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13_ncr:1000001_{70816711-42B9-FE4C-B724-55CF66C6F918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Hoja1" sheetId="1" r:id="rId1"/>
    <sheet name="Hoja2" sheetId="2" r:id="rId2"/>
    <sheet name="Hoja3" sheetId="9" r:id="rId3"/>
    <sheet name="Hoja9" sheetId="3" r:id="rId4"/>
    <sheet name="Hoja7" sheetId="4" r:id="rId5"/>
    <sheet name="Hoja8" sheetId="5" r:id="rId6"/>
    <sheet name="Hoja4" sheetId="6" r:id="rId7"/>
    <sheet name="Hoja5" sheetId="7" r:id="rId8"/>
    <sheet name="Hoja6" sheetId="8" r:id="rId9"/>
  </sheets>
  <definedNames>
    <definedName name="_xlnm._FilterDatabase" localSheetId="0" hidden="1">Hoja1!$B$238:$F$253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150" i="2" l="1"/>
  <c r="C268" i="1"/>
  <c r="C274" i="1"/>
  <c r="C269" i="1"/>
  <c r="C270" i="1"/>
  <c r="C8364" i="2"/>
  <c r="B8364" i="2"/>
  <c r="N9033" i="2"/>
  <c r="D9038" i="2"/>
  <c r="E9038" i="2"/>
  <c r="F9416" i="2"/>
  <c r="AP9355" i="2"/>
  <c r="C9403" i="2"/>
  <c r="E9403" i="2"/>
  <c r="AQ9355" i="2"/>
  <c r="C9404" i="2"/>
  <c r="E9404" i="2"/>
  <c r="AR9355" i="2"/>
  <c r="C9405" i="2"/>
  <c r="E9405" i="2"/>
  <c r="AS9355" i="2"/>
  <c r="C9406" i="2"/>
  <c r="E9406" i="2"/>
  <c r="AT9355" i="2"/>
  <c r="C9407" i="2"/>
  <c r="E9407" i="2"/>
  <c r="AU9355" i="2"/>
  <c r="C9408" i="2"/>
  <c r="E9408" i="2"/>
  <c r="AV9355" i="2"/>
  <c r="C9409" i="2"/>
  <c r="E9409" i="2"/>
  <c r="AW9355" i="2"/>
  <c r="C9410" i="2"/>
  <c r="E9410" i="2"/>
  <c r="AX9355" i="2"/>
  <c r="C9411" i="2"/>
  <c r="E9411" i="2"/>
  <c r="AY9355" i="2"/>
  <c r="C9412" i="2"/>
  <c r="E9412" i="2"/>
  <c r="E9413" i="2"/>
  <c r="E9414" i="2"/>
  <c r="E9415" i="2"/>
  <c r="Y9355" i="2"/>
  <c r="C9378" i="2"/>
  <c r="E9378" i="2"/>
  <c r="Z9355" i="2"/>
  <c r="C9379" i="2"/>
  <c r="E9379" i="2"/>
  <c r="AA9355" i="2"/>
  <c r="C9380" i="2"/>
  <c r="E9380" i="2"/>
  <c r="R9355" i="2"/>
  <c r="C9381" i="2"/>
  <c r="E9381" i="2"/>
  <c r="T9355" i="2"/>
  <c r="C9382" i="2"/>
  <c r="E9382" i="2"/>
  <c r="S9355" i="2"/>
  <c r="C9383" i="2"/>
  <c r="E9383" i="2"/>
  <c r="U9355" i="2"/>
  <c r="C9384" i="2"/>
  <c r="E9384" i="2"/>
  <c r="V9355" i="2"/>
  <c r="C9385" i="2"/>
  <c r="E9385" i="2"/>
  <c r="W9355" i="2"/>
  <c r="C9386" i="2"/>
  <c r="E9386" i="2"/>
  <c r="X9355" i="2"/>
  <c r="C9387" i="2"/>
  <c r="E9387" i="2"/>
  <c r="E9388" i="2"/>
  <c r="D9355" i="2"/>
  <c r="C9363" i="2"/>
  <c r="E9363" i="2"/>
  <c r="E9355" i="2"/>
  <c r="C9364" i="2"/>
  <c r="E9364" i="2"/>
  <c r="F9355" i="2"/>
  <c r="C9365" i="2"/>
  <c r="E9365" i="2"/>
  <c r="G9355" i="2"/>
  <c r="C9366" i="2"/>
  <c r="E9366" i="2"/>
  <c r="H9355" i="2"/>
  <c r="C9367" i="2"/>
  <c r="E9367" i="2"/>
  <c r="I9355" i="2"/>
  <c r="C9368" i="2"/>
  <c r="E9368" i="2"/>
  <c r="J9355" i="2"/>
  <c r="C9369" i="2"/>
  <c r="E9369" i="2"/>
  <c r="K9355" i="2"/>
  <c r="C9370" i="2"/>
  <c r="E9370" i="2"/>
  <c r="L9355" i="2"/>
  <c r="C9371" i="2"/>
  <c r="E9371" i="2"/>
  <c r="M9355" i="2"/>
  <c r="C9372" i="2"/>
  <c r="E9372" i="2"/>
  <c r="N9355" i="2"/>
  <c r="C9373" i="2"/>
  <c r="E9373" i="2"/>
  <c r="P9355" i="2"/>
  <c r="C9374" i="2"/>
  <c r="E9374" i="2"/>
  <c r="O9355" i="2"/>
  <c r="C9375" i="2"/>
  <c r="E9375" i="2"/>
  <c r="E9377" i="2"/>
  <c r="AL9355" i="2"/>
  <c r="C9389" i="2"/>
  <c r="E9389" i="2"/>
  <c r="AK9355" i="2"/>
  <c r="C9390" i="2"/>
  <c r="E9390" i="2"/>
  <c r="AM9355" i="2"/>
  <c r="C9391" i="2"/>
  <c r="E9391" i="2"/>
  <c r="AN9355" i="2"/>
  <c r="C9392" i="2"/>
  <c r="E9392" i="2"/>
  <c r="AO9355" i="2"/>
  <c r="C9393" i="2"/>
  <c r="E9393" i="2"/>
  <c r="AF9355" i="2"/>
  <c r="C9394" i="2"/>
  <c r="E9394" i="2"/>
  <c r="AH9355" i="2"/>
  <c r="C9395" i="2"/>
  <c r="E9395" i="2"/>
  <c r="AG9355" i="2"/>
  <c r="C9396" i="2"/>
  <c r="E9396" i="2"/>
  <c r="AJ9355" i="2"/>
  <c r="C9397" i="2"/>
  <c r="E9397" i="2"/>
  <c r="AE9355" i="2"/>
  <c r="C9398" i="2"/>
  <c r="E9398" i="2"/>
  <c r="AB9355" i="2"/>
  <c r="C9399" i="2"/>
  <c r="E9399" i="2"/>
  <c r="AC9355" i="2"/>
  <c r="C9400" i="2"/>
  <c r="E9400" i="2"/>
  <c r="AD9355" i="2"/>
  <c r="C9401" i="2"/>
  <c r="E9401" i="2"/>
  <c r="E9402" i="2"/>
  <c r="E9416" i="2"/>
  <c r="V9367" i="2"/>
  <c r="D9378" i="2"/>
  <c r="V9368" i="2"/>
  <c r="D9379" i="2"/>
  <c r="V9369" i="2"/>
  <c r="D9380" i="2"/>
  <c r="V9364" i="2"/>
  <c r="D9381" i="2"/>
  <c r="D9382" i="2"/>
  <c r="V9365" i="2"/>
  <c r="D9383" i="2"/>
  <c r="V9373" i="2"/>
  <c r="D9384" i="2"/>
  <c r="D9385" i="2"/>
  <c r="D9386" i="2"/>
  <c r="D9387" i="2"/>
  <c r="D9388" i="2"/>
  <c r="S9366" i="2"/>
  <c r="D9363" i="2"/>
  <c r="S9365" i="2"/>
  <c r="D9364" i="2"/>
  <c r="S9368" i="2"/>
  <c r="D9365" i="2"/>
  <c r="D9366" i="2"/>
  <c r="S9370" i="2"/>
  <c r="D9367" i="2"/>
  <c r="S9369" i="2"/>
  <c r="D9368" i="2"/>
  <c r="D9369" i="2"/>
  <c r="S9375" i="2"/>
  <c r="D9370" i="2"/>
  <c r="S9371" i="2"/>
  <c r="D9371" i="2"/>
  <c r="D9372" i="2"/>
  <c r="S9377" i="2"/>
  <c r="D9373" i="2"/>
  <c r="S9379" i="2"/>
  <c r="D9374" i="2"/>
  <c r="S9378" i="2"/>
  <c r="D9375" i="2"/>
  <c r="Q9355" i="2"/>
  <c r="C9376" i="2"/>
  <c r="D9376" i="2"/>
  <c r="D9377" i="2"/>
  <c r="D9389" i="2"/>
  <c r="N9386" i="2"/>
  <c r="D9390" i="2"/>
  <c r="N9387" i="2"/>
  <c r="D9391" i="2"/>
  <c r="N9388" i="2"/>
  <c r="D9392" i="2"/>
  <c r="N9385" i="2"/>
  <c r="D9393" i="2"/>
  <c r="N9376" i="2"/>
  <c r="D9394" i="2"/>
  <c r="D9395" i="2"/>
  <c r="N9378" i="2"/>
  <c r="D9396" i="2"/>
  <c r="D9397" i="2"/>
  <c r="N9380" i="2"/>
  <c r="D9398" i="2"/>
  <c r="N9368" i="2"/>
  <c r="D9399" i="2"/>
  <c r="N9369" i="2"/>
  <c r="D9400" i="2"/>
  <c r="N9373" i="2"/>
  <c r="D9401" i="2"/>
  <c r="D9402" i="2"/>
  <c r="Z9373" i="2"/>
  <c r="D9403" i="2"/>
  <c r="Z9364" i="2"/>
  <c r="D9404" i="2"/>
  <c r="Z9365" i="2"/>
  <c r="D9405" i="2"/>
  <c r="Z9366" i="2"/>
  <c r="D9406" i="2"/>
  <c r="Z9372" i="2"/>
  <c r="D9407" i="2"/>
  <c r="Z9367" i="2"/>
  <c r="D9408" i="2"/>
  <c r="Z9369" i="2"/>
  <c r="D9409" i="2"/>
  <c r="Z9370" i="2"/>
  <c r="D9410" i="2"/>
  <c r="Z9371" i="2"/>
  <c r="D9411" i="2"/>
  <c r="Z9368" i="2"/>
  <c r="D9412" i="2"/>
  <c r="D9413" i="2"/>
  <c r="Z9374" i="2"/>
  <c r="D9414" i="2"/>
  <c r="D9415" i="2"/>
  <c r="D9416" i="2"/>
  <c r="N9379" i="2"/>
  <c r="N9377" i="2"/>
  <c r="V9375" i="2"/>
  <c r="V9374" i="2"/>
  <c r="G9374" i="2"/>
  <c r="G9373" i="2"/>
  <c r="V9372" i="2"/>
  <c r="N9372" i="2"/>
  <c r="G9372" i="2"/>
  <c r="V9371" i="2"/>
  <c r="N9371" i="2"/>
  <c r="V9370" i="2"/>
  <c r="N9370" i="2"/>
  <c r="S9367" i="2"/>
  <c r="N9367" i="2"/>
  <c r="V9366" i="2"/>
  <c r="AI9355" i="2"/>
  <c r="A9350" i="2"/>
  <c r="F9299" i="2"/>
  <c r="AP9238" i="2"/>
  <c r="C9286" i="2"/>
  <c r="E9286" i="2"/>
  <c r="AQ9238" i="2"/>
  <c r="C9287" i="2"/>
  <c r="E9287" i="2"/>
  <c r="AR9238" i="2"/>
  <c r="C9288" i="2"/>
  <c r="E9288" i="2"/>
  <c r="AS9238" i="2"/>
  <c r="C9289" i="2"/>
  <c r="E9289" i="2"/>
  <c r="AT9238" i="2"/>
  <c r="C9290" i="2"/>
  <c r="E9290" i="2"/>
  <c r="AU9238" i="2"/>
  <c r="C9291" i="2"/>
  <c r="E9291" i="2"/>
  <c r="AV9238" i="2"/>
  <c r="C9292" i="2"/>
  <c r="E9292" i="2"/>
  <c r="AW9238" i="2"/>
  <c r="C9293" i="2"/>
  <c r="E9293" i="2"/>
  <c r="AX9238" i="2"/>
  <c r="C9294" i="2"/>
  <c r="E9294" i="2"/>
  <c r="AY9238" i="2"/>
  <c r="C9295" i="2"/>
  <c r="E9295" i="2"/>
  <c r="E9296" i="2"/>
  <c r="E9297" i="2"/>
  <c r="E9298" i="2"/>
  <c r="Y9238" i="2"/>
  <c r="C9261" i="2"/>
  <c r="E9261" i="2"/>
  <c r="Z9238" i="2"/>
  <c r="C9262" i="2"/>
  <c r="E9262" i="2"/>
  <c r="AA9238" i="2"/>
  <c r="C9263" i="2"/>
  <c r="E9263" i="2"/>
  <c r="R9238" i="2"/>
  <c r="C9264" i="2"/>
  <c r="E9264" i="2"/>
  <c r="T9238" i="2"/>
  <c r="C9265" i="2"/>
  <c r="E9265" i="2"/>
  <c r="S9238" i="2"/>
  <c r="C9266" i="2"/>
  <c r="E9266" i="2"/>
  <c r="U9238" i="2"/>
  <c r="C9267" i="2"/>
  <c r="E9267" i="2"/>
  <c r="V9238" i="2"/>
  <c r="C9268" i="2"/>
  <c r="E9268" i="2"/>
  <c r="W9238" i="2"/>
  <c r="C9269" i="2"/>
  <c r="E9269" i="2"/>
  <c r="X9238" i="2"/>
  <c r="C9270" i="2"/>
  <c r="E9270" i="2"/>
  <c r="E9271" i="2"/>
  <c r="D9238" i="2"/>
  <c r="C9246" i="2"/>
  <c r="E9246" i="2"/>
  <c r="E9238" i="2"/>
  <c r="C9247" i="2"/>
  <c r="E9247" i="2"/>
  <c r="F9238" i="2"/>
  <c r="C9248" i="2"/>
  <c r="E9248" i="2"/>
  <c r="G9238" i="2"/>
  <c r="C9249" i="2"/>
  <c r="E9249" i="2"/>
  <c r="H9238" i="2"/>
  <c r="C9250" i="2"/>
  <c r="E9250" i="2"/>
  <c r="I9238" i="2"/>
  <c r="C9251" i="2"/>
  <c r="E9251" i="2"/>
  <c r="J9238" i="2"/>
  <c r="C9252" i="2"/>
  <c r="E9252" i="2"/>
  <c r="K9238" i="2"/>
  <c r="C9253" i="2"/>
  <c r="E9253" i="2"/>
  <c r="L9238" i="2"/>
  <c r="C9254" i="2"/>
  <c r="E9254" i="2"/>
  <c r="M9238" i="2"/>
  <c r="C9255" i="2"/>
  <c r="E9255" i="2"/>
  <c r="N9238" i="2"/>
  <c r="C9256" i="2"/>
  <c r="E9256" i="2"/>
  <c r="P9238" i="2"/>
  <c r="C9257" i="2"/>
  <c r="E9257" i="2"/>
  <c r="O9238" i="2"/>
  <c r="C9258" i="2"/>
  <c r="E9258" i="2"/>
  <c r="E9260" i="2"/>
  <c r="AL9238" i="2"/>
  <c r="C9272" i="2"/>
  <c r="E9272" i="2"/>
  <c r="AK9238" i="2"/>
  <c r="C9273" i="2"/>
  <c r="E9273" i="2"/>
  <c r="AM9238" i="2"/>
  <c r="C9274" i="2"/>
  <c r="E9274" i="2"/>
  <c r="AN9238" i="2"/>
  <c r="C9275" i="2"/>
  <c r="E9275" i="2"/>
  <c r="AO9238" i="2"/>
  <c r="C9276" i="2"/>
  <c r="E9276" i="2"/>
  <c r="AF9238" i="2"/>
  <c r="C9277" i="2"/>
  <c r="E9277" i="2"/>
  <c r="AH9238" i="2"/>
  <c r="C9278" i="2"/>
  <c r="E9278" i="2"/>
  <c r="AG9238" i="2"/>
  <c r="C9279" i="2"/>
  <c r="E9279" i="2"/>
  <c r="AJ9238" i="2"/>
  <c r="C9280" i="2"/>
  <c r="E9280" i="2"/>
  <c r="AE9238" i="2"/>
  <c r="C9281" i="2"/>
  <c r="E9281" i="2"/>
  <c r="AB9238" i="2"/>
  <c r="C9282" i="2"/>
  <c r="E9282" i="2"/>
  <c r="AC9238" i="2"/>
  <c r="C9283" i="2"/>
  <c r="E9283" i="2"/>
  <c r="AD9238" i="2"/>
  <c r="C9284" i="2"/>
  <c r="E9284" i="2"/>
  <c r="E9285" i="2"/>
  <c r="E9299" i="2"/>
  <c r="V9250" i="2"/>
  <c r="D9261" i="2"/>
  <c r="V9251" i="2"/>
  <c r="D9262" i="2"/>
  <c r="V9252" i="2"/>
  <c r="D9263" i="2"/>
  <c r="V9247" i="2"/>
  <c r="D9264" i="2"/>
  <c r="D9265" i="2"/>
  <c r="V9248" i="2"/>
  <c r="D9266" i="2"/>
  <c r="V9256" i="2"/>
  <c r="D9267" i="2"/>
  <c r="D9268" i="2"/>
  <c r="D9269" i="2"/>
  <c r="D9270" i="2"/>
  <c r="D9271" i="2"/>
  <c r="S9249" i="2"/>
  <c r="D9246" i="2"/>
  <c r="S9248" i="2"/>
  <c r="D9247" i="2"/>
  <c r="S9251" i="2"/>
  <c r="D9248" i="2"/>
  <c r="D9249" i="2"/>
  <c r="S9253" i="2"/>
  <c r="D9250" i="2"/>
  <c r="S9252" i="2"/>
  <c r="D9251" i="2"/>
  <c r="D9252" i="2"/>
  <c r="S9258" i="2"/>
  <c r="D9253" i="2"/>
  <c r="S9254" i="2"/>
  <c r="D9254" i="2"/>
  <c r="D9255" i="2"/>
  <c r="S9260" i="2"/>
  <c r="D9256" i="2"/>
  <c r="S9262" i="2"/>
  <c r="D9257" i="2"/>
  <c r="S9261" i="2"/>
  <c r="D9258" i="2"/>
  <c r="Q9238" i="2"/>
  <c r="C9259" i="2"/>
  <c r="D9259" i="2"/>
  <c r="D9260" i="2"/>
  <c r="D9272" i="2"/>
  <c r="N9269" i="2"/>
  <c r="D9273" i="2"/>
  <c r="N9270" i="2"/>
  <c r="D9274" i="2"/>
  <c r="N9271" i="2"/>
  <c r="D9275" i="2"/>
  <c r="N9268" i="2"/>
  <c r="D9276" i="2"/>
  <c r="N9259" i="2"/>
  <c r="D9277" i="2"/>
  <c r="D9278" i="2"/>
  <c r="N9261" i="2"/>
  <c r="D9279" i="2"/>
  <c r="D9280" i="2"/>
  <c r="N9263" i="2"/>
  <c r="D9281" i="2"/>
  <c r="N9251" i="2"/>
  <c r="D9282" i="2"/>
  <c r="N9252" i="2"/>
  <c r="D9283" i="2"/>
  <c r="N9256" i="2"/>
  <c r="D9284" i="2"/>
  <c r="D9285" i="2"/>
  <c r="Z9256" i="2"/>
  <c r="D9286" i="2"/>
  <c r="Z9247" i="2"/>
  <c r="D9287" i="2"/>
  <c r="Z9248" i="2"/>
  <c r="D9288" i="2"/>
  <c r="Z9249" i="2"/>
  <c r="D9289" i="2"/>
  <c r="Z9255" i="2"/>
  <c r="D9290" i="2"/>
  <c r="Z9250" i="2"/>
  <c r="D9291" i="2"/>
  <c r="Z9252" i="2"/>
  <c r="D9292" i="2"/>
  <c r="Z9253" i="2"/>
  <c r="D9293" i="2"/>
  <c r="Z9254" i="2"/>
  <c r="D9294" i="2"/>
  <c r="Z9251" i="2"/>
  <c r="D9295" i="2"/>
  <c r="D9296" i="2"/>
  <c r="Z9257" i="2"/>
  <c r="D9297" i="2"/>
  <c r="D9298" i="2"/>
  <c r="D9299" i="2"/>
  <c r="N9262" i="2"/>
  <c r="N9260" i="2"/>
  <c r="V9258" i="2"/>
  <c r="V9257" i="2"/>
  <c r="G9257" i="2"/>
  <c r="G9256" i="2"/>
  <c r="V9255" i="2"/>
  <c r="N9255" i="2"/>
  <c r="G9255" i="2"/>
  <c r="V9254" i="2"/>
  <c r="N9254" i="2"/>
  <c r="V9253" i="2"/>
  <c r="N9253" i="2"/>
  <c r="S9250" i="2"/>
  <c r="N9250" i="2"/>
  <c r="V9249" i="2"/>
  <c r="AI9238" i="2"/>
  <c r="A9233" i="2"/>
  <c r="F9182" i="2"/>
  <c r="AP9121" i="2"/>
  <c r="C9169" i="2"/>
  <c r="E9169" i="2"/>
  <c r="AQ9121" i="2"/>
  <c r="C9170" i="2"/>
  <c r="E9170" i="2"/>
  <c r="AR9121" i="2"/>
  <c r="C9171" i="2"/>
  <c r="E9171" i="2"/>
  <c r="AS9121" i="2"/>
  <c r="C9172" i="2"/>
  <c r="E9172" i="2"/>
  <c r="AT9121" i="2"/>
  <c r="C9173" i="2"/>
  <c r="E9173" i="2"/>
  <c r="AU9121" i="2"/>
  <c r="C9174" i="2"/>
  <c r="E9174" i="2"/>
  <c r="AV9121" i="2"/>
  <c r="C9175" i="2"/>
  <c r="E9175" i="2"/>
  <c r="AW9121" i="2"/>
  <c r="C9176" i="2"/>
  <c r="E9176" i="2"/>
  <c r="AX9121" i="2"/>
  <c r="C9177" i="2"/>
  <c r="E9177" i="2"/>
  <c r="AY9121" i="2"/>
  <c r="C9178" i="2"/>
  <c r="E9178" i="2"/>
  <c r="E9179" i="2"/>
  <c r="E9180" i="2"/>
  <c r="E9181" i="2"/>
  <c r="Y9121" i="2"/>
  <c r="C9144" i="2"/>
  <c r="E9144" i="2"/>
  <c r="Z9121" i="2"/>
  <c r="C9145" i="2"/>
  <c r="E9145" i="2"/>
  <c r="AA9121" i="2"/>
  <c r="C9146" i="2"/>
  <c r="E9146" i="2"/>
  <c r="R9121" i="2"/>
  <c r="C9147" i="2"/>
  <c r="E9147" i="2"/>
  <c r="T9121" i="2"/>
  <c r="C9148" i="2"/>
  <c r="E9148" i="2"/>
  <c r="S9121" i="2"/>
  <c r="C9149" i="2"/>
  <c r="E9149" i="2"/>
  <c r="U9121" i="2"/>
  <c r="C9150" i="2"/>
  <c r="E9150" i="2"/>
  <c r="V9121" i="2"/>
  <c r="C9151" i="2"/>
  <c r="E9151" i="2"/>
  <c r="W9121" i="2"/>
  <c r="C9152" i="2"/>
  <c r="E9152" i="2"/>
  <c r="X9121" i="2"/>
  <c r="C9153" i="2"/>
  <c r="E9153" i="2"/>
  <c r="E9154" i="2"/>
  <c r="D9121" i="2"/>
  <c r="C9129" i="2"/>
  <c r="E9129" i="2"/>
  <c r="E9121" i="2"/>
  <c r="C9130" i="2"/>
  <c r="E9130" i="2"/>
  <c r="F9121" i="2"/>
  <c r="C9131" i="2"/>
  <c r="E9131" i="2"/>
  <c r="G9121" i="2"/>
  <c r="C9132" i="2"/>
  <c r="E9132" i="2"/>
  <c r="H9121" i="2"/>
  <c r="C9133" i="2"/>
  <c r="E9133" i="2"/>
  <c r="I9121" i="2"/>
  <c r="C9134" i="2"/>
  <c r="E9134" i="2"/>
  <c r="J9121" i="2"/>
  <c r="C9135" i="2"/>
  <c r="E9135" i="2"/>
  <c r="K9121" i="2"/>
  <c r="C9136" i="2"/>
  <c r="E9136" i="2"/>
  <c r="L9121" i="2"/>
  <c r="C9137" i="2"/>
  <c r="E9137" i="2"/>
  <c r="M9121" i="2"/>
  <c r="C9138" i="2"/>
  <c r="E9138" i="2"/>
  <c r="N9121" i="2"/>
  <c r="C9139" i="2"/>
  <c r="E9139" i="2"/>
  <c r="P9121" i="2"/>
  <c r="C9140" i="2"/>
  <c r="E9140" i="2"/>
  <c r="O9121" i="2"/>
  <c r="C9141" i="2"/>
  <c r="E9141" i="2"/>
  <c r="E9143" i="2"/>
  <c r="AL9121" i="2"/>
  <c r="C9155" i="2"/>
  <c r="E9155" i="2"/>
  <c r="AK9121" i="2"/>
  <c r="C9156" i="2"/>
  <c r="E9156" i="2"/>
  <c r="AM9121" i="2"/>
  <c r="C9157" i="2"/>
  <c r="E9157" i="2"/>
  <c r="AN9121" i="2"/>
  <c r="C9158" i="2"/>
  <c r="E9158" i="2"/>
  <c r="AO9121" i="2"/>
  <c r="C9159" i="2"/>
  <c r="E9159" i="2"/>
  <c r="AF9121" i="2"/>
  <c r="C9160" i="2"/>
  <c r="E9160" i="2"/>
  <c r="AH9121" i="2"/>
  <c r="C9161" i="2"/>
  <c r="E9161" i="2"/>
  <c r="AG9121" i="2"/>
  <c r="C9162" i="2"/>
  <c r="E9162" i="2"/>
  <c r="AJ9121" i="2"/>
  <c r="C9163" i="2"/>
  <c r="E9163" i="2"/>
  <c r="AE9121" i="2"/>
  <c r="C9164" i="2"/>
  <c r="E9164" i="2"/>
  <c r="AB9121" i="2"/>
  <c r="C9165" i="2"/>
  <c r="E9165" i="2"/>
  <c r="AC9121" i="2"/>
  <c r="C9166" i="2"/>
  <c r="E9166" i="2"/>
  <c r="AD9121" i="2"/>
  <c r="C9167" i="2"/>
  <c r="E9167" i="2"/>
  <c r="E9168" i="2"/>
  <c r="E9182" i="2"/>
  <c r="V9133" i="2"/>
  <c r="D9144" i="2"/>
  <c r="V9134" i="2"/>
  <c r="D9145" i="2"/>
  <c r="V9135" i="2"/>
  <c r="D9146" i="2"/>
  <c r="V9130" i="2"/>
  <c r="D9147" i="2"/>
  <c r="D9148" i="2"/>
  <c r="V9131" i="2"/>
  <c r="D9149" i="2"/>
  <c r="V9139" i="2"/>
  <c r="D9150" i="2"/>
  <c r="D9151" i="2"/>
  <c r="D9152" i="2"/>
  <c r="D9153" i="2"/>
  <c r="D9154" i="2"/>
  <c r="S9132" i="2"/>
  <c r="D9129" i="2"/>
  <c r="S9131" i="2"/>
  <c r="D9130" i="2"/>
  <c r="S9134" i="2"/>
  <c r="D9131" i="2"/>
  <c r="D9132" i="2"/>
  <c r="S9136" i="2"/>
  <c r="D9133" i="2"/>
  <c r="S9135" i="2"/>
  <c r="D9134" i="2"/>
  <c r="D9135" i="2"/>
  <c r="S9141" i="2"/>
  <c r="D9136" i="2"/>
  <c r="S9137" i="2"/>
  <c r="D9137" i="2"/>
  <c r="D9138" i="2"/>
  <c r="S9143" i="2"/>
  <c r="D9139" i="2"/>
  <c r="S9145" i="2"/>
  <c r="D9140" i="2"/>
  <c r="S9144" i="2"/>
  <c r="D9141" i="2"/>
  <c r="Q9121" i="2"/>
  <c r="C9142" i="2"/>
  <c r="D9142" i="2"/>
  <c r="D9143" i="2"/>
  <c r="D9155" i="2"/>
  <c r="N9152" i="2"/>
  <c r="D9156" i="2"/>
  <c r="N9153" i="2"/>
  <c r="D9157" i="2"/>
  <c r="N9154" i="2"/>
  <c r="D9158" i="2"/>
  <c r="N9151" i="2"/>
  <c r="D9159" i="2"/>
  <c r="N9142" i="2"/>
  <c r="D9160" i="2"/>
  <c r="D9161" i="2"/>
  <c r="N9144" i="2"/>
  <c r="D9162" i="2"/>
  <c r="D9163" i="2"/>
  <c r="N9146" i="2"/>
  <c r="D9164" i="2"/>
  <c r="N9134" i="2"/>
  <c r="D9165" i="2"/>
  <c r="N9135" i="2"/>
  <c r="D9166" i="2"/>
  <c r="N9139" i="2"/>
  <c r="D9167" i="2"/>
  <c r="D9168" i="2"/>
  <c r="Z9139" i="2"/>
  <c r="D9169" i="2"/>
  <c r="Z9130" i="2"/>
  <c r="D9170" i="2"/>
  <c r="Z9131" i="2"/>
  <c r="D9171" i="2"/>
  <c r="Z9132" i="2"/>
  <c r="D9172" i="2"/>
  <c r="Z9138" i="2"/>
  <c r="D9173" i="2"/>
  <c r="Z9133" i="2"/>
  <c r="D9174" i="2"/>
  <c r="Z9135" i="2"/>
  <c r="D9175" i="2"/>
  <c r="Z9136" i="2"/>
  <c r="D9176" i="2"/>
  <c r="Z9137" i="2"/>
  <c r="D9177" i="2"/>
  <c r="Z9134" i="2"/>
  <c r="D9178" i="2"/>
  <c r="D9179" i="2"/>
  <c r="Z9140" i="2"/>
  <c r="D9180" i="2"/>
  <c r="D9181" i="2"/>
  <c r="D9182" i="2"/>
  <c r="N9145" i="2"/>
  <c r="N9143" i="2"/>
  <c r="V9141" i="2"/>
  <c r="V9140" i="2"/>
  <c r="G9140" i="2"/>
  <c r="G9139" i="2"/>
  <c r="V9138" i="2"/>
  <c r="N9138" i="2"/>
  <c r="G9138" i="2"/>
  <c r="V9137" i="2"/>
  <c r="N9137" i="2"/>
  <c r="V9136" i="2"/>
  <c r="N9136" i="2"/>
  <c r="S9133" i="2"/>
  <c r="N9133" i="2"/>
  <c r="V9132" i="2"/>
  <c r="AI9121" i="2"/>
  <c r="A9116" i="2"/>
  <c r="F9065" i="2"/>
  <c r="AP9004" i="2"/>
  <c r="C9052" i="2"/>
  <c r="E9052" i="2"/>
  <c r="AQ9004" i="2"/>
  <c r="C9053" i="2"/>
  <c r="E9053" i="2"/>
  <c r="AR9004" i="2"/>
  <c r="C9054" i="2"/>
  <c r="E9054" i="2"/>
  <c r="AS9004" i="2"/>
  <c r="C9055" i="2"/>
  <c r="E9055" i="2"/>
  <c r="AT9004" i="2"/>
  <c r="C9056" i="2"/>
  <c r="E9056" i="2"/>
  <c r="AU9004" i="2"/>
  <c r="C9057" i="2"/>
  <c r="E9057" i="2"/>
  <c r="AV9004" i="2"/>
  <c r="C9058" i="2"/>
  <c r="E9058" i="2"/>
  <c r="AW9004" i="2"/>
  <c r="C9059" i="2"/>
  <c r="E9059" i="2"/>
  <c r="AX9004" i="2"/>
  <c r="C9060" i="2"/>
  <c r="E9060" i="2"/>
  <c r="AY9004" i="2"/>
  <c r="C9061" i="2"/>
  <c r="E9061" i="2"/>
  <c r="E9062" i="2"/>
  <c r="E9063" i="2"/>
  <c r="E9064" i="2"/>
  <c r="Y9004" i="2"/>
  <c r="C9027" i="2"/>
  <c r="E9027" i="2"/>
  <c r="Z9004" i="2"/>
  <c r="C9028" i="2"/>
  <c r="E9028" i="2"/>
  <c r="AA9004" i="2"/>
  <c r="C9029" i="2"/>
  <c r="E9029" i="2"/>
  <c r="R9004" i="2"/>
  <c r="C9030" i="2"/>
  <c r="E9030" i="2"/>
  <c r="T9004" i="2"/>
  <c r="C9031" i="2"/>
  <c r="E9031" i="2"/>
  <c r="S9004" i="2"/>
  <c r="C9032" i="2"/>
  <c r="E9032" i="2"/>
  <c r="U9004" i="2"/>
  <c r="C9033" i="2"/>
  <c r="E9033" i="2"/>
  <c r="V9004" i="2"/>
  <c r="C9034" i="2"/>
  <c r="E9034" i="2"/>
  <c r="W9004" i="2"/>
  <c r="C9035" i="2"/>
  <c r="E9035" i="2"/>
  <c r="X9004" i="2"/>
  <c r="C9036" i="2"/>
  <c r="E9036" i="2"/>
  <c r="E9037" i="2"/>
  <c r="D9004" i="2"/>
  <c r="C9012" i="2"/>
  <c r="E9012" i="2"/>
  <c r="E9004" i="2"/>
  <c r="C9013" i="2"/>
  <c r="E9013" i="2"/>
  <c r="F9004" i="2"/>
  <c r="C9014" i="2"/>
  <c r="E9014" i="2"/>
  <c r="G9004" i="2"/>
  <c r="C9015" i="2"/>
  <c r="E9015" i="2"/>
  <c r="H9004" i="2"/>
  <c r="C9016" i="2"/>
  <c r="E9016" i="2"/>
  <c r="I9004" i="2"/>
  <c r="C9017" i="2"/>
  <c r="E9017" i="2"/>
  <c r="J9004" i="2"/>
  <c r="C9018" i="2"/>
  <c r="E9018" i="2"/>
  <c r="K9004" i="2"/>
  <c r="C9019" i="2"/>
  <c r="E9019" i="2"/>
  <c r="L9004" i="2"/>
  <c r="C9020" i="2"/>
  <c r="E9020" i="2"/>
  <c r="M9004" i="2"/>
  <c r="C9021" i="2"/>
  <c r="E9021" i="2"/>
  <c r="N9004" i="2"/>
  <c r="C9022" i="2"/>
  <c r="E9022" i="2"/>
  <c r="P9004" i="2"/>
  <c r="C9023" i="2"/>
  <c r="E9023" i="2"/>
  <c r="O9004" i="2"/>
  <c r="C9024" i="2"/>
  <c r="E9024" i="2"/>
  <c r="E9026" i="2"/>
  <c r="AL9004" i="2"/>
  <c r="C9038" i="2"/>
  <c r="AK9004" i="2"/>
  <c r="C9039" i="2"/>
  <c r="E9039" i="2"/>
  <c r="AM9004" i="2"/>
  <c r="C9040" i="2"/>
  <c r="E9040" i="2"/>
  <c r="AN9004" i="2"/>
  <c r="C9041" i="2"/>
  <c r="E9041" i="2"/>
  <c r="AO9004" i="2"/>
  <c r="C9042" i="2"/>
  <c r="E9042" i="2"/>
  <c r="AF9004" i="2"/>
  <c r="C9043" i="2"/>
  <c r="E9043" i="2"/>
  <c r="AH9004" i="2"/>
  <c r="C9044" i="2"/>
  <c r="E9044" i="2"/>
  <c r="AG9004" i="2"/>
  <c r="C9045" i="2"/>
  <c r="E9045" i="2"/>
  <c r="AJ9004" i="2"/>
  <c r="C9046" i="2"/>
  <c r="E9046" i="2"/>
  <c r="AE9004" i="2"/>
  <c r="C9047" i="2"/>
  <c r="E9047" i="2"/>
  <c r="AB9004" i="2"/>
  <c r="C9048" i="2"/>
  <c r="E9048" i="2"/>
  <c r="AC9004" i="2"/>
  <c r="C9049" i="2"/>
  <c r="E9049" i="2"/>
  <c r="AD9004" i="2"/>
  <c r="C9050" i="2"/>
  <c r="E9050" i="2"/>
  <c r="E9051" i="2"/>
  <c r="E9065" i="2"/>
  <c r="V9016" i="2"/>
  <c r="D9027" i="2"/>
  <c r="V9017" i="2"/>
  <c r="D9028" i="2"/>
  <c r="V9018" i="2"/>
  <c r="D9029" i="2"/>
  <c r="V9013" i="2"/>
  <c r="D9030" i="2"/>
  <c r="D9031" i="2"/>
  <c r="V9014" i="2"/>
  <c r="D9032" i="2"/>
  <c r="V9022" i="2"/>
  <c r="D9033" i="2"/>
  <c r="D9034" i="2"/>
  <c r="D9035" i="2"/>
  <c r="D9036" i="2"/>
  <c r="D9037" i="2"/>
  <c r="S9015" i="2"/>
  <c r="D9012" i="2"/>
  <c r="S9014" i="2"/>
  <c r="D9013" i="2"/>
  <c r="S9017" i="2"/>
  <c r="D9014" i="2"/>
  <c r="D9015" i="2"/>
  <c r="S9019" i="2"/>
  <c r="D9016" i="2"/>
  <c r="S9018" i="2"/>
  <c r="D9017" i="2"/>
  <c r="D9018" i="2"/>
  <c r="S9024" i="2"/>
  <c r="D9019" i="2"/>
  <c r="S9020" i="2"/>
  <c r="D9020" i="2"/>
  <c r="D9021" i="2"/>
  <c r="S9026" i="2"/>
  <c r="D9022" i="2"/>
  <c r="S9028" i="2"/>
  <c r="D9023" i="2"/>
  <c r="S9027" i="2"/>
  <c r="D9024" i="2"/>
  <c r="Q9004" i="2"/>
  <c r="C9025" i="2"/>
  <c r="D9025" i="2"/>
  <c r="D9026" i="2"/>
  <c r="N9035" i="2"/>
  <c r="D9039" i="2"/>
  <c r="N9036" i="2"/>
  <c r="D9040" i="2"/>
  <c r="N9037" i="2"/>
  <c r="D9041" i="2"/>
  <c r="N9034" i="2"/>
  <c r="D9042" i="2"/>
  <c r="N9025" i="2"/>
  <c r="D9043" i="2"/>
  <c r="D9044" i="2"/>
  <c r="N9027" i="2"/>
  <c r="D9045" i="2"/>
  <c r="D9046" i="2"/>
  <c r="N9029" i="2"/>
  <c r="D9047" i="2"/>
  <c r="N9017" i="2"/>
  <c r="D9048" i="2"/>
  <c r="N9018" i="2"/>
  <c r="D9049" i="2"/>
  <c r="N9022" i="2"/>
  <c r="D9050" i="2"/>
  <c r="D9051" i="2"/>
  <c r="Z9022" i="2"/>
  <c r="D9052" i="2"/>
  <c r="Z9013" i="2"/>
  <c r="D9053" i="2"/>
  <c r="Z9014" i="2"/>
  <c r="D9054" i="2"/>
  <c r="Z9015" i="2"/>
  <c r="D9055" i="2"/>
  <c r="Z9021" i="2"/>
  <c r="D9056" i="2"/>
  <c r="Z9016" i="2"/>
  <c r="D9057" i="2"/>
  <c r="Z9018" i="2"/>
  <c r="D9058" i="2"/>
  <c r="Z9019" i="2"/>
  <c r="D9059" i="2"/>
  <c r="Z9020" i="2"/>
  <c r="D9060" i="2"/>
  <c r="Z9017" i="2"/>
  <c r="D9061" i="2"/>
  <c r="D9062" i="2"/>
  <c r="Z9023" i="2"/>
  <c r="D9063" i="2"/>
  <c r="D9064" i="2"/>
  <c r="D9065" i="2"/>
  <c r="N9028" i="2"/>
  <c r="N9026" i="2"/>
  <c r="V9024" i="2"/>
  <c r="V9023" i="2"/>
  <c r="G9023" i="2"/>
  <c r="G9022" i="2"/>
  <c r="V9021" i="2"/>
  <c r="N9021" i="2"/>
  <c r="G9021" i="2"/>
  <c r="V9020" i="2"/>
  <c r="N9020" i="2"/>
  <c r="V9019" i="2"/>
  <c r="N9019" i="2"/>
  <c r="S9016" i="2"/>
  <c r="N9016" i="2"/>
  <c r="V9015" i="2"/>
  <c r="AI9004" i="2"/>
  <c r="A8999" i="2"/>
  <c r="D244" i="1"/>
  <c r="N8917" i="2"/>
  <c r="AB8888" i="2"/>
  <c r="C8932" i="2"/>
  <c r="E8932" i="2"/>
  <c r="N8918" i="2"/>
  <c r="AL8888" i="2"/>
  <c r="C8922" i="2"/>
  <c r="D8922" i="2"/>
  <c r="N8800" i="2"/>
  <c r="D260" i="1"/>
  <c r="F241" i="1"/>
  <c r="N8682" i="2"/>
  <c r="E8579" i="2"/>
  <c r="N8564" i="2"/>
  <c r="D7890" i="2"/>
  <c r="C7890" i="2"/>
  <c r="F8949" i="2"/>
  <c r="AP8888" i="2"/>
  <c r="C8936" i="2"/>
  <c r="E8936" i="2"/>
  <c r="AQ8888" i="2"/>
  <c r="C8937" i="2"/>
  <c r="E8937" i="2"/>
  <c r="AR8888" i="2"/>
  <c r="C8938" i="2"/>
  <c r="E8938" i="2"/>
  <c r="AS8888" i="2"/>
  <c r="C8939" i="2"/>
  <c r="E8939" i="2"/>
  <c r="AT8888" i="2"/>
  <c r="C8940" i="2"/>
  <c r="E8940" i="2"/>
  <c r="AU8888" i="2"/>
  <c r="C8941" i="2"/>
  <c r="E8941" i="2"/>
  <c r="AV8888" i="2"/>
  <c r="C8942" i="2"/>
  <c r="E8942" i="2"/>
  <c r="AW8888" i="2"/>
  <c r="C8943" i="2"/>
  <c r="E8943" i="2"/>
  <c r="AX8888" i="2"/>
  <c r="C8944" i="2"/>
  <c r="E8944" i="2"/>
  <c r="AY8888" i="2"/>
  <c r="C8945" i="2"/>
  <c r="E8945" i="2"/>
  <c r="E8946" i="2"/>
  <c r="E8947" i="2"/>
  <c r="E8948" i="2"/>
  <c r="Y8888" i="2"/>
  <c r="C8911" i="2"/>
  <c r="E8911" i="2"/>
  <c r="Z8888" i="2"/>
  <c r="C8912" i="2"/>
  <c r="E8912" i="2"/>
  <c r="AA8888" i="2"/>
  <c r="C8913" i="2"/>
  <c r="E8913" i="2"/>
  <c r="R8888" i="2"/>
  <c r="C8914" i="2"/>
  <c r="E8914" i="2"/>
  <c r="T8888" i="2"/>
  <c r="C8915" i="2"/>
  <c r="E8915" i="2"/>
  <c r="S8888" i="2"/>
  <c r="C8916" i="2"/>
  <c r="E8916" i="2"/>
  <c r="U8888" i="2"/>
  <c r="C8917" i="2"/>
  <c r="E8917" i="2"/>
  <c r="V8888" i="2"/>
  <c r="C8918" i="2"/>
  <c r="E8918" i="2"/>
  <c r="W8888" i="2"/>
  <c r="C8919" i="2"/>
  <c r="E8919" i="2"/>
  <c r="X8888" i="2"/>
  <c r="C8920" i="2"/>
  <c r="E8920" i="2"/>
  <c r="E8921" i="2"/>
  <c r="D8888" i="2"/>
  <c r="C8896" i="2"/>
  <c r="E8896" i="2"/>
  <c r="E8888" i="2"/>
  <c r="C8897" i="2"/>
  <c r="E8897" i="2"/>
  <c r="F8888" i="2"/>
  <c r="C8898" i="2"/>
  <c r="E8898" i="2"/>
  <c r="G8888" i="2"/>
  <c r="C8899" i="2"/>
  <c r="E8899" i="2"/>
  <c r="H8888" i="2"/>
  <c r="C8900" i="2"/>
  <c r="E8900" i="2"/>
  <c r="I8888" i="2"/>
  <c r="C8901" i="2"/>
  <c r="E8901" i="2"/>
  <c r="J8888" i="2"/>
  <c r="C8902" i="2"/>
  <c r="E8902" i="2"/>
  <c r="K8888" i="2"/>
  <c r="C8903" i="2"/>
  <c r="E8903" i="2"/>
  <c r="L8888" i="2"/>
  <c r="C8904" i="2"/>
  <c r="E8904" i="2"/>
  <c r="M8888" i="2"/>
  <c r="C8905" i="2"/>
  <c r="E8905" i="2"/>
  <c r="N8888" i="2"/>
  <c r="C8906" i="2"/>
  <c r="E8906" i="2"/>
  <c r="P8888" i="2"/>
  <c r="C8907" i="2"/>
  <c r="E8907" i="2"/>
  <c r="O8888" i="2"/>
  <c r="C8908" i="2"/>
  <c r="E8908" i="2"/>
  <c r="E8910" i="2"/>
  <c r="E8922" i="2"/>
  <c r="AK8888" i="2"/>
  <c r="C8923" i="2"/>
  <c r="E8923" i="2"/>
  <c r="AM8888" i="2"/>
  <c r="C8924" i="2"/>
  <c r="E8924" i="2"/>
  <c r="AN8888" i="2"/>
  <c r="C8925" i="2"/>
  <c r="E8925" i="2"/>
  <c r="AO8888" i="2"/>
  <c r="C8926" i="2"/>
  <c r="E8926" i="2"/>
  <c r="AF8888" i="2"/>
  <c r="C8927" i="2"/>
  <c r="E8927" i="2"/>
  <c r="AH8888" i="2"/>
  <c r="C8928" i="2"/>
  <c r="E8928" i="2"/>
  <c r="AG8888" i="2"/>
  <c r="C8929" i="2"/>
  <c r="E8929" i="2"/>
  <c r="AJ8888" i="2"/>
  <c r="C8930" i="2"/>
  <c r="E8930" i="2"/>
  <c r="AE8888" i="2"/>
  <c r="C8931" i="2"/>
  <c r="E8931" i="2"/>
  <c r="AC8888" i="2"/>
  <c r="C8933" i="2"/>
  <c r="E8933" i="2"/>
  <c r="AD8888" i="2"/>
  <c r="C8934" i="2"/>
  <c r="E8934" i="2"/>
  <c r="E8935" i="2"/>
  <c r="E8949" i="2"/>
  <c r="V8900" i="2"/>
  <c r="D8911" i="2"/>
  <c r="V8901" i="2"/>
  <c r="D8912" i="2"/>
  <c r="V8902" i="2"/>
  <c r="D8913" i="2"/>
  <c r="V8897" i="2"/>
  <c r="D8914" i="2"/>
  <c r="D8915" i="2"/>
  <c r="V8898" i="2"/>
  <c r="D8916" i="2"/>
  <c r="V8906" i="2"/>
  <c r="D8917" i="2"/>
  <c r="D8918" i="2"/>
  <c r="D8919" i="2"/>
  <c r="D8920" i="2"/>
  <c r="D8921" i="2"/>
  <c r="S8899" i="2"/>
  <c r="D8896" i="2"/>
  <c r="S8898" i="2"/>
  <c r="D8897" i="2"/>
  <c r="S8901" i="2"/>
  <c r="D8898" i="2"/>
  <c r="D8899" i="2"/>
  <c r="S8903" i="2"/>
  <c r="D8900" i="2"/>
  <c r="S8902" i="2"/>
  <c r="D8901" i="2"/>
  <c r="D8902" i="2"/>
  <c r="S8908" i="2"/>
  <c r="D8903" i="2"/>
  <c r="S8904" i="2"/>
  <c r="D8904" i="2"/>
  <c r="D8905" i="2"/>
  <c r="S8910" i="2"/>
  <c r="D8906" i="2"/>
  <c r="S8912" i="2"/>
  <c r="D8907" i="2"/>
  <c r="S8911" i="2"/>
  <c r="D8908" i="2"/>
  <c r="Q8888" i="2"/>
  <c r="C8909" i="2"/>
  <c r="D8909" i="2"/>
  <c r="D8910" i="2"/>
  <c r="N8919" i="2"/>
  <c r="D8923" i="2"/>
  <c r="N8920" i="2"/>
  <c r="D8924" i="2"/>
  <c r="N8921" i="2"/>
  <c r="D8925" i="2"/>
  <c r="D8926" i="2"/>
  <c r="N8909" i="2"/>
  <c r="D8927" i="2"/>
  <c r="D8928" i="2"/>
  <c r="N8911" i="2"/>
  <c r="D8929" i="2"/>
  <c r="D8930" i="2"/>
  <c r="N8913" i="2"/>
  <c r="D8931" i="2"/>
  <c r="N8901" i="2"/>
  <c r="D8932" i="2"/>
  <c r="N8902" i="2"/>
  <c r="D8933" i="2"/>
  <c r="N8906" i="2"/>
  <c r="D8934" i="2"/>
  <c r="D8935" i="2"/>
  <c r="Z8906" i="2"/>
  <c r="D8936" i="2"/>
  <c r="Z8897" i="2"/>
  <c r="D8937" i="2"/>
  <c r="Z8898" i="2"/>
  <c r="D8938" i="2"/>
  <c r="Z8899" i="2"/>
  <c r="D8939" i="2"/>
  <c r="Z8905" i="2"/>
  <c r="D8940" i="2"/>
  <c r="Z8900" i="2"/>
  <c r="D8941" i="2"/>
  <c r="Z8902" i="2"/>
  <c r="D8942" i="2"/>
  <c r="Z8903" i="2"/>
  <c r="D8943" i="2"/>
  <c r="Z8904" i="2"/>
  <c r="D8944" i="2"/>
  <c r="Z8901" i="2"/>
  <c r="D8945" i="2"/>
  <c r="D8946" i="2"/>
  <c r="Z8907" i="2"/>
  <c r="D8947" i="2"/>
  <c r="D8948" i="2"/>
  <c r="D8949" i="2"/>
  <c r="N8912" i="2"/>
  <c r="N8910" i="2"/>
  <c r="V8908" i="2"/>
  <c r="V8907" i="2"/>
  <c r="G8907" i="2"/>
  <c r="G8906" i="2"/>
  <c r="V8905" i="2"/>
  <c r="N8905" i="2"/>
  <c r="G8905" i="2"/>
  <c r="V8904" i="2"/>
  <c r="N8904" i="2"/>
  <c r="V8903" i="2"/>
  <c r="N8903" i="2"/>
  <c r="S8900" i="2"/>
  <c r="N8900" i="2"/>
  <c r="V8899" i="2"/>
  <c r="AI8888" i="2"/>
  <c r="A8883" i="2"/>
  <c r="F8832" i="2"/>
  <c r="AP8771" i="2"/>
  <c r="C8819" i="2"/>
  <c r="E8819" i="2"/>
  <c r="AQ8771" i="2"/>
  <c r="C8820" i="2"/>
  <c r="E8820" i="2"/>
  <c r="AR8771" i="2"/>
  <c r="C8821" i="2"/>
  <c r="E8821" i="2"/>
  <c r="AS8771" i="2"/>
  <c r="C8822" i="2"/>
  <c r="E8822" i="2"/>
  <c r="AT8771" i="2"/>
  <c r="C8823" i="2"/>
  <c r="E8823" i="2"/>
  <c r="AU8771" i="2"/>
  <c r="C8824" i="2"/>
  <c r="E8824" i="2"/>
  <c r="AV8771" i="2"/>
  <c r="C8825" i="2"/>
  <c r="E8825" i="2"/>
  <c r="AW8771" i="2"/>
  <c r="C8826" i="2"/>
  <c r="E8826" i="2"/>
  <c r="AX8771" i="2"/>
  <c r="C8827" i="2"/>
  <c r="E8827" i="2"/>
  <c r="AY8771" i="2"/>
  <c r="C8828" i="2"/>
  <c r="E8828" i="2"/>
  <c r="E8829" i="2"/>
  <c r="E8830" i="2"/>
  <c r="E8831" i="2"/>
  <c r="Y8771" i="2"/>
  <c r="C8794" i="2"/>
  <c r="E8794" i="2"/>
  <c r="Z8771" i="2"/>
  <c r="C8795" i="2"/>
  <c r="E8795" i="2"/>
  <c r="AA8771" i="2"/>
  <c r="C8796" i="2"/>
  <c r="E8796" i="2"/>
  <c r="R8771" i="2"/>
  <c r="C8797" i="2"/>
  <c r="E8797" i="2"/>
  <c r="T8771" i="2"/>
  <c r="C8798" i="2"/>
  <c r="E8798" i="2"/>
  <c r="S8771" i="2"/>
  <c r="C8799" i="2"/>
  <c r="E8799" i="2"/>
  <c r="U8771" i="2"/>
  <c r="C8800" i="2"/>
  <c r="E8800" i="2"/>
  <c r="V8771" i="2"/>
  <c r="C8801" i="2"/>
  <c r="E8801" i="2"/>
  <c r="W8771" i="2"/>
  <c r="C8802" i="2"/>
  <c r="E8802" i="2"/>
  <c r="X8771" i="2"/>
  <c r="C8803" i="2"/>
  <c r="E8803" i="2"/>
  <c r="E8804" i="2"/>
  <c r="D8771" i="2"/>
  <c r="C8779" i="2"/>
  <c r="E8779" i="2"/>
  <c r="E8771" i="2"/>
  <c r="C8780" i="2"/>
  <c r="E8780" i="2"/>
  <c r="F8771" i="2"/>
  <c r="C8781" i="2"/>
  <c r="E8781" i="2"/>
  <c r="G8771" i="2"/>
  <c r="C8782" i="2"/>
  <c r="E8782" i="2"/>
  <c r="H8771" i="2"/>
  <c r="C8783" i="2"/>
  <c r="E8783" i="2"/>
  <c r="I8771" i="2"/>
  <c r="C8784" i="2"/>
  <c r="E8784" i="2"/>
  <c r="J8771" i="2"/>
  <c r="C8785" i="2"/>
  <c r="E8785" i="2"/>
  <c r="K8771" i="2"/>
  <c r="C8786" i="2"/>
  <c r="E8786" i="2"/>
  <c r="L8771" i="2"/>
  <c r="C8787" i="2"/>
  <c r="E8787" i="2"/>
  <c r="M8771" i="2"/>
  <c r="C8788" i="2"/>
  <c r="E8788" i="2"/>
  <c r="N8771" i="2"/>
  <c r="C8789" i="2"/>
  <c r="E8789" i="2"/>
  <c r="P8771" i="2"/>
  <c r="C8790" i="2"/>
  <c r="E8790" i="2"/>
  <c r="O8771" i="2"/>
  <c r="C8791" i="2"/>
  <c r="E8791" i="2"/>
  <c r="E8793" i="2"/>
  <c r="AL8771" i="2"/>
  <c r="C8805" i="2"/>
  <c r="E8805" i="2"/>
  <c r="AK8771" i="2"/>
  <c r="C8806" i="2"/>
  <c r="E8806" i="2"/>
  <c r="AM8771" i="2"/>
  <c r="C8807" i="2"/>
  <c r="E8807" i="2"/>
  <c r="AN8771" i="2"/>
  <c r="C8808" i="2"/>
  <c r="E8808" i="2"/>
  <c r="AO8771" i="2"/>
  <c r="C8809" i="2"/>
  <c r="E8809" i="2"/>
  <c r="AF8771" i="2"/>
  <c r="C8810" i="2"/>
  <c r="E8810" i="2"/>
  <c r="AH8771" i="2"/>
  <c r="C8811" i="2"/>
  <c r="E8811" i="2"/>
  <c r="AG8771" i="2"/>
  <c r="C8812" i="2"/>
  <c r="E8812" i="2"/>
  <c r="AJ8771" i="2"/>
  <c r="C8813" i="2"/>
  <c r="E8813" i="2"/>
  <c r="AE8771" i="2"/>
  <c r="C8814" i="2"/>
  <c r="E8814" i="2"/>
  <c r="AB8771" i="2"/>
  <c r="C8815" i="2"/>
  <c r="E8815" i="2"/>
  <c r="AC8771" i="2"/>
  <c r="C8816" i="2"/>
  <c r="E8816" i="2"/>
  <c r="AD8771" i="2"/>
  <c r="C8817" i="2"/>
  <c r="E8817" i="2"/>
  <c r="E8818" i="2"/>
  <c r="E8832" i="2"/>
  <c r="V8783" i="2"/>
  <c r="D8794" i="2"/>
  <c r="V8784" i="2"/>
  <c r="D8795" i="2"/>
  <c r="V8785" i="2"/>
  <c r="D8796" i="2"/>
  <c r="V8780" i="2"/>
  <c r="D8797" i="2"/>
  <c r="D8798" i="2"/>
  <c r="V8781" i="2"/>
  <c r="D8799" i="2"/>
  <c r="V8789" i="2"/>
  <c r="D8800" i="2"/>
  <c r="D8801" i="2"/>
  <c r="D8802" i="2"/>
  <c r="D8803" i="2"/>
  <c r="D8804" i="2"/>
  <c r="S8782" i="2"/>
  <c r="D8779" i="2"/>
  <c r="S8781" i="2"/>
  <c r="D8780" i="2"/>
  <c r="S8784" i="2"/>
  <c r="D8781" i="2"/>
  <c r="D8782" i="2"/>
  <c r="S8786" i="2"/>
  <c r="D8783" i="2"/>
  <c r="S8785" i="2"/>
  <c r="D8784" i="2"/>
  <c r="D8785" i="2"/>
  <c r="S8791" i="2"/>
  <c r="D8786" i="2"/>
  <c r="S8787" i="2"/>
  <c r="D8787" i="2"/>
  <c r="D8788" i="2"/>
  <c r="S8793" i="2"/>
  <c r="D8789" i="2"/>
  <c r="S8795" i="2"/>
  <c r="D8790" i="2"/>
  <c r="S8794" i="2"/>
  <c r="D8791" i="2"/>
  <c r="Q8771" i="2"/>
  <c r="C8792" i="2"/>
  <c r="D8792" i="2"/>
  <c r="D8793" i="2"/>
  <c r="D8805" i="2"/>
  <c r="N8802" i="2"/>
  <c r="D8806" i="2"/>
  <c r="N8803" i="2"/>
  <c r="D8807" i="2"/>
  <c r="N8804" i="2"/>
  <c r="D8808" i="2"/>
  <c r="N8801" i="2"/>
  <c r="D8809" i="2"/>
  <c r="N8792" i="2"/>
  <c r="D8810" i="2"/>
  <c r="D8811" i="2"/>
  <c r="N8794" i="2"/>
  <c r="D8812" i="2"/>
  <c r="D8813" i="2"/>
  <c r="N8796" i="2"/>
  <c r="D8814" i="2"/>
  <c r="N8784" i="2"/>
  <c r="D8815" i="2"/>
  <c r="N8785" i="2"/>
  <c r="D8816" i="2"/>
  <c r="N8789" i="2"/>
  <c r="D8817" i="2"/>
  <c r="D8818" i="2"/>
  <c r="Z8789" i="2"/>
  <c r="D8819" i="2"/>
  <c r="Z8780" i="2"/>
  <c r="D8820" i="2"/>
  <c r="Z8781" i="2"/>
  <c r="D8821" i="2"/>
  <c r="Z8782" i="2"/>
  <c r="D8822" i="2"/>
  <c r="Z8788" i="2"/>
  <c r="D8823" i="2"/>
  <c r="Z8783" i="2"/>
  <c r="D8824" i="2"/>
  <c r="Z8785" i="2"/>
  <c r="D8825" i="2"/>
  <c r="Z8786" i="2"/>
  <c r="D8826" i="2"/>
  <c r="Z8787" i="2"/>
  <c r="D8827" i="2"/>
  <c r="Z8784" i="2"/>
  <c r="D8828" i="2"/>
  <c r="D8829" i="2"/>
  <c r="Z8790" i="2"/>
  <c r="D8830" i="2"/>
  <c r="D8831" i="2"/>
  <c r="D8832" i="2"/>
  <c r="N8795" i="2"/>
  <c r="N8793" i="2"/>
  <c r="V8791" i="2"/>
  <c r="V8790" i="2"/>
  <c r="G8790" i="2"/>
  <c r="G8789" i="2"/>
  <c r="V8788" i="2"/>
  <c r="N8788" i="2"/>
  <c r="G8788" i="2"/>
  <c r="V8787" i="2"/>
  <c r="N8787" i="2"/>
  <c r="V8786" i="2"/>
  <c r="N8786" i="2"/>
  <c r="S8783" i="2"/>
  <c r="N8783" i="2"/>
  <c r="V8782" i="2"/>
  <c r="AI8771" i="2"/>
  <c r="A8766" i="2"/>
  <c r="F8714" i="2"/>
  <c r="AP8653" i="2"/>
  <c r="C8701" i="2"/>
  <c r="E8701" i="2"/>
  <c r="AQ8653" i="2"/>
  <c r="C8702" i="2"/>
  <c r="E8702" i="2"/>
  <c r="AR8653" i="2"/>
  <c r="C8703" i="2"/>
  <c r="E8703" i="2"/>
  <c r="AS8653" i="2"/>
  <c r="C8704" i="2"/>
  <c r="E8704" i="2"/>
  <c r="AT8653" i="2"/>
  <c r="C8705" i="2"/>
  <c r="E8705" i="2"/>
  <c r="AU8653" i="2"/>
  <c r="C8706" i="2"/>
  <c r="E8706" i="2"/>
  <c r="AV8653" i="2"/>
  <c r="C8707" i="2"/>
  <c r="E8707" i="2"/>
  <c r="AW8653" i="2"/>
  <c r="C8708" i="2"/>
  <c r="E8708" i="2"/>
  <c r="AX8653" i="2"/>
  <c r="C8709" i="2"/>
  <c r="E8709" i="2"/>
  <c r="AY8653" i="2"/>
  <c r="C8710" i="2"/>
  <c r="E8710" i="2"/>
  <c r="E8711" i="2"/>
  <c r="E8712" i="2"/>
  <c r="E8713" i="2"/>
  <c r="Y8653" i="2"/>
  <c r="C8676" i="2"/>
  <c r="E8676" i="2"/>
  <c r="Z8653" i="2"/>
  <c r="C8677" i="2"/>
  <c r="E8677" i="2"/>
  <c r="AA8653" i="2"/>
  <c r="C8678" i="2"/>
  <c r="E8678" i="2"/>
  <c r="R8653" i="2"/>
  <c r="C8679" i="2"/>
  <c r="E8679" i="2"/>
  <c r="T8653" i="2"/>
  <c r="C8680" i="2"/>
  <c r="E8680" i="2"/>
  <c r="S8653" i="2"/>
  <c r="C8681" i="2"/>
  <c r="E8681" i="2"/>
  <c r="U8653" i="2"/>
  <c r="C8682" i="2"/>
  <c r="E8682" i="2"/>
  <c r="V8653" i="2"/>
  <c r="C8683" i="2"/>
  <c r="E8683" i="2"/>
  <c r="W8653" i="2"/>
  <c r="C8684" i="2"/>
  <c r="E8684" i="2"/>
  <c r="X8653" i="2"/>
  <c r="C8685" i="2"/>
  <c r="E8685" i="2"/>
  <c r="E8686" i="2"/>
  <c r="D8653" i="2"/>
  <c r="C8661" i="2"/>
  <c r="E8661" i="2"/>
  <c r="E8653" i="2"/>
  <c r="C8662" i="2"/>
  <c r="E8662" i="2"/>
  <c r="F8653" i="2"/>
  <c r="C8663" i="2"/>
  <c r="E8663" i="2"/>
  <c r="G8653" i="2"/>
  <c r="C8664" i="2"/>
  <c r="E8664" i="2"/>
  <c r="H8653" i="2"/>
  <c r="C8665" i="2"/>
  <c r="E8665" i="2"/>
  <c r="I8653" i="2"/>
  <c r="C8666" i="2"/>
  <c r="E8666" i="2"/>
  <c r="J8653" i="2"/>
  <c r="C8667" i="2"/>
  <c r="E8667" i="2"/>
  <c r="K8653" i="2"/>
  <c r="C8668" i="2"/>
  <c r="E8668" i="2"/>
  <c r="L8653" i="2"/>
  <c r="C8669" i="2"/>
  <c r="E8669" i="2"/>
  <c r="M8653" i="2"/>
  <c r="C8670" i="2"/>
  <c r="E8670" i="2"/>
  <c r="N8653" i="2"/>
  <c r="C8671" i="2"/>
  <c r="E8671" i="2"/>
  <c r="P8653" i="2"/>
  <c r="C8672" i="2"/>
  <c r="E8672" i="2"/>
  <c r="O8653" i="2"/>
  <c r="C8673" i="2"/>
  <c r="E8673" i="2"/>
  <c r="E8675" i="2"/>
  <c r="AL8653" i="2"/>
  <c r="C8687" i="2"/>
  <c r="E8687" i="2"/>
  <c r="AK8653" i="2"/>
  <c r="C8688" i="2"/>
  <c r="E8688" i="2"/>
  <c r="AM8653" i="2"/>
  <c r="C8689" i="2"/>
  <c r="E8689" i="2"/>
  <c r="AN8653" i="2"/>
  <c r="C8690" i="2"/>
  <c r="E8690" i="2"/>
  <c r="AO8653" i="2"/>
  <c r="C8691" i="2"/>
  <c r="E8691" i="2"/>
  <c r="AF8653" i="2"/>
  <c r="C8692" i="2"/>
  <c r="E8692" i="2"/>
  <c r="AH8653" i="2"/>
  <c r="C8693" i="2"/>
  <c r="E8693" i="2"/>
  <c r="AG8653" i="2"/>
  <c r="C8694" i="2"/>
  <c r="E8694" i="2"/>
  <c r="AJ8653" i="2"/>
  <c r="C8695" i="2"/>
  <c r="E8695" i="2"/>
  <c r="AE8653" i="2"/>
  <c r="C8696" i="2"/>
  <c r="E8696" i="2"/>
  <c r="AB8653" i="2"/>
  <c r="C8697" i="2"/>
  <c r="E8697" i="2"/>
  <c r="AC8653" i="2"/>
  <c r="C8698" i="2"/>
  <c r="E8698" i="2"/>
  <c r="AD8653" i="2"/>
  <c r="C8699" i="2"/>
  <c r="E8699" i="2"/>
  <c r="E8700" i="2"/>
  <c r="E8714" i="2"/>
  <c r="V8665" i="2"/>
  <c r="D8676" i="2"/>
  <c r="V8666" i="2"/>
  <c r="D8677" i="2"/>
  <c r="V8667" i="2"/>
  <c r="D8678" i="2"/>
  <c r="V8662" i="2"/>
  <c r="D8679" i="2"/>
  <c r="D8680" i="2"/>
  <c r="V8663" i="2"/>
  <c r="D8681" i="2"/>
  <c r="V8671" i="2"/>
  <c r="D8682" i="2"/>
  <c r="D8683" i="2"/>
  <c r="D8684" i="2"/>
  <c r="D8685" i="2"/>
  <c r="D8686" i="2"/>
  <c r="S8664" i="2"/>
  <c r="D8661" i="2"/>
  <c r="S8663" i="2"/>
  <c r="D8662" i="2"/>
  <c r="S8666" i="2"/>
  <c r="D8663" i="2"/>
  <c r="D8664" i="2"/>
  <c r="S8668" i="2"/>
  <c r="D8665" i="2"/>
  <c r="S8667" i="2"/>
  <c r="D8666" i="2"/>
  <c r="D8667" i="2"/>
  <c r="S8673" i="2"/>
  <c r="D8668" i="2"/>
  <c r="S8669" i="2"/>
  <c r="D8669" i="2"/>
  <c r="D8670" i="2"/>
  <c r="S8675" i="2"/>
  <c r="D8671" i="2"/>
  <c r="S8677" i="2"/>
  <c r="D8672" i="2"/>
  <c r="S8676" i="2"/>
  <c r="D8673" i="2"/>
  <c r="Q8653" i="2"/>
  <c r="C8674" i="2"/>
  <c r="D8674" i="2"/>
  <c r="D8675" i="2"/>
  <c r="D8687" i="2"/>
  <c r="N8684" i="2"/>
  <c r="D8688" i="2"/>
  <c r="N8685" i="2"/>
  <c r="D8689" i="2"/>
  <c r="N8686" i="2"/>
  <c r="D8690" i="2"/>
  <c r="N8683" i="2"/>
  <c r="D8691" i="2"/>
  <c r="N8674" i="2"/>
  <c r="D8692" i="2"/>
  <c r="D8693" i="2"/>
  <c r="N8676" i="2"/>
  <c r="D8694" i="2"/>
  <c r="D8695" i="2"/>
  <c r="N8678" i="2"/>
  <c r="D8696" i="2"/>
  <c r="N8666" i="2"/>
  <c r="D8697" i="2"/>
  <c r="N8667" i="2"/>
  <c r="D8698" i="2"/>
  <c r="N8671" i="2"/>
  <c r="D8699" i="2"/>
  <c r="D8700" i="2"/>
  <c r="Z8671" i="2"/>
  <c r="D8701" i="2"/>
  <c r="Z8662" i="2"/>
  <c r="D8702" i="2"/>
  <c r="Z8663" i="2"/>
  <c r="D8703" i="2"/>
  <c r="Z8664" i="2"/>
  <c r="D8704" i="2"/>
  <c r="Z8670" i="2"/>
  <c r="D8705" i="2"/>
  <c r="Z8665" i="2"/>
  <c r="D8706" i="2"/>
  <c r="Z8667" i="2"/>
  <c r="D8707" i="2"/>
  <c r="Z8668" i="2"/>
  <c r="D8708" i="2"/>
  <c r="Z8669" i="2"/>
  <c r="D8709" i="2"/>
  <c r="Z8666" i="2"/>
  <c r="D8710" i="2"/>
  <c r="D8711" i="2"/>
  <c r="Z8672" i="2"/>
  <c r="D8712" i="2"/>
  <c r="D8713" i="2"/>
  <c r="D8714" i="2"/>
  <c r="N8677" i="2"/>
  <c r="N8675" i="2"/>
  <c r="V8673" i="2"/>
  <c r="V8672" i="2"/>
  <c r="G8672" i="2"/>
  <c r="G8671" i="2"/>
  <c r="V8670" i="2"/>
  <c r="N8670" i="2"/>
  <c r="G8670" i="2"/>
  <c r="V8669" i="2"/>
  <c r="N8669" i="2"/>
  <c r="V8668" i="2"/>
  <c r="N8668" i="2"/>
  <c r="S8665" i="2"/>
  <c r="N8665" i="2"/>
  <c r="V8664" i="2"/>
  <c r="AI8653" i="2"/>
  <c r="A8648" i="2"/>
  <c r="F8596" i="2"/>
  <c r="AP8535" i="2"/>
  <c r="C8583" i="2"/>
  <c r="E8583" i="2"/>
  <c r="AQ8535" i="2"/>
  <c r="C8584" i="2"/>
  <c r="E8584" i="2"/>
  <c r="AR8535" i="2"/>
  <c r="C8585" i="2"/>
  <c r="E8585" i="2"/>
  <c r="AS8535" i="2"/>
  <c r="C8586" i="2"/>
  <c r="E8586" i="2"/>
  <c r="AT8535" i="2"/>
  <c r="C8587" i="2"/>
  <c r="E8587" i="2"/>
  <c r="AU8535" i="2"/>
  <c r="C8588" i="2"/>
  <c r="E8588" i="2"/>
  <c r="AV8535" i="2"/>
  <c r="C8589" i="2"/>
  <c r="E8589" i="2"/>
  <c r="AW8535" i="2"/>
  <c r="C8590" i="2"/>
  <c r="E8590" i="2"/>
  <c r="AX8535" i="2"/>
  <c r="C8591" i="2"/>
  <c r="E8591" i="2"/>
  <c r="AY8535" i="2"/>
  <c r="C8592" i="2"/>
  <c r="E8592" i="2"/>
  <c r="E8593" i="2"/>
  <c r="E8594" i="2"/>
  <c r="E8595" i="2"/>
  <c r="Y8535" i="2"/>
  <c r="C8558" i="2"/>
  <c r="E8558" i="2"/>
  <c r="Z8535" i="2"/>
  <c r="C8559" i="2"/>
  <c r="E8559" i="2"/>
  <c r="AA8535" i="2"/>
  <c r="C8560" i="2"/>
  <c r="E8560" i="2"/>
  <c r="R8535" i="2"/>
  <c r="C8561" i="2"/>
  <c r="E8561" i="2"/>
  <c r="T8535" i="2"/>
  <c r="C8562" i="2"/>
  <c r="E8562" i="2"/>
  <c r="S8535" i="2"/>
  <c r="C8563" i="2"/>
  <c r="E8563" i="2"/>
  <c r="U8535" i="2"/>
  <c r="C8564" i="2"/>
  <c r="E8564" i="2"/>
  <c r="V8535" i="2"/>
  <c r="C8565" i="2"/>
  <c r="E8565" i="2"/>
  <c r="W8535" i="2"/>
  <c r="C8566" i="2"/>
  <c r="E8566" i="2"/>
  <c r="X8535" i="2"/>
  <c r="C8567" i="2"/>
  <c r="E8567" i="2"/>
  <c r="E8568" i="2"/>
  <c r="D8535" i="2"/>
  <c r="C8543" i="2"/>
  <c r="E8543" i="2"/>
  <c r="E8535" i="2"/>
  <c r="C8544" i="2"/>
  <c r="E8544" i="2"/>
  <c r="F8535" i="2"/>
  <c r="C8545" i="2"/>
  <c r="E8545" i="2"/>
  <c r="G8535" i="2"/>
  <c r="C8546" i="2"/>
  <c r="E8546" i="2"/>
  <c r="H8535" i="2"/>
  <c r="C8547" i="2"/>
  <c r="E8547" i="2"/>
  <c r="I8535" i="2"/>
  <c r="C8548" i="2"/>
  <c r="E8548" i="2"/>
  <c r="J8535" i="2"/>
  <c r="C8549" i="2"/>
  <c r="E8549" i="2"/>
  <c r="K8535" i="2"/>
  <c r="C8550" i="2"/>
  <c r="E8550" i="2"/>
  <c r="L8535" i="2"/>
  <c r="C8551" i="2"/>
  <c r="E8551" i="2"/>
  <c r="M8535" i="2"/>
  <c r="C8552" i="2"/>
  <c r="E8552" i="2"/>
  <c r="N8535" i="2"/>
  <c r="C8553" i="2"/>
  <c r="E8553" i="2"/>
  <c r="P8535" i="2"/>
  <c r="C8554" i="2"/>
  <c r="E8554" i="2"/>
  <c r="O8535" i="2"/>
  <c r="C8555" i="2"/>
  <c r="E8555" i="2"/>
  <c r="E8557" i="2"/>
  <c r="AL8535" i="2"/>
  <c r="C8569" i="2"/>
  <c r="E8569" i="2"/>
  <c r="AK8535" i="2"/>
  <c r="C8570" i="2"/>
  <c r="E8570" i="2"/>
  <c r="AM8535" i="2"/>
  <c r="C8571" i="2"/>
  <c r="E8571" i="2"/>
  <c r="AN8535" i="2"/>
  <c r="C8572" i="2"/>
  <c r="E8572" i="2"/>
  <c r="AO8535" i="2"/>
  <c r="C8573" i="2"/>
  <c r="E8573" i="2"/>
  <c r="AF8535" i="2"/>
  <c r="C8574" i="2"/>
  <c r="E8574" i="2"/>
  <c r="AH8535" i="2"/>
  <c r="C8575" i="2"/>
  <c r="E8575" i="2"/>
  <c r="AG8535" i="2"/>
  <c r="C8576" i="2"/>
  <c r="E8576" i="2"/>
  <c r="AJ8535" i="2"/>
  <c r="C8577" i="2"/>
  <c r="E8577" i="2"/>
  <c r="AE8535" i="2"/>
  <c r="C8578" i="2"/>
  <c r="E8578" i="2"/>
  <c r="AB8535" i="2"/>
  <c r="C8579" i="2"/>
  <c r="AC8535" i="2"/>
  <c r="C8580" i="2"/>
  <c r="E8580" i="2"/>
  <c r="AD8535" i="2"/>
  <c r="C8581" i="2"/>
  <c r="E8581" i="2"/>
  <c r="E8582" i="2"/>
  <c r="E8596" i="2"/>
  <c r="V8547" i="2"/>
  <c r="D8558" i="2"/>
  <c r="V8548" i="2"/>
  <c r="D8559" i="2"/>
  <c r="V8549" i="2"/>
  <c r="D8560" i="2"/>
  <c r="V8544" i="2"/>
  <c r="D8561" i="2"/>
  <c r="D8562" i="2"/>
  <c r="V8545" i="2"/>
  <c r="D8563" i="2"/>
  <c r="V8553" i="2"/>
  <c r="D8564" i="2"/>
  <c r="D8565" i="2"/>
  <c r="D8566" i="2"/>
  <c r="D8567" i="2"/>
  <c r="D8568" i="2"/>
  <c r="S8546" i="2"/>
  <c r="D8543" i="2"/>
  <c r="S8545" i="2"/>
  <c r="D8544" i="2"/>
  <c r="S8548" i="2"/>
  <c r="D8545" i="2"/>
  <c r="D8546" i="2"/>
  <c r="S8550" i="2"/>
  <c r="D8547" i="2"/>
  <c r="S8549" i="2"/>
  <c r="D8548" i="2"/>
  <c r="D8549" i="2"/>
  <c r="S8555" i="2"/>
  <c r="D8550" i="2"/>
  <c r="S8551" i="2"/>
  <c r="D8551" i="2"/>
  <c r="D8552" i="2"/>
  <c r="S8557" i="2"/>
  <c r="D8553" i="2"/>
  <c r="S8559" i="2"/>
  <c r="D8554" i="2"/>
  <c r="S8558" i="2"/>
  <c r="D8555" i="2"/>
  <c r="Q8535" i="2"/>
  <c r="C8556" i="2"/>
  <c r="D8556" i="2"/>
  <c r="D8557" i="2"/>
  <c r="D8569" i="2"/>
  <c r="N8566" i="2"/>
  <c r="D8570" i="2"/>
  <c r="N8567" i="2"/>
  <c r="D8571" i="2"/>
  <c r="N8568" i="2"/>
  <c r="D8572" i="2"/>
  <c r="N8565" i="2"/>
  <c r="D8573" i="2"/>
  <c r="N8556" i="2"/>
  <c r="D8574" i="2"/>
  <c r="D8575" i="2"/>
  <c r="N8558" i="2"/>
  <c r="D8576" i="2"/>
  <c r="D8577" i="2"/>
  <c r="N8560" i="2"/>
  <c r="D8578" i="2"/>
  <c r="N8548" i="2"/>
  <c r="D8579" i="2"/>
  <c r="N8549" i="2"/>
  <c r="D8580" i="2"/>
  <c r="N8553" i="2"/>
  <c r="D8581" i="2"/>
  <c r="D8582" i="2"/>
  <c r="Z8553" i="2"/>
  <c r="D8583" i="2"/>
  <c r="Z8544" i="2"/>
  <c r="D8584" i="2"/>
  <c r="Z8545" i="2"/>
  <c r="D8585" i="2"/>
  <c r="Z8546" i="2"/>
  <c r="D8586" i="2"/>
  <c r="Z8552" i="2"/>
  <c r="D8587" i="2"/>
  <c r="Z8547" i="2"/>
  <c r="D8588" i="2"/>
  <c r="Z8549" i="2"/>
  <c r="D8589" i="2"/>
  <c r="Z8550" i="2"/>
  <c r="D8590" i="2"/>
  <c r="Z8551" i="2"/>
  <c r="D8591" i="2"/>
  <c r="Z8548" i="2"/>
  <c r="D8592" i="2"/>
  <c r="D8593" i="2"/>
  <c r="Z8554" i="2"/>
  <c r="D8594" i="2"/>
  <c r="D8595" i="2"/>
  <c r="D8596" i="2"/>
  <c r="N8559" i="2"/>
  <c r="N8557" i="2"/>
  <c r="V8555" i="2"/>
  <c r="V8554" i="2"/>
  <c r="G8554" i="2"/>
  <c r="G8553" i="2"/>
  <c r="V8552" i="2"/>
  <c r="N8552" i="2"/>
  <c r="G8552" i="2"/>
  <c r="V8551" i="2"/>
  <c r="N8551" i="2"/>
  <c r="V8550" i="2"/>
  <c r="N8550" i="2"/>
  <c r="S8547" i="2"/>
  <c r="N8547" i="2"/>
  <c r="V8546" i="2"/>
  <c r="AI8535" i="2"/>
  <c r="A8530" i="2"/>
  <c r="F8477" i="2"/>
  <c r="AP8416" i="2"/>
  <c r="C8464" i="2"/>
  <c r="E8464" i="2"/>
  <c r="AQ8416" i="2"/>
  <c r="C8465" i="2"/>
  <c r="E8465" i="2"/>
  <c r="AR8416" i="2"/>
  <c r="C8466" i="2"/>
  <c r="E8466" i="2"/>
  <c r="AS8416" i="2"/>
  <c r="C8467" i="2"/>
  <c r="E8467" i="2"/>
  <c r="AT8416" i="2"/>
  <c r="C8468" i="2"/>
  <c r="E8468" i="2"/>
  <c r="AU8416" i="2"/>
  <c r="C8469" i="2"/>
  <c r="E8469" i="2"/>
  <c r="AV8416" i="2"/>
  <c r="C8470" i="2"/>
  <c r="E8470" i="2"/>
  <c r="AW8416" i="2"/>
  <c r="C8471" i="2"/>
  <c r="E8471" i="2"/>
  <c r="AX8416" i="2"/>
  <c r="C8472" i="2"/>
  <c r="E8472" i="2"/>
  <c r="AY8416" i="2"/>
  <c r="C8473" i="2"/>
  <c r="E8473" i="2"/>
  <c r="E8474" i="2"/>
  <c r="E8475" i="2"/>
  <c r="E8476" i="2"/>
  <c r="Y8416" i="2"/>
  <c r="C8439" i="2"/>
  <c r="E8439" i="2"/>
  <c r="Z8416" i="2"/>
  <c r="C8440" i="2"/>
  <c r="E8440" i="2"/>
  <c r="AA8416" i="2"/>
  <c r="C8441" i="2"/>
  <c r="E8441" i="2"/>
  <c r="R8416" i="2"/>
  <c r="C8442" i="2"/>
  <c r="E8442" i="2"/>
  <c r="T8416" i="2"/>
  <c r="C8443" i="2"/>
  <c r="E8443" i="2"/>
  <c r="S8416" i="2"/>
  <c r="C8444" i="2"/>
  <c r="E8444" i="2"/>
  <c r="U8416" i="2"/>
  <c r="C8445" i="2"/>
  <c r="E8445" i="2"/>
  <c r="V8416" i="2"/>
  <c r="C8446" i="2"/>
  <c r="E8446" i="2"/>
  <c r="W8416" i="2"/>
  <c r="C8447" i="2"/>
  <c r="E8447" i="2"/>
  <c r="X8416" i="2"/>
  <c r="C8448" i="2"/>
  <c r="E8448" i="2"/>
  <c r="E8449" i="2"/>
  <c r="D8416" i="2"/>
  <c r="C8424" i="2"/>
  <c r="E8424" i="2"/>
  <c r="E8416" i="2"/>
  <c r="C8425" i="2"/>
  <c r="E8425" i="2"/>
  <c r="F8416" i="2"/>
  <c r="C8426" i="2"/>
  <c r="E8426" i="2"/>
  <c r="G8416" i="2"/>
  <c r="C8427" i="2"/>
  <c r="E8427" i="2"/>
  <c r="H8416" i="2"/>
  <c r="C8428" i="2"/>
  <c r="E8428" i="2"/>
  <c r="I8416" i="2"/>
  <c r="C8429" i="2"/>
  <c r="E8429" i="2"/>
  <c r="J8416" i="2"/>
  <c r="C8430" i="2"/>
  <c r="E8430" i="2"/>
  <c r="K8416" i="2"/>
  <c r="C8431" i="2"/>
  <c r="E8431" i="2"/>
  <c r="L8416" i="2"/>
  <c r="C8432" i="2"/>
  <c r="E8432" i="2"/>
  <c r="M8416" i="2"/>
  <c r="C8433" i="2"/>
  <c r="E8433" i="2"/>
  <c r="N8416" i="2"/>
  <c r="C8434" i="2"/>
  <c r="E8434" i="2"/>
  <c r="P8416" i="2"/>
  <c r="C8435" i="2"/>
  <c r="E8435" i="2"/>
  <c r="O8416" i="2"/>
  <c r="C8436" i="2"/>
  <c r="E8436" i="2"/>
  <c r="E8438" i="2"/>
  <c r="AL8416" i="2"/>
  <c r="C8450" i="2"/>
  <c r="E8450" i="2"/>
  <c r="AK8416" i="2"/>
  <c r="C8451" i="2"/>
  <c r="E8451" i="2"/>
  <c r="AM8416" i="2"/>
  <c r="C8452" i="2"/>
  <c r="E8452" i="2"/>
  <c r="AN8416" i="2"/>
  <c r="C8453" i="2"/>
  <c r="E8453" i="2"/>
  <c r="AO8416" i="2"/>
  <c r="C8454" i="2"/>
  <c r="E8454" i="2"/>
  <c r="AF8416" i="2"/>
  <c r="C8455" i="2"/>
  <c r="E8455" i="2"/>
  <c r="AH8416" i="2"/>
  <c r="C8456" i="2"/>
  <c r="E8456" i="2"/>
  <c r="AG8416" i="2"/>
  <c r="C8457" i="2"/>
  <c r="E8457" i="2"/>
  <c r="AJ8416" i="2"/>
  <c r="C8458" i="2"/>
  <c r="E8458" i="2"/>
  <c r="AE8416" i="2"/>
  <c r="C8459" i="2"/>
  <c r="E8459" i="2"/>
  <c r="AB8416" i="2"/>
  <c r="C8460" i="2"/>
  <c r="E8460" i="2"/>
  <c r="AC8416" i="2"/>
  <c r="C8461" i="2"/>
  <c r="E8461" i="2"/>
  <c r="AD8416" i="2"/>
  <c r="C8462" i="2"/>
  <c r="E8462" i="2"/>
  <c r="E8463" i="2"/>
  <c r="E8477" i="2"/>
  <c r="V8428" i="2"/>
  <c r="D8439" i="2"/>
  <c r="V8429" i="2"/>
  <c r="D8440" i="2"/>
  <c r="V8430" i="2"/>
  <c r="D8441" i="2"/>
  <c r="V8425" i="2"/>
  <c r="D8442" i="2"/>
  <c r="D8443" i="2"/>
  <c r="V8426" i="2"/>
  <c r="D8444" i="2"/>
  <c r="V8434" i="2"/>
  <c r="D8445" i="2"/>
  <c r="D8446" i="2"/>
  <c r="D8447" i="2"/>
  <c r="D8448" i="2"/>
  <c r="D8449" i="2"/>
  <c r="S8427" i="2"/>
  <c r="D8424" i="2"/>
  <c r="S8426" i="2"/>
  <c r="D8425" i="2"/>
  <c r="S8429" i="2"/>
  <c r="D8426" i="2"/>
  <c r="D8427" i="2"/>
  <c r="S8431" i="2"/>
  <c r="D8428" i="2"/>
  <c r="S8430" i="2"/>
  <c r="D8429" i="2"/>
  <c r="D8430" i="2"/>
  <c r="S8436" i="2"/>
  <c r="D8431" i="2"/>
  <c r="S8432" i="2"/>
  <c r="D8432" i="2"/>
  <c r="D8433" i="2"/>
  <c r="S8438" i="2"/>
  <c r="D8434" i="2"/>
  <c r="S8440" i="2"/>
  <c r="D8435" i="2"/>
  <c r="S8439" i="2"/>
  <c r="D8436" i="2"/>
  <c r="Q8416" i="2"/>
  <c r="C8437" i="2"/>
  <c r="D8437" i="2"/>
  <c r="D8438" i="2"/>
  <c r="D8450" i="2"/>
  <c r="N8447" i="2"/>
  <c r="D8451" i="2"/>
  <c r="N8448" i="2"/>
  <c r="D8452" i="2"/>
  <c r="N8449" i="2"/>
  <c r="D8453" i="2"/>
  <c r="N8446" i="2"/>
  <c r="D8454" i="2"/>
  <c r="N8437" i="2"/>
  <c r="D8455" i="2"/>
  <c r="D8456" i="2"/>
  <c r="N8439" i="2"/>
  <c r="D8457" i="2"/>
  <c r="D8458" i="2"/>
  <c r="N8441" i="2"/>
  <c r="D8459" i="2"/>
  <c r="N8429" i="2"/>
  <c r="D8460" i="2"/>
  <c r="N8430" i="2"/>
  <c r="D8461" i="2"/>
  <c r="N8434" i="2"/>
  <c r="D8462" i="2"/>
  <c r="D8463" i="2"/>
  <c r="Z8434" i="2"/>
  <c r="D8464" i="2"/>
  <c r="Z8425" i="2"/>
  <c r="D8465" i="2"/>
  <c r="Z8426" i="2"/>
  <c r="D8466" i="2"/>
  <c r="Z8427" i="2"/>
  <c r="D8467" i="2"/>
  <c r="Z8433" i="2"/>
  <c r="D8468" i="2"/>
  <c r="Z8428" i="2"/>
  <c r="D8469" i="2"/>
  <c r="Z8430" i="2"/>
  <c r="D8470" i="2"/>
  <c r="Z8431" i="2"/>
  <c r="D8471" i="2"/>
  <c r="Z8432" i="2"/>
  <c r="D8472" i="2"/>
  <c r="Z8429" i="2"/>
  <c r="D8473" i="2"/>
  <c r="D8474" i="2"/>
  <c r="Z8435" i="2"/>
  <c r="D8475" i="2"/>
  <c r="D8476" i="2"/>
  <c r="D8477" i="2"/>
  <c r="N8440" i="2"/>
  <c r="N8438" i="2"/>
  <c r="V8436" i="2"/>
  <c r="V8435" i="2"/>
  <c r="G8435" i="2"/>
  <c r="G8434" i="2"/>
  <c r="V8433" i="2"/>
  <c r="N8433" i="2"/>
  <c r="G8433" i="2"/>
  <c r="V8432" i="2"/>
  <c r="N8432" i="2"/>
  <c r="V8431" i="2"/>
  <c r="N8431" i="2"/>
  <c r="S8428" i="2"/>
  <c r="N8428" i="2"/>
  <c r="V8427" i="2"/>
  <c r="AI8416" i="2"/>
  <c r="A8411" i="2"/>
  <c r="E8334" i="2"/>
  <c r="D8334" i="2"/>
  <c r="C300" i="1"/>
  <c r="V8083" i="2"/>
  <c r="V8082" i="2"/>
  <c r="V8081" i="2"/>
  <c r="V8080" i="2"/>
  <c r="V8079" i="2"/>
  <c r="V8078" i="2"/>
  <c r="V8077" i="2"/>
  <c r="V8076" i="2"/>
  <c r="V8075" i="2"/>
  <c r="V8074" i="2"/>
  <c r="V8073" i="2"/>
  <c r="V8072" i="2"/>
  <c r="V8201" i="2"/>
  <c r="V8200" i="2"/>
  <c r="V8199" i="2"/>
  <c r="V8198" i="2"/>
  <c r="V8197" i="2"/>
  <c r="V8196" i="2"/>
  <c r="V8195" i="2"/>
  <c r="V8194" i="2"/>
  <c r="V8193" i="2"/>
  <c r="V8192" i="2"/>
  <c r="V8191" i="2"/>
  <c r="V8190" i="2"/>
  <c r="N8210" i="2"/>
  <c r="D8215" i="2"/>
  <c r="S8324" i="2"/>
  <c r="S8323" i="2"/>
  <c r="S8322" i="2"/>
  <c r="S8320" i="2"/>
  <c r="S8316" i="2"/>
  <c r="S8315" i="2"/>
  <c r="S8314" i="2"/>
  <c r="S8313" i="2"/>
  <c r="S8312" i="2"/>
  <c r="S8311" i="2"/>
  <c r="S8310" i="2"/>
  <c r="S8205" i="2"/>
  <c r="S8204" i="2"/>
  <c r="S8203" i="2"/>
  <c r="S8201" i="2"/>
  <c r="S8197" i="2"/>
  <c r="S8196" i="2"/>
  <c r="S8195" i="2"/>
  <c r="S8194" i="2"/>
  <c r="S8193" i="2"/>
  <c r="S8192" i="2"/>
  <c r="S8191" i="2"/>
  <c r="C8097" i="2"/>
  <c r="C8098" i="2"/>
  <c r="E8097" i="2"/>
  <c r="E8098" i="2"/>
  <c r="AB8063" i="2"/>
  <c r="C8107" i="2"/>
  <c r="E8107" i="2"/>
  <c r="E8110" i="2"/>
  <c r="V69" i="1"/>
  <c r="N7972" i="2"/>
  <c r="AL7943" i="2"/>
  <c r="D7977" i="2"/>
  <c r="F8361" i="2"/>
  <c r="AP8300" i="2"/>
  <c r="C8348" i="2"/>
  <c r="E8348" i="2"/>
  <c r="AQ8300" i="2"/>
  <c r="C8349" i="2"/>
  <c r="E8349" i="2"/>
  <c r="AR8300" i="2"/>
  <c r="C8350" i="2"/>
  <c r="E8350" i="2"/>
  <c r="AS8300" i="2"/>
  <c r="C8351" i="2"/>
  <c r="E8351" i="2"/>
  <c r="AT8300" i="2"/>
  <c r="C8352" i="2"/>
  <c r="E8352" i="2"/>
  <c r="AU8300" i="2"/>
  <c r="C8353" i="2"/>
  <c r="E8353" i="2"/>
  <c r="AV8300" i="2"/>
  <c r="C8354" i="2"/>
  <c r="E8354" i="2"/>
  <c r="AW8300" i="2"/>
  <c r="C8355" i="2"/>
  <c r="E8355" i="2"/>
  <c r="AX8300" i="2"/>
  <c r="C8356" i="2"/>
  <c r="E8356" i="2"/>
  <c r="AY8300" i="2"/>
  <c r="C8357" i="2"/>
  <c r="E8357" i="2"/>
  <c r="E8358" i="2"/>
  <c r="E8359" i="2"/>
  <c r="E8360" i="2"/>
  <c r="Y8300" i="2"/>
  <c r="C8323" i="2"/>
  <c r="E8323" i="2"/>
  <c r="Z8300" i="2"/>
  <c r="C8324" i="2"/>
  <c r="E8324" i="2"/>
  <c r="AA8300" i="2"/>
  <c r="C8325" i="2"/>
  <c r="E8325" i="2"/>
  <c r="R8300" i="2"/>
  <c r="C8326" i="2"/>
  <c r="E8326" i="2"/>
  <c r="T8300" i="2"/>
  <c r="C8327" i="2"/>
  <c r="E8327" i="2"/>
  <c r="S8300" i="2"/>
  <c r="C8328" i="2"/>
  <c r="E8328" i="2"/>
  <c r="U8300" i="2"/>
  <c r="C8329" i="2"/>
  <c r="E8329" i="2"/>
  <c r="V8300" i="2"/>
  <c r="C8330" i="2"/>
  <c r="E8330" i="2"/>
  <c r="W8300" i="2"/>
  <c r="C8331" i="2"/>
  <c r="E8331" i="2"/>
  <c r="X8300" i="2"/>
  <c r="C8332" i="2"/>
  <c r="E8332" i="2"/>
  <c r="E8333" i="2"/>
  <c r="D8300" i="2"/>
  <c r="C8308" i="2"/>
  <c r="E8308" i="2"/>
  <c r="E8300" i="2"/>
  <c r="C8309" i="2"/>
  <c r="E8309" i="2"/>
  <c r="F8300" i="2"/>
  <c r="C8310" i="2"/>
  <c r="E8310" i="2"/>
  <c r="G8300" i="2"/>
  <c r="C8311" i="2"/>
  <c r="E8311" i="2"/>
  <c r="H8300" i="2"/>
  <c r="C8312" i="2"/>
  <c r="E8312" i="2"/>
  <c r="I8300" i="2"/>
  <c r="C8313" i="2"/>
  <c r="E8313" i="2"/>
  <c r="J8300" i="2"/>
  <c r="C8314" i="2"/>
  <c r="E8314" i="2"/>
  <c r="K8300" i="2"/>
  <c r="C8315" i="2"/>
  <c r="E8315" i="2"/>
  <c r="L8300" i="2"/>
  <c r="C8316" i="2"/>
  <c r="E8316" i="2"/>
  <c r="M8300" i="2"/>
  <c r="C8317" i="2"/>
  <c r="E8317" i="2"/>
  <c r="N8300" i="2"/>
  <c r="C8318" i="2"/>
  <c r="E8318" i="2"/>
  <c r="P8300" i="2"/>
  <c r="C8319" i="2"/>
  <c r="E8319" i="2"/>
  <c r="O8300" i="2"/>
  <c r="C8320" i="2"/>
  <c r="E8320" i="2"/>
  <c r="E8322" i="2"/>
  <c r="AL8300" i="2"/>
  <c r="C8334" i="2"/>
  <c r="AK8300" i="2"/>
  <c r="C8335" i="2"/>
  <c r="E8335" i="2"/>
  <c r="AM8300" i="2"/>
  <c r="C8336" i="2"/>
  <c r="E8336" i="2"/>
  <c r="AN8300" i="2"/>
  <c r="C8337" i="2"/>
  <c r="E8337" i="2"/>
  <c r="AO8300" i="2"/>
  <c r="C8338" i="2"/>
  <c r="E8338" i="2"/>
  <c r="AF8300" i="2"/>
  <c r="C8339" i="2"/>
  <c r="E8339" i="2"/>
  <c r="AH8300" i="2"/>
  <c r="C8340" i="2"/>
  <c r="E8340" i="2"/>
  <c r="AG8300" i="2"/>
  <c r="C8341" i="2"/>
  <c r="E8341" i="2"/>
  <c r="AJ8300" i="2"/>
  <c r="C8342" i="2"/>
  <c r="E8342" i="2"/>
  <c r="AE8300" i="2"/>
  <c r="C8343" i="2"/>
  <c r="E8343" i="2"/>
  <c r="AB8300" i="2"/>
  <c r="C8344" i="2"/>
  <c r="E8344" i="2"/>
  <c r="AC8300" i="2"/>
  <c r="C8345" i="2"/>
  <c r="E8345" i="2"/>
  <c r="AD8300" i="2"/>
  <c r="C8346" i="2"/>
  <c r="E8346" i="2"/>
  <c r="E8347" i="2"/>
  <c r="E8361" i="2"/>
  <c r="V8312" i="2"/>
  <c r="D8323" i="2"/>
  <c r="V8313" i="2"/>
  <c r="D8324" i="2"/>
  <c r="V8314" i="2"/>
  <c r="D8325" i="2"/>
  <c r="V8309" i="2"/>
  <c r="D8326" i="2"/>
  <c r="D8327" i="2"/>
  <c r="V8310" i="2"/>
  <c r="D8328" i="2"/>
  <c r="V8318" i="2"/>
  <c r="D8329" i="2"/>
  <c r="D8330" i="2"/>
  <c r="D8331" i="2"/>
  <c r="D8332" i="2"/>
  <c r="D8333" i="2"/>
  <c r="D8308" i="2"/>
  <c r="D8309" i="2"/>
  <c r="D8310" i="2"/>
  <c r="D8311" i="2"/>
  <c r="D8312" i="2"/>
  <c r="D8313" i="2"/>
  <c r="D8314" i="2"/>
  <c r="D8315" i="2"/>
  <c r="D8316" i="2"/>
  <c r="D8317" i="2"/>
  <c r="D8318" i="2"/>
  <c r="D8319" i="2"/>
  <c r="D8320" i="2"/>
  <c r="Q8300" i="2"/>
  <c r="C8321" i="2"/>
  <c r="D8321" i="2"/>
  <c r="D8322" i="2"/>
  <c r="N8331" i="2"/>
  <c r="D8335" i="2"/>
  <c r="N8332" i="2"/>
  <c r="D8336" i="2"/>
  <c r="N8333" i="2"/>
  <c r="D8337" i="2"/>
  <c r="N8330" i="2"/>
  <c r="D8338" i="2"/>
  <c r="N8321" i="2"/>
  <c r="D8339" i="2"/>
  <c r="D8340" i="2"/>
  <c r="N8323" i="2"/>
  <c r="D8341" i="2"/>
  <c r="D8342" i="2"/>
  <c r="N8325" i="2"/>
  <c r="D8343" i="2"/>
  <c r="N8313" i="2"/>
  <c r="D8344" i="2"/>
  <c r="N8314" i="2"/>
  <c r="D8345" i="2"/>
  <c r="N8318" i="2"/>
  <c r="D8346" i="2"/>
  <c r="D8347" i="2"/>
  <c r="Z8318" i="2"/>
  <c r="D8348" i="2"/>
  <c r="Z8309" i="2"/>
  <c r="D8349" i="2"/>
  <c r="Z8310" i="2"/>
  <c r="D8350" i="2"/>
  <c r="Z8311" i="2"/>
  <c r="D8351" i="2"/>
  <c r="Z8317" i="2"/>
  <c r="D8352" i="2"/>
  <c r="Z8312" i="2"/>
  <c r="D8353" i="2"/>
  <c r="Z8314" i="2"/>
  <c r="D8354" i="2"/>
  <c r="Z8315" i="2"/>
  <c r="D8355" i="2"/>
  <c r="Z8316" i="2"/>
  <c r="D8356" i="2"/>
  <c r="Z8313" i="2"/>
  <c r="D8357" i="2"/>
  <c r="D8358" i="2"/>
  <c r="Z8319" i="2"/>
  <c r="D8359" i="2"/>
  <c r="D8360" i="2"/>
  <c r="D8361" i="2"/>
  <c r="N8324" i="2"/>
  <c r="N8322" i="2"/>
  <c r="V8320" i="2"/>
  <c r="V8319" i="2"/>
  <c r="G8319" i="2"/>
  <c r="G8318" i="2"/>
  <c r="V8317" i="2"/>
  <c r="N8317" i="2"/>
  <c r="G8317" i="2"/>
  <c r="V8316" i="2"/>
  <c r="N8316" i="2"/>
  <c r="V8315" i="2"/>
  <c r="N8315" i="2"/>
  <c r="N8312" i="2"/>
  <c r="V8311" i="2"/>
  <c r="AI8300" i="2"/>
  <c r="A8295" i="2"/>
  <c r="F8242" i="2"/>
  <c r="AP8181" i="2"/>
  <c r="C8229" i="2"/>
  <c r="E8229" i="2"/>
  <c r="AQ8181" i="2"/>
  <c r="C8230" i="2"/>
  <c r="E8230" i="2"/>
  <c r="AR8181" i="2"/>
  <c r="C8231" i="2"/>
  <c r="E8231" i="2"/>
  <c r="AS8181" i="2"/>
  <c r="C8232" i="2"/>
  <c r="E8232" i="2"/>
  <c r="AT8181" i="2"/>
  <c r="C8233" i="2"/>
  <c r="E8233" i="2"/>
  <c r="AU8181" i="2"/>
  <c r="C8234" i="2"/>
  <c r="E8234" i="2"/>
  <c r="AV8181" i="2"/>
  <c r="C8235" i="2"/>
  <c r="E8235" i="2"/>
  <c r="AW8181" i="2"/>
  <c r="C8236" i="2"/>
  <c r="E8236" i="2"/>
  <c r="AX8181" i="2"/>
  <c r="C8237" i="2"/>
  <c r="E8237" i="2"/>
  <c r="AY8181" i="2"/>
  <c r="C8238" i="2"/>
  <c r="E8238" i="2"/>
  <c r="E8239" i="2"/>
  <c r="E8240" i="2"/>
  <c r="E8241" i="2"/>
  <c r="Y8181" i="2"/>
  <c r="C8204" i="2"/>
  <c r="E8204" i="2"/>
  <c r="Z8181" i="2"/>
  <c r="C8205" i="2"/>
  <c r="E8205" i="2"/>
  <c r="AA8181" i="2"/>
  <c r="C8206" i="2"/>
  <c r="E8206" i="2"/>
  <c r="R8181" i="2"/>
  <c r="C8207" i="2"/>
  <c r="E8207" i="2"/>
  <c r="T8181" i="2"/>
  <c r="C8208" i="2"/>
  <c r="E8208" i="2"/>
  <c r="S8181" i="2"/>
  <c r="C8209" i="2"/>
  <c r="E8209" i="2"/>
  <c r="U8181" i="2"/>
  <c r="C8210" i="2"/>
  <c r="E8210" i="2"/>
  <c r="V8181" i="2"/>
  <c r="C8211" i="2"/>
  <c r="E8211" i="2"/>
  <c r="W8181" i="2"/>
  <c r="C8212" i="2"/>
  <c r="E8212" i="2"/>
  <c r="X8181" i="2"/>
  <c r="C8213" i="2"/>
  <c r="E8213" i="2"/>
  <c r="E8214" i="2"/>
  <c r="D8181" i="2"/>
  <c r="C8189" i="2"/>
  <c r="E8189" i="2"/>
  <c r="E8181" i="2"/>
  <c r="C8190" i="2"/>
  <c r="E8190" i="2"/>
  <c r="F8181" i="2"/>
  <c r="C8191" i="2"/>
  <c r="E8191" i="2"/>
  <c r="G8181" i="2"/>
  <c r="C8192" i="2"/>
  <c r="E8192" i="2"/>
  <c r="H8181" i="2"/>
  <c r="C8193" i="2"/>
  <c r="E8193" i="2"/>
  <c r="I8181" i="2"/>
  <c r="C8194" i="2"/>
  <c r="E8194" i="2"/>
  <c r="J8181" i="2"/>
  <c r="C8195" i="2"/>
  <c r="E8195" i="2"/>
  <c r="K8181" i="2"/>
  <c r="C8196" i="2"/>
  <c r="E8196" i="2"/>
  <c r="L8181" i="2"/>
  <c r="C8197" i="2"/>
  <c r="E8197" i="2"/>
  <c r="M8181" i="2"/>
  <c r="C8198" i="2"/>
  <c r="E8198" i="2"/>
  <c r="N8181" i="2"/>
  <c r="C8199" i="2"/>
  <c r="E8199" i="2"/>
  <c r="P8181" i="2"/>
  <c r="C8200" i="2"/>
  <c r="E8200" i="2"/>
  <c r="O8181" i="2"/>
  <c r="C8201" i="2"/>
  <c r="E8201" i="2"/>
  <c r="E8203" i="2"/>
  <c r="AL8181" i="2"/>
  <c r="C8215" i="2"/>
  <c r="E8215" i="2"/>
  <c r="AK8181" i="2"/>
  <c r="C8216" i="2"/>
  <c r="E8216" i="2"/>
  <c r="AM8181" i="2"/>
  <c r="C8217" i="2"/>
  <c r="E8217" i="2"/>
  <c r="AN8181" i="2"/>
  <c r="C8218" i="2"/>
  <c r="E8218" i="2"/>
  <c r="AO8181" i="2"/>
  <c r="C8219" i="2"/>
  <c r="E8219" i="2"/>
  <c r="AF8181" i="2"/>
  <c r="C8220" i="2"/>
  <c r="E8220" i="2"/>
  <c r="AH8181" i="2"/>
  <c r="C8221" i="2"/>
  <c r="E8221" i="2"/>
  <c r="AG8181" i="2"/>
  <c r="C8222" i="2"/>
  <c r="E8222" i="2"/>
  <c r="AJ8181" i="2"/>
  <c r="C8223" i="2"/>
  <c r="E8223" i="2"/>
  <c r="AE8181" i="2"/>
  <c r="C8224" i="2"/>
  <c r="E8224" i="2"/>
  <c r="AB8181" i="2"/>
  <c r="C8225" i="2"/>
  <c r="E8225" i="2"/>
  <c r="AC8181" i="2"/>
  <c r="C8226" i="2"/>
  <c r="E8226" i="2"/>
  <c r="AD8181" i="2"/>
  <c r="C8227" i="2"/>
  <c r="E8227" i="2"/>
  <c r="E8228" i="2"/>
  <c r="E8242" i="2"/>
  <c r="D8204" i="2"/>
  <c r="D8205" i="2"/>
  <c r="D8206" i="2"/>
  <c r="D8207" i="2"/>
  <c r="D8208" i="2"/>
  <c r="D8209" i="2"/>
  <c r="D8210" i="2"/>
  <c r="D8211" i="2"/>
  <c r="D8212" i="2"/>
  <c r="D8213" i="2"/>
  <c r="D8214" i="2"/>
  <c r="D8189" i="2"/>
  <c r="D8190" i="2"/>
  <c r="D8191" i="2"/>
  <c r="D8192" i="2"/>
  <c r="D8193" i="2"/>
  <c r="D8194" i="2"/>
  <c r="D8195" i="2"/>
  <c r="D8196" i="2"/>
  <c r="D8197" i="2"/>
  <c r="D8198" i="2"/>
  <c r="D8199" i="2"/>
  <c r="D8200" i="2"/>
  <c r="D8201" i="2"/>
  <c r="Q8181" i="2"/>
  <c r="C8202" i="2"/>
  <c r="D8202" i="2"/>
  <c r="D8203" i="2"/>
  <c r="N8212" i="2"/>
  <c r="D8216" i="2"/>
  <c r="N8213" i="2"/>
  <c r="D8217" i="2"/>
  <c r="N8214" i="2"/>
  <c r="D8218" i="2"/>
  <c r="N8211" i="2"/>
  <c r="D8219" i="2"/>
  <c r="N8202" i="2"/>
  <c r="D8220" i="2"/>
  <c r="D8221" i="2"/>
  <c r="N8204" i="2"/>
  <c r="D8222" i="2"/>
  <c r="D8223" i="2"/>
  <c r="N8206" i="2"/>
  <c r="D8224" i="2"/>
  <c r="N8194" i="2"/>
  <c r="D8225" i="2"/>
  <c r="N8195" i="2"/>
  <c r="D8226" i="2"/>
  <c r="N8199" i="2"/>
  <c r="D8227" i="2"/>
  <c r="D8228" i="2"/>
  <c r="Z8199" i="2"/>
  <c r="D8229" i="2"/>
  <c r="Z8190" i="2"/>
  <c r="D8230" i="2"/>
  <c r="Z8191" i="2"/>
  <c r="D8231" i="2"/>
  <c r="Z8192" i="2"/>
  <c r="D8232" i="2"/>
  <c r="Z8198" i="2"/>
  <c r="D8233" i="2"/>
  <c r="Z8193" i="2"/>
  <c r="D8234" i="2"/>
  <c r="Z8195" i="2"/>
  <c r="D8235" i="2"/>
  <c r="Z8196" i="2"/>
  <c r="D8236" i="2"/>
  <c r="Z8197" i="2"/>
  <c r="D8237" i="2"/>
  <c r="Z8194" i="2"/>
  <c r="D8238" i="2"/>
  <c r="D8239" i="2"/>
  <c r="Z8200" i="2"/>
  <c r="D8240" i="2"/>
  <c r="D8241" i="2"/>
  <c r="D8242" i="2"/>
  <c r="N8205" i="2"/>
  <c r="N8203" i="2"/>
  <c r="G8200" i="2"/>
  <c r="G8199" i="2"/>
  <c r="N8198" i="2"/>
  <c r="G8198" i="2"/>
  <c r="N8197" i="2"/>
  <c r="N8196" i="2"/>
  <c r="N8193" i="2"/>
  <c r="AI8181" i="2"/>
  <c r="A8176" i="2"/>
  <c r="F8124" i="2"/>
  <c r="AP8063" i="2"/>
  <c r="C8111" i="2"/>
  <c r="E8111" i="2"/>
  <c r="AQ8063" i="2"/>
  <c r="C8112" i="2"/>
  <c r="E8112" i="2"/>
  <c r="AR8063" i="2"/>
  <c r="C8113" i="2"/>
  <c r="E8113" i="2"/>
  <c r="AS8063" i="2"/>
  <c r="C8114" i="2"/>
  <c r="E8114" i="2"/>
  <c r="AT8063" i="2"/>
  <c r="C8115" i="2"/>
  <c r="E8115" i="2"/>
  <c r="AU8063" i="2"/>
  <c r="C8116" i="2"/>
  <c r="E8116" i="2"/>
  <c r="AV8063" i="2"/>
  <c r="C8117" i="2"/>
  <c r="E8117" i="2"/>
  <c r="AW8063" i="2"/>
  <c r="C8118" i="2"/>
  <c r="E8118" i="2"/>
  <c r="AX8063" i="2"/>
  <c r="C8119" i="2"/>
  <c r="E8119" i="2"/>
  <c r="AY8063" i="2"/>
  <c r="C8120" i="2"/>
  <c r="E8120" i="2"/>
  <c r="E8121" i="2"/>
  <c r="E8122" i="2"/>
  <c r="E8123" i="2"/>
  <c r="Y8063" i="2"/>
  <c r="C8086" i="2"/>
  <c r="E8086" i="2"/>
  <c r="Z8063" i="2"/>
  <c r="C8087" i="2"/>
  <c r="E8087" i="2"/>
  <c r="AA8063" i="2"/>
  <c r="C8088" i="2"/>
  <c r="E8088" i="2"/>
  <c r="R8063" i="2"/>
  <c r="C8089" i="2"/>
  <c r="E8089" i="2"/>
  <c r="T8063" i="2"/>
  <c r="C8090" i="2"/>
  <c r="E8090" i="2"/>
  <c r="S8063" i="2"/>
  <c r="C8091" i="2"/>
  <c r="E8091" i="2"/>
  <c r="U8063" i="2"/>
  <c r="C8092" i="2"/>
  <c r="E8092" i="2"/>
  <c r="V8063" i="2"/>
  <c r="C8093" i="2"/>
  <c r="E8093" i="2"/>
  <c r="W8063" i="2"/>
  <c r="C8094" i="2"/>
  <c r="E8094" i="2"/>
  <c r="X8063" i="2"/>
  <c r="C8095" i="2"/>
  <c r="E8095" i="2"/>
  <c r="E8096" i="2"/>
  <c r="D8063" i="2"/>
  <c r="C8071" i="2"/>
  <c r="E8071" i="2"/>
  <c r="E8063" i="2"/>
  <c r="C8072" i="2"/>
  <c r="E8072" i="2"/>
  <c r="F8063" i="2"/>
  <c r="C8073" i="2"/>
  <c r="E8073" i="2"/>
  <c r="G8063" i="2"/>
  <c r="C8074" i="2"/>
  <c r="E8074" i="2"/>
  <c r="H8063" i="2"/>
  <c r="C8075" i="2"/>
  <c r="E8075" i="2"/>
  <c r="I8063" i="2"/>
  <c r="C8076" i="2"/>
  <c r="E8076" i="2"/>
  <c r="J8063" i="2"/>
  <c r="C8077" i="2"/>
  <c r="E8077" i="2"/>
  <c r="K8063" i="2"/>
  <c r="C8078" i="2"/>
  <c r="E8078" i="2"/>
  <c r="L8063" i="2"/>
  <c r="C8079" i="2"/>
  <c r="E8079" i="2"/>
  <c r="M8063" i="2"/>
  <c r="C8080" i="2"/>
  <c r="E8080" i="2"/>
  <c r="N8063" i="2"/>
  <c r="C8081" i="2"/>
  <c r="E8081" i="2"/>
  <c r="P8063" i="2"/>
  <c r="C8082" i="2"/>
  <c r="E8082" i="2"/>
  <c r="O8063" i="2"/>
  <c r="C8083" i="2"/>
  <c r="E8083" i="2"/>
  <c r="E8085" i="2"/>
  <c r="AL8063" i="2"/>
  <c r="AK8063" i="2"/>
  <c r="AM8063" i="2"/>
  <c r="C8099" i="2"/>
  <c r="E8099" i="2"/>
  <c r="AN8063" i="2"/>
  <c r="C8100" i="2"/>
  <c r="E8100" i="2"/>
  <c r="AO8063" i="2"/>
  <c r="C8101" i="2"/>
  <c r="E8101" i="2"/>
  <c r="AF8063" i="2"/>
  <c r="C8102" i="2"/>
  <c r="E8102" i="2"/>
  <c r="AH8063" i="2"/>
  <c r="C8103" i="2"/>
  <c r="E8103" i="2"/>
  <c r="AG8063" i="2"/>
  <c r="C8104" i="2"/>
  <c r="E8104" i="2"/>
  <c r="AJ8063" i="2"/>
  <c r="C8105" i="2"/>
  <c r="E8105" i="2"/>
  <c r="AE8063" i="2"/>
  <c r="C8106" i="2"/>
  <c r="E8106" i="2"/>
  <c r="AC8063" i="2"/>
  <c r="C8108" i="2"/>
  <c r="E8108" i="2"/>
  <c r="AD8063" i="2"/>
  <c r="C8109" i="2"/>
  <c r="E8109" i="2"/>
  <c r="E8124" i="2"/>
  <c r="D8086" i="2"/>
  <c r="D8087" i="2"/>
  <c r="D8088" i="2"/>
  <c r="D8089" i="2"/>
  <c r="D8090" i="2"/>
  <c r="D8091" i="2"/>
  <c r="D8092" i="2"/>
  <c r="D8093" i="2"/>
  <c r="D8094" i="2"/>
  <c r="D8095" i="2"/>
  <c r="D8096" i="2"/>
  <c r="S8074" i="2"/>
  <c r="D8071" i="2"/>
  <c r="S8073" i="2"/>
  <c r="D8072" i="2"/>
  <c r="S8076" i="2"/>
  <c r="D8073" i="2"/>
  <c r="D8074" i="2"/>
  <c r="S8078" i="2"/>
  <c r="D8075" i="2"/>
  <c r="S8077" i="2"/>
  <c r="D8076" i="2"/>
  <c r="D8077" i="2"/>
  <c r="S8083" i="2"/>
  <c r="D8078" i="2"/>
  <c r="S8079" i="2"/>
  <c r="D8079" i="2"/>
  <c r="D8080" i="2"/>
  <c r="S8085" i="2"/>
  <c r="D8081" i="2"/>
  <c r="S8087" i="2"/>
  <c r="D8082" i="2"/>
  <c r="S8086" i="2"/>
  <c r="D8083" i="2"/>
  <c r="Q8063" i="2"/>
  <c r="C8084" i="2"/>
  <c r="D8084" i="2"/>
  <c r="D8085" i="2"/>
  <c r="D8097" i="2"/>
  <c r="N8094" i="2"/>
  <c r="D8098" i="2"/>
  <c r="N8095" i="2"/>
  <c r="D8099" i="2"/>
  <c r="N8096" i="2"/>
  <c r="D8100" i="2"/>
  <c r="N8093" i="2"/>
  <c r="D8101" i="2"/>
  <c r="N8084" i="2"/>
  <c r="D8102" i="2"/>
  <c r="D8103" i="2"/>
  <c r="N8086" i="2"/>
  <c r="D8104" i="2"/>
  <c r="D8105" i="2"/>
  <c r="N8088" i="2"/>
  <c r="D8106" i="2"/>
  <c r="N8076" i="2"/>
  <c r="D8107" i="2"/>
  <c r="N8077" i="2"/>
  <c r="D8108" i="2"/>
  <c r="N8081" i="2"/>
  <c r="D8109" i="2"/>
  <c r="D8110" i="2"/>
  <c r="Z8081" i="2"/>
  <c r="D8111" i="2"/>
  <c r="Z8072" i="2"/>
  <c r="D8112" i="2"/>
  <c r="Z8073" i="2"/>
  <c r="D8113" i="2"/>
  <c r="Z8074" i="2"/>
  <c r="D8114" i="2"/>
  <c r="Z8080" i="2"/>
  <c r="D8115" i="2"/>
  <c r="Z8075" i="2"/>
  <c r="D8116" i="2"/>
  <c r="Z8077" i="2"/>
  <c r="D8117" i="2"/>
  <c r="Z8078" i="2"/>
  <c r="D8118" i="2"/>
  <c r="Z8079" i="2"/>
  <c r="D8119" i="2"/>
  <c r="Z8076" i="2"/>
  <c r="D8120" i="2"/>
  <c r="D8121" i="2"/>
  <c r="Z8082" i="2"/>
  <c r="D8122" i="2"/>
  <c r="D8123" i="2"/>
  <c r="D8124" i="2"/>
  <c r="N8087" i="2"/>
  <c r="N8085" i="2"/>
  <c r="G8082" i="2"/>
  <c r="G8081" i="2"/>
  <c r="N8080" i="2"/>
  <c r="G8080" i="2"/>
  <c r="N8079" i="2"/>
  <c r="N8078" i="2"/>
  <c r="S8075" i="2"/>
  <c r="N8075" i="2"/>
  <c r="AI8063" i="2"/>
  <c r="A8058" i="2"/>
  <c r="F8004" i="2"/>
  <c r="AP7943" i="2"/>
  <c r="C7991" i="2"/>
  <c r="E7991" i="2"/>
  <c r="AQ7943" i="2"/>
  <c r="C7992" i="2"/>
  <c r="E7992" i="2"/>
  <c r="AR7943" i="2"/>
  <c r="C7993" i="2"/>
  <c r="E7993" i="2"/>
  <c r="AS7943" i="2"/>
  <c r="C7994" i="2"/>
  <c r="E7994" i="2"/>
  <c r="AT7943" i="2"/>
  <c r="C7995" i="2"/>
  <c r="E7995" i="2"/>
  <c r="AU7943" i="2"/>
  <c r="C7996" i="2"/>
  <c r="E7996" i="2"/>
  <c r="AV7943" i="2"/>
  <c r="C7997" i="2"/>
  <c r="E7997" i="2"/>
  <c r="AW7943" i="2"/>
  <c r="C7998" i="2"/>
  <c r="E7998" i="2"/>
  <c r="AX7943" i="2"/>
  <c r="C7999" i="2"/>
  <c r="E7999" i="2"/>
  <c r="AY7943" i="2"/>
  <c r="C8000" i="2"/>
  <c r="E8000" i="2"/>
  <c r="E8001" i="2"/>
  <c r="E8002" i="2"/>
  <c r="E8003" i="2"/>
  <c r="Y7943" i="2"/>
  <c r="C7966" i="2"/>
  <c r="E7966" i="2"/>
  <c r="Z7943" i="2"/>
  <c r="C7967" i="2"/>
  <c r="E7967" i="2"/>
  <c r="AA7943" i="2"/>
  <c r="C7968" i="2"/>
  <c r="E7968" i="2"/>
  <c r="R7943" i="2"/>
  <c r="C7969" i="2"/>
  <c r="E7969" i="2"/>
  <c r="T7943" i="2"/>
  <c r="C7970" i="2"/>
  <c r="E7970" i="2"/>
  <c r="S7943" i="2"/>
  <c r="C7971" i="2"/>
  <c r="E7971" i="2"/>
  <c r="U7943" i="2"/>
  <c r="C7972" i="2"/>
  <c r="E7972" i="2"/>
  <c r="V7943" i="2"/>
  <c r="C7973" i="2"/>
  <c r="E7973" i="2"/>
  <c r="W7943" i="2"/>
  <c r="C7974" i="2"/>
  <c r="E7974" i="2"/>
  <c r="X7943" i="2"/>
  <c r="C7975" i="2"/>
  <c r="E7975" i="2"/>
  <c r="E7976" i="2"/>
  <c r="D7943" i="2"/>
  <c r="C7951" i="2"/>
  <c r="E7951" i="2"/>
  <c r="E7943" i="2"/>
  <c r="C7952" i="2"/>
  <c r="E7952" i="2"/>
  <c r="F7943" i="2"/>
  <c r="C7953" i="2"/>
  <c r="E7953" i="2"/>
  <c r="G7943" i="2"/>
  <c r="C7954" i="2"/>
  <c r="E7954" i="2"/>
  <c r="H7943" i="2"/>
  <c r="C7955" i="2"/>
  <c r="E7955" i="2"/>
  <c r="I7943" i="2"/>
  <c r="C7956" i="2"/>
  <c r="E7956" i="2"/>
  <c r="J7943" i="2"/>
  <c r="C7957" i="2"/>
  <c r="E7957" i="2"/>
  <c r="K7943" i="2"/>
  <c r="C7958" i="2"/>
  <c r="E7958" i="2"/>
  <c r="L7943" i="2"/>
  <c r="C7959" i="2"/>
  <c r="E7959" i="2"/>
  <c r="M7943" i="2"/>
  <c r="C7960" i="2"/>
  <c r="E7960" i="2"/>
  <c r="N7943" i="2"/>
  <c r="C7961" i="2"/>
  <c r="E7961" i="2"/>
  <c r="P7943" i="2"/>
  <c r="C7962" i="2"/>
  <c r="E7962" i="2"/>
  <c r="O7943" i="2"/>
  <c r="C7963" i="2"/>
  <c r="E7963" i="2"/>
  <c r="E7965" i="2"/>
  <c r="E7977" i="2"/>
  <c r="AK7943" i="2"/>
  <c r="C7978" i="2"/>
  <c r="E7978" i="2"/>
  <c r="AM7943" i="2"/>
  <c r="C7979" i="2"/>
  <c r="E7979" i="2"/>
  <c r="AN7943" i="2"/>
  <c r="C7980" i="2"/>
  <c r="E7980" i="2"/>
  <c r="AO7943" i="2"/>
  <c r="C7981" i="2"/>
  <c r="E7981" i="2"/>
  <c r="AF7943" i="2"/>
  <c r="C7982" i="2"/>
  <c r="E7982" i="2"/>
  <c r="AH7943" i="2"/>
  <c r="C7983" i="2"/>
  <c r="E7983" i="2"/>
  <c r="AG7943" i="2"/>
  <c r="C7984" i="2"/>
  <c r="E7984" i="2"/>
  <c r="AJ7943" i="2"/>
  <c r="C7985" i="2"/>
  <c r="E7985" i="2"/>
  <c r="AE7943" i="2"/>
  <c r="C7986" i="2"/>
  <c r="E7986" i="2"/>
  <c r="AB7943" i="2"/>
  <c r="C7987" i="2"/>
  <c r="E7987" i="2"/>
  <c r="AC7943" i="2"/>
  <c r="C7988" i="2"/>
  <c r="E7988" i="2"/>
  <c r="AD7943" i="2"/>
  <c r="C7989" i="2"/>
  <c r="E7989" i="2"/>
  <c r="E7990" i="2"/>
  <c r="E8004" i="2"/>
  <c r="V7955" i="2"/>
  <c r="D7966" i="2"/>
  <c r="V7956" i="2"/>
  <c r="D7967" i="2"/>
  <c r="V7957" i="2"/>
  <c r="D7968" i="2"/>
  <c r="V7952" i="2"/>
  <c r="D7969" i="2"/>
  <c r="D7970" i="2"/>
  <c r="V7953" i="2"/>
  <c r="D7971" i="2"/>
  <c r="V7961" i="2"/>
  <c r="D7972" i="2"/>
  <c r="D7973" i="2"/>
  <c r="D7974" i="2"/>
  <c r="D7975" i="2"/>
  <c r="D7976" i="2"/>
  <c r="S7954" i="2"/>
  <c r="D7951" i="2"/>
  <c r="S7953" i="2"/>
  <c r="D7952" i="2"/>
  <c r="S7956" i="2"/>
  <c r="D7953" i="2"/>
  <c r="D7954" i="2"/>
  <c r="S7958" i="2"/>
  <c r="D7955" i="2"/>
  <c r="S7957" i="2"/>
  <c r="D7956" i="2"/>
  <c r="D7957" i="2"/>
  <c r="S7963" i="2"/>
  <c r="D7958" i="2"/>
  <c r="S7959" i="2"/>
  <c r="D7959" i="2"/>
  <c r="D7960" i="2"/>
  <c r="S7965" i="2"/>
  <c r="D7961" i="2"/>
  <c r="S7967" i="2"/>
  <c r="D7962" i="2"/>
  <c r="S7966" i="2"/>
  <c r="D7963" i="2"/>
  <c r="Q7943" i="2"/>
  <c r="C7964" i="2"/>
  <c r="D7964" i="2"/>
  <c r="D7965" i="2"/>
  <c r="N7974" i="2"/>
  <c r="D7978" i="2"/>
  <c r="N7975" i="2"/>
  <c r="D7979" i="2"/>
  <c r="N7976" i="2"/>
  <c r="D7980" i="2"/>
  <c r="N7973" i="2"/>
  <c r="D7981" i="2"/>
  <c r="N7964" i="2"/>
  <c r="D7982" i="2"/>
  <c r="D7983" i="2"/>
  <c r="N7966" i="2"/>
  <c r="D7984" i="2"/>
  <c r="D7985" i="2"/>
  <c r="N7968" i="2"/>
  <c r="D7986" i="2"/>
  <c r="N7956" i="2"/>
  <c r="D7987" i="2"/>
  <c r="N7957" i="2"/>
  <c r="D7988" i="2"/>
  <c r="N7961" i="2"/>
  <c r="D7989" i="2"/>
  <c r="D7990" i="2"/>
  <c r="Z7961" i="2"/>
  <c r="D7991" i="2"/>
  <c r="Z7952" i="2"/>
  <c r="D7992" i="2"/>
  <c r="Z7953" i="2"/>
  <c r="D7993" i="2"/>
  <c r="Z7954" i="2"/>
  <c r="D7994" i="2"/>
  <c r="Z7960" i="2"/>
  <c r="D7995" i="2"/>
  <c r="Z7955" i="2"/>
  <c r="D7996" i="2"/>
  <c r="Z7957" i="2"/>
  <c r="D7997" i="2"/>
  <c r="Z7958" i="2"/>
  <c r="D7998" i="2"/>
  <c r="Z7959" i="2"/>
  <c r="D7999" i="2"/>
  <c r="Z7956" i="2"/>
  <c r="D8000" i="2"/>
  <c r="D8001" i="2"/>
  <c r="Z7962" i="2"/>
  <c r="D8002" i="2"/>
  <c r="D8003" i="2"/>
  <c r="D8004" i="2"/>
  <c r="N7967" i="2"/>
  <c r="N7965" i="2"/>
  <c r="V7963" i="2"/>
  <c r="V7962" i="2"/>
  <c r="G7962" i="2"/>
  <c r="G7961" i="2"/>
  <c r="V7960" i="2"/>
  <c r="N7960" i="2"/>
  <c r="G7960" i="2"/>
  <c r="V7959" i="2"/>
  <c r="N7959" i="2"/>
  <c r="V7958" i="2"/>
  <c r="N7958" i="2"/>
  <c r="S7955" i="2"/>
  <c r="N7955" i="2"/>
  <c r="V7954" i="2"/>
  <c r="AI7943" i="2"/>
  <c r="A7938" i="2"/>
  <c r="A7823" i="2"/>
  <c r="A46" i="1"/>
  <c r="N51" i="1"/>
  <c r="C69" i="1"/>
  <c r="E69" i="1"/>
  <c r="T51" i="1"/>
  <c r="C78" i="1"/>
  <c r="E78" i="1"/>
  <c r="T7826" i="2"/>
  <c r="C7853" i="2"/>
  <c r="E7853" i="2"/>
  <c r="N7826" i="2"/>
  <c r="C7844" i="2"/>
  <c r="E7844" i="2"/>
  <c r="V7844" i="2"/>
  <c r="D7855" i="2"/>
  <c r="V7838" i="2"/>
  <c r="Y7826" i="2"/>
  <c r="C7849" i="2"/>
  <c r="D7849" i="2"/>
  <c r="V7839" i="2"/>
  <c r="Z7826" i="2"/>
  <c r="C7850" i="2"/>
  <c r="D7850" i="2"/>
  <c r="V7840" i="2"/>
  <c r="AA7826" i="2"/>
  <c r="C7851" i="2"/>
  <c r="D7851" i="2"/>
  <c r="V7835" i="2"/>
  <c r="R7826" i="2"/>
  <c r="C7852" i="2"/>
  <c r="D7852" i="2"/>
  <c r="D7853" i="2"/>
  <c r="V7836" i="2"/>
  <c r="S7826" i="2"/>
  <c r="C7854" i="2"/>
  <c r="D7854" i="2"/>
  <c r="V7826" i="2"/>
  <c r="C7856" i="2"/>
  <c r="D7856" i="2"/>
  <c r="W7826" i="2"/>
  <c r="C7857" i="2"/>
  <c r="D7857" i="2"/>
  <c r="X7826" i="2"/>
  <c r="C7858" i="2"/>
  <c r="D7858" i="2"/>
  <c r="D7859" i="2"/>
  <c r="S7848" i="2"/>
  <c r="D7844" i="2"/>
  <c r="S7837" i="2"/>
  <c r="D7826" i="2"/>
  <c r="C7834" i="2"/>
  <c r="D7834" i="2"/>
  <c r="S7836" i="2"/>
  <c r="E7826" i="2"/>
  <c r="C7835" i="2"/>
  <c r="D7835" i="2"/>
  <c r="S7839" i="2"/>
  <c r="F7826" i="2"/>
  <c r="C7836" i="2"/>
  <c r="D7836" i="2"/>
  <c r="G7826" i="2"/>
  <c r="C7837" i="2"/>
  <c r="D7837" i="2"/>
  <c r="S7841" i="2"/>
  <c r="H7826" i="2"/>
  <c r="C7838" i="2"/>
  <c r="D7838" i="2"/>
  <c r="S7840" i="2"/>
  <c r="I7826" i="2"/>
  <c r="C7839" i="2"/>
  <c r="D7839" i="2"/>
  <c r="J7826" i="2"/>
  <c r="C7840" i="2"/>
  <c r="D7840" i="2"/>
  <c r="S7846" i="2"/>
  <c r="K7826" i="2"/>
  <c r="C7841" i="2"/>
  <c r="D7841" i="2"/>
  <c r="S7842" i="2"/>
  <c r="L7826" i="2"/>
  <c r="C7842" i="2"/>
  <c r="D7842" i="2"/>
  <c r="M7826" i="2"/>
  <c r="C7843" i="2"/>
  <c r="D7843" i="2"/>
  <c r="S7850" i="2"/>
  <c r="P7826" i="2"/>
  <c r="C7845" i="2"/>
  <c r="D7845" i="2"/>
  <c r="S7849" i="2"/>
  <c r="O7826" i="2"/>
  <c r="C7846" i="2"/>
  <c r="D7846" i="2"/>
  <c r="Q7826" i="2"/>
  <c r="C7847" i="2"/>
  <c r="D7847" i="2"/>
  <c r="D7848" i="2"/>
  <c r="AL7826" i="2"/>
  <c r="C7860" i="2"/>
  <c r="D7860" i="2"/>
  <c r="N7857" i="2"/>
  <c r="AK7826" i="2"/>
  <c r="C7861" i="2"/>
  <c r="D7861" i="2"/>
  <c r="N7858" i="2"/>
  <c r="AM7826" i="2"/>
  <c r="C7862" i="2"/>
  <c r="D7862" i="2"/>
  <c r="N7859" i="2"/>
  <c r="AN7826" i="2"/>
  <c r="C7863" i="2"/>
  <c r="D7863" i="2"/>
  <c r="N7856" i="2"/>
  <c r="AO7826" i="2"/>
  <c r="C7864" i="2"/>
  <c r="D7864" i="2"/>
  <c r="N7847" i="2"/>
  <c r="AF7826" i="2"/>
  <c r="C7865" i="2"/>
  <c r="D7865" i="2"/>
  <c r="AH7826" i="2"/>
  <c r="C7866" i="2"/>
  <c r="D7866" i="2"/>
  <c r="N7849" i="2"/>
  <c r="AG7826" i="2"/>
  <c r="C7867" i="2"/>
  <c r="D7867" i="2"/>
  <c r="AJ7826" i="2"/>
  <c r="C7868" i="2"/>
  <c r="D7868" i="2"/>
  <c r="N7851" i="2"/>
  <c r="AE7826" i="2"/>
  <c r="C7869" i="2"/>
  <c r="D7869" i="2"/>
  <c r="N7839" i="2"/>
  <c r="AB7826" i="2"/>
  <c r="C7870" i="2"/>
  <c r="D7870" i="2"/>
  <c r="N7840" i="2"/>
  <c r="AC7826" i="2"/>
  <c r="C7871" i="2"/>
  <c r="D7871" i="2"/>
  <c r="N7844" i="2"/>
  <c r="AD7826" i="2"/>
  <c r="C7872" i="2"/>
  <c r="D7872" i="2"/>
  <c r="D7873" i="2"/>
  <c r="Z7844" i="2"/>
  <c r="AP7826" i="2"/>
  <c r="C7874" i="2"/>
  <c r="D7874" i="2"/>
  <c r="Z7835" i="2"/>
  <c r="AQ7826" i="2"/>
  <c r="C7875" i="2"/>
  <c r="D7875" i="2"/>
  <c r="Z7836" i="2"/>
  <c r="AR7826" i="2"/>
  <c r="C7876" i="2"/>
  <c r="D7876" i="2"/>
  <c r="Z7837" i="2"/>
  <c r="AS7826" i="2"/>
  <c r="C7877" i="2"/>
  <c r="D7877" i="2"/>
  <c r="Z7843" i="2"/>
  <c r="AT7826" i="2"/>
  <c r="C7878" i="2"/>
  <c r="D7878" i="2"/>
  <c r="Z7838" i="2"/>
  <c r="AU7826" i="2"/>
  <c r="C7879" i="2"/>
  <c r="D7879" i="2"/>
  <c r="Z7840" i="2"/>
  <c r="AV7826" i="2"/>
  <c r="C7880" i="2"/>
  <c r="D7880" i="2"/>
  <c r="Z7841" i="2"/>
  <c r="AW7826" i="2"/>
  <c r="C7881" i="2"/>
  <c r="D7881" i="2"/>
  <c r="Z7842" i="2"/>
  <c r="AX7826" i="2"/>
  <c r="C7882" i="2"/>
  <c r="D7882" i="2"/>
  <c r="Z7839" i="2"/>
  <c r="AY7826" i="2"/>
  <c r="C7883" i="2"/>
  <c r="D7883" i="2"/>
  <c r="D7884" i="2"/>
  <c r="Z7845" i="2"/>
  <c r="D7885" i="2"/>
  <c r="D7886" i="2"/>
  <c r="D7887" i="2"/>
  <c r="E7855" i="2"/>
  <c r="E7852" i="2"/>
  <c r="E7854" i="2"/>
  <c r="E7857" i="2"/>
  <c r="E7849" i="2"/>
  <c r="E7850" i="2"/>
  <c r="E7851" i="2"/>
  <c r="E7856" i="2"/>
  <c r="E7858" i="2"/>
  <c r="E7859" i="2"/>
  <c r="E7840" i="2"/>
  <c r="E7843" i="2"/>
  <c r="E7845" i="2"/>
  <c r="E7846" i="2"/>
  <c r="E7834" i="2"/>
  <c r="E7835" i="2"/>
  <c r="E7836" i="2"/>
  <c r="E7837" i="2"/>
  <c r="E7838" i="2"/>
  <c r="E7839" i="2"/>
  <c r="E7841" i="2"/>
  <c r="E7842" i="2"/>
  <c r="E7848" i="2"/>
  <c r="E7874" i="2"/>
  <c r="E7875" i="2"/>
  <c r="E7876" i="2"/>
  <c r="E7877" i="2"/>
  <c r="E7878" i="2"/>
  <c r="E7879" i="2"/>
  <c r="E7880" i="2"/>
  <c r="E7881" i="2"/>
  <c r="E7882" i="2"/>
  <c r="E7883" i="2"/>
  <c r="E7884" i="2"/>
  <c r="E7885" i="2"/>
  <c r="E7886" i="2"/>
  <c r="E7860" i="2"/>
  <c r="E7861" i="2"/>
  <c r="E7862" i="2"/>
  <c r="E7863" i="2"/>
  <c r="E7864" i="2"/>
  <c r="E7865" i="2"/>
  <c r="E7866" i="2"/>
  <c r="E7867" i="2"/>
  <c r="E7868" i="2"/>
  <c r="E7869" i="2"/>
  <c r="E7870" i="2"/>
  <c r="E7871" i="2"/>
  <c r="E7872" i="2"/>
  <c r="E7873" i="2"/>
  <c r="E7887" i="2"/>
  <c r="G7845" i="2"/>
  <c r="V7482" i="2"/>
  <c r="Y7470" i="2"/>
  <c r="C7493" i="2"/>
  <c r="D7493" i="2"/>
  <c r="V7483" i="2"/>
  <c r="Z7470" i="2"/>
  <c r="C7494" i="2"/>
  <c r="D7494" i="2"/>
  <c r="V7484" i="2"/>
  <c r="AA7470" i="2"/>
  <c r="C7495" i="2"/>
  <c r="D7495" i="2"/>
  <c r="V7479" i="2"/>
  <c r="R7470" i="2"/>
  <c r="C7496" i="2"/>
  <c r="D7496" i="2"/>
  <c r="T7470" i="2"/>
  <c r="C7497" i="2"/>
  <c r="D7497" i="2"/>
  <c r="V7480" i="2"/>
  <c r="S7470" i="2"/>
  <c r="C7498" i="2"/>
  <c r="D7498" i="2"/>
  <c r="V7488" i="2"/>
  <c r="U7470" i="2"/>
  <c r="C7499" i="2"/>
  <c r="D7499" i="2"/>
  <c r="V7470" i="2"/>
  <c r="C7500" i="2"/>
  <c r="D7500" i="2"/>
  <c r="W7470" i="2"/>
  <c r="C7501" i="2"/>
  <c r="D7501" i="2"/>
  <c r="X7470" i="2"/>
  <c r="C7502" i="2"/>
  <c r="D7502" i="2"/>
  <c r="D7503" i="2"/>
  <c r="S7481" i="2"/>
  <c r="D7470" i="2"/>
  <c r="C7478" i="2"/>
  <c r="D7478" i="2"/>
  <c r="S7480" i="2"/>
  <c r="E7470" i="2"/>
  <c r="C7479" i="2"/>
  <c r="D7479" i="2"/>
  <c r="S7483" i="2"/>
  <c r="F7470" i="2"/>
  <c r="C7480" i="2"/>
  <c r="D7480" i="2"/>
  <c r="G7470" i="2"/>
  <c r="C7481" i="2"/>
  <c r="D7481" i="2"/>
  <c r="S7485" i="2"/>
  <c r="H7470" i="2"/>
  <c r="C7482" i="2"/>
  <c r="D7482" i="2"/>
  <c r="S7484" i="2"/>
  <c r="I7470" i="2"/>
  <c r="C7483" i="2"/>
  <c r="D7483" i="2"/>
  <c r="J7470" i="2"/>
  <c r="C7484" i="2"/>
  <c r="D7484" i="2"/>
  <c r="S7490" i="2"/>
  <c r="K7470" i="2"/>
  <c r="C7485" i="2"/>
  <c r="D7485" i="2"/>
  <c r="S7486" i="2"/>
  <c r="L7470" i="2"/>
  <c r="C7486" i="2"/>
  <c r="D7486" i="2"/>
  <c r="M7470" i="2"/>
  <c r="C7487" i="2"/>
  <c r="D7487" i="2"/>
  <c r="S7492" i="2"/>
  <c r="N7470" i="2"/>
  <c r="C7488" i="2"/>
  <c r="D7488" i="2"/>
  <c r="S7494" i="2"/>
  <c r="P7470" i="2"/>
  <c r="C7489" i="2"/>
  <c r="D7489" i="2"/>
  <c r="S7493" i="2"/>
  <c r="O7470" i="2"/>
  <c r="C7490" i="2"/>
  <c r="D7490" i="2"/>
  <c r="Q7470" i="2"/>
  <c r="C7491" i="2"/>
  <c r="D7491" i="2"/>
  <c r="D7492" i="2"/>
  <c r="AL7470" i="2"/>
  <c r="C7504" i="2"/>
  <c r="D7504" i="2"/>
  <c r="N7501" i="2"/>
  <c r="AK7470" i="2"/>
  <c r="C7505" i="2"/>
  <c r="D7505" i="2"/>
  <c r="N7502" i="2"/>
  <c r="AM7470" i="2"/>
  <c r="C7506" i="2"/>
  <c r="D7506" i="2"/>
  <c r="N7503" i="2"/>
  <c r="AN7470" i="2"/>
  <c r="C7507" i="2"/>
  <c r="D7507" i="2"/>
  <c r="N7500" i="2"/>
  <c r="AO7470" i="2"/>
  <c r="C7508" i="2"/>
  <c r="D7508" i="2"/>
  <c r="N7491" i="2"/>
  <c r="AF7470" i="2"/>
  <c r="C7509" i="2"/>
  <c r="D7509" i="2"/>
  <c r="AH7470" i="2"/>
  <c r="C7510" i="2"/>
  <c r="D7510" i="2"/>
  <c r="N7493" i="2"/>
  <c r="AG7470" i="2"/>
  <c r="C7511" i="2"/>
  <c r="D7511" i="2"/>
  <c r="AJ7470" i="2"/>
  <c r="C7512" i="2"/>
  <c r="D7512" i="2"/>
  <c r="N7495" i="2"/>
  <c r="AE7470" i="2"/>
  <c r="C7513" i="2"/>
  <c r="D7513" i="2"/>
  <c r="N7483" i="2"/>
  <c r="AB7470" i="2"/>
  <c r="C7514" i="2"/>
  <c r="D7514" i="2"/>
  <c r="N7484" i="2"/>
  <c r="AC7470" i="2"/>
  <c r="C7515" i="2"/>
  <c r="D7515" i="2"/>
  <c r="N7488" i="2"/>
  <c r="AD7470" i="2"/>
  <c r="C7516" i="2"/>
  <c r="D7516" i="2"/>
  <c r="D7517" i="2"/>
  <c r="Z7488" i="2"/>
  <c r="AP7470" i="2"/>
  <c r="C7518" i="2"/>
  <c r="D7518" i="2"/>
  <c r="Z7479" i="2"/>
  <c r="AQ7470" i="2"/>
  <c r="C7519" i="2"/>
  <c r="D7519" i="2"/>
  <c r="Z7480" i="2"/>
  <c r="AR7470" i="2"/>
  <c r="C7520" i="2"/>
  <c r="D7520" i="2"/>
  <c r="Z7481" i="2"/>
  <c r="AS7470" i="2"/>
  <c r="C7521" i="2"/>
  <c r="D7521" i="2"/>
  <c r="Z7487" i="2"/>
  <c r="AT7470" i="2"/>
  <c r="C7522" i="2"/>
  <c r="D7522" i="2"/>
  <c r="Z7482" i="2"/>
  <c r="AU7470" i="2"/>
  <c r="C7523" i="2"/>
  <c r="D7523" i="2"/>
  <c r="Z7484" i="2"/>
  <c r="AV7470" i="2"/>
  <c r="C7524" i="2"/>
  <c r="D7524" i="2"/>
  <c r="Z7485" i="2"/>
  <c r="AW7470" i="2"/>
  <c r="C7525" i="2"/>
  <c r="D7525" i="2"/>
  <c r="Z7486" i="2"/>
  <c r="AX7470" i="2"/>
  <c r="C7526" i="2"/>
  <c r="D7526" i="2"/>
  <c r="Z7483" i="2"/>
  <c r="AY7470" i="2"/>
  <c r="C7527" i="2"/>
  <c r="D7527" i="2"/>
  <c r="D7528" i="2"/>
  <c r="Z7489" i="2"/>
  <c r="D7529" i="2"/>
  <c r="D7530" i="2"/>
  <c r="D7531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493" i="2"/>
  <c r="E7494" i="2"/>
  <c r="E7495" i="2"/>
  <c r="E7496" i="2"/>
  <c r="E7497" i="2"/>
  <c r="E7498" i="2"/>
  <c r="E7499" i="2"/>
  <c r="E7500" i="2"/>
  <c r="E7501" i="2"/>
  <c r="E7502" i="2"/>
  <c r="E7503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2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31" i="2"/>
  <c r="G7489" i="2"/>
  <c r="V7600" i="2"/>
  <c r="Y7588" i="2"/>
  <c r="C7611" i="2"/>
  <c r="D7611" i="2"/>
  <c r="V7601" i="2"/>
  <c r="Z7588" i="2"/>
  <c r="C7612" i="2"/>
  <c r="D7612" i="2"/>
  <c r="V7602" i="2"/>
  <c r="AA7588" i="2"/>
  <c r="C7613" i="2"/>
  <c r="D7613" i="2"/>
  <c r="V7597" i="2"/>
  <c r="R7588" i="2"/>
  <c r="C7614" i="2"/>
  <c r="D7614" i="2"/>
  <c r="T7588" i="2"/>
  <c r="C7615" i="2"/>
  <c r="D7615" i="2"/>
  <c r="V7598" i="2"/>
  <c r="S7588" i="2"/>
  <c r="C7616" i="2"/>
  <c r="D7616" i="2"/>
  <c r="V7606" i="2"/>
  <c r="U7588" i="2"/>
  <c r="C7617" i="2"/>
  <c r="D7617" i="2"/>
  <c r="V7588" i="2"/>
  <c r="C7618" i="2"/>
  <c r="D7618" i="2"/>
  <c r="W7588" i="2"/>
  <c r="C7619" i="2"/>
  <c r="D7619" i="2"/>
  <c r="X7588" i="2"/>
  <c r="C7620" i="2"/>
  <c r="D7620" i="2"/>
  <c r="D7621" i="2"/>
  <c r="S7599" i="2"/>
  <c r="D7588" i="2"/>
  <c r="C7596" i="2"/>
  <c r="D7596" i="2"/>
  <c r="S7598" i="2"/>
  <c r="E7588" i="2"/>
  <c r="C7597" i="2"/>
  <c r="D7597" i="2"/>
  <c r="S7601" i="2"/>
  <c r="F7588" i="2"/>
  <c r="C7598" i="2"/>
  <c r="D7598" i="2"/>
  <c r="G7588" i="2"/>
  <c r="C7599" i="2"/>
  <c r="D7599" i="2"/>
  <c r="S7603" i="2"/>
  <c r="H7588" i="2"/>
  <c r="C7600" i="2"/>
  <c r="D7600" i="2"/>
  <c r="S7602" i="2"/>
  <c r="I7588" i="2"/>
  <c r="C7601" i="2"/>
  <c r="D7601" i="2"/>
  <c r="J7588" i="2"/>
  <c r="C7602" i="2"/>
  <c r="D7602" i="2"/>
  <c r="S7608" i="2"/>
  <c r="K7588" i="2"/>
  <c r="C7603" i="2"/>
  <c r="D7603" i="2"/>
  <c r="S7604" i="2"/>
  <c r="L7588" i="2"/>
  <c r="C7604" i="2"/>
  <c r="D7604" i="2"/>
  <c r="M7588" i="2"/>
  <c r="C7605" i="2"/>
  <c r="D7605" i="2"/>
  <c r="S7610" i="2"/>
  <c r="N7588" i="2"/>
  <c r="C7606" i="2"/>
  <c r="D7606" i="2"/>
  <c r="S7612" i="2"/>
  <c r="P7588" i="2"/>
  <c r="C7607" i="2"/>
  <c r="D7607" i="2"/>
  <c r="S7611" i="2"/>
  <c r="O7588" i="2"/>
  <c r="C7608" i="2"/>
  <c r="D7608" i="2"/>
  <c r="Q7588" i="2"/>
  <c r="C7609" i="2"/>
  <c r="D7609" i="2"/>
  <c r="D7610" i="2"/>
  <c r="AL7588" i="2"/>
  <c r="C7622" i="2"/>
  <c r="D7622" i="2"/>
  <c r="N7619" i="2"/>
  <c r="AK7588" i="2"/>
  <c r="C7623" i="2"/>
  <c r="D7623" i="2"/>
  <c r="N7620" i="2"/>
  <c r="AM7588" i="2"/>
  <c r="C7624" i="2"/>
  <c r="D7624" i="2"/>
  <c r="N7621" i="2"/>
  <c r="AN7588" i="2"/>
  <c r="C7625" i="2"/>
  <c r="D7625" i="2"/>
  <c r="N7618" i="2"/>
  <c r="AO7588" i="2"/>
  <c r="C7626" i="2"/>
  <c r="D7626" i="2"/>
  <c r="N7609" i="2"/>
  <c r="AF7588" i="2"/>
  <c r="C7627" i="2"/>
  <c r="D7627" i="2"/>
  <c r="AH7588" i="2"/>
  <c r="C7628" i="2"/>
  <c r="D7628" i="2"/>
  <c r="N7611" i="2"/>
  <c r="AG7588" i="2"/>
  <c r="C7629" i="2"/>
  <c r="D7629" i="2"/>
  <c r="AJ7588" i="2"/>
  <c r="C7630" i="2"/>
  <c r="D7630" i="2"/>
  <c r="N7613" i="2"/>
  <c r="AE7588" i="2"/>
  <c r="C7631" i="2"/>
  <c r="D7631" i="2"/>
  <c r="N7601" i="2"/>
  <c r="AB7588" i="2"/>
  <c r="C7632" i="2"/>
  <c r="D7632" i="2"/>
  <c r="N7602" i="2"/>
  <c r="AC7588" i="2"/>
  <c r="C7633" i="2"/>
  <c r="D7633" i="2"/>
  <c r="N7606" i="2"/>
  <c r="AD7588" i="2"/>
  <c r="C7634" i="2"/>
  <c r="D7634" i="2"/>
  <c r="D7635" i="2"/>
  <c r="Z7606" i="2"/>
  <c r="AP7588" i="2"/>
  <c r="C7636" i="2"/>
  <c r="D7636" i="2"/>
  <c r="Z7597" i="2"/>
  <c r="AQ7588" i="2"/>
  <c r="C7637" i="2"/>
  <c r="D7637" i="2"/>
  <c r="Z7598" i="2"/>
  <c r="AR7588" i="2"/>
  <c r="C7638" i="2"/>
  <c r="D7638" i="2"/>
  <c r="Z7599" i="2"/>
  <c r="AS7588" i="2"/>
  <c r="C7639" i="2"/>
  <c r="D7639" i="2"/>
  <c r="Z7605" i="2"/>
  <c r="AT7588" i="2"/>
  <c r="C7640" i="2"/>
  <c r="D7640" i="2"/>
  <c r="Z7600" i="2"/>
  <c r="AU7588" i="2"/>
  <c r="C7641" i="2"/>
  <c r="D7641" i="2"/>
  <c r="Z7602" i="2"/>
  <c r="AV7588" i="2"/>
  <c r="C7642" i="2"/>
  <c r="D7642" i="2"/>
  <c r="Z7603" i="2"/>
  <c r="AW7588" i="2"/>
  <c r="C7643" i="2"/>
  <c r="D7643" i="2"/>
  <c r="Z7604" i="2"/>
  <c r="AX7588" i="2"/>
  <c r="C7644" i="2"/>
  <c r="D7644" i="2"/>
  <c r="Z7601" i="2"/>
  <c r="AY7588" i="2"/>
  <c r="C7645" i="2"/>
  <c r="D7645" i="2"/>
  <c r="D7646" i="2"/>
  <c r="Z7607" i="2"/>
  <c r="D7647" i="2"/>
  <c r="D7648" i="2"/>
  <c r="D7649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11" i="2"/>
  <c r="E7612" i="2"/>
  <c r="E7613" i="2"/>
  <c r="E7614" i="2"/>
  <c r="E7615" i="2"/>
  <c r="E7616" i="2"/>
  <c r="E7617" i="2"/>
  <c r="E7618" i="2"/>
  <c r="E7619" i="2"/>
  <c r="E7620" i="2"/>
  <c r="E7621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10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49" i="2"/>
  <c r="G7607" i="2"/>
  <c r="V7720" i="2"/>
  <c r="Y7708" i="2"/>
  <c r="C7731" i="2"/>
  <c r="D7731" i="2"/>
  <c r="V7721" i="2"/>
  <c r="Z7708" i="2"/>
  <c r="C7732" i="2"/>
  <c r="D7732" i="2"/>
  <c r="V7722" i="2"/>
  <c r="AA7708" i="2"/>
  <c r="C7733" i="2"/>
  <c r="D7733" i="2"/>
  <c r="V7717" i="2"/>
  <c r="R7708" i="2"/>
  <c r="C7734" i="2"/>
  <c r="D7734" i="2"/>
  <c r="T7708" i="2"/>
  <c r="C7735" i="2"/>
  <c r="D7735" i="2"/>
  <c r="V7718" i="2"/>
  <c r="S7708" i="2"/>
  <c r="C7736" i="2"/>
  <c r="D7736" i="2"/>
  <c r="V7726" i="2"/>
  <c r="U7708" i="2"/>
  <c r="C7737" i="2"/>
  <c r="D7737" i="2"/>
  <c r="V7708" i="2"/>
  <c r="C7738" i="2"/>
  <c r="D7738" i="2"/>
  <c r="W7708" i="2"/>
  <c r="C7739" i="2"/>
  <c r="D7739" i="2"/>
  <c r="X7708" i="2"/>
  <c r="C7740" i="2"/>
  <c r="D7740" i="2"/>
  <c r="D7741" i="2"/>
  <c r="S7719" i="2"/>
  <c r="D7708" i="2"/>
  <c r="C7716" i="2"/>
  <c r="D7716" i="2"/>
  <c r="S7718" i="2"/>
  <c r="E7708" i="2"/>
  <c r="C7717" i="2"/>
  <c r="D7717" i="2"/>
  <c r="S7721" i="2"/>
  <c r="F7708" i="2"/>
  <c r="C7718" i="2"/>
  <c r="D7718" i="2"/>
  <c r="G7708" i="2"/>
  <c r="C7719" i="2"/>
  <c r="D7719" i="2"/>
  <c r="S7723" i="2"/>
  <c r="H7708" i="2"/>
  <c r="C7720" i="2"/>
  <c r="D7720" i="2"/>
  <c r="S7722" i="2"/>
  <c r="I7708" i="2"/>
  <c r="C7721" i="2"/>
  <c r="D7721" i="2"/>
  <c r="J7708" i="2"/>
  <c r="C7722" i="2"/>
  <c r="D7722" i="2"/>
  <c r="S7728" i="2"/>
  <c r="K7708" i="2"/>
  <c r="C7723" i="2"/>
  <c r="D7723" i="2"/>
  <c r="S7724" i="2"/>
  <c r="L7708" i="2"/>
  <c r="C7724" i="2"/>
  <c r="D7724" i="2"/>
  <c r="M7708" i="2"/>
  <c r="C7725" i="2"/>
  <c r="D7725" i="2"/>
  <c r="S7730" i="2"/>
  <c r="N7708" i="2"/>
  <c r="C7726" i="2"/>
  <c r="D7726" i="2"/>
  <c r="S7732" i="2"/>
  <c r="P7708" i="2"/>
  <c r="C7727" i="2"/>
  <c r="D7727" i="2"/>
  <c r="S7731" i="2"/>
  <c r="O7708" i="2"/>
  <c r="C7728" i="2"/>
  <c r="D7728" i="2"/>
  <c r="Q7708" i="2"/>
  <c r="C7729" i="2"/>
  <c r="D7729" i="2"/>
  <c r="D7730" i="2"/>
  <c r="AL7708" i="2"/>
  <c r="C7742" i="2"/>
  <c r="D7742" i="2"/>
  <c r="N7739" i="2"/>
  <c r="AK7708" i="2"/>
  <c r="C7743" i="2"/>
  <c r="D7743" i="2"/>
  <c r="N7740" i="2"/>
  <c r="AM7708" i="2"/>
  <c r="C7744" i="2"/>
  <c r="D7744" i="2"/>
  <c r="N7741" i="2"/>
  <c r="AN7708" i="2"/>
  <c r="C7745" i="2"/>
  <c r="D7745" i="2"/>
  <c r="N7738" i="2"/>
  <c r="AO7708" i="2"/>
  <c r="C7746" i="2"/>
  <c r="D7746" i="2"/>
  <c r="N7729" i="2"/>
  <c r="AF7708" i="2"/>
  <c r="C7747" i="2"/>
  <c r="D7747" i="2"/>
  <c r="AH7708" i="2"/>
  <c r="C7748" i="2"/>
  <c r="D7748" i="2"/>
  <c r="N7731" i="2"/>
  <c r="AG7708" i="2"/>
  <c r="C7749" i="2"/>
  <c r="D7749" i="2"/>
  <c r="AJ7708" i="2"/>
  <c r="C7750" i="2"/>
  <c r="D7750" i="2"/>
  <c r="N7733" i="2"/>
  <c r="AE7708" i="2"/>
  <c r="C7751" i="2"/>
  <c r="D7751" i="2"/>
  <c r="N7721" i="2"/>
  <c r="AB7708" i="2"/>
  <c r="C7752" i="2"/>
  <c r="D7752" i="2"/>
  <c r="N7722" i="2"/>
  <c r="AC7708" i="2"/>
  <c r="C7753" i="2"/>
  <c r="D7753" i="2"/>
  <c r="N7726" i="2"/>
  <c r="AD7708" i="2"/>
  <c r="C7754" i="2"/>
  <c r="D7754" i="2"/>
  <c r="D7755" i="2"/>
  <c r="Z7726" i="2"/>
  <c r="AP7708" i="2"/>
  <c r="C7756" i="2"/>
  <c r="D7756" i="2"/>
  <c r="Z7717" i="2"/>
  <c r="AQ7708" i="2"/>
  <c r="C7757" i="2"/>
  <c r="D7757" i="2"/>
  <c r="Z7718" i="2"/>
  <c r="AR7708" i="2"/>
  <c r="C7758" i="2"/>
  <c r="D7758" i="2"/>
  <c r="Z7719" i="2"/>
  <c r="AS7708" i="2"/>
  <c r="C7759" i="2"/>
  <c r="D7759" i="2"/>
  <c r="Z7725" i="2"/>
  <c r="AT7708" i="2"/>
  <c r="C7760" i="2"/>
  <c r="D7760" i="2"/>
  <c r="Z7720" i="2"/>
  <c r="AU7708" i="2"/>
  <c r="C7761" i="2"/>
  <c r="D7761" i="2"/>
  <c r="Z7722" i="2"/>
  <c r="AV7708" i="2"/>
  <c r="C7762" i="2"/>
  <c r="D7762" i="2"/>
  <c r="Z7723" i="2"/>
  <c r="AW7708" i="2"/>
  <c r="C7763" i="2"/>
  <c r="D7763" i="2"/>
  <c r="Z7724" i="2"/>
  <c r="AX7708" i="2"/>
  <c r="C7764" i="2"/>
  <c r="D7764" i="2"/>
  <c r="Z7721" i="2"/>
  <c r="AY7708" i="2"/>
  <c r="C7765" i="2"/>
  <c r="D7765" i="2"/>
  <c r="D7766" i="2"/>
  <c r="Z7727" i="2"/>
  <c r="D7767" i="2"/>
  <c r="D7768" i="2"/>
  <c r="D7769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31" i="2"/>
  <c r="E7732" i="2"/>
  <c r="E7733" i="2"/>
  <c r="E7734" i="2"/>
  <c r="E7735" i="2"/>
  <c r="E7736" i="2"/>
  <c r="E7737" i="2"/>
  <c r="E7738" i="2"/>
  <c r="E7739" i="2"/>
  <c r="E7740" i="2"/>
  <c r="E7741" i="2"/>
  <c r="E7716" i="2"/>
  <c r="E7717" i="2"/>
  <c r="E7718" i="2"/>
  <c r="E7719" i="2"/>
  <c r="E7720" i="2"/>
  <c r="E7721" i="2"/>
  <c r="E7722" i="2"/>
  <c r="E7723" i="2"/>
  <c r="E7724" i="2"/>
  <c r="E7725" i="2"/>
  <c r="E7726" i="2"/>
  <c r="E7727" i="2"/>
  <c r="E7728" i="2"/>
  <c r="E7730" i="2"/>
  <c r="E7742" i="2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E7755" i="2"/>
  <c r="E7769" i="2"/>
  <c r="G7727" i="2"/>
  <c r="B7416" i="2"/>
  <c r="A7705" i="2"/>
  <c r="N7850" i="2"/>
  <c r="N7848" i="2"/>
  <c r="N7843" i="2"/>
  <c r="N7842" i="2"/>
  <c r="N7841" i="2"/>
  <c r="N7838" i="2"/>
  <c r="N7732" i="2"/>
  <c r="N7730" i="2"/>
  <c r="N7725" i="2"/>
  <c r="N7724" i="2"/>
  <c r="N7723" i="2"/>
  <c r="N7720" i="2"/>
  <c r="N7612" i="2"/>
  <c r="N7610" i="2"/>
  <c r="N7605" i="2"/>
  <c r="N7604" i="2"/>
  <c r="N7603" i="2"/>
  <c r="N7600" i="2"/>
  <c r="N84" i="1"/>
  <c r="N83" i="1"/>
  <c r="N82" i="1"/>
  <c r="N81" i="1"/>
  <c r="N76" i="1"/>
  <c r="N75" i="1"/>
  <c r="N74" i="1"/>
  <c r="N73" i="1"/>
  <c r="N72" i="1"/>
  <c r="N69" i="1"/>
  <c r="N68" i="1"/>
  <c r="N67" i="1"/>
  <c r="N66" i="1"/>
  <c r="N65" i="1"/>
  <c r="N64" i="1"/>
  <c r="N63" i="1"/>
  <c r="A7585" i="2"/>
  <c r="A7467" i="2"/>
  <c r="A7321" i="2"/>
  <c r="N7351" i="2"/>
  <c r="AL7322" i="2"/>
  <c r="C7356" i="2"/>
  <c r="D7356" i="2"/>
  <c r="F7887" i="2"/>
  <c r="U7826" i="2"/>
  <c r="V7846" i="2"/>
  <c r="V7845" i="2"/>
  <c r="G7844" i="2"/>
  <c r="V7843" i="2"/>
  <c r="G7843" i="2"/>
  <c r="V7842" i="2"/>
  <c r="V7841" i="2"/>
  <c r="S7838" i="2"/>
  <c r="V7837" i="2"/>
  <c r="AI7826" i="2"/>
  <c r="F7769" i="2"/>
  <c r="V7728" i="2"/>
  <c r="V7727" i="2"/>
  <c r="G7726" i="2"/>
  <c r="V7725" i="2"/>
  <c r="G7725" i="2"/>
  <c r="V7724" i="2"/>
  <c r="V7723" i="2"/>
  <c r="S7720" i="2"/>
  <c r="V7719" i="2"/>
  <c r="AI7708" i="2"/>
  <c r="F7649" i="2"/>
  <c r="V7608" i="2"/>
  <c r="V7607" i="2"/>
  <c r="G7606" i="2"/>
  <c r="V7605" i="2"/>
  <c r="G7605" i="2"/>
  <c r="V7604" i="2"/>
  <c r="V7603" i="2"/>
  <c r="S7600" i="2"/>
  <c r="V7599" i="2"/>
  <c r="AI7588" i="2"/>
  <c r="F7531" i="2"/>
  <c r="N7494" i="2"/>
  <c r="N7492" i="2"/>
  <c r="V7490" i="2"/>
  <c r="V7489" i="2"/>
  <c r="G7488" i="2"/>
  <c r="V7487" i="2"/>
  <c r="N7487" i="2"/>
  <c r="G7487" i="2"/>
  <c r="V7486" i="2"/>
  <c r="N7486" i="2"/>
  <c r="V7485" i="2"/>
  <c r="N7485" i="2"/>
  <c r="S7482" i="2"/>
  <c r="N7482" i="2"/>
  <c r="V7481" i="2"/>
  <c r="AI7470" i="2"/>
  <c r="S61" i="1"/>
  <c r="D7322" i="2"/>
  <c r="C7330" i="2"/>
  <c r="S7333" i="2"/>
  <c r="D7330" i="2"/>
  <c r="E7322" i="2"/>
  <c r="C7331" i="2"/>
  <c r="S7332" i="2"/>
  <c r="D7331" i="2"/>
  <c r="K7322" i="2"/>
  <c r="C7337" i="2"/>
  <c r="S7342" i="2"/>
  <c r="D7337" i="2"/>
  <c r="S7335" i="2"/>
  <c r="F7322" i="2"/>
  <c r="C7332" i="2"/>
  <c r="D7332" i="2"/>
  <c r="G7322" i="2"/>
  <c r="C7333" i="2"/>
  <c r="D7333" i="2"/>
  <c r="S7337" i="2"/>
  <c r="H7322" i="2"/>
  <c r="C7334" i="2"/>
  <c r="D7334" i="2"/>
  <c r="S7336" i="2"/>
  <c r="I7322" i="2"/>
  <c r="C7335" i="2"/>
  <c r="D7335" i="2"/>
  <c r="J7322" i="2"/>
  <c r="C7336" i="2"/>
  <c r="D7336" i="2"/>
  <c r="S7338" i="2"/>
  <c r="L7322" i="2"/>
  <c r="C7338" i="2"/>
  <c r="D7338" i="2"/>
  <c r="M7322" i="2"/>
  <c r="C7339" i="2"/>
  <c r="D7339" i="2"/>
  <c r="S7344" i="2"/>
  <c r="N7322" i="2"/>
  <c r="C7340" i="2"/>
  <c r="D7340" i="2"/>
  <c r="S7346" i="2"/>
  <c r="P7322" i="2"/>
  <c r="C7341" i="2"/>
  <c r="D7341" i="2"/>
  <c r="S7345" i="2"/>
  <c r="O7322" i="2"/>
  <c r="C7342" i="2"/>
  <c r="D7342" i="2"/>
  <c r="Q7322" i="2"/>
  <c r="C7343" i="2"/>
  <c r="D7343" i="2"/>
  <c r="D7344" i="2"/>
  <c r="U7322" i="2"/>
  <c r="C7351" i="2"/>
  <c r="V7340" i="2"/>
  <c r="D7351" i="2"/>
  <c r="V7334" i="2"/>
  <c r="Y7322" i="2"/>
  <c r="C7345" i="2"/>
  <c r="D7345" i="2"/>
  <c r="V7335" i="2"/>
  <c r="Z7322" i="2"/>
  <c r="C7346" i="2"/>
  <c r="D7346" i="2"/>
  <c r="V7336" i="2"/>
  <c r="AA7322" i="2"/>
  <c r="C7347" i="2"/>
  <c r="D7347" i="2"/>
  <c r="V7331" i="2"/>
  <c r="R7322" i="2"/>
  <c r="C7348" i="2"/>
  <c r="D7348" i="2"/>
  <c r="T7322" i="2"/>
  <c r="C7349" i="2"/>
  <c r="D7349" i="2"/>
  <c r="V7332" i="2"/>
  <c r="S7322" i="2"/>
  <c r="C7350" i="2"/>
  <c r="D7350" i="2"/>
  <c r="V7322" i="2"/>
  <c r="C7352" i="2"/>
  <c r="D7352" i="2"/>
  <c r="W7322" i="2"/>
  <c r="C7353" i="2"/>
  <c r="D7353" i="2"/>
  <c r="X7322" i="2"/>
  <c r="C7354" i="2"/>
  <c r="D7354" i="2"/>
  <c r="D7355" i="2"/>
  <c r="AJ7322" i="2"/>
  <c r="C7364" i="2"/>
  <c r="N7343" i="2"/>
  <c r="D7364" i="2"/>
  <c r="AB7322" i="2"/>
  <c r="C7366" i="2"/>
  <c r="N7335" i="2"/>
  <c r="D7366" i="2"/>
  <c r="AF7322" i="2"/>
  <c r="C7361" i="2"/>
  <c r="D7361" i="2"/>
  <c r="AH7322" i="2"/>
  <c r="C7362" i="2"/>
  <c r="D7362" i="2"/>
  <c r="N7353" i="2"/>
  <c r="AK7322" i="2"/>
  <c r="C7357" i="2"/>
  <c r="D7357" i="2"/>
  <c r="N7354" i="2"/>
  <c r="AM7322" i="2"/>
  <c r="C7358" i="2"/>
  <c r="D7358" i="2"/>
  <c r="N7355" i="2"/>
  <c r="AN7322" i="2"/>
  <c r="C7359" i="2"/>
  <c r="D7359" i="2"/>
  <c r="N7352" i="2"/>
  <c r="AO7322" i="2"/>
  <c r="C7360" i="2"/>
  <c r="D7360" i="2"/>
  <c r="N7345" i="2"/>
  <c r="AG7322" i="2"/>
  <c r="C7363" i="2"/>
  <c r="D7363" i="2"/>
  <c r="N7347" i="2"/>
  <c r="AE7322" i="2"/>
  <c r="C7365" i="2"/>
  <c r="D7365" i="2"/>
  <c r="N7336" i="2"/>
  <c r="AC7322" i="2"/>
  <c r="C7367" i="2"/>
  <c r="D7367" i="2"/>
  <c r="N7340" i="2"/>
  <c r="AD7322" i="2"/>
  <c r="C7368" i="2"/>
  <c r="D7368" i="2"/>
  <c r="D7369" i="2"/>
  <c r="Z7340" i="2"/>
  <c r="AP7322" i="2"/>
  <c r="C7370" i="2"/>
  <c r="D7370" i="2"/>
  <c r="Z7331" i="2"/>
  <c r="AQ7322" i="2"/>
  <c r="C7371" i="2"/>
  <c r="D7371" i="2"/>
  <c r="Z7332" i="2"/>
  <c r="AR7322" i="2"/>
  <c r="C7372" i="2"/>
  <c r="D7372" i="2"/>
  <c r="Z7333" i="2"/>
  <c r="AS7322" i="2"/>
  <c r="C7373" i="2"/>
  <c r="D7373" i="2"/>
  <c r="Z7339" i="2"/>
  <c r="AT7322" i="2"/>
  <c r="C7374" i="2"/>
  <c r="D7374" i="2"/>
  <c r="Z7334" i="2"/>
  <c r="AU7322" i="2"/>
  <c r="C7375" i="2"/>
  <c r="D7375" i="2"/>
  <c r="Z7336" i="2"/>
  <c r="AV7322" i="2"/>
  <c r="C7376" i="2"/>
  <c r="D7376" i="2"/>
  <c r="Z7337" i="2"/>
  <c r="AW7322" i="2"/>
  <c r="C7377" i="2"/>
  <c r="D7377" i="2"/>
  <c r="Z7338" i="2"/>
  <c r="AX7322" i="2"/>
  <c r="C7378" i="2"/>
  <c r="D7378" i="2"/>
  <c r="Z7335" i="2"/>
  <c r="AY7322" i="2"/>
  <c r="C7379" i="2"/>
  <c r="D7379" i="2"/>
  <c r="D7380" i="2"/>
  <c r="Z7341" i="2"/>
  <c r="D7381" i="2"/>
  <c r="D7382" i="2"/>
  <c r="D7383" i="2"/>
  <c r="E7330" i="2"/>
  <c r="E7331" i="2"/>
  <c r="E7337" i="2"/>
  <c r="E7332" i="2"/>
  <c r="E7333" i="2"/>
  <c r="E7334" i="2"/>
  <c r="E7335" i="2"/>
  <c r="E7336" i="2"/>
  <c r="E7338" i="2"/>
  <c r="E7339" i="2"/>
  <c r="E7340" i="2"/>
  <c r="E7341" i="2"/>
  <c r="E7342" i="2"/>
  <c r="E7344" i="2"/>
  <c r="E7351" i="2"/>
  <c r="E7345" i="2"/>
  <c r="E7346" i="2"/>
  <c r="E7347" i="2"/>
  <c r="E7348" i="2"/>
  <c r="E7349" i="2"/>
  <c r="E7350" i="2"/>
  <c r="E7352" i="2"/>
  <c r="E7353" i="2"/>
  <c r="E7354" i="2"/>
  <c r="E7355" i="2"/>
  <c r="E7364" i="2"/>
  <c r="E7366" i="2"/>
  <c r="E7361" i="2"/>
  <c r="E7362" i="2"/>
  <c r="E7356" i="2"/>
  <c r="E7357" i="2"/>
  <c r="E7358" i="2"/>
  <c r="E7359" i="2"/>
  <c r="E7360" i="2"/>
  <c r="E7363" i="2"/>
  <c r="E7365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G7341" i="2"/>
  <c r="V6739" i="2"/>
  <c r="Y6727" i="2"/>
  <c r="C6750" i="2"/>
  <c r="D6750" i="2"/>
  <c r="V6740" i="2"/>
  <c r="Z6727" i="2"/>
  <c r="C6751" i="2"/>
  <c r="D6751" i="2"/>
  <c r="V6741" i="2"/>
  <c r="AA6727" i="2"/>
  <c r="C6752" i="2"/>
  <c r="D6752" i="2"/>
  <c r="V6736" i="2"/>
  <c r="R6727" i="2"/>
  <c r="C6753" i="2"/>
  <c r="D6753" i="2"/>
  <c r="T6727" i="2"/>
  <c r="C6754" i="2"/>
  <c r="D6754" i="2"/>
  <c r="V6737" i="2"/>
  <c r="S6727" i="2"/>
  <c r="C6755" i="2"/>
  <c r="D6755" i="2"/>
  <c r="V6745" i="2"/>
  <c r="U6727" i="2"/>
  <c r="C6756" i="2"/>
  <c r="D6756" i="2"/>
  <c r="V6727" i="2"/>
  <c r="C6757" i="2"/>
  <c r="D6757" i="2"/>
  <c r="W6727" i="2"/>
  <c r="C6758" i="2"/>
  <c r="D6758" i="2"/>
  <c r="X6727" i="2"/>
  <c r="C6759" i="2"/>
  <c r="D6759" i="2"/>
  <c r="D6760" i="2"/>
  <c r="S6738" i="2"/>
  <c r="D6727" i="2"/>
  <c r="C6735" i="2"/>
  <c r="D6735" i="2"/>
  <c r="S6737" i="2"/>
  <c r="E6727" i="2"/>
  <c r="C6736" i="2"/>
  <c r="D6736" i="2"/>
  <c r="S6740" i="2"/>
  <c r="F6727" i="2"/>
  <c r="C6737" i="2"/>
  <c r="D6737" i="2"/>
  <c r="G6727" i="2"/>
  <c r="C6738" i="2"/>
  <c r="D6738" i="2"/>
  <c r="S6742" i="2"/>
  <c r="H6727" i="2"/>
  <c r="C6739" i="2"/>
  <c r="D6739" i="2"/>
  <c r="S6741" i="2"/>
  <c r="I6727" i="2"/>
  <c r="C6740" i="2"/>
  <c r="D6740" i="2"/>
  <c r="J6727" i="2"/>
  <c r="C6741" i="2"/>
  <c r="D6741" i="2"/>
  <c r="S6747" i="2"/>
  <c r="K6727" i="2"/>
  <c r="C6742" i="2"/>
  <c r="D6742" i="2"/>
  <c r="S6743" i="2"/>
  <c r="L6727" i="2"/>
  <c r="C6743" i="2"/>
  <c r="D6743" i="2"/>
  <c r="M6727" i="2"/>
  <c r="C6744" i="2"/>
  <c r="D6744" i="2"/>
  <c r="S6749" i="2"/>
  <c r="N6727" i="2"/>
  <c r="C6745" i="2"/>
  <c r="D6745" i="2"/>
  <c r="S6751" i="2"/>
  <c r="P6727" i="2"/>
  <c r="C6746" i="2"/>
  <c r="D6746" i="2"/>
  <c r="S6750" i="2"/>
  <c r="O6727" i="2"/>
  <c r="C6747" i="2"/>
  <c r="D6747" i="2"/>
  <c r="Q6727" i="2"/>
  <c r="C6748" i="2"/>
  <c r="D6748" i="2"/>
  <c r="D6749" i="2"/>
  <c r="N6756" i="2"/>
  <c r="AL6727" i="2"/>
  <c r="C6761" i="2"/>
  <c r="D6761" i="2"/>
  <c r="N6758" i="2"/>
  <c r="AK6727" i="2"/>
  <c r="C6762" i="2"/>
  <c r="D6762" i="2"/>
  <c r="N6759" i="2"/>
  <c r="AM6727" i="2"/>
  <c r="C6763" i="2"/>
  <c r="D6763" i="2"/>
  <c r="N6760" i="2"/>
  <c r="AN6727" i="2"/>
  <c r="C6764" i="2"/>
  <c r="D6764" i="2"/>
  <c r="N6757" i="2"/>
  <c r="AO6727" i="2"/>
  <c r="C6765" i="2"/>
  <c r="D6765" i="2"/>
  <c r="N6748" i="2"/>
  <c r="AF6727" i="2"/>
  <c r="C6766" i="2"/>
  <c r="D6766" i="2"/>
  <c r="AH6727" i="2"/>
  <c r="C6767" i="2"/>
  <c r="D6767" i="2"/>
  <c r="N6750" i="2"/>
  <c r="AG6727" i="2"/>
  <c r="C6768" i="2"/>
  <c r="D6768" i="2"/>
  <c r="AJ6727" i="2"/>
  <c r="C6769" i="2"/>
  <c r="D6769" i="2"/>
  <c r="N6752" i="2"/>
  <c r="AE6727" i="2"/>
  <c r="C6770" i="2"/>
  <c r="D6770" i="2"/>
  <c r="N6740" i="2"/>
  <c r="AB6727" i="2"/>
  <c r="C6771" i="2"/>
  <c r="D6771" i="2"/>
  <c r="N6741" i="2"/>
  <c r="AC6727" i="2"/>
  <c r="C6772" i="2"/>
  <c r="D6772" i="2"/>
  <c r="N6745" i="2"/>
  <c r="AD6727" i="2"/>
  <c r="C6773" i="2"/>
  <c r="D6773" i="2"/>
  <c r="D6774" i="2"/>
  <c r="Z6745" i="2"/>
  <c r="AP6727" i="2"/>
  <c r="C6775" i="2"/>
  <c r="D6775" i="2"/>
  <c r="Z6736" i="2"/>
  <c r="AQ6727" i="2"/>
  <c r="C6776" i="2"/>
  <c r="D6776" i="2"/>
  <c r="Z6737" i="2"/>
  <c r="AR6727" i="2"/>
  <c r="C6777" i="2"/>
  <c r="D6777" i="2"/>
  <c r="Z6738" i="2"/>
  <c r="AS6727" i="2"/>
  <c r="C6778" i="2"/>
  <c r="D6778" i="2"/>
  <c r="Z6744" i="2"/>
  <c r="AT6727" i="2"/>
  <c r="C6779" i="2"/>
  <c r="D6779" i="2"/>
  <c r="Z6739" i="2"/>
  <c r="AU6727" i="2"/>
  <c r="C6780" i="2"/>
  <c r="D6780" i="2"/>
  <c r="Z6741" i="2"/>
  <c r="AV6727" i="2"/>
  <c r="C6781" i="2"/>
  <c r="D6781" i="2"/>
  <c r="Z6742" i="2"/>
  <c r="AW6727" i="2"/>
  <c r="C6782" i="2"/>
  <c r="D6782" i="2"/>
  <c r="Z6743" i="2"/>
  <c r="AX6727" i="2"/>
  <c r="C6783" i="2"/>
  <c r="D6783" i="2"/>
  <c r="Z6740" i="2"/>
  <c r="AY6727" i="2"/>
  <c r="C6784" i="2"/>
  <c r="D6784" i="2"/>
  <c r="D6785" i="2"/>
  <c r="Z6746" i="2"/>
  <c r="D6786" i="2"/>
  <c r="D6787" i="2"/>
  <c r="D6788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50" i="2"/>
  <c r="E6751" i="2"/>
  <c r="E6752" i="2"/>
  <c r="E6753" i="2"/>
  <c r="E6754" i="2"/>
  <c r="E6755" i="2"/>
  <c r="E6756" i="2"/>
  <c r="E6757" i="2"/>
  <c r="E6758" i="2"/>
  <c r="E6759" i="2"/>
  <c r="E6760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9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88" i="2"/>
  <c r="G6746" i="2"/>
  <c r="V6889" i="2"/>
  <c r="Y6877" i="2"/>
  <c r="C6900" i="2"/>
  <c r="D6900" i="2"/>
  <c r="V6890" i="2"/>
  <c r="Z6877" i="2"/>
  <c r="C6901" i="2"/>
  <c r="D6901" i="2"/>
  <c r="V6891" i="2"/>
  <c r="AA6877" i="2"/>
  <c r="C6902" i="2"/>
  <c r="D6902" i="2"/>
  <c r="V6886" i="2"/>
  <c r="R6877" i="2"/>
  <c r="C6903" i="2"/>
  <c r="D6903" i="2"/>
  <c r="T6877" i="2"/>
  <c r="C6904" i="2"/>
  <c r="D6904" i="2"/>
  <c r="V6887" i="2"/>
  <c r="S6877" i="2"/>
  <c r="C6905" i="2"/>
  <c r="D6905" i="2"/>
  <c r="V6895" i="2"/>
  <c r="U6877" i="2"/>
  <c r="C6906" i="2"/>
  <c r="D6906" i="2"/>
  <c r="V6877" i="2"/>
  <c r="C6907" i="2"/>
  <c r="D6907" i="2"/>
  <c r="W6877" i="2"/>
  <c r="C6908" i="2"/>
  <c r="D6908" i="2"/>
  <c r="X6877" i="2"/>
  <c r="C6909" i="2"/>
  <c r="D6909" i="2"/>
  <c r="D6910" i="2"/>
  <c r="S6888" i="2"/>
  <c r="D6877" i="2"/>
  <c r="C6885" i="2"/>
  <c r="D6885" i="2"/>
  <c r="S6887" i="2"/>
  <c r="E6877" i="2"/>
  <c r="C6886" i="2"/>
  <c r="D6886" i="2"/>
  <c r="S6890" i="2"/>
  <c r="F6877" i="2"/>
  <c r="C6887" i="2"/>
  <c r="D6887" i="2"/>
  <c r="G6877" i="2"/>
  <c r="C6888" i="2"/>
  <c r="D6888" i="2"/>
  <c r="S6892" i="2"/>
  <c r="H6877" i="2"/>
  <c r="C6889" i="2"/>
  <c r="D6889" i="2"/>
  <c r="S6891" i="2"/>
  <c r="I6877" i="2"/>
  <c r="C6890" i="2"/>
  <c r="D6890" i="2"/>
  <c r="J6877" i="2"/>
  <c r="C6891" i="2"/>
  <c r="D6891" i="2"/>
  <c r="S6897" i="2"/>
  <c r="K6877" i="2"/>
  <c r="C6892" i="2"/>
  <c r="D6892" i="2"/>
  <c r="S6893" i="2"/>
  <c r="L6877" i="2"/>
  <c r="C6893" i="2"/>
  <c r="D6893" i="2"/>
  <c r="M6877" i="2"/>
  <c r="C6894" i="2"/>
  <c r="D6894" i="2"/>
  <c r="S6899" i="2"/>
  <c r="N6877" i="2"/>
  <c r="C6895" i="2"/>
  <c r="D6895" i="2"/>
  <c r="S6901" i="2"/>
  <c r="P6877" i="2"/>
  <c r="C6896" i="2"/>
  <c r="D6896" i="2"/>
  <c r="S6900" i="2"/>
  <c r="O6877" i="2"/>
  <c r="C6897" i="2"/>
  <c r="D6897" i="2"/>
  <c r="Q6877" i="2"/>
  <c r="C6898" i="2"/>
  <c r="D6898" i="2"/>
  <c r="D6899" i="2"/>
  <c r="N6906" i="2"/>
  <c r="AL6877" i="2"/>
  <c r="C6911" i="2"/>
  <c r="D6911" i="2"/>
  <c r="N6908" i="2"/>
  <c r="AK6877" i="2"/>
  <c r="C6912" i="2"/>
  <c r="D6912" i="2"/>
  <c r="N6909" i="2"/>
  <c r="AM6877" i="2"/>
  <c r="C6913" i="2"/>
  <c r="D6913" i="2"/>
  <c r="N6910" i="2"/>
  <c r="AN6877" i="2"/>
  <c r="C6914" i="2"/>
  <c r="D6914" i="2"/>
  <c r="N6907" i="2"/>
  <c r="AO6877" i="2"/>
  <c r="C6915" i="2"/>
  <c r="D6915" i="2"/>
  <c r="N6898" i="2"/>
  <c r="AF6877" i="2"/>
  <c r="C6916" i="2"/>
  <c r="D6916" i="2"/>
  <c r="AH6877" i="2"/>
  <c r="C6917" i="2"/>
  <c r="D6917" i="2"/>
  <c r="N6900" i="2"/>
  <c r="AG6877" i="2"/>
  <c r="C6918" i="2"/>
  <c r="D6918" i="2"/>
  <c r="AJ6877" i="2"/>
  <c r="C6919" i="2"/>
  <c r="D6919" i="2"/>
  <c r="N6902" i="2"/>
  <c r="AE6877" i="2"/>
  <c r="C6920" i="2"/>
  <c r="D6920" i="2"/>
  <c r="N6890" i="2"/>
  <c r="AB6877" i="2"/>
  <c r="C6921" i="2"/>
  <c r="D6921" i="2"/>
  <c r="N6891" i="2"/>
  <c r="AC6877" i="2"/>
  <c r="C6922" i="2"/>
  <c r="D6922" i="2"/>
  <c r="N6895" i="2"/>
  <c r="AD6877" i="2"/>
  <c r="C6923" i="2"/>
  <c r="D6923" i="2"/>
  <c r="D6924" i="2"/>
  <c r="Z6895" i="2"/>
  <c r="AP6877" i="2"/>
  <c r="C6925" i="2"/>
  <c r="D6925" i="2"/>
  <c r="Z6886" i="2"/>
  <c r="AQ6877" i="2"/>
  <c r="C6926" i="2"/>
  <c r="D6926" i="2"/>
  <c r="Z6887" i="2"/>
  <c r="AR6877" i="2"/>
  <c r="C6927" i="2"/>
  <c r="D6927" i="2"/>
  <c r="Z6888" i="2"/>
  <c r="AS6877" i="2"/>
  <c r="C6928" i="2"/>
  <c r="D6928" i="2"/>
  <c r="Z6894" i="2"/>
  <c r="AT6877" i="2"/>
  <c r="C6929" i="2"/>
  <c r="D6929" i="2"/>
  <c r="Z6889" i="2"/>
  <c r="AU6877" i="2"/>
  <c r="C6930" i="2"/>
  <c r="D6930" i="2"/>
  <c r="Z6891" i="2"/>
  <c r="AV6877" i="2"/>
  <c r="C6931" i="2"/>
  <c r="D6931" i="2"/>
  <c r="Z6892" i="2"/>
  <c r="AW6877" i="2"/>
  <c r="C6932" i="2"/>
  <c r="D6932" i="2"/>
  <c r="Z6893" i="2"/>
  <c r="AX6877" i="2"/>
  <c r="C6933" i="2"/>
  <c r="D6933" i="2"/>
  <c r="Z6890" i="2"/>
  <c r="AY6877" i="2"/>
  <c r="C6934" i="2"/>
  <c r="D6934" i="2"/>
  <c r="D6935" i="2"/>
  <c r="Z6896" i="2"/>
  <c r="D6936" i="2"/>
  <c r="D6937" i="2"/>
  <c r="D6938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00" i="2"/>
  <c r="E6901" i="2"/>
  <c r="E6902" i="2"/>
  <c r="E6903" i="2"/>
  <c r="E6904" i="2"/>
  <c r="E6905" i="2"/>
  <c r="E6906" i="2"/>
  <c r="E6907" i="2"/>
  <c r="E6908" i="2"/>
  <c r="E6909" i="2"/>
  <c r="E6910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9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38" i="2"/>
  <c r="G6896" i="2"/>
  <c r="V7037" i="2"/>
  <c r="Y7025" i="2"/>
  <c r="C7048" i="2"/>
  <c r="D7048" i="2"/>
  <c r="V7038" i="2"/>
  <c r="Z7025" i="2"/>
  <c r="C7049" i="2"/>
  <c r="D7049" i="2"/>
  <c r="V7039" i="2"/>
  <c r="AA7025" i="2"/>
  <c r="C7050" i="2"/>
  <c r="D7050" i="2"/>
  <c r="V7034" i="2"/>
  <c r="R7025" i="2"/>
  <c r="C7051" i="2"/>
  <c r="D7051" i="2"/>
  <c r="T7025" i="2"/>
  <c r="C7052" i="2"/>
  <c r="D7052" i="2"/>
  <c r="V7035" i="2"/>
  <c r="S7025" i="2"/>
  <c r="C7053" i="2"/>
  <c r="D7053" i="2"/>
  <c r="V7043" i="2"/>
  <c r="U7025" i="2"/>
  <c r="C7054" i="2"/>
  <c r="D7054" i="2"/>
  <c r="V7025" i="2"/>
  <c r="C7055" i="2"/>
  <c r="D7055" i="2"/>
  <c r="W7025" i="2"/>
  <c r="C7056" i="2"/>
  <c r="D7056" i="2"/>
  <c r="X7025" i="2"/>
  <c r="C7057" i="2"/>
  <c r="D7057" i="2"/>
  <c r="D7058" i="2"/>
  <c r="S7036" i="2"/>
  <c r="D7025" i="2"/>
  <c r="C7033" i="2"/>
  <c r="D7033" i="2"/>
  <c r="S7035" i="2"/>
  <c r="E7025" i="2"/>
  <c r="C7034" i="2"/>
  <c r="D7034" i="2"/>
  <c r="S7038" i="2"/>
  <c r="F7025" i="2"/>
  <c r="C7035" i="2"/>
  <c r="D7035" i="2"/>
  <c r="G7025" i="2"/>
  <c r="C7036" i="2"/>
  <c r="D7036" i="2"/>
  <c r="S7040" i="2"/>
  <c r="H7025" i="2"/>
  <c r="C7037" i="2"/>
  <c r="D7037" i="2"/>
  <c r="S7039" i="2"/>
  <c r="I7025" i="2"/>
  <c r="C7038" i="2"/>
  <c r="D7038" i="2"/>
  <c r="J7025" i="2"/>
  <c r="C7039" i="2"/>
  <c r="D7039" i="2"/>
  <c r="S7045" i="2"/>
  <c r="K7025" i="2"/>
  <c r="C7040" i="2"/>
  <c r="D7040" i="2"/>
  <c r="S7041" i="2"/>
  <c r="L7025" i="2"/>
  <c r="C7041" i="2"/>
  <c r="D7041" i="2"/>
  <c r="M7025" i="2"/>
  <c r="C7042" i="2"/>
  <c r="D7042" i="2"/>
  <c r="S7047" i="2"/>
  <c r="N7025" i="2"/>
  <c r="C7043" i="2"/>
  <c r="D7043" i="2"/>
  <c r="S7049" i="2"/>
  <c r="P7025" i="2"/>
  <c r="C7044" i="2"/>
  <c r="D7044" i="2"/>
  <c r="S7048" i="2"/>
  <c r="O7025" i="2"/>
  <c r="C7045" i="2"/>
  <c r="D7045" i="2"/>
  <c r="Q7025" i="2"/>
  <c r="C7046" i="2"/>
  <c r="D7046" i="2"/>
  <c r="D7047" i="2"/>
  <c r="N7054" i="2"/>
  <c r="AL7025" i="2"/>
  <c r="C7059" i="2"/>
  <c r="D7059" i="2"/>
  <c r="N7056" i="2"/>
  <c r="AK7025" i="2"/>
  <c r="C7060" i="2"/>
  <c r="D7060" i="2"/>
  <c r="N7057" i="2"/>
  <c r="AM7025" i="2"/>
  <c r="C7061" i="2"/>
  <c r="D7061" i="2"/>
  <c r="N7058" i="2"/>
  <c r="AN7025" i="2"/>
  <c r="C7062" i="2"/>
  <c r="D7062" i="2"/>
  <c r="N7055" i="2"/>
  <c r="AO7025" i="2"/>
  <c r="C7063" i="2"/>
  <c r="D7063" i="2"/>
  <c r="N7046" i="2"/>
  <c r="AF7025" i="2"/>
  <c r="C7064" i="2"/>
  <c r="D7064" i="2"/>
  <c r="AH7025" i="2"/>
  <c r="C7065" i="2"/>
  <c r="D7065" i="2"/>
  <c r="N7048" i="2"/>
  <c r="AG7025" i="2"/>
  <c r="C7066" i="2"/>
  <c r="D7066" i="2"/>
  <c r="AJ7025" i="2"/>
  <c r="C7067" i="2"/>
  <c r="D7067" i="2"/>
  <c r="N7050" i="2"/>
  <c r="AE7025" i="2"/>
  <c r="C7068" i="2"/>
  <c r="D7068" i="2"/>
  <c r="N7038" i="2"/>
  <c r="AB7025" i="2"/>
  <c r="C7069" i="2"/>
  <c r="D7069" i="2"/>
  <c r="N7039" i="2"/>
  <c r="AC7025" i="2"/>
  <c r="C7070" i="2"/>
  <c r="D7070" i="2"/>
  <c r="N7043" i="2"/>
  <c r="AD7025" i="2"/>
  <c r="C7071" i="2"/>
  <c r="D7071" i="2"/>
  <c r="D7072" i="2"/>
  <c r="Z7043" i="2"/>
  <c r="AP7025" i="2"/>
  <c r="C7073" i="2"/>
  <c r="D7073" i="2"/>
  <c r="Z7034" i="2"/>
  <c r="AQ7025" i="2"/>
  <c r="C7074" i="2"/>
  <c r="D7074" i="2"/>
  <c r="Z7035" i="2"/>
  <c r="AR7025" i="2"/>
  <c r="C7075" i="2"/>
  <c r="D7075" i="2"/>
  <c r="Z7036" i="2"/>
  <c r="AS7025" i="2"/>
  <c r="C7076" i="2"/>
  <c r="D7076" i="2"/>
  <c r="Z7042" i="2"/>
  <c r="AT7025" i="2"/>
  <c r="C7077" i="2"/>
  <c r="D7077" i="2"/>
  <c r="Z7037" i="2"/>
  <c r="AU7025" i="2"/>
  <c r="C7078" i="2"/>
  <c r="D7078" i="2"/>
  <c r="Z7039" i="2"/>
  <c r="AV7025" i="2"/>
  <c r="C7079" i="2"/>
  <c r="D7079" i="2"/>
  <c r="Z7040" i="2"/>
  <c r="AW7025" i="2"/>
  <c r="C7080" i="2"/>
  <c r="D7080" i="2"/>
  <c r="Z7041" i="2"/>
  <c r="AX7025" i="2"/>
  <c r="C7081" i="2"/>
  <c r="D7081" i="2"/>
  <c r="Z7038" i="2"/>
  <c r="AY7025" i="2"/>
  <c r="C7082" i="2"/>
  <c r="D7082" i="2"/>
  <c r="D7083" i="2"/>
  <c r="Z7044" i="2"/>
  <c r="D7084" i="2"/>
  <c r="D7085" i="2"/>
  <c r="D7086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48" i="2"/>
  <c r="E7049" i="2"/>
  <c r="E7050" i="2"/>
  <c r="E7051" i="2"/>
  <c r="E7052" i="2"/>
  <c r="E7053" i="2"/>
  <c r="E7054" i="2"/>
  <c r="E7055" i="2"/>
  <c r="E7056" i="2"/>
  <c r="E7057" i="2"/>
  <c r="E7058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7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86" i="2"/>
  <c r="G7044" i="2"/>
  <c r="V7185" i="2"/>
  <c r="Y7173" i="2"/>
  <c r="C7196" i="2"/>
  <c r="D7196" i="2"/>
  <c r="V7186" i="2"/>
  <c r="Z7173" i="2"/>
  <c r="C7197" i="2"/>
  <c r="D7197" i="2"/>
  <c r="V7187" i="2"/>
  <c r="AA7173" i="2"/>
  <c r="C7198" i="2"/>
  <c r="D7198" i="2"/>
  <c r="V7182" i="2"/>
  <c r="R7173" i="2"/>
  <c r="C7199" i="2"/>
  <c r="D7199" i="2"/>
  <c r="T7173" i="2"/>
  <c r="C7200" i="2"/>
  <c r="D7200" i="2"/>
  <c r="V7183" i="2"/>
  <c r="S7173" i="2"/>
  <c r="C7201" i="2"/>
  <c r="D7201" i="2"/>
  <c r="V7191" i="2"/>
  <c r="U7173" i="2"/>
  <c r="C7202" i="2"/>
  <c r="D7202" i="2"/>
  <c r="V7173" i="2"/>
  <c r="C7203" i="2"/>
  <c r="D7203" i="2"/>
  <c r="W7173" i="2"/>
  <c r="C7204" i="2"/>
  <c r="D7204" i="2"/>
  <c r="X7173" i="2"/>
  <c r="C7205" i="2"/>
  <c r="D7205" i="2"/>
  <c r="D7206" i="2"/>
  <c r="S7184" i="2"/>
  <c r="D7173" i="2"/>
  <c r="C7181" i="2"/>
  <c r="D7181" i="2"/>
  <c r="S7183" i="2"/>
  <c r="E7173" i="2"/>
  <c r="C7182" i="2"/>
  <c r="D7182" i="2"/>
  <c r="S7186" i="2"/>
  <c r="F7173" i="2"/>
  <c r="C7183" i="2"/>
  <c r="D7183" i="2"/>
  <c r="G7173" i="2"/>
  <c r="C7184" i="2"/>
  <c r="D7184" i="2"/>
  <c r="S7188" i="2"/>
  <c r="H7173" i="2"/>
  <c r="C7185" i="2"/>
  <c r="D7185" i="2"/>
  <c r="S7187" i="2"/>
  <c r="I7173" i="2"/>
  <c r="C7186" i="2"/>
  <c r="D7186" i="2"/>
  <c r="J7173" i="2"/>
  <c r="C7187" i="2"/>
  <c r="D7187" i="2"/>
  <c r="S7193" i="2"/>
  <c r="K7173" i="2"/>
  <c r="C7188" i="2"/>
  <c r="D7188" i="2"/>
  <c r="S7189" i="2"/>
  <c r="L7173" i="2"/>
  <c r="C7189" i="2"/>
  <c r="D7189" i="2"/>
  <c r="M7173" i="2"/>
  <c r="C7190" i="2"/>
  <c r="D7190" i="2"/>
  <c r="S7195" i="2"/>
  <c r="N7173" i="2"/>
  <c r="C7191" i="2"/>
  <c r="D7191" i="2"/>
  <c r="S7197" i="2"/>
  <c r="P7173" i="2"/>
  <c r="C7192" i="2"/>
  <c r="D7192" i="2"/>
  <c r="S7196" i="2"/>
  <c r="O7173" i="2"/>
  <c r="C7193" i="2"/>
  <c r="D7193" i="2"/>
  <c r="Q7173" i="2"/>
  <c r="C7194" i="2"/>
  <c r="D7194" i="2"/>
  <c r="D7195" i="2"/>
  <c r="N7202" i="2"/>
  <c r="AL7173" i="2"/>
  <c r="C7207" i="2"/>
  <c r="D7207" i="2"/>
  <c r="N7204" i="2"/>
  <c r="AK7173" i="2"/>
  <c r="C7208" i="2"/>
  <c r="D7208" i="2"/>
  <c r="N7205" i="2"/>
  <c r="AM7173" i="2"/>
  <c r="C7209" i="2"/>
  <c r="D7209" i="2"/>
  <c r="N7206" i="2"/>
  <c r="AN7173" i="2"/>
  <c r="C7210" i="2"/>
  <c r="D7210" i="2"/>
  <c r="N7203" i="2"/>
  <c r="AO7173" i="2"/>
  <c r="C7211" i="2"/>
  <c r="D7211" i="2"/>
  <c r="N7194" i="2"/>
  <c r="AF7173" i="2"/>
  <c r="C7212" i="2"/>
  <c r="D7212" i="2"/>
  <c r="AH7173" i="2"/>
  <c r="C7213" i="2"/>
  <c r="D7213" i="2"/>
  <c r="N7196" i="2"/>
  <c r="AG7173" i="2"/>
  <c r="C7214" i="2"/>
  <c r="D7214" i="2"/>
  <c r="AJ7173" i="2"/>
  <c r="C7215" i="2"/>
  <c r="D7215" i="2"/>
  <c r="N7198" i="2"/>
  <c r="AE7173" i="2"/>
  <c r="C7216" i="2"/>
  <c r="D7216" i="2"/>
  <c r="N7186" i="2"/>
  <c r="AB7173" i="2"/>
  <c r="C7217" i="2"/>
  <c r="D7217" i="2"/>
  <c r="N7187" i="2"/>
  <c r="AC7173" i="2"/>
  <c r="C7218" i="2"/>
  <c r="D7218" i="2"/>
  <c r="N7191" i="2"/>
  <c r="AD7173" i="2"/>
  <c r="C7219" i="2"/>
  <c r="D7219" i="2"/>
  <c r="D7220" i="2"/>
  <c r="Z7191" i="2"/>
  <c r="AP7173" i="2"/>
  <c r="C7221" i="2"/>
  <c r="D7221" i="2"/>
  <c r="Z7182" i="2"/>
  <c r="AQ7173" i="2"/>
  <c r="C7222" i="2"/>
  <c r="D7222" i="2"/>
  <c r="Z7183" i="2"/>
  <c r="AR7173" i="2"/>
  <c r="C7223" i="2"/>
  <c r="D7223" i="2"/>
  <c r="Z7184" i="2"/>
  <c r="AS7173" i="2"/>
  <c r="C7224" i="2"/>
  <c r="D7224" i="2"/>
  <c r="Z7190" i="2"/>
  <c r="AT7173" i="2"/>
  <c r="C7225" i="2"/>
  <c r="D7225" i="2"/>
  <c r="Z7185" i="2"/>
  <c r="AU7173" i="2"/>
  <c r="C7226" i="2"/>
  <c r="D7226" i="2"/>
  <c r="Z7187" i="2"/>
  <c r="AV7173" i="2"/>
  <c r="C7227" i="2"/>
  <c r="D7227" i="2"/>
  <c r="Z7188" i="2"/>
  <c r="AW7173" i="2"/>
  <c r="C7228" i="2"/>
  <c r="D7228" i="2"/>
  <c r="Z7189" i="2"/>
  <c r="AX7173" i="2"/>
  <c r="C7229" i="2"/>
  <c r="D7229" i="2"/>
  <c r="Z7186" i="2"/>
  <c r="AY7173" i="2"/>
  <c r="C7230" i="2"/>
  <c r="D7230" i="2"/>
  <c r="D7231" i="2"/>
  <c r="Z7192" i="2"/>
  <c r="D7232" i="2"/>
  <c r="D7233" i="2"/>
  <c r="D7234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196" i="2"/>
  <c r="E7197" i="2"/>
  <c r="E7198" i="2"/>
  <c r="E7199" i="2"/>
  <c r="E7200" i="2"/>
  <c r="E7201" i="2"/>
  <c r="E7202" i="2"/>
  <c r="E7203" i="2"/>
  <c r="E7204" i="2"/>
  <c r="E7205" i="2"/>
  <c r="E7206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5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34" i="2"/>
  <c r="G7192" i="2"/>
  <c r="B6675" i="2"/>
  <c r="S7334" i="2"/>
  <c r="A7172" i="2"/>
  <c r="S71" i="1"/>
  <c r="S67" i="1"/>
  <c r="S66" i="1"/>
  <c r="S64" i="1"/>
  <c r="S63" i="1"/>
  <c r="S62" i="1"/>
  <c r="A6875" i="2"/>
  <c r="E7406" i="2"/>
  <c r="C7406" i="2"/>
  <c r="E7397" i="2"/>
  <c r="M7396" i="2"/>
  <c r="M7395" i="2"/>
  <c r="E7395" i="2"/>
  <c r="M7394" i="2"/>
  <c r="E7394" i="2"/>
  <c r="M7393" i="2"/>
  <c r="E7393" i="2"/>
  <c r="M7392" i="2"/>
  <c r="E7392" i="2"/>
  <c r="M7391" i="2"/>
  <c r="F7383" i="2"/>
  <c r="N7346" i="2"/>
  <c r="N7344" i="2"/>
  <c r="V7342" i="2"/>
  <c r="V7341" i="2"/>
  <c r="G7340" i="2"/>
  <c r="V7339" i="2"/>
  <c r="N7339" i="2"/>
  <c r="G7339" i="2"/>
  <c r="V7338" i="2"/>
  <c r="N7338" i="2"/>
  <c r="V7337" i="2"/>
  <c r="N7337" i="2"/>
  <c r="N7334" i="2"/>
  <c r="V7333" i="2"/>
  <c r="AI7322" i="2"/>
  <c r="E7257" i="2"/>
  <c r="C7257" i="2"/>
  <c r="E7248" i="2"/>
  <c r="M7247" i="2"/>
  <c r="M7246" i="2"/>
  <c r="E7246" i="2"/>
  <c r="M7245" i="2"/>
  <c r="E7245" i="2"/>
  <c r="M7244" i="2"/>
  <c r="E7244" i="2"/>
  <c r="M7243" i="2"/>
  <c r="E7243" i="2"/>
  <c r="M7242" i="2"/>
  <c r="F7234" i="2"/>
  <c r="N7197" i="2"/>
  <c r="N7195" i="2"/>
  <c r="V7193" i="2"/>
  <c r="V7192" i="2"/>
  <c r="G7191" i="2"/>
  <c r="V7190" i="2"/>
  <c r="N7190" i="2"/>
  <c r="G7190" i="2"/>
  <c r="V7189" i="2"/>
  <c r="N7189" i="2"/>
  <c r="V7188" i="2"/>
  <c r="N7188" i="2"/>
  <c r="S7185" i="2"/>
  <c r="N7185" i="2"/>
  <c r="V7184" i="2"/>
  <c r="AI7173" i="2"/>
  <c r="E7109" i="2"/>
  <c r="C7109" i="2"/>
  <c r="E7100" i="2"/>
  <c r="M7099" i="2"/>
  <c r="M7098" i="2"/>
  <c r="E7098" i="2"/>
  <c r="M7097" i="2"/>
  <c r="E7097" i="2"/>
  <c r="M7096" i="2"/>
  <c r="E7096" i="2"/>
  <c r="M7095" i="2"/>
  <c r="E7095" i="2"/>
  <c r="M7094" i="2"/>
  <c r="F7086" i="2"/>
  <c r="N7049" i="2"/>
  <c r="N7047" i="2"/>
  <c r="V7045" i="2"/>
  <c r="V7044" i="2"/>
  <c r="G7043" i="2"/>
  <c r="V7042" i="2"/>
  <c r="N7042" i="2"/>
  <c r="G7042" i="2"/>
  <c r="V7041" i="2"/>
  <c r="N7041" i="2"/>
  <c r="V7040" i="2"/>
  <c r="N7040" i="2"/>
  <c r="S7037" i="2"/>
  <c r="N7037" i="2"/>
  <c r="V7036" i="2"/>
  <c r="AI7025" i="2"/>
  <c r="E6961" i="2"/>
  <c r="C6961" i="2"/>
  <c r="E6952" i="2"/>
  <c r="M6951" i="2"/>
  <c r="M6950" i="2"/>
  <c r="E6950" i="2"/>
  <c r="M6949" i="2"/>
  <c r="E6949" i="2"/>
  <c r="M6948" i="2"/>
  <c r="E6948" i="2"/>
  <c r="M6947" i="2"/>
  <c r="E6947" i="2"/>
  <c r="M6946" i="2"/>
  <c r="F6938" i="2"/>
  <c r="N6901" i="2"/>
  <c r="N6899" i="2"/>
  <c r="V6897" i="2"/>
  <c r="V6896" i="2"/>
  <c r="G6895" i="2"/>
  <c r="V6894" i="2"/>
  <c r="N6894" i="2"/>
  <c r="G6894" i="2"/>
  <c r="V6893" i="2"/>
  <c r="N6893" i="2"/>
  <c r="V6892" i="2"/>
  <c r="N6892" i="2"/>
  <c r="S6889" i="2"/>
  <c r="N6889" i="2"/>
  <c r="V6888" i="2"/>
  <c r="AI6877" i="2"/>
  <c r="E6811" i="2"/>
  <c r="C6811" i="2"/>
  <c r="E6802" i="2"/>
  <c r="M6801" i="2"/>
  <c r="M6800" i="2"/>
  <c r="E6800" i="2"/>
  <c r="M6799" i="2"/>
  <c r="E6799" i="2"/>
  <c r="M6798" i="2"/>
  <c r="E6798" i="2"/>
  <c r="M6797" i="2"/>
  <c r="E6797" i="2"/>
  <c r="M6796" i="2"/>
  <c r="F6788" i="2"/>
  <c r="N6751" i="2"/>
  <c r="N6749" i="2"/>
  <c r="V6747" i="2"/>
  <c r="V6746" i="2"/>
  <c r="G6745" i="2"/>
  <c r="V6744" i="2"/>
  <c r="N6744" i="2"/>
  <c r="G6744" i="2"/>
  <c r="V6743" i="2"/>
  <c r="N6743" i="2"/>
  <c r="V6742" i="2"/>
  <c r="N6742" i="2"/>
  <c r="S6739" i="2"/>
  <c r="N6739" i="2"/>
  <c r="V6738" i="2"/>
  <c r="AI6727" i="2"/>
  <c r="A6581" i="2"/>
  <c r="AO6582" i="2"/>
  <c r="C6620" i="2"/>
  <c r="A6442" i="2"/>
  <c r="E6666" i="2"/>
  <c r="C6666" i="2"/>
  <c r="E6657" i="2"/>
  <c r="M6656" i="2"/>
  <c r="M6655" i="2"/>
  <c r="E6655" i="2"/>
  <c r="M6654" i="2"/>
  <c r="E6654" i="2"/>
  <c r="M6653" i="2"/>
  <c r="E6653" i="2"/>
  <c r="M6652" i="2"/>
  <c r="E6652" i="2"/>
  <c r="M6651" i="2"/>
  <c r="F6643" i="2"/>
  <c r="AP6582" i="2"/>
  <c r="C6630" i="2"/>
  <c r="E6630" i="2"/>
  <c r="AQ6582" i="2"/>
  <c r="C6631" i="2"/>
  <c r="E6631" i="2"/>
  <c r="AR6582" i="2"/>
  <c r="C6632" i="2"/>
  <c r="E6632" i="2"/>
  <c r="AS6582" i="2"/>
  <c r="C6633" i="2"/>
  <c r="E6633" i="2"/>
  <c r="AT6582" i="2"/>
  <c r="C6634" i="2"/>
  <c r="E6634" i="2"/>
  <c r="AU6582" i="2"/>
  <c r="C6635" i="2"/>
  <c r="E6635" i="2"/>
  <c r="AV6582" i="2"/>
  <c r="C6636" i="2"/>
  <c r="E6636" i="2"/>
  <c r="AW6582" i="2"/>
  <c r="C6637" i="2"/>
  <c r="E6637" i="2"/>
  <c r="AX6582" i="2"/>
  <c r="C6638" i="2"/>
  <c r="E6638" i="2"/>
  <c r="AY6582" i="2"/>
  <c r="C6639" i="2"/>
  <c r="E6639" i="2"/>
  <c r="E6640" i="2"/>
  <c r="E6641" i="2"/>
  <c r="E6642" i="2"/>
  <c r="Y6582" i="2"/>
  <c r="C6605" i="2"/>
  <c r="E6605" i="2"/>
  <c r="Z6582" i="2"/>
  <c r="C6606" i="2"/>
  <c r="E6606" i="2"/>
  <c r="AA6582" i="2"/>
  <c r="C6607" i="2"/>
  <c r="E6607" i="2"/>
  <c r="R6582" i="2"/>
  <c r="C6608" i="2"/>
  <c r="E6608" i="2"/>
  <c r="T6582" i="2"/>
  <c r="C6609" i="2"/>
  <c r="E6609" i="2"/>
  <c r="S6582" i="2"/>
  <c r="C6610" i="2"/>
  <c r="E6610" i="2"/>
  <c r="U6582" i="2"/>
  <c r="C6611" i="2"/>
  <c r="E6611" i="2"/>
  <c r="V6582" i="2"/>
  <c r="C6612" i="2"/>
  <c r="E6612" i="2"/>
  <c r="W6582" i="2"/>
  <c r="C6613" i="2"/>
  <c r="E6613" i="2"/>
  <c r="X6582" i="2"/>
  <c r="C6614" i="2"/>
  <c r="E6614" i="2"/>
  <c r="E6615" i="2"/>
  <c r="D6582" i="2"/>
  <c r="C6590" i="2"/>
  <c r="E6590" i="2"/>
  <c r="E6582" i="2"/>
  <c r="C6591" i="2"/>
  <c r="E6591" i="2"/>
  <c r="F6582" i="2"/>
  <c r="C6592" i="2"/>
  <c r="E6592" i="2"/>
  <c r="G6582" i="2"/>
  <c r="C6593" i="2"/>
  <c r="E6593" i="2"/>
  <c r="H6582" i="2"/>
  <c r="C6594" i="2"/>
  <c r="E6594" i="2"/>
  <c r="I6582" i="2"/>
  <c r="C6595" i="2"/>
  <c r="E6595" i="2"/>
  <c r="J6582" i="2"/>
  <c r="C6596" i="2"/>
  <c r="E6596" i="2"/>
  <c r="K6582" i="2"/>
  <c r="C6597" i="2"/>
  <c r="E6597" i="2"/>
  <c r="L6582" i="2"/>
  <c r="C6598" i="2"/>
  <c r="E6598" i="2"/>
  <c r="M6582" i="2"/>
  <c r="C6599" i="2"/>
  <c r="E6599" i="2"/>
  <c r="N6582" i="2"/>
  <c r="C6600" i="2"/>
  <c r="E6600" i="2"/>
  <c r="P6582" i="2"/>
  <c r="C6601" i="2"/>
  <c r="E6601" i="2"/>
  <c r="O6582" i="2"/>
  <c r="C6602" i="2"/>
  <c r="E6602" i="2"/>
  <c r="E6604" i="2"/>
  <c r="AL6582" i="2"/>
  <c r="C6616" i="2"/>
  <c r="E6616" i="2"/>
  <c r="AK6582" i="2"/>
  <c r="C6617" i="2"/>
  <c r="E6617" i="2"/>
  <c r="AM6582" i="2"/>
  <c r="C6618" i="2"/>
  <c r="E6618" i="2"/>
  <c r="AN6582" i="2"/>
  <c r="C6619" i="2"/>
  <c r="E6619" i="2"/>
  <c r="E6620" i="2"/>
  <c r="AF6582" i="2"/>
  <c r="C6621" i="2"/>
  <c r="E6621" i="2"/>
  <c r="AH6582" i="2"/>
  <c r="C6622" i="2"/>
  <c r="E6622" i="2"/>
  <c r="AG6582" i="2"/>
  <c r="C6623" i="2"/>
  <c r="E6623" i="2"/>
  <c r="AJ6582" i="2"/>
  <c r="C6624" i="2"/>
  <c r="E6624" i="2"/>
  <c r="AE6582" i="2"/>
  <c r="C6625" i="2"/>
  <c r="E6625" i="2"/>
  <c r="AB6582" i="2"/>
  <c r="C6626" i="2"/>
  <c r="E6626" i="2"/>
  <c r="AC6582" i="2"/>
  <c r="C6627" i="2"/>
  <c r="E6627" i="2"/>
  <c r="AD6582" i="2"/>
  <c r="C6628" i="2"/>
  <c r="E6628" i="2"/>
  <c r="E6629" i="2"/>
  <c r="E6643" i="2"/>
  <c r="V6594" i="2"/>
  <c r="D6605" i="2"/>
  <c r="V6595" i="2"/>
  <c r="D6606" i="2"/>
  <c r="V6596" i="2"/>
  <c r="D6607" i="2"/>
  <c r="V6591" i="2"/>
  <c r="D6608" i="2"/>
  <c r="D6609" i="2"/>
  <c r="V6592" i="2"/>
  <c r="D6610" i="2"/>
  <c r="V6600" i="2"/>
  <c r="D6611" i="2"/>
  <c r="D6612" i="2"/>
  <c r="D6613" i="2"/>
  <c r="D6614" i="2"/>
  <c r="D6615" i="2"/>
  <c r="S6593" i="2"/>
  <c r="D6590" i="2"/>
  <c r="S6592" i="2"/>
  <c r="D6591" i="2"/>
  <c r="S6595" i="2"/>
  <c r="D6592" i="2"/>
  <c r="D6593" i="2"/>
  <c r="S6597" i="2"/>
  <c r="D6594" i="2"/>
  <c r="S6596" i="2"/>
  <c r="D6595" i="2"/>
  <c r="D6596" i="2"/>
  <c r="S6602" i="2"/>
  <c r="D6597" i="2"/>
  <c r="S6598" i="2"/>
  <c r="D6598" i="2"/>
  <c r="D6599" i="2"/>
  <c r="S6604" i="2"/>
  <c r="D6600" i="2"/>
  <c r="S6606" i="2"/>
  <c r="D6601" i="2"/>
  <c r="S6605" i="2"/>
  <c r="D6602" i="2"/>
  <c r="Q6582" i="2"/>
  <c r="C6603" i="2"/>
  <c r="D6603" i="2"/>
  <c r="D6604" i="2"/>
  <c r="N6611" i="2"/>
  <c r="D6616" i="2"/>
  <c r="N6613" i="2"/>
  <c r="D6617" i="2"/>
  <c r="N6614" i="2"/>
  <c r="D6618" i="2"/>
  <c r="N6615" i="2"/>
  <c r="D6619" i="2"/>
  <c r="N6612" i="2"/>
  <c r="D6620" i="2"/>
  <c r="N6603" i="2"/>
  <c r="D6621" i="2"/>
  <c r="D6622" i="2"/>
  <c r="N6605" i="2"/>
  <c r="D6623" i="2"/>
  <c r="D6624" i="2"/>
  <c r="N6607" i="2"/>
  <c r="D6625" i="2"/>
  <c r="N6595" i="2"/>
  <c r="D6626" i="2"/>
  <c r="N6596" i="2"/>
  <c r="D6627" i="2"/>
  <c r="N6600" i="2"/>
  <c r="D6628" i="2"/>
  <c r="D6629" i="2"/>
  <c r="Z6600" i="2"/>
  <c r="D6630" i="2"/>
  <c r="Z6591" i="2"/>
  <c r="D6631" i="2"/>
  <c r="Z6592" i="2"/>
  <c r="D6632" i="2"/>
  <c r="Z6593" i="2"/>
  <c r="D6633" i="2"/>
  <c r="Z6599" i="2"/>
  <c r="D6634" i="2"/>
  <c r="Z6594" i="2"/>
  <c r="D6635" i="2"/>
  <c r="Z6596" i="2"/>
  <c r="D6636" i="2"/>
  <c r="Z6597" i="2"/>
  <c r="D6637" i="2"/>
  <c r="Z6598" i="2"/>
  <c r="D6638" i="2"/>
  <c r="Z6595" i="2"/>
  <c r="D6639" i="2"/>
  <c r="D6640" i="2"/>
  <c r="Z6601" i="2"/>
  <c r="D6641" i="2"/>
  <c r="D6642" i="2"/>
  <c r="D6643" i="2"/>
  <c r="N6606" i="2"/>
  <c r="N6604" i="2"/>
  <c r="V6602" i="2"/>
  <c r="V6601" i="2"/>
  <c r="G6601" i="2"/>
  <c r="G6600" i="2"/>
  <c r="V6599" i="2"/>
  <c r="N6599" i="2"/>
  <c r="G6599" i="2"/>
  <c r="V6598" i="2"/>
  <c r="N6598" i="2"/>
  <c r="V6597" i="2"/>
  <c r="N6597" i="2"/>
  <c r="S6594" i="2"/>
  <c r="N6594" i="2"/>
  <c r="V6593" i="2"/>
  <c r="AI6582" i="2"/>
  <c r="E6527" i="2"/>
  <c r="C6527" i="2"/>
  <c r="E6518" i="2"/>
  <c r="M6517" i="2"/>
  <c r="M6516" i="2"/>
  <c r="E6516" i="2"/>
  <c r="M6515" i="2"/>
  <c r="E6515" i="2"/>
  <c r="M6514" i="2"/>
  <c r="E6514" i="2"/>
  <c r="M6513" i="2"/>
  <c r="E6513" i="2"/>
  <c r="M6512" i="2"/>
  <c r="F6504" i="2"/>
  <c r="AP6443" i="2"/>
  <c r="C6491" i="2"/>
  <c r="E6491" i="2"/>
  <c r="AQ6443" i="2"/>
  <c r="C6492" i="2"/>
  <c r="E6492" i="2"/>
  <c r="AR6443" i="2"/>
  <c r="C6493" i="2"/>
  <c r="E6493" i="2"/>
  <c r="AS6443" i="2"/>
  <c r="C6494" i="2"/>
  <c r="E6494" i="2"/>
  <c r="AT6443" i="2"/>
  <c r="C6495" i="2"/>
  <c r="E6495" i="2"/>
  <c r="AU6443" i="2"/>
  <c r="C6496" i="2"/>
  <c r="E6496" i="2"/>
  <c r="AV6443" i="2"/>
  <c r="C6497" i="2"/>
  <c r="E6497" i="2"/>
  <c r="AW6443" i="2"/>
  <c r="C6498" i="2"/>
  <c r="E6498" i="2"/>
  <c r="AX6443" i="2"/>
  <c r="C6499" i="2"/>
  <c r="E6499" i="2"/>
  <c r="AY6443" i="2"/>
  <c r="C6500" i="2"/>
  <c r="E6500" i="2"/>
  <c r="E6501" i="2"/>
  <c r="E6502" i="2"/>
  <c r="E6503" i="2"/>
  <c r="Y6443" i="2"/>
  <c r="C6466" i="2"/>
  <c r="E6466" i="2"/>
  <c r="Z6443" i="2"/>
  <c r="C6467" i="2"/>
  <c r="E6467" i="2"/>
  <c r="AA6443" i="2"/>
  <c r="C6468" i="2"/>
  <c r="E6468" i="2"/>
  <c r="R6443" i="2"/>
  <c r="C6469" i="2"/>
  <c r="E6469" i="2"/>
  <c r="T6443" i="2"/>
  <c r="C6470" i="2"/>
  <c r="E6470" i="2"/>
  <c r="S6443" i="2"/>
  <c r="C6471" i="2"/>
  <c r="E6471" i="2"/>
  <c r="U6443" i="2"/>
  <c r="C6472" i="2"/>
  <c r="E6472" i="2"/>
  <c r="V6443" i="2"/>
  <c r="C6473" i="2"/>
  <c r="E6473" i="2"/>
  <c r="W6443" i="2"/>
  <c r="C6474" i="2"/>
  <c r="E6474" i="2"/>
  <c r="X6443" i="2"/>
  <c r="C6475" i="2"/>
  <c r="E6475" i="2"/>
  <c r="E6476" i="2"/>
  <c r="D6443" i="2"/>
  <c r="C6451" i="2"/>
  <c r="E6451" i="2"/>
  <c r="E6443" i="2"/>
  <c r="C6452" i="2"/>
  <c r="E6452" i="2"/>
  <c r="F6443" i="2"/>
  <c r="C6453" i="2"/>
  <c r="E6453" i="2"/>
  <c r="G6443" i="2"/>
  <c r="C6454" i="2"/>
  <c r="E6454" i="2"/>
  <c r="H6443" i="2"/>
  <c r="C6455" i="2"/>
  <c r="E6455" i="2"/>
  <c r="I6443" i="2"/>
  <c r="C6456" i="2"/>
  <c r="E6456" i="2"/>
  <c r="J6443" i="2"/>
  <c r="C6457" i="2"/>
  <c r="E6457" i="2"/>
  <c r="K6443" i="2"/>
  <c r="C6458" i="2"/>
  <c r="E6458" i="2"/>
  <c r="L6443" i="2"/>
  <c r="C6459" i="2"/>
  <c r="E6459" i="2"/>
  <c r="M6443" i="2"/>
  <c r="C6460" i="2"/>
  <c r="E6460" i="2"/>
  <c r="N6443" i="2"/>
  <c r="C6461" i="2"/>
  <c r="E6461" i="2"/>
  <c r="P6443" i="2"/>
  <c r="C6462" i="2"/>
  <c r="E6462" i="2"/>
  <c r="O6443" i="2"/>
  <c r="C6463" i="2"/>
  <c r="E6463" i="2"/>
  <c r="E6465" i="2"/>
  <c r="AL6443" i="2"/>
  <c r="C6477" i="2"/>
  <c r="E6477" i="2"/>
  <c r="AK6443" i="2"/>
  <c r="C6478" i="2"/>
  <c r="E6478" i="2"/>
  <c r="AM6443" i="2"/>
  <c r="C6479" i="2"/>
  <c r="E6479" i="2"/>
  <c r="AN6443" i="2"/>
  <c r="C6480" i="2"/>
  <c r="E6480" i="2"/>
  <c r="AO6443" i="2"/>
  <c r="C6481" i="2"/>
  <c r="E6481" i="2"/>
  <c r="AF6443" i="2"/>
  <c r="C6482" i="2"/>
  <c r="E6482" i="2"/>
  <c r="AH6443" i="2"/>
  <c r="C6483" i="2"/>
  <c r="E6483" i="2"/>
  <c r="AG6443" i="2"/>
  <c r="C6484" i="2"/>
  <c r="E6484" i="2"/>
  <c r="AJ6443" i="2"/>
  <c r="C6485" i="2"/>
  <c r="E6485" i="2"/>
  <c r="AE6443" i="2"/>
  <c r="C6486" i="2"/>
  <c r="E6486" i="2"/>
  <c r="AB6443" i="2"/>
  <c r="C6487" i="2"/>
  <c r="E6487" i="2"/>
  <c r="AC6443" i="2"/>
  <c r="C6488" i="2"/>
  <c r="E6488" i="2"/>
  <c r="AD6443" i="2"/>
  <c r="C6489" i="2"/>
  <c r="E6489" i="2"/>
  <c r="E6490" i="2"/>
  <c r="E6504" i="2"/>
  <c r="V6455" i="2"/>
  <c r="D6466" i="2"/>
  <c r="V6456" i="2"/>
  <c r="D6467" i="2"/>
  <c r="V6457" i="2"/>
  <c r="D6468" i="2"/>
  <c r="V6452" i="2"/>
  <c r="D6469" i="2"/>
  <c r="D6470" i="2"/>
  <c r="V6453" i="2"/>
  <c r="D6471" i="2"/>
  <c r="V6461" i="2"/>
  <c r="D6472" i="2"/>
  <c r="D6473" i="2"/>
  <c r="D6474" i="2"/>
  <c r="D6475" i="2"/>
  <c r="D6476" i="2"/>
  <c r="S6454" i="2"/>
  <c r="D6451" i="2"/>
  <c r="S6453" i="2"/>
  <c r="D6452" i="2"/>
  <c r="S6456" i="2"/>
  <c r="D6453" i="2"/>
  <c r="D6454" i="2"/>
  <c r="S6458" i="2"/>
  <c r="D6455" i="2"/>
  <c r="S6457" i="2"/>
  <c r="D6456" i="2"/>
  <c r="D6457" i="2"/>
  <c r="S6463" i="2"/>
  <c r="D6458" i="2"/>
  <c r="S6459" i="2"/>
  <c r="D6459" i="2"/>
  <c r="D6460" i="2"/>
  <c r="S6465" i="2"/>
  <c r="D6461" i="2"/>
  <c r="S6467" i="2"/>
  <c r="D6462" i="2"/>
  <c r="S6466" i="2"/>
  <c r="D6463" i="2"/>
  <c r="Q6443" i="2"/>
  <c r="C6464" i="2"/>
  <c r="D6464" i="2"/>
  <c r="D6465" i="2"/>
  <c r="N6472" i="2"/>
  <c r="D6477" i="2"/>
  <c r="N6474" i="2"/>
  <c r="D6478" i="2"/>
  <c r="N6475" i="2"/>
  <c r="D6479" i="2"/>
  <c r="N6476" i="2"/>
  <c r="D6480" i="2"/>
  <c r="N6473" i="2"/>
  <c r="D6481" i="2"/>
  <c r="N6464" i="2"/>
  <c r="D6482" i="2"/>
  <c r="D6483" i="2"/>
  <c r="N6466" i="2"/>
  <c r="D6484" i="2"/>
  <c r="D6485" i="2"/>
  <c r="N6468" i="2"/>
  <c r="D6486" i="2"/>
  <c r="N6456" i="2"/>
  <c r="D6487" i="2"/>
  <c r="N6457" i="2"/>
  <c r="D6488" i="2"/>
  <c r="N6461" i="2"/>
  <c r="D6489" i="2"/>
  <c r="D6490" i="2"/>
  <c r="Z6461" i="2"/>
  <c r="D6491" i="2"/>
  <c r="Z6452" i="2"/>
  <c r="D6492" i="2"/>
  <c r="Z6453" i="2"/>
  <c r="D6493" i="2"/>
  <c r="Z6454" i="2"/>
  <c r="D6494" i="2"/>
  <c r="Z6460" i="2"/>
  <c r="D6495" i="2"/>
  <c r="Z6455" i="2"/>
  <c r="D6496" i="2"/>
  <c r="Z6457" i="2"/>
  <c r="D6497" i="2"/>
  <c r="Z6458" i="2"/>
  <c r="D6498" i="2"/>
  <c r="Z6459" i="2"/>
  <c r="D6499" i="2"/>
  <c r="Z6456" i="2"/>
  <c r="D6500" i="2"/>
  <c r="D6501" i="2"/>
  <c r="Z6462" i="2"/>
  <c r="D6502" i="2"/>
  <c r="D6503" i="2"/>
  <c r="D6504" i="2"/>
  <c r="N6467" i="2"/>
  <c r="N6465" i="2"/>
  <c r="V6463" i="2"/>
  <c r="V6462" i="2"/>
  <c r="G6462" i="2"/>
  <c r="G6461" i="2"/>
  <c r="V6460" i="2"/>
  <c r="N6460" i="2"/>
  <c r="G6460" i="2"/>
  <c r="V6459" i="2"/>
  <c r="N6459" i="2"/>
  <c r="V6458" i="2"/>
  <c r="N6458" i="2"/>
  <c r="S6455" i="2"/>
  <c r="N6455" i="2"/>
  <c r="V6454" i="2"/>
  <c r="AI6443" i="2"/>
  <c r="B6308" i="2"/>
  <c r="O6333" i="2"/>
  <c r="AJ6308" i="2"/>
  <c r="D6354" i="2"/>
  <c r="E6354" i="2"/>
  <c r="F6354" i="2"/>
  <c r="F6383" i="2"/>
  <c r="N6382" i="2"/>
  <c r="N6381" i="2"/>
  <c r="F6381" i="2"/>
  <c r="N6380" i="2"/>
  <c r="F6380" i="2"/>
  <c r="N6379" i="2"/>
  <c r="F6379" i="2"/>
  <c r="N6378" i="2"/>
  <c r="F6378" i="2"/>
  <c r="N6377" i="2"/>
  <c r="G6369" i="2"/>
  <c r="AQ6308" i="2"/>
  <c r="D6356" i="2"/>
  <c r="F6356" i="2"/>
  <c r="AR6308" i="2"/>
  <c r="D6357" i="2"/>
  <c r="F6357" i="2"/>
  <c r="AS6308" i="2"/>
  <c r="D6358" i="2"/>
  <c r="F6358" i="2"/>
  <c r="AT6308" i="2"/>
  <c r="D6359" i="2"/>
  <c r="F6359" i="2"/>
  <c r="AU6308" i="2"/>
  <c r="D6360" i="2"/>
  <c r="F6360" i="2"/>
  <c r="AV6308" i="2"/>
  <c r="D6361" i="2"/>
  <c r="F6361" i="2"/>
  <c r="AW6308" i="2"/>
  <c r="D6362" i="2"/>
  <c r="F6362" i="2"/>
  <c r="AX6308" i="2"/>
  <c r="D6363" i="2"/>
  <c r="F6363" i="2"/>
  <c r="AY6308" i="2"/>
  <c r="D6364" i="2"/>
  <c r="F6364" i="2"/>
  <c r="AZ6308" i="2"/>
  <c r="D6365" i="2"/>
  <c r="F6365" i="2"/>
  <c r="F6366" i="2"/>
  <c r="F6367" i="2"/>
  <c r="F6368" i="2"/>
  <c r="Z6308" i="2"/>
  <c r="D6331" i="2"/>
  <c r="F6331" i="2"/>
  <c r="AA6308" i="2"/>
  <c r="D6332" i="2"/>
  <c r="F6332" i="2"/>
  <c r="AB6308" i="2"/>
  <c r="D6333" i="2"/>
  <c r="F6333" i="2"/>
  <c r="S6308" i="2"/>
  <c r="D6334" i="2"/>
  <c r="F6334" i="2"/>
  <c r="U6308" i="2"/>
  <c r="D6335" i="2"/>
  <c r="F6335" i="2"/>
  <c r="T6308" i="2"/>
  <c r="D6336" i="2"/>
  <c r="F6336" i="2"/>
  <c r="V6308" i="2"/>
  <c r="D6337" i="2"/>
  <c r="F6337" i="2"/>
  <c r="W6308" i="2"/>
  <c r="D6338" i="2"/>
  <c r="F6338" i="2"/>
  <c r="X6308" i="2"/>
  <c r="D6339" i="2"/>
  <c r="F6339" i="2"/>
  <c r="Y6308" i="2"/>
  <c r="D6340" i="2"/>
  <c r="F6340" i="2"/>
  <c r="F6341" i="2"/>
  <c r="E6308" i="2"/>
  <c r="D6316" i="2"/>
  <c r="F6316" i="2"/>
  <c r="F6308" i="2"/>
  <c r="D6317" i="2"/>
  <c r="F6317" i="2"/>
  <c r="G6308" i="2"/>
  <c r="D6318" i="2"/>
  <c r="F6318" i="2"/>
  <c r="H6308" i="2"/>
  <c r="D6319" i="2"/>
  <c r="F6319" i="2"/>
  <c r="I6308" i="2"/>
  <c r="D6320" i="2"/>
  <c r="F6320" i="2"/>
  <c r="J6308" i="2"/>
  <c r="D6321" i="2"/>
  <c r="F6321" i="2"/>
  <c r="K6308" i="2"/>
  <c r="D6322" i="2"/>
  <c r="F6322" i="2"/>
  <c r="L6308" i="2"/>
  <c r="D6323" i="2"/>
  <c r="F6323" i="2"/>
  <c r="M6308" i="2"/>
  <c r="D6324" i="2"/>
  <c r="F6324" i="2"/>
  <c r="N6308" i="2"/>
  <c r="D6325" i="2"/>
  <c r="F6325" i="2"/>
  <c r="O6308" i="2"/>
  <c r="D6326" i="2"/>
  <c r="F6326" i="2"/>
  <c r="Q6308" i="2"/>
  <c r="D6327" i="2"/>
  <c r="F6327" i="2"/>
  <c r="P6308" i="2"/>
  <c r="D6328" i="2"/>
  <c r="F6328" i="2"/>
  <c r="F6330" i="2"/>
  <c r="AM6308" i="2"/>
  <c r="D6342" i="2"/>
  <c r="F6342" i="2"/>
  <c r="AL6308" i="2"/>
  <c r="D6343" i="2"/>
  <c r="F6343" i="2"/>
  <c r="AN6308" i="2"/>
  <c r="D6344" i="2"/>
  <c r="F6344" i="2"/>
  <c r="AO6308" i="2"/>
  <c r="D6345" i="2"/>
  <c r="F6345" i="2"/>
  <c r="AP6308" i="2"/>
  <c r="D6346" i="2"/>
  <c r="F6346" i="2"/>
  <c r="AG6308" i="2"/>
  <c r="D6347" i="2"/>
  <c r="F6347" i="2"/>
  <c r="AI6308" i="2"/>
  <c r="D6348" i="2"/>
  <c r="F6348" i="2"/>
  <c r="AH6308" i="2"/>
  <c r="D6349" i="2"/>
  <c r="F6349" i="2"/>
  <c r="AK6308" i="2"/>
  <c r="D6350" i="2"/>
  <c r="F6350" i="2"/>
  <c r="AF6308" i="2"/>
  <c r="D6351" i="2"/>
  <c r="F6351" i="2"/>
  <c r="AC6308" i="2"/>
  <c r="D6352" i="2"/>
  <c r="F6352" i="2"/>
  <c r="AD6308" i="2"/>
  <c r="D6353" i="2"/>
  <c r="F6353" i="2"/>
  <c r="AE6308" i="2"/>
  <c r="F6355" i="2"/>
  <c r="F6369" i="2"/>
  <c r="W6320" i="2"/>
  <c r="E6331" i="2"/>
  <c r="W6321" i="2"/>
  <c r="E6332" i="2"/>
  <c r="W6322" i="2"/>
  <c r="E6333" i="2"/>
  <c r="W6317" i="2"/>
  <c r="E6334" i="2"/>
  <c r="E6335" i="2"/>
  <c r="W6318" i="2"/>
  <c r="E6336" i="2"/>
  <c r="W6326" i="2"/>
  <c r="E6337" i="2"/>
  <c r="E6338" i="2"/>
  <c r="E6339" i="2"/>
  <c r="E6340" i="2"/>
  <c r="E6341" i="2"/>
  <c r="T6319" i="2"/>
  <c r="E6316" i="2"/>
  <c r="T6318" i="2"/>
  <c r="E6317" i="2"/>
  <c r="T6321" i="2"/>
  <c r="E6318" i="2"/>
  <c r="E6319" i="2"/>
  <c r="T6323" i="2"/>
  <c r="E6320" i="2"/>
  <c r="T6322" i="2"/>
  <c r="E6321" i="2"/>
  <c r="E6322" i="2"/>
  <c r="T6328" i="2"/>
  <c r="E6323" i="2"/>
  <c r="T6324" i="2"/>
  <c r="E6324" i="2"/>
  <c r="E6325" i="2"/>
  <c r="T6330" i="2"/>
  <c r="E6326" i="2"/>
  <c r="T6332" i="2"/>
  <c r="E6327" i="2"/>
  <c r="T6331" i="2"/>
  <c r="E6328" i="2"/>
  <c r="R6308" i="2"/>
  <c r="D6329" i="2"/>
  <c r="E6329" i="2"/>
  <c r="E6330" i="2"/>
  <c r="O6337" i="2"/>
  <c r="E6342" i="2"/>
  <c r="O6339" i="2"/>
  <c r="E6343" i="2"/>
  <c r="O6340" i="2"/>
  <c r="E6344" i="2"/>
  <c r="O6341" i="2"/>
  <c r="E6345" i="2"/>
  <c r="O6338" i="2"/>
  <c r="E6346" i="2"/>
  <c r="O6329" i="2"/>
  <c r="E6347" i="2"/>
  <c r="E6348" i="2"/>
  <c r="O6331" i="2"/>
  <c r="E6349" i="2"/>
  <c r="E6350" i="2"/>
  <c r="E6351" i="2"/>
  <c r="O6321" i="2"/>
  <c r="E6352" i="2"/>
  <c r="O6322" i="2"/>
  <c r="E6353" i="2"/>
  <c r="O6326" i="2"/>
  <c r="E6355" i="2"/>
  <c r="AA6326" i="2"/>
  <c r="E6356" i="2"/>
  <c r="AA6317" i="2"/>
  <c r="E6357" i="2"/>
  <c r="AA6318" i="2"/>
  <c r="E6358" i="2"/>
  <c r="AA6319" i="2"/>
  <c r="E6359" i="2"/>
  <c r="AA6325" i="2"/>
  <c r="E6360" i="2"/>
  <c r="AA6320" i="2"/>
  <c r="E6361" i="2"/>
  <c r="AA6322" i="2"/>
  <c r="E6362" i="2"/>
  <c r="AA6323" i="2"/>
  <c r="E6363" i="2"/>
  <c r="AA6324" i="2"/>
  <c r="E6364" i="2"/>
  <c r="AA6321" i="2"/>
  <c r="E6365" i="2"/>
  <c r="E6366" i="2"/>
  <c r="AA6327" i="2"/>
  <c r="E6367" i="2"/>
  <c r="E6368" i="2"/>
  <c r="E6369" i="2"/>
  <c r="O6332" i="2"/>
  <c r="O6330" i="2"/>
  <c r="W6328" i="2"/>
  <c r="W6327" i="2"/>
  <c r="H6327" i="2"/>
  <c r="H6326" i="2"/>
  <c r="W6325" i="2"/>
  <c r="O6325" i="2"/>
  <c r="H6325" i="2"/>
  <c r="W6324" i="2"/>
  <c r="O6324" i="2"/>
  <c r="W6323" i="2"/>
  <c r="O6323" i="2"/>
  <c r="T6320" i="2"/>
  <c r="O6320" i="2"/>
  <c r="W6319" i="2"/>
  <c r="E160" i="1"/>
  <c r="E161" i="1"/>
  <c r="D161" i="1"/>
  <c r="C161" i="1"/>
  <c r="D160" i="1"/>
  <c r="C160" i="1"/>
  <c r="F6252" i="2"/>
  <c r="D6252" i="2"/>
  <c r="F6243" i="2"/>
  <c r="N6242" i="2"/>
  <c r="N6241" i="2"/>
  <c r="F6241" i="2"/>
  <c r="N6240" i="2"/>
  <c r="F6240" i="2"/>
  <c r="N6239" i="2"/>
  <c r="F6239" i="2"/>
  <c r="N6238" i="2"/>
  <c r="F6238" i="2"/>
  <c r="N6237" i="2"/>
  <c r="G6229" i="2"/>
  <c r="AQ6168" i="2"/>
  <c r="D6216" i="2"/>
  <c r="F6216" i="2"/>
  <c r="AR6168" i="2"/>
  <c r="D6217" i="2"/>
  <c r="F6217" i="2"/>
  <c r="AS6168" i="2"/>
  <c r="D6218" i="2"/>
  <c r="F6218" i="2"/>
  <c r="AT6168" i="2"/>
  <c r="D6219" i="2"/>
  <c r="F6219" i="2"/>
  <c r="AU6168" i="2"/>
  <c r="D6220" i="2"/>
  <c r="F6220" i="2"/>
  <c r="AV6168" i="2"/>
  <c r="D6221" i="2"/>
  <c r="F6221" i="2"/>
  <c r="AW6168" i="2"/>
  <c r="D6222" i="2"/>
  <c r="F6222" i="2"/>
  <c r="AX6168" i="2"/>
  <c r="D6223" i="2"/>
  <c r="F6223" i="2"/>
  <c r="AY6168" i="2"/>
  <c r="D6224" i="2"/>
  <c r="F6224" i="2"/>
  <c r="AZ6168" i="2"/>
  <c r="D6225" i="2"/>
  <c r="F6225" i="2"/>
  <c r="F6226" i="2"/>
  <c r="F6227" i="2"/>
  <c r="F6228" i="2"/>
  <c r="Z6168" i="2"/>
  <c r="D6191" i="2"/>
  <c r="F6191" i="2"/>
  <c r="AA6168" i="2"/>
  <c r="D6192" i="2"/>
  <c r="F6192" i="2"/>
  <c r="AB6168" i="2"/>
  <c r="D6193" i="2"/>
  <c r="F6193" i="2"/>
  <c r="S6168" i="2"/>
  <c r="D6194" i="2"/>
  <c r="F6194" i="2"/>
  <c r="U6168" i="2"/>
  <c r="D6195" i="2"/>
  <c r="F6195" i="2"/>
  <c r="T6168" i="2"/>
  <c r="D6196" i="2"/>
  <c r="F6196" i="2"/>
  <c r="V6168" i="2"/>
  <c r="D6197" i="2"/>
  <c r="F6197" i="2"/>
  <c r="W6168" i="2"/>
  <c r="D6198" i="2"/>
  <c r="F6198" i="2"/>
  <c r="X6168" i="2"/>
  <c r="D6199" i="2"/>
  <c r="F6199" i="2"/>
  <c r="Y6168" i="2"/>
  <c r="D6200" i="2"/>
  <c r="F6200" i="2"/>
  <c r="F6201" i="2"/>
  <c r="E6168" i="2"/>
  <c r="D6176" i="2"/>
  <c r="F6176" i="2"/>
  <c r="F6168" i="2"/>
  <c r="D6177" i="2"/>
  <c r="F6177" i="2"/>
  <c r="G6168" i="2"/>
  <c r="D6178" i="2"/>
  <c r="F6178" i="2"/>
  <c r="H6168" i="2"/>
  <c r="D6179" i="2"/>
  <c r="F6179" i="2"/>
  <c r="I6168" i="2"/>
  <c r="D6180" i="2"/>
  <c r="F6180" i="2"/>
  <c r="J6168" i="2"/>
  <c r="D6181" i="2"/>
  <c r="F6181" i="2"/>
  <c r="K6168" i="2"/>
  <c r="D6182" i="2"/>
  <c r="F6182" i="2"/>
  <c r="L6168" i="2"/>
  <c r="D6183" i="2"/>
  <c r="F6183" i="2"/>
  <c r="M6168" i="2"/>
  <c r="D6184" i="2"/>
  <c r="F6184" i="2"/>
  <c r="N6168" i="2"/>
  <c r="D6185" i="2"/>
  <c r="F6185" i="2"/>
  <c r="O6168" i="2"/>
  <c r="D6186" i="2"/>
  <c r="F6186" i="2"/>
  <c r="Q6168" i="2"/>
  <c r="D6187" i="2"/>
  <c r="F6187" i="2"/>
  <c r="P6168" i="2"/>
  <c r="D6188" i="2"/>
  <c r="F6188" i="2"/>
  <c r="F6190" i="2"/>
  <c r="AM6168" i="2"/>
  <c r="D6202" i="2"/>
  <c r="F6202" i="2"/>
  <c r="AL6168" i="2"/>
  <c r="D6203" i="2"/>
  <c r="F6203" i="2"/>
  <c r="AN6168" i="2"/>
  <c r="D6204" i="2"/>
  <c r="F6204" i="2"/>
  <c r="AO6168" i="2"/>
  <c r="D6205" i="2"/>
  <c r="F6205" i="2"/>
  <c r="AP6168" i="2"/>
  <c r="D6206" i="2"/>
  <c r="F6206" i="2"/>
  <c r="AG6168" i="2"/>
  <c r="D6207" i="2"/>
  <c r="F6207" i="2"/>
  <c r="AI6168" i="2"/>
  <c r="D6208" i="2"/>
  <c r="F6208" i="2"/>
  <c r="AH6168" i="2"/>
  <c r="D6209" i="2"/>
  <c r="F6209" i="2"/>
  <c r="AK6168" i="2"/>
  <c r="D6210" i="2"/>
  <c r="F6210" i="2"/>
  <c r="AF6168" i="2"/>
  <c r="D6211" i="2"/>
  <c r="F6211" i="2"/>
  <c r="AC6168" i="2"/>
  <c r="D6212" i="2"/>
  <c r="F6212" i="2"/>
  <c r="AD6168" i="2"/>
  <c r="D6213" i="2"/>
  <c r="F6213" i="2"/>
  <c r="AE6168" i="2"/>
  <c r="D6214" i="2"/>
  <c r="F6214" i="2"/>
  <c r="F6215" i="2"/>
  <c r="F6229" i="2"/>
  <c r="W6180" i="2"/>
  <c r="E6191" i="2"/>
  <c r="W6181" i="2"/>
  <c r="E6192" i="2"/>
  <c r="W6182" i="2"/>
  <c r="E6193" i="2"/>
  <c r="W6177" i="2"/>
  <c r="E6194" i="2"/>
  <c r="E6195" i="2"/>
  <c r="W6178" i="2"/>
  <c r="E6196" i="2"/>
  <c r="W6186" i="2"/>
  <c r="E6197" i="2"/>
  <c r="E6198" i="2"/>
  <c r="E6199" i="2"/>
  <c r="E6200" i="2"/>
  <c r="E6201" i="2"/>
  <c r="T6179" i="2"/>
  <c r="E6176" i="2"/>
  <c r="T6178" i="2"/>
  <c r="E6177" i="2"/>
  <c r="T6181" i="2"/>
  <c r="E6178" i="2"/>
  <c r="E6179" i="2"/>
  <c r="T6183" i="2"/>
  <c r="E6180" i="2"/>
  <c r="T6182" i="2"/>
  <c r="E6181" i="2"/>
  <c r="E6182" i="2"/>
  <c r="T6188" i="2"/>
  <c r="E6183" i="2"/>
  <c r="T6184" i="2"/>
  <c r="E6184" i="2"/>
  <c r="E6185" i="2"/>
  <c r="T6190" i="2"/>
  <c r="E6186" i="2"/>
  <c r="T6192" i="2"/>
  <c r="E6187" i="2"/>
  <c r="T6191" i="2"/>
  <c r="E6188" i="2"/>
  <c r="R6168" i="2"/>
  <c r="D6189" i="2"/>
  <c r="E6189" i="2"/>
  <c r="E6190" i="2"/>
  <c r="O6197" i="2"/>
  <c r="E6202" i="2"/>
  <c r="O6199" i="2"/>
  <c r="E6203" i="2"/>
  <c r="O6200" i="2"/>
  <c r="E6204" i="2"/>
  <c r="O6201" i="2"/>
  <c r="E6205" i="2"/>
  <c r="O6198" i="2"/>
  <c r="E6206" i="2"/>
  <c r="O6189" i="2"/>
  <c r="E6207" i="2"/>
  <c r="E6208" i="2"/>
  <c r="O6191" i="2"/>
  <c r="E6209" i="2"/>
  <c r="E6210" i="2"/>
  <c r="O6193" i="2"/>
  <c r="E6211" i="2"/>
  <c r="O6181" i="2"/>
  <c r="E6212" i="2"/>
  <c r="O6182" i="2"/>
  <c r="E6213" i="2"/>
  <c r="O6186" i="2"/>
  <c r="E6214" i="2"/>
  <c r="E6215" i="2"/>
  <c r="AA6186" i="2"/>
  <c r="E6216" i="2"/>
  <c r="AA6177" i="2"/>
  <c r="E6217" i="2"/>
  <c r="AA6178" i="2"/>
  <c r="E6218" i="2"/>
  <c r="AA6179" i="2"/>
  <c r="E6219" i="2"/>
  <c r="AA6185" i="2"/>
  <c r="E6220" i="2"/>
  <c r="AA6180" i="2"/>
  <c r="E6221" i="2"/>
  <c r="AA6182" i="2"/>
  <c r="E6222" i="2"/>
  <c r="AA6183" i="2"/>
  <c r="E6223" i="2"/>
  <c r="AA6184" i="2"/>
  <c r="E6224" i="2"/>
  <c r="AA6181" i="2"/>
  <c r="E6225" i="2"/>
  <c r="E6226" i="2"/>
  <c r="AA6187" i="2"/>
  <c r="E6227" i="2"/>
  <c r="E6228" i="2"/>
  <c r="E6229" i="2"/>
  <c r="O6192" i="2"/>
  <c r="O6190" i="2"/>
  <c r="W6188" i="2"/>
  <c r="W6187" i="2"/>
  <c r="H6187" i="2"/>
  <c r="H6186" i="2"/>
  <c r="W6185" i="2"/>
  <c r="O6185" i="2"/>
  <c r="H6185" i="2"/>
  <c r="W6184" i="2"/>
  <c r="O6184" i="2"/>
  <c r="W6183" i="2"/>
  <c r="O6183" i="2"/>
  <c r="T6180" i="2"/>
  <c r="O6180" i="2"/>
  <c r="W6179" i="2"/>
  <c r="AJ6168" i="2"/>
  <c r="B6027" i="2"/>
  <c r="K6028" i="2"/>
  <c r="C6043" i="2"/>
  <c r="S6048" i="2"/>
  <c r="D6043" i="2"/>
  <c r="J6028" i="2"/>
  <c r="C6042" i="2"/>
  <c r="D6042" i="2"/>
  <c r="S6039" i="2"/>
  <c r="D6028" i="2"/>
  <c r="C6036" i="2"/>
  <c r="D6036" i="2"/>
  <c r="S6038" i="2"/>
  <c r="E6028" i="2"/>
  <c r="C6037" i="2"/>
  <c r="D6037" i="2"/>
  <c r="S6041" i="2"/>
  <c r="F6028" i="2"/>
  <c r="C6038" i="2"/>
  <c r="D6038" i="2"/>
  <c r="G6028" i="2"/>
  <c r="C6039" i="2"/>
  <c r="D6039" i="2"/>
  <c r="S6043" i="2"/>
  <c r="H6028" i="2"/>
  <c r="C6040" i="2"/>
  <c r="D6040" i="2"/>
  <c r="S6042" i="2"/>
  <c r="I6028" i="2"/>
  <c r="C6041" i="2"/>
  <c r="D6041" i="2"/>
  <c r="S6044" i="2"/>
  <c r="L6028" i="2"/>
  <c r="C6044" i="2"/>
  <c r="D6044" i="2"/>
  <c r="M6028" i="2"/>
  <c r="C6045" i="2"/>
  <c r="D6045" i="2"/>
  <c r="S6050" i="2"/>
  <c r="N6028" i="2"/>
  <c r="C6046" i="2"/>
  <c r="D6046" i="2"/>
  <c r="S6052" i="2"/>
  <c r="P6028" i="2"/>
  <c r="C6047" i="2"/>
  <c r="D6047" i="2"/>
  <c r="S6051" i="2"/>
  <c r="O6028" i="2"/>
  <c r="C6048" i="2"/>
  <c r="D6048" i="2"/>
  <c r="Q6028" i="2"/>
  <c r="C6049" i="2"/>
  <c r="D6049" i="2"/>
  <c r="D6050" i="2"/>
  <c r="V6040" i="2"/>
  <c r="Y6028" i="2"/>
  <c r="C6051" i="2"/>
  <c r="D6051" i="2"/>
  <c r="V6041" i="2"/>
  <c r="Z6028" i="2"/>
  <c r="C6052" i="2"/>
  <c r="D6052" i="2"/>
  <c r="V6042" i="2"/>
  <c r="AA6028" i="2"/>
  <c r="C6053" i="2"/>
  <c r="D6053" i="2"/>
  <c r="V6037" i="2"/>
  <c r="R6028" i="2"/>
  <c r="C6054" i="2"/>
  <c r="D6054" i="2"/>
  <c r="T6028" i="2"/>
  <c r="C6055" i="2"/>
  <c r="D6055" i="2"/>
  <c r="V6038" i="2"/>
  <c r="S6028" i="2"/>
  <c r="C6056" i="2"/>
  <c r="D6056" i="2"/>
  <c r="V6046" i="2"/>
  <c r="U6028" i="2"/>
  <c r="C6057" i="2"/>
  <c r="D6057" i="2"/>
  <c r="V6028" i="2"/>
  <c r="C6058" i="2"/>
  <c r="D6058" i="2"/>
  <c r="W6028" i="2"/>
  <c r="C6059" i="2"/>
  <c r="D6059" i="2"/>
  <c r="X6028" i="2"/>
  <c r="C6060" i="2"/>
  <c r="D6060" i="2"/>
  <c r="D6061" i="2"/>
  <c r="N6057" i="2"/>
  <c r="AL6028" i="2"/>
  <c r="C6062" i="2"/>
  <c r="D6062" i="2"/>
  <c r="N6059" i="2"/>
  <c r="AK6028" i="2"/>
  <c r="C6063" i="2"/>
  <c r="D6063" i="2"/>
  <c r="N6060" i="2"/>
  <c r="AM6028" i="2"/>
  <c r="C6064" i="2"/>
  <c r="D6064" i="2"/>
  <c r="N6061" i="2"/>
  <c r="AN6028" i="2"/>
  <c r="C6065" i="2"/>
  <c r="D6065" i="2"/>
  <c r="N6058" i="2"/>
  <c r="AO6028" i="2"/>
  <c r="C6066" i="2"/>
  <c r="D6066" i="2"/>
  <c r="N6049" i="2"/>
  <c r="AF6028" i="2"/>
  <c r="C6067" i="2"/>
  <c r="D6067" i="2"/>
  <c r="AH6028" i="2"/>
  <c r="C6068" i="2"/>
  <c r="D6068" i="2"/>
  <c r="N6051" i="2"/>
  <c r="AG6028" i="2"/>
  <c r="C6069" i="2"/>
  <c r="D6069" i="2"/>
  <c r="AJ6028" i="2"/>
  <c r="C6070" i="2"/>
  <c r="D6070" i="2"/>
  <c r="N6053" i="2"/>
  <c r="AE6028" i="2"/>
  <c r="C6071" i="2"/>
  <c r="D6071" i="2"/>
  <c r="N6041" i="2"/>
  <c r="AB6028" i="2"/>
  <c r="C6072" i="2"/>
  <c r="D6072" i="2"/>
  <c r="N6042" i="2"/>
  <c r="AC6028" i="2"/>
  <c r="C6073" i="2"/>
  <c r="D6073" i="2"/>
  <c r="N6046" i="2"/>
  <c r="AD6028" i="2"/>
  <c r="C6074" i="2"/>
  <c r="D6074" i="2"/>
  <c r="D6075" i="2"/>
  <c r="Z6046" i="2"/>
  <c r="AP6028" i="2"/>
  <c r="C6076" i="2"/>
  <c r="D6076" i="2"/>
  <c r="Z6037" i="2"/>
  <c r="AQ6028" i="2"/>
  <c r="C6077" i="2"/>
  <c r="D6077" i="2"/>
  <c r="Z6038" i="2"/>
  <c r="AR6028" i="2"/>
  <c r="C6078" i="2"/>
  <c r="D6078" i="2"/>
  <c r="Z6039" i="2"/>
  <c r="AS6028" i="2"/>
  <c r="C6079" i="2"/>
  <c r="D6079" i="2"/>
  <c r="Z6045" i="2"/>
  <c r="AT6028" i="2"/>
  <c r="C6080" i="2"/>
  <c r="D6080" i="2"/>
  <c r="Z6040" i="2"/>
  <c r="AU6028" i="2"/>
  <c r="C6081" i="2"/>
  <c r="D6081" i="2"/>
  <c r="Z6042" i="2"/>
  <c r="AV6028" i="2"/>
  <c r="C6082" i="2"/>
  <c r="D6082" i="2"/>
  <c r="Z6043" i="2"/>
  <c r="AW6028" i="2"/>
  <c r="C6083" i="2"/>
  <c r="D6083" i="2"/>
  <c r="Z6044" i="2"/>
  <c r="AX6028" i="2"/>
  <c r="C6084" i="2"/>
  <c r="D6084" i="2"/>
  <c r="Z6041" i="2"/>
  <c r="AY6028" i="2"/>
  <c r="C6085" i="2"/>
  <c r="D6085" i="2"/>
  <c r="D6086" i="2"/>
  <c r="Z6047" i="2"/>
  <c r="D6087" i="2"/>
  <c r="D6088" i="2"/>
  <c r="D6089" i="2"/>
  <c r="E6043" i="2"/>
  <c r="E6042" i="2"/>
  <c r="E6036" i="2"/>
  <c r="E6037" i="2"/>
  <c r="E6038" i="2"/>
  <c r="E6039" i="2"/>
  <c r="E6040" i="2"/>
  <c r="E6041" i="2"/>
  <c r="E6044" i="2"/>
  <c r="E6045" i="2"/>
  <c r="E6046" i="2"/>
  <c r="E6047" i="2"/>
  <c r="E6048" i="2"/>
  <c r="E6050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89" i="2"/>
  <c r="G6047" i="2"/>
  <c r="V5602" i="2"/>
  <c r="Y5590" i="2"/>
  <c r="C5613" i="2"/>
  <c r="D5613" i="2"/>
  <c r="V5603" i="2"/>
  <c r="Z5590" i="2"/>
  <c r="C5614" i="2"/>
  <c r="D5614" i="2"/>
  <c r="V5604" i="2"/>
  <c r="AA5590" i="2"/>
  <c r="C5615" i="2"/>
  <c r="D5615" i="2"/>
  <c r="V5599" i="2"/>
  <c r="R5590" i="2"/>
  <c r="C5616" i="2"/>
  <c r="D5616" i="2"/>
  <c r="T5590" i="2"/>
  <c r="C5617" i="2"/>
  <c r="D5617" i="2"/>
  <c r="V5600" i="2"/>
  <c r="S5590" i="2"/>
  <c r="C5618" i="2"/>
  <c r="D5618" i="2"/>
  <c r="V5608" i="2"/>
  <c r="U5590" i="2"/>
  <c r="C5619" i="2"/>
  <c r="D5619" i="2"/>
  <c r="V5590" i="2"/>
  <c r="C5620" i="2"/>
  <c r="D5620" i="2"/>
  <c r="W5590" i="2"/>
  <c r="C5621" i="2"/>
  <c r="D5621" i="2"/>
  <c r="X5590" i="2"/>
  <c r="C5622" i="2"/>
  <c r="D5622" i="2"/>
  <c r="D5623" i="2"/>
  <c r="S5601" i="2"/>
  <c r="D5590" i="2"/>
  <c r="C5598" i="2"/>
  <c r="D5598" i="2"/>
  <c r="S5600" i="2"/>
  <c r="E5590" i="2"/>
  <c r="C5599" i="2"/>
  <c r="D5599" i="2"/>
  <c r="S5603" i="2"/>
  <c r="F5590" i="2"/>
  <c r="C5600" i="2"/>
  <c r="D5600" i="2"/>
  <c r="G5590" i="2"/>
  <c r="C5601" i="2"/>
  <c r="D5601" i="2"/>
  <c r="S5605" i="2"/>
  <c r="H5590" i="2"/>
  <c r="C5602" i="2"/>
  <c r="D5602" i="2"/>
  <c r="S5604" i="2"/>
  <c r="I5590" i="2"/>
  <c r="C5603" i="2"/>
  <c r="D5603" i="2"/>
  <c r="J5590" i="2"/>
  <c r="C5604" i="2"/>
  <c r="D5604" i="2"/>
  <c r="S5610" i="2"/>
  <c r="K5590" i="2"/>
  <c r="C5605" i="2"/>
  <c r="D5605" i="2"/>
  <c r="S5606" i="2"/>
  <c r="L5590" i="2"/>
  <c r="C5606" i="2"/>
  <c r="D5606" i="2"/>
  <c r="M5590" i="2"/>
  <c r="C5607" i="2"/>
  <c r="D5607" i="2"/>
  <c r="S5612" i="2"/>
  <c r="N5590" i="2"/>
  <c r="C5608" i="2"/>
  <c r="D5608" i="2"/>
  <c r="S5614" i="2"/>
  <c r="P5590" i="2"/>
  <c r="C5609" i="2"/>
  <c r="D5609" i="2"/>
  <c r="S5613" i="2"/>
  <c r="O5590" i="2"/>
  <c r="C5610" i="2"/>
  <c r="D5610" i="2"/>
  <c r="Q5590" i="2"/>
  <c r="C5611" i="2"/>
  <c r="D5611" i="2"/>
  <c r="D5612" i="2"/>
  <c r="N5619" i="2"/>
  <c r="AL5590" i="2"/>
  <c r="C5624" i="2"/>
  <c r="D5624" i="2"/>
  <c r="N5621" i="2"/>
  <c r="AK5590" i="2"/>
  <c r="C5625" i="2"/>
  <c r="D5625" i="2"/>
  <c r="N5622" i="2"/>
  <c r="AM5590" i="2"/>
  <c r="C5626" i="2"/>
  <c r="D5626" i="2"/>
  <c r="N5623" i="2"/>
  <c r="AN5590" i="2"/>
  <c r="C5627" i="2"/>
  <c r="D5627" i="2"/>
  <c r="N5620" i="2"/>
  <c r="AO5590" i="2"/>
  <c r="C5628" i="2"/>
  <c r="D5628" i="2"/>
  <c r="N5611" i="2"/>
  <c r="AF5590" i="2"/>
  <c r="C5629" i="2"/>
  <c r="D5629" i="2"/>
  <c r="AH5590" i="2"/>
  <c r="C5630" i="2"/>
  <c r="D5630" i="2"/>
  <c r="N5613" i="2"/>
  <c r="AG5590" i="2"/>
  <c r="C5631" i="2"/>
  <c r="D5631" i="2"/>
  <c r="AJ5590" i="2"/>
  <c r="C5632" i="2"/>
  <c r="D5632" i="2"/>
  <c r="N5615" i="2"/>
  <c r="AE5590" i="2"/>
  <c r="C5633" i="2"/>
  <c r="D5633" i="2"/>
  <c r="N5603" i="2"/>
  <c r="AB5590" i="2"/>
  <c r="C5634" i="2"/>
  <c r="D5634" i="2"/>
  <c r="N5604" i="2"/>
  <c r="AC5590" i="2"/>
  <c r="C5635" i="2"/>
  <c r="D5635" i="2"/>
  <c r="N5608" i="2"/>
  <c r="AD5590" i="2"/>
  <c r="C5636" i="2"/>
  <c r="D5636" i="2"/>
  <c r="D5637" i="2"/>
  <c r="Z5608" i="2"/>
  <c r="AP5590" i="2"/>
  <c r="C5638" i="2"/>
  <c r="D5638" i="2"/>
  <c r="Z5599" i="2"/>
  <c r="AQ5590" i="2"/>
  <c r="C5639" i="2"/>
  <c r="D5639" i="2"/>
  <c r="Z5600" i="2"/>
  <c r="AR5590" i="2"/>
  <c r="C5640" i="2"/>
  <c r="D5640" i="2"/>
  <c r="Z5601" i="2"/>
  <c r="AS5590" i="2"/>
  <c r="C5641" i="2"/>
  <c r="D5641" i="2"/>
  <c r="Z5607" i="2"/>
  <c r="AT5590" i="2"/>
  <c r="C5642" i="2"/>
  <c r="D5642" i="2"/>
  <c r="Z5602" i="2"/>
  <c r="AU5590" i="2"/>
  <c r="C5643" i="2"/>
  <c r="D5643" i="2"/>
  <c r="Z5604" i="2"/>
  <c r="AV5590" i="2"/>
  <c r="C5644" i="2"/>
  <c r="D5644" i="2"/>
  <c r="Z5605" i="2"/>
  <c r="AW5590" i="2"/>
  <c r="C5645" i="2"/>
  <c r="D5645" i="2"/>
  <c r="Z5606" i="2"/>
  <c r="AX5590" i="2"/>
  <c r="C5646" i="2"/>
  <c r="D5646" i="2"/>
  <c r="Z5603" i="2"/>
  <c r="AY5590" i="2"/>
  <c r="C5647" i="2"/>
  <c r="D5647" i="2"/>
  <c r="D5648" i="2"/>
  <c r="Z5609" i="2"/>
  <c r="D5649" i="2"/>
  <c r="D5650" i="2"/>
  <c r="D5651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13" i="2"/>
  <c r="E5614" i="2"/>
  <c r="E5615" i="2"/>
  <c r="E5616" i="2"/>
  <c r="E5617" i="2"/>
  <c r="E5618" i="2"/>
  <c r="E5619" i="2"/>
  <c r="E5620" i="2"/>
  <c r="E5621" i="2"/>
  <c r="E5622" i="2"/>
  <c r="E5623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2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51" i="2"/>
  <c r="G5609" i="2"/>
  <c r="V5747" i="2"/>
  <c r="Y5735" i="2"/>
  <c r="C5758" i="2"/>
  <c r="D5758" i="2"/>
  <c r="V5748" i="2"/>
  <c r="Z5735" i="2"/>
  <c r="C5759" i="2"/>
  <c r="D5759" i="2"/>
  <c r="V5749" i="2"/>
  <c r="AA5735" i="2"/>
  <c r="C5760" i="2"/>
  <c r="D5760" i="2"/>
  <c r="V5744" i="2"/>
  <c r="R5735" i="2"/>
  <c r="C5761" i="2"/>
  <c r="D5761" i="2"/>
  <c r="T5735" i="2"/>
  <c r="C5762" i="2"/>
  <c r="D5762" i="2"/>
  <c r="V5745" i="2"/>
  <c r="S5735" i="2"/>
  <c r="C5763" i="2"/>
  <c r="D5763" i="2"/>
  <c r="V5753" i="2"/>
  <c r="U5735" i="2"/>
  <c r="C5764" i="2"/>
  <c r="D5764" i="2"/>
  <c r="V5735" i="2"/>
  <c r="C5765" i="2"/>
  <c r="D5765" i="2"/>
  <c r="W5735" i="2"/>
  <c r="C5766" i="2"/>
  <c r="D5766" i="2"/>
  <c r="X5735" i="2"/>
  <c r="C5767" i="2"/>
  <c r="D5767" i="2"/>
  <c r="D5768" i="2"/>
  <c r="S5746" i="2"/>
  <c r="D5735" i="2"/>
  <c r="C5743" i="2"/>
  <c r="D5743" i="2"/>
  <c r="S5745" i="2"/>
  <c r="E5735" i="2"/>
  <c r="C5744" i="2"/>
  <c r="D5744" i="2"/>
  <c r="S5748" i="2"/>
  <c r="F5735" i="2"/>
  <c r="C5745" i="2"/>
  <c r="D5745" i="2"/>
  <c r="G5735" i="2"/>
  <c r="C5746" i="2"/>
  <c r="D5746" i="2"/>
  <c r="S5750" i="2"/>
  <c r="H5735" i="2"/>
  <c r="C5747" i="2"/>
  <c r="D5747" i="2"/>
  <c r="S5749" i="2"/>
  <c r="I5735" i="2"/>
  <c r="C5748" i="2"/>
  <c r="D5748" i="2"/>
  <c r="J5735" i="2"/>
  <c r="C5749" i="2"/>
  <c r="D5749" i="2"/>
  <c r="S5755" i="2"/>
  <c r="K5735" i="2"/>
  <c r="C5750" i="2"/>
  <c r="D5750" i="2"/>
  <c r="S5751" i="2"/>
  <c r="L5735" i="2"/>
  <c r="C5751" i="2"/>
  <c r="D5751" i="2"/>
  <c r="M5735" i="2"/>
  <c r="C5752" i="2"/>
  <c r="D5752" i="2"/>
  <c r="S5757" i="2"/>
  <c r="N5735" i="2"/>
  <c r="C5753" i="2"/>
  <c r="D5753" i="2"/>
  <c r="S5759" i="2"/>
  <c r="P5735" i="2"/>
  <c r="C5754" i="2"/>
  <c r="D5754" i="2"/>
  <c r="S5758" i="2"/>
  <c r="O5735" i="2"/>
  <c r="C5755" i="2"/>
  <c r="D5755" i="2"/>
  <c r="Q5735" i="2"/>
  <c r="C5756" i="2"/>
  <c r="D5756" i="2"/>
  <c r="D5757" i="2"/>
  <c r="N5764" i="2"/>
  <c r="AL5735" i="2"/>
  <c r="C5769" i="2"/>
  <c r="D5769" i="2"/>
  <c r="N5766" i="2"/>
  <c r="AK5735" i="2"/>
  <c r="C5770" i="2"/>
  <c r="D5770" i="2"/>
  <c r="N5767" i="2"/>
  <c r="AM5735" i="2"/>
  <c r="C5771" i="2"/>
  <c r="D5771" i="2"/>
  <c r="N5768" i="2"/>
  <c r="AN5735" i="2"/>
  <c r="C5772" i="2"/>
  <c r="D5772" i="2"/>
  <c r="N5765" i="2"/>
  <c r="AO5735" i="2"/>
  <c r="C5773" i="2"/>
  <c r="D5773" i="2"/>
  <c r="N5756" i="2"/>
  <c r="AF5735" i="2"/>
  <c r="C5774" i="2"/>
  <c r="D5774" i="2"/>
  <c r="AH5735" i="2"/>
  <c r="C5775" i="2"/>
  <c r="D5775" i="2"/>
  <c r="N5758" i="2"/>
  <c r="AG5735" i="2"/>
  <c r="C5776" i="2"/>
  <c r="D5776" i="2"/>
  <c r="AJ5735" i="2"/>
  <c r="C5777" i="2"/>
  <c r="D5777" i="2"/>
  <c r="N5760" i="2"/>
  <c r="AE5735" i="2"/>
  <c r="C5778" i="2"/>
  <c r="D5778" i="2"/>
  <c r="N5748" i="2"/>
  <c r="AB5735" i="2"/>
  <c r="C5779" i="2"/>
  <c r="D5779" i="2"/>
  <c r="N5749" i="2"/>
  <c r="AC5735" i="2"/>
  <c r="C5780" i="2"/>
  <c r="D5780" i="2"/>
  <c r="AI5735" i="2"/>
  <c r="C5781" i="2"/>
  <c r="D5781" i="2"/>
  <c r="D5782" i="2"/>
  <c r="Z5753" i="2"/>
  <c r="AP5735" i="2"/>
  <c r="C5783" i="2"/>
  <c r="D5783" i="2"/>
  <c r="Z5744" i="2"/>
  <c r="AQ5735" i="2"/>
  <c r="C5784" i="2"/>
  <c r="D5784" i="2"/>
  <c r="Z5745" i="2"/>
  <c r="AR5735" i="2"/>
  <c r="C5785" i="2"/>
  <c r="D5785" i="2"/>
  <c r="Z5746" i="2"/>
  <c r="AS5735" i="2"/>
  <c r="C5786" i="2"/>
  <c r="D5786" i="2"/>
  <c r="Z5752" i="2"/>
  <c r="AT5735" i="2"/>
  <c r="C5787" i="2"/>
  <c r="D5787" i="2"/>
  <c r="Z5747" i="2"/>
  <c r="AU5735" i="2"/>
  <c r="C5788" i="2"/>
  <c r="D5788" i="2"/>
  <c r="Z5749" i="2"/>
  <c r="AV5735" i="2"/>
  <c r="C5789" i="2"/>
  <c r="D5789" i="2"/>
  <c r="Z5750" i="2"/>
  <c r="AW5735" i="2"/>
  <c r="C5790" i="2"/>
  <c r="D5790" i="2"/>
  <c r="Z5751" i="2"/>
  <c r="AX5735" i="2"/>
  <c r="C5791" i="2"/>
  <c r="D5791" i="2"/>
  <c r="Z5748" i="2"/>
  <c r="AY5735" i="2"/>
  <c r="C5792" i="2"/>
  <c r="D5792" i="2"/>
  <c r="D5793" i="2"/>
  <c r="Z5754" i="2"/>
  <c r="D5794" i="2"/>
  <c r="D5795" i="2"/>
  <c r="D5796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58" i="2"/>
  <c r="E5759" i="2"/>
  <c r="E5760" i="2"/>
  <c r="E5761" i="2"/>
  <c r="E5762" i="2"/>
  <c r="E5763" i="2"/>
  <c r="E5764" i="2"/>
  <c r="E5765" i="2"/>
  <c r="E5766" i="2"/>
  <c r="E5767" i="2"/>
  <c r="E5768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7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96" i="2"/>
  <c r="G5754" i="2"/>
  <c r="V5890" i="2"/>
  <c r="Y5878" i="2"/>
  <c r="C5901" i="2"/>
  <c r="D5901" i="2"/>
  <c r="V5891" i="2"/>
  <c r="Z5878" i="2"/>
  <c r="C5902" i="2"/>
  <c r="D5902" i="2"/>
  <c r="V5892" i="2"/>
  <c r="AA5878" i="2"/>
  <c r="C5903" i="2"/>
  <c r="D5903" i="2"/>
  <c r="V5887" i="2"/>
  <c r="R5878" i="2"/>
  <c r="C5904" i="2"/>
  <c r="D5904" i="2"/>
  <c r="T5878" i="2"/>
  <c r="C5905" i="2"/>
  <c r="D5905" i="2"/>
  <c r="V5888" i="2"/>
  <c r="S5878" i="2"/>
  <c r="C5906" i="2"/>
  <c r="D5906" i="2"/>
  <c r="V5896" i="2"/>
  <c r="U5878" i="2"/>
  <c r="C5907" i="2"/>
  <c r="D5907" i="2"/>
  <c r="V5878" i="2"/>
  <c r="C5908" i="2"/>
  <c r="D5908" i="2"/>
  <c r="W5878" i="2"/>
  <c r="C5909" i="2"/>
  <c r="D5909" i="2"/>
  <c r="X5878" i="2"/>
  <c r="C5910" i="2"/>
  <c r="D5910" i="2"/>
  <c r="D5911" i="2"/>
  <c r="S5889" i="2"/>
  <c r="D5878" i="2"/>
  <c r="C5886" i="2"/>
  <c r="D5886" i="2"/>
  <c r="S5888" i="2"/>
  <c r="E5878" i="2"/>
  <c r="C5887" i="2"/>
  <c r="D5887" i="2"/>
  <c r="S5891" i="2"/>
  <c r="F5878" i="2"/>
  <c r="C5888" i="2"/>
  <c r="D5888" i="2"/>
  <c r="G5878" i="2"/>
  <c r="C5889" i="2"/>
  <c r="D5889" i="2"/>
  <c r="S5893" i="2"/>
  <c r="H5878" i="2"/>
  <c r="C5890" i="2"/>
  <c r="D5890" i="2"/>
  <c r="S5892" i="2"/>
  <c r="I5878" i="2"/>
  <c r="C5891" i="2"/>
  <c r="D5891" i="2"/>
  <c r="J5878" i="2"/>
  <c r="C5892" i="2"/>
  <c r="D5892" i="2"/>
  <c r="S5898" i="2"/>
  <c r="K5878" i="2"/>
  <c r="C5893" i="2"/>
  <c r="D5893" i="2"/>
  <c r="S5894" i="2"/>
  <c r="L5878" i="2"/>
  <c r="C5894" i="2"/>
  <c r="D5894" i="2"/>
  <c r="M5878" i="2"/>
  <c r="C5895" i="2"/>
  <c r="D5895" i="2"/>
  <c r="S5900" i="2"/>
  <c r="N5878" i="2"/>
  <c r="C5896" i="2"/>
  <c r="D5896" i="2"/>
  <c r="S5902" i="2"/>
  <c r="P5878" i="2"/>
  <c r="C5897" i="2"/>
  <c r="D5897" i="2"/>
  <c r="S5901" i="2"/>
  <c r="O5878" i="2"/>
  <c r="C5898" i="2"/>
  <c r="D5898" i="2"/>
  <c r="Q5878" i="2"/>
  <c r="C5899" i="2"/>
  <c r="D5899" i="2"/>
  <c r="D5900" i="2"/>
  <c r="N5907" i="2"/>
  <c r="AL5878" i="2"/>
  <c r="C5912" i="2"/>
  <c r="D5912" i="2"/>
  <c r="N5909" i="2"/>
  <c r="AK5878" i="2"/>
  <c r="C5913" i="2"/>
  <c r="D5913" i="2"/>
  <c r="N5910" i="2"/>
  <c r="AM5878" i="2"/>
  <c r="C5914" i="2"/>
  <c r="D5914" i="2"/>
  <c r="N5911" i="2"/>
  <c r="AN5878" i="2"/>
  <c r="C5915" i="2"/>
  <c r="D5915" i="2"/>
  <c r="N5908" i="2"/>
  <c r="AO5878" i="2"/>
  <c r="C5916" i="2"/>
  <c r="D5916" i="2"/>
  <c r="N5899" i="2"/>
  <c r="AF5878" i="2"/>
  <c r="C5917" i="2"/>
  <c r="D5917" i="2"/>
  <c r="AH5878" i="2"/>
  <c r="C5918" i="2"/>
  <c r="D5918" i="2"/>
  <c r="N5901" i="2"/>
  <c r="AG5878" i="2"/>
  <c r="C5919" i="2"/>
  <c r="D5919" i="2"/>
  <c r="AJ5878" i="2"/>
  <c r="C5920" i="2"/>
  <c r="D5920" i="2"/>
  <c r="N5903" i="2"/>
  <c r="AE5878" i="2"/>
  <c r="C5921" i="2"/>
  <c r="D5921" i="2"/>
  <c r="N5891" i="2"/>
  <c r="AB5878" i="2"/>
  <c r="C5922" i="2"/>
  <c r="D5922" i="2"/>
  <c r="N5892" i="2"/>
  <c r="AC5878" i="2"/>
  <c r="C5923" i="2"/>
  <c r="D5923" i="2"/>
  <c r="N5896" i="2"/>
  <c r="AD5878" i="2"/>
  <c r="C5924" i="2"/>
  <c r="D5924" i="2"/>
  <c r="D5925" i="2"/>
  <c r="Z5896" i="2"/>
  <c r="AP5878" i="2"/>
  <c r="C5926" i="2"/>
  <c r="D5926" i="2"/>
  <c r="Z5887" i="2"/>
  <c r="AQ5878" i="2"/>
  <c r="C5927" i="2"/>
  <c r="D5927" i="2"/>
  <c r="Z5888" i="2"/>
  <c r="AR5878" i="2"/>
  <c r="C5928" i="2"/>
  <c r="D5928" i="2"/>
  <c r="Z5889" i="2"/>
  <c r="AS5878" i="2"/>
  <c r="C5929" i="2"/>
  <c r="D5929" i="2"/>
  <c r="Z5895" i="2"/>
  <c r="AT5878" i="2"/>
  <c r="C5930" i="2"/>
  <c r="D5930" i="2"/>
  <c r="Z5890" i="2"/>
  <c r="AU5878" i="2"/>
  <c r="C5931" i="2"/>
  <c r="D5931" i="2"/>
  <c r="Z5892" i="2"/>
  <c r="AV5878" i="2"/>
  <c r="C5932" i="2"/>
  <c r="D5932" i="2"/>
  <c r="Z5893" i="2"/>
  <c r="AW5878" i="2"/>
  <c r="C5933" i="2"/>
  <c r="D5933" i="2"/>
  <c r="Z5894" i="2"/>
  <c r="AX5878" i="2"/>
  <c r="C5934" i="2"/>
  <c r="D5934" i="2"/>
  <c r="Z5891" i="2"/>
  <c r="AY5878" i="2"/>
  <c r="C5935" i="2"/>
  <c r="D5935" i="2"/>
  <c r="D5936" i="2"/>
  <c r="Z5897" i="2"/>
  <c r="D5937" i="2"/>
  <c r="D5938" i="2"/>
  <c r="D5939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01" i="2"/>
  <c r="E5902" i="2"/>
  <c r="E5903" i="2"/>
  <c r="E5904" i="2"/>
  <c r="E5905" i="2"/>
  <c r="E5906" i="2"/>
  <c r="E5907" i="2"/>
  <c r="E5908" i="2"/>
  <c r="E5909" i="2"/>
  <c r="E5910" i="2"/>
  <c r="E5911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900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39" i="2"/>
  <c r="G5897" i="2"/>
  <c r="B5537" i="2"/>
  <c r="B161" i="1"/>
  <c r="B160" i="1"/>
  <c r="V3670" i="2"/>
  <c r="Y3658" i="2"/>
  <c r="C3681" i="2"/>
  <c r="D3681" i="2"/>
  <c r="V3671" i="2"/>
  <c r="Z3658" i="2"/>
  <c r="C3682" i="2"/>
  <c r="D3682" i="2"/>
  <c r="V3672" i="2"/>
  <c r="AA3658" i="2"/>
  <c r="C3683" i="2"/>
  <c r="D3683" i="2"/>
  <c r="V3667" i="2"/>
  <c r="R3658" i="2"/>
  <c r="C3684" i="2"/>
  <c r="D3684" i="2"/>
  <c r="T3658" i="2"/>
  <c r="C3685" i="2"/>
  <c r="D3685" i="2"/>
  <c r="V3668" i="2"/>
  <c r="S3658" i="2"/>
  <c r="C3686" i="2"/>
  <c r="D3686" i="2"/>
  <c r="V3676" i="2"/>
  <c r="U3658" i="2"/>
  <c r="C3687" i="2"/>
  <c r="D3687" i="2"/>
  <c r="V3658" i="2"/>
  <c r="C3688" i="2"/>
  <c r="D3688" i="2"/>
  <c r="W3658" i="2"/>
  <c r="C3689" i="2"/>
  <c r="D3689" i="2"/>
  <c r="X3658" i="2"/>
  <c r="C3690" i="2"/>
  <c r="D3690" i="2"/>
  <c r="D3691" i="2"/>
  <c r="D3658" i="2"/>
  <c r="C3666" i="2"/>
  <c r="D3666" i="2"/>
  <c r="E3658" i="2"/>
  <c r="C3667" i="2"/>
  <c r="D3667" i="2"/>
  <c r="F3658" i="2"/>
  <c r="C3668" i="2"/>
  <c r="D3668" i="2"/>
  <c r="G3658" i="2"/>
  <c r="C3669" i="2"/>
  <c r="D3669" i="2"/>
  <c r="H3658" i="2"/>
  <c r="C3670" i="2"/>
  <c r="D3670" i="2"/>
  <c r="I3658" i="2"/>
  <c r="C3671" i="2"/>
  <c r="D3671" i="2"/>
  <c r="J3658" i="2"/>
  <c r="C3672" i="2"/>
  <c r="D3672" i="2"/>
  <c r="K3658" i="2"/>
  <c r="C3673" i="2"/>
  <c r="D3673" i="2"/>
  <c r="L3658" i="2"/>
  <c r="C3674" i="2"/>
  <c r="D3674" i="2"/>
  <c r="M3658" i="2"/>
  <c r="C3675" i="2"/>
  <c r="D3675" i="2"/>
  <c r="N3658" i="2"/>
  <c r="C3676" i="2"/>
  <c r="D3676" i="2"/>
  <c r="P3658" i="2"/>
  <c r="C3677" i="2"/>
  <c r="D3677" i="2"/>
  <c r="O3658" i="2"/>
  <c r="C3678" i="2"/>
  <c r="D3678" i="2"/>
  <c r="Q3658" i="2"/>
  <c r="C3679" i="2"/>
  <c r="D3679" i="2"/>
  <c r="D3680" i="2"/>
  <c r="N3687" i="2"/>
  <c r="AL3658" i="2"/>
  <c r="C3692" i="2"/>
  <c r="D3692" i="2"/>
  <c r="N3689" i="2"/>
  <c r="AK3658" i="2"/>
  <c r="C3693" i="2"/>
  <c r="D3693" i="2"/>
  <c r="N3690" i="2"/>
  <c r="AM3658" i="2"/>
  <c r="C3694" i="2"/>
  <c r="D3694" i="2"/>
  <c r="N3691" i="2"/>
  <c r="AN3658" i="2"/>
  <c r="C3695" i="2"/>
  <c r="D3695" i="2"/>
  <c r="N3688" i="2"/>
  <c r="AO3658" i="2"/>
  <c r="C3696" i="2"/>
  <c r="D3696" i="2"/>
  <c r="N3679" i="2"/>
  <c r="AF3658" i="2"/>
  <c r="C3697" i="2"/>
  <c r="D3697" i="2"/>
  <c r="AH3658" i="2"/>
  <c r="C3698" i="2"/>
  <c r="D3698" i="2"/>
  <c r="N3681" i="2"/>
  <c r="AG3658" i="2"/>
  <c r="C3699" i="2"/>
  <c r="D3699" i="2"/>
  <c r="AJ3658" i="2"/>
  <c r="C3700" i="2"/>
  <c r="D3700" i="2"/>
  <c r="N3683" i="2"/>
  <c r="AE3658" i="2"/>
  <c r="C3701" i="2"/>
  <c r="D3701" i="2"/>
  <c r="N3671" i="2"/>
  <c r="AB3658" i="2"/>
  <c r="C3702" i="2"/>
  <c r="D3702" i="2"/>
  <c r="N3672" i="2"/>
  <c r="AC3658" i="2"/>
  <c r="C3703" i="2"/>
  <c r="D3703" i="2"/>
  <c r="N3676" i="2"/>
  <c r="AD3658" i="2"/>
  <c r="C3704" i="2"/>
  <c r="D3704" i="2"/>
  <c r="D3705" i="2"/>
  <c r="Z3676" i="2"/>
  <c r="AP3658" i="2"/>
  <c r="C3706" i="2"/>
  <c r="D3706" i="2"/>
  <c r="Z3667" i="2"/>
  <c r="AQ3658" i="2"/>
  <c r="C3707" i="2"/>
  <c r="D3707" i="2"/>
  <c r="Z3668" i="2"/>
  <c r="AR3658" i="2"/>
  <c r="C3708" i="2"/>
  <c r="D3708" i="2"/>
  <c r="Z3669" i="2"/>
  <c r="AS3658" i="2"/>
  <c r="C3709" i="2"/>
  <c r="D3709" i="2"/>
  <c r="Z3675" i="2"/>
  <c r="AT3658" i="2"/>
  <c r="C3710" i="2"/>
  <c r="D3710" i="2"/>
  <c r="Z3670" i="2"/>
  <c r="AU3658" i="2"/>
  <c r="C3711" i="2"/>
  <c r="D3711" i="2"/>
  <c r="Z3672" i="2"/>
  <c r="AV3658" i="2"/>
  <c r="C3712" i="2"/>
  <c r="D3712" i="2"/>
  <c r="Z3673" i="2"/>
  <c r="AW3658" i="2"/>
  <c r="C3713" i="2"/>
  <c r="D3713" i="2"/>
  <c r="Z3674" i="2"/>
  <c r="AX3658" i="2"/>
  <c r="C3714" i="2"/>
  <c r="D3714" i="2"/>
  <c r="Z3671" i="2"/>
  <c r="AY3658" i="2"/>
  <c r="C3715" i="2"/>
  <c r="D3715" i="2"/>
  <c r="D3716" i="2"/>
  <c r="Z3677" i="2"/>
  <c r="D3717" i="2"/>
  <c r="D3718" i="2"/>
  <c r="D3719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681" i="2"/>
  <c r="E3682" i="2"/>
  <c r="E3683" i="2"/>
  <c r="E3684" i="2"/>
  <c r="E3685" i="2"/>
  <c r="E3686" i="2"/>
  <c r="E3687" i="2"/>
  <c r="E3688" i="2"/>
  <c r="E3689" i="2"/>
  <c r="E3690" i="2"/>
  <c r="E3691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80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19" i="2"/>
  <c r="G3677" i="2"/>
  <c r="V3807" i="2"/>
  <c r="Y3795" i="2"/>
  <c r="C3818" i="2"/>
  <c r="D3818" i="2"/>
  <c r="V3808" i="2"/>
  <c r="Z3795" i="2"/>
  <c r="C3819" i="2"/>
  <c r="D3819" i="2"/>
  <c r="V3809" i="2"/>
  <c r="AA3795" i="2"/>
  <c r="C3820" i="2"/>
  <c r="D3820" i="2"/>
  <c r="V3804" i="2"/>
  <c r="R3795" i="2"/>
  <c r="C3821" i="2"/>
  <c r="D3821" i="2"/>
  <c r="T3795" i="2"/>
  <c r="C3822" i="2"/>
  <c r="D3822" i="2"/>
  <c r="V3805" i="2"/>
  <c r="S3795" i="2"/>
  <c r="C3823" i="2"/>
  <c r="D3823" i="2"/>
  <c r="V3813" i="2"/>
  <c r="U3795" i="2"/>
  <c r="C3824" i="2"/>
  <c r="D3824" i="2"/>
  <c r="V3795" i="2"/>
  <c r="C3825" i="2"/>
  <c r="D3825" i="2"/>
  <c r="W3795" i="2"/>
  <c r="C3826" i="2"/>
  <c r="D3826" i="2"/>
  <c r="X3795" i="2"/>
  <c r="C3827" i="2"/>
  <c r="D3827" i="2"/>
  <c r="D3828" i="2"/>
  <c r="D3795" i="2"/>
  <c r="C3803" i="2"/>
  <c r="D3803" i="2"/>
  <c r="E3795" i="2"/>
  <c r="C3804" i="2"/>
  <c r="D3804" i="2"/>
  <c r="F3795" i="2"/>
  <c r="C3805" i="2"/>
  <c r="D3805" i="2"/>
  <c r="G3795" i="2"/>
  <c r="C3806" i="2"/>
  <c r="D3806" i="2"/>
  <c r="H3795" i="2"/>
  <c r="C3807" i="2"/>
  <c r="D3807" i="2"/>
  <c r="S3809" i="2"/>
  <c r="I3795" i="2"/>
  <c r="C3808" i="2"/>
  <c r="D3808" i="2"/>
  <c r="J3795" i="2"/>
  <c r="C3809" i="2"/>
  <c r="D3809" i="2"/>
  <c r="K3795" i="2"/>
  <c r="C3810" i="2"/>
  <c r="D3810" i="2"/>
  <c r="L3795" i="2"/>
  <c r="C3811" i="2"/>
  <c r="D3811" i="2"/>
  <c r="M3795" i="2"/>
  <c r="C3812" i="2"/>
  <c r="D3812" i="2"/>
  <c r="N3795" i="2"/>
  <c r="C3813" i="2"/>
  <c r="D3813" i="2"/>
  <c r="P3795" i="2"/>
  <c r="C3814" i="2"/>
  <c r="D3814" i="2"/>
  <c r="O3795" i="2"/>
  <c r="C3815" i="2"/>
  <c r="D3815" i="2"/>
  <c r="Q3795" i="2"/>
  <c r="C3816" i="2"/>
  <c r="D3816" i="2"/>
  <c r="D3817" i="2"/>
  <c r="N3824" i="2"/>
  <c r="AL3795" i="2"/>
  <c r="C3829" i="2"/>
  <c r="D3829" i="2"/>
  <c r="N3826" i="2"/>
  <c r="AK3795" i="2"/>
  <c r="C3830" i="2"/>
  <c r="D3830" i="2"/>
  <c r="N3827" i="2"/>
  <c r="AM3795" i="2"/>
  <c r="C3831" i="2"/>
  <c r="D3831" i="2"/>
  <c r="N3828" i="2"/>
  <c r="AN3795" i="2"/>
  <c r="C3832" i="2"/>
  <c r="D3832" i="2"/>
  <c r="N3825" i="2"/>
  <c r="AO3795" i="2"/>
  <c r="C3833" i="2"/>
  <c r="D3833" i="2"/>
  <c r="N3816" i="2"/>
  <c r="AF3795" i="2"/>
  <c r="C3834" i="2"/>
  <c r="D3834" i="2"/>
  <c r="AH3795" i="2"/>
  <c r="C3835" i="2"/>
  <c r="D3835" i="2"/>
  <c r="N3818" i="2"/>
  <c r="AG3795" i="2"/>
  <c r="C3836" i="2"/>
  <c r="D3836" i="2"/>
  <c r="AJ3795" i="2"/>
  <c r="C3837" i="2"/>
  <c r="D3837" i="2"/>
  <c r="N3807" i="2"/>
  <c r="AE3795" i="2"/>
  <c r="C3838" i="2"/>
  <c r="D3838" i="2"/>
  <c r="N3808" i="2"/>
  <c r="AB3795" i="2"/>
  <c r="C3839" i="2"/>
  <c r="D3839" i="2"/>
  <c r="N3809" i="2"/>
  <c r="AC3795" i="2"/>
  <c r="C3840" i="2"/>
  <c r="D3840" i="2"/>
  <c r="N3813" i="2"/>
  <c r="AD3795" i="2"/>
  <c r="C3841" i="2"/>
  <c r="D3841" i="2"/>
  <c r="D3842" i="2"/>
  <c r="Z3813" i="2"/>
  <c r="AP3795" i="2"/>
  <c r="C3843" i="2"/>
  <c r="D3843" i="2"/>
  <c r="Z3804" i="2"/>
  <c r="AQ3795" i="2"/>
  <c r="C3844" i="2"/>
  <c r="D3844" i="2"/>
  <c r="Z3805" i="2"/>
  <c r="AR3795" i="2"/>
  <c r="C3845" i="2"/>
  <c r="D3845" i="2"/>
  <c r="Z3806" i="2"/>
  <c r="AS3795" i="2"/>
  <c r="C3846" i="2"/>
  <c r="D3846" i="2"/>
  <c r="Z3812" i="2"/>
  <c r="AT3795" i="2"/>
  <c r="C3847" i="2"/>
  <c r="D3847" i="2"/>
  <c r="Z3807" i="2"/>
  <c r="AU3795" i="2"/>
  <c r="C3848" i="2"/>
  <c r="D3848" i="2"/>
  <c r="Z3809" i="2"/>
  <c r="AV3795" i="2"/>
  <c r="C3849" i="2"/>
  <c r="D3849" i="2"/>
  <c r="Z3810" i="2"/>
  <c r="AW3795" i="2"/>
  <c r="C3850" i="2"/>
  <c r="D3850" i="2"/>
  <c r="Z3811" i="2"/>
  <c r="AX3795" i="2"/>
  <c r="C3851" i="2"/>
  <c r="D3851" i="2"/>
  <c r="Z3808" i="2"/>
  <c r="AY3795" i="2"/>
  <c r="C3852" i="2"/>
  <c r="D3852" i="2"/>
  <c r="D3853" i="2"/>
  <c r="Z3814" i="2"/>
  <c r="D3854" i="2"/>
  <c r="D3855" i="2"/>
  <c r="D3856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18" i="2"/>
  <c r="E3819" i="2"/>
  <c r="E3820" i="2"/>
  <c r="E3821" i="2"/>
  <c r="E3822" i="2"/>
  <c r="E3823" i="2"/>
  <c r="E3824" i="2"/>
  <c r="E3825" i="2"/>
  <c r="E3826" i="2"/>
  <c r="E3827" i="2"/>
  <c r="E3828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7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56" i="2"/>
  <c r="G3814" i="2"/>
  <c r="V3948" i="2"/>
  <c r="Y3936" i="2"/>
  <c r="C3959" i="2"/>
  <c r="D3959" i="2"/>
  <c r="V3949" i="2"/>
  <c r="Z3936" i="2"/>
  <c r="C3960" i="2"/>
  <c r="D3960" i="2"/>
  <c r="V3950" i="2"/>
  <c r="AA3936" i="2"/>
  <c r="C3961" i="2"/>
  <c r="D3961" i="2"/>
  <c r="V3945" i="2"/>
  <c r="R3936" i="2"/>
  <c r="C3962" i="2"/>
  <c r="D3962" i="2"/>
  <c r="T3936" i="2"/>
  <c r="C3963" i="2"/>
  <c r="D3963" i="2"/>
  <c r="V3946" i="2"/>
  <c r="S3936" i="2"/>
  <c r="C3964" i="2"/>
  <c r="D3964" i="2"/>
  <c r="V3954" i="2"/>
  <c r="U3936" i="2"/>
  <c r="C3965" i="2"/>
  <c r="D3965" i="2"/>
  <c r="V3936" i="2"/>
  <c r="C3966" i="2"/>
  <c r="D3966" i="2"/>
  <c r="W3936" i="2"/>
  <c r="C3967" i="2"/>
  <c r="D3967" i="2"/>
  <c r="X3936" i="2"/>
  <c r="C3968" i="2"/>
  <c r="D3968" i="2"/>
  <c r="D3969" i="2"/>
  <c r="D3936" i="2"/>
  <c r="C3944" i="2"/>
  <c r="D3944" i="2"/>
  <c r="E3936" i="2"/>
  <c r="C3945" i="2"/>
  <c r="D3945" i="2"/>
  <c r="F3936" i="2"/>
  <c r="C3946" i="2"/>
  <c r="D3946" i="2"/>
  <c r="G3936" i="2"/>
  <c r="C3947" i="2"/>
  <c r="D3947" i="2"/>
  <c r="H3936" i="2"/>
  <c r="C3948" i="2"/>
  <c r="D3948" i="2"/>
  <c r="I3936" i="2"/>
  <c r="C3949" i="2"/>
  <c r="D3949" i="2"/>
  <c r="J3936" i="2"/>
  <c r="C3950" i="2"/>
  <c r="D3950" i="2"/>
  <c r="S3956" i="2"/>
  <c r="K3936" i="2"/>
  <c r="C3951" i="2"/>
  <c r="D3951" i="2"/>
  <c r="L3936" i="2"/>
  <c r="C3952" i="2"/>
  <c r="D3952" i="2"/>
  <c r="M3936" i="2"/>
  <c r="C3953" i="2"/>
  <c r="D3953" i="2"/>
  <c r="N3936" i="2"/>
  <c r="C3954" i="2"/>
  <c r="D3954" i="2"/>
  <c r="P3936" i="2"/>
  <c r="C3955" i="2"/>
  <c r="D3955" i="2"/>
  <c r="O3936" i="2"/>
  <c r="C3956" i="2"/>
  <c r="D3956" i="2"/>
  <c r="Q3936" i="2"/>
  <c r="C3957" i="2"/>
  <c r="D3957" i="2"/>
  <c r="D3958" i="2"/>
  <c r="N3965" i="2"/>
  <c r="AL3936" i="2"/>
  <c r="C3970" i="2"/>
  <c r="D3970" i="2"/>
  <c r="N3967" i="2"/>
  <c r="AK3936" i="2"/>
  <c r="C3971" i="2"/>
  <c r="D3971" i="2"/>
  <c r="N3968" i="2"/>
  <c r="AM3936" i="2"/>
  <c r="C3972" i="2"/>
  <c r="D3972" i="2"/>
  <c r="N3969" i="2"/>
  <c r="AN3936" i="2"/>
  <c r="C3973" i="2"/>
  <c r="D3973" i="2"/>
  <c r="N3966" i="2"/>
  <c r="AO3936" i="2"/>
  <c r="C3974" i="2"/>
  <c r="D3974" i="2"/>
  <c r="N3957" i="2"/>
  <c r="AF3936" i="2"/>
  <c r="C3975" i="2"/>
  <c r="D3975" i="2"/>
  <c r="AH3936" i="2"/>
  <c r="C3976" i="2"/>
  <c r="D3976" i="2"/>
  <c r="N3959" i="2"/>
  <c r="AG3936" i="2"/>
  <c r="C3977" i="2"/>
  <c r="D3977" i="2"/>
  <c r="AJ3936" i="2"/>
  <c r="C3978" i="2"/>
  <c r="D3978" i="2"/>
  <c r="N3961" i="2"/>
  <c r="AE3936" i="2"/>
  <c r="C3979" i="2"/>
  <c r="D3979" i="2"/>
  <c r="N3949" i="2"/>
  <c r="AB3936" i="2"/>
  <c r="C3980" i="2"/>
  <c r="D3980" i="2"/>
  <c r="N3950" i="2"/>
  <c r="AC3936" i="2"/>
  <c r="C3981" i="2"/>
  <c r="D3981" i="2"/>
  <c r="N3954" i="2"/>
  <c r="AD3936" i="2"/>
  <c r="C3982" i="2"/>
  <c r="D3982" i="2"/>
  <c r="D3983" i="2"/>
  <c r="Z3954" i="2"/>
  <c r="AP3936" i="2"/>
  <c r="C3984" i="2"/>
  <c r="D3984" i="2"/>
  <c r="Z3945" i="2"/>
  <c r="AQ3936" i="2"/>
  <c r="C3985" i="2"/>
  <c r="D3985" i="2"/>
  <c r="Z3946" i="2"/>
  <c r="AR3936" i="2"/>
  <c r="C3986" i="2"/>
  <c r="D3986" i="2"/>
  <c r="Z3947" i="2"/>
  <c r="AS3936" i="2"/>
  <c r="C3987" i="2"/>
  <c r="D3987" i="2"/>
  <c r="Z3953" i="2"/>
  <c r="AT3936" i="2"/>
  <c r="C3988" i="2"/>
  <c r="D3988" i="2"/>
  <c r="Z3948" i="2"/>
  <c r="AU3936" i="2"/>
  <c r="C3989" i="2"/>
  <c r="D3989" i="2"/>
  <c r="Z3950" i="2"/>
  <c r="AV3936" i="2"/>
  <c r="C3990" i="2"/>
  <c r="D3990" i="2"/>
  <c r="Z3951" i="2"/>
  <c r="AW3936" i="2"/>
  <c r="C3991" i="2"/>
  <c r="D3991" i="2"/>
  <c r="Z3952" i="2"/>
  <c r="AX3936" i="2"/>
  <c r="C3992" i="2"/>
  <c r="D3992" i="2"/>
  <c r="Z3949" i="2"/>
  <c r="AY3936" i="2"/>
  <c r="C3993" i="2"/>
  <c r="D3993" i="2"/>
  <c r="D3994" i="2"/>
  <c r="Z3955" i="2"/>
  <c r="D3995" i="2"/>
  <c r="D3996" i="2"/>
  <c r="D3997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59" i="2"/>
  <c r="E3960" i="2"/>
  <c r="E3961" i="2"/>
  <c r="E3962" i="2"/>
  <c r="E3963" i="2"/>
  <c r="E3964" i="2"/>
  <c r="E3965" i="2"/>
  <c r="E3966" i="2"/>
  <c r="E3967" i="2"/>
  <c r="E3968" i="2"/>
  <c r="E3969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8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97" i="2"/>
  <c r="G3955" i="2"/>
  <c r="V4096" i="2"/>
  <c r="Y4084" i="2"/>
  <c r="C4107" i="2"/>
  <c r="D4107" i="2"/>
  <c r="V4097" i="2"/>
  <c r="Z4084" i="2"/>
  <c r="C4108" i="2"/>
  <c r="D4108" i="2"/>
  <c r="V4098" i="2"/>
  <c r="AA4084" i="2"/>
  <c r="C4109" i="2"/>
  <c r="D4109" i="2"/>
  <c r="V4093" i="2"/>
  <c r="R4084" i="2"/>
  <c r="C4110" i="2"/>
  <c r="D4110" i="2"/>
  <c r="T4084" i="2"/>
  <c r="C4111" i="2"/>
  <c r="D4111" i="2"/>
  <c r="V4094" i="2"/>
  <c r="S4084" i="2"/>
  <c r="C4112" i="2"/>
  <c r="D4112" i="2"/>
  <c r="V4102" i="2"/>
  <c r="U4084" i="2"/>
  <c r="C4113" i="2"/>
  <c r="D4113" i="2"/>
  <c r="V4084" i="2"/>
  <c r="C4114" i="2"/>
  <c r="D4114" i="2"/>
  <c r="W4084" i="2"/>
  <c r="C4115" i="2"/>
  <c r="D4115" i="2"/>
  <c r="X4084" i="2"/>
  <c r="C4116" i="2"/>
  <c r="D4116" i="2"/>
  <c r="D4117" i="2"/>
  <c r="D4084" i="2"/>
  <c r="C4092" i="2"/>
  <c r="D4092" i="2"/>
  <c r="E4084" i="2"/>
  <c r="C4093" i="2"/>
  <c r="D4093" i="2"/>
  <c r="F4084" i="2"/>
  <c r="C4094" i="2"/>
  <c r="D4094" i="2"/>
  <c r="G4084" i="2"/>
  <c r="C4095" i="2"/>
  <c r="D4095" i="2"/>
  <c r="S4099" i="2"/>
  <c r="H4084" i="2"/>
  <c r="C4096" i="2"/>
  <c r="D4096" i="2"/>
  <c r="I4084" i="2"/>
  <c r="C4097" i="2"/>
  <c r="D4097" i="2"/>
  <c r="J4084" i="2"/>
  <c r="C4098" i="2"/>
  <c r="D4098" i="2"/>
  <c r="S4104" i="2"/>
  <c r="K4084" i="2"/>
  <c r="C4099" i="2"/>
  <c r="D4099" i="2"/>
  <c r="S4100" i="2"/>
  <c r="L4084" i="2"/>
  <c r="C4100" i="2"/>
  <c r="D4100" i="2"/>
  <c r="M4084" i="2"/>
  <c r="C4101" i="2"/>
  <c r="D4101" i="2"/>
  <c r="N4084" i="2"/>
  <c r="C4102" i="2"/>
  <c r="D4102" i="2"/>
  <c r="P4084" i="2"/>
  <c r="C4103" i="2"/>
  <c r="D4103" i="2"/>
  <c r="O4084" i="2"/>
  <c r="C4104" i="2"/>
  <c r="D4104" i="2"/>
  <c r="Q4084" i="2"/>
  <c r="C4105" i="2"/>
  <c r="D4105" i="2"/>
  <c r="D4106" i="2"/>
  <c r="N4113" i="2"/>
  <c r="AL4084" i="2"/>
  <c r="C4118" i="2"/>
  <c r="D4118" i="2"/>
  <c r="N4115" i="2"/>
  <c r="AK4084" i="2"/>
  <c r="C4119" i="2"/>
  <c r="D4119" i="2"/>
  <c r="N4116" i="2"/>
  <c r="AM4084" i="2"/>
  <c r="C4120" i="2"/>
  <c r="D4120" i="2"/>
  <c r="N4117" i="2"/>
  <c r="AN4084" i="2"/>
  <c r="C4121" i="2"/>
  <c r="D4121" i="2"/>
  <c r="N4114" i="2"/>
  <c r="AO4084" i="2"/>
  <c r="C4122" i="2"/>
  <c r="D4122" i="2"/>
  <c r="N4105" i="2"/>
  <c r="AF4084" i="2"/>
  <c r="C4123" i="2"/>
  <c r="D4123" i="2"/>
  <c r="AH4084" i="2"/>
  <c r="C4124" i="2"/>
  <c r="D4124" i="2"/>
  <c r="N4107" i="2"/>
  <c r="AG4084" i="2"/>
  <c r="C4125" i="2"/>
  <c r="D4125" i="2"/>
  <c r="AJ4084" i="2"/>
  <c r="C4126" i="2"/>
  <c r="D4126" i="2"/>
  <c r="N4109" i="2"/>
  <c r="AE4084" i="2"/>
  <c r="C4127" i="2"/>
  <c r="D4127" i="2"/>
  <c r="N4097" i="2"/>
  <c r="AB4084" i="2"/>
  <c r="C4128" i="2"/>
  <c r="D4128" i="2"/>
  <c r="N4098" i="2"/>
  <c r="AC4084" i="2"/>
  <c r="C4129" i="2"/>
  <c r="D4129" i="2"/>
  <c r="N4102" i="2"/>
  <c r="AD4084" i="2"/>
  <c r="C4130" i="2"/>
  <c r="D4130" i="2"/>
  <c r="D4131" i="2"/>
  <c r="Z4102" i="2"/>
  <c r="AP4084" i="2"/>
  <c r="C4132" i="2"/>
  <c r="D4132" i="2"/>
  <c r="Z4093" i="2"/>
  <c r="AQ4084" i="2"/>
  <c r="C4133" i="2"/>
  <c r="D4133" i="2"/>
  <c r="Z4094" i="2"/>
  <c r="AR4084" i="2"/>
  <c r="C4134" i="2"/>
  <c r="D4134" i="2"/>
  <c r="Z4095" i="2"/>
  <c r="AS4084" i="2"/>
  <c r="C4135" i="2"/>
  <c r="D4135" i="2"/>
  <c r="Z4101" i="2"/>
  <c r="AT4084" i="2"/>
  <c r="C4136" i="2"/>
  <c r="D4136" i="2"/>
  <c r="Z4096" i="2"/>
  <c r="AU4084" i="2"/>
  <c r="C4137" i="2"/>
  <c r="D4137" i="2"/>
  <c r="Z4098" i="2"/>
  <c r="AV4084" i="2"/>
  <c r="C4138" i="2"/>
  <c r="D4138" i="2"/>
  <c r="Z4099" i="2"/>
  <c r="AW4084" i="2"/>
  <c r="C4139" i="2"/>
  <c r="D4139" i="2"/>
  <c r="Z4100" i="2"/>
  <c r="AX4084" i="2"/>
  <c r="C4140" i="2"/>
  <c r="D4140" i="2"/>
  <c r="Z4097" i="2"/>
  <c r="AY4084" i="2"/>
  <c r="C4141" i="2"/>
  <c r="D4141" i="2"/>
  <c r="D4142" i="2"/>
  <c r="Z4103" i="2"/>
  <c r="D4143" i="2"/>
  <c r="D4144" i="2"/>
  <c r="D4145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07" i="2"/>
  <c r="E4108" i="2"/>
  <c r="E4109" i="2"/>
  <c r="E4110" i="2"/>
  <c r="E4111" i="2"/>
  <c r="E4112" i="2"/>
  <c r="E4113" i="2"/>
  <c r="E4114" i="2"/>
  <c r="E4115" i="2"/>
  <c r="E4116" i="2"/>
  <c r="E4117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6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45" i="2"/>
  <c r="G4103" i="2"/>
  <c r="C3605" i="2"/>
  <c r="E6103" i="2"/>
  <c r="M6102" i="2"/>
  <c r="M6101" i="2"/>
  <c r="E6101" i="2"/>
  <c r="M6100" i="2"/>
  <c r="E6100" i="2"/>
  <c r="M6099" i="2"/>
  <c r="E6099" i="2"/>
  <c r="M6098" i="2"/>
  <c r="E6098" i="2"/>
  <c r="M6097" i="2"/>
  <c r="F6089" i="2"/>
  <c r="N6052" i="2"/>
  <c r="N6050" i="2"/>
  <c r="V6048" i="2"/>
  <c r="V6047" i="2"/>
  <c r="G6046" i="2"/>
  <c r="V6045" i="2"/>
  <c r="N6045" i="2"/>
  <c r="G6045" i="2"/>
  <c r="V6044" i="2"/>
  <c r="N6044" i="2"/>
  <c r="V6043" i="2"/>
  <c r="N6043" i="2"/>
  <c r="S6040" i="2"/>
  <c r="N6040" i="2"/>
  <c r="V6039" i="2"/>
  <c r="AI6028" i="2"/>
  <c r="E5953" i="2"/>
  <c r="M5952" i="2"/>
  <c r="M5951" i="2"/>
  <c r="E5951" i="2"/>
  <c r="M5950" i="2"/>
  <c r="E5950" i="2"/>
  <c r="M5949" i="2"/>
  <c r="E5949" i="2"/>
  <c r="M5948" i="2"/>
  <c r="E5948" i="2"/>
  <c r="M5947" i="2"/>
  <c r="F5939" i="2"/>
  <c r="N5902" i="2"/>
  <c r="N5900" i="2"/>
  <c r="V5898" i="2"/>
  <c r="V5897" i="2"/>
  <c r="G5896" i="2"/>
  <c r="V5895" i="2"/>
  <c r="N5895" i="2"/>
  <c r="G5895" i="2"/>
  <c r="V5894" i="2"/>
  <c r="N5894" i="2"/>
  <c r="V5893" i="2"/>
  <c r="N5893" i="2"/>
  <c r="S5890" i="2"/>
  <c r="N5890" i="2"/>
  <c r="V5889" i="2"/>
  <c r="AI5878" i="2"/>
  <c r="E5810" i="2"/>
  <c r="M5809" i="2"/>
  <c r="M5808" i="2"/>
  <c r="E5808" i="2"/>
  <c r="M5807" i="2"/>
  <c r="E5807" i="2"/>
  <c r="M5806" i="2"/>
  <c r="E5806" i="2"/>
  <c r="M5805" i="2"/>
  <c r="E5805" i="2"/>
  <c r="M5804" i="2"/>
  <c r="F5796" i="2"/>
  <c r="AD5735" i="2"/>
  <c r="N5753" i="2"/>
  <c r="N5759" i="2"/>
  <c r="N5757" i="2"/>
  <c r="V5755" i="2"/>
  <c r="V5754" i="2"/>
  <c r="G5753" i="2"/>
  <c r="V5752" i="2"/>
  <c r="N5752" i="2"/>
  <c r="G5752" i="2"/>
  <c r="V5751" i="2"/>
  <c r="N5751" i="2"/>
  <c r="V5750" i="2"/>
  <c r="N5750" i="2"/>
  <c r="S5747" i="2"/>
  <c r="N5747" i="2"/>
  <c r="V5746" i="2"/>
  <c r="E5665" i="2"/>
  <c r="M5664" i="2"/>
  <c r="M5663" i="2"/>
  <c r="E5663" i="2"/>
  <c r="M5662" i="2"/>
  <c r="E5662" i="2"/>
  <c r="M5661" i="2"/>
  <c r="E5661" i="2"/>
  <c r="M5660" i="2"/>
  <c r="E5660" i="2"/>
  <c r="M5659" i="2"/>
  <c r="F5651" i="2"/>
  <c r="N5614" i="2"/>
  <c r="N5612" i="2"/>
  <c r="V5610" i="2"/>
  <c r="V5609" i="2"/>
  <c r="G5608" i="2"/>
  <c r="V5607" i="2"/>
  <c r="N5607" i="2"/>
  <c r="G5607" i="2"/>
  <c r="V5606" i="2"/>
  <c r="N5606" i="2"/>
  <c r="V5605" i="2"/>
  <c r="N5605" i="2"/>
  <c r="S5602" i="2"/>
  <c r="N5602" i="2"/>
  <c r="V5601" i="2"/>
  <c r="AI5590" i="2"/>
  <c r="V4875" i="2"/>
  <c r="Y4863" i="2"/>
  <c r="C4886" i="2"/>
  <c r="D4886" i="2"/>
  <c r="V4876" i="2"/>
  <c r="Z4863" i="2"/>
  <c r="C4887" i="2"/>
  <c r="D4887" i="2"/>
  <c r="V4877" i="2"/>
  <c r="AA4863" i="2"/>
  <c r="C4888" i="2"/>
  <c r="D4888" i="2"/>
  <c r="V4872" i="2"/>
  <c r="R4863" i="2"/>
  <c r="C4889" i="2"/>
  <c r="D4889" i="2"/>
  <c r="T4863" i="2"/>
  <c r="C4890" i="2"/>
  <c r="D4890" i="2"/>
  <c r="V4873" i="2"/>
  <c r="S4863" i="2"/>
  <c r="C4891" i="2"/>
  <c r="D4891" i="2"/>
  <c r="V4881" i="2"/>
  <c r="U4863" i="2"/>
  <c r="C4892" i="2"/>
  <c r="D4892" i="2"/>
  <c r="V4863" i="2"/>
  <c r="C4893" i="2"/>
  <c r="D4893" i="2"/>
  <c r="W4863" i="2"/>
  <c r="C4894" i="2"/>
  <c r="D4894" i="2"/>
  <c r="X4863" i="2"/>
  <c r="C4895" i="2"/>
  <c r="D4895" i="2"/>
  <c r="D4896" i="2"/>
  <c r="D4863" i="2"/>
  <c r="C4871" i="2"/>
  <c r="D4871" i="2"/>
  <c r="E4863" i="2"/>
  <c r="C4872" i="2"/>
  <c r="D4872" i="2"/>
  <c r="F4863" i="2"/>
  <c r="C4873" i="2"/>
  <c r="D4873" i="2"/>
  <c r="G4863" i="2"/>
  <c r="C4874" i="2"/>
  <c r="D4874" i="2"/>
  <c r="S4878" i="2"/>
  <c r="H4863" i="2"/>
  <c r="C4875" i="2"/>
  <c r="D4875" i="2"/>
  <c r="I4863" i="2"/>
  <c r="C4876" i="2"/>
  <c r="D4876" i="2"/>
  <c r="J4863" i="2"/>
  <c r="C4877" i="2"/>
  <c r="D4877" i="2"/>
  <c r="S4883" i="2"/>
  <c r="K4863" i="2"/>
  <c r="C4878" i="2"/>
  <c r="D4878" i="2"/>
  <c r="S4879" i="2"/>
  <c r="L4863" i="2"/>
  <c r="C4879" i="2"/>
  <c r="D4879" i="2"/>
  <c r="M4863" i="2"/>
  <c r="C4880" i="2"/>
  <c r="D4880" i="2"/>
  <c r="N4863" i="2"/>
  <c r="C4881" i="2"/>
  <c r="D4881" i="2"/>
  <c r="P4863" i="2"/>
  <c r="C4882" i="2"/>
  <c r="D4882" i="2"/>
  <c r="O4863" i="2"/>
  <c r="C4883" i="2"/>
  <c r="D4883" i="2"/>
  <c r="Q4863" i="2"/>
  <c r="C4884" i="2"/>
  <c r="D4884" i="2"/>
  <c r="D4885" i="2"/>
  <c r="N4892" i="2"/>
  <c r="AL4863" i="2"/>
  <c r="C4897" i="2"/>
  <c r="D4897" i="2"/>
  <c r="N4894" i="2"/>
  <c r="AK4863" i="2"/>
  <c r="C4898" i="2"/>
  <c r="D4898" i="2"/>
  <c r="N4895" i="2"/>
  <c r="AM4863" i="2"/>
  <c r="C4899" i="2"/>
  <c r="D4899" i="2"/>
  <c r="N4896" i="2"/>
  <c r="AN4863" i="2"/>
  <c r="C4900" i="2"/>
  <c r="D4900" i="2"/>
  <c r="N4893" i="2"/>
  <c r="AO4863" i="2"/>
  <c r="C4901" i="2"/>
  <c r="D4901" i="2"/>
  <c r="N4884" i="2"/>
  <c r="AF4863" i="2"/>
  <c r="C4902" i="2"/>
  <c r="D4902" i="2"/>
  <c r="AH4863" i="2"/>
  <c r="C4903" i="2"/>
  <c r="D4903" i="2"/>
  <c r="N4886" i="2"/>
  <c r="AG4863" i="2"/>
  <c r="C4904" i="2"/>
  <c r="D4904" i="2"/>
  <c r="AJ4863" i="2"/>
  <c r="C4905" i="2"/>
  <c r="D4905" i="2"/>
  <c r="N4888" i="2"/>
  <c r="AE4863" i="2"/>
  <c r="C4906" i="2"/>
  <c r="D4906" i="2"/>
  <c r="N4876" i="2"/>
  <c r="AB4863" i="2"/>
  <c r="C4907" i="2"/>
  <c r="D4907" i="2"/>
  <c r="N4877" i="2"/>
  <c r="AC4863" i="2"/>
  <c r="C4908" i="2"/>
  <c r="D4908" i="2"/>
  <c r="N4881" i="2"/>
  <c r="AD4863" i="2"/>
  <c r="C4909" i="2"/>
  <c r="D4909" i="2"/>
  <c r="D4910" i="2"/>
  <c r="Z4881" i="2"/>
  <c r="AP4863" i="2"/>
  <c r="C4911" i="2"/>
  <c r="D4911" i="2"/>
  <c r="Z4872" i="2"/>
  <c r="AQ4863" i="2"/>
  <c r="C4912" i="2"/>
  <c r="D4912" i="2"/>
  <c r="Z4873" i="2"/>
  <c r="AR4863" i="2"/>
  <c r="C4913" i="2"/>
  <c r="D4913" i="2"/>
  <c r="Z4874" i="2"/>
  <c r="AS4863" i="2"/>
  <c r="C4914" i="2"/>
  <c r="D4914" i="2"/>
  <c r="Z4880" i="2"/>
  <c r="AT4863" i="2"/>
  <c r="C4915" i="2"/>
  <c r="D4915" i="2"/>
  <c r="Z4875" i="2"/>
  <c r="AU4863" i="2"/>
  <c r="C4916" i="2"/>
  <c r="D4916" i="2"/>
  <c r="Z4877" i="2"/>
  <c r="AV4863" i="2"/>
  <c r="C4917" i="2"/>
  <c r="D4917" i="2"/>
  <c r="Z4878" i="2"/>
  <c r="AW4863" i="2"/>
  <c r="C4918" i="2"/>
  <c r="D4918" i="2"/>
  <c r="Z4879" i="2"/>
  <c r="AX4863" i="2"/>
  <c r="C4919" i="2"/>
  <c r="D4919" i="2"/>
  <c r="Z4876" i="2"/>
  <c r="AY4863" i="2"/>
  <c r="C4920" i="2"/>
  <c r="D4920" i="2"/>
  <c r="D4921" i="2"/>
  <c r="Z4882" i="2"/>
  <c r="D4922" i="2"/>
  <c r="D4923" i="2"/>
  <c r="D4924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886" i="2"/>
  <c r="E4887" i="2"/>
  <c r="E4888" i="2"/>
  <c r="E4889" i="2"/>
  <c r="E4890" i="2"/>
  <c r="E4891" i="2"/>
  <c r="E4892" i="2"/>
  <c r="E4893" i="2"/>
  <c r="E4894" i="2"/>
  <c r="E4895" i="2"/>
  <c r="E4896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5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24" i="2"/>
  <c r="G4882" i="2"/>
  <c r="V5014" i="2"/>
  <c r="Y5002" i="2"/>
  <c r="C5025" i="2"/>
  <c r="D5025" i="2"/>
  <c r="V5015" i="2"/>
  <c r="Z5002" i="2"/>
  <c r="C5026" i="2"/>
  <c r="D5026" i="2"/>
  <c r="V5016" i="2"/>
  <c r="AA5002" i="2"/>
  <c r="C5027" i="2"/>
  <c r="D5027" i="2"/>
  <c r="V5011" i="2"/>
  <c r="R5002" i="2"/>
  <c r="C5028" i="2"/>
  <c r="D5028" i="2"/>
  <c r="T5002" i="2"/>
  <c r="C5029" i="2"/>
  <c r="D5029" i="2"/>
  <c r="V5012" i="2"/>
  <c r="S5002" i="2"/>
  <c r="C5030" i="2"/>
  <c r="D5030" i="2"/>
  <c r="V5020" i="2"/>
  <c r="U5002" i="2"/>
  <c r="C5031" i="2"/>
  <c r="D5031" i="2"/>
  <c r="V5002" i="2"/>
  <c r="C5032" i="2"/>
  <c r="D5032" i="2"/>
  <c r="W5002" i="2"/>
  <c r="C5033" i="2"/>
  <c r="D5033" i="2"/>
  <c r="X5002" i="2"/>
  <c r="C5034" i="2"/>
  <c r="D5034" i="2"/>
  <c r="D5035" i="2"/>
  <c r="S5013" i="2"/>
  <c r="D5002" i="2"/>
  <c r="C5010" i="2"/>
  <c r="D5010" i="2"/>
  <c r="S5012" i="2"/>
  <c r="E5002" i="2"/>
  <c r="C5011" i="2"/>
  <c r="D5011" i="2"/>
  <c r="S5015" i="2"/>
  <c r="F5002" i="2"/>
  <c r="C5012" i="2"/>
  <c r="D5012" i="2"/>
  <c r="G5002" i="2"/>
  <c r="C5013" i="2"/>
  <c r="D5013" i="2"/>
  <c r="S5017" i="2"/>
  <c r="H5002" i="2"/>
  <c r="C5014" i="2"/>
  <c r="D5014" i="2"/>
  <c r="S5016" i="2"/>
  <c r="I5002" i="2"/>
  <c r="C5015" i="2"/>
  <c r="D5015" i="2"/>
  <c r="J5002" i="2"/>
  <c r="C5016" i="2"/>
  <c r="D5016" i="2"/>
  <c r="S5022" i="2"/>
  <c r="K5002" i="2"/>
  <c r="C5017" i="2"/>
  <c r="D5017" i="2"/>
  <c r="S5018" i="2"/>
  <c r="L5002" i="2"/>
  <c r="C5018" i="2"/>
  <c r="D5018" i="2"/>
  <c r="M5002" i="2"/>
  <c r="C5019" i="2"/>
  <c r="D5019" i="2"/>
  <c r="S5024" i="2"/>
  <c r="N5002" i="2"/>
  <c r="C5020" i="2"/>
  <c r="D5020" i="2"/>
  <c r="S5026" i="2"/>
  <c r="P5002" i="2"/>
  <c r="C5021" i="2"/>
  <c r="D5021" i="2"/>
  <c r="S5025" i="2"/>
  <c r="O5002" i="2"/>
  <c r="C5022" i="2"/>
  <c r="D5022" i="2"/>
  <c r="Q5002" i="2"/>
  <c r="C5023" i="2"/>
  <c r="D5023" i="2"/>
  <c r="D5024" i="2"/>
  <c r="N5031" i="2"/>
  <c r="AL5002" i="2"/>
  <c r="C5036" i="2"/>
  <c r="D5036" i="2"/>
  <c r="N5033" i="2"/>
  <c r="AK5002" i="2"/>
  <c r="C5037" i="2"/>
  <c r="D5037" i="2"/>
  <c r="N5034" i="2"/>
  <c r="AM5002" i="2"/>
  <c r="C5038" i="2"/>
  <c r="D5038" i="2"/>
  <c r="N5035" i="2"/>
  <c r="AN5002" i="2"/>
  <c r="C5039" i="2"/>
  <c r="D5039" i="2"/>
  <c r="N5032" i="2"/>
  <c r="AO5002" i="2"/>
  <c r="C5040" i="2"/>
  <c r="D5040" i="2"/>
  <c r="N5023" i="2"/>
  <c r="AF5002" i="2"/>
  <c r="C5041" i="2"/>
  <c r="D5041" i="2"/>
  <c r="AH5002" i="2"/>
  <c r="C5042" i="2"/>
  <c r="D5042" i="2"/>
  <c r="N5025" i="2"/>
  <c r="AG5002" i="2"/>
  <c r="C5043" i="2"/>
  <c r="D5043" i="2"/>
  <c r="AJ5002" i="2"/>
  <c r="C5044" i="2"/>
  <c r="D5044" i="2"/>
  <c r="N5027" i="2"/>
  <c r="AE5002" i="2"/>
  <c r="C5045" i="2"/>
  <c r="D5045" i="2"/>
  <c r="N5015" i="2"/>
  <c r="AB5002" i="2"/>
  <c r="C5046" i="2"/>
  <c r="D5046" i="2"/>
  <c r="N5016" i="2"/>
  <c r="AC5002" i="2"/>
  <c r="C5047" i="2"/>
  <c r="D5047" i="2"/>
  <c r="N5020" i="2"/>
  <c r="AD5002" i="2"/>
  <c r="C5048" i="2"/>
  <c r="D5048" i="2"/>
  <c r="D5049" i="2"/>
  <c r="Z5020" i="2"/>
  <c r="AP5002" i="2"/>
  <c r="C5050" i="2"/>
  <c r="D5050" i="2"/>
  <c r="Z5011" i="2"/>
  <c r="AQ5002" i="2"/>
  <c r="C5051" i="2"/>
  <c r="D5051" i="2"/>
  <c r="Z5012" i="2"/>
  <c r="AR5002" i="2"/>
  <c r="C5052" i="2"/>
  <c r="D5052" i="2"/>
  <c r="Z5013" i="2"/>
  <c r="AS5002" i="2"/>
  <c r="C5053" i="2"/>
  <c r="D5053" i="2"/>
  <c r="Z5019" i="2"/>
  <c r="AT5002" i="2"/>
  <c r="C5054" i="2"/>
  <c r="D5054" i="2"/>
  <c r="Z5014" i="2"/>
  <c r="AU5002" i="2"/>
  <c r="C5055" i="2"/>
  <c r="D5055" i="2"/>
  <c r="Z5016" i="2"/>
  <c r="AV5002" i="2"/>
  <c r="C5056" i="2"/>
  <c r="D5056" i="2"/>
  <c r="Z5017" i="2"/>
  <c r="AW5002" i="2"/>
  <c r="C5057" i="2"/>
  <c r="D5057" i="2"/>
  <c r="Z5018" i="2"/>
  <c r="AX5002" i="2"/>
  <c r="C5058" i="2"/>
  <c r="D5058" i="2"/>
  <c r="Z5015" i="2"/>
  <c r="AY5002" i="2"/>
  <c r="C5059" i="2"/>
  <c r="D5059" i="2"/>
  <c r="D5060" i="2"/>
  <c r="Z5021" i="2"/>
  <c r="D5061" i="2"/>
  <c r="D5062" i="2"/>
  <c r="D5063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25" i="2"/>
  <c r="E5026" i="2"/>
  <c r="E5027" i="2"/>
  <c r="E5028" i="2"/>
  <c r="E5029" i="2"/>
  <c r="E5030" i="2"/>
  <c r="E5031" i="2"/>
  <c r="E5032" i="2"/>
  <c r="E5033" i="2"/>
  <c r="E5034" i="2"/>
  <c r="E5035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4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63" i="2"/>
  <c r="G5021" i="2"/>
  <c r="V5161" i="2"/>
  <c r="Y5149" i="2"/>
  <c r="C5172" i="2"/>
  <c r="D5172" i="2"/>
  <c r="V5162" i="2"/>
  <c r="Z5149" i="2"/>
  <c r="C5173" i="2"/>
  <c r="D5173" i="2"/>
  <c r="V5163" i="2"/>
  <c r="AA5149" i="2"/>
  <c r="C5174" i="2"/>
  <c r="D5174" i="2"/>
  <c r="V5158" i="2"/>
  <c r="R5149" i="2"/>
  <c r="C5175" i="2"/>
  <c r="D5175" i="2"/>
  <c r="T5149" i="2"/>
  <c r="C5176" i="2"/>
  <c r="D5176" i="2"/>
  <c r="V5159" i="2"/>
  <c r="S5149" i="2"/>
  <c r="C5177" i="2"/>
  <c r="D5177" i="2"/>
  <c r="V5167" i="2"/>
  <c r="U5149" i="2"/>
  <c r="C5178" i="2"/>
  <c r="D5178" i="2"/>
  <c r="V5149" i="2"/>
  <c r="C5179" i="2"/>
  <c r="D5179" i="2"/>
  <c r="W5149" i="2"/>
  <c r="C5180" i="2"/>
  <c r="D5180" i="2"/>
  <c r="X5149" i="2"/>
  <c r="C5181" i="2"/>
  <c r="D5181" i="2"/>
  <c r="D5182" i="2"/>
  <c r="S5160" i="2"/>
  <c r="D5149" i="2"/>
  <c r="C5157" i="2"/>
  <c r="D5157" i="2"/>
  <c r="S5159" i="2"/>
  <c r="E5149" i="2"/>
  <c r="C5158" i="2"/>
  <c r="D5158" i="2"/>
  <c r="S5162" i="2"/>
  <c r="F5149" i="2"/>
  <c r="C5159" i="2"/>
  <c r="D5159" i="2"/>
  <c r="G5149" i="2"/>
  <c r="C5160" i="2"/>
  <c r="D5160" i="2"/>
  <c r="S5164" i="2"/>
  <c r="H5149" i="2"/>
  <c r="C5161" i="2"/>
  <c r="D5161" i="2"/>
  <c r="S5163" i="2"/>
  <c r="I5149" i="2"/>
  <c r="C5162" i="2"/>
  <c r="D5162" i="2"/>
  <c r="J5149" i="2"/>
  <c r="C5163" i="2"/>
  <c r="D5163" i="2"/>
  <c r="S5169" i="2"/>
  <c r="K5149" i="2"/>
  <c r="C5164" i="2"/>
  <c r="D5164" i="2"/>
  <c r="S5165" i="2"/>
  <c r="L5149" i="2"/>
  <c r="C5165" i="2"/>
  <c r="D5165" i="2"/>
  <c r="M5149" i="2"/>
  <c r="C5166" i="2"/>
  <c r="D5166" i="2"/>
  <c r="N5149" i="2"/>
  <c r="C5167" i="2"/>
  <c r="D5167" i="2"/>
  <c r="P5149" i="2"/>
  <c r="C5168" i="2"/>
  <c r="D5168" i="2"/>
  <c r="O5149" i="2"/>
  <c r="C5169" i="2"/>
  <c r="D5169" i="2"/>
  <c r="Q5149" i="2"/>
  <c r="C5170" i="2"/>
  <c r="D5170" i="2"/>
  <c r="D5171" i="2"/>
  <c r="N5178" i="2"/>
  <c r="AL5149" i="2"/>
  <c r="C5183" i="2"/>
  <c r="D5183" i="2"/>
  <c r="N5180" i="2"/>
  <c r="AK5149" i="2"/>
  <c r="C5184" i="2"/>
  <c r="D5184" i="2"/>
  <c r="N5181" i="2"/>
  <c r="AM5149" i="2"/>
  <c r="C5185" i="2"/>
  <c r="D5185" i="2"/>
  <c r="N5182" i="2"/>
  <c r="AN5149" i="2"/>
  <c r="C5186" i="2"/>
  <c r="D5186" i="2"/>
  <c r="N5179" i="2"/>
  <c r="AO5149" i="2"/>
  <c r="C5187" i="2"/>
  <c r="D5187" i="2"/>
  <c r="N5170" i="2"/>
  <c r="AF5149" i="2"/>
  <c r="C5188" i="2"/>
  <c r="D5188" i="2"/>
  <c r="AH5149" i="2"/>
  <c r="C5189" i="2"/>
  <c r="D5189" i="2"/>
  <c r="N5172" i="2"/>
  <c r="AG5149" i="2"/>
  <c r="C5190" i="2"/>
  <c r="D5190" i="2"/>
  <c r="AJ5149" i="2"/>
  <c r="C5191" i="2"/>
  <c r="D5191" i="2"/>
  <c r="N5174" i="2"/>
  <c r="AE5149" i="2"/>
  <c r="C5192" i="2"/>
  <c r="D5192" i="2"/>
  <c r="N5162" i="2"/>
  <c r="AB5149" i="2"/>
  <c r="C5193" i="2"/>
  <c r="D5193" i="2"/>
  <c r="N5163" i="2"/>
  <c r="AC5149" i="2"/>
  <c r="C5194" i="2"/>
  <c r="D5194" i="2"/>
  <c r="N5167" i="2"/>
  <c r="AI5149" i="2"/>
  <c r="C5195" i="2"/>
  <c r="D5195" i="2"/>
  <c r="D5196" i="2"/>
  <c r="Z5167" i="2"/>
  <c r="AP5149" i="2"/>
  <c r="C5197" i="2"/>
  <c r="D5197" i="2"/>
  <c r="Z5158" i="2"/>
  <c r="AQ5149" i="2"/>
  <c r="C5198" i="2"/>
  <c r="D5198" i="2"/>
  <c r="Z5159" i="2"/>
  <c r="AR5149" i="2"/>
  <c r="C5199" i="2"/>
  <c r="D5199" i="2"/>
  <c r="Z5160" i="2"/>
  <c r="AS5149" i="2"/>
  <c r="C5200" i="2"/>
  <c r="D5200" i="2"/>
  <c r="Z5166" i="2"/>
  <c r="AT5149" i="2"/>
  <c r="C5201" i="2"/>
  <c r="D5201" i="2"/>
  <c r="Z5161" i="2"/>
  <c r="AU5149" i="2"/>
  <c r="C5202" i="2"/>
  <c r="D5202" i="2"/>
  <c r="Z5163" i="2"/>
  <c r="AV5149" i="2"/>
  <c r="C5203" i="2"/>
  <c r="D5203" i="2"/>
  <c r="Z5164" i="2"/>
  <c r="AW5149" i="2"/>
  <c r="C5204" i="2"/>
  <c r="D5204" i="2"/>
  <c r="Z5165" i="2"/>
  <c r="AX5149" i="2"/>
  <c r="C5205" i="2"/>
  <c r="D5205" i="2"/>
  <c r="Z5162" i="2"/>
  <c r="AY5149" i="2"/>
  <c r="C5206" i="2"/>
  <c r="D5206" i="2"/>
  <c r="D5207" i="2"/>
  <c r="Z5168" i="2"/>
  <c r="D5208" i="2"/>
  <c r="D5209" i="2"/>
  <c r="D5210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172" i="2"/>
  <c r="E5173" i="2"/>
  <c r="E5174" i="2"/>
  <c r="E5175" i="2"/>
  <c r="E5176" i="2"/>
  <c r="E5177" i="2"/>
  <c r="E5178" i="2"/>
  <c r="E5179" i="2"/>
  <c r="E5180" i="2"/>
  <c r="E5181" i="2"/>
  <c r="E5182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1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210" i="2"/>
  <c r="G5168" i="2"/>
  <c r="V5303" i="2"/>
  <c r="Y5291" i="2"/>
  <c r="C5314" i="2"/>
  <c r="D5314" i="2"/>
  <c r="V5304" i="2"/>
  <c r="Z5291" i="2"/>
  <c r="C5315" i="2"/>
  <c r="D5315" i="2"/>
  <c r="V5305" i="2"/>
  <c r="AA5291" i="2"/>
  <c r="C5316" i="2"/>
  <c r="D5316" i="2"/>
  <c r="V5300" i="2"/>
  <c r="R5291" i="2"/>
  <c r="C5317" i="2"/>
  <c r="D5317" i="2"/>
  <c r="T5291" i="2"/>
  <c r="C5318" i="2"/>
  <c r="D5318" i="2"/>
  <c r="V5301" i="2"/>
  <c r="S5291" i="2"/>
  <c r="C5319" i="2"/>
  <c r="D5319" i="2"/>
  <c r="V5309" i="2"/>
  <c r="U5291" i="2"/>
  <c r="C5320" i="2"/>
  <c r="D5320" i="2"/>
  <c r="V5291" i="2"/>
  <c r="C5321" i="2"/>
  <c r="D5321" i="2"/>
  <c r="W5291" i="2"/>
  <c r="C5322" i="2"/>
  <c r="D5322" i="2"/>
  <c r="X5291" i="2"/>
  <c r="C5323" i="2"/>
  <c r="D5323" i="2"/>
  <c r="D5324" i="2"/>
  <c r="S5302" i="2"/>
  <c r="D5291" i="2"/>
  <c r="C5299" i="2"/>
  <c r="D5299" i="2"/>
  <c r="S5301" i="2"/>
  <c r="E5291" i="2"/>
  <c r="C5300" i="2"/>
  <c r="D5300" i="2"/>
  <c r="S5304" i="2"/>
  <c r="F5291" i="2"/>
  <c r="C5301" i="2"/>
  <c r="D5301" i="2"/>
  <c r="G5291" i="2"/>
  <c r="C5302" i="2"/>
  <c r="D5302" i="2"/>
  <c r="S5306" i="2"/>
  <c r="H5291" i="2"/>
  <c r="C5303" i="2"/>
  <c r="D5303" i="2"/>
  <c r="S5305" i="2"/>
  <c r="I5291" i="2"/>
  <c r="C5304" i="2"/>
  <c r="D5304" i="2"/>
  <c r="J5291" i="2"/>
  <c r="C5305" i="2"/>
  <c r="D5305" i="2"/>
  <c r="S5311" i="2"/>
  <c r="K5291" i="2"/>
  <c r="C5306" i="2"/>
  <c r="D5306" i="2"/>
  <c r="S5307" i="2"/>
  <c r="L5291" i="2"/>
  <c r="C5307" i="2"/>
  <c r="D5307" i="2"/>
  <c r="M5291" i="2"/>
  <c r="C5308" i="2"/>
  <c r="D5308" i="2"/>
  <c r="S5313" i="2"/>
  <c r="N5291" i="2"/>
  <c r="C5309" i="2"/>
  <c r="D5309" i="2"/>
  <c r="S5315" i="2"/>
  <c r="P5291" i="2"/>
  <c r="C5310" i="2"/>
  <c r="D5310" i="2"/>
  <c r="S5314" i="2"/>
  <c r="O5291" i="2"/>
  <c r="C5311" i="2"/>
  <c r="D5311" i="2"/>
  <c r="Q5291" i="2"/>
  <c r="C5312" i="2"/>
  <c r="D5312" i="2"/>
  <c r="D5313" i="2"/>
  <c r="N5320" i="2"/>
  <c r="AL5291" i="2"/>
  <c r="C5325" i="2"/>
  <c r="D5325" i="2"/>
  <c r="N5322" i="2"/>
  <c r="AK5291" i="2"/>
  <c r="C5326" i="2"/>
  <c r="D5326" i="2"/>
  <c r="N5323" i="2"/>
  <c r="AM5291" i="2"/>
  <c r="C5327" i="2"/>
  <c r="D5327" i="2"/>
  <c r="N5324" i="2"/>
  <c r="AN5291" i="2"/>
  <c r="C5328" i="2"/>
  <c r="D5328" i="2"/>
  <c r="N5321" i="2"/>
  <c r="AO5291" i="2"/>
  <c r="C5329" i="2"/>
  <c r="D5329" i="2"/>
  <c r="N5312" i="2"/>
  <c r="AF5291" i="2"/>
  <c r="C5330" i="2"/>
  <c r="D5330" i="2"/>
  <c r="AH5291" i="2"/>
  <c r="C5331" i="2"/>
  <c r="D5331" i="2"/>
  <c r="N5314" i="2"/>
  <c r="AG5291" i="2"/>
  <c r="C5332" i="2"/>
  <c r="D5332" i="2"/>
  <c r="AJ5291" i="2"/>
  <c r="C5333" i="2"/>
  <c r="D5333" i="2"/>
  <c r="N5316" i="2"/>
  <c r="AE5291" i="2"/>
  <c r="C5334" i="2"/>
  <c r="D5334" i="2"/>
  <c r="N5304" i="2"/>
  <c r="AB5291" i="2"/>
  <c r="C5335" i="2"/>
  <c r="D5335" i="2"/>
  <c r="N5305" i="2"/>
  <c r="AC5291" i="2"/>
  <c r="C5336" i="2"/>
  <c r="D5336" i="2"/>
  <c r="N5309" i="2"/>
  <c r="AD5291" i="2"/>
  <c r="C5337" i="2"/>
  <c r="D5337" i="2"/>
  <c r="D5338" i="2"/>
  <c r="Z5309" i="2"/>
  <c r="AP5291" i="2"/>
  <c r="C5339" i="2"/>
  <c r="D5339" i="2"/>
  <c r="Z5300" i="2"/>
  <c r="AQ5291" i="2"/>
  <c r="C5340" i="2"/>
  <c r="D5340" i="2"/>
  <c r="Z5301" i="2"/>
  <c r="AR5291" i="2"/>
  <c r="C5341" i="2"/>
  <c r="D5341" i="2"/>
  <c r="Z5302" i="2"/>
  <c r="AS5291" i="2"/>
  <c r="C5342" i="2"/>
  <c r="D5342" i="2"/>
  <c r="Z5308" i="2"/>
  <c r="AT5291" i="2"/>
  <c r="C5343" i="2"/>
  <c r="D5343" i="2"/>
  <c r="Z5303" i="2"/>
  <c r="AU5291" i="2"/>
  <c r="C5344" i="2"/>
  <c r="D5344" i="2"/>
  <c r="Z5305" i="2"/>
  <c r="AV5291" i="2"/>
  <c r="C5345" i="2"/>
  <c r="D5345" i="2"/>
  <c r="Z5306" i="2"/>
  <c r="AW5291" i="2"/>
  <c r="C5346" i="2"/>
  <c r="D5346" i="2"/>
  <c r="Z5307" i="2"/>
  <c r="AX5291" i="2"/>
  <c r="C5347" i="2"/>
  <c r="D5347" i="2"/>
  <c r="Z5304" i="2"/>
  <c r="AY5291" i="2"/>
  <c r="C5348" i="2"/>
  <c r="D5348" i="2"/>
  <c r="D5349" i="2"/>
  <c r="Z5310" i="2"/>
  <c r="D5350" i="2"/>
  <c r="D5351" i="2"/>
  <c r="D5352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14" i="2"/>
  <c r="E5315" i="2"/>
  <c r="E5316" i="2"/>
  <c r="E5317" i="2"/>
  <c r="E5318" i="2"/>
  <c r="E5319" i="2"/>
  <c r="E5320" i="2"/>
  <c r="E5321" i="2"/>
  <c r="E5322" i="2"/>
  <c r="E5323" i="2"/>
  <c r="E5324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3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52" i="2"/>
  <c r="G5310" i="2"/>
  <c r="V5461" i="2"/>
  <c r="Y5449" i="2"/>
  <c r="C5472" i="2"/>
  <c r="D5472" i="2"/>
  <c r="V5462" i="2"/>
  <c r="Z5449" i="2"/>
  <c r="C5473" i="2"/>
  <c r="D5473" i="2"/>
  <c r="V5463" i="2"/>
  <c r="AA5449" i="2"/>
  <c r="C5474" i="2"/>
  <c r="D5474" i="2"/>
  <c r="V5458" i="2"/>
  <c r="R5449" i="2"/>
  <c r="C5475" i="2"/>
  <c r="D5475" i="2"/>
  <c r="T5449" i="2"/>
  <c r="C5476" i="2"/>
  <c r="D5476" i="2"/>
  <c r="V5459" i="2"/>
  <c r="S5449" i="2"/>
  <c r="C5477" i="2"/>
  <c r="D5477" i="2"/>
  <c r="V5467" i="2"/>
  <c r="U5449" i="2"/>
  <c r="C5478" i="2"/>
  <c r="D5478" i="2"/>
  <c r="V5449" i="2"/>
  <c r="C5479" i="2"/>
  <c r="D5479" i="2"/>
  <c r="W5449" i="2"/>
  <c r="C5480" i="2"/>
  <c r="D5480" i="2"/>
  <c r="X5449" i="2"/>
  <c r="C5481" i="2"/>
  <c r="D5481" i="2"/>
  <c r="D5482" i="2"/>
  <c r="S5460" i="2"/>
  <c r="D5449" i="2"/>
  <c r="C5457" i="2"/>
  <c r="D5457" i="2"/>
  <c r="S5459" i="2"/>
  <c r="E5449" i="2"/>
  <c r="C5458" i="2"/>
  <c r="D5458" i="2"/>
  <c r="S5462" i="2"/>
  <c r="F5449" i="2"/>
  <c r="C5459" i="2"/>
  <c r="D5459" i="2"/>
  <c r="G5449" i="2"/>
  <c r="C5460" i="2"/>
  <c r="D5460" i="2"/>
  <c r="S5464" i="2"/>
  <c r="H5449" i="2"/>
  <c r="C5461" i="2"/>
  <c r="D5461" i="2"/>
  <c r="S5463" i="2"/>
  <c r="I5449" i="2"/>
  <c r="C5462" i="2"/>
  <c r="D5462" i="2"/>
  <c r="J5449" i="2"/>
  <c r="C5463" i="2"/>
  <c r="D5463" i="2"/>
  <c r="S5469" i="2"/>
  <c r="K5449" i="2"/>
  <c r="C5464" i="2"/>
  <c r="D5464" i="2"/>
  <c r="S5465" i="2"/>
  <c r="L5449" i="2"/>
  <c r="C5465" i="2"/>
  <c r="D5465" i="2"/>
  <c r="M5449" i="2"/>
  <c r="C5466" i="2"/>
  <c r="D5466" i="2"/>
  <c r="N5449" i="2"/>
  <c r="C5467" i="2"/>
  <c r="D5467" i="2"/>
  <c r="P5449" i="2"/>
  <c r="C5468" i="2"/>
  <c r="D5468" i="2"/>
  <c r="O5449" i="2"/>
  <c r="C5469" i="2"/>
  <c r="D5469" i="2"/>
  <c r="Q5449" i="2"/>
  <c r="C5470" i="2"/>
  <c r="D5470" i="2"/>
  <c r="D5471" i="2"/>
  <c r="N5478" i="2"/>
  <c r="AL5449" i="2"/>
  <c r="C5483" i="2"/>
  <c r="D5483" i="2"/>
  <c r="N5480" i="2"/>
  <c r="AK5449" i="2"/>
  <c r="C5484" i="2"/>
  <c r="D5484" i="2"/>
  <c r="N5481" i="2"/>
  <c r="AM5449" i="2"/>
  <c r="C5485" i="2"/>
  <c r="D5485" i="2"/>
  <c r="N5482" i="2"/>
  <c r="AN5449" i="2"/>
  <c r="C5486" i="2"/>
  <c r="D5486" i="2"/>
  <c r="N5479" i="2"/>
  <c r="AO5449" i="2"/>
  <c r="C5487" i="2"/>
  <c r="D5487" i="2"/>
  <c r="N5470" i="2"/>
  <c r="AF5449" i="2"/>
  <c r="C5488" i="2"/>
  <c r="D5488" i="2"/>
  <c r="AH5449" i="2"/>
  <c r="C5489" i="2"/>
  <c r="D5489" i="2"/>
  <c r="N5472" i="2"/>
  <c r="AG5449" i="2"/>
  <c r="C5490" i="2"/>
  <c r="D5490" i="2"/>
  <c r="AJ5449" i="2"/>
  <c r="C5491" i="2"/>
  <c r="D5491" i="2"/>
  <c r="N5474" i="2"/>
  <c r="AE5449" i="2"/>
  <c r="C5492" i="2"/>
  <c r="D5492" i="2"/>
  <c r="N5462" i="2"/>
  <c r="AB5449" i="2"/>
  <c r="C5493" i="2"/>
  <c r="D5493" i="2"/>
  <c r="N5463" i="2"/>
  <c r="AC5449" i="2"/>
  <c r="C5494" i="2"/>
  <c r="D5494" i="2"/>
  <c r="N5467" i="2"/>
  <c r="AD5449" i="2"/>
  <c r="C5495" i="2"/>
  <c r="D5495" i="2"/>
  <c r="D5496" i="2"/>
  <c r="Z5467" i="2"/>
  <c r="AP5449" i="2"/>
  <c r="C5497" i="2"/>
  <c r="D5497" i="2"/>
  <c r="Z5458" i="2"/>
  <c r="AQ5449" i="2"/>
  <c r="C5498" i="2"/>
  <c r="D5498" i="2"/>
  <c r="Z5459" i="2"/>
  <c r="AR5449" i="2"/>
  <c r="C5499" i="2"/>
  <c r="D5499" i="2"/>
  <c r="Z5460" i="2"/>
  <c r="AS5449" i="2"/>
  <c r="C5500" i="2"/>
  <c r="D5500" i="2"/>
  <c r="Z5466" i="2"/>
  <c r="AT5449" i="2"/>
  <c r="C5501" i="2"/>
  <c r="D5501" i="2"/>
  <c r="Z5461" i="2"/>
  <c r="AU5449" i="2"/>
  <c r="C5502" i="2"/>
  <c r="D5502" i="2"/>
  <c r="Z5463" i="2"/>
  <c r="AV5449" i="2"/>
  <c r="C5503" i="2"/>
  <c r="D5503" i="2"/>
  <c r="Z5464" i="2"/>
  <c r="AW5449" i="2"/>
  <c r="C5504" i="2"/>
  <c r="D5504" i="2"/>
  <c r="Z5465" i="2"/>
  <c r="AX5449" i="2"/>
  <c r="C5505" i="2"/>
  <c r="D5505" i="2"/>
  <c r="Z5462" i="2"/>
  <c r="AY5449" i="2"/>
  <c r="C5506" i="2"/>
  <c r="D5506" i="2"/>
  <c r="D5507" i="2"/>
  <c r="Z5468" i="2"/>
  <c r="D5508" i="2"/>
  <c r="D5509" i="2"/>
  <c r="D5510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472" i="2"/>
  <c r="E5473" i="2"/>
  <c r="E5474" i="2"/>
  <c r="E5475" i="2"/>
  <c r="E5476" i="2"/>
  <c r="E5477" i="2"/>
  <c r="E5478" i="2"/>
  <c r="E5479" i="2"/>
  <c r="E5480" i="2"/>
  <c r="E5481" i="2"/>
  <c r="E5482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1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510" i="2"/>
  <c r="G5468" i="2"/>
  <c r="B4808" i="2"/>
  <c r="S75" i="1"/>
  <c r="S74" i="1"/>
  <c r="S73" i="1"/>
  <c r="V71" i="1"/>
  <c r="Z70" i="1"/>
  <c r="V70" i="1"/>
  <c r="Z69" i="1"/>
  <c r="Z68" i="1"/>
  <c r="V68" i="1"/>
  <c r="Z67" i="1"/>
  <c r="V67" i="1"/>
  <c r="Z66" i="1"/>
  <c r="V66" i="1"/>
  <c r="Z65" i="1"/>
  <c r="V65" i="1"/>
  <c r="S65" i="1"/>
  <c r="Z64" i="1"/>
  <c r="V64" i="1"/>
  <c r="Z63" i="1"/>
  <c r="V63" i="1"/>
  <c r="Z62" i="1"/>
  <c r="V62" i="1"/>
  <c r="Z61" i="1"/>
  <c r="V61" i="1"/>
  <c r="Z60" i="1"/>
  <c r="V60" i="1"/>
  <c r="D109" i="1"/>
  <c r="D110" i="1"/>
  <c r="F112" i="1"/>
  <c r="E109" i="1"/>
  <c r="E110" i="1"/>
  <c r="M120" i="1"/>
  <c r="E121" i="1"/>
  <c r="M121" i="1"/>
  <c r="E122" i="1"/>
  <c r="M122" i="1"/>
  <c r="E123" i="1"/>
  <c r="M123" i="1"/>
  <c r="E124" i="1"/>
  <c r="M124" i="1"/>
  <c r="M125" i="1"/>
  <c r="E126" i="1"/>
  <c r="E135" i="1"/>
  <c r="C135" i="1"/>
  <c r="N5313" i="2"/>
  <c r="N5303" i="2"/>
  <c r="E5533" i="2"/>
  <c r="C5533" i="2"/>
  <c r="E5524" i="2"/>
  <c r="M5523" i="2"/>
  <c r="M5522" i="2"/>
  <c r="E5522" i="2"/>
  <c r="M5521" i="2"/>
  <c r="E5521" i="2"/>
  <c r="M5520" i="2"/>
  <c r="E5520" i="2"/>
  <c r="M5519" i="2"/>
  <c r="E5519" i="2"/>
  <c r="M5518" i="2"/>
  <c r="F5510" i="2"/>
  <c r="N5473" i="2"/>
  <c r="N5471" i="2"/>
  <c r="V5469" i="2"/>
  <c r="V5468" i="2"/>
  <c r="G5467" i="2"/>
  <c r="V5466" i="2"/>
  <c r="N5466" i="2"/>
  <c r="G5466" i="2"/>
  <c r="V5465" i="2"/>
  <c r="N5465" i="2"/>
  <c r="V5464" i="2"/>
  <c r="N5464" i="2"/>
  <c r="S5461" i="2"/>
  <c r="N5461" i="2"/>
  <c r="V5460" i="2"/>
  <c r="AI5449" i="2"/>
  <c r="E5375" i="2"/>
  <c r="C5375" i="2"/>
  <c r="E5366" i="2"/>
  <c r="M5365" i="2"/>
  <c r="M5364" i="2"/>
  <c r="E5364" i="2"/>
  <c r="M5363" i="2"/>
  <c r="E5363" i="2"/>
  <c r="M5362" i="2"/>
  <c r="E5362" i="2"/>
  <c r="M5361" i="2"/>
  <c r="E5361" i="2"/>
  <c r="M5360" i="2"/>
  <c r="F5352" i="2"/>
  <c r="N5315" i="2"/>
  <c r="V5311" i="2"/>
  <c r="V5310" i="2"/>
  <c r="G5309" i="2"/>
  <c r="V5308" i="2"/>
  <c r="N5308" i="2"/>
  <c r="G5308" i="2"/>
  <c r="V5307" i="2"/>
  <c r="N5307" i="2"/>
  <c r="V5306" i="2"/>
  <c r="N5306" i="2"/>
  <c r="S5303" i="2"/>
  <c r="V5302" i="2"/>
  <c r="AI5291" i="2"/>
  <c r="E5233" i="2"/>
  <c r="C5233" i="2"/>
  <c r="E5224" i="2"/>
  <c r="M5223" i="2"/>
  <c r="M5222" i="2"/>
  <c r="E5222" i="2"/>
  <c r="M5221" i="2"/>
  <c r="E5221" i="2"/>
  <c r="M5220" i="2"/>
  <c r="E5220" i="2"/>
  <c r="M5219" i="2"/>
  <c r="E5219" i="2"/>
  <c r="M5218" i="2"/>
  <c r="F5210" i="2"/>
  <c r="AD5149" i="2"/>
  <c r="N5173" i="2"/>
  <c r="N5171" i="2"/>
  <c r="V5169" i="2"/>
  <c r="V5168" i="2"/>
  <c r="G5167" i="2"/>
  <c r="V5166" i="2"/>
  <c r="N5166" i="2"/>
  <c r="G5166" i="2"/>
  <c r="V5165" i="2"/>
  <c r="N5165" i="2"/>
  <c r="V5164" i="2"/>
  <c r="N5164" i="2"/>
  <c r="S5161" i="2"/>
  <c r="N5161" i="2"/>
  <c r="V5160" i="2"/>
  <c r="E5086" i="2"/>
  <c r="C5086" i="2"/>
  <c r="E5077" i="2"/>
  <c r="M5076" i="2"/>
  <c r="M5075" i="2"/>
  <c r="E5075" i="2"/>
  <c r="M5074" i="2"/>
  <c r="E5074" i="2"/>
  <c r="M5073" i="2"/>
  <c r="E5073" i="2"/>
  <c r="M5072" i="2"/>
  <c r="E5072" i="2"/>
  <c r="M5071" i="2"/>
  <c r="F5063" i="2"/>
  <c r="N5026" i="2"/>
  <c r="N5024" i="2"/>
  <c r="V5022" i="2"/>
  <c r="V5021" i="2"/>
  <c r="G5020" i="2"/>
  <c r="V5019" i="2"/>
  <c r="N5019" i="2"/>
  <c r="G5019" i="2"/>
  <c r="V5018" i="2"/>
  <c r="N5018" i="2"/>
  <c r="V5017" i="2"/>
  <c r="N5017" i="2"/>
  <c r="S5014" i="2"/>
  <c r="N5014" i="2"/>
  <c r="V5013" i="2"/>
  <c r="AI5002" i="2"/>
  <c r="V4249" i="2"/>
  <c r="Y4237" i="2"/>
  <c r="C4260" i="2"/>
  <c r="D4260" i="2"/>
  <c r="V4250" i="2"/>
  <c r="Z4237" i="2"/>
  <c r="C4261" i="2"/>
  <c r="D4261" i="2"/>
  <c r="V4251" i="2"/>
  <c r="AA4237" i="2"/>
  <c r="C4262" i="2"/>
  <c r="D4262" i="2"/>
  <c r="V4246" i="2"/>
  <c r="R4237" i="2"/>
  <c r="C4263" i="2"/>
  <c r="D4263" i="2"/>
  <c r="T4237" i="2"/>
  <c r="C4264" i="2"/>
  <c r="D4264" i="2"/>
  <c r="V4247" i="2"/>
  <c r="S4237" i="2"/>
  <c r="C4265" i="2"/>
  <c r="D4265" i="2"/>
  <c r="V4255" i="2"/>
  <c r="U4237" i="2"/>
  <c r="C4266" i="2"/>
  <c r="D4266" i="2"/>
  <c r="V4237" i="2"/>
  <c r="C4267" i="2"/>
  <c r="D4267" i="2"/>
  <c r="W4237" i="2"/>
  <c r="C4268" i="2"/>
  <c r="D4268" i="2"/>
  <c r="X4237" i="2"/>
  <c r="C4269" i="2"/>
  <c r="D4269" i="2"/>
  <c r="D4270" i="2"/>
  <c r="D4237" i="2"/>
  <c r="C4245" i="2"/>
  <c r="D4245" i="2"/>
  <c r="E4237" i="2"/>
  <c r="C4246" i="2"/>
  <c r="D4246" i="2"/>
  <c r="F4237" i="2"/>
  <c r="C4247" i="2"/>
  <c r="D4247" i="2"/>
  <c r="G4237" i="2"/>
  <c r="C4248" i="2"/>
  <c r="D4248" i="2"/>
  <c r="S4252" i="2"/>
  <c r="H4237" i="2"/>
  <c r="C4249" i="2"/>
  <c r="D4249" i="2"/>
  <c r="I4237" i="2"/>
  <c r="C4250" i="2"/>
  <c r="D4250" i="2"/>
  <c r="J4237" i="2"/>
  <c r="C4251" i="2"/>
  <c r="D4251" i="2"/>
  <c r="S4257" i="2"/>
  <c r="K4237" i="2"/>
  <c r="C4252" i="2"/>
  <c r="D4252" i="2"/>
  <c r="S4253" i="2"/>
  <c r="L4237" i="2"/>
  <c r="C4253" i="2"/>
  <c r="D4253" i="2"/>
  <c r="M4237" i="2"/>
  <c r="C4254" i="2"/>
  <c r="D4254" i="2"/>
  <c r="N4237" i="2"/>
  <c r="C4255" i="2"/>
  <c r="D4255" i="2"/>
  <c r="P4237" i="2"/>
  <c r="C4256" i="2"/>
  <c r="D4256" i="2"/>
  <c r="O4237" i="2"/>
  <c r="C4257" i="2"/>
  <c r="D4257" i="2"/>
  <c r="Q4237" i="2"/>
  <c r="C4258" i="2"/>
  <c r="D4258" i="2"/>
  <c r="D4259" i="2"/>
  <c r="N4266" i="2"/>
  <c r="AL4237" i="2"/>
  <c r="C4271" i="2"/>
  <c r="D4271" i="2"/>
  <c r="N4268" i="2"/>
  <c r="AK4237" i="2"/>
  <c r="C4272" i="2"/>
  <c r="D4272" i="2"/>
  <c r="N4269" i="2"/>
  <c r="AM4237" i="2"/>
  <c r="C4273" i="2"/>
  <c r="D4273" i="2"/>
  <c r="N4270" i="2"/>
  <c r="AN4237" i="2"/>
  <c r="C4274" i="2"/>
  <c r="D4274" i="2"/>
  <c r="N4267" i="2"/>
  <c r="AO4237" i="2"/>
  <c r="C4275" i="2"/>
  <c r="D4275" i="2"/>
  <c r="N4258" i="2"/>
  <c r="AF4237" i="2"/>
  <c r="C4276" i="2"/>
  <c r="D4276" i="2"/>
  <c r="AH4237" i="2"/>
  <c r="C4277" i="2"/>
  <c r="D4277" i="2"/>
  <c r="N4260" i="2"/>
  <c r="AG4237" i="2"/>
  <c r="C4278" i="2"/>
  <c r="D4278" i="2"/>
  <c r="AJ4237" i="2"/>
  <c r="C4279" i="2"/>
  <c r="D4279" i="2"/>
  <c r="N4262" i="2"/>
  <c r="AE4237" i="2"/>
  <c r="C4280" i="2"/>
  <c r="D4280" i="2"/>
  <c r="N4250" i="2"/>
  <c r="AB4237" i="2"/>
  <c r="C4281" i="2"/>
  <c r="D4281" i="2"/>
  <c r="N4251" i="2"/>
  <c r="AC4237" i="2"/>
  <c r="C4282" i="2"/>
  <c r="D4282" i="2"/>
  <c r="N4255" i="2"/>
  <c r="AD4237" i="2"/>
  <c r="C4283" i="2"/>
  <c r="D4283" i="2"/>
  <c r="D4284" i="2"/>
  <c r="Z4255" i="2"/>
  <c r="AP4237" i="2"/>
  <c r="C4285" i="2"/>
  <c r="D4285" i="2"/>
  <c r="Z4246" i="2"/>
  <c r="AQ4237" i="2"/>
  <c r="C4286" i="2"/>
  <c r="D4286" i="2"/>
  <c r="Z4247" i="2"/>
  <c r="AR4237" i="2"/>
  <c r="C4287" i="2"/>
  <c r="D4287" i="2"/>
  <c r="Z4248" i="2"/>
  <c r="AS4237" i="2"/>
  <c r="C4288" i="2"/>
  <c r="D4288" i="2"/>
  <c r="Z4254" i="2"/>
  <c r="AT4237" i="2"/>
  <c r="C4289" i="2"/>
  <c r="D4289" i="2"/>
  <c r="Z4249" i="2"/>
  <c r="AU4237" i="2"/>
  <c r="C4290" i="2"/>
  <c r="D4290" i="2"/>
  <c r="Z4251" i="2"/>
  <c r="AV4237" i="2"/>
  <c r="C4291" i="2"/>
  <c r="D4291" i="2"/>
  <c r="Z4252" i="2"/>
  <c r="AW4237" i="2"/>
  <c r="C4292" i="2"/>
  <c r="D4292" i="2"/>
  <c r="Z4253" i="2"/>
  <c r="AX4237" i="2"/>
  <c r="C4293" i="2"/>
  <c r="D4293" i="2"/>
  <c r="Z4250" i="2"/>
  <c r="AY4237" i="2"/>
  <c r="C4294" i="2"/>
  <c r="D4294" i="2"/>
  <c r="D4295" i="2"/>
  <c r="Z4256" i="2"/>
  <c r="D4296" i="2"/>
  <c r="D4297" i="2"/>
  <c r="D4298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60" i="2"/>
  <c r="E4261" i="2"/>
  <c r="E4262" i="2"/>
  <c r="E4263" i="2"/>
  <c r="E4264" i="2"/>
  <c r="E4265" i="2"/>
  <c r="E4266" i="2"/>
  <c r="E4267" i="2"/>
  <c r="E4268" i="2"/>
  <c r="E4269" i="2"/>
  <c r="E4270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9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98" i="2"/>
  <c r="G4256" i="2"/>
  <c r="V4410" i="2"/>
  <c r="Y4398" i="2"/>
  <c r="C4421" i="2"/>
  <c r="D4421" i="2"/>
  <c r="V4411" i="2"/>
  <c r="Z4398" i="2"/>
  <c r="C4422" i="2"/>
  <c r="D4422" i="2"/>
  <c r="V4412" i="2"/>
  <c r="AA4398" i="2"/>
  <c r="C4423" i="2"/>
  <c r="D4423" i="2"/>
  <c r="V4407" i="2"/>
  <c r="R4398" i="2"/>
  <c r="C4424" i="2"/>
  <c r="D4424" i="2"/>
  <c r="T4398" i="2"/>
  <c r="C4425" i="2"/>
  <c r="D4425" i="2"/>
  <c r="V4408" i="2"/>
  <c r="S4398" i="2"/>
  <c r="C4426" i="2"/>
  <c r="D4426" i="2"/>
  <c r="V4416" i="2"/>
  <c r="U4398" i="2"/>
  <c r="C4427" i="2"/>
  <c r="D4427" i="2"/>
  <c r="V4398" i="2"/>
  <c r="C4428" i="2"/>
  <c r="D4428" i="2"/>
  <c r="V4417" i="2"/>
  <c r="W4398" i="2"/>
  <c r="C4429" i="2"/>
  <c r="D4429" i="2"/>
  <c r="X4398" i="2"/>
  <c r="C4430" i="2"/>
  <c r="D4430" i="2"/>
  <c r="D4431" i="2"/>
  <c r="D4398" i="2"/>
  <c r="C4406" i="2"/>
  <c r="D4406" i="2"/>
  <c r="E4398" i="2"/>
  <c r="C4407" i="2"/>
  <c r="D4407" i="2"/>
  <c r="F4398" i="2"/>
  <c r="C4408" i="2"/>
  <c r="D4408" i="2"/>
  <c r="G4398" i="2"/>
  <c r="C4409" i="2"/>
  <c r="D4409" i="2"/>
  <c r="S4413" i="2"/>
  <c r="H4398" i="2"/>
  <c r="C4410" i="2"/>
  <c r="D4410" i="2"/>
  <c r="I4398" i="2"/>
  <c r="C4411" i="2"/>
  <c r="D4411" i="2"/>
  <c r="J4398" i="2"/>
  <c r="C4412" i="2"/>
  <c r="D4412" i="2"/>
  <c r="S4418" i="2"/>
  <c r="K4398" i="2"/>
  <c r="C4413" i="2"/>
  <c r="D4413" i="2"/>
  <c r="S4414" i="2"/>
  <c r="L4398" i="2"/>
  <c r="C4414" i="2"/>
  <c r="D4414" i="2"/>
  <c r="M4398" i="2"/>
  <c r="C4415" i="2"/>
  <c r="D4415" i="2"/>
  <c r="N4398" i="2"/>
  <c r="C4416" i="2"/>
  <c r="D4416" i="2"/>
  <c r="P4398" i="2"/>
  <c r="C4417" i="2"/>
  <c r="D4417" i="2"/>
  <c r="O4398" i="2"/>
  <c r="C4418" i="2"/>
  <c r="D4418" i="2"/>
  <c r="Q4398" i="2"/>
  <c r="C4419" i="2"/>
  <c r="D4419" i="2"/>
  <c r="D4420" i="2"/>
  <c r="N4427" i="2"/>
  <c r="AL4398" i="2"/>
  <c r="C4432" i="2"/>
  <c r="D4432" i="2"/>
  <c r="N4429" i="2"/>
  <c r="AK4398" i="2"/>
  <c r="C4433" i="2"/>
  <c r="D4433" i="2"/>
  <c r="N4430" i="2"/>
  <c r="AM4398" i="2"/>
  <c r="C4434" i="2"/>
  <c r="D4434" i="2"/>
  <c r="N4431" i="2"/>
  <c r="AN4398" i="2"/>
  <c r="C4435" i="2"/>
  <c r="D4435" i="2"/>
  <c r="N4428" i="2"/>
  <c r="AO4398" i="2"/>
  <c r="C4436" i="2"/>
  <c r="D4436" i="2"/>
  <c r="N4419" i="2"/>
  <c r="AF4398" i="2"/>
  <c r="C4437" i="2"/>
  <c r="D4437" i="2"/>
  <c r="AH4398" i="2"/>
  <c r="C4438" i="2"/>
  <c r="D4438" i="2"/>
  <c r="N4421" i="2"/>
  <c r="AG4398" i="2"/>
  <c r="C4439" i="2"/>
  <c r="D4439" i="2"/>
  <c r="AJ4398" i="2"/>
  <c r="C4440" i="2"/>
  <c r="D4440" i="2"/>
  <c r="N4423" i="2"/>
  <c r="AE4398" i="2"/>
  <c r="C4441" i="2"/>
  <c r="D4441" i="2"/>
  <c r="N4411" i="2"/>
  <c r="AB4398" i="2"/>
  <c r="C4442" i="2"/>
  <c r="D4442" i="2"/>
  <c r="N4412" i="2"/>
  <c r="AC4398" i="2"/>
  <c r="C4443" i="2"/>
  <c r="D4443" i="2"/>
  <c r="N4416" i="2"/>
  <c r="AD4398" i="2"/>
  <c r="C4444" i="2"/>
  <c r="D4444" i="2"/>
  <c r="D4445" i="2"/>
  <c r="Z4416" i="2"/>
  <c r="AP4398" i="2"/>
  <c r="C4446" i="2"/>
  <c r="D4446" i="2"/>
  <c r="Z4407" i="2"/>
  <c r="AQ4398" i="2"/>
  <c r="C4447" i="2"/>
  <c r="D4447" i="2"/>
  <c r="Z4408" i="2"/>
  <c r="AR4398" i="2"/>
  <c r="C4448" i="2"/>
  <c r="D4448" i="2"/>
  <c r="Z4409" i="2"/>
  <c r="AS4398" i="2"/>
  <c r="C4449" i="2"/>
  <c r="D4449" i="2"/>
  <c r="Z4415" i="2"/>
  <c r="AT4398" i="2"/>
  <c r="C4450" i="2"/>
  <c r="D4450" i="2"/>
  <c r="Z4410" i="2"/>
  <c r="AU4398" i="2"/>
  <c r="C4451" i="2"/>
  <c r="D4451" i="2"/>
  <c r="Z4412" i="2"/>
  <c r="AV4398" i="2"/>
  <c r="C4452" i="2"/>
  <c r="D4452" i="2"/>
  <c r="Z4413" i="2"/>
  <c r="AW4398" i="2"/>
  <c r="C4453" i="2"/>
  <c r="D4453" i="2"/>
  <c r="Z4414" i="2"/>
  <c r="AX4398" i="2"/>
  <c r="C4454" i="2"/>
  <c r="D4454" i="2"/>
  <c r="Z4411" i="2"/>
  <c r="AY4398" i="2"/>
  <c r="C4455" i="2"/>
  <c r="D4455" i="2"/>
  <c r="D4456" i="2"/>
  <c r="Z4417" i="2"/>
  <c r="D4457" i="2"/>
  <c r="D4458" i="2"/>
  <c r="D4459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21" i="2"/>
  <c r="E4422" i="2"/>
  <c r="E4423" i="2"/>
  <c r="E4424" i="2"/>
  <c r="E4425" i="2"/>
  <c r="E4426" i="2"/>
  <c r="E4427" i="2"/>
  <c r="E4428" i="2"/>
  <c r="E4429" i="2"/>
  <c r="E4430" i="2"/>
  <c r="E4431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20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59" i="2"/>
  <c r="G4417" i="2"/>
  <c r="V4552" i="2"/>
  <c r="Y4540" i="2"/>
  <c r="C4563" i="2"/>
  <c r="D4563" i="2"/>
  <c r="V4553" i="2"/>
  <c r="Z4540" i="2"/>
  <c r="C4564" i="2"/>
  <c r="D4564" i="2"/>
  <c r="V4554" i="2"/>
  <c r="AA4540" i="2"/>
  <c r="C4565" i="2"/>
  <c r="D4565" i="2"/>
  <c r="V4549" i="2"/>
  <c r="R4540" i="2"/>
  <c r="C4566" i="2"/>
  <c r="D4566" i="2"/>
  <c r="T4540" i="2"/>
  <c r="C4567" i="2"/>
  <c r="D4567" i="2"/>
  <c r="V4550" i="2"/>
  <c r="S4540" i="2"/>
  <c r="C4568" i="2"/>
  <c r="D4568" i="2"/>
  <c r="V4558" i="2"/>
  <c r="U4540" i="2"/>
  <c r="C4569" i="2"/>
  <c r="D4569" i="2"/>
  <c r="V4540" i="2"/>
  <c r="C4570" i="2"/>
  <c r="D4570" i="2"/>
  <c r="W4540" i="2"/>
  <c r="C4571" i="2"/>
  <c r="D4571" i="2"/>
  <c r="X4540" i="2"/>
  <c r="C4572" i="2"/>
  <c r="D4572" i="2"/>
  <c r="D4573" i="2"/>
  <c r="D4540" i="2"/>
  <c r="C4548" i="2"/>
  <c r="D4548" i="2"/>
  <c r="E4540" i="2"/>
  <c r="C4549" i="2"/>
  <c r="D4549" i="2"/>
  <c r="F4540" i="2"/>
  <c r="C4550" i="2"/>
  <c r="D4550" i="2"/>
  <c r="G4540" i="2"/>
  <c r="C4551" i="2"/>
  <c r="D4551" i="2"/>
  <c r="S4555" i="2"/>
  <c r="H4540" i="2"/>
  <c r="C4552" i="2"/>
  <c r="D4552" i="2"/>
  <c r="I4540" i="2"/>
  <c r="C4553" i="2"/>
  <c r="D4553" i="2"/>
  <c r="J4540" i="2"/>
  <c r="C4554" i="2"/>
  <c r="D4554" i="2"/>
  <c r="S4560" i="2"/>
  <c r="K4540" i="2"/>
  <c r="C4555" i="2"/>
  <c r="D4555" i="2"/>
  <c r="S4556" i="2"/>
  <c r="L4540" i="2"/>
  <c r="C4556" i="2"/>
  <c r="D4556" i="2"/>
  <c r="M4540" i="2"/>
  <c r="C4557" i="2"/>
  <c r="D4557" i="2"/>
  <c r="N4540" i="2"/>
  <c r="C4558" i="2"/>
  <c r="D4558" i="2"/>
  <c r="P4540" i="2"/>
  <c r="C4559" i="2"/>
  <c r="D4559" i="2"/>
  <c r="O4540" i="2"/>
  <c r="C4560" i="2"/>
  <c r="D4560" i="2"/>
  <c r="Q4540" i="2"/>
  <c r="C4561" i="2"/>
  <c r="D4561" i="2"/>
  <c r="D4562" i="2"/>
  <c r="N4569" i="2"/>
  <c r="AL4540" i="2"/>
  <c r="C4574" i="2"/>
  <c r="D4574" i="2"/>
  <c r="N4571" i="2"/>
  <c r="AK4540" i="2"/>
  <c r="C4575" i="2"/>
  <c r="D4575" i="2"/>
  <c r="N4572" i="2"/>
  <c r="AM4540" i="2"/>
  <c r="C4576" i="2"/>
  <c r="D4576" i="2"/>
  <c r="N4573" i="2"/>
  <c r="AN4540" i="2"/>
  <c r="C4577" i="2"/>
  <c r="D4577" i="2"/>
  <c r="N4570" i="2"/>
  <c r="AO4540" i="2"/>
  <c r="C4578" i="2"/>
  <c r="D4578" i="2"/>
  <c r="N4561" i="2"/>
  <c r="AF4540" i="2"/>
  <c r="C4579" i="2"/>
  <c r="D4579" i="2"/>
  <c r="AH4540" i="2"/>
  <c r="C4580" i="2"/>
  <c r="D4580" i="2"/>
  <c r="N4563" i="2"/>
  <c r="AG4540" i="2"/>
  <c r="C4581" i="2"/>
  <c r="D4581" i="2"/>
  <c r="AJ4540" i="2"/>
  <c r="C4582" i="2"/>
  <c r="D4582" i="2"/>
  <c r="N4565" i="2"/>
  <c r="AE4540" i="2"/>
  <c r="C4583" i="2"/>
  <c r="D4583" i="2"/>
  <c r="N4553" i="2"/>
  <c r="AB4540" i="2"/>
  <c r="C4584" i="2"/>
  <c r="D4584" i="2"/>
  <c r="N4554" i="2"/>
  <c r="AC4540" i="2"/>
  <c r="C4585" i="2"/>
  <c r="D4585" i="2"/>
  <c r="N4558" i="2"/>
  <c r="AD4540" i="2"/>
  <c r="C4586" i="2"/>
  <c r="D4586" i="2"/>
  <c r="D4587" i="2"/>
  <c r="Z4558" i="2"/>
  <c r="AP4540" i="2"/>
  <c r="C4588" i="2"/>
  <c r="D4588" i="2"/>
  <c r="Z4549" i="2"/>
  <c r="AQ4540" i="2"/>
  <c r="C4589" i="2"/>
  <c r="D4589" i="2"/>
  <c r="Z4550" i="2"/>
  <c r="AR4540" i="2"/>
  <c r="C4590" i="2"/>
  <c r="D4590" i="2"/>
  <c r="Z4551" i="2"/>
  <c r="AS4540" i="2"/>
  <c r="C4591" i="2"/>
  <c r="D4591" i="2"/>
  <c r="Z4557" i="2"/>
  <c r="AT4540" i="2"/>
  <c r="C4592" i="2"/>
  <c r="D4592" i="2"/>
  <c r="Z4552" i="2"/>
  <c r="AU4540" i="2"/>
  <c r="C4593" i="2"/>
  <c r="D4593" i="2"/>
  <c r="Z4554" i="2"/>
  <c r="AV4540" i="2"/>
  <c r="C4594" i="2"/>
  <c r="D4594" i="2"/>
  <c r="Z4555" i="2"/>
  <c r="AW4540" i="2"/>
  <c r="C4595" i="2"/>
  <c r="D4595" i="2"/>
  <c r="Z4556" i="2"/>
  <c r="AX4540" i="2"/>
  <c r="C4596" i="2"/>
  <c r="D4596" i="2"/>
  <c r="Z4553" i="2"/>
  <c r="AY4540" i="2"/>
  <c r="C4597" i="2"/>
  <c r="D4597" i="2"/>
  <c r="D4598" i="2"/>
  <c r="Z4559" i="2"/>
  <c r="D4599" i="2"/>
  <c r="D4600" i="2"/>
  <c r="D4601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563" i="2"/>
  <c r="E4564" i="2"/>
  <c r="E4565" i="2"/>
  <c r="E4566" i="2"/>
  <c r="E4567" i="2"/>
  <c r="E4568" i="2"/>
  <c r="E4569" i="2"/>
  <c r="E4570" i="2"/>
  <c r="E4571" i="2"/>
  <c r="E4572" i="2"/>
  <c r="E4573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2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601" i="2"/>
  <c r="G4559" i="2"/>
  <c r="V4716" i="2"/>
  <c r="Y4704" i="2"/>
  <c r="C4727" i="2"/>
  <c r="D4727" i="2"/>
  <c r="V4717" i="2"/>
  <c r="Z4704" i="2"/>
  <c r="C4728" i="2"/>
  <c r="D4728" i="2"/>
  <c r="V4718" i="2"/>
  <c r="AA4704" i="2"/>
  <c r="C4729" i="2"/>
  <c r="D4729" i="2"/>
  <c r="V4713" i="2"/>
  <c r="R4704" i="2"/>
  <c r="C4730" i="2"/>
  <c r="D4730" i="2"/>
  <c r="T4704" i="2"/>
  <c r="C4731" i="2"/>
  <c r="D4731" i="2"/>
  <c r="V4714" i="2"/>
  <c r="S4704" i="2"/>
  <c r="C4732" i="2"/>
  <c r="D4732" i="2"/>
  <c r="V4722" i="2"/>
  <c r="U4704" i="2"/>
  <c r="C4733" i="2"/>
  <c r="D4733" i="2"/>
  <c r="V4704" i="2"/>
  <c r="C4734" i="2"/>
  <c r="D4734" i="2"/>
  <c r="W4704" i="2"/>
  <c r="C4735" i="2"/>
  <c r="D4735" i="2"/>
  <c r="X4704" i="2"/>
  <c r="C4736" i="2"/>
  <c r="D4736" i="2"/>
  <c r="D4737" i="2"/>
  <c r="D4704" i="2"/>
  <c r="C4712" i="2"/>
  <c r="D4712" i="2"/>
  <c r="E4704" i="2"/>
  <c r="C4713" i="2"/>
  <c r="D4713" i="2"/>
  <c r="F4704" i="2"/>
  <c r="C4714" i="2"/>
  <c r="D4714" i="2"/>
  <c r="G4704" i="2"/>
  <c r="C4715" i="2"/>
  <c r="D4715" i="2"/>
  <c r="S4719" i="2"/>
  <c r="H4704" i="2"/>
  <c r="C4716" i="2"/>
  <c r="D4716" i="2"/>
  <c r="I4704" i="2"/>
  <c r="C4717" i="2"/>
  <c r="D4717" i="2"/>
  <c r="J4704" i="2"/>
  <c r="C4718" i="2"/>
  <c r="D4718" i="2"/>
  <c r="S4724" i="2"/>
  <c r="K4704" i="2"/>
  <c r="C4719" i="2"/>
  <c r="D4719" i="2"/>
  <c r="S4720" i="2"/>
  <c r="L4704" i="2"/>
  <c r="C4720" i="2"/>
  <c r="D4720" i="2"/>
  <c r="M4704" i="2"/>
  <c r="C4721" i="2"/>
  <c r="D4721" i="2"/>
  <c r="N4704" i="2"/>
  <c r="C4722" i="2"/>
  <c r="D4722" i="2"/>
  <c r="P4704" i="2"/>
  <c r="C4723" i="2"/>
  <c r="D4723" i="2"/>
  <c r="O4704" i="2"/>
  <c r="C4724" i="2"/>
  <c r="D4724" i="2"/>
  <c r="Q4704" i="2"/>
  <c r="C4725" i="2"/>
  <c r="D4725" i="2"/>
  <c r="D4726" i="2"/>
  <c r="N4733" i="2"/>
  <c r="AL4704" i="2"/>
  <c r="C4738" i="2"/>
  <c r="D4738" i="2"/>
  <c r="N4735" i="2"/>
  <c r="AK4704" i="2"/>
  <c r="C4739" i="2"/>
  <c r="D4739" i="2"/>
  <c r="N4736" i="2"/>
  <c r="AM4704" i="2"/>
  <c r="C4740" i="2"/>
  <c r="D4740" i="2"/>
  <c r="N4737" i="2"/>
  <c r="AN4704" i="2"/>
  <c r="C4741" i="2"/>
  <c r="D4741" i="2"/>
  <c r="N4734" i="2"/>
  <c r="AO4704" i="2"/>
  <c r="C4742" i="2"/>
  <c r="D4742" i="2"/>
  <c r="N4725" i="2"/>
  <c r="AF4704" i="2"/>
  <c r="C4743" i="2"/>
  <c r="D4743" i="2"/>
  <c r="AH4704" i="2"/>
  <c r="C4744" i="2"/>
  <c r="D4744" i="2"/>
  <c r="N4727" i="2"/>
  <c r="AG4704" i="2"/>
  <c r="C4745" i="2"/>
  <c r="D4745" i="2"/>
  <c r="AJ4704" i="2"/>
  <c r="C4746" i="2"/>
  <c r="D4746" i="2"/>
  <c r="N4729" i="2"/>
  <c r="AE4704" i="2"/>
  <c r="C4747" i="2"/>
  <c r="D4747" i="2"/>
  <c r="N4717" i="2"/>
  <c r="AB4704" i="2"/>
  <c r="C4748" i="2"/>
  <c r="D4748" i="2"/>
  <c r="N4718" i="2"/>
  <c r="AC4704" i="2"/>
  <c r="C4749" i="2"/>
  <c r="D4749" i="2"/>
  <c r="N4722" i="2"/>
  <c r="AD4704" i="2"/>
  <c r="C4750" i="2"/>
  <c r="D4750" i="2"/>
  <c r="D4751" i="2"/>
  <c r="Z4722" i="2"/>
  <c r="AP4704" i="2"/>
  <c r="C4752" i="2"/>
  <c r="D4752" i="2"/>
  <c r="Z4713" i="2"/>
  <c r="AQ4704" i="2"/>
  <c r="C4753" i="2"/>
  <c r="D4753" i="2"/>
  <c r="Z4714" i="2"/>
  <c r="AR4704" i="2"/>
  <c r="C4754" i="2"/>
  <c r="D4754" i="2"/>
  <c r="Z4715" i="2"/>
  <c r="AS4704" i="2"/>
  <c r="C4755" i="2"/>
  <c r="D4755" i="2"/>
  <c r="Z4721" i="2"/>
  <c r="AT4704" i="2"/>
  <c r="C4756" i="2"/>
  <c r="D4756" i="2"/>
  <c r="Z4716" i="2"/>
  <c r="AU4704" i="2"/>
  <c r="C4757" i="2"/>
  <c r="D4757" i="2"/>
  <c r="Z4718" i="2"/>
  <c r="AV4704" i="2"/>
  <c r="C4758" i="2"/>
  <c r="D4758" i="2"/>
  <c r="Z4719" i="2"/>
  <c r="AW4704" i="2"/>
  <c r="C4759" i="2"/>
  <c r="D4759" i="2"/>
  <c r="Z4720" i="2"/>
  <c r="AX4704" i="2"/>
  <c r="C4760" i="2"/>
  <c r="D4760" i="2"/>
  <c r="Z4717" i="2"/>
  <c r="AY4704" i="2"/>
  <c r="C4761" i="2"/>
  <c r="D4761" i="2"/>
  <c r="D4762" i="2"/>
  <c r="Z4723" i="2"/>
  <c r="D4763" i="2"/>
  <c r="D4764" i="2"/>
  <c r="D4765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27" i="2"/>
  <c r="E4728" i="2"/>
  <c r="E4729" i="2"/>
  <c r="E4730" i="2"/>
  <c r="E4731" i="2"/>
  <c r="E4732" i="2"/>
  <c r="E4733" i="2"/>
  <c r="E4734" i="2"/>
  <c r="E4735" i="2"/>
  <c r="E4736" i="2"/>
  <c r="E4737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6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65" i="2"/>
  <c r="G4723" i="2"/>
  <c r="B4186" i="2"/>
  <c r="V4883" i="2"/>
  <c r="V4882" i="2"/>
  <c r="V4880" i="2"/>
  <c r="V4879" i="2"/>
  <c r="V4878" i="2"/>
  <c r="V4874" i="2"/>
  <c r="E4788" i="2"/>
  <c r="C4788" i="2"/>
  <c r="E4779" i="2"/>
  <c r="M4778" i="2"/>
  <c r="M4777" i="2"/>
  <c r="E4777" i="2"/>
  <c r="M4776" i="2"/>
  <c r="E4776" i="2"/>
  <c r="M4775" i="2"/>
  <c r="E4775" i="2"/>
  <c r="M4774" i="2"/>
  <c r="E4774" i="2"/>
  <c r="M4773" i="2"/>
  <c r="F4765" i="2"/>
  <c r="N4728" i="2"/>
  <c r="N4726" i="2"/>
  <c r="V4724" i="2"/>
  <c r="V4723" i="2"/>
  <c r="G4722" i="2"/>
  <c r="V4721" i="2"/>
  <c r="N4721" i="2"/>
  <c r="G4721" i="2"/>
  <c r="V4720" i="2"/>
  <c r="N4720" i="2"/>
  <c r="V4719" i="2"/>
  <c r="N4719" i="2"/>
  <c r="N4716" i="2"/>
  <c r="V4715" i="2"/>
  <c r="AI4704" i="2"/>
  <c r="E4947" i="2"/>
  <c r="C4947" i="2"/>
  <c r="E4938" i="2"/>
  <c r="M4937" i="2"/>
  <c r="M4936" i="2"/>
  <c r="E4936" i="2"/>
  <c r="M4935" i="2"/>
  <c r="E4935" i="2"/>
  <c r="M4934" i="2"/>
  <c r="E4934" i="2"/>
  <c r="M4933" i="2"/>
  <c r="E4933" i="2"/>
  <c r="M4932" i="2"/>
  <c r="F4924" i="2"/>
  <c r="N4887" i="2"/>
  <c r="N4885" i="2"/>
  <c r="G4881" i="2"/>
  <c r="N4880" i="2"/>
  <c r="G4880" i="2"/>
  <c r="N4879" i="2"/>
  <c r="N4878" i="2"/>
  <c r="N4875" i="2"/>
  <c r="AI4863" i="2"/>
  <c r="E4624" i="2"/>
  <c r="C4624" i="2"/>
  <c r="E4615" i="2"/>
  <c r="M4614" i="2"/>
  <c r="M4613" i="2"/>
  <c r="E4613" i="2"/>
  <c r="M4612" i="2"/>
  <c r="E4612" i="2"/>
  <c r="M4611" i="2"/>
  <c r="E4611" i="2"/>
  <c r="M4610" i="2"/>
  <c r="E4610" i="2"/>
  <c r="M4609" i="2"/>
  <c r="F4601" i="2"/>
  <c r="N4564" i="2"/>
  <c r="N4562" i="2"/>
  <c r="V4560" i="2"/>
  <c r="V4559" i="2"/>
  <c r="G4558" i="2"/>
  <c r="V4557" i="2"/>
  <c r="N4557" i="2"/>
  <c r="G4557" i="2"/>
  <c r="V4556" i="2"/>
  <c r="N4556" i="2"/>
  <c r="V4555" i="2"/>
  <c r="N4555" i="2"/>
  <c r="N4552" i="2"/>
  <c r="V4551" i="2"/>
  <c r="AI4540" i="2"/>
  <c r="E4482" i="2"/>
  <c r="C4482" i="2"/>
  <c r="E4473" i="2"/>
  <c r="M4472" i="2"/>
  <c r="M4471" i="2"/>
  <c r="E4471" i="2"/>
  <c r="M4470" i="2"/>
  <c r="E4470" i="2"/>
  <c r="M4469" i="2"/>
  <c r="E4469" i="2"/>
  <c r="M4468" i="2"/>
  <c r="E4468" i="2"/>
  <c r="M4467" i="2"/>
  <c r="F4459" i="2"/>
  <c r="N4422" i="2"/>
  <c r="N4420" i="2"/>
  <c r="V4418" i="2"/>
  <c r="G4416" i="2"/>
  <c r="V4415" i="2"/>
  <c r="N4415" i="2"/>
  <c r="G4415" i="2"/>
  <c r="V4414" i="2"/>
  <c r="N4414" i="2"/>
  <c r="V4413" i="2"/>
  <c r="N4413" i="2"/>
  <c r="N4410" i="2"/>
  <c r="V4409" i="2"/>
  <c r="AI4398" i="2"/>
  <c r="E4321" i="2"/>
  <c r="C4321" i="2"/>
  <c r="E4312" i="2"/>
  <c r="M4311" i="2"/>
  <c r="M4310" i="2"/>
  <c r="E4310" i="2"/>
  <c r="M4309" i="2"/>
  <c r="E4309" i="2"/>
  <c r="M4308" i="2"/>
  <c r="E4308" i="2"/>
  <c r="M4307" i="2"/>
  <c r="E4307" i="2"/>
  <c r="M4306" i="2"/>
  <c r="F4298" i="2"/>
  <c r="N4261" i="2"/>
  <c r="N4259" i="2"/>
  <c r="V4257" i="2"/>
  <c r="V4256" i="2"/>
  <c r="G4255" i="2"/>
  <c r="V4254" i="2"/>
  <c r="N4254" i="2"/>
  <c r="G4254" i="2"/>
  <c r="V4253" i="2"/>
  <c r="N4253" i="2"/>
  <c r="V4252" i="2"/>
  <c r="N4252" i="2"/>
  <c r="N4249" i="2"/>
  <c r="V4248" i="2"/>
  <c r="AI4237" i="2"/>
  <c r="E4168" i="2"/>
  <c r="C4168" i="2"/>
  <c r="E4159" i="2"/>
  <c r="M4158" i="2"/>
  <c r="M4157" i="2"/>
  <c r="E4157" i="2"/>
  <c r="M4156" i="2"/>
  <c r="E4156" i="2"/>
  <c r="M4155" i="2"/>
  <c r="E4155" i="2"/>
  <c r="M4154" i="2"/>
  <c r="E4154" i="2"/>
  <c r="M4153" i="2"/>
  <c r="F4145" i="2"/>
  <c r="N4108" i="2"/>
  <c r="N4106" i="2"/>
  <c r="V4104" i="2"/>
  <c r="V4103" i="2"/>
  <c r="G4102" i="2"/>
  <c r="V4101" i="2"/>
  <c r="N4101" i="2"/>
  <c r="G4101" i="2"/>
  <c r="V4100" i="2"/>
  <c r="N4100" i="2"/>
  <c r="V4099" i="2"/>
  <c r="N4099" i="2"/>
  <c r="N4096" i="2"/>
  <c r="V4095" i="2"/>
  <c r="AI4084" i="2"/>
  <c r="L245" i="1"/>
  <c r="L261" i="1"/>
  <c r="N242" i="1"/>
  <c r="AA3533" i="2"/>
  <c r="AA3532" i="2"/>
  <c r="AA3531" i="2"/>
  <c r="AA3530" i="2"/>
  <c r="AA3529" i="2"/>
  <c r="AA3528" i="2"/>
  <c r="AA3527" i="2"/>
  <c r="AA3526" i="2"/>
  <c r="AA3525" i="2"/>
  <c r="AA3524" i="2"/>
  <c r="AA3523" i="2"/>
  <c r="E4020" i="2"/>
  <c r="C4020" i="2"/>
  <c r="E4011" i="2"/>
  <c r="M4010" i="2"/>
  <c r="M4009" i="2"/>
  <c r="E4009" i="2"/>
  <c r="M4008" i="2"/>
  <c r="E4008" i="2"/>
  <c r="M4007" i="2"/>
  <c r="E4007" i="2"/>
  <c r="M4006" i="2"/>
  <c r="E4006" i="2"/>
  <c r="M4005" i="2"/>
  <c r="F3997" i="2"/>
  <c r="N3960" i="2"/>
  <c r="N3958" i="2"/>
  <c r="V3956" i="2"/>
  <c r="V3955" i="2"/>
  <c r="G3954" i="2"/>
  <c r="V3953" i="2"/>
  <c r="N3953" i="2"/>
  <c r="G3953" i="2"/>
  <c r="V3952" i="2"/>
  <c r="N3952" i="2"/>
  <c r="V3951" i="2"/>
  <c r="N3951" i="2"/>
  <c r="N3948" i="2"/>
  <c r="V3947" i="2"/>
  <c r="AI3936" i="2"/>
  <c r="E3879" i="2"/>
  <c r="C3879" i="2"/>
  <c r="E3870" i="2"/>
  <c r="M3869" i="2"/>
  <c r="M3868" i="2"/>
  <c r="E3868" i="2"/>
  <c r="M3867" i="2"/>
  <c r="E3867" i="2"/>
  <c r="M3866" i="2"/>
  <c r="E3866" i="2"/>
  <c r="M3865" i="2"/>
  <c r="E3865" i="2"/>
  <c r="M3864" i="2"/>
  <c r="F3856" i="2"/>
  <c r="N3820" i="2"/>
  <c r="N3819" i="2"/>
  <c r="N3817" i="2"/>
  <c r="V3815" i="2"/>
  <c r="V3814" i="2"/>
  <c r="G3813" i="2"/>
  <c r="V3812" i="2"/>
  <c r="N3812" i="2"/>
  <c r="G3812" i="2"/>
  <c r="V3811" i="2"/>
  <c r="N3811" i="2"/>
  <c r="V3810" i="2"/>
  <c r="N3810" i="2"/>
  <c r="V3806" i="2"/>
  <c r="AI3795" i="2"/>
  <c r="E3742" i="2"/>
  <c r="C3742" i="2"/>
  <c r="E3733" i="2"/>
  <c r="M3732" i="2"/>
  <c r="M3731" i="2"/>
  <c r="E3731" i="2"/>
  <c r="M3730" i="2"/>
  <c r="E3730" i="2"/>
  <c r="M3729" i="2"/>
  <c r="E3729" i="2"/>
  <c r="M3728" i="2"/>
  <c r="E3728" i="2"/>
  <c r="M3727" i="2"/>
  <c r="F3719" i="2"/>
  <c r="N3682" i="2"/>
  <c r="N3680" i="2"/>
  <c r="V3678" i="2"/>
  <c r="V3677" i="2"/>
  <c r="G3676" i="2"/>
  <c r="V3675" i="2"/>
  <c r="N3675" i="2"/>
  <c r="G3675" i="2"/>
  <c r="V3674" i="2"/>
  <c r="N3674" i="2"/>
  <c r="V3673" i="2"/>
  <c r="N3673" i="2"/>
  <c r="N3670" i="2"/>
  <c r="V3669" i="2"/>
  <c r="AI3658" i="2"/>
  <c r="F2753" i="2"/>
  <c r="O3526" i="2"/>
  <c r="AF3514" i="2"/>
  <c r="D3557" i="2"/>
  <c r="E3557" i="2"/>
  <c r="F3557" i="2"/>
  <c r="AL2905" i="2"/>
  <c r="C2936" i="2"/>
  <c r="E2936" i="2"/>
  <c r="AK2905" i="2"/>
  <c r="C2937" i="2"/>
  <c r="E2937" i="2"/>
  <c r="AM2905" i="2"/>
  <c r="C2938" i="2"/>
  <c r="E2938" i="2"/>
  <c r="AN2905" i="2"/>
  <c r="C2939" i="2"/>
  <c r="E2939" i="2"/>
  <c r="AO2905" i="2"/>
  <c r="C2940" i="2"/>
  <c r="E2940" i="2"/>
  <c r="AF2905" i="2"/>
  <c r="C2941" i="2"/>
  <c r="E2941" i="2"/>
  <c r="AH2905" i="2"/>
  <c r="C2942" i="2"/>
  <c r="E2942" i="2"/>
  <c r="AG2905" i="2"/>
  <c r="C2943" i="2"/>
  <c r="E2943" i="2"/>
  <c r="AJ2905" i="2"/>
  <c r="C2944" i="2"/>
  <c r="E2944" i="2"/>
  <c r="AE2905" i="2"/>
  <c r="C2945" i="2"/>
  <c r="E2945" i="2"/>
  <c r="AB2905" i="2"/>
  <c r="C2946" i="2"/>
  <c r="E2946" i="2"/>
  <c r="AC2905" i="2"/>
  <c r="C2947" i="2"/>
  <c r="E2947" i="2"/>
  <c r="AD2905" i="2"/>
  <c r="C2948" i="2"/>
  <c r="E2948" i="2"/>
  <c r="E2949" i="2"/>
  <c r="AP2905" i="2"/>
  <c r="C2950" i="2"/>
  <c r="E2950" i="2"/>
  <c r="AQ2905" i="2"/>
  <c r="C2951" i="2"/>
  <c r="E2951" i="2"/>
  <c r="AR2905" i="2"/>
  <c r="C2952" i="2"/>
  <c r="E2952" i="2"/>
  <c r="AS2905" i="2"/>
  <c r="C2953" i="2"/>
  <c r="E2953" i="2"/>
  <c r="AT2905" i="2"/>
  <c r="C2954" i="2"/>
  <c r="E2954" i="2"/>
  <c r="AU2905" i="2"/>
  <c r="C2955" i="2"/>
  <c r="E2955" i="2"/>
  <c r="AV2905" i="2"/>
  <c r="C2956" i="2"/>
  <c r="E2956" i="2"/>
  <c r="AW2905" i="2"/>
  <c r="C2957" i="2"/>
  <c r="E2957" i="2"/>
  <c r="AX2905" i="2"/>
  <c r="C2958" i="2"/>
  <c r="E2958" i="2"/>
  <c r="AY2905" i="2"/>
  <c r="C2959" i="2"/>
  <c r="E2959" i="2"/>
  <c r="E2960" i="2"/>
  <c r="E2961" i="2"/>
  <c r="E2962" i="2"/>
  <c r="R2905" i="2"/>
  <c r="C2928" i="2"/>
  <c r="E2928" i="2"/>
  <c r="T2905" i="2"/>
  <c r="C2929" i="2"/>
  <c r="E2929" i="2"/>
  <c r="S2905" i="2"/>
  <c r="C2930" i="2"/>
  <c r="E2930" i="2"/>
  <c r="U2905" i="2"/>
  <c r="C2931" i="2"/>
  <c r="E2931" i="2"/>
  <c r="V2905" i="2"/>
  <c r="C2932" i="2"/>
  <c r="E2932" i="2"/>
  <c r="W2905" i="2"/>
  <c r="C2933" i="2"/>
  <c r="E2933" i="2"/>
  <c r="X2905" i="2"/>
  <c r="C2934" i="2"/>
  <c r="E2934" i="2"/>
  <c r="E2935" i="2"/>
  <c r="D2905" i="2"/>
  <c r="C2913" i="2"/>
  <c r="E2913" i="2"/>
  <c r="E2905" i="2"/>
  <c r="C2914" i="2"/>
  <c r="E2914" i="2"/>
  <c r="F2905" i="2"/>
  <c r="C2915" i="2"/>
  <c r="E2915" i="2"/>
  <c r="G2905" i="2"/>
  <c r="C2916" i="2"/>
  <c r="E2916" i="2"/>
  <c r="H2905" i="2"/>
  <c r="C2917" i="2"/>
  <c r="E2917" i="2"/>
  <c r="I2905" i="2"/>
  <c r="C2918" i="2"/>
  <c r="E2918" i="2"/>
  <c r="J2905" i="2"/>
  <c r="C2919" i="2"/>
  <c r="E2919" i="2"/>
  <c r="K2905" i="2"/>
  <c r="C2920" i="2"/>
  <c r="E2920" i="2"/>
  <c r="L2905" i="2"/>
  <c r="C2921" i="2"/>
  <c r="E2921" i="2"/>
  <c r="M2905" i="2"/>
  <c r="C2922" i="2"/>
  <c r="E2922" i="2"/>
  <c r="N2905" i="2"/>
  <c r="C2923" i="2"/>
  <c r="E2923" i="2"/>
  <c r="P2905" i="2"/>
  <c r="C2924" i="2"/>
  <c r="E2924" i="2"/>
  <c r="O2905" i="2"/>
  <c r="C2925" i="2"/>
  <c r="E2925" i="2"/>
  <c r="Q2905" i="2"/>
  <c r="C2926" i="2"/>
  <c r="E2926" i="2"/>
  <c r="E2927" i="2"/>
  <c r="E2963" i="2"/>
  <c r="V2914" i="2"/>
  <c r="D2928" i="2"/>
  <c r="D2929" i="2"/>
  <c r="V2915" i="2"/>
  <c r="D2930" i="2"/>
  <c r="V2923" i="2"/>
  <c r="D2931" i="2"/>
  <c r="V2917" i="2"/>
  <c r="D2932" i="2"/>
  <c r="V2918" i="2"/>
  <c r="D2933" i="2"/>
  <c r="D2934" i="2"/>
  <c r="D2935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N2934" i="2"/>
  <c r="D2936" i="2"/>
  <c r="N2936" i="2"/>
  <c r="D2937" i="2"/>
  <c r="N2937" i="2"/>
  <c r="D2938" i="2"/>
  <c r="N2938" i="2"/>
  <c r="D2939" i="2"/>
  <c r="N2935" i="2"/>
  <c r="D2940" i="2"/>
  <c r="N2926" i="2"/>
  <c r="D2941" i="2"/>
  <c r="D2942" i="2"/>
  <c r="N2928" i="2"/>
  <c r="D2943" i="2"/>
  <c r="D2944" i="2"/>
  <c r="N2930" i="2"/>
  <c r="D2945" i="2"/>
  <c r="N2918" i="2"/>
  <c r="D2946" i="2"/>
  <c r="N2919" i="2"/>
  <c r="D2947" i="2"/>
  <c r="N2923" i="2"/>
  <c r="D2948" i="2"/>
  <c r="D2949" i="2"/>
  <c r="Y2923" i="2"/>
  <c r="D2950" i="2"/>
  <c r="Y2914" i="2"/>
  <c r="D2951" i="2"/>
  <c r="Y2915" i="2"/>
  <c r="D2952" i="2"/>
  <c r="Y2916" i="2"/>
  <c r="D2953" i="2"/>
  <c r="Y2922" i="2"/>
  <c r="D2954" i="2"/>
  <c r="Y2917" i="2"/>
  <c r="D2955" i="2"/>
  <c r="Y2919" i="2"/>
  <c r="D2956" i="2"/>
  <c r="D2957" i="2"/>
  <c r="D2958" i="2"/>
  <c r="Y2918" i="2"/>
  <c r="D2959" i="2"/>
  <c r="D2960" i="2"/>
  <c r="Y2924" i="2"/>
  <c r="D2961" i="2"/>
  <c r="D2962" i="2"/>
  <c r="D2963" i="2"/>
  <c r="G2924" i="2"/>
  <c r="E3514" i="2"/>
  <c r="D3522" i="2"/>
  <c r="E3522" i="2"/>
  <c r="G3514" i="2"/>
  <c r="D3524" i="2"/>
  <c r="E3524" i="2"/>
  <c r="F3514" i="2"/>
  <c r="D3523" i="2"/>
  <c r="E3523" i="2"/>
  <c r="H3514" i="2"/>
  <c r="D3525" i="2"/>
  <c r="E3525" i="2"/>
  <c r="I3514" i="2"/>
  <c r="D3526" i="2"/>
  <c r="E3526" i="2"/>
  <c r="J3514" i="2"/>
  <c r="D3527" i="2"/>
  <c r="E3527" i="2"/>
  <c r="K3514" i="2"/>
  <c r="D3528" i="2"/>
  <c r="E3528" i="2"/>
  <c r="L3514" i="2"/>
  <c r="D3529" i="2"/>
  <c r="E3529" i="2"/>
  <c r="M3514" i="2"/>
  <c r="D3530" i="2"/>
  <c r="E3530" i="2"/>
  <c r="N3514" i="2"/>
  <c r="D3531" i="2"/>
  <c r="E3531" i="2"/>
  <c r="O3514" i="2"/>
  <c r="D3532" i="2"/>
  <c r="E3532" i="2"/>
  <c r="Q3514" i="2"/>
  <c r="D3533" i="2"/>
  <c r="E3533" i="2"/>
  <c r="P3514" i="2"/>
  <c r="D3534" i="2"/>
  <c r="E3534" i="2"/>
  <c r="R3514" i="2"/>
  <c r="D3535" i="2"/>
  <c r="E3535" i="2"/>
  <c r="E3536" i="2"/>
  <c r="AL3514" i="2"/>
  <c r="D3549" i="2"/>
  <c r="O3545" i="2"/>
  <c r="E3549" i="2"/>
  <c r="AM3514" i="2"/>
  <c r="D3548" i="2"/>
  <c r="O3543" i="2"/>
  <c r="E3548" i="2"/>
  <c r="AP3514" i="2"/>
  <c r="D3552" i="2"/>
  <c r="O3544" i="2"/>
  <c r="E3552" i="2"/>
  <c r="AN3514" i="2"/>
  <c r="D3550" i="2"/>
  <c r="O3546" i="2"/>
  <c r="E3550" i="2"/>
  <c r="AG3514" i="2"/>
  <c r="D3553" i="2"/>
  <c r="O3535" i="2"/>
  <c r="E3553" i="2"/>
  <c r="AE3514" i="2"/>
  <c r="D3560" i="2"/>
  <c r="O3532" i="2"/>
  <c r="E3560" i="2"/>
  <c r="O3547" i="2"/>
  <c r="AO3514" i="2"/>
  <c r="D3551" i="2"/>
  <c r="E3551" i="2"/>
  <c r="AI3514" i="2"/>
  <c r="D3554" i="2"/>
  <c r="E3554" i="2"/>
  <c r="O3537" i="2"/>
  <c r="AH3514" i="2"/>
  <c r="D3555" i="2"/>
  <c r="E3555" i="2"/>
  <c r="AK3514" i="2"/>
  <c r="D3556" i="2"/>
  <c r="E3556" i="2"/>
  <c r="O3527" i="2"/>
  <c r="AC3514" i="2"/>
  <c r="D3558" i="2"/>
  <c r="E3558" i="2"/>
  <c r="O3528" i="2"/>
  <c r="AD3514" i="2"/>
  <c r="D3559" i="2"/>
  <c r="E3559" i="2"/>
  <c r="E3561" i="2"/>
  <c r="AR3514" i="2"/>
  <c r="D3563" i="2"/>
  <c r="E3563" i="2"/>
  <c r="AQ3514" i="2"/>
  <c r="D3562" i="2"/>
  <c r="E3562" i="2"/>
  <c r="AS3514" i="2"/>
  <c r="D3564" i="2"/>
  <c r="E3564" i="2"/>
  <c r="AT3514" i="2"/>
  <c r="D3565" i="2"/>
  <c r="E3565" i="2"/>
  <c r="AU3514" i="2"/>
  <c r="D3566" i="2"/>
  <c r="E3566" i="2"/>
  <c r="AV3514" i="2"/>
  <c r="D3567" i="2"/>
  <c r="E3567" i="2"/>
  <c r="AW3514" i="2"/>
  <c r="D3568" i="2"/>
  <c r="E3568" i="2"/>
  <c r="AX3514" i="2"/>
  <c r="D3569" i="2"/>
  <c r="E3569" i="2"/>
  <c r="AY3514" i="2"/>
  <c r="D3570" i="2"/>
  <c r="E3570" i="2"/>
  <c r="AZ3514" i="2"/>
  <c r="D3571" i="2"/>
  <c r="E3571" i="2"/>
  <c r="E3572" i="2"/>
  <c r="E3573" i="2"/>
  <c r="E3574" i="2"/>
  <c r="W3526" i="2"/>
  <c r="Z3514" i="2"/>
  <c r="D3537" i="2"/>
  <c r="E3537" i="2"/>
  <c r="W3527" i="2"/>
  <c r="AA3514" i="2"/>
  <c r="D3538" i="2"/>
  <c r="E3538" i="2"/>
  <c r="W3528" i="2"/>
  <c r="AB3514" i="2"/>
  <c r="D3539" i="2"/>
  <c r="E3539" i="2"/>
  <c r="W3523" i="2"/>
  <c r="S3514" i="2"/>
  <c r="D3540" i="2"/>
  <c r="E3540" i="2"/>
  <c r="U3514" i="2"/>
  <c r="D3541" i="2"/>
  <c r="E3541" i="2"/>
  <c r="W3524" i="2"/>
  <c r="T3514" i="2"/>
  <c r="D3542" i="2"/>
  <c r="E3542" i="2"/>
  <c r="W3532" i="2"/>
  <c r="V3514" i="2"/>
  <c r="D3543" i="2"/>
  <c r="E3543" i="2"/>
  <c r="W3514" i="2"/>
  <c r="D3544" i="2"/>
  <c r="E3544" i="2"/>
  <c r="X3514" i="2"/>
  <c r="D3545" i="2"/>
  <c r="E3545" i="2"/>
  <c r="Y3514" i="2"/>
  <c r="D3546" i="2"/>
  <c r="E3546" i="2"/>
  <c r="E3547" i="2"/>
  <c r="E3575" i="2"/>
  <c r="F3522" i="2"/>
  <c r="F3524" i="2"/>
  <c r="F3523" i="2"/>
  <c r="F3525" i="2"/>
  <c r="F3526" i="2"/>
  <c r="F3527" i="2"/>
  <c r="F3528" i="2"/>
  <c r="F3529" i="2"/>
  <c r="F3530" i="2"/>
  <c r="F3531" i="2"/>
  <c r="F3532" i="2"/>
  <c r="F3533" i="2"/>
  <c r="F3534" i="2"/>
  <c r="F3536" i="2"/>
  <c r="F3549" i="2"/>
  <c r="F3548" i="2"/>
  <c r="F3552" i="2"/>
  <c r="F3550" i="2"/>
  <c r="F3553" i="2"/>
  <c r="F3560" i="2"/>
  <c r="F3551" i="2"/>
  <c r="F3554" i="2"/>
  <c r="F3555" i="2"/>
  <c r="F3556" i="2"/>
  <c r="F3558" i="2"/>
  <c r="F3559" i="2"/>
  <c r="F3561" i="2"/>
  <c r="F3563" i="2"/>
  <c r="F3562" i="2"/>
  <c r="F3565" i="2"/>
  <c r="F3566" i="2"/>
  <c r="F3567" i="2"/>
  <c r="F3568" i="2"/>
  <c r="F3569" i="2"/>
  <c r="F3570" i="2"/>
  <c r="F3571" i="2"/>
  <c r="F3564" i="2"/>
  <c r="F3572" i="2"/>
  <c r="F3573" i="2"/>
  <c r="F3574" i="2"/>
  <c r="F3537" i="2"/>
  <c r="F3538" i="2"/>
  <c r="F3539" i="2"/>
  <c r="F3540" i="2"/>
  <c r="F3541" i="2"/>
  <c r="F3542" i="2"/>
  <c r="F3543" i="2"/>
  <c r="F3544" i="2"/>
  <c r="F3545" i="2"/>
  <c r="F3546" i="2"/>
  <c r="F3547" i="2"/>
  <c r="F3575" i="2"/>
  <c r="H3533" i="2"/>
  <c r="V3065" i="2"/>
  <c r="R3056" i="2"/>
  <c r="C3079" i="2"/>
  <c r="D3079" i="2"/>
  <c r="T3056" i="2"/>
  <c r="C3080" i="2"/>
  <c r="D3080" i="2"/>
  <c r="V3066" i="2"/>
  <c r="S3056" i="2"/>
  <c r="C3081" i="2"/>
  <c r="D3081" i="2"/>
  <c r="V3074" i="2"/>
  <c r="U3056" i="2"/>
  <c r="C3082" i="2"/>
  <c r="D3082" i="2"/>
  <c r="V3068" i="2"/>
  <c r="V3056" i="2"/>
  <c r="C3083" i="2"/>
  <c r="D3083" i="2"/>
  <c r="V3069" i="2"/>
  <c r="W3056" i="2"/>
  <c r="C3084" i="2"/>
  <c r="D3084" i="2"/>
  <c r="X3056" i="2"/>
  <c r="C3085" i="2"/>
  <c r="D3085" i="2"/>
  <c r="D3086" i="2"/>
  <c r="D3056" i="2"/>
  <c r="C3064" i="2"/>
  <c r="D3064" i="2"/>
  <c r="E3056" i="2"/>
  <c r="C3065" i="2"/>
  <c r="D3065" i="2"/>
  <c r="F3056" i="2"/>
  <c r="C3066" i="2"/>
  <c r="D3066" i="2"/>
  <c r="G3056" i="2"/>
  <c r="C3067" i="2"/>
  <c r="D3067" i="2"/>
  <c r="H3056" i="2"/>
  <c r="C3068" i="2"/>
  <c r="D3068" i="2"/>
  <c r="I3056" i="2"/>
  <c r="C3069" i="2"/>
  <c r="D3069" i="2"/>
  <c r="J3056" i="2"/>
  <c r="C3070" i="2"/>
  <c r="D3070" i="2"/>
  <c r="K3056" i="2"/>
  <c r="C3071" i="2"/>
  <c r="D3071" i="2"/>
  <c r="L3056" i="2"/>
  <c r="C3072" i="2"/>
  <c r="D3072" i="2"/>
  <c r="M3056" i="2"/>
  <c r="C3073" i="2"/>
  <c r="D3073" i="2"/>
  <c r="N3056" i="2"/>
  <c r="C3074" i="2"/>
  <c r="D3074" i="2"/>
  <c r="P3056" i="2"/>
  <c r="C3075" i="2"/>
  <c r="D3075" i="2"/>
  <c r="O3056" i="2"/>
  <c r="C3076" i="2"/>
  <c r="D3076" i="2"/>
  <c r="Q3056" i="2"/>
  <c r="C3077" i="2"/>
  <c r="D3077" i="2"/>
  <c r="D3078" i="2"/>
  <c r="N3085" i="2"/>
  <c r="AL3056" i="2"/>
  <c r="C3087" i="2"/>
  <c r="D3087" i="2"/>
  <c r="N3087" i="2"/>
  <c r="AK3056" i="2"/>
  <c r="C3088" i="2"/>
  <c r="D3088" i="2"/>
  <c r="N3088" i="2"/>
  <c r="AM3056" i="2"/>
  <c r="C3089" i="2"/>
  <c r="D3089" i="2"/>
  <c r="N3089" i="2"/>
  <c r="AN3056" i="2"/>
  <c r="C3090" i="2"/>
  <c r="D3090" i="2"/>
  <c r="N3086" i="2"/>
  <c r="AO3056" i="2"/>
  <c r="C3091" i="2"/>
  <c r="D3091" i="2"/>
  <c r="N3077" i="2"/>
  <c r="AF3056" i="2"/>
  <c r="C3092" i="2"/>
  <c r="D3092" i="2"/>
  <c r="AH3056" i="2"/>
  <c r="C3093" i="2"/>
  <c r="D3093" i="2"/>
  <c r="N3079" i="2"/>
  <c r="AG3056" i="2"/>
  <c r="C3094" i="2"/>
  <c r="D3094" i="2"/>
  <c r="AJ3056" i="2"/>
  <c r="C3095" i="2"/>
  <c r="D3095" i="2"/>
  <c r="N3081" i="2"/>
  <c r="AE3056" i="2"/>
  <c r="C3096" i="2"/>
  <c r="D3096" i="2"/>
  <c r="N3069" i="2"/>
  <c r="AB3056" i="2"/>
  <c r="C3097" i="2"/>
  <c r="D3097" i="2"/>
  <c r="N3070" i="2"/>
  <c r="AC3056" i="2"/>
  <c r="C3098" i="2"/>
  <c r="D3098" i="2"/>
  <c r="N3074" i="2"/>
  <c r="AD3056" i="2"/>
  <c r="C3099" i="2"/>
  <c r="D3099" i="2"/>
  <c r="D3100" i="2"/>
  <c r="Y3074" i="2"/>
  <c r="AP3056" i="2"/>
  <c r="C3101" i="2"/>
  <c r="D3101" i="2"/>
  <c r="Y3065" i="2"/>
  <c r="AQ3056" i="2"/>
  <c r="C3102" i="2"/>
  <c r="D3102" i="2"/>
  <c r="Y3066" i="2"/>
  <c r="AR3056" i="2"/>
  <c r="C3103" i="2"/>
  <c r="D3103" i="2"/>
  <c r="Y3067" i="2"/>
  <c r="AS3056" i="2"/>
  <c r="C3104" i="2"/>
  <c r="D3104" i="2"/>
  <c r="Y3073" i="2"/>
  <c r="AT3056" i="2"/>
  <c r="C3105" i="2"/>
  <c r="D3105" i="2"/>
  <c r="Y3068" i="2"/>
  <c r="AU3056" i="2"/>
  <c r="C3106" i="2"/>
  <c r="D3106" i="2"/>
  <c r="Y3070" i="2"/>
  <c r="AV3056" i="2"/>
  <c r="C3107" i="2"/>
  <c r="D3107" i="2"/>
  <c r="AW3056" i="2"/>
  <c r="C3108" i="2"/>
  <c r="D3108" i="2"/>
  <c r="AX3056" i="2"/>
  <c r="C3109" i="2"/>
  <c r="D3109" i="2"/>
  <c r="Y3069" i="2"/>
  <c r="AY3056" i="2"/>
  <c r="C3110" i="2"/>
  <c r="D3110" i="2"/>
  <c r="D3111" i="2"/>
  <c r="Y3075" i="2"/>
  <c r="D3112" i="2"/>
  <c r="D3113" i="2"/>
  <c r="D3114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079" i="2"/>
  <c r="E3080" i="2"/>
  <c r="E3081" i="2"/>
  <c r="E3082" i="2"/>
  <c r="E3083" i="2"/>
  <c r="E3084" i="2"/>
  <c r="E3085" i="2"/>
  <c r="E3086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14" i="2"/>
  <c r="G3075" i="2"/>
  <c r="V3215" i="2"/>
  <c r="Y3203" i="2"/>
  <c r="C3226" i="2"/>
  <c r="D3226" i="2"/>
  <c r="V3216" i="2"/>
  <c r="Z3203" i="2"/>
  <c r="C3227" i="2"/>
  <c r="D3227" i="2"/>
  <c r="V3217" i="2"/>
  <c r="AA3203" i="2"/>
  <c r="C3228" i="2"/>
  <c r="D3228" i="2"/>
  <c r="V3212" i="2"/>
  <c r="R3203" i="2"/>
  <c r="C3229" i="2"/>
  <c r="D3229" i="2"/>
  <c r="T3203" i="2"/>
  <c r="C3230" i="2"/>
  <c r="D3230" i="2"/>
  <c r="V3213" i="2"/>
  <c r="S3203" i="2"/>
  <c r="C3231" i="2"/>
  <c r="D3231" i="2"/>
  <c r="V3221" i="2"/>
  <c r="U3203" i="2"/>
  <c r="C3232" i="2"/>
  <c r="D3232" i="2"/>
  <c r="V3203" i="2"/>
  <c r="C3233" i="2"/>
  <c r="D3233" i="2"/>
  <c r="W3203" i="2"/>
  <c r="C3234" i="2"/>
  <c r="D3234" i="2"/>
  <c r="X3203" i="2"/>
  <c r="C3235" i="2"/>
  <c r="D3235" i="2"/>
  <c r="D3236" i="2"/>
  <c r="D3203" i="2"/>
  <c r="C3211" i="2"/>
  <c r="D3211" i="2"/>
  <c r="E3203" i="2"/>
  <c r="C3212" i="2"/>
  <c r="D3212" i="2"/>
  <c r="F3203" i="2"/>
  <c r="C3213" i="2"/>
  <c r="D3213" i="2"/>
  <c r="G3203" i="2"/>
  <c r="C3214" i="2"/>
  <c r="D3214" i="2"/>
  <c r="H3203" i="2"/>
  <c r="C3215" i="2"/>
  <c r="D3215" i="2"/>
  <c r="I3203" i="2"/>
  <c r="C3216" i="2"/>
  <c r="D3216" i="2"/>
  <c r="J3203" i="2"/>
  <c r="C3217" i="2"/>
  <c r="D3217" i="2"/>
  <c r="K3203" i="2"/>
  <c r="C3218" i="2"/>
  <c r="D3218" i="2"/>
  <c r="L3203" i="2"/>
  <c r="C3219" i="2"/>
  <c r="D3219" i="2"/>
  <c r="M3203" i="2"/>
  <c r="C3220" i="2"/>
  <c r="D3220" i="2"/>
  <c r="N3203" i="2"/>
  <c r="C3221" i="2"/>
  <c r="D3221" i="2"/>
  <c r="P3203" i="2"/>
  <c r="C3222" i="2"/>
  <c r="D3222" i="2"/>
  <c r="O3203" i="2"/>
  <c r="C3223" i="2"/>
  <c r="D3223" i="2"/>
  <c r="Q3203" i="2"/>
  <c r="C3224" i="2"/>
  <c r="D3224" i="2"/>
  <c r="D3225" i="2"/>
  <c r="N3232" i="2"/>
  <c r="AL3203" i="2"/>
  <c r="C3237" i="2"/>
  <c r="D3237" i="2"/>
  <c r="N3234" i="2"/>
  <c r="AK3203" i="2"/>
  <c r="C3238" i="2"/>
  <c r="D3238" i="2"/>
  <c r="N3235" i="2"/>
  <c r="AM3203" i="2"/>
  <c r="C3239" i="2"/>
  <c r="D3239" i="2"/>
  <c r="N3236" i="2"/>
  <c r="AN3203" i="2"/>
  <c r="C3240" i="2"/>
  <c r="D3240" i="2"/>
  <c r="N3233" i="2"/>
  <c r="AO3203" i="2"/>
  <c r="C3241" i="2"/>
  <c r="D3241" i="2"/>
  <c r="N3224" i="2"/>
  <c r="AF3203" i="2"/>
  <c r="C3242" i="2"/>
  <c r="D3242" i="2"/>
  <c r="AH3203" i="2"/>
  <c r="C3243" i="2"/>
  <c r="D3243" i="2"/>
  <c r="N3226" i="2"/>
  <c r="AG3203" i="2"/>
  <c r="C3244" i="2"/>
  <c r="D3244" i="2"/>
  <c r="AJ3203" i="2"/>
  <c r="C3245" i="2"/>
  <c r="D3245" i="2"/>
  <c r="N3228" i="2"/>
  <c r="AE3203" i="2"/>
  <c r="C3246" i="2"/>
  <c r="D3246" i="2"/>
  <c r="N3216" i="2"/>
  <c r="AB3203" i="2"/>
  <c r="C3247" i="2"/>
  <c r="D3247" i="2"/>
  <c r="N3217" i="2"/>
  <c r="AC3203" i="2"/>
  <c r="C3248" i="2"/>
  <c r="D3248" i="2"/>
  <c r="N3221" i="2"/>
  <c r="AD3203" i="2"/>
  <c r="C3249" i="2"/>
  <c r="D3249" i="2"/>
  <c r="D3250" i="2"/>
  <c r="Z3221" i="2"/>
  <c r="AP3203" i="2"/>
  <c r="C3251" i="2"/>
  <c r="D3251" i="2"/>
  <c r="Z3212" i="2"/>
  <c r="AQ3203" i="2"/>
  <c r="C3252" i="2"/>
  <c r="D3252" i="2"/>
  <c r="Z3213" i="2"/>
  <c r="AR3203" i="2"/>
  <c r="C3253" i="2"/>
  <c r="D3253" i="2"/>
  <c r="Z3214" i="2"/>
  <c r="AS3203" i="2"/>
  <c r="C3254" i="2"/>
  <c r="D3254" i="2"/>
  <c r="Z3220" i="2"/>
  <c r="AT3203" i="2"/>
  <c r="C3255" i="2"/>
  <c r="D3255" i="2"/>
  <c r="Z3215" i="2"/>
  <c r="AU3203" i="2"/>
  <c r="C3256" i="2"/>
  <c r="D3256" i="2"/>
  <c r="Z3217" i="2"/>
  <c r="AV3203" i="2"/>
  <c r="C3257" i="2"/>
  <c r="D3257" i="2"/>
  <c r="AW3203" i="2"/>
  <c r="C3258" i="2"/>
  <c r="D3258" i="2"/>
  <c r="AX3203" i="2"/>
  <c r="C3259" i="2"/>
  <c r="D3259" i="2"/>
  <c r="Z3216" i="2"/>
  <c r="AY3203" i="2"/>
  <c r="C3260" i="2"/>
  <c r="D3260" i="2"/>
  <c r="D3261" i="2"/>
  <c r="Z3222" i="2"/>
  <c r="D3262" i="2"/>
  <c r="D3263" i="2"/>
  <c r="D3264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26" i="2"/>
  <c r="E3227" i="2"/>
  <c r="E3228" i="2"/>
  <c r="E3229" i="2"/>
  <c r="E3230" i="2"/>
  <c r="E3231" i="2"/>
  <c r="E3232" i="2"/>
  <c r="E3233" i="2"/>
  <c r="E3234" i="2"/>
  <c r="E3235" i="2"/>
  <c r="E3236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5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64" i="2"/>
  <c r="G3222" i="2"/>
  <c r="V3372" i="2"/>
  <c r="Y3360" i="2"/>
  <c r="C3383" i="2"/>
  <c r="D3383" i="2"/>
  <c r="V3373" i="2"/>
  <c r="Z3360" i="2"/>
  <c r="C3384" i="2"/>
  <c r="D3384" i="2"/>
  <c r="V3374" i="2"/>
  <c r="AA3360" i="2"/>
  <c r="C3385" i="2"/>
  <c r="D3385" i="2"/>
  <c r="V3369" i="2"/>
  <c r="R3360" i="2"/>
  <c r="C3386" i="2"/>
  <c r="D3386" i="2"/>
  <c r="T3360" i="2"/>
  <c r="C3387" i="2"/>
  <c r="D3387" i="2"/>
  <c r="V3370" i="2"/>
  <c r="S3360" i="2"/>
  <c r="C3388" i="2"/>
  <c r="D3388" i="2"/>
  <c r="V3378" i="2"/>
  <c r="U3360" i="2"/>
  <c r="C3389" i="2"/>
  <c r="D3389" i="2"/>
  <c r="V3360" i="2"/>
  <c r="C3390" i="2"/>
  <c r="D3390" i="2"/>
  <c r="W3360" i="2"/>
  <c r="C3391" i="2"/>
  <c r="D3391" i="2"/>
  <c r="X3360" i="2"/>
  <c r="C3392" i="2"/>
  <c r="D3392" i="2"/>
  <c r="D3393" i="2"/>
  <c r="D3360" i="2"/>
  <c r="C3368" i="2"/>
  <c r="D3368" i="2"/>
  <c r="E3360" i="2"/>
  <c r="C3369" i="2"/>
  <c r="D3369" i="2"/>
  <c r="F3360" i="2"/>
  <c r="C3370" i="2"/>
  <c r="D3370" i="2"/>
  <c r="G3360" i="2"/>
  <c r="C3371" i="2"/>
  <c r="D3371" i="2"/>
  <c r="H3360" i="2"/>
  <c r="C3372" i="2"/>
  <c r="D3372" i="2"/>
  <c r="I3360" i="2"/>
  <c r="C3373" i="2"/>
  <c r="D3373" i="2"/>
  <c r="J3360" i="2"/>
  <c r="C3374" i="2"/>
  <c r="D3374" i="2"/>
  <c r="K3360" i="2"/>
  <c r="C3375" i="2"/>
  <c r="D3375" i="2"/>
  <c r="L3360" i="2"/>
  <c r="C3376" i="2"/>
  <c r="D3376" i="2"/>
  <c r="M3360" i="2"/>
  <c r="C3377" i="2"/>
  <c r="D3377" i="2"/>
  <c r="N3360" i="2"/>
  <c r="C3378" i="2"/>
  <c r="D3378" i="2"/>
  <c r="P3360" i="2"/>
  <c r="C3379" i="2"/>
  <c r="D3379" i="2"/>
  <c r="O3360" i="2"/>
  <c r="C3380" i="2"/>
  <c r="D3380" i="2"/>
  <c r="Q3360" i="2"/>
  <c r="C3381" i="2"/>
  <c r="D3381" i="2"/>
  <c r="D3382" i="2"/>
  <c r="N3389" i="2"/>
  <c r="AL3360" i="2"/>
  <c r="C3394" i="2"/>
  <c r="D3394" i="2"/>
  <c r="N3391" i="2"/>
  <c r="AK3360" i="2"/>
  <c r="C3395" i="2"/>
  <c r="D3395" i="2"/>
  <c r="N3392" i="2"/>
  <c r="AM3360" i="2"/>
  <c r="C3396" i="2"/>
  <c r="D3396" i="2"/>
  <c r="N3393" i="2"/>
  <c r="AN3360" i="2"/>
  <c r="C3397" i="2"/>
  <c r="D3397" i="2"/>
  <c r="N3390" i="2"/>
  <c r="AO3360" i="2"/>
  <c r="C3398" i="2"/>
  <c r="D3398" i="2"/>
  <c r="N3381" i="2"/>
  <c r="AF3360" i="2"/>
  <c r="C3399" i="2"/>
  <c r="D3399" i="2"/>
  <c r="AH3360" i="2"/>
  <c r="C3400" i="2"/>
  <c r="D3400" i="2"/>
  <c r="N3383" i="2"/>
  <c r="AG3360" i="2"/>
  <c r="C3401" i="2"/>
  <c r="D3401" i="2"/>
  <c r="AJ3360" i="2"/>
  <c r="C3402" i="2"/>
  <c r="D3402" i="2"/>
  <c r="N3385" i="2"/>
  <c r="AE3360" i="2"/>
  <c r="C3403" i="2"/>
  <c r="D3403" i="2"/>
  <c r="N3373" i="2"/>
  <c r="AB3360" i="2"/>
  <c r="C3404" i="2"/>
  <c r="D3404" i="2"/>
  <c r="N3374" i="2"/>
  <c r="AC3360" i="2"/>
  <c r="C3405" i="2"/>
  <c r="D3405" i="2"/>
  <c r="N3378" i="2"/>
  <c r="AD3360" i="2"/>
  <c r="C3406" i="2"/>
  <c r="D3406" i="2"/>
  <c r="D3407" i="2"/>
  <c r="Z3378" i="2"/>
  <c r="AP3360" i="2"/>
  <c r="C3408" i="2"/>
  <c r="D3408" i="2"/>
  <c r="Z3369" i="2"/>
  <c r="AQ3360" i="2"/>
  <c r="C3409" i="2"/>
  <c r="D3409" i="2"/>
  <c r="Z3370" i="2"/>
  <c r="AR3360" i="2"/>
  <c r="C3410" i="2"/>
  <c r="D3410" i="2"/>
  <c r="Z3371" i="2"/>
  <c r="AS3360" i="2"/>
  <c r="C3411" i="2"/>
  <c r="D3411" i="2"/>
  <c r="Z3377" i="2"/>
  <c r="AT3360" i="2"/>
  <c r="C3412" i="2"/>
  <c r="D3412" i="2"/>
  <c r="Z3372" i="2"/>
  <c r="AU3360" i="2"/>
  <c r="C3413" i="2"/>
  <c r="D3413" i="2"/>
  <c r="Z3374" i="2"/>
  <c r="AV3360" i="2"/>
  <c r="C3414" i="2"/>
  <c r="D3414" i="2"/>
  <c r="AW3360" i="2"/>
  <c r="C3415" i="2"/>
  <c r="D3415" i="2"/>
  <c r="AX3360" i="2"/>
  <c r="C3416" i="2"/>
  <c r="D3416" i="2"/>
  <c r="Z3373" i="2"/>
  <c r="AY3360" i="2"/>
  <c r="C3417" i="2"/>
  <c r="D3417" i="2"/>
  <c r="D3418" i="2"/>
  <c r="Z3379" i="2"/>
  <c r="D3419" i="2"/>
  <c r="D3420" i="2"/>
  <c r="D3421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383" i="2"/>
  <c r="E3384" i="2"/>
  <c r="E3385" i="2"/>
  <c r="E3386" i="2"/>
  <c r="E3387" i="2"/>
  <c r="E3388" i="2"/>
  <c r="E3389" i="2"/>
  <c r="E3390" i="2"/>
  <c r="E3391" i="2"/>
  <c r="E3392" i="2"/>
  <c r="E3393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2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21" i="2"/>
  <c r="G3379" i="2"/>
  <c r="B2850" i="2"/>
  <c r="F3598" i="2"/>
  <c r="D3598" i="2"/>
  <c r="F3589" i="2"/>
  <c r="N3588" i="2"/>
  <c r="N3587" i="2"/>
  <c r="F3587" i="2"/>
  <c r="N3586" i="2"/>
  <c r="F3586" i="2"/>
  <c r="N3585" i="2"/>
  <c r="F3585" i="2"/>
  <c r="N3584" i="2"/>
  <c r="F3584" i="2"/>
  <c r="N3583" i="2"/>
  <c r="G3575" i="2"/>
  <c r="O3539" i="2"/>
  <c r="O3538" i="2"/>
  <c r="O3536" i="2"/>
  <c r="W3534" i="2"/>
  <c r="W3533" i="2"/>
  <c r="H3532" i="2"/>
  <c r="W3531" i="2"/>
  <c r="O3531" i="2"/>
  <c r="H3531" i="2"/>
  <c r="W3530" i="2"/>
  <c r="O3530" i="2"/>
  <c r="W3529" i="2"/>
  <c r="O3529" i="2"/>
  <c r="W3525" i="2"/>
  <c r="AJ3514" i="2"/>
  <c r="E3444" i="2"/>
  <c r="C3444" i="2"/>
  <c r="E3435" i="2"/>
  <c r="M3434" i="2"/>
  <c r="M3433" i="2"/>
  <c r="E3433" i="2"/>
  <c r="M3432" i="2"/>
  <c r="E3432" i="2"/>
  <c r="M3431" i="2"/>
  <c r="E3431" i="2"/>
  <c r="M3430" i="2"/>
  <c r="E3430" i="2"/>
  <c r="M3429" i="2"/>
  <c r="F3421" i="2"/>
  <c r="N3384" i="2"/>
  <c r="N3382" i="2"/>
  <c r="V3380" i="2"/>
  <c r="V3379" i="2"/>
  <c r="G3378" i="2"/>
  <c r="V3377" i="2"/>
  <c r="N3377" i="2"/>
  <c r="G3377" i="2"/>
  <c r="V3376" i="2"/>
  <c r="N3376" i="2"/>
  <c r="V3375" i="2"/>
  <c r="N3375" i="2"/>
  <c r="N3372" i="2"/>
  <c r="V3371" i="2"/>
  <c r="AI3360" i="2"/>
  <c r="F3264" i="2"/>
  <c r="N3227" i="2"/>
  <c r="N3225" i="2"/>
  <c r="V3223" i="2"/>
  <c r="V3222" i="2"/>
  <c r="G3221" i="2"/>
  <c r="V3220" i="2"/>
  <c r="N3220" i="2"/>
  <c r="G3220" i="2"/>
  <c r="V3219" i="2"/>
  <c r="N3219" i="2"/>
  <c r="V3218" i="2"/>
  <c r="N3218" i="2"/>
  <c r="N3215" i="2"/>
  <c r="V3214" i="2"/>
  <c r="E3287" i="2"/>
  <c r="C3287" i="2"/>
  <c r="E3278" i="2"/>
  <c r="M3277" i="2"/>
  <c r="M3276" i="2"/>
  <c r="E3276" i="2"/>
  <c r="M3275" i="2"/>
  <c r="E3275" i="2"/>
  <c r="M3274" i="2"/>
  <c r="E3274" i="2"/>
  <c r="M3273" i="2"/>
  <c r="E3273" i="2"/>
  <c r="M3272" i="2"/>
  <c r="AI3203" i="2"/>
  <c r="E3140" i="2"/>
  <c r="C3140" i="2"/>
  <c r="E3131" i="2"/>
  <c r="M3130" i="2"/>
  <c r="M3129" i="2"/>
  <c r="E3129" i="2"/>
  <c r="M3128" i="2"/>
  <c r="E3128" i="2"/>
  <c r="M3127" i="2"/>
  <c r="E3127" i="2"/>
  <c r="M3126" i="2"/>
  <c r="E3126" i="2"/>
  <c r="M3125" i="2"/>
  <c r="F3114" i="2"/>
  <c r="N3080" i="2"/>
  <c r="N3078" i="2"/>
  <c r="V3076" i="2"/>
  <c r="V3075" i="2"/>
  <c r="G3074" i="2"/>
  <c r="V3073" i="2"/>
  <c r="N3073" i="2"/>
  <c r="G3073" i="2"/>
  <c r="V3072" i="2"/>
  <c r="N3072" i="2"/>
  <c r="V3071" i="2"/>
  <c r="N3071" i="2"/>
  <c r="V3070" i="2"/>
  <c r="V3067" i="2"/>
  <c r="AI3056" i="2"/>
  <c r="AA3056" i="2"/>
  <c r="Z3056" i="2"/>
  <c r="Y3056" i="2"/>
  <c r="E2989" i="2"/>
  <c r="C2989" i="2"/>
  <c r="E2980" i="2"/>
  <c r="M2979" i="2"/>
  <c r="M2978" i="2"/>
  <c r="E2978" i="2"/>
  <c r="M2977" i="2"/>
  <c r="E2977" i="2"/>
  <c r="M2976" i="2"/>
  <c r="E2976" i="2"/>
  <c r="M2975" i="2"/>
  <c r="E2975" i="2"/>
  <c r="M2974" i="2"/>
  <c r="F2949" i="2"/>
  <c r="F2927" i="2"/>
  <c r="F2963" i="2"/>
  <c r="N2929" i="2"/>
  <c r="N2927" i="2"/>
  <c r="V2925" i="2"/>
  <c r="V2924" i="2"/>
  <c r="G2923" i="2"/>
  <c r="V2922" i="2"/>
  <c r="N2922" i="2"/>
  <c r="G2922" i="2"/>
  <c r="V2921" i="2"/>
  <c r="N2921" i="2"/>
  <c r="V2920" i="2"/>
  <c r="N2920" i="2"/>
  <c r="V2919" i="2"/>
  <c r="V2916" i="2"/>
  <c r="AI2905" i="2"/>
  <c r="AA2905" i="2"/>
  <c r="Z2905" i="2"/>
  <c r="Y2905" i="2"/>
  <c r="E2837" i="2"/>
  <c r="C2837" i="2"/>
  <c r="E2828" i="2"/>
  <c r="M2827" i="2"/>
  <c r="M2826" i="2"/>
  <c r="E2826" i="2"/>
  <c r="M2825" i="2"/>
  <c r="E2825" i="2"/>
  <c r="M2824" i="2"/>
  <c r="E2824" i="2"/>
  <c r="M2823" i="2"/>
  <c r="E2823" i="2"/>
  <c r="M2822" i="2"/>
  <c r="F2811" i="2"/>
  <c r="AP2753" i="2"/>
  <c r="C2798" i="2"/>
  <c r="E2798" i="2"/>
  <c r="AQ2753" i="2"/>
  <c r="C2799" i="2"/>
  <c r="E2799" i="2"/>
  <c r="AR2753" i="2"/>
  <c r="C2800" i="2"/>
  <c r="E2800" i="2"/>
  <c r="AS2753" i="2"/>
  <c r="C2801" i="2"/>
  <c r="E2801" i="2"/>
  <c r="AT2753" i="2"/>
  <c r="C2802" i="2"/>
  <c r="E2802" i="2"/>
  <c r="AU2753" i="2"/>
  <c r="C2803" i="2"/>
  <c r="E2803" i="2"/>
  <c r="AV2753" i="2"/>
  <c r="C2804" i="2"/>
  <c r="E2804" i="2"/>
  <c r="AW2753" i="2"/>
  <c r="C2805" i="2"/>
  <c r="E2805" i="2"/>
  <c r="AX2753" i="2"/>
  <c r="C2806" i="2"/>
  <c r="E2806" i="2"/>
  <c r="AY2753" i="2"/>
  <c r="C2807" i="2"/>
  <c r="E2807" i="2"/>
  <c r="E2808" i="2"/>
  <c r="E2809" i="2"/>
  <c r="E2810" i="2"/>
  <c r="R2753" i="2"/>
  <c r="C2776" i="2"/>
  <c r="E2776" i="2"/>
  <c r="T2753" i="2"/>
  <c r="C2777" i="2"/>
  <c r="E2777" i="2"/>
  <c r="S2753" i="2"/>
  <c r="C2778" i="2"/>
  <c r="E2778" i="2"/>
  <c r="U2753" i="2"/>
  <c r="C2779" i="2"/>
  <c r="E2779" i="2"/>
  <c r="V2753" i="2"/>
  <c r="C2780" i="2"/>
  <c r="E2780" i="2"/>
  <c r="W2753" i="2"/>
  <c r="C2781" i="2"/>
  <c r="E2781" i="2"/>
  <c r="X2753" i="2"/>
  <c r="C2782" i="2"/>
  <c r="E2782" i="2"/>
  <c r="E2783" i="2"/>
  <c r="D2753" i="2"/>
  <c r="C2761" i="2"/>
  <c r="E2761" i="2"/>
  <c r="E2753" i="2"/>
  <c r="C2762" i="2"/>
  <c r="E2762" i="2"/>
  <c r="C2763" i="2"/>
  <c r="E2763" i="2"/>
  <c r="G2753" i="2"/>
  <c r="C2764" i="2"/>
  <c r="E2764" i="2"/>
  <c r="H2753" i="2"/>
  <c r="C2765" i="2"/>
  <c r="E2765" i="2"/>
  <c r="I2753" i="2"/>
  <c r="C2766" i="2"/>
  <c r="E2766" i="2"/>
  <c r="J2753" i="2"/>
  <c r="C2767" i="2"/>
  <c r="E2767" i="2"/>
  <c r="K2753" i="2"/>
  <c r="C2768" i="2"/>
  <c r="E2768" i="2"/>
  <c r="L2753" i="2"/>
  <c r="C2769" i="2"/>
  <c r="E2769" i="2"/>
  <c r="M2753" i="2"/>
  <c r="C2770" i="2"/>
  <c r="E2770" i="2"/>
  <c r="N2753" i="2"/>
  <c r="C2771" i="2"/>
  <c r="E2771" i="2"/>
  <c r="P2753" i="2"/>
  <c r="C2772" i="2"/>
  <c r="E2772" i="2"/>
  <c r="O2753" i="2"/>
  <c r="C2773" i="2"/>
  <c r="E2773" i="2"/>
  <c r="Q2753" i="2"/>
  <c r="C2774" i="2"/>
  <c r="E2774" i="2"/>
  <c r="E2775" i="2"/>
  <c r="AL2753" i="2"/>
  <c r="C2784" i="2"/>
  <c r="E2784" i="2"/>
  <c r="AK2753" i="2"/>
  <c r="C2785" i="2"/>
  <c r="E2785" i="2"/>
  <c r="AM2753" i="2"/>
  <c r="C2786" i="2"/>
  <c r="E2786" i="2"/>
  <c r="AN2753" i="2"/>
  <c r="C2787" i="2"/>
  <c r="E2787" i="2"/>
  <c r="AO2753" i="2"/>
  <c r="C2788" i="2"/>
  <c r="E2788" i="2"/>
  <c r="AF2753" i="2"/>
  <c r="C2789" i="2"/>
  <c r="E2789" i="2"/>
  <c r="AH2753" i="2"/>
  <c r="C2790" i="2"/>
  <c r="E2790" i="2"/>
  <c r="AG2753" i="2"/>
  <c r="C2791" i="2"/>
  <c r="E2791" i="2"/>
  <c r="AJ2753" i="2"/>
  <c r="C2792" i="2"/>
  <c r="E2792" i="2"/>
  <c r="AE2753" i="2"/>
  <c r="C2793" i="2"/>
  <c r="E2793" i="2"/>
  <c r="AB2753" i="2"/>
  <c r="C2794" i="2"/>
  <c r="E2794" i="2"/>
  <c r="AC2753" i="2"/>
  <c r="C2795" i="2"/>
  <c r="E2795" i="2"/>
  <c r="AD2753" i="2"/>
  <c r="C2796" i="2"/>
  <c r="E2796" i="2"/>
  <c r="E2797" i="2"/>
  <c r="E2811" i="2"/>
  <c r="V2762" i="2"/>
  <c r="D2776" i="2"/>
  <c r="D2777" i="2"/>
  <c r="V2763" i="2"/>
  <c r="D2778" i="2"/>
  <c r="V2771" i="2"/>
  <c r="D2779" i="2"/>
  <c r="V2765" i="2"/>
  <c r="D2780" i="2"/>
  <c r="V2766" i="2"/>
  <c r="D2781" i="2"/>
  <c r="D2782" i="2"/>
  <c r="D2783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N2782" i="2"/>
  <c r="D2784" i="2"/>
  <c r="N2784" i="2"/>
  <c r="D2785" i="2"/>
  <c r="N2785" i="2"/>
  <c r="D2786" i="2"/>
  <c r="N2786" i="2"/>
  <c r="D2787" i="2"/>
  <c r="N2783" i="2"/>
  <c r="D2788" i="2"/>
  <c r="N2774" i="2"/>
  <c r="D2789" i="2"/>
  <c r="D2790" i="2"/>
  <c r="N2776" i="2"/>
  <c r="D2791" i="2"/>
  <c r="D2792" i="2"/>
  <c r="N2778" i="2"/>
  <c r="D2793" i="2"/>
  <c r="N2766" i="2"/>
  <c r="D2794" i="2"/>
  <c r="N2767" i="2"/>
  <c r="D2795" i="2"/>
  <c r="N2771" i="2"/>
  <c r="D2796" i="2"/>
  <c r="D2797" i="2"/>
  <c r="Y2771" i="2"/>
  <c r="D2798" i="2"/>
  <c r="Y2762" i="2"/>
  <c r="D2799" i="2"/>
  <c r="Y2763" i="2"/>
  <c r="D2800" i="2"/>
  <c r="Y2764" i="2"/>
  <c r="D2801" i="2"/>
  <c r="Y2770" i="2"/>
  <c r="D2802" i="2"/>
  <c r="Y2765" i="2"/>
  <c r="D2803" i="2"/>
  <c r="Y2767" i="2"/>
  <c r="D2804" i="2"/>
  <c r="D2805" i="2"/>
  <c r="D2806" i="2"/>
  <c r="Y2766" i="2"/>
  <c r="D2807" i="2"/>
  <c r="D2808" i="2"/>
  <c r="Y2772" i="2"/>
  <c r="D2809" i="2"/>
  <c r="D2810" i="2"/>
  <c r="D2811" i="2"/>
  <c r="N2777" i="2"/>
  <c r="N2775" i="2"/>
  <c r="V2773" i="2"/>
  <c r="V2772" i="2"/>
  <c r="G2772" i="2"/>
  <c r="G2771" i="2"/>
  <c r="V2770" i="2"/>
  <c r="N2770" i="2"/>
  <c r="G2770" i="2"/>
  <c r="V2769" i="2"/>
  <c r="N2769" i="2"/>
  <c r="V2768" i="2"/>
  <c r="N2768" i="2"/>
  <c r="V2767" i="2"/>
  <c r="V2764" i="2"/>
  <c r="AI2753" i="2"/>
  <c r="AA2753" i="2"/>
  <c r="Z2753" i="2"/>
  <c r="Y2753" i="2"/>
  <c r="E2680" i="2"/>
  <c r="C2680" i="2"/>
  <c r="E2679" i="2"/>
  <c r="C2679" i="2"/>
  <c r="E2670" i="2"/>
  <c r="M2669" i="2"/>
  <c r="M2668" i="2"/>
  <c r="E2668" i="2"/>
  <c r="M2667" i="2"/>
  <c r="E2667" i="2"/>
  <c r="M2666" i="2"/>
  <c r="E2666" i="2"/>
  <c r="M2665" i="2"/>
  <c r="E2665" i="2"/>
  <c r="M2664" i="2"/>
  <c r="F2653" i="2"/>
  <c r="AP2595" i="2"/>
  <c r="C2640" i="2"/>
  <c r="E2640" i="2"/>
  <c r="AQ2595" i="2"/>
  <c r="C2641" i="2"/>
  <c r="E2641" i="2"/>
  <c r="AR2595" i="2"/>
  <c r="C2642" i="2"/>
  <c r="E2642" i="2"/>
  <c r="AS2595" i="2"/>
  <c r="C2643" i="2"/>
  <c r="E2643" i="2"/>
  <c r="AT2595" i="2"/>
  <c r="C2644" i="2"/>
  <c r="E2644" i="2"/>
  <c r="AU2595" i="2"/>
  <c r="C2645" i="2"/>
  <c r="E2645" i="2"/>
  <c r="AV2595" i="2"/>
  <c r="C2646" i="2"/>
  <c r="E2646" i="2"/>
  <c r="AW2595" i="2"/>
  <c r="C2647" i="2"/>
  <c r="E2647" i="2"/>
  <c r="AX2595" i="2"/>
  <c r="C2648" i="2"/>
  <c r="E2648" i="2"/>
  <c r="AY2595" i="2"/>
  <c r="C2649" i="2"/>
  <c r="E2649" i="2"/>
  <c r="E2650" i="2"/>
  <c r="E2651" i="2"/>
  <c r="E2652" i="2"/>
  <c r="R2595" i="2"/>
  <c r="C2618" i="2"/>
  <c r="E2618" i="2"/>
  <c r="T2595" i="2"/>
  <c r="C2619" i="2"/>
  <c r="E2619" i="2"/>
  <c r="S2595" i="2"/>
  <c r="C2620" i="2"/>
  <c r="E2620" i="2"/>
  <c r="U2595" i="2"/>
  <c r="C2621" i="2"/>
  <c r="E2621" i="2"/>
  <c r="V2595" i="2"/>
  <c r="C2622" i="2"/>
  <c r="E2622" i="2"/>
  <c r="W2595" i="2"/>
  <c r="C2623" i="2"/>
  <c r="E2623" i="2"/>
  <c r="X2595" i="2"/>
  <c r="C2624" i="2"/>
  <c r="E2624" i="2"/>
  <c r="E2625" i="2"/>
  <c r="D2595" i="2"/>
  <c r="C2603" i="2"/>
  <c r="E2603" i="2"/>
  <c r="E2595" i="2"/>
  <c r="C2604" i="2"/>
  <c r="E2604" i="2"/>
  <c r="F2595" i="2"/>
  <c r="C2605" i="2"/>
  <c r="E2605" i="2"/>
  <c r="G2595" i="2"/>
  <c r="C2606" i="2"/>
  <c r="E2606" i="2"/>
  <c r="H2595" i="2"/>
  <c r="C2607" i="2"/>
  <c r="E2607" i="2"/>
  <c r="I2595" i="2"/>
  <c r="C2608" i="2"/>
  <c r="E2608" i="2"/>
  <c r="J2595" i="2"/>
  <c r="C2609" i="2"/>
  <c r="E2609" i="2"/>
  <c r="K2595" i="2"/>
  <c r="C2610" i="2"/>
  <c r="E2610" i="2"/>
  <c r="L2595" i="2"/>
  <c r="C2611" i="2"/>
  <c r="E2611" i="2"/>
  <c r="M2595" i="2"/>
  <c r="C2612" i="2"/>
  <c r="E2612" i="2"/>
  <c r="N2595" i="2"/>
  <c r="C2613" i="2"/>
  <c r="E2613" i="2"/>
  <c r="P2595" i="2"/>
  <c r="C2614" i="2"/>
  <c r="E2614" i="2"/>
  <c r="O2595" i="2"/>
  <c r="C2615" i="2"/>
  <c r="E2615" i="2"/>
  <c r="Q2595" i="2"/>
  <c r="C2616" i="2"/>
  <c r="E2616" i="2"/>
  <c r="E2617" i="2"/>
  <c r="AL2595" i="2"/>
  <c r="C2626" i="2"/>
  <c r="E2626" i="2"/>
  <c r="AK2595" i="2"/>
  <c r="C2627" i="2"/>
  <c r="E2627" i="2"/>
  <c r="AM2595" i="2"/>
  <c r="C2628" i="2"/>
  <c r="E2628" i="2"/>
  <c r="AN2595" i="2"/>
  <c r="C2629" i="2"/>
  <c r="E2629" i="2"/>
  <c r="AO2595" i="2"/>
  <c r="C2630" i="2"/>
  <c r="E2630" i="2"/>
  <c r="AF2595" i="2"/>
  <c r="C2631" i="2"/>
  <c r="E2631" i="2"/>
  <c r="AH2595" i="2"/>
  <c r="C2632" i="2"/>
  <c r="E2632" i="2"/>
  <c r="AG2595" i="2"/>
  <c r="C2633" i="2"/>
  <c r="E2633" i="2"/>
  <c r="AJ2595" i="2"/>
  <c r="C2634" i="2"/>
  <c r="E2634" i="2"/>
  <c r="AE2595" i="2"/>
  <c r="C2635" i="2"/>
  <c r="E2635" i="2"/>
  <c r="AB2595" i="2"/>
  <c r="C2636" i="2"/>
  <c r="E2636" i="2"/>
  <c r="AC2595" i="2"/>
  <c r="C2637" i="2"/>
  <c r="E2637" i="2"/>
  <c r="AD2595" i="2"/>
  <c r="C2638" i="2"/>
  <c r="E2638" i="2"/>
  <c r="E2639" i="2"/>
  <c r="E2653" i="2"/>
  <c r="V2604" i="2"/>
  <c r="D2618" i="2"/>
  <c r="D2619" i="2"/>
  <c r="V2605" i="2"/>
  <c r="D2620" i="2"/>
  <c r="V2613" i="2"/>
  <c r="D2621" i="2"/>
  <c r="V2607" i="2"/>
  <c r="D2622" i="2"/>
  <c r="V2608" i="2"/>
  <c r="D2623" i="2"/>
  <c r="D2624" i="2"/>
  <c r="D2625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N2624" i="2"/>
  <c r="D2626" i="2"/>
  <c r="N2626" i="2"/>
  <c r="D2627" i="2"/>
  <c r="N2627" i="2"/>
  <c r="D2628" i="2"/>
  <c r="N2628" i="2"/>
  <c r="D2629" i="2"/>
  <c r="N2625" i="2"/>
  <c r="D2630" i="2"/>
  <c r="N2616" i="2"/>
  <c r="D2631" i="2"/>
  <c r="D2632" i="2"/>
  <c r="N2618" i="2"/>
  <c r="D2633" i="2"/>
  <c r="D2634" i="2"/>
  <c r="D2635" i="2"/>
  <c r="N2608" i="2"/>
  <c r="D2636" i="2"/>
  <c r="N2609" i="2"/>
  <c r="D2637" i="2"/>
  <c r="N2613" i="2"/>
  <c r="D2638" i="2"/>
  <c r="D2639" i="2"/>
  <c r="Y2613" i="2"/>
  <c r="D2640" i="2"/>
  <c r="Y2604" i="2"/>
  <c r="D2641" i="2"/>
  <c r="Y2605" i="2"/>
  <c r="D2642" i="2"/>
  <c r="Y2606" i="2"/>
  <c r="D2643" i="2"/>
  <c r="Y2612" i="2"/>
  <c r="D2644" i="2"/>
  <c r="Y2607" i="2"/>
  <c r="D2645" i="2"/>
  <c r="Y2609" i="2"/>
  <c r="D2646" i="2"/>
  <c r="D2647" i="2"/>
  <c r="D2648" i="2"/>
  <c r="Y2608" i="2"/>
  <c r="D2649" i="2"/>
  <c r="D2650" i="2"/>
  <c r="Y2614" i="2"/>
  <c r="D2651" i="2"/>
  <c r="D2652" i="2"/>
  <c r="D2653" i="2"/>
  <c r="N2620" i="2"/>
  <c r="N2619" i="2"/>
  <c r="N2617" i="2"/>
  <c r="V2615" i="2"/>
  <c r="V2614" i="2"/>
  <c r="G2614" i="2"/>
  <c r="G2613" i="2"/>
  <c r="V2612" i="2"/>
  <c r="N2612" i="2"/>
  <c r="G2612" i="2"/>
  <c r="V2611" i="2"/>
  <c r="N2611" i="2"/>
  <c r="V2610" i="2"/>
  <c r="N2610" i="2"/>
  <c r="V2609" i="2"/>
  <c r="V2606" i="2"/>
  <c r="AI2595" i="2"/>
  <c r="AA2595" i="2"/>
  <c r="Z2595" i="2"/>
  <c r="Y2595" i="2"/>
  <c r="E2523" i="2"/>
  <c r="C2523" i="2"/>
  <c r="E2514" i="2"/>
  <c r="M2513" i="2"/>
  <c r="M2512" i="2"/>
  <c r="E2512" i="2"/>
  <c r="M2511" i="2"/>
  <c r="E2511" i="2"/>
  <c r="M2510" i="2"/>
  <c r="E2510" i="2"/>
  <c r="M2509" i="2"/>
  <c r="E2509" i="2"/>
  <c r="M2508" i="2"/>
  <c r="F2497" i="2"/>
  <c r="AP2439" i="2"/>
  <c r="C2484" i="2"/>
  <c r="E2484" i="2"/>
  <c r="AQ2439" i="2"/>
  <c r="C2485" i="2"/>
  <c r="E2485" i="2"/>
  <c r="AR2439" i="2"/>
  <c r="C2486" i="2"/>
  <c r="E2486" i="2"/>
  <c r="AS2439" i="2"/>
  <c r="C2487" i="2"/>
  <c r="E2487" i="2"/>
  <c r="AT2439" i="2"/>
  <c r="C2488" i="2"/>
  <c r="E2488" i="2"/>
  <c r="AU2439" i="2"/>
  <c r="C2489" i="2"/>
  <c r="E2489" i="2"/>
  <c r="AV2439" i="2"/>
  <c r="C2490" i="2"/>
  <c r="E2490" i="2"/>
  <c r="AW2439" i="2"/>
  <c r="C2491" i="2"/>
  <c r="E2491" i="2"/>
  <c r="AX2439" i="2"/>
  <c r="C2492" i="2"/>
  <c r="E2492" i="2"/>
  <c r="AY2439" i="2"/>
  <c r="C2493" i="2"/>
  <c r="E2493" i="2"/>
  <c r="E2494" i="2"/>
  <c r="E2495" i="2"/>
  <c r="E2496" i="2"/>
  <c r="R2439" i="2"/>
  <c r="C2462" i="2"/>
  <c r="E2462" i="2"/>
  <c r="T2439" i="2"/>
  <c r="C2463" i="2"/>
  <c r="E2463" i="2"/>
  <c r="S2439" i="2"/>
  <c r="C2464" i="2"/>
  <c r="E2464" i="2"/>
  <c r="U2439" i="2"/>
  <c r="C2465" i="2"/>
  <c r="E2465" i="2"/>
  <c r="V2439" i="2"/>
  <c r="C2466" i="2"/>
  <c r="E2466" i="2"/>
  <c r="W2439" i="2"/>
  <c r="C2467" i="2"/>
  <c r="E2467" i="2"/>
  <c r="X2439" i="2"/>
  <c r="C2468" i="2"/>
  <c r="E2468" i="2"/>
  <c r="E2469" i="2"/>
  <c r="D2439" i="2"/>
  <c r="C2447" i="2"/>
  <c r="E2447" i="2"/>
  <c r="E2439" i="2"/>
  <c r="C2448" i="2"/>
  <c r="E2448" i="2"/>
  <c r="F2439" i="2"/>
  <c r="C2449" i="2"/>
  <c r="E2449" i="2"/>
  <c r="G2439" i="2"/>
  <c r="C2450" i="2"/>
  <c r="E2450" i="2"/>
  <c r="H2439" i="2"/>
  <c r="C2451" i="2"/>
  <c r="E2451" i="2"/>
  <c r="I2439" i="2"/>
  <c r="C2452" i="2"/>
  <c r="E2452" i="2"/>
  <c r="J2439" i="2"/>
  <c r="C2453" i="2"/>
  <c r="E2453" i="2"/>
  <c r="K2439" i="2"/>
  <c r="C2454" i="2"/>
  <c r="E2454" i="2"/>
  <c r="L2439" i="2"/>
  <c r="C2455" i="2"/>
  <c r="E2455" i="2"/>
  <c r="M2439" i="2"/>
  <c r="C2456" i="2"/>
  <c r="E2456" i="2"/>
  <c r="N2439" i="2"/>
  <c r="C2457" i="2"/>
  <c r="E2457" i="2"/>
  <c r="P2439" i="2"/>
  <c r="C2458" i="2"/>
  <c r="E2458" i="2"/>
  <c r="O2439" i="2"/>
  <c r="C2459" i="2"/>
  <c r="E2459" i="2"/>
  <c r="Q2439" i="2"/>
  <c r="C2460" i="2"/>
  <c r="E2460" i="2"/>
  <c r="E2461" i="2"/>
  <c r="AL2439" i="2"/>
  <c r="C2470" i="2"/>
  <c r="E2470" i="2"/>
  <c r="AK2439" i="2"/>
  <c r="C2471" i="2"/>
  <c r="E2471" i="2"/>
  <c r="AM2439" i="2"/>
  <c r="C2472" i="2"/>
  <c r="E2472" i="2"/>
  <c r="AN2439" i="2"/>
  <c r="C2473" i="2"/>
  <c r="E2473" i="2"/>
  <c r="AO2439" i="2"/>
  <c r="C2474" i="2"/>
  <c r="E2474" i="2"/>
  <c r="AF2439" i="2"/>
  <c r="C2475" i="2"/>
  <c r="E2475" i="2"/>
  <c r="AH2439" i="2"/>
  <c r="C2476" i="2"/>
  <c r="E2476" i="2"/>
  <c r="AG2439" i="2"/>
  <c r="C2477" i="2"/>
  <c r="E2477" i="2"/>
  <c r="AJ2439" i="2"/>
  <c r="C2478" i="2"/>
  <c r="E2478" i="2"/>
  <c r="AE2439" i="2"/>
  <c r="C2479" i="2"/>
  <c r="E2479" i="2"/>
  <c r="AB2439" i="2"/>
  <c r="C2480" i="2"/>
  <c r="E2480" i="2"/>
  <c r="AC2439" i="2"/>
  <c r="C2481" i="2"/>
  <c r="E2481" i="2"/>
  <c r="AD2439" i="2"/>
  <c r="C2482" i="2"/>
  <c r="E2482" i="2"/>
  <c r="E2483" i="2"/>
  <c r="E2497" i="2"/>
  <c r="V2448" i="2"/>
  <c r="D2462" i="2"/>
  <c r="D2463" i="2"/>
  <c r="V2449" i="2"/>
  <c r="D2464" i="2"/>
  <c r="V2457" i="2"/>
  <c r="D2465" i="2"/>
  <c r="V2451" i="2"/>
  <c r="D2466" i="2"/>
  <c r="V2452" i="2"/>
  <c r="D2467" i="2"/>
  <c r="D2468" i="2"/>
  <c r="D2469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N2468" i="2"/>
  <c r="D2470" i="2"/>
  <c r="N2470" i="2"/>
  <c r="D2471" i="2"/>
  <c r="N2471" i="2"/>
  <c r="D2472" i="2"/>
  <c r="N2472" i="2"/>
  <c r="D2473" i="2"/>
  <c r="N2469" i="2"/>
  <c r="D2474" i="2"/>
  <c r="N2460" i="2"/>
  <c r="D2475" i="2"/>
  <c r="D2476" i="2"/>
  <c r="N2462" i="2"/>
  <c r="D2477" i="2"/>
  <c r="D2478" i="2"/>
  <c r="N2464" i="2"/>
  <c r="D2479" i="2"/>
  <c r="N2452" i="2"/>
  <c r="D2480" i="2"/>
  <c r="N2453" i="2"/>
  <c r="D2481" i="2"/>
  <c r="N2457" i="2"/>
  <c r="D2482" i="2"/>
  <c r="D2483" i="2"/>
  <c r="Y2457" i="2"/>
  <c r="D2484" i="2"/>
  <c r="Y2448" i="2"/>
  <c r="D2485" i="2"/>
  <c r="Y2449" i="2"/>
  <c r="D2486" i="2"/>
  <c r="Y2450" i="2"/>
  <c r="D2487" i="2"/>
  <c r="Y2456" i="2"/>
  <c r="D2488" i="2"/>
  <c r="Y2451" i="2"/>
  <c r="D2489" i="2"/>
  <c r="Y2453" i="2"/>
  <c r="D2490" i="2"/>
  <c r="D2491" i="2"/>
  <c r="D2492" i="2"/>
  <c r="Y2452" i="2"/>
  <c r="D2493" i="2"/>
  <c r="D2494" i="2"/>
  <c r="Y2458" i="2"/>
  <c r="D2495" i="2"/>
  <c r="D2496" i="2"/>
  <c r="D2497" i="2"/>
  <c r="N2463" i="2"/>
  <c r="N2461" i="2"/>
  <c r="V2459" i="2"/>
  <c r="V2458" i="2"/>
  <c r="G2458" i="2"/>
  <c r="G2457" i="2"/>
  <c r="V2456" i="2"/>
  <c r="N2456" i="2"/>
  <c r="G2456" i="2"/>
  <c r="V2455" i="2"/>
  <c r="N2455" i="2"/>
  <c r="V2454" i="2"/>
  <c r="N2454" i="2"/>
  <c r="V2453" i="2"/>
  <c r="V2450" i="2"/>
  <c r="AI2439" i="2"/>
  <c r="AA2439" i="2"/>
  <c r="Z2439" i="2"/>
  <c r="Y2439" i="2"/>
  <c r="E2364" i="2"/>
  <c r="C2364" i="2"/>
  <c r="E2355" i="2"/>
  <c r="M2354" i="2"/>
  <c r="M2353" i="2"/>
  <c r="E2353" i="2"/>
  <c r="M2352" i="2"/>
  <c r="E2352" i="2"/>
  <c r="M2351" i="2"/>
  <c r="E2351" i="2"/>
  <c r="M2350" i="2"/>
  <c r="E2350" i="2"/>
  <c r="M2349" i="2"/>
  <c r="N2309" i="2"/>
  <c r="AL2280" i="2"/>
  <c r="C2311" i="2"/>
  <c r="D2311" i="2"/>
  <c r="N2311" i="2"/>
  <c r="AK2280" i="2"/>
  <c r="C2312" i="2"/>
  <c r="D2312" i="2"/>
  <c r="N2312" i="2"/>
  <c r="AM2280" i="2"/>
  <c r="C2313" i="2"/>
  <c r="D2313" i="2"/>
  <c r="N2313" i="2"/>
  <c r="AN2280" i="2"/>
  <c r="C2314" i="2"/>
  <c r="D2314" i="2"/>
  <c r="N2310" i="2"/>
  <c r="AO2280" i="2"/>
  <c r="C2315" i="2"/>
  <c r="D2315" i="2"/>
  <c r="N2301" i="2"/>
  <c r="AF2280" i="2"/>
  <c r="C2316" i="2"/>
  <c r="D2316" i="2"/>
  <c r="AH2280" i="2"/>
  <c r="C2317" i="2"/>
  <c r="D2317" i="2"/>
  <c r="N2303" i="2"/>
  <c r="AG2280" i="2"/>
  <c r="C2318" i="2"/>
  <c r="D2318" i="2"/>
  <c r="AJ2280" i="2"/>
  <c r="C2319" i="2"/>
  <c r="D2319" i="2"/>
  <c r="AE2280" i="2"/>
  <c r="C2320" i="2"/>
  <c r="D2320" i="2"/>
  <c r="N2293" i="2"/>
  <c r="AB2280" i="2"/>
  <c r="C2321" i="2"/>
  <c r="D2321" i="2"/>
  <c r="N2294" i="2"/>
  <c r="AC2280" i="2"/>
  <c r="C2322" i="2"/>
  <c r="D2322" i="2"/>
  <c r="N2298" i="2"/>
  <c r="AD2280" i="2"/>
  <c r="C2323" i="2"/>
  <c r="D2323" i="2"/>
  <c r="D2324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F2324" i="2"/>
  <c r="F2338" i="2"/>
  <c r="AP2280" i="2"/>
  <c r="C2325" i="2"/>
  <c r="E2325" i="2"/>
  <c r="AQ2280" i="2"/>
  <c r="C2326" i="2"/>
  <c r="E2326" i="2"/>
  <c r="AR2280" i="2"/>
  <c r="C2327" i="2"/>
  <c r="E2327" i="2"/>
  <c r="AS2280" i="2"/>
  <c r="C2328" i="2"/>
  <c r="E2328" i="2"/>
  <c r="AT2280" i="2"/>
  <c r="C2329" i="2"/>
  <c r="E2329" i="2"/>
  <c r="AU2280" i="2"/>
  <c r="C2330" i="2"/>
  <c r="E2330" i="2"/>
  <c r="AV2280" i="2"/>
  <c r="C2331" i="2"/>
  <c r="E2331" i="2"/>
  <c r="AW2280" i="2"/>
  <c r="C2332" i="2"/>
  <c r="E2332" i="2"/>
  <c r="AX2280" i="2"/>
  <c r="C2333" i="2"/>
  <c r="E2333" i="2"/>
  <c r="AY2280" i="2"/>
  <c r="C2334" i="2"/>
  <c r="E2334" i="2"/>
  <c r="E2335" i="2"/>
  <c r="E2336" i="2"/>
  <c r="E2337" i="2"/>
  <c r="R2280" i="2"/>
  <c r="C2303" i="2"/>
  <c r="E2303" i="2"/>
  <c r="T2280" i="2"/>
  <c r="C2304" i="2"/>
  <c r="E2304" i="2"/>
  <c r="S2280" i="2"/>
  <c r="C2305" i="2"/>
  <c r="E2305" i="2"/>
  <c r="U2280" i="2"/>
  <c r="C2306" i="2"/>
  <c r="E2306" i="2"/>
  <c r="V2280" i="2"/>
  <c r="C2307" i="2"/>
  <c r="E2307" i="2"/>
  <c r="W2280" i="2"/>
  <c r="C2308" i="2"/>
  <c r="E2308" i="2"/>
  <c r="X2280" i="2"/>
  <c r="C2309" i="2"/>
  <c r="E2309" i="2"/>
  <c r="E2310" i="2"/>
  <c r="D2280" i="2"/>
  <c r="C2288" i="2"/>
  <c r="E2288" i="2"/>
  <c r="E2280" i="2"/>
  <c r="C2289" i="2"/>
  <c r="E2289" i="2"/>
  <c r="F2280" i="2"/>
  <c r="C2290" i="2"/>
  <c r="E2290" i="2"/>
  <c r="G2280" i="2"/>
  <c r="C2291" i="2"/>
  <c r="E2291" i="2"/>
  <c r="H2280" i="2"/>
  <c r="C2292" i="2"/>
  <c r="E2292" i="2"/>
  <c r="I2280" i="2"/>
  <c r="C2293" i="2"/>
  <c r="E2293" i="2"/>
  <c r="J2280" i="2"/>
  <c r="C2294" i="2"/>
  <c r="E2294" i="2"/>
  <c r="K2280" i="2"/>
  <c r="C2295" i="2"/>
  <c r="E2295" i="2"/>
  <c r="L2280" i="2"/>
  <c r="C2296" i="2"/>
  <c r="E2296" i="2"/>
  <c r="M2280" i="2"/>
  <c r="C2297" i="2"/>
  <c r="E2297" i="2"/>
  <c r="N2280" i="2"/>
  <c r="C2298" i="2"/>
  <c r="E2298" i="2"/>
  <c r="P2280" i="2"/>
  <c r="C2299" i="2"/>
  <c r="E2299" i="2"/>
  <c r="O2280" i="2"/>
  <c r="C2300" i="2"/>
  <c r="E2300" i="2"/>
  <c r="Q2280" i="2"/>
  <c r="C2301" i="2"/>
  <c r="E2301" i="2"/>
  <c r="E2302" i="2"/>
  <c r="E2338" i="2"/>
  <c r="V2289" i="2"/>
  <c r="D2303" i="2"/>
  <c r="D2304" i="2"/>
  <c r="V2290" i="2"/>
  <c r="D2305" i="2"/>
  <c r="V2298" i="2"/>
  <c r="D2306" i="2"/>
  <c r="V2292" i="2"/>
  <c r="D2307" i="2"/>
  <c r="V2293" i="2"/>
  <c r="D2308" i="2"/>
  <c r="D2309" i="2"/>
  <c r="D2310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Y2298" i="2"/>
  <c r="D2325" i="2"/>
  <c r="Y2289" i="2"/>
  <c r="D2326" i="2"/>
  <c r="Y2290" i="2"/>
  <c r="D2327" i="2"/>
  <c r="Y2291" i="2"/>
  <c r="D2328" i="2"/>
  <c r="Y2297" i="2"/>
  <c r="D2329" i="2"/>
  <c r="Y2292" i="2"/>
  <c r="D2330" i="2"/>
  <c r="Y2294" i="2"/>
  <c r="D2331" i="2"/>
  <c r="D2332" i="2"/>
  <c r="D2333" i="2"/>
  <c r="Y2293" i="2"/>
  <c r="D2334" i="2"/>
  <c r="D2335" i="2"/>
  <c r="Y2299" i="2"/>
  <c r="D2336" i="2"/>
  <c r="D2337" i="2"/>
  <c r="D2338" i="2"/>
  <c r="N2305" i="2"/>
  <c r="N2304" i="2"/>
  <c r="N2302" i="2"/>
  <c r="V2300" i="2"/>
  <c r="V2299" i="2"/>
  <c r="G2299" i="2"/>
  <c r="G2298" i="2"/>
  <c r="V2297" i="2"/>
  <c r="N2297" i="2"/>
  <c r="G2297" i="2"/>
  <c r="V2296" i="2"/>
  <c r="N2296" i="2"/>
  <c r="V2295" i="2"/>
  <c r="N2295" i="2"/>
  <c r="V2294" i="2"/>
  <c r="V2291" i="2"/>
  <c r="AI2280" i="2"/>
  <c r="AA2280" i="2"/>
  <c r="Z2280" i="2"/>
  <c r="Y2280" i="2"/>
  <c r="B2219" i="2"/>
  <c r="E2200" i="2"/>
  <c r="C2200" i="2"/>
  <c r="E2191" i="2"/>
  <c r="M2190" i="2"/>
  <c r="M2189" i="2"/>
  <c r="E2189" i="2"/>
  <c r="M2188" i="2"/>
  <c r="E2188" i="2"/>
  <c r="M2187" i="2"/>
  <c r="E2187" i="2"/>
  <c r="M2186" i="2"/>
  <c r="E2186" i="2"/>
  <c r="M2185" i="2"/>
  <c r="F2174" i="2"/>
  <c r="AL2116" i="2"/>
  <c r="C2161" i="2"/>
  <c r="E2161" i="2"/>
  <c r="AM2116" i="2"/>
  <c r="C2162" i="2"/>
  <c r="E2162" i="2"/>
  <c r="AN2116" i="2"/>
  <c r="C2163" i="2"/>
  <c r="E2163" i="2"/>
  <c r="AO2116" i="2"/>
  <c r="C2164" i="2"/>
  <c r="E2164" i="2"/>
  <c r="AP2116" i="2"/>
  <c r="C2165" i="2"/>
  <c r="E2165" i="2"/>
  <c r="AQ2116" i="2"/>
  <c r="C2166" i="2"/>
  <c r="E2166" i="2"/>
  <c r="AR2116" i="2"/>
  <c r="C2167" i="2"/>
  <c r="E2167" i="2"/>
  <c r="AS2116" i="2"/>
  <c r="C2168" i="2"/>
  <c r="E2168" i="2"/>
  <c r="AT2116" i="2"/>
  <c r="C2169" i="2"/>
  <c r="E2169" i="2"/>
  <c r="AU2116" i="2"/>
  <c r="C2170" i="2"/>
  <c r="E2170" i="2"/>
  <c r="E2171" i="2"/>
  <c r="E2172" i="2"/>
  <c r="E2173" i="2"/>
  <c r="R2116" i="2"/>
  <c r="C2139" i="2"/>
  <c r="E2139" i="2"/>
  <c r="T2116" i="2"/>
  <c r="C2140" i="2"/>
  <c r="E2140" i="2"/>
  <c r="S2116" i="2"/>
  <c r="C2141" i="2"/>
  <c r="E2141" i="2"/>
  <c r="U2116" i="2"/>
  <c r="C2142" i="2"/>
  <c r="E2142" i="2"/>
  <c r="V2116" i="2"/>
  <c r="C2143" i="2"/>
  <c r="E2143" i="2"/>
  <c r="W2116" i="2"/>
  <c r="C2144" i="2"/>
  <c r="E2144" i="2"/>
  <c r="X2116" i="2"/>
  <c r="C2145" i="2"/>
  <c r="E2145" i="2"/>
  <c r="E2149" i="2"/>
  <c r="D2116" i="2"/>
  <c r="C2124" i="2"/>
  <c r="E2124" i="2"/>
  <c r="E2116" i="2"/>
  <c r="C2125" i="2"/>
  <c r="E2125" i="2"/>
  <c r="F2116" i="2"/>
  <c r="C2126" i="2"/>
  <c r="E2126" i="2"/>
  <c r="G2116" i="2"/>
  <c r="C2127" i="2"/>
  <c r="E2127" i="2"/>
  <c r="H2116" i="2"/>
  <c r="C2128" i="2"/>
  <c r="E2128" i="2"/>
  <c r="I2116" i="2"/>
  <c r="C2129" i="2"/>
  <c r="E2129" i="2"/>
  <c r="J2116" i="2"/>
  <c r="C2130" i="2"/>
  <c r="E2130" i="2"/>
  <c r="K2116" i="2"/>
  <c r="C2131" i="2"/>
  <c r="E2131" i="2"/>
  <c r="L2116" i="2"/>
  <c r="C2132" i="2"/>
  <c r="E2132" i="2"/>
  <c r="M2116" i="2"/>
  <c r="C2133" i="2"/>
  <c r="E2133" i="2"/>
  <c r="N2116" i="2"/>
  <c r="C2134" i="2"/>
  <c r="E2134" i="2"/>
  <c r="P2116" i="2"/>
  <c r="C2135" i="2"/>
  <c r="E2135" i="2"/>
  <c r="O2116" i="2"/>
  <c r="C2136" i="2"/>
  <c r="E2136" i="2"/>
  <c r="Q2116" i="2"/>
  <c r="C2137" i="2"/>
  <c r="E2137" i="2"/>
  <c r="E2138" i="2"/>
  <c r="AG2116" i="2"/>
  <c r="C2150" i="2"/>
  <c r="E2150" i="2"/>
  <c r="AI2116" i="2"/>
  <c r="C2151" i="2"/>
  <c r="E2151" i="2"/>
  <c r="AH2116" i="2"/>
  <c r="C2152" i="2"/>
  <c r="E2152" i="2"/>
  <c r="AK2116" i="2"/>
  <c r="C2153" i="2"/>
  <c r="E2153" i="2"/>
  <c r="AF2116" i="2"/>
  <c r="C2154" i="2"/>
  <c r="E2154" i="2"/>
  <c r="AB2116" i="2"/>
  <c r="C2155" i="2"/>
  <c r="E2155" i="2"/>
  <c r="AC2116" i="2"/>
  <c r="C2156" i="2"/>
  <c r="E2156" i="2"/>
  <c r="AD2116" i="2"/>
  <c r="C2157" i="2"/>
  <c r="E2157" i="2"/>
  <c r="AE2116" i="2"/>
  <c r="C2158" i="2"/>
  <c r="E2158" i="2"/>
  <c r="C2159" i="2"/>
  <c r="E2159" i="2"/>
  <c r="E2160" i="2"/>
  <c r="E2174" i="2"/>
  <c r="V2125" i="2"/>
  <c r="D2139" i="2"/>
  <c r="D2140" i="2"/>
  <c r="V2126" i="2"/>
  <c r="D2141" i="2"/>
  <c r="V2134" i="2"/>
  <c r="D2142" i="2"/>
  <c r="V2128" i="2"/>
  <c r="D2143" i="2"/>
  <c r="V2129" i="2"/>
  <c r="D2144" i="2"/>
  <c r="D2145" i="2"/>
  <c r="D2149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N2137" i="2"/>
  <c r="D2150" i="2"/>
  <c r="D2151" i="2"/>
  <c r="N2139" i="2"/>
  <c r="D2152" i="2"/>
  <c r="D2153" i="2"/>
  <c r="N2141" i="2"/>
  <c r="D2154" i="2"/>
  <c r="N2129" i="2"/>
  <c r="D2155" i="2"/>
  <c r="N2130" i="2"/>
  <c r="D2156" i="2"/>
  <c r="N2133" i="2"/>
  <c r="D2157" i="2"/>
  <c r="N2134" i="2"/>
  <c r="D2158" i="2"/>
  <c r="N2132" i="2"/>
  <c r="D2159" i="2"/>
  <c r="D2160" i="2"/>
  <c r="Y2134" i="2"/>
  <c r="D2161" i="2"/>
  <c r="Y2125" i="2"/>
  <c r="D2162" i="2"/>
  <c r="Y2126" i="2"/>
  <c r="D2163" i="2"/>
  <c r="Y2127" i="2"/>
  <c r="D2164" i="2"/>
  <c r="Y2133" i="2"/>
  <c r="D2165" i="2"/>
  <c r="Y2128" i="2"/>
  <c r="D2166" i="2"/>
  <c r="Y2130" i="2"/>
  <c r="D2167" i="2"/>
  <c r="D2168" i="2"/>
  <c r="D2169" i="2"/>
  <c r="Y2129" i="2"/>
  <c r="D2170" i="2"/>
  <c r="D2171" i="2"/>
  <c r="Y2135" i="2"/>
  <c r="D2172" i="2"/>
  <c r="D2173" i="2"/>
  <c r="D2174" i="2"/>
  <c r="N2149" i="2"/>
  <c r="N2148" i="2"/>
  <c r="N2147" i="2"/>
  <c r="N2146" i="2"/>
  <c r="N2145" i="2"/>
  <c r="N2140" i="2"/>
  <c r="N2138" i="2"/>
  <c r="V2136" i="2"/>
  <c r="V2135" i="2"/>
  <c r="G2135" i="2"/>
  <c r="G2134" i="2"/>
  <c r="V2133" i="2"/>
  <c r="G2133" i="2"/>
  <c r="V2132" i="2"/>
  <c r="V2131" i="2"/>
  <c r="N2131" i="2"/>
  <c r="V2130" i="2"/>
  <c r="V2127" i="2"/>
  <c r="AJ2116" i="2"/>
  <c r="AA2116" i="2"/>
  <c r="Z2116" i="2"/>
  <c r="Y2116" i="2"/>
  <c r="E2054" i="2"/>
  <c r="C2054" i="2"/>
  <c r="E2045" i="2"/>
  <c r="M2044" i="2"/>
  <c r="M2043" i="2"/>
  <c r="E2043" i="2"/>
  <c r="M2042" i="2"/>
  <c r="E2042" i="2"/>
  <c r="M2041" i="2"/>
  <c r="E2041" i="2"/>
  <c r="M2040" i="2"/>
  <c r="E2040" i="2"/>
  <c r="M2039" i="2"/>
  <c r="F2028" i="2"/>
  <c r="AL1970" i="2"/>
  <c r="C2015" i="2"/>
  <c r="E2015" i="2"/>
  <c r="AM1970" i="2"/>
  <c r="C2016" i="2"/>
  <c r="E2016" i="2"/>
  <c r="AN1970" i="2"/>
  <c r="C2017" i="2"/>
  <c r="E2017" i="2"/>
  <c r="AO1970" i="2"/>
  <c r="C2018" i="2"/>
  <c r="E2018" i="2"/>
  <c r="AP1970" i="2"/>
  <c r="C2019" i="2"/>
  <c r="E2019" i="2"/>
  <c r="AQ1970" i="2"/>
  <c r="C2020" i="2"/>
  <c r="E2020" i="2"/>
  <c r="AR1970" i="2"/>
  <c r="C2021" i="2"/>
  <c r="E2021" i="2"/>
  <c r="AS1970" i="2"/>
  <c r="C2022" i="2"/>
  <c r="E2022" i="2"/>
  <c r="AT1970" i="2"/>
  <c r="C2023" i="2"/>
  <c r="E2023" i="2"/>
  <c r="AU1970" i="2"/>
  <c r="C2024" i="2"/>
  <c r="E2024" i="2"/>
  <c r="E2025" i="2"/>
  <c r="E2026" i="2"/>
  <c r="E2027" i="2"/>
  <c r="R1970" i="2"/>
  <c r="C1993" i="2"/>
  <c r="E1993" i="2"/>
  <c r="T1970" i="2"/>
  <c r="C1994" i="2"/>
  <c r="E1994" i="2"/>
  <c r="S1970" i="2"/>
  <c r="C1995" i="2"/>
  <c r="E1995" i="2"/>
  <c r="U1970" i="2"/>
  <c r="C1996" i="2"/>
  <c r="E1996" i="2"/>
  <c r="V1970" i="2"/>
  <c r="C1997" i="2"/>
  <c r="E1997" i="2"/>
  <c r="W1970" i="2"/>
  <c r="C1998" i="2"/>
  <c r="E1998" i="2"/>
  <c r="X1970" i="2"/>
  <c r="C1999" i="2"/>
  <c r="E1999" i="2"/>
  <c r="E2003" i="2"/>
  <c r="D1970" i="2"/>
  <c r="C1978" i="2"/>
  <c r="E1978" i="2"/>
  <c r="E1970" i="2"/>
  <c r="C1979" i="2"/>
  <c r="E1979" i="2"/>
  <c r="F1970" i="2"/>
  <c r="C1980" i="2"/>
  <c r="E1980" i="2"/>
  <c r="G1970" i="2"/>
  <c r="C1981" i="2"/>
  <c r="E1981" i="2"/>
  <c r="H1970" i="2"/>
  <c r="C1982" i="2"/>
  <c r="E1982" i="2"/>
  <c r="I1970" i="2"/>
  <c r="C1983" i="2"/>
  <c r="E1983" i="2"/>
  <c r="J1970" i="2"/>
  <c r="C1984" i="2"/>
  <c r="E1984" i="2"/>
  <c r="K1970" i="2"/>
  <c r="C1985" i="2"/>
  <c r="E1985" i="2"/>
  <c r="L1970" i="2"/>
  <c r="C1986" i="2"/>
  <c r="E1986" i="2"/>
  <c r="M1970" i="2"/>
  <c r="C1987" i="2"/>
  <c r="E1987" i="2"/>
  <c r="N1970" i="2"/>
  <c r="C1988" i="2"/>
  <c r="E1988" i="2"/>
  <c r="P1970" i="2"/>
  <c r="C1989" i="2"/>
  <c r="E1989" i="2"/>
  <c r="O1970" i="2"/>
  <c r="C1990" i="2"/>
  <c r="E1990" i="2"/>
  <c r="Q1970" i="2"/>
  <c r="C1991" i="2"/>
  <c r="E1991" i="2"/>
  <c r="E1992" i="2"/>
  <c r="AG1970" i="2"/>
  <c r="C2004" i="2"/>
  <c r="E2004" i="2"/>
  <c r="AI1970" i="2"/>
  <c r="C2005" i="2"/>
  <c r="E2005" i="2"/>
  <c r="AH1970" i="2"/>
  <c r="C2006" i="2"/>
  <c r="E2006" i="2"/>
  <c r="AK1970" i="2"/>
  <c r="C2007" i="2"/>
  <c r="E2007" i="2"/>
  <c r="AF1970" i="2"/>
  <c r="C2008" i="2"/>
  <c r="E2008" i="2"/>
  <c r="AB1970" i="2"/>
  <c r="C2009" i="2"/>
  <c r="E2009" i="2"/>
  <c r="AC1970" i="2"/>
  <c r="C2010" i="2"/>
  <c r="E2010" i="2"/>
  <c r="AD1970" i="2"/>
  <c r="C2011" i="2"/>
  <c r="E2011" i="2"/>
  <c r="AE1970" i="2"/>
  <c r="C2012" i="2"/>
  <c r="E2012" i="2"/>
  <c r="C2013" i="2"/>
  <c r="E2013" i="2"/>
  <c r="E2014" i="2"/>
  <c r="E2028" i="2"/>
  <c r="V1979" i="2"/>
  <c r="D1993" i="2"/>
  <c r="D1994" i="2"/>
  <c r="V1980" i="2"/>
  <c r="D1995" i="2"/>
  <c r="V1988" i="2"/>
  <c r="D1996" i="2"/>
  <c r="V1982" i="2"/>
  <c r="D1997" i="2"/>
  <c r="V1983" i="2"/>
  <c r="D1998" i="2"/>
  <c r="D1999" i="2"/>
  <c r="D2003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N1991" i="2"/>
  <c r="D2004" i="2"/>
  <c r="D2005" i="2"/>
  <c r="N1993" i="2"/>
  <c r="D2006" i="2"/>
  <c r="D2007" i="2"/>
  <c r="N1995" i="2"/>
  <c r="D2008" i="2"/>
  <c r="N1983" i="2"/>
  <c r="D2009" i="2"/>
  <c r="N1984" i="2"/>
  <c r="D2010" i="2"/>
  <c r="N1987" i="2"/>
  <c r="D2011" i="2"/>
  <c r="N1988" i="2"/>
  <c r="D2012" i="2"/>
  <c r="N1986" i="2"/>
  <c r="D2013" i="2"/>
  <c r="D2014" i="2"/>
  <c r="Y1988" i="2"/>
  <c r="D2015" i="2"/>
  <c r="Y1979" i="2"/>
  <c r="D2016" i="2"/>
  <c r="Y1980" i="2"/>
  <c r="D2017" i="2"/>
  <c r="Y1981" i="2"/>
  <c r="D2018" i="2"/>
  <c r="Y1987" i="2"/>
  <c r="D2019" i="2"/>
  <c r="Y1982" i="2"/>
  <c r="D2020" i="2"/>
  <c r="Y1984" i="2"/>
  <c r="D2021" i="2"/>
  <c r="D2022" i="2"/>
  <c r="D2023" i="2"/>
  <c r="Y1983" i="2"/>
  <c r="D2024" i="2"/>
  <c r="D2025" i="2"/>
  <c r="Y1989" i="2"/>
  <c r="D2026" i="2"/>
  <c r="D2027" i="2"/>
  <c r="D2028" i="2"/>
  <c r="N2003" i="2"/>
  <c r="N2002" i="2"/>
  <c r="N2001" i="2"/>
  <c r="N2000" i="2"/>
  <c r="N1999" i="2"/>
  <c r="N1994" i="2"/>
  <c r="N1992" i="2"/>
  <c r="V1990" i="2"/>
  <c r="V1989" i="2"/>
  <c r="G1989" i="2"/>
  <c r="G1988" i="2"/>
  <c r="V1987" i="2"/>
  <c r="G1987" i="2"/>
  <c r="V1986" i="2"/>
  <c r="V1985" i="2"/>
  <c r="N1985" i="2"/>
  <c r="V1984" i="2"/>
  <c r="V1981" i="2"/>
  <c r="AJ1970" i="2"/>
  <c r="AA1970" i="2"/>
  <c r="Z1970" i="2"/>
  <c r="Y1970" i="2"/>
  <c r="E1902" i="2"/>
  <c r="C1902" i="2"/>
  <c r="E1893" i="2"/>
  <c r="M1892" i="2"/>
  <c r="M1891" i="2"/>
  <c r="E1891" i="2"/>
  <c r="M1890" i="2"/>
  <c r="E1890" i="2"/>
  <c r="M1889" i="2"/>
  <c r="E1889" i="2"/>
  <c r="M1888" i="2"/>
  <c r="E1888" i="2"/>
  <c r="M1887" i="2"/>
  <c r="F1876" i="2"/>
  <c r="AL1818" i="2"/>
  <c r="C1863" i="2"/>
  <c r="E1863" i="2"/>
  <c r="AM1818" i="2"/>
  <c r="C1864" i="2"/>
  <c r="E1864" i="2"/>
  <c r="AN1818" i="2"/>
  <c r="C1865" i="2"/>
  <c r="E1865" i="2"/>
  <c r="AO1818" i="2"/>
  <c r="C1866" i="2"/>
  <c r="E1866" i="2"/>
  <c r="AP1818" i="2"/>
  <c r="C1867" i="2"/>
  <c r="E1867" i="2"/>
  <c r="AQ1818" i="2"/>
  <c r="C1868" i="2"/>
  <c r="E1868" i="2"/>
  <c r="AR1818" i="2"/>
  <c r="C1869" i="2"/>
  <c r="E1869" i="2"/>
  <c r="AS1818" i="2"/>
  <c r="C1870" i="2"/>
  <c r="E1870" i="2"/>
  <c r="AT1818" i="2"/>
  <c r="C1871" i="2"/>
  <c r="E1871" i="2"/>
  <c r="AU1818" i="2"/>
  <c r="C1872" i="2"/>
  <c r="E1872" i="2"/>
  <c r="E1873" i="2"/>
  <c r="E1874" i="2"/>
  <c r="E1875" i="2"/>
  <c r="R1818" i="2"/>
  <c r="C1841" i="2"/>
  <c r="E1841" i="2"/>
  <c r="T1818" i="2"/>
  <c r="C1842" i="2"/>
  <c r="E1842" i="2"/>
  <c r="S1818" i="2"/>
  <c r="C1843" i="2"/>
  <c r="E1843" i="2"/>
  <c r="U1818" i="2"/>
  <c r="C1844" i="2"/>
  <c r="E1844" i="2"/>
  <c r="V1818" i="2"/>
  <c r="C1845" i="2"/>
  <c r="E1845" i="2"/>
  <c r="W1818" i="2"/>
  <c r="C1846" i="2"/>
  <c r="E1846" i="2"/>
  <c r="X1818" i="2"/>
  <c r="C1847" i="2"/>
  <c r="E1847" i="2"/>
  <c r="E1851" i="2"/>
  <c r="D1818" i="2"/>
  <c r="C1826" i="2"/>
  <c r="E1826" i="2"/>
  <c r="E1818" i="2"/>
  <c r="C1827" i="2"/>
  <c r="E1827" i="2"/>
  <c r="F1818" i="2"/>
  <c r="C1828" i="2"/>
  <c r="E1828" i="2"/>
  <c r="G1818" i="2"/>
  <c r="C1829" i="2"/>
  <c r="E1829" i="2"/>
  <c r="H1818" i="2"/>
  <c r="C1830" i="2"/>
  <c r="E1830" i="2"/>
  <c r="I1818" i="2"/>
  <c r="C1831" i="2"/>
  <c r="E1831" i="2"/>
  <c r="J1818" i="2"/>
  <c r="C1832" i="2"/>
  <c r="E1832" i="2"/>
  <c r="K1818" i="2"/>
  <c r="C1833" i="2"/>
  <c r="E1833" i="2"/>
  <c r="L1818" i="2"/>
  <c r="C1834" i="2"/>
  <c r="E1834" i="2"/>
  <c r="M1818" i="2"/>
  <c r="C1835" i="2"/>
  <c r="E1835" i="2"/>
  <c r="N1818" i="2"/>
  <c r="C1836" i="2"/>
  <c r="E1836" i="2"/>
  <c r="P1818" i="2"/>
  <c r="C1837" i="2"/>
  <c r="E1837" i="2"/>
  <c r="O1818" i="2"/>
  <c r="C1838" i="2"/>
  <c r="E1838" i="2"/>
  <c r="Q1818" i="2"/>
  <c r="C1839" i="2"/>
  <c r="E1839" i="2"/>
  <c r="E1840" i="2"/>
  <c r="AG1818" i="2"/>
  <c r="C1852" i="2"/>
  <c r="E1852" i="2"/>
  <c r="AI1818" i="2"/>
  <c r="C1853" i="2"/>
  <c r="E1853" i="2"/>
  <c r="AH1818" i="2"/>
  <c r="C1854" i="2"/>
  <c r="E1854" i="2"/>
  <c r="AK1818" i="2"/>
  <c r="C1855" i="2"/>
  <c r="E1855" i="2"/>
  <c r="AF1818" i="2"/>
  <c r="C1856" i="2"/>
  <c r="E1856" i="2"/>
  <c r="AB1818" i="2"/>
  <c r="C1857" i="2"/>
  <c r="E1857" i="2"/>
  <c r="AC1818" i="2"/>
  <c r="C1858" i="2"/>
  <c r="E1858" i="2"/>
  <c r="AD1818" i="2"/>
  <c r="C1859" i="2"/>
  <c r="E1859" i="2"/>
  <c r="AE1818" i="2"/>
  <c r="C1860" i="2"/>
  <c r="E1860" i="2"/>
  <c r="C1861" i="2"/>
  <c r="E1861" i="2"/>
  <c r="E1862" i="2"/>
  <c r="E1876" i="2"/>
  <c r="V1827" i="2"/>
  <c r="D1841" i="2"/>
  <c r="D1842" i="2"/>
  <c r="V1828" i="2"/>
  <c r="D1843" i="2"/>
  <c r="V1836" i="2"/>
  <c r="D1844" i="2"/>
  <c r="V1830" i="2"/>
  <c r="D1845" i="2"/>
  <c r="V1831" i="2"/>
  <c r="D1846" i="2"/>
  <c r="D1847" i="2"/>
  <c r="D1851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N1839" i="2"/>
  <c r="D1852" i="2"/>
  <c r="D1853" i="2"/>
  <c r="N1841" i="2"/>
  <c r="D1854" i="2"/>
  <c r="D1855" i="2"/>
  <c r="N1843" i="2"/>
  <c r="D1856" i="2"/>
  <c r="N1831" i="2"/>
  <c r="D1857" i="2"/>
  <c r="N1832" i="2"/>
  <c r="D1858" i="2"/>
  <c r="N1835" i="2"/>
  <c r="D1859" i="2"/>
  <c r="N1836" i="2"/>
  <c r="D1860" i="2"/>
  <c r="N1834" i="2"/>
  <c r="D1861" i="2"/>
  <c r="D1862" i="2"/>
  <c r="Y1836" i="2"/>
  <c r="D1863" i="2"/>
  <c r="Y1827" i="2"/>
  <c r="D1864" i="2"/>
  <c r="Y1828" i="2"/>
  <c r="D1865" i="2"/>
  <c r="Y1829" i="2"/>
  <c r="D1866" i="2"/>
  <c r="Y1835" i="2"/>
  <c r="D1867" i="2"/>
  <c r="Y1830" i="2"/>
  <c r="D1868" i="2"/>
  <c r="Y1832" i="2"/>
  <c r="D1869" i="2"/>
  <c r="D1870" i="2"/>
  <c r="D1871" i="2"/>
  <c r="Y1831" i="2"/>
  <c r="D1872" i="2"/>
  <c r="D1873" i="2"/>
  <c r="Y1837" i="2"/>
  <c r="D1874" i="2"/>
  <c r="D1875" i="2"/>
  <c r="D1876" i="2"/>
  <c r="N1850" i="2"/>
  <c r="N1849" i="2"/>
  <c r="N1848" i="2"/>
  <c r="N1847" i="2"/>
  <c r="N1842" i="2"/>
  <c r="N1840" i="2"/>
  <c r="V1838" i="2"/>
  <c r="V1837" i="2"/>
  <c r="G1837" i="2"/>
  <c r="G1836" i="2"/>
  <c r="V1835" i="2"/>
  <c r="G1835" i="2"/>
  <c r="V1834" i="2"/>
  <c r="V1833" i="2"/>
  <c r="N1833" i="2"/>
  <c r="V1832" i="2"/>
  <c r="V1829" i="2"/>
  <c r="AJ1818" i="2"/>
  <c r="AA1818" i="2"/>
  <c r="Z1818" i="2"/>
  <c r="Y1818" i="2"/>
  <c r="E1759" i="2"/>
  <c r="C1759" i="2"/>
  <c r="E1750" i="2"/>
  <c r="M1749" i="2"/>
  <c r="M1748" i="2"/>
  <c r="E1748" i="2"/>
  <c r="M1747" i="2"/>
  <c r="E1747" i="2"/>
  <c r="M1746" i="2"/>
  <c r="E1746" i="2"/>
  <c r="M1745" i="2"/>
  <c r="E1745" i="2"/>
  <c r="M1744" i="2"/>
  <c r="F1733" i="2"/>
  <c r="AL1675" i="2"/>
  <c r="C1720" i="2"/>
  <c r="E1720" i="2"/>
  <c r="AM1675" i="2"/>
  <c r="C1721" i="2"/>
  <c r="E1721" i="2"/>
  <c r="AN1675" i="2"/>
  <c r="C1722" i="2"/>
  <c r="E1722" i="2"/>
  <c r="AO1675" i="2"/>
  <c r="C1723" i="2"/>
  <c r="E1723" i="2"/>
  <c r="AP1675" i="2"/>
  <c r="C1724" i="2"/>
  <c r="E1724" i="2"/>
  <c r="AQ1675" i="2"/>
  <c r="C1725" i="2"/>
  <c r="E1725" i="2"/>
  <c r="AR1675" i="2"/>
  <c r="C1726" i="2"/>
  <c r="E1726" i="2"/>
  <c r="AS1675" i="2"/>
  <c r="C1727" i="2"/>
  <c r="E1727" i="2"/>
  <c r="AT1675" i="2"/>
  <c r="C1728" i="2"/>
  <c r="E1728" i="2"/>
  <c r="AU1675" i="2"/>
  <c r="C1729" i="2"/>
  <c r="E1729" i="2"/>
  <c r="E1730" i="2"/>
  <c r="E1731" i="2"/>
  <c r="E1732" i="2"/>
  <c r="R1675" i="2"/>
  <c r="C1698" i="2"/>
  <c r="E1698" i="2"/>
  <c r="S1675" i="2"/>
  <c r="C1699" i="2"/>
  <c r="E1699" i="2"/>
  <c r="T1675" i="2"/>
  <c r="C1700" i="2"/>
  <c r="E1700" i="2"/>
  <c r="U1675" i="2"/>
  <c r="C1701" i="2"/>
  <c r="E1701" i="2"/>
  <c r="V1675" i="2"/>
  <c r="C1702" i="2"/>
  <c r="E1702" i="2"/>
  <c r="W1675" i="2"/>
  <c r="C1703" i="2"/>
  <c r="E1703" i="2"/>
  <c r="X1675" i="2"/>
  <c r="C1704" i="2"/>
  <c r="E1704" i="2"/>
  <c r="E1708" i="2"/>
  <c r="D1675" i="2"/>
  <c r="C1683" i="2"/>
  <c r="E1683" i="2"/>
  <c r="E1675" i="2"/>
  <c r="C1684" i="2"/>
  <c r="E1684" i="2"/>
  <c r="F1675" i="2"/>
  <c r="C1685" i="2"/>
  <c r="E1685" i="2"/>
  <c r="G1675" i="2"/>
  <c r="C1686" i="2"/>
  <c r="E1686" i="2"/>
  <c r="H1675" i="2"/>
  <c r="C1687" i="2"/>
  <c r="E1687" i="2"/>
  <c r="I1675" i="2"/>
  <c r="C1688" i="2"/>
  <c r="E1688" i="2"/>
  <c r="J1675" i="2"/>
  <c r="C1689" i="2"/>
  <c r="E1689" i="2"/>
  <c r="K1675" i="2"/>
  <c r="C1690" i="2"/>
  <c r="E1690" i="2"/>
  <c r="L1675" i="2"/>
  <c r="C1691" i="2"/>
  <c r="E1691" i="2"/>
  <c r="M1675" i="2"/>
  <c r="C1692" i="2"/>
  <c r="E1692" i="2"/>
  <c r="N1675" i="2"/>
  <c r="C1693" i="2"/>
  <c r="E1693" i="2"/>
  <c r="P1675" i="2"/>
  <c r="C1694" i="2"/>
  <c r="E1694" i="2"/>
  <c r="O1675" i="2"/>
  <c r="C1695" i="2"/>
  <c r="E1695" i="2"/>
  <c r="Q1675" i="2"/>
  <c r="C1696" i="2"/>
  <c r="E1696" i="2"/>
  <c r="E1697" i="2"/>
  <c r="AG1675" i="2"/>
  <c r="C1709" i="2"/>
  <c r="E1709" i="2"/>
  <c r="AI1675" i="2"/>
  <c r="C1710" i="2"/>
  <c r="E1710" i="2"/>
  <c r="AH1675" i="2"/>
  <c r="C1711" i="2"/>
  <c r="E1711" i="2"/>
  <c r="AK1675" i="2"/>
  <c r="C1712" i="2"/>
  <c r="E1712" i="2"/>
  <c r="AF1675" i="2"/>
  <c r="C1713" i="2"/>
  <c r="E1713" i="2"/>
  <c r="AB1675" i="2"/>
  <c r="C1714" i="2"/>
  <c r="E1714" i="2"/>
  <c r="AC1675" i="2"/>
  <c r="C1715" i="2"/>
  <c r="E1715" i="2"/>
  <c r="AD1675" i="2"/>
  <c r="C1716" i="2"/>
  <c r="E1716" i="2"/>
  <c r="AE1675" i="2"/>
  <c r="C1717" i="2"/>
  <c r="E1717" i="2"/>
  <c r="C1718" i="2"/>
  <c r="E1718" i="2"/>
  <c r="E1719" i="2"/>
  <c r="E1733" i="2"/>
  <c r="V1684" i="2"/>
  <c r="D1698" i="2"/>
  <c r="D1699" i="2"/>
  <c r="V1685" i="2"/>
  <c r="D1700" i="2"/>
  <c r="V1693" i="2"/>
  <c r="D1701" i="2"/>
  <c r="V1687" i="2"/>
  <c r="D1702" i="2"/>
  <c r="V1688" i="2"/>
  <c r="D1703" i="2"/>
  <c r="D1704" i="2"/>
  <c r="D1708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N1696" i="2"/>
  <c r="D1709" i="2"/>
  <c r="D1710" i="2"/>
  <c r="N1698" i="2"/>
  <c r="D1711" i="2"/>
  <c r="D1712" i="2"/>
  <c r="N1700" i="2"/>
  <c r="D1713" i="2"/>
  <c r="N1688" i="2"/>
  <c r="D1714" i="2"/>
  <c r="N1689" i="2"/>
  <c r="D1715" i="2"/>
  <c r="N1692" i="2"/>
  <c r="D1716" i="2"/>
  <c r="N1693" i="2"/>
  <c r="D1717" i="2"/>
  <c r="N1691" i="2"/>
  <c r="D1718" i="2"/>
  <c r="D1719" i="2"/>
  <c r="Y1693" i="2"/>
  <c r="D1720" i="2"/>
  <c r="Y1684" i="2"/>
  <c r="D1721" i="2"/>
  <c r="Y1685" i="2"/>
  <c r="D1722" i="2"/>
  <c r="Y1686" i="2"/>
  <c r="D1723" i="2"/>
  <c r="Y1692" i="2"/>
  <c r="D1724" i="2"/>
  <c r="Y1687" i="2"/>
  <c r="D1725" i="2"/>
  <c r="Y1689" i="2"/>
  <c r="D1726" i="2"/>
  <c r="D1727" i="2"/>
  <c r="D1728" i="2"/>
  <c r="Y1688" i="2"/>
  <c r="D1729" i="2"/>
  <c r="D1730" i="2"/>
  <c r="Y1694" i="2"/>
  <c r="D1731" i="2"/>
  <c r="D1732" i="2"/>
  <c r="D1733" i="2"/>
  <c r="N1707" i="2"/>
  <c r="N1706" i="2"/>
  <c r="N1705" i="2"/>
  <c r="N1704" i="2"/>
  <c r="N1699" i="2"/>
  <c r="N1697" i="2"/>
  <c r="V1695" i="2"/>
  <c r="V1694" i="2"/>
  <c r="G1694" i="2"/>
  <c r="G1693" i="2"/>
  <c r="V1692" i="2"/>
  <c r="G1692" i="2"/>
  <c r="V1691" i="2"/>
  <c r="V1690" i="2"/>
  <c r="N1690" i="2"/>
  <c r="V1689" i="2"/>
  <c r="V1686" i="2"/>
  <c r="AJ1675" i="2"/>
  <c r="AA1675" i="2"/>
  <c r="Z1675" i="2"/>
  <c r="Y1675" i="2"/>
  <c r="D1621" i="2"/>
  <c r="E1617" i="2"/>
  <c r="C1617" i="2"/>
  <c r="E1608" i="2"/>
  <c r="M1607" i="2"/>
  <c r="M1606" i="2"/>
  <c r="E1606" i="2"/>
  <c r="M1605" i="2"/>
  <c r="E1605" i="2"/>
  <c r="M1604" i="2"/>
  <c r="E1604" i="2"/>
  <c r="M1603" i="2"/>
  <c r="E1603" i="2"/>
  <c r="M1602" i="2"/>
  <c r="F1591" i="2"/>
  <c r="AL1533" i="2"/>
  <c r="C1578" i="2"/>
  <c r="E1578" i="2"/>
  <c r="AM1533" i="2"/>
  <c r="C1579" i="2"/>
  <c r="E1579" i="2"/>
  <c r="AN1533" i="2"/>
  <c r="C1580" i="2"/>
  <c r="E1580" i="2"/>
  <c r="AO1533" i="2"/>
  <c r="C1581" i="2"/>
  <c r="E1581" i="2"/>
  <c r="AP1533" i="2"/>
  <c r="C1582" i="2"/>
  <c r="E1582" i="2"/>
  <c r="AQ1533" i="2"/>
  <c r="C1583" i="2"/>
  <c r="E1583" i="2"/>
  <c r="AR1533" i="2"/>
  <c r="C1584" i="2"/>
  <c r="E1584" i="2"/>
  <c r="AS1533" i="2"/>
  <c r="C1585" i="2"/>
  <c r="E1585" i="2"/>
  <c r="AT1533" i="2"/>
  <c r="C1586" i="2"/>
  <c r="E1586" i="2"/>
  <c r="AU1533" i="2"/>
  <c r="C1587" i="2"/>
  <c r="E1587" i="2"/>
  <c r="E1588" i="2"/>
  <c r="E1589" i="2"/>
  <c r="E1590" i="2"/>
  <c r="R1533" i="2"/>
  <c r="C1556" i="2"/>
  <c r="E1556" i="2"/>
  <c r="S1533" i="2"/>
  <c r="C1557" i="2"/>
  <c r="E1557" i="2"/>
  <c r="T1533" i="2"/>
  <c r="C1558" i="2"/>
  <c r="E1558" i="2"/>
  <c r="U1533" i="2"/>
  <c r="C1559" i="2"/>
  <c r="E1559" i="2"/>
  <c r="V1533" i="2"/>
  <c r="C1560" i="2"/>
  <c r="E1560" i="2"/>
  <c r="W1533" i="2"/>
  <c r="C1561" i="2"/>
  <c r="E1561" i="2"/>
  <c r="X1533" i="2"/>
  <c r="C1562" i="2"/>
  <c r="E1562" i="2"/>
  <c r="E1566" i="2"/>
  <c r="D1533" i="2"/>
  <c r="C1541" i="2"/>
  <c r="E1541" i="2"/>
  <c r="E1533" i="2"/>
  <c r="C1542" i="2"/>
  <c r="E1542" i="2"/>
  <c r="F1533" i="2"/>
  <c r="C1543" i="2"/>
  <c r="E1543" i="2"/>
  <c r="G1533" i="2"/>
  <c r="C1544" i="2"/>
  <c r="E1544" i="2"/>
  <c r="H1533" i="2"/>
  <c r="C1545" i="2"/>
  <c r="E1545" i="2"/>
  <c r="I1533" i="2"/>
  <c r="C1546" i="2"/>
  <c r="E1546" i="2"/>
  <c r="J1533" i="2"/>
  <c r="C1547" i="2"/>
  <c r="E1547" i="2"/>
  <c r="K1533" i="2"/>
  <c r="C1548" i="2"/>
  <c r="E1548" i="2"/>
  <c r="L1533" i="2"/>
  <c r="C1549" i="2"/>
  <c r="E1549" i="2"/>
  <c r="M1533" i="2"/>
  <c r="C1550" i="2"/>
  <c r="E1550" i="2"/>
  <c r="N1533" i="2"/>
  <c r="C1551" i="2"/>
  <c r="E1551" i="2"/>
  <c r="P1533" i="2"/>
  <c r="C1552" i="2"/>
  <c r="E1552" i="2"/>
  <c r="O1533" i="2"/>
  <c r="C1553" i="2"/>
  <c r="E1553" i="2"/>
  <c r="Q1533" i="2"/>
  <c r="C1554" i="2"/>
  <c r="E1554" i="2"/>
  <c r="E1555" i="2"/>
  <c r="AG1533" i="2"/>
  <c r="C1567" i="2"/>
  <c r="E1567" i="2"/>
  <c r="AI1533" i="2"/>
  <c r="C1568" i="2"/>
  <c r="E1568" i="2"/>
  <c r="AH1533" i="2"/>
  <c r="C1569" i="2"/>
  <c r="E1569" i="2"/>
  <c r="AK1533" i="2"/>
  <c r="C1570" i="2"/>
  <c r="E1570" i="2"/>
  <c r="AF1533" i="2"/>
  <c r="C1571" i="2"/>
  <c r="E1571" i="2"/>
  <c r="AB1533" i="2"/>
  <c r="C1572" i="2"/>
  <c r="E1572" i="2"/>
  <c r="AC1533" i="2"/>
  <c r="C1573" i="2"/>
  <c r="E1573" i="2"/>
  <c r="AD1533" i="2"/>
  <c r="C1574" i="2"/>
  <c r="E1574" i="2"/>
  <c r="AE1533" i="2"/>
  <c r="C1575" i="2"/>
  <c r="E1575" i="2"/>
  <c r="C1576" i="2"/>
  <c r="E1576" i="2"/>
  <c r="E1577" i="2"/>
  <c r="E1591" i="2"/>
  <c r="V1542" i="2"/>
  <c r="D1556" i="2"/>
  <c r="D1557" i="2"/>
  <c r="V1543" i="2"/>
  <c r="D1558" i="2"/>
  <c r="V1551" i="2"/>
  <c r="D1559" i="2"/>
  <c r="V1545" i="2"/>
  <c r="D1560" i="2"/>
  <c r="V1546" i="2"/>
  <c r="D1561" i="2"/>
  <c r="D1562" i="2"/>
  <c r="D1566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N1554" i="2"/>
  <c r="D1567" i="2"/>
  <c r="D1568" i="2"/>
  <c r="N1556" i="2"/>
  <c r="D1569" i="2"/>
  <c r="D1570" i="2"/>
  <c r="N1558" i="2"/>
  <c r="D1571" i="2"/>
  <c r="N1546" i="2"/>
  <c r="D1572" i="2"/>
  <c r="N1547" i="2"/>
  <c r="D1573" i="2"/>
  <c r="N1550" i="2"/>
  <c r="D1574" i="2"/>
  <c r="N1551" i="2"/>
  <c r="D1575" i="2"/>
  <c r="N1549" i="2"/>
  <c r="D1576" i="2"/>
  <c r="D1577" i="2"/>
  <c r="Y1551" i="2"/>
  <c r="D1578" i="2"/>
  <c r="Y1542" i="2"/>
  <c r="D1579" i="2"/>
  <c r="Y1543" i="2"/>
  <c r="D1580" i="2"/>
  <c r="Y1544" i="2"/>
  <c r="D1581" i="2"/>
  <c r="Y1550" i="2"/>
  <c r="D1582" i="2"/>
  <c r="Y1545" i="2"/>
  <c r="D1583" i="2"/>
  <c r="Y1547" i="2"/>
  <c r="D1584" i="2"/>
  <c r="D1585" i="2"/>
  <c r="D1586" i="2"/>
  <c r="Y1546" i="2"/>
  <c r="D1587" i="2"/>
  <c r="D1588" i="2"/>
  <c r="Y1552" i="2"/>
  <c r="D1589" i="2"/>
  <c r="D1590" i="2"/>
  <c r="D1591" i="2"/>
  <c r="N1565" i="2"/>
  <c r="N1564" i="2"/>
  <c r="N1563" i="2"/>
  <c r="N1562" i="2"/>
  <c r="N1557" i="2"/>
  <c r="N1555" i="2"/>
  <c r="V1553" i="2"/>
  <c r="V1552" i="2"/>
  <c r="G1552" i="2"/>
  <c r="G1551" i="2"/>
  <c r="V1550" i="2"/>
  <c r="G1550" i="2"/>
  <c r="V1549" i="2"/>
  <c r="V1548" i="2"/>
  <c r="N1548" i="2"/>
  <c r="V1547" i="2"/>
  <c r="V1544" i="2"/>
  <c r="AJ1533" i="2"/>
  <c r="AA1533" i="2"/>
  <c r="Z1533" i="2"/>
  <c r="Y1533" i="2"/>
  <c r="N1462" i="2"/>
  <c r="N1461" i="2"/>
  <c r="N1460" i="2"/>
  <c r="N1459" i="2"/>
  <c r="N1458" i="2"/>
  <c r="N1457" i="2"/>
  <c r="G1446" i="2"/>
  <c r="AM1388" i="2"/>
  <c r="D1433" i="2"/>
  <c r="F1433" i="2"/>
  <c r="AN1388" i="2"/>
  <c r="D1434" i="2"/>
  <c r="F1434" i="2"/>
  <c r="AO1388" i="2"/>
  <c r="D1435" i="2"/>
  <c r="F1435" i="2"/>
  <c r="AP1388" i="2"/>
  <c r="D1436" i="2"/>
  <c r="F1436" i="2"/>
  <c r="AQ1388" i="2"/>
  <c r="D1437" i="2"/>
  <c r="F1437" i="2"/>
  <c r="AR1388" i="2"/>
  <c r="D1438" i="2"/>
  <c r="F1438" i="2"/>
  <c r="AS1388" i="2"/>
  <c r="D1439" i="2"/>
  <c r="F1439" i="2"/>
  <c r="AT1388" i="2"/>
  <c r="D1440" i="2"/>
  <c r="F1440" i="2"/>
  <c r="AU1388" i="2"/>
  <c r="D1441" i="2"/>
  <c r="F1441" i="2"/>
  <c r="AV1388" i="2"/>
  <c r="D1442" i="2"/>
  <c r="F1442" i="2"/>
  <c r="F1443" i="2"/>
  <c r="F1444" i="2"/>
  <c r="F1445" i="2"/>
  <c r="S1388" i="2"/>
  <c r="D1411" i="2"/>
  <c r="F1411" i="2"/>
  <c r="T1388" i="2"/>
  <c r="D1412" i="2"/>
  <c r="F1412" i="2"/>
  <c r="U1388" i="2"/>
  <c r="D1413" i="2"/>
  <c r="F1413" i="2"/>
  <c r="V1388" i="2"/>
  <c r="D1414" i="2"/>
  <c r="F1414" i="2"/>
  <c r="W1388" i="2"/>
  <c r="D1415" i="2"/>
  <c r="F1415" i="2"/>
  <c r="X1388" i="2"/>
  <c r="D1416" i="2"/>
  <c r="F1416" i="2"/>
  <c r="Y1388" i="2"/>
  <c r="D1417" i="2"/>
  <c r="F1417" i="2"/>
  <c r="F1421" i="2"/>
  <c r="E1388" i="2"/>
  <c r="D1396" i="2"/>
  <c r="F1396" i="2"/>
  <c r="F1388" i="2"/>
  <c r="D1397" i="2"/>
  <c r="F1397" i="2"/>
  <c r="G1388" i="2"/>
  <c r="D1398" i="2"/>
  <c r="F1398" i="2"/>
  <c r="H1388" i="2"/>
  <c r="D1399" i="2"/>
  <c r="F1399" i="2"/>
  <c r="I1388" i="2"/>
  <c r="D1400" i="2"/>
  <c r="F1400" i="2"/>
  <c r="J1388" i="2"/>
  <c r="D1401" i="2"/>
  <c r="F1401" i="2"/>
  <c r="K1388" i="2"/>
  <c r="D1402" i="2"/>
  <c r="F1402" i="2"/>
  <c r="L1388" i="2"/>
  <c r="D1403" i="2"/>
  <c r="F1403" i="2"/>
  <c r="M1388" i="2"/>
  <c r="D1404" i="2"/>
  <c r="F1404" i="2"/>
  <c r="N1388" i="2"/>
  <c r="D1405" i="2"/>
  <c r="F1405" i="2"/>
  <c r="O1388" i="2"/>
  <c r="D1406" i="2"/>
  <c r="F1406" i="2"/>
  <c r="Q1388" i="2"/>
  <c r="D1407" i="2"/>
  <c r="F1407" i="2"/>
  <c r="P1388" i="2"/>
  <c r="D1408" i="2"/>
  <c r="F1408" i="2"/>
  <c r="R1388" i="2"/>
  <c r="D1409" i="2"/>
  <c r="F1409" i="2"/>
  <c r="F1410" i="2"/>
  <c r="AH1388" i="2"/>
  <c r="D1422" i="2"/>
  <c r="F1422" i="2"/>
  <c r="AJ1388" i="2"/>
  <c r="D1423" i="2"/>
  <c r="F1423" i="2"/>
  <c r="AI1388" i="2"/>
  <c r="D1424" i="2"/>
  <c r="F1424" i="2"/>
  <c r="AL1388" i="2"/>
  <c r="D1425" i="2"/>
  <c r="F1425" i="2"/>
  <c r="AG1388" i="2"/>
  <c r="D1426" i="2"/>
  <c r="F1426" i="2"/>
  <c r="AC1388" i="2"/>
  <c r="D1427" i="2"/>
  <c r="F1427" i="2"/>
  <c r="AD1388" i="2"/>
  <c r="D1428" i="2"/>
  <c r="F1428" i="2"/>
  <c r="AE1388" i="2"/>
  <c r="D1429" i="2"/>
  <c r="F1429" i="2"/>
  <c r="AF1388" i="2"/>
  <c r="D1430" i="2"/>
  <c r="F1430" i="2"/>
  <c r="D1431" i="2"/>
  <c r="F1431" i="2"/>
  <c r="F1432" i="2"/>
  <c r="F1446" i="2"/>
  <c r="W1397" i="2"/>
  <c r="E1411" i="2"/>
  <c r="E1412" i="2"/>
  <c r="W1398" i="2"/>
  <c r="E1413" i="2"/>
  <c r="W1406" i="2"/>
  <c r="E1414" i="2"/>
  <c r="W1400" i="2"/>
  <c r="E1415" i="2"/>
  <c r="W1401" i="2"/>
  <c r="E1416" i="2"/>
  <c r="E1417" i="2"/>
  <c r="E1421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O1409" i="2"/>
  <c r="E1422" i="2"/>
  <c r="E1423" i="2"/>
  <c r="O1411" i="2"/>
  <c r="E1424" i="2"/>
  <c r="E1425" i="2"/>
  <c r="O1413" i="2"/>
  <c r="E1426" i="2"/>
  <c r="O1401" i="2"/>
  <c r="E1427" i="2"/>
  <c r="O1402" i="2"/>
  <c r="E1428" i="2"/>
  <c r="O1405" i="2"/>
  <c r="E1429" i="2"/>
  <c r="O1406" i="2"/>
  <c r="E1430" i="2"/>
  <c r="O1404" i="2"/>
  <c r="E1431" i="2"/>
  <c r="E1432" i="2"/>
  <c r="Z1406" i="2"/>
  <c r="E1433" i="2"/>
  <c r="Z1397" i="2"/>
  <c r="E1434" i="2"/>
  <c r="Z1398" i="2"/>
  <c r="E1435" i="2"/>
  <c r="Z1399" i="2"/>
  <c r="E1436" i="2"/>
  <c r="Z1405" i="2"/>
  <c r="E1437" i="2"/>
  <c r="Z1400" i="2"/>
  <c r="E1438" i="2"/>
  <c r="Z1402" i="2"/>
  <c r="E1439" i="2"/>
  <c r="E1440" i="2"/>
  <c r="E1441" i="2"/>
  <c r="Z1401" i="2"/>
  <c r="E1442" i="2"/>
  <c r="E1443" i="2"/>
  <c r="Z1407" i="2"/>
  <c r="E1444" i="2"/>
  <c r="E1445" i="2"/>
  <c r="E1446" i="2"/>
  <c r="O1420" i="2"/>
  <c r="O1419" i="2"/>
  <c r="O1418" i="2"/>
  <c r="O1417" i="2"/>
  <c r="O1412" i="2"/>
  <c r="O1410" i="2"/>
  <c r="W1408" i="2"/>
  <c r="W1407" i="2"/>
  <c r="H1407" i="2"/>
  <c r="H1406" i="2"/>
  <c r="W1405" i="2"/>
  <c r="H1405" i="2"/>
  <c r="W1404" i="2"/>
  <c r="W1403" i="2"/>
  <c r="O1403" i="2"/>
  <c r="W1402" i="2"/>
  <c r="W1399" i="2"/>
  <c r="AK1388" i="2"/>
  <c r="AB1388" i="2"/>
  <c r="AA1388" i="2"/>
  <c r="Z1388" i="2"/>
  <c r="M1319" i="2"/>
  <c r="M1318" i="2"/>
  <c r="M1317" i="2"/>
  <c r="M1316" i="2"/>
  <c r="M1315" i="2"/>
  <c r="M1314" i="2"/>
  <c r="F1303" i="2"/>
  <c r="AL1245" i="2"/>
  <c r="C1290" i="2"/>
  <c r="E1290" i="2"/>
  <c r="AM1245" i="2"/>
  <c r="C1291" i="2"/>
  <c r="E1291" i="2"/>
  <c r="AN1245" i="2"/>
  <c r="C1292" i="2"/>
  <c r="E1292" i="2"/>
  <c r="AO1245" i="2"/>
  <c r="C1293" i="2"/>
  <c r="E1293" i="2"/>
  <c r="AP1245" i="2"/>
  <c r="C1294" i="2"/>
  <c r="E1294" i="2"/>
  <c r="AQ1245" i="2"/>
  <c r="C1295" i="2"/>
  <c r="E1295" i="2"/>
  <c r="AR1245" i="2"/>
  <c r="C1296" i="2"/>
  <c r="E1296" i="2"/>
  <c r="AS1245" i="2"/>
  <c r="C1297" i="2"/>
  <c r="E1297" i="2"/>
  <c r="AT1245" i="2"/>
  <c r="C1298" i="2"/>
  <c r="E1298" i="2"/>
  <c r="AU1245" i="2"/>
  <c r="C1299" i="2"/>
  <c r="E1299" i="2"/>
  <c r="E1300" i="2"/>
  <c r="E1301" i="2"/>
  <c r="E1302" i="2"/>
  <c r="R1245" i="2"/>
  <c r="C1268" i="2"/>
  <c r="E1268" i="2"/>
  <c r="S1245" i="2"/>
  <c r="C1269" i="2"/>
  <c r="E1269" i="2"/>
  <c r="T1245" i="2"/>
  <c r="C1270" i="2"/>
  <c r="E1270" i="2"/>
  <c r="U1245" i="2"/>
  <c r="C1271" i="2"/>
  <c r="E1271" i="2"/>
  <c r="V1245" i="2"/>
  <c r="C1272" i="2"/>
  <c r="E1272" i="2"/>
  <c r="W1245" i="2"/>
  <c r="C1273" i="2"/>
  <c r="E1273" i="2"/>
  <c r="X1245" i="2"/>
  <c r="C1274" i="2"/>
  <c r="E1274" i="2"/>
  <c r="E1278" i="2"/>
  <c r="D1245" i="2"/>
  <c r="C1253" i="2"/>
  <c r="E1253" i="2"/>
  <c r="E1245" i="2"/>
  <c r="C1254" i="2"/>
  <c r="E1254" i="2"/>
  <c r="F1245" i="2"/>
  <c r="C1255" i="2"/>
  <c r="E1255" i="2"/>
  <c r="G1245" i="2"/>
  <c r="C1256" i="2"/>
  <c r="E1256" i="2"/>
  <c r="H1245" i="2"/>
  <c r="C1257" i="2"/>
  <c r="E1257" i="2"/>
  <c r="I1245" i="2"/>
  <c r="C1258" i="2"/>
  <c r="E1258" i="2"/>
  <c r="J1245" i="2"/>
  <c r="C1259" i="2"/>
  <c r="E1259" i="2"/>
  <c r="K1245" i="2"/>
  <c r="C1260" i="2"/>
  <c r="E1260" i="2"/>
  <c r="L1245" i="2"/>
  <c r="C1261" i="2"/>
  <c r="E1261" i="2"/>
  <c r="M1245" i="2"/>
  <c r="C1262" i="2"/>
  <c r="E1262" i="2"/>
  <c r="N1245" i="2"/>
  <c r="C1263" i="2"/>
  <c r="E1263" i="2"/>
  <c r="P1245" i="2"/>
  <c r="C1264" i="2"/>
  <c r="E1264" i="2"/>
  <c r="O1245" i="2"/>
  <c r="C1265" i="2"/>
  <c r="E1265" i="2"/>
  <c r="Q1245" i="2"/>
  <c r="C1266" i="2"/>
  <c r="E1266" i="2"/>
  <c r="E1267" i="2"/>
  <c r="AG1245" i="2"/>
  <c r="C1279" i="2"/>
  <c r="E1279" i="2"/>
  <c r="AI1245" i="2"/>
  <c r="C1280" i="2"/>
  <c r="E1280" i="2"/>
  <c r="AH1245" i="2"/>
  <c r="C1281" i="2"/>
  <c r="E1281" i="2"/>
  <c r="AK1245" i="2"/>
  <c r="C1282" i="2"/>
  <c r="E1282" i="2"/>
  <c r="AF1245" i="2"/>
  <c r="C1283" i="2"/>
  <c r="E1283" i="2"/>
  <c r="AB1245" i="2"/>
  <c r="C1284" i="2"/>
  <c r="E1284" i="2"/>
  <c r="AC1245" i="2"/>
  <c r="C1285" i="2"/>
  <c r="E1285" i="2"/>
  <c r="AD1245" i="2"/>
  <c r="C1286" i="2"/>
  <c r="E1286" i="2"/>
  <c r="AE1245" i="2"/>
  <c r="C1287" i="2"/>
  <c r="E1287" i="2"/>
  <c r="C1288" i="2"/>
  <c r="E1288" i="2"/>
  <c r="E1289" i="2"/>
  <c r="E1303" i="2"/>
  <c r="V1254" i="2"/>
  <c r="D1268" i="2"/>
  <c r="D1269" i="2"/>
  <c r="V1255" i="2"/>
  <c r="D1270" i="2"/>
  <c r="V1263" i="2"/>
  <c r="D1271" i="2"/>
  <c r="V1257" i="2"/>
  <c r="D1272" i="2"/>
  <c r="V1258" i="2"/>
  <c r="D1273" i="2"/>
  <c r="D1274" i="2"/>
  <c r="D1278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N1266" i="2"/>
  <c r="D1279" i="2"/>
  <c r="D1280" i="2"/>
  <c r="N1268" i="2"/>
  <c r="D1281" i="2"/>
  <c r="D1282" i="2"/>
  <c r="N1270" i="2"/>
  <c r="D1283" i="2"/>
  <c r="N1258" i="2"/>
  <c r="D1284" i="2"/>
  <c r="N1259" i="2"/>
  <c r="D1285" i="2"/>
  <c r="N1262" i="2"/>
  <c r="D1286" i="2"/>
  <c r="N1263" i="2"/>
  <c r="D1287" i="2"/>
  <c r="N1261" i="2"/>
  <c r="D1288" i="2"/>
  <c r="D1289" i="2"/>
  <c r="Y1263" i="2"/>
  <c r="D1290" i="2"/>
  <c r="Y1254" i="2"/>
  <c r="D1291" i="2"/>
  <c r="Y1255" i="2"/>
  <c r="D1292" i="2"/>
  <c r="Y1256" i="2"/>
  <c r="D1293" i="2"/>
  <c r="Y1262" i="2"/>
  <c r="D1294" i="2"/>
  <c r="Y1257" i="2"/>
  <c r="D1295" i="2"/>
  <c r="Y1259" i="2"/>
  <c r="D1296" i="2"/>
  <c r="D1297" i="2"/>
  <c r="D1298" i="2"/>
  <c r="Y1258" i="2"/>
  <c r="D1299" i="2"/>
  <c r="D1300" i="2"/>
  <c r="Y1264" i="2"/>
  <c r="D1301" i="2"/>
  <c r="D1302" i="2"/>
  <c r="D1303" i="2"/>
  <c r="N1277" i="2"/>
  <c r="N1276" i="2"/>
  <c r="N1275" i="2"/>
  <c r="N1274" i="2"/>
  <c r="N1269" i="2"/>
  <c r="N1267" i="2"/>
  <c r="V1265" i="2"/>
  <c r="V1264" i="2"/>
  <c r="G1264" i="2"/>
  <c r="G1263" i="2"/>
  <c r="V1262" i="2"/>
  <c r="G1262" i="2"/>
  <c r="V1261" i="2"/>
  <c r="V1260" i="2"/>
  <c r="N1260" i="2"/>
  <c r="V1259" i="2"/>
  <c r="V1256" i="2"/>
  <c r="AJ1245" i="2"/>
  <c r="AA1245" i="2"/>
  <c r="Z1245" i="2"/>
  <c r="Y1245" i="2"/>
  <c r="F1186" i="2"/>
  <c r="V1146" i="2"/>
  <c r="R1128" i="2"/>
  <c r="C1151" i="2"/>
  <c r="D1151" i="2"/>
  <c r="S1128" i="2"/>
  <c r="C1152" i="2"/>
  <c r="D1152" i="2"/>
  <c r="V1138" i="2"/>
  <c r="T1128" i="2"/>
  <c r="C1153" i="2"/>
  <c r="D1153" i="2"/>
  <c r="U1128" i="2"/>
  <c r="C1154" i="2"/>
  <c r="D1154" i="2"/>
  <c r="V1140" i="2"/>
  <c r="V1128" i="2"/>
  <c r="C1155" i="2"/>
  <c r="D1155" i="2"/>
  <c r="V1141" i="2"/>
  <c r="W1128" i="2"/>
  <c r="C1156" i="2"/>
  <c r="D1156" i="2"/>
  <c r="X1128" i="2"/>
  <c r="C1157" i="2"/>
  <c r="D1157" i="2"/>
  <c r="D1161" i="2"/>
  <c r="D1128" i="2"/>
  <c r="C1136" i="2"/>
  <c r="D1136" i="2"/>
  <c r="E1128" i="2"/>
  <c r="C1137" i="2"/>
  <c r="D1137" i="2"/>
  <c r="F1128" i="2"/>
  <c r="C1138" i="2"/>
  <c r="D1138" i="2"/>
  <c r="G1128" i="2"/>
  <c r="C1139" i="2"/>
  <c r="D1139" i="2"/>
  <c r="H1128" i="2"/>
  <c r="C1140" i="2"/>
  <c r="D1140" i="2"/>
  <c r="I1128" i="2"/>
  <c r="C1141" i="2"/>
  <c r="D1141" i="2"/>
  <c r="J1128" i="2"/>
  <c r="C1142" i="2"/>
  <c r="D1142" i="2"/>
  <c r="K1128" i="2"/>
  <c r="C1143" i="2"/>
  <c r="D1143" i="2"/>
  <c r="L1128" i="2"/>
  <c r="C1144" i="2"/>
  <c r="D1144" i="2"/>
  <c r="M1128" i="2"/>
  <c r="C1145" i="2"/>
  <c r="D1145" i="2"/>
  <c r="N1128" i="2"/>
  <c r="C1146" i="2"/>
  <c r="D1146" i="2"/>
  <c r="P1128" i="2"/>
  <c r="C1147" i="2"/>
  <c r="D1147" i="2"/>
  <c r="O1128" i="2"/>
  <c r="C1148" i="2"/>
  <c r="D1148" i="2"/>
  <c r="Q1128" i="2"/>
  <c r="C1149" i="2"/>
  <c r="D1149" i="2"/>
  <c r="D1150" i="2"/>
  <c r="N1149" i="2"/>
  <c r="AG1128" i="2"/>
  <c r="C1162" i="2"/>
  <c r="D1162" i="2"/>
  <c r="AI1128" i="2"/>
  <c r="C1163" i="2"/>
  <c r="D1163" i="2"/>
  <c r="N1151" i="2"/>
  <c r="AH1128" i="2"/>
  <c r="C1164" i="2"/>
  <c r="D1164" i="2"/>
  <c r="AK1128" i="2"/>
  <c r="C1165" i="2"/>
  <c r="D1165" i="2"/>
  <c r="N1153" i="2"/>
  <c r="AF1128" i="2"/>
  <c r="C1166" i="2"/>
  <c r="D1166" i="2"/>
  <c r="N1141" i="2"/>
  <c r="AB1128" i="2"/>
  <c r="C1167" i="2"/>
  <c r="D1167" i="2"/>
  <c r="N1142" i="2"/>
  <c r="AC1128" i="2"/>
  <c r="C1168" i="2"/>
  <c r="D1168" i="2"/>
  <c r="N1145" i="2"/>
  <c r="AD1128" i="2"/>
  <c r="C1169" i="2"/>
  <c r="D1169" i="2"/>
  <c r="N1146" i="2"/>
  <c r="AE1128" i="2"/>
  <c r="C1170" i="2"/>
  <c r="D1170" i="2"/>
  <c r="N1144" i="2"/>
  <c r="C1171" i="2"/>
  <c r="D1171" i="2"/>
  <c r="D1172" i="2"/>
  <c r="Y1146" i="2"/>
  <c r="AL1128" i="2"/>
  <c r="C1173" i="2"/>
  <c r="D1173" i="2"/>
  <c r="Y1137" i="2"/>
  <c r="AM1128" i="2"/>
  <c r="C1174" i="2"/>
  <c r="D1174" i="2"/>
  <c r="Y1138" i="2"/>
  <c r="AN1128" i="2"/>
  <c r="C1175" i="2"/>
  <c r="D1175" i="2"/>
  <c r="Y1139" i="2"/>
  <c r="AO1128" i="2"/>
  <c r="C1176" i="2"/>
  <c r="D1176" i="2"/>
  <c r="Y1145" i="2"/>
  <c r="AP1128" i="2"/>
  <c r="C1177" i="2"/>
  <c r="D1177" i="2"/>
  <c r="Y1140" i="2"/>
  <c r="AQ1128" i="2"/>
  <c r="C1178" i="2"/>
  <c r="D1178" i="2"/>
  <c r="Y1142" i="2"/>
  <c r="AR1128" i="2"/>
  <c r="C1179" i="2"/>
  <c r="D1179" i="2"/>
  <c r="AS1128" i="2"/>
  <c r="C1180" i="2"/>
  <c r="D1180" i="2"/>
  <c r="AT1128" i="2"/>
  <c r="C1181" i="2"/>
  <c r="D1181" i="2"/>
  <c r="Y1141" i="2"/>
  <c r="AU1128" i="2"/>
  <c r="C1182" i="2"/>
  <c r="D1182" i="2"/>
  <c r="D1183" i="2"/>
  <c r="Y1147" i="2"/>
  <c r="D1184" i="2"/>
  <c r="D1185" i="2"/>
  <c r="D1186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62" i="2"/>
  <c r="E1163" i="2"/>
  <c r="E1164" i="2"/>
  <c r="E1165" i="2"/>
  <c r="E1166" i="2"/>
  <c r="E1167" i="2"/>
  <c r="E1168" i="2"/>
  <c r="E1169" i="2"/>
  <c r="E1170" i="2"/>
  <c r="E1171" i="2"/>
  <c r="E1172" i="2"/>
  <c r="E1151" i="2"/>
  <c r="E1152" i="2"/>
  <c r="E1153" i="2"/>
  <c r="E1154" i="2"/>
  <c r="E1155" i="2"/>
  <c r="E1156" i="2"/>
  <c r="E1157" i="2"/>
  <c r="E1161" i="2"/>
  <c r="N1160" i="2"/>
  <c r="N1159" i="2"/>
  <c r="N1158" i="2"/>
  <c r="N1157" i="2"/>
  <c r="N1152" i="2"/>
  <c r="N1150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V1148" i="2"/>
  <c r="V1147" i="2"/>
  <c r="G1147" i="2"/>
  <c r="G1146" i="2"/>
  <c r="V1145" i="2"/>
  <c r="G1145" i="2"/>
  <c r="V1144" i="2"/>
  <c r="V1143" i="2"/>
  <c r="N1143" i="2"/>
  <c r="V1142" i="2"/>
  <c r="V1139" i="2"/>
  <c r="AJ1128" i="2"/>
  <c r="AA1128" i="2"/>
  <c r="Z1128" i="2"/>
  <c r="Y1128" i="2"/>
  <c r="F1070" i="2"/>
  <c r="C1057" i="2"/>
  <c r="E1057" i="2"/>
  <c r="C1058" i="2"/>
  <c r="E1058" i="2"/>
  <c r="C1059" i="2"/>
  <c r="E1059" i="2"/>
  <c r="C1060" i="2"/>
  <c r="E1060" i="2"/>
  <c r="C1061" i="2"/>
  <c r="E1061" i="2"/>
  <c r="C1062" i="2"/>
  <c r="E1062" i="2"/>
  <c r="C1063" i="2"/>
  <c r="E1063" i="2"/>
  <c r="C1064" i="2"/>
  <c r="E1064" i="2"/>
  <c r="C1065" i="2"/>
  <c r="E1065" i="2"/>
  <c r="C1066" i="2"/>
  <c r="E1066" i="2"/>
  <c r="E1067" i="2"/>
  <c r="E1068" i="2"/>
  <c r="E1069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C1046" i="2"/>
  <c r="E1046" i="2"/>
  <c r="C1047" i="2"/>
  <c r="E1047" i="2"/>
  <c r="C1048" i="2"/>
  <c r="E1048" i="2"/>
  <c r="C1049" i="2"/>
  <c r="E1049" i="2"/>
  <c r="C1050" i="2"/>
  <c r="E1050" i="2"/>
  <c r="C1051" i="2"/>
  <c r="E1051" i="2"/>
  <c r="C1052" i="2"/>
  <c r="E1052" i="2"/>
  <c r="C1053" i="2"/>
  <c r="E1053" i="2"/>
  <c r="C1054" i="2"/>
  <c r="E1054" i="2"/>
  <c r="C1055" i="2"/>
  <c r="E1055" i="2"/>
  <c r="E1056" i="2"/>
  <c r="D1046" i="2"/>
  <c r="D1047" i="2"/>
  <c r="D1048" i="2"/>
  <c r="D1049" i="2"/>
  <c r="D1050" i="2"/>
  <c r="D1051" i="2"/>
  <c r="D1052" i="2"/>
  <c r="D1053" i="2"/>
  <c r="D1054" i="2"/>
  <c r="D1055" i="2"/>
  <c r="D1056" i="2"/>
  <c r="C1035" i="2"/>
  <c r="E1035" i="2"/>
  <c r="C1036" i="2"/>
  <c r="E1036" i="2"/>
  <c r="C1037" i="2"/>
  <c r="E1037" i="2"/>
  <c r="C1038" i="2"/>
  <c r="E1038" i="2"/>
  <c r="C1039" i="2"/>
  <c r="E1039" i="2"/>
  <c r="C1040" i="2"/>
  <c r="E1040" i="2"/>
  <c r="C1041" i="2"/>
  <c r="E1041" i="2"/>
  <c r="E1045" i="2"/>
  <c r="D1035" i="2"/>
  <c r="D1036" i="2"/>
  <c r="D1037" i="2"/>
  <c r="D1038" i="2"/>
  <c r="D1039" i="2"/>
  <c r="D1040" i="2"/>
  <c r="D1041" i="2"/>
  <c r="D1045" i="2"/>
  <c r="C1020" i="2"/>
  <c r="E1020" i="2"/>
  <c r="C1021" i="2"/>
  <c r="E1021" i="2"/>
  <c r="C1022" i="2"/>
  <c r="E1022" i="2"/>
  <c r="C1023" i="2"/>
  <c r="E1023" i="2"/>
  <c r="C1024" i="2"/>
  <c r="E1024" i="2"/>
  <c r="C1025" i="2"/>
  <c r="E1025" i="2"/>
  <c r="C1026" i="2"/>
  <c r="E1026" i="2"/>
  <c r="C1027" i="2"/>
  <c r="E1027" i="2"/>
  <c r="C1028" i="2"/>
  <c r="E1028" i="2"/>
  <c r="C1029" i="2"/>
  <c r="E1029" i="2"/>
  <c r="C1030" i="2"/>
  <c r="E1030" i="2"/>
  <c r="C1031" i="2"/>
  <c r="E1031" i="2"/>
  <c r="C1032" i="2"/>
  <c r="E1032" i="2"/>
  <c r="C1033" i="2"/>
  <c r="E1033" i="2"/>
  <c r="E1034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G1031" i="2"/>
  <c r="G1030" i="2"/>
  <c r="G1029" i="2"/>
  <c r="AU1013" i="2"/>
  <c r="AT1013" i="2"/>
  <c r="AS1013" i="2"/>
  <c r="AR1013" i="2"/>
  <c r="AQ1013" i="2"/>
  <c r="AP1013" i="2"/>
  <c r="AO1013" i="2"/>
  <c r="AN1013" i="2"/>
  <c r="AM1013" i="2"/>
  <c r="AL1013" i="2"/>
  <c r="AK1013" i="2"/>
  <c r="AJ1013" i="2"/>
  <c r="AI1013" i="2"/>
  <c r="AH1013" i="2"/>
  <c r="AG1013" i="2"/>
  <c r="AF1013" i="2"/>
  <c r="AE1013" i="2"/>
  <c r="AD1013" i="2"/>
  <c r="AC1013" i="2"/>
  <c r="AB1013" i="2"/>
  <c r="AA1013" i="2"/>
  <c r="Z1013" i="2"/>
  <c r="Y1013" i="2"/>
  <c r="X1013" i="2"/>
  <c r="W1013" i="2"/>
  <c r="V1013" i="2"/>
  <c r="U1013" i="2"/>
  <c r="T1013" i="2"/>
  <c r="S1013" i="2"/>
  <c r="R1013" i="2"/>
  <c r="Q1013" i="2"/>
  <c r="P1013" i="2"/>
  <c r="O1013" i="2"/>
  <c r="N1013" i="2"/>
  <c r="M1013" i="2"/>
  <c r="L1013" i="2"/>
  <c r="K1013" i="2"/>
  <c r="J1013" i="2"/>
  <c r="I1013" i="2"/>
  <c r="H1013" i="2"/>
  <c r="G1013" i="2"/>
  <c r="F1013" i="2"/>
  <c r="E1013" i="2"/>
  <c r="D1013" i="2"/>
  <c r="D961" i="2"/>
  <c r="F955" i="2"/>
  <c r="V915" i="2"/>
  <c r="R897" i="2"/>
  <c r="C920" i="2"/>
  <c r="D920" i="2"/>
  <c r="S897" i="2"/>
  <c r="C921" i="2"/>
  <c r="D921" i="2"/>
  <c r="V907" i="2"/>
  <c r="T897" i="2"/>
  <c r="C922" i="2"/>
  <c r="D922" i="2"/>
  <c r="U897" i="2"/>
  <c r="C923" i="2"/>
  <c r="D923" i="2"/>
  <c r="V909" i="2"/>
  <c r="V897" i="2"/>
  <c r="C924" i="2"/>
  <c r="D924" i="2"/>
  <c r="V910" i="2"/>
  <c r="W897" i="2"/>
  <c r="C925" i="2"/>
  <c r="D925" i="2"/>
  <c r="X897" i="2"/>
  <c r="C926" i="2"/>
  <c r="D926" i="2"/>
  <c r="D930" i="2"/>
  <c r="D897" i="2"/>
  <c r="C905" i="2"/>
  <c r="D905" i="2"/>
  <c r="E897" i="2"/>
  <c r="C906" i="2"/>
  <c r="D906" i="2"/>
  <c r="F897" i="2"/>
  <c r="C907" i="2"/>
  <c r="D907" i="2"/>
  <c r="G897" i="2"/>
  <c r="C908" i="2"/>
  <c r="D908" i="2"/>
  <c r="H897" i="2"/>
  <c r="C909" i="2"/>
  <c r="D909" i="2"/>
  <c r="I897" i="2"/>
  <c r="C910" i="2"/>
  <c r="D910" i="2"/>
  <c r="J897" i="2"/>
  <c r="C911" i="2"/>
  <c r="D911" i="2"/>
  <c r="K897" i="2"/>
  <c r="C912" i="2"/>
  <c r="D912" i="2"/>
  <c r="L897" i="2"/>
  <c r="C913" i="2"/>
  <c r="D913" i="2"/>
  <c r="M897" i="2"/>
  <c r="C914" i="2"/>
  <c r="D914" i="2"/>
  <c r="N897" i="2"/>
  <c r="C915" i="2"/>
  <c r="D915" i="2"/>
  <c r="P897" i="2"/>
  <c r="C916" i="2"/>
  <c r="D916" i="2"/>
  <c r="O897" i="2"/>
  <c r="C917" i="2"/>
  <c r="D917" i="2"/>
  <c r="D919" i="2"/>
  <c r="N918" i="2"/>
  <c r="AG897" i="2"/>
  <c r="C931" i="2"/>
  <c r="D931" i="2"/>
  <c r="AI897" i="2"/>
  <c r="C932" i="2"/>
  <c r="D932" i="2"/>
  <c r="N920" i="2"/>
  <c r="AH897" i="2"/>
  <c r="C933" i="2"/>
  <c r="D933" i="2"/>
  <c r="AK897" i="2"/>
  <c r="C934" i="2"/>
  <c r="D934" i="2"/>
  <c r="N922" i="2"/>
  <c r="AF897" i="2"/>
  <c r="C935" i="2"/>
  <c r="D935" i="2"/>
  <c r="N910" i="2"/>
  <c r="AB897" i="2"/>
  <c r="C936" i="2"/>
  <c r="D936" i="2"/>
  <c r="N911" i="2"/>
  <c r="AC897" i="2"/>
  <c r="C937" i="2"/>
  <c r="D937" i="2"/>
  <c r="N914" i="2"/>
  <c r="AD897" i="2"/>
  <c r="C938" i="2"/>
  <c r="D938" i="2"/>
  <c r="N915" i="2"/>
  <c r="AE897" i="2"/>
  <c r="C939" i="2"/>
  <c r="D939" i="2"/>
  <c r="N913" i="2"/>
  <c r="C940" i="2"/>
  <c r="D940" i="2"/>
  <c r="D941" i="2"/>
  <c r="Y915" i="2"/>
  <c r="AL897" i="2"/>
  <c r="C942" i="2"/>
  <c r="D942" i="2"/>
  <c r="Y906" i="2"/>
  <c r="AM897" i="2"/>
  <c r="C943" i="2"/>
  <c r="D943" i="2"/>
  <c r="Y907" i="2"/>
  <c r="AN897" i="2"/>
  <c r="C944" i="2"/>
  <c r="D944" i="2"/>
  <c r="Y908" i="2"/>
  <c r="AO897" i="2"/>
  <c r="C945" i="2"/>
  <c r="D945" i="2"/>
  <c r="Y914" i="2"/>
  <c r="AP897" i="2"/>
  <c r="C946" i="2"/>
  <c r="D946" i="2"/>
  <c r="Y909" i="2"/>
  <c r="AQ897" i="2"/>
  <c r="C947" i="2"/>
  <c r="D947" i="2"/>
  <c r="Y911" i="2"/>
  <c r="AR897" i="2"/>
  <c r="C948" i="2"/>
  <c r="D948" i="2"/>
  <c r="AS897" i="2"/>
  <c r="C949" i="2"/>
  <c r="D949" i="2"/>
  <c r="AT897" i="2"/>
  <c r="C950" i="2"/>
  <c r="D950" i="2"/>
  <c r="Y910" i="2"/>
  <c r="AU897" i="2"/>
  <c r="C951" i="2"/>
  <c r="D951" i="2"/>
  <c r="D952" i="2"/>
  <c r="Y916" i="2"/>
  <c r="D953" i="2"/>
  <c r="D954" i="2"/>
  <c r="D955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31" i="2"/>
  <c r="E932" i="2"/>
  <c r="E933" i="2"/>
  <c r="E934" i="2"/>
  <c r="E935" i="2"/>
  <c r="E936" i="2"/>
  <c r="E937" i="2"/>
  <c r="E938" i="2"/>
  <c r="E939" i="2"/>
  <c r="E940" i="2"/>
  <c r="E941" i="2"/>
  <c r="E920" i="2"/>
  <c r="E921" i="2"/>
  <c r="E922" i="2"/>
  <c r="E923" i="2"/>
  <c r="E924" i="2"/>
  <c r="E925" i="2"/>
  <c r="E926" i="2"/>
  <c r="E930" i="2"/>
  <c r="N929" i="2"/>
  <c r="N928" i="2"/>
  <c r="N927" i="2"/>
  <c r="N926" i="2"/>
  <c r="N921" i="2"/>
  <c r="N919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9" i="2"/>
  <c r="Q897" i="2"/>
  <c r="C918" i="2"/>
  <c r="E918" i="2"/>
  <c r="D918" i="2"/>
  <c r="V917" i="2"/>
  <c r="V916" i="2"/>
  <c r="G916" i="2"/>
  <c r="G915" i="2"/>
  <c r="V914" i="2"/>
  <c r="G914" i="2"/>
  <c r="V913" i="2"/>
  <c r="V912" i="2"/>
  <c r="N912" i="2"/>
  <c r="V911" i="2"/>
  <c r="V908" i="2"/>
  <c r="AJ897" i="2"/>
  <c r="AA897" i="2"/>
  <c r="Z897" i="2"/>
  <c r="Y897" i="2"/>
  <c r="F838" i="2"/>
  <c r="C825" i="2"/>
  <c r="E825" i="2"/>
  <c r="C826" i="2"/>
  <c r="E826" i="2"/>
  <c r="C827" i="2"/>
  <c r="E827" i="2"/>
  <c r="C828" i="2"/>
  <c r="E828" i="2"/>
  <c r="C829" i="2"/>
  <c r="E829" i="2"/>
  <c r="C830" i="2"/>
  <c r="E830" i="2"/>
  <c r="C831" i="2"/>
  <c r="E831" i="2"/>
  <c r="C832" i="2"/>
  <c r="E832" i="2"/>
  <c r="C833" i="2"/>
  <c r="E833" i="2"/>
  <c r="C834" i="2"/>
  <c r="E834" i="2"/>
  <c r="E835" i="2"/>
  <c r="E836" i="2"/>
  <c r="E837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C814" i="2"/>
  <c r="E814" i="2"/>
  <c r="C815" i="2"/>
  <c r="E815" i="2"/>
  <c r="C816" i="2"/>
  <c r="E816" i="2"/>
  <c r="C817" i="2"/>
  <c r="E817" i="2"/>
  <c r="C818" i="2"/>
  <c r="E818" i="2"/>
  <c r="C819" i="2"/>
  <c r="E819" i="2"/>
  <c r="C820" i="2"/>
  <c r="E820" i="2"/>
  <c r="C821" i="2"/>
  <c r="E821" i="2"/>
  <c r="C822" i="2"/>
  <c r="E822" i="2"/>
  <c r="C823" i="2"/>
  <c r="E823" i="2"/>
  <c r="E824" i="2"/>
  <c r="D814" i="2"/>
  <c r="D815" i="2"/>
  <c r="D816" i="2"/>
  <c r="D817" i="2"/>
  <c r="D818" i="2"/>
  <c r="D819" i="2"/>
  <c r="D820" i="2"/>
  <c r="D821" i="2"/>
  <c r="D822" i="2"/>
  <c r="D823" i="2"/>
  <c r="D824" i="2"/>
  <c r="C803" i="2"/>
  <c r="E803" i="2"/>
  <c r="C804" i="2"/>
  <c r="E804" i="2"/>
  <c r="C805" i="2"/>
  <c r="E805" i="2"/>
  <c r="C806" i="2"/>
  <c r="E806" i="2"/>
  <c r="C807" i="2"/>
  <c r="E807" i="2"/>
  <c r="C808" i="2"/>
  <c r="E808" i="2"/>
  <c r="C809" i="2"/>
  <c r="E809" i="2"/>
  <c r="E813" i="2"/>
  <c r="D803" i="2"/>
  <c r="D804" i="2"/>
  <c r="D805" i="2"/>
  <c r="D806" i="2"/>
  <c r="D807" i="2"/>
  <c r="D808" i="2"/>
  <c r="D809" i="2"/>
  <c r="D813" i="2"/>
  <c r="C789" i="2"/>
  <c r="E789" i="2"/>
  <c r="C790" i="2"/>
  <c r="E790" i="2"/>
  <c r="C791" i="2"/>
  <c r="E791" i="2"/>
  <c r="C792" i="2"/>
  <c r="E792" i="2"/>
  <c r="C793" i="2"/>
  <c r="E793" i="2"/>
  <c r="C794" i="2"/>
  <c r="E794" i="2"/>
  <c r="C795" i="2"/>
  <c r="E795" i="2"/>
  <c r="C796" i="2"/>
  <c r="E796" i="2"/>
  <c r="C797" i="2"/>
  <c r="E797" i="2"/>
  <c r="C798" i="2"/>
  <c r="E798" i="2"/>
  <c r="C799" i="2"/>
  <c r="E799" i="2"/>
  <c r="C800" i="2"/>
  <c r="E800" i="2"/>
  <c r="C801" i="2"/>
  <c r="E801" i="2"/>
  <c r="E802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G800" i="2"/>
  <c r="G799" i="2"/>
  <c r="G798" i="2"/>
  <c r="AT782" i="2"/>
  <c r="AS782" i="2"/>
  <c r="AR782" i="2"/>
  <c r="AQ782" i="2"/>
  <c r="AP782" i="2"/>
  <c r="AO782" i="2"/>
  <c r="AN782" i="2"/>
  <c r="AM782" i="2"/>
  <c r="AL782" i="2"/>
  <c r="AK782" i="2"/>
  <c r="AJ782" i="2"/>
  <c r="AI782" i="2"/>
  <c r="AH782" i="2"/>
  <c r="AG782" i="2"/>
  <c r="AF782" i="2"/>
  <c r="AE782" i="2"/>
  <c r="AD782" i="2"/>
  <c r="AC782" i="2"/>
  <c r="AB782" i="2"/>
  <c r="AA782" i="2"/>
  <c r="Z782" i="2"/>
  <c r="Y782" i="2"/>
  <c r="X782" i="2"/>
  <c r="W782" i="2"/>
  <c r="V782" i="2"/>
  <c r="U782" i="2"/>
  <c r="T782" i="2"/>
  <c r="S782" i="2"/>
  <c r="R782" i="2"/>
  <c r="Q782" i="2"/>
  <c r="P782" i="2"/>
  <c r="O782" i="2"/>
  <c r="N782" i="2"/>
  <c r="M782" i="2"/>
  <c r="L782" i="2"/>
  <c r="K782" i="2"/>
  <c r="J782" i="2"/>
  <c r="I782" i="2"/>
  <c r="H782" i="2"/>
  <c r="G782" i="2"/>
  <c r="F782" i="2"/>
  <c r="E782" i="2"/>
  <c r="D782" i="2"/>
  <c r="BB734" i="2"/>
  <c r="AY721" i="2"/>
  <c r="BA721" i="2"/>
  <c r="AY722" i="2"/>
  <c r="BA722" i="2"/>
  <c r="AY723" i="2"/>
  <c r="BA723" i="2"/>
  <c r="AY724" i="2"/>
  <c r="BA724" i="2"/>
  <c r="AY725" i="2"/>
  <c r="BA725" i="2"/>
  <c r="AY726" i="2"/>
  <c r="BA726" i="2"/>
  <c r="AY727" i="2"/>
  <c r="BA727" i="2"/>
  <c r="AY728" i="2"/>
  <c r="BA728" i="2"/>
  <c r="AY729" i="2"/>
  <c r="BA729" i="2"/>
  <c r="AY730" i="2"/>
  <c r="BA730" i="2"/>
  <c r="BA731" i="2"/>
  <c r="BA732" i="2"/>
  <c r="BA733" i="2"/>
  <c r="AY699" i="2"/>
  <c r="BA699" i="2"/>
  <c r="AY700" i="2"/>
  <c r="BA700" i="2"/>
  <c r="AY701" i="2"/>
  <c r="BA701" i="2"/>
  <c r="AY702" i="2"/>
  <c r="BA702" i="2"/>
  <c r="AY703" i="2"/>
  <c r="BA703" i="2"/>
  <c r="AY704" i="2"/>
  <c r="BA704" i="2"/>
  <c r="AY705" i="2"/>
  <c r="BA705" i="2"/>
  <c r="BA709" i="2"/>
  <c r="AY685" i="2"/>
  <c r="BA685" i="2"/>
  <c r="AY686" i="2"/>
  <c r="BA686" i="2"/>
  <c r="AY687" i="2"/>
  <c r="BA687" i="2"/>
  <c r="AY688" i="2"/>
  <c r="BA688" i="2"/>
  <c r="AY689" i="2"/>
  <c r="BA689" i="2"/>
  <c r="AY690" i="2"/>
  <c r="BA690" i="2"/>
  <c r="AY691" i="2"/>
  <c r="BA691" i="2"/>
  <c r="AY692" i="2"/>
  <c r="BA692" i="2"/>
  <c r="AY693" i="2"/>
  <c r="BA693" i="2"/>
  <c r="AY694" i="2"/>
  <c r="BA694" i="2"/>
  <c r="AY695" i="2"/>
  <c r="BA695" i="2"/>
  <c r="AY696" i="2"/>
  <c r="BA696" i="2"/>
  <c r="AY697" i="2"/>
  <c r="BA697" i="2"/>
  <c r="BA698" i="2"/>
  <c r="AY710" i="2"/>
  <c r="BA710" i="2"/>
  <c r="AY711" i="2"/>
  <c r="BA711" i="2"/>
  <c r="AY712" i="2"/>
  <c r="BA712" i="2"/>
  <c r="AY713" i="2"/>
  <c r="BA713" i="2"/>
  <c r="AY714" i="2"/>
  <c r="BA714" i="2"/>
  <c r="AY715" i="2"/>
  <c r="BA715" i="2"/>
  <c r="AY716" i="2"/>
  <c r="BA716" i="2"/>
  <c r="AY717" i="2"/>
  <c r="BA717" i="2"/>
  <c r="AY718" i="2"/>
  <c r="BA718" i="2"/>
  <c r="AY719" i="2"/>
  <c r="BA719" i="2"/>
  <c r="BA720" i="2"/>
  <c r="BA734" i="2"/>
  <c r="AZ699" i="2"/>
  <c r="AZ700" i="2"/>
  <c r="AZ701" i="2"/>
  <c r="AZ702" i="2"/>
  <c r="AZ703" i="2"/>
  <c r="AZ704" i="2"/>
  <c r="AZ705" i="2"/>
  <c r="AZ709" i="2"/>
  <c r="AZ685" i="2"/>
  <c r="AZ686" i="2"/>
  <c r="AZ687" i="2"/>
  <c r="AZ688" i="2"/>
  <c r="AZ689" i="2"/>
  <c r="AZ690" i="2"/>
  <c r="AZ691" i="2"/>
  <c r="AZ692" i="2"/>
  <c r="AZ693" i="2"/>
  <c r="AZ694" i="2"/>
  <c r="AZ695" i="2"/>
  <c r="AZ696" i="2"/>
  <c r="AZ697" i="2"/>
  <c r="AZ698" i="2"/>
  <c r="AZ710" i="2"/>
  <c r="AZ711" i="2"/>
  <c r="AZ712" i="2"/>
  <c r="AZ713" i="2"/>
  <c r="AZ714" i="2"/>
  <c r="AZ715" i="2"/>
  <c r="AZ716" i="2"/>
  <c r="AZ717" i="2"/>
  <c r="AZ718" i="2"/>
  <c r="AZ719" i="2"/>
  <c r="AZ720" i="2"/>
  <c r="AZ721" i="2"/>
  <c r="AZ722" i="2"/>
  <c r="AZ723" i="2"/>
  <c r="AZ724" i="2"/>
  <c r="AZ725" i="2"/>
  <c r="AZ726" i="2"/>
  <c r="AZ727" i="2"/>
  <c r="AZ728" i="2"/>
  <c r="AZ729" i="2"/>
  <c r="AZ730" i="2"/>
  <c r="AZ731" i="2"/>
  <c r="AZ732" i="2"/>
  <c r="AZ733" i="2"/>
  <c r="AZ734" i="2"/>
  <c r="AT724" i="2"/>
  <c r="AS724" i="2"/>
  <c r="AR724" i="2"/>
  <c r="AQ724" i="2"/>
  <c r="AP724" i="2"/>
  <c r="AO724" i="2"/>
  <c r="AN724" i="2"/>
  <c r="AM724" i="2"/>
  <c r="AL724" i="2"/>
  <c r="AK724" i="2"/>
  <c r="AJ724" i="2"/>
  <c r="AI724" i="2"/>
  <c r="AH724" i="2"/>
  <c r="AG724" i="2"/>
  <c r="AF724" i="2"/>
  <c r="AE724" i="2"/>
  <c r="AD724" i="2"/>
  <c r="AC724" i="2"/>
  <c r="AB724" i="2"/>
  <c r="AA724" i="2"/>
  <c r="Z724" i="2"/>
  <c r="Y724" i="2"/>
  <c r="X724" i="2"/>
  <c r="W724" i="2"/>
  <c r="V724" i="2"/>
  <c r="U724" i="2"/>
  <c r="T724" i="2"/>
  <c r="S724" i="2"/>
  <c r="R724" i="2"/>
  <c r="Q724" i="2"/>
  <c r="P724" i="2"/>
  <c r="O724" i="2"/>
  <c r="N724" i="2"/>
  <c r="M724" i="2"/>
  <c r="L724" i="2"/>
  <c r="K724" i="2"/>
  <c r="J724" i="2"/>
  <c r="I724" i="2"/>
  <c r="H724" i="2"/>
  <c r="G724" i="2"/>
  <c r="F724" i="2"/>
  <c r="E724" i="2"/>
  <c r="D724" i="2"/>
  <c r="BC694" i="2"/>
  <c r="D624" i="2"/>
  <c r="AF605" i="2"/>
  <c r="AC599" i="2"/>
  <c r="AE599" i="2"/>
  <c r="AC600" i="2"/>
  <c r="AE600" i="2"/>
  <c r="AC601" i="2"/>
  <c r="AE601" i="2"/>
  <c r="AC602" i="2"/>
  <c r="AE602" i="2"/>
  <c r="AC603" i="2"/>
  <c r="AE603" i="2"/>
  <c r="AE604" i="2"/>
  <c r="AC595" i="2"/>
  <c r="AE595" i="2"/>
  <c r="AC596" i="2"/>
  <c r="AE596" i="2"/>
  <c r="AC597" i="2"/>
  <c r="AE597" i="2"/>
  <c r="AE598" i="2"/>
  <c r="AC581" i="2"/>
  <c r="AE581" i="2"/>
  <c r="AC582" i="2"/>
  <c r="AE582" i="2"/>
  <c r="AC583" i="2"/>
  <c r="AE583" i="2"/>
  <c r="AC584" i="2"/>
  <c r="AE584" i="2"/>
  <c r="AC585" i="2"/>
  <c r="AE585" i="2"/>
  <c r="AC586" i="2"/>
  <c r="AE586" i="2"/>
  <c r="AC587" i="2"/>
  <c r="AE587" i="2"/>
  <c r="AC588" i="2"/>
  <c r="AE588" i="2"/>
  <c r="AC589" i="2"/>
  <c r="AE589" i="2"/>
  <c r="AC590" i="2"/>
  <c r="AE590" i="2"/>
  <c r="AC591" i="2"/>
  <c r="AE591" i="2"/>
  <c r="AC592" i="2"/>
  <c r="AE592" i="2"/>
  <c r="AC593" i="2"/>
  <c r="AE593" i="2"/>
  <c r="AE594" i="2"/>
  <c r="AE605" i="2"/>
  <c r="AD599" i="2"/>
  <c r="AD600" i="2"/>
  <c r="AD601" i="2"/>
  <c r="AD602" i="2"/>
  <c r="AD603" i="2"/>
  <c r="AD595" i="2"/>
  <c r="AD596" i="2"/>
  <c r="AD597" i="2"/>
  <c r="AD581" i="2"/>
  <c r="AD582" i="2"/>
  <c r="AD583" i="2"/>
  <c r="AD584" i="2"/>
  <c r="AD585" i="2"/>
  <c r="AD586" i="2"/>
  <c r="AD587" i="2"/>
  <c r="AD588" i="2"/>
  <c r="AD589" i="2"/>
  <c r="AD590" i="2"/>
  <c r="AD591" i="2"/>
  <c r="AD592" i="2"/>
  <c r="AD593" i="2"/>
  <c r="AD605" i="2"/>
  <c r="AD604" i="2"/>
  <c r="AF604" i="2"/>
  <c r="AD598" i="2"/>
  <c r="AF598" i="2"/>
  <c r="AD594" i="2"/>
  <c r="AF594" i="2"/>
  <c r="AG591" i="2"/>
  <c r="AG590" i="2"/>
  <c r="AF558" i="2"/>
  <c r="AC552" i="2"/>
  <c r="AD552" i="2"/>
  <c r="AC553" i="2"/>
  <c r="AD553" i="2"/>
  <c r="AC554" i="2"/>
  <c r="AD554" i="2"/>
  <c r="AC555" i="2"/>
  <c r="AD555" i="2"/>
  <c r="AC556" i="2"/>
  <c r="AD556" i="2"/>
  <c r="AD557" i="2"/>
  <c r="AE552" i="2"/>
  <c r="AE553" i="2"/>
  <c r="AE554" i="2"/>
  <c r="AE555" i="2"/>
  <c r="AE556" i="2"/>
  <c r="AE557" i="2"/>
  <c r="AF557" i="2"/>
  <c r="AC548" i="2"/>
  <c r="AD548" i="2"/>
  <c r="AC549" i="2"/>
  <c r="AD549" i="2"/>
  <c r="AC550" i="2"/>
  <c r="AD550" i="2"/>
  <c r="AD551" i="2"/>
  <c r="AE548" i="2"/>
  <c r="AE549" i="2"/>
  <c r="AE550" i="2"/>
  <c r="AE551" i="2"/>
  <c r="AF551" i="2"/>
  <c r="AC534" i="2"/>
  <c r="AD534" i="2"/>
  <c r="AC535" i="2"/>
  <c r="AD535" i="2"/>
  <c r="AC536" i="2"/>
  <c r="AD536" i="2"/>
  <c r="AC537" i="2"/>
  <c r="AD537" i="2"/>
  <c r="AC538" i="2"/>
  <c r="AD538" i="2"/>
  <c r="AC539" i="2"/>
  <c r="AD539" i="2"/>
  <c r="AC540" i="2"/>
  <c r="AD540" i="2"/>
  <c r="AC541" i="2"/>
  <c r="AD541" i="2"/>
  <c r="AC542" i="2"/>
  <c r="AD542" i="2"/>
  <c r="AC543" i="2"/>
  <c r="AD543" i="2"/>
  <c r="AC544" i="2"/>
  <c r="AD544" i="2"/>
  <c r="AC545" i="2"/>
  <c r="AD545" i="2"/>
  <c r="AC546" i="2"/>
  <c r="AD546" i="2"/>
  <c r="AD547" i="2"/>
  <c r="AE534" i="2"/>
  <c r="AE535" i="2"/>
  <c r="AE536" i="2"/>
  <c r="AE537" i="2"/>
  <c r="AE538" i="2"/>
  <c r="AE539" i="2"/>
  <c r="AE540" i="2"/>
  <c r="AE541" i="2"/>
  <c r="AE542" i="2"/>
  <c r="AE543" i="2"/>
  <c r="AE544" i="2"/>
  <c r="AE545" i="2"/>
  <c r="AE546" i="2"/>
  <c r="AE547" i="2"/>
  <c r="AF547" i="2"/>
  <c r="AG545" i="2"/>
  <c r="AG544" i="2"/>
  <c r="AG543" i="2"/>
  <c r="AF512" i="2"/>
  <c r="AC506" i="2"/>
  <c r="AE506" i="2"/>
  <c r="AC507" i="2"/>
  <c r="AE507" i="2"/>
  <c r="AC508" i="2"/>
  <c r="AE508" i="2"/>
  <c r="AC509" i="2"/>
  <c r="AE509" i="2"/>
  <c r="AC510" i="2"/>
  <c r="AE510" i="2"/>
  <c r="AE511" i="2"/>
  <c r="AC502" i="2"/>
  <c r="AE502" i="2"/>
  <c r="AC503" i="2"/>
  <c r="AE503" i="2"/>
  <c r="AC504" i="2"/>
  <c r="AE504" i="2"/>
  <c r="AE505" i="2"/>
  <c r="AC488" i="2"/>
  <c r="AE488" i="2"/>
  <c r="AC489" i="2"/>
  <c r="AE489" i="2"/>
  <c r="AC490" i="2"/>
  <c r="AE490" i="2"/>
  <c r="AC491" i="2"/>
  <c r="AE491" i="2"/>
  <c r="AC492" i="2"/>
  <c r="AE492" i="2"/>
  <c r="AC493" i="2"/>
  <c r="AE493" i="2"/>
  <c r="AC494" i="2"/>
  <c r="AE494" i="2"/>
  <c r="AC495" i="2"/>
  <c r="AE495" i="2"/>
  <c r="AC496" i="2"/>
  <c r="AE496" i="2"/>
  <c r="AC497" i="2"/>
  <c r="AE497" i="2"/>
  <c r="AC498" i="2"/>
  <c r="AE498" i="2"/>
  <c r="AC499" i="2"/>
  <c r="AE499" i="2"/>
  <c r="AC500" i="2"/>
  <c r="AE500" i="2"/>
  <c r="AE501" i="2"/>
  <c r="AE512" i="2"/>
  <c r="AD506" i="2"/>
  <c r="AD507" i="2"/>
  <c r="AD508" i="2"/>
  <c r="AD509" i="2"/>
  <c r="AD510" i="2"/>
  <c r="AD502" i="2"/>
  <c r="AD503" i="2"/>
  <c r="AD504" i="2"/>
  <c r="AD488" i="2"/>
  <c r="AD489" i="2"/>
  <c r="AD490" i="2"/>
  <c r="AD491" i="2"/>
  <c r="AD492" i="2"/>
  <c r="AD493" i="2"/>
  <c r="AD494" i="2"/>
  <c r="AD495" i="2"/>
  <c r="AD496" i="2"/>
  <c r="AD497" i="2"/>
  <c r="AD498" i="2"/>
  <c r="AD499" i="2"/>
  <c r="AD500" i="2"/>
  <c r="AD512" i="2"/>
  <c r="AD511" i="2"/>
  <c r="AF511" i="2"/>
  <c r="AD505" i="2"/>
  <c r="AF505" i="2"/>
  <c r="AD501" i="2"/>
  <c r="AF501" i="2"/>
  <c r="AG499" i="2"/>
  <c r="AG498" i="2"/>
  <c r="AG497" i="2"/>
  <c r="AF467" i="2"/>
  <c r="AC461" i="2"/>
  <c r="AD461" i="2"/>
  <c r="AC462" i="2"/>
  <c r="AD462" i="2"/>
  <c r="AC463" i="2"/>
  <c r="AD463" i="2"/>
  <c r="AC464" i="2"/>
  <c r="AD464" i="2"/>
  <c r="AC465" i="2"/>
  <c r="AD465" i="2"/>
  <c r="AD466" i="2"/>
  <c r="AE461" i="2"/>
  <c r="AE462" i="2"/>
  <c r="AE463" i="2"/>
  <c r="AE464" i="2"/>
  <c r="AE465" i="2"/>
  <c r="AE466" i="2"/>
  <c r="AF466" i="2"/>
  <c r="AC457" i="2"/>
  <c r="AD457" i="2"/>
  <c r="AC458" i="2"/>
  <c r="AD458" i="2"/>
  <c r="AC459" i="2"/>
  <c r="AD459" i="2"/>
  <c r="AD460" i="2"/>
  <c r="AE457" i="2"/>
  <c r="AE458" i="2"/>
  <c r="AE459" i="2"/>
  <c r="AE460" i="2"/>
  <c r="AF460" i="2"/>
  <c r="AC443" i="2"/>
  <c r="AD443" i="2"/>
  <c r="AC444" i="2"/>
  <c r="AD444" i="2"/>
  <c r="AC445" i="2"/>
  <c r="AD445" i="2"/>
  <c r="AC446" i="2"/>
  <c r="AD446" i="2"/>
  <c r="AC447" i="2"/>
  <c r="AD447" i="2"/>
  <c r="AC448" i="2"/>
  <c r="AD448" i="2"/>
  <c r="AC449" i="2"/>
  <c r="AD449" i="2"/>
  <c r="AC450" i="2"/>
  <c r="AD450" i="2"/>
  <c r="AC451" i="2"/>
  <c r="AD451" i="2"/>
  <c r="AC452" i="2"/>
  <c r="AD452" i="2"/>
  <c r="AC453" i="2"/>
  <c r="AD453" i="2"/>
  <c r="AC454" i="2"/>
  <c r="AD454" i="2"/>
  <c r="AC455" i="2"/>
  <c r="AD455" i="2"/>
  <c r="AD456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F456" i="2"/>
  <c r="AG454" i="2"/>
  <c r="AG453" i="2"/>
  <c r="AG452" i="2"/>
  <c r="D437" i="2"/>
  <c r="AC429" i="2"/>
  <c r="AD429" i="2"/>
  <c r="AC428" i="2"/>
  <c r="AD428" i="2"/>
  <c r="AC427" i="2"/>
  <c r="AD427" i="2"/>
  <c r="AC426" i="2"/>
  <c r="AD426" i="2"/>
  <c r="AC425" i="2"/>
  <c r="AD425" i="2"/>
  <c r="AC423" i="2"/>
  <c r="AD423" i="2"/>
  <c r="AC422" i="2"/>
  <c r="AD422" i="2"/>
  <c r="AC421" i="2"/>
  <c r="AD421" i="2"/>
  <c r="AC419" i="2"/>
  <c r="AD419" i="2"/>
  <c r="AC418" i="2"/>
  <c r="AD418" i="2"/>
  <c r="AF417" i="2"/>
  <c r="AC417" i="2"/>
  <c r="AD417" i="2"/>
  <c r="AF416" i="2"/>
  <c r="AC416" i="2"/>
  <c r="AD416" i="2"/>
  <c r="AC415" i="2"/>
  <c r="AD415" i="2"/>
  <c r="AC414" i="2"/>
  <c r="AD414" i="2"/>
  <c r="AC413" i="2"/>
  <c r="AD413" i="2"/>
  <c r="AC412" i="2"/>
  <c r="AD412" i="2"/>
  <c r="AC411" i="2"/>
  <c r="AD411" i="2"/>
  <c r="AC410" i="2"/>
  <c r="AD410" i="2"/>
  <c r="AC409" i="2"/>
  <c r="AD409" i="2"/>
  <c r="AC408" i="2"/>
  <c r="AD408" i="2"/>
  <c r="AC407" i="2"/>
  <c r="AD407" i="2"/>
  <c r="AC373" i="2"/>
  <c r="AD373" i="2"/>
  <c r="AC372" i="2"/>
  <c r="AD372" i="2"/>
  <c r="AC371" i="2"/>
  <c r="AD371" i="2"/>
  <c r="AC370" i="2"/>
  <c r="AD370" i="2"/>
  <c r="AC369" i="2"/>
  <c r="AD369" i="2"/>
  <c r="AF368" i="2"/>
  <c r="AC368" i="2"/>
  <c r="AD368" i="2"/>
  <c r="AF367" i="2"/>
  <c r="AC367" i="2"/>
  <c r="AD367" i="2"/>
  <c r="AC366" i="2"/>
  <c r="AD366" i="2"/>
  <c r="AC365" i="2"/>
  <c r="AD365" i="2"/>
  <c r="AC364" i="2"/>
  <c r="AD364" i="2"/>
  <c r="AC363" i="2"/>
  <c r="AD363" i="2"/>
  <c r="AC362" i="2"/>
  <c r="AD362" i="2"/>
  <c r="AC361" i="2"/>
  <c r="AD361" i="2"/>
  <c r="AC360" i="2"/>
  <c r="AD360" i="2"/>
  <c r="AC359" i="2"/>
  <c r="AD359" i="2"/>
  <c r="AC358" i="2"/>
  <c r="AD358" i="2"/>
  <c r="T342" i="2"/>
  <c r="U342" i="2"/>
  <c r="T341" i="2"/>
  <c r="U341" i="2"/>
  <c r="T340" i="2"/>
  <c r="U340" i="2"/>
  <c r="T339" i="2"/>
  <c r="U339" i="2"/>
  <c r="T338" i="2"/>
  <c r="U338" i="2"/>
  <c r="T337" i="2"/>
  <c r="U337" i="2"/>
  <c r="W336" i="2"/>
  <c r="T336" i="2"/>
  <c r="U336" i="2"/>
  <c r="T335" i="2"/>
  <c r="U335" i="2"/>
  <c r="T334" i="2"/>
  <c r="U334" i="2"/>
  <c r="T333" i="2"/>
  <c r="U333" i="2"/>
  <c r="T332" i="2"/>
  <c r="U332" i="2"/>
  <c r="T331" i="2"/>
  <c r="U331" i="2"/>
  <c r="T330" i="2"/>
  <c r="U330" i="2"/>
  <c r="T329" i="2"/>
  <c r="U329" i="2"/>
  <c r="T328" i="2"/>
  <c r="U328" i="2"/>
  <c r="T327" i="2"/>
  <c r="U327" i="2"/>
  <c r="T311" i="2"/>
  <c r="U311" i="2"/>
  <c r="T310" i="2"/>
  <c r="U310" i="2"/>
  <c r="T309" i="2"/>
  <c r="U309" i="2"/>
  <c r="T308" i="2"/>
  <c r="U308" i="2"/>
  <c r="T307" i="2"/>
  <c r="U307" i="2"/>
  <c r="T306" i="2"/>
  <c r="U306" i="2"/>
  <c r="W305" i="2"/>
  <c r="T305" i="2"/>
  <c r="U305" i="2"/>
  <c r="T304" i="2"/>
  <c r="U304" i="2"/>
  <c r="T303" i="2"/>
  <c r="U303" i="2"/>
  <c r="T302" i="2"/>
  <c r="U302" i="2"/>
  <c r="T301" i="2"/>
  <c r="U301" i="2"/>
  <c r="T300" i="2"/>
  <c r="U300" i="2"/>
  <c r="T299" i="2"/>
  <c r="U299" i="2"/>
  <c r="T298" i="2"/>
  <c r="U298" i="2"/>
  <c r="T297" i="2"/>
  <c r="U297" i="2"/>
  <c r="T296" i="2"/>
  <c r="U296" i="2"/>
  <c r="V284" i="2"/>
  <c r="W284" i="2"/>
  <c r="V283" i="2"/>
  <c r="W283" i="2"/>
  <c r="V282" i="2"/>
  <c r="W282" i="2"/>
  <c r="V281" i="2"/>
  <c r="W281" i="2"/>
  <c r="V280" i="2"/>
  <c r="W280" i="2"/>
  <c r="V279" i="2"/>
  <c r="W279" i="2"/>
  <c r="Y278" i="2"/>
  <c r="V278" i="2"/>
  <c r="W278" i="2"/>
  <c r="V277" i="2"/>
  <c r="W277" i="2"/>
  <c r="V276" i="2"/>
  <c r="W276" i="2"/>
  <c r="V275" i="2"/>
  <c r="W275" i="2"/>
  <c r="V274" i="2"/>
  <c r="W274" i="2"/>
  <c r="V273" i="2"/>
  <c r="W273" i="2"/>
  <c r="V272" i="2"/>
  <c r="W272" i="2"/>
  <c r="V271" i="2"/>
  <c r="W271" i="2"/>
  <c r="V270" i="2"/>
  <c r="W270" i="2"/>
  <c r="V269" i="2"/>
  <c r="W269" i="2"/>
  <c r="D265" i="2"/>
  <c r="V249" i="2"/>
  <c r="V219" i="2"/>
  <c r="W195" i="2"/>
  <c r="W171" i="2"/>
  <c r="W255" i="2"/>
  <c r="T253" i="2"/>
  <c r="S252" i="2"/>
  <c r="T252" i="2"/>
  <c r="S251" i="2"/>
  <c r="T251" i="2"/>
  <c r="S250" i="2"/>
  <c r="T250" i="2"/>
  <c r="S249" i="2"/>
  <c r="T249" i="2"/>
  <c r="S248" i="2"/>
  <c r="T248" i="2"/>
  <c r="S247" i="2"/>
  <c r="T247" i="2"/>
  <c r="S246" i="2"/>
  <c r="T246" i="2"/>
  <c r="S245" i="2"/>
  <c r="T245" i="2"/>
  <c r="S244" i="2"/>
  <c r="T244" i="2"/>
  <c r="S243" i="2"/>
  <c r="T243" i="2"/>
  <c r="S242" i="2"/>
  <c r="T242" i="2"/>
  <c r="S241" i="2"/>
  <c r="T241" i="2"/>
  <c r="S240" i="2"/>
  <c r="T240" i="2"/>
  <c r="T223" i="2"/>
  <c r="S222" i="2"/>
  <c r="T222" i="2"/>
  <c r="S221" i="2"/>
  <c r="T221" i="2"/>
  <c r="S220" i="2"/>
  <c r="T220" i="2"/>
  <c r="S219" i="2"/>
  <c r="T219" i="2"/>
  <c r="S218" i="2"/>
  <c r="T218" i="2"/>
  <c r="S217" i="2"/>
  <c r="T217" i="2"/>
  <c r="S216" i="2"/>
  <c r="T216" i="2"/>
  <c r="S215" i="2"/>
  <c r="T215" i="2"/>
  <c r="S214" i="2"/>
  <c r="T214" i="2"/>
  <c r="S213" i="2"/>
  <c r="T213" i="2"/>
  <c r="S212" i="2"/>
  <c r="T212" i="2"/>
  <c r="S211" i="2"/>
  <c r="T211" i="2"/>
  <c r="S210" i="2"/>
  <c r="T210" i="2"/>
  <c r="U199" i="2"/>
  <c r="T198" i="2"/>
  <c r="U198" i="2"/>
  <c r="T197" i="2"/>
  <c r="U197" i="2"/>
  <c r="T196" i="2"/>
  <c r="U196" i="2"/>
  <c r="T195" i="2"/>
  <c r="U195" i="2"/>
  <c r="T194" i="2"/>
  <c r="U194" i="2"/>
  <c r="T193" i="2"/>
  <c r="U193" i="2"/>
  <c r="T192" i="2"/>
  <c r="U192" i="2"/>
  <c r="T191" i="2"/>
  <c r="U191" i="2"/>
  <c r="T190" i="2"/>
  <c r="U190" i="2"/>
  <c r="T189" i="2"/>
  <c r="U189" i="2"/>
  <c r="T188" i="2"/>
  <c r="U188" i="2"/>
  <c r="T187" i="2"/>
  <c r="U187" i="2"/>
  <c r="T186" i="2"/>
  <c r="U186" i="2"/>
  <c r="U175" i="2"/>
  <c r="T174" i="2"/>
  <c r="U174" i="2"/>
  <c r="T173" i="2"/>
  <c r="U173" i="2"/>
  <c r="T172" i="2"/>
  <c r="U172" i="2"/>
  <c r="T171" i="2"/>
  <c r="U171" i="2"/>
  <c r="T170" i="2"/>
  <c r="U170" i="2"/>
  <c r="T169" i="2"/>
  <c r="U169" i="2"/>
  <c r="T168" i="2"/>
  <c r="U168" i="2"/>
  <c r="T167" i="2"/>
  <c r="U167" i="2"/>
  <c r="T166" i="2"/>
  <c r="U166" i="2"/>
  <c r="T165" i="2"/>
  <c r="U165" i="2"/>
  <c r="T164" i="2"/>
  <c r="U164" i="2"/>
  <c r="T163" i="2"/>
  <c r="U163" i="2"/>
  <c r="T162" i="2"/>
  <c r="U162" i="2"/>
  <c r="V143" i="2"/>
  <c r="V120" i="2"/>
  <c r="V97" i="2"/>
  <c r="U73" i="2"/>
  <c r="U158" i="2"/>
  <c r="T147" i="2"/>
  <c r="S146" i="2"/>
  <c r="T146" i="2"/>
  <c r="S145" i="2"/>
  <c r="T145" i="2"/>
  <c r="S144" i="2"/>
  <c r="T144" i="2"/>
  <c r="S143" i="2"/>
  <c r="T143" i="2"/>
  <c r="S142" i="2"/>
  <c r="T142" i="2"/>
  <c r="S141" i="2"/>
  <c r="T141" i="2"/>
  <c r="S140" i="2"/>
  <c r="T140" i="2"/>
  <c r="S139" i="2"/>
  <c r="T139" i="2"/>
  <c r="S138" i="2"/>
  <c r="T138" i="2"/>
  <c r="S137" i="2"/>
  <c r="T137" i="2"/>
  <c r="S136" i="2"/>
  <c r="T136" i="2"/>
  <c r="S135" i="2"/>
  <c r="T135" i="2"/>
  <c r="S134" i="2"/>
  <c r="T134" i="2"/>
  <c r="T124" i="2"/>
  <c r="S123" i="2"/>
  <c r="T123" i="2"/>
  <c r="S122" i="2"/>
  <c r="T122" i="2"/>
  <c r="S121" i="2"/>
  <c r="T121" i="2"/>
  <c r="S120" i="2"/>
  <c r="T120" i="2"/>
  <c r="S119" i="2"/>
  <c r="T119" i="2"/>
  <c r="S118" i="2"/>
  <c r="T118" i="2"/>
  <c r="S117" i="2"/>
  <c r="T117" i="2"/>
  <c r="S116" i="2"/>
  <c r="T116" i="2"/>
  <c r="S115" i="2"/>
  <c r="T115" i="2"/>
  <c r="S114" i="2"/>
  <c r="T114" i="2"/>
  <c r="S113" i="2"/>
  <c r="T113" i="2"/>
  <c r="S112" i="2"/>
  <c r="T112" i="2"/>
  <c r="S111" i="2"/>
  <c r="T111" i="2"/>
  <c r="T101" i="2"/>
  <c r="S100" i="2"/>
  <c r="T100" i="2"/>
  <c r="S99" i="2"/>
  <c r="T99" i="2"/>
  <c r="S98" i="2"/>
  <c r="T98" i="2"/>
  <c r="S97" i="2"/>
  <c r="T97" i="2"/>
  <c r="S96" i="2"/>
  <c r="T96" i="2"/>
  <c r="S95" i="2"/>
  <c r="T95" i="2"/>
  <c r="S94" i="2"/>
  <c r="T94" i="2"/>
  <c r="S93" i="2"/>
  <c r="T93" i="2"/>
  <c r="S92" i="2"/>
  <c r="T92" i="2"/>
  <c r="S91" i="2"/>
  <c r="T91" i="2"/>
  <c r="S90" i="2"/>
  <c r="T90" i="2"/>
  <c r="S89" i="2"/>
  <c r="T89" i="2"/>
  <c r="S88" i="2"/>
  <c r="T88" i="2"/>
  <c r="S77" i="2"/>
  <c r="R76" i="2"/>
  <c r="S76" i="2"/>
  <c r="R75" i="2"/>
  <c r="S75" i="2"/>
  <c r="R74" i="2"/>
  <c r="S74" i="2"/>
  <c r="R73" i="2"/>
  <c r="S73" i="2"/>
  <c r="R72" i="2"/>
  <c r="S72" i="2"/>
  <c r="R71" i="2"/>
  <c r="S71" i="2"/>
  <c r="R70" i="2"/>
  <c r="S70" i="2"/>
  <c r="R69" i="2"/>
  <c r="S69" i="2"/>
  <c r="R68" i="2"/>
  <c r="S68" i="2"/>
  <c r="R67" i="2"/>
  <c r="S67" i="2"/>
  <c r="R66" i="2"/>
  <c r="S66" i="2"/>
  <c r="R65" i="2"/>
  <c r="S65" i="2"/>
  <c r="R64" i="2"/>
  <c r="S64" i="2"/>
  <c r="U47" i="2"/>
  <c r="S26" i="2"/>
  <c r="U59" i="2"/>
  <c r="R51" i="2"/>
  <c r="S51" i="2"/>
  <c r="R50" i="2"/>
  <c r="S50" i="2"/>
  <c r="R49" i="2"/>
  <c r="S49" i="2"/>
  <c r="R48" i="2"/>
  <c r="S48" i="2"/>
  <c r="R47" i="2"/>
  <c r="S47" i="2"/>
  <c r="R46" i="2"/>
  <c r="S46" i="2"/>
  <c r="R45" i="2"/>
  <c r="S45" i="2"/>
  <c r="R44" i="2"/>
  <c r="S44" i="2"/>
  <c r="R43" i="2"/>
  <c r="S43" i="2"/>
  <c r="R42" i="2"/>
  <c r="S42" i="2"/>
  <c r="R41" i="2"/>
  <c r="S41" i="2"/>
  <c r="R40" i="2"/>
  <c r="S40" i="2"/>
  <c r="R39" i="2"/>
  <c r="S39" i="2"/>
  <c r="R38" i="2"/>
  <c r="S38" i="2"/>
  <c r="P29" i="2"/>
  <c r="Q29" i="2"/>
  <c r="P28" i="2"/>
  <c r="Q28" i="2"/>
  <c r="P27" i="2"/>
  <c r="Q27" i="2"/>
  <c r="P26" i="2"/>
  <c r="Q26" i="2"/>
  <c r="P25" i="2"/>
  <c r="Q25" i="2"/>
  <c r="P24" i="2"/>
  <c r="Q24" i="2"/>
  <c r="P23" i="2"/>
  <c r="Q23" i="2"/>
  <c r="P22" i="2"/>
  <c r="Q22" i="2"/>
  <c r="P21" i="2"/>
  <c r="Q21" i="2"/>
  <c r="P20" i="2"/>
  <c r="Q20" i="2"/>
  <c r="P19" i="2"/>
  <c r="Q19" i="2"/>
  <c r="P18" i="2"/>
  <c r="Q18" i="2"/>
  <c r="P17" i="2"/>
  <c r="Q17" i="2"/>
  <c r="Q12" i="2"/>
  <c r="R12" i="2"/>
  <c r="Q11" i="2"/>
  <c r="R11" i="2"/>
  <c r="Q10" i="2"/>
  <c r="R10" i="2"/>
  <c r="Q9" i="2"/>
  <c r="R9" i="2"/>
  <c r="Q8" i="2"/>
  <c r="R8" i="2"/>
  <c r="Q7" i="2"/>
  <c r="R7" i="2"/>
  <c r="Q6" i="2"/>
  <c r="R6" i="2"/>
  <c r="Q5" i="2"/>
  <c r="R5" i="2"/>
  <c r="Q4" i="2"/>
  <c r="R4" i="2"/>
  <c r="Q3" i="2"/>
  <c r="R3" i="2"/>
  <c r="Q2" i="2"/>
  <c r="R2" i="2"/>
  <c r="C325" i="1"/>
  <c r="E313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Y51" i="1"/>
  <c r="C74" i="1"/>
  <c r="D74" i="1"/>
  <c r="Z51" i="1"/>
  <c r="C75" i="1"/>
  <c r="D75" i="1"/>
  <c r="AA51" i="1"/>
  <c r="C76" i="1"/>
  <c r="D76" i="1"/>
  <c r="R51" i="1"/>
  <c r="C77" i="1"/>
  <c r="D77" i="1"/>
  <c r="D78" i="1"/>
  <c r="S51" i="1"/>
  <c r="C79" i="1"/>
  <c r="D79" i="1"/>
  <c r="U51" i="1"/>
  <c r="C80" i="1"/>
  <c r="D80" i="1"/>
  <c r="V51" i="1"/>
  <c r="C81" i="1"/>
  <c r="D81" i="1"/>
  <c r="W51" i="1"/>
  <c r="C82" i="1"/>
  <c r="D82" i="1"/>
  <c r="X51" i="1"/>
  <c r="C83" i="1"/>
  <c r="D83" i="1"/>
  <c r="D84" i="1"/>
  <c r="D51" i="1"/>
  <c r="C59" i="1"/>
  <c r="D59" i="1"/>
  <c r="E51" i="1"/>
  <c r="C60" i="1"/>
  <c r="D60" i="1"/>
  <c r="F51" i="1"/>
  <c r="C61" i="1"/>
  <c r="D61" i="1"/>
  <c r="G51" i="1"/>
  <c r="C62" i="1"/>
  <c r="D62" i="1"/>
  <c r="H51" i="1"/>
  <c r="C63" i="1"/>
  <c r="D63" i="1"/>
  <c r="I51" i="1"/>
  <c r="C64" i="1"/>
  <c r="D64" i="1"/>
  <c r="J51" i="1"/>
  <c r="C65" i="1"/>
  <c r="D65" i="1"/>
  <c r="K51" i="1"/>
  <c r="C66" i="1"/>
  <c r="D66" i="1"/>
  <c r="L51" i="1"/>
  <c r="C67" i="1"/>
  <c r="D67" i="1"/>
  <c r="M51" i="1"/>
  <c r="C68" i="1"/>
  <c r="D68" i="1"/>
  <c r="D69" i="1"/>
  <c r="P51" i="1"/>
  <c r="C70" i="1"/>
  <c r="D70" i="1"/>
  <c r="O51" i="1"/>
  <c r="C71" i="1"/>
  <c r="D71" i="1"/>
  <c r="Q51" i="1"/>
  <c r="C72" i="1"/>
  <c r="D72" i="1"/>
  <c r="D73" i="1"/>
  <c r="AL51" i="1"/>
  <c r="C85" i="1"/>
  <c r="D85" i="1"/>
  <c r="AK51" i="1"/>
  <c r="C86" i="1"/>
  <c r="D86" i="1"/>
  <c r="AM51" i="1"/>
  <c r="C87" i="1"/>
  <c r="D87" i="1"/>
  <c r="AN51" i="1"/>
  <c r="C88" i="1"/>
  <c r="D88" i="1"/>
  <c r="AO51" i="1"/>
  <c r="C89" i="1"/>
  <c r="D89" i="1"/>
  <c r="AF51" i="1"/>
  <c r="C90" i="1"/>
  <c r="D90" i="1"/>
  <c r="AH51" i="1"/>
  <c r="C91" i="1"/>
  <c r="D91" i="1"/>
  <c r="AG51" i="1"/>
  <c r="C92" i="1"/>
  <c r="D92" i="1"/>
  <c r="AJ51" i="1"/>
  <c r="C93" i="1"/>
  <c r="D93" i="1"/>
  <c r="AE51" i="1"/>
  <c r="C94" i="1"/>
  <c r="D94" i="1"/>
  <c r="AB51" i="1"/>
  <c r="C95" i="1"/>
  <c r="D95" i="1"/>
  <c r="AC51" i="1"/>
  <c r="C96" i="1"/>
  <c r="D96" i="1"/>
  <c r="AD51" i="1"/>
  <c r="C97" i="1"/>
  <c r="D97" i="1"/>
  <c r="D98" i="1"/>
  <c r="AP51" i="1"/>
  <c r="C99" i="1"/>
  <c r="D99" i="1"/>
  <c r="AQ51" i="1"/>
  <c r="C100" i="1"/>
  <c r="D100" i="1"/>
  <c r="AR51" i="1"/>
  <c r="C101" i="1"/>
  <c r="D101" i="1"/>
  <c r="AS51" i="1"/>
  <c r="C102" i="1"/>
  <c r="D102" i="1"/>
  <c r="AT51" i="1"/>
  <c r="C103" i="1"/>
  <c r="D103" i="1"/>
  <c r="AU51" i="1"/>
  <c r="C104" i="1"/>
  <c r="D104" i="1"/>
  <c r="AV51" i="1"/>
  <c r="C105" i="1"/>
  <c r="D105" i="1"/>
  <c r="AW51" i="1"/>
  <c r="C106" i="1"/>
  <c r="D106" i="1"/>
  <c r="AX51" i="1"/>
  <c r="C107" i="1"/>
  <c r="D107" i="1"/>
  <c r="AY51" i="1"/>
  <c r="C108" i="1"/>
  <c r="D108" i="1"/>
  <c r="D111" i="1"/>
  <c r="D112" i="1"/>
  <c r="G68" i="1"/>
  <c r="G69" i="1"/>
  <c r="E99" i="1"/>
  <c r="E100" i="1"/>
  <c r="E101" i="1"/>
  <c r="E102" i="1"/>
  <c r="E103" i="1"/>
  <c r="E104" i="1"/>
  <c r="E105" i="1"/>
  <c r="E106" i="1"/>
  <c r="E107" i="1"/>
  <c r="E108" i="1"/>
  <c r="E111" i="1"/>
  <c r="E74" i="1"/>
  <c r="E75" i="1"/>
  <c r="E76" i="1"/>
  <c r="E77" i="1"/>
  <c r="E79" i="1"/>
  <c r="E80" i="1"/>
  <c r="E81" i="1"/>
  <c r="E82" i="1"/>
  <c r="E83" i="1"/>
  <c r="E84" i="1"/>
  <c r="E59" i="1"/>
  <c r="E60" i="1"/>
  <c r="E61" i="1"/>
  <c r="E62" i="1"/>
  <c r="E63" i="1"/>
  <c r="E64" i="1"/>
  <c r="E65" i="1"/>
  <c r="E66" i="1"/>
  <c r="E67" i="1"/>
  <c r="E68" i="1"/>
  <c r="E70" i="1"/>
  <c r="E71" i="1"/>
  <c r="E73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112" i="1"/>
  <c r="G70" i="1"/>
  <c r="AI51" i="1"/>
</calcChain>
</file>

<file path=xl/sharedStrings.xml><?xml version="1.0" encoding="utf-8"?>
<sst xmlns="http://schemas.openxmlformats.org/spreadsheetml/2006/main" count="17305" uniqueCount="646">
  <si>
    <t>distribucion</t>
  </si>
  <si>
    <t xml:space="preserve">portal del sol </t>
  </si>
  <si>
    <t>cliente</t>
  </si>
  <si>
    <t>pancho</t>
  </si>
  <si>
    <t>haburguesa</t>
  </si>
  <si>
    <t>lactal blac</t>
  </si>
  <si>
    <t>lactal neg</t>
  </si>
  <si>
    <t>lomo</t>
  </si>
  <si>
    <t>pizza</t>
  </si>
  <si>
    <t>anis12</t>
  </si>
  <si>
    <t>anis24</t>
  </si>
  <si>
    <t>panchogrande6</t>
  </si>
  <si>
    <t>alfajor glase</t>
  </si>
  <si>
    <t>alfajor miel</t>
  </si>
  <si>
    <t>alfajor maise</t>
  </si>
  <si>
    <t>alfajor de chocolat</t>
  </si>
  <si>
    <t>pan dulce</t>
  </si>
  <si>
    <t>limon surtida 3kg</t>
  </si>
  <si>
    <t>naranja surtida 3kg</t>
  </si>
  <si>
    <t>coco surtida 3kg</t>
  </si>
  <si>
    <t>rosca glaciada</t>
  </si>
  <si>
    <t>Vainillas 2kg</t>
  </si>
  <si>
    <t>pepa 2,5kg</t>
  </si>
  <si>
    <t>surtida 2.5kg</t>
  </si>
  <si>
    <t>surtidas 800g</t>
  </si>
  <si>
    <t>surtidas 400g</t>
  </si>
  <si>
    <t>miel 400g</t>
  </si>
  <si>
    <t>Sandwich de miga grande</t>
  </si>
  <si>
    <t>Sandwich de miga chico</t>
  </si>
  <si>
    <t>pebete de jamon y queso</t>
  </si>
  <si>
    <t>Sandwich miga salame gr</t>
  </si>
  <si>
    <t>maisena</t>
  </si>
  <si>
    <t>glaciado</t>
  </si>
  <si>
    <t>miel</t>
  </si>
  <si>
    <t>conv/miel/mais</t>
  </si>
  <si>
    <t>chocotorta</t>
  </si>
  <si>
    <t>tiramisu</t>
  </si>
  <si>
    <t>ensalda de fruta</t>
  </si>
  <si>
    <t>gelatina</t>
  </si>
  <si>
    <t>premium</t>
  </si>
  <si>
    <t xml:space="preserve">maisena </t>
  </si>
  <si>
    <t>chocolate</t>
  </si>
  <si>
    <t>combinado</t>
  </si>
  <si>
    <t>alfajor frutal</t>
  </si>
  <si>
    <t>miel 1kg</t>
  </si>
  <si>
    <t>maisena 1kg</t>
  </si>
  <si>
    <t>tartateleta cabsha</t>
  </si>
  <si>
    <t>semana 1 (1/ 5---8/05)   2024)</t>
  </si>
  <si>
    <t>catamarca 1783</t>
  </si>
  <si>
    <t>alumine</t>
  </si>
  <si>
    <t>monte agudo 2454 matienz y lapri</t>
  </si>
  <si>
    <t>esteban nata</t>
  </si>
  <si>
    <t>dean fune 255</t>
  </si>
  <si>
    <t>condori</t>
  </si>
  <si>
    <t>lisandro y balbin</t>
  </si>
  <si>
    <t>riojay beltran</t>
  </si>
  <si>
    <t>barcala 501</t>
  </si>
  <si>
    <t>club esgrima</t>
  </si>
  <si>
    <t xml:space="preserve">nacy aly </t>
  </si>
  <si>
    <t>estrada 107</t>
  </si>
  <si>
    <t>ameguino255</t>
  </si>
  <si>
    <t>dr more o y soler</t>
  </si>
  <si>
    <t>paso de los andesy cant</t>
  </si>
  <si>
    <t>godoy 1884</t>
  </si>
  <si>
    <t>bomba y 17 de oct</t>
  </si>
  <si>
    <t>sguasini</t>
  </si>
  <si>
    <t>peru y visetich</t>
  </si>
  <si>
    <t xml:space="preserve">2kg de tostadas </t>
  </si>
  <si>
    <t>negro</t>
  </si>
  <si>
    <t>roca y sarmiento</t>
  </si>
  <si>
    <t>roca 829</t>
  </si>
  <si>
    <t>flores</t>
  </si>
  <si>
    <t>camargo</t>
  </si>
  <si>
    <t>hugo</t>
  </si>
  <si>
    <t>castilo muni</t>
  </si>
  <si>
    <t>viejo almacen</t>
  </si>
  <si>
    <t>tandil y rio</t>
  </si>
  <si>
    <t>serpa</t>
  </si>
  <si>
    <t>villega</t>
  </si>
  <si>
    <t>godoy y juan valle(cementista)</t>
  </si>
  <si>
    <t>rico pan</t>
  </si>
  <si>
    <t>juan bjusto godoy</t>
  </si>
  <si>
    <t>rodri diaz</t>
  </si>
  <si>
    <t>anzorena</t>
  </si>
  <si>
    <t>pau villa</t>
  </si>
  <si>
    <t>sanguchito</t>
  </si>
  <si>
    <t>amigorena</t>
  </si>
  <si>
    <t>avellaneda y rio hlh</t>
  </si>
  <si>
    <t>producto</t>
  </si>
  <si>
    <t>via canell</t>
  </si>
  <si>
    <t>cant total</t>
  </si>
  <si>
    <t>precios total</t>
  </si>
  <si>
    <t>costo</t>
  </si>
  <si>
    <t>ganancias</t>
  </si>
  <si>
    <t>candela</t>
  </si>
  <si>
    <t>lauti</t>
  </si>
  <si>
    <t>via canel</t>
  </si>
  <si>
    <t>portal del sol</t>
  </si>
  <si>
    <t>alfajores candela</t>
  </si>
  <si>
    <t>haburgue</t>
  </si>
  <si>
    <t xml:space="preserve">_-Lista de Precios REVENTA Julio 2024-_ </t>
  </si>
  <si>
    <t>Precio</t>
  </si>
  <si>
    <t xml:space="preserve">Polvoron x 3kg </t>
  </si>
  <si>
    <t>lactal blan</t>
  </si>
  <si>
    <t>HAMBURGUESA</t>
  </si>
  <si>
    <t xml:space="preserve">Surtido x2.5kg  </t>
  </si>
  <si>
    <t>lactal negr</t>
  </si>
  <si>
    <t>*SANDWICHES*</t>
  </si>
  <si>
    <t>PANCHOS</t>
  </si>
  <si>
    <t xml:space="preserve"> surtido 1.5kg </t>
  </si>
  <si>
    <t>salguchi de miga grande salame</t>
  </si>
  <si>
    <t>LACTAL BLANCO</t>
  </si>
  <si>
    <t>Surtido x 800gr</t>
  </si>
  <si>
    <t>LACTAL SALVADO</t>
  </si>
  <si>
    <t>Surtido 14x400gr el pqt.</t>
  </si>
  <si>
    <t>cabsha</t>
  </si>
  <si>
    <t>aniz12</t>
  </si>
  <si>
    <t>PRE PIZZA</t>
  </si>
  <si>
    <t>biscochos de miel 400g</t>
  </si>
  <si>
    <t>pastaflorea membrillo</t>
  </si>
  <si>
    <t>Sandwich miga Triple PREMIUM</t>
  </si>
  <si>
    <t>pan arabe 4 uds</t>
  </si>
  <si>
    <t>Vainilla 20x 270gr el pqt.</t>
  </si>
  <si>
    <t>maisena de kg</t>
  </si>
  <si>
    <t>super pacho de 6</t>
  </si>
  <si>
    <t>Sandwich miga Triple PREMIUM chico</t>
  </si>
  <si>
    <t>SUPER PANCHO 6 UN.</t>
  </si>
  <si>
    <t xml:space="preserve">Vainilla 28x 180  </t>
  </si>
  <si>
    <t>miel de kg</t>
  </si>
  <si>
    <t>alfajor glasi chico</t>
  </si>
  <si>
    <t>estimad%</t>
  </si>
  <si>
    <t>Sandwich Escolar</t>
  </si>
  <si>
    <t xml:space="preserve">Vainilla x 2kg </t>
  </si>
  <si>
    <t>crocante</t>
  </si>
  <si>
    <t>alfajr miel</t>
  </si>
  <si>
    <t>gananci real</t>
  </si>
  <si>
    <t>pebete</t>
  </si>
  <si>
    <t xml:space="preserve">Roscas x 1kg </t>
  </si>
  <si>
    <t>alfajor chocola con mani</t>
  </si>
  <si>
    <t>propio</t>
  </si>
  <si>
    <t>*ALFAJORES*</t>
  </si>
  <si>
    <t>ANIS X 12 UND.</t>
  </si>
  <si>
    <t xml:space="preserve">Pepas x 2.5kg </t>
  </si>
  <si>
    <t>glase x12</t>
  </si>
  <si>
    <t>ANIS X 24</t>
  </si>
  <si>
    <t xml:space="preserve">fantasía x 2.5kg </t>
  </si>
  <si>
    <t>Miel/Maicena x20u</t>
  </si>
  <si>
    <t>alfajores glaciados x24un</t>
  </si>
  <si>
    <t>del sol</t>
  </si>
  <si>
    <t>Miel/Maicena x12un.</t>
  </si>
  <si>
    <t>alfajores de miel x20un</t>
  </si>
  <si>
    <t>Glaseado x20un.</t>
  </si>
  <si>
    <t>alfajores Maizena x20un</t>
  </si>
  <si>
    <t>surtidas400g</t>
  </si>
  <si>
    <t xml:space="preserve">Conitos de dulce de leche x12u. </t>
  </si>
  <si>
    <t>alfajor chocolate x 20un</t>
  </si>
  <si>
    <t>Chocolate con crocante de mani x20u.</t>
  </si>
  <si>
    <t>TOSTADAS POR 1KG</t>
  </si>
  <si>
    <t>galleta 3kg limon</t>
  </si>
  <si>
    <t>galleta 3kg coco</t>
  </si>
  <si>
    <t>*POSTRES*</t>
  </si>
  <si>
    <t>galleta 3kg naraja</t>
  </si>
  <si>
    <t>Tiramisu</t>
  </si>
  <si>
    <t>vainillas 2kg</t>
  </si>
  <si>
    <t xml:space="preserve">Flan </t>
  </si>
  <si>
    <t>pepap 2,5kg</t>
  </si>
  <si>
    <t>Chocotorta</t>
  </si>
  <si>
    <t xml:space="preserve">Ensalada de Fruta </t>
  </si>
  <si>
    <t xml:space="preserve">gelatina </t>
  </si>
  <si>
    <t>esalada de fruta</t>
  </si>
  <si>
    <t>flan</t>
  </si>
  <si>
    <t xml:space="preserve">Miel </t>
  </si>
  <si>
    <t xml:space="preserve">_-Lista de Precios Noviembre REVENTA 2024-_ </t>
  </si>
  <si>
    <t>mixto /maise/miel</t>
  </si>
  <si>
    <t>sandwich salame gr</t>
  </si>
  <si>
    <t>-Sandwich de miga grande $1000</t>
  </si>
  <si>
    <t>-Sandwich de miga chico $850</t>
  </si>
  <si>
    <t>pebete de salame y queso</t>
  </si>
  <si>
    <t>-Sandwich de Miga Salame $1100</t>
  </si>
  <si>
    <t>-Sandwich Miga Triple PREMIUM $1350</t>
  </si>
  <si>
    <t>-Pebete (Jamon&amp;Queso/Salame) $1000</t>
  </si>
  <si>
    <t>-Pebete Bondiola $1100</t>
  </si>
  <si>
    <t>-Miel/Maicena x20u. $4000</t>
  </si>
  <si>
    <t>-Glaseado x20u. $4300</t>
  </si>
  <si>
    <t>-Chocolate con crocante de mani x20u. $5300</t>
  </si>
  <si>
    <t>-Tiramisu $1050</t>
  </si>
  <si>
    <t>-Flan $1050</t>
  </si>
  <si>
    <t>total</t>
  </si>
  <si>
    <t>-Chocotorta $1050</t>
  </si>
  <si>
    <t>*OTRAS VARIEDADES*</t>
  </si>
  <si>
    <t>-Ensalada de Frutas $900</t>
  </si>
  <si>
    <t>-Gelatina $600</t>
  </si>
  <si>
    <t>-Maní Saborizado 160gr $600</t>
  </si>
  <si>
    <t>actualisacion</t>
  </si>
  <si>
    <t>berben</t>
  </si>
  <si>
    <t>Producto</t>
  </si>
  <si>
    <t>vainilla 1kg</t>
  </si>
  <si>
    <t>Portal del sol</t>
  </si>
  <si>
    <t>polvoron3kg</t>
  </si>
  <si>
    <t xml:space="preserve">tostadas 1kg </t>
  </si>
  <si>
    <t>grisines</t>
  </si>
  <si>
    <t xml:space="preserve">Polvoron surtido 1.5kg </t>
  </si>
  <si>
    <t>vainilla2kg</t>
  </si>
  <si>
    <t>grisin 1kg</t>
  </si>
  <si>
    <t>acciones</t>
  </si>
  <si>
    <t>fecha de com</t>
  </si>
  <si>
    <t>plata invertida</t>
  </si>
  <si>
    <t xml:space="preserve">porsentaje ganago </t>
  </si>
  <si>
    <t>fecha de venta</t>
  </si>
  <si>
    <t>nio</t>
  </si>
  <si>
    <t>dolares guardados</t>
  </si>
  <si>
    <t>total peso</t>
  </si>
  <si>
    <t>gasto</t>
  </si>
  <si>
    <t>mesada</t>
  </si>
  <si>
    <t>niños</t>
  </si>
  <si>
    <t>desde fecha</t>
  </si>
  <si>
    <t>descontar</t>
  </si>
  <si>
    <t>mili</t>
  </si>
  <si>
    <t>maximo</t>
  </si>
  <si>
    <t>ultimo descuentos</t>
  </si>
  <si>
    <t>ultima fech 7/8</t>
  </si>
  <si>
    <t>reserva</t>
  </si>
  <si>
    <t>mili total</t>
  </si>
  <si>
    <t>maximo tomatal</t>
  </si>
  <si>
    <t>distrolac</t>
  </si>
  <si>
    <t>ganancia</t>
  </si>
  <si>
    <t>pago</t>
  </si>
  <si>
    <t>maxi</t>
  </si>
  <si>
    <t>gastos</t>
  </si>
  <si>
    <t>alquiler</t>
  </si>
  <si>
    <t>sobrante</t>
  </si>
  <si>
    <t>club</t>
  </si>
  <si>
    <t>impuest</t>
  </si>
  <si>
    <t>auto</t>
  </si>
  <si>
    <t>egresado</t>
  </si>
  <si>
    <t>vacaciones</t>
  </si>
  <si>
    <t>indor</t>
  </si>
  <si>
    <t>mili, feria 10mil</t>
  </si>
  <si>
    <t>emergencia</t>
  </si>
  <si>
    <t>casa</t>
  </si>
  <si>
    <t>comida</t>
  </si>
  <si>
    <t>gasto diarios</t>
  </si>
  <si>
    <t>invertir bolsa</t>
  </si>
  <si>
    <t>invercion</t>
  </si>
  <si>
    <t>faso</t>
  </si>
  <si>
    <t>tareas</t>
  </si>
  <si>
    <t>lementos</t>
  </si>
  <si>
    <t>plata</t>
  </si>
  <si>
    <t>que ahy</t>
  </si>
  <si>
    <t>mansilla</t>
  </si>
  <si>
    <t>mueble de avajo del tele</t>
  </si>
  <si>
    <t>consola de tv niños</t>
  </si>
  <si>
    <t>cemento pared</t>
  </si>
  <si>
    <t>estufa afuera</t>
  </si>
  <si>
    <t>toldo labanderia</t>
  </si>
  <si>
    <t>tandio y rio</t>
  </si>
  <si>
    <t>invernadero</t>
  </si>
  <si>
    <t>areglar vici</t>
  </si>
  <si>
    <t xml:space="preserve">madera rejas </t>
  </si>
  <si>
    <t>estates flotantes</t>
  </si>
  <si>
    <t>tapa pc</t>
  </si>
  <si>
    <t>pintar</t>
  </si>
  <si>
    <t>godoy</t>
  </si>
  <si>
    <t>auh</t>
  </si>
  <si>
    <t>bolson</t>
  </si>
  <si>
    <t>cantidad</t>
  </si>
  <si>
    <t>precio</t>
  </si>
  <si>
    <t>aceite</t>
  </si>
  <si>
    <t>leche</t>
  </si>
  <si>
    <t>azucar</t>
  </si>
  <si>
    <t>raviol</t>
  </si>
  <si>
    <t>cremoso</t>
  </si>
  <si>
    <t>fideo</t>
  </si>
  <si>
    <t>harina</t>
  </si>
  <si>
    <t>lavandi l2</t>
  </si>
  <si>
    <t>san marino papel</t>
  </si>
  <si>
    <t xml:space="preserve">mayone </t>
  </si>
  <si>
    <t>salchich</t>
  </si>
  <si>
    <t xml:space="preserve">vacaciones </t>
  </si>
  <si>
    <t>resto</t>
  </si>
  <si>
    <t>saldo</t>
  </si>
  <si>
    <t>cine</t>
  </si>
  <si>
    <t>dino</t>
  </si>
  <si>
    <t>pileta</t>
  </si>
  <si>
    <t>tostadas1kg</t>
  </si>
  <si>
    <t>semana 1 3/10-.04.24</t>
  </si>
  <si>
    <t>ameguino 255</t>
  </si>
  <si>
    <t>peron 23</t>
  </si>
  <si>
    <t>paso abde y canto</t>
  </si>
  <si>
    <t>peru lemon</t>
  </si>
  <si>
    <t>palacio y corre</t>
  </si>
  <si>
    <t>jasinto suare</t>
  </si>
  <si>
    <t>totadas1kg</t>
  </si>
  <si>
    <t>ganacia</t>
  </si>
  <si>
    <t>alfajor glasi</t>
  </si>
  <si>
    <t>champagña</t>
  </si>
  <si>
    <t>semana 2 10/17 -.04.24</t>
  </si>
  <si>
    <t>edu peleg</t>
  </si>
  <si>
    <t>el negro</t>
  </si>
  <si>
    <t>visetichy italia</t>
  </si>
  <si>
    <t>cano serp</t>
  </si>
  <si>
    <t xml:space="preserve">1484 Marisa </t>
  </si>
  <si>
    <t>alfajor chocola</t>
  </si>
  <si>
    <t>ferrarri</t>
  </si>
  <si>
    <t>ferrari 777</t>
  </si>
  <si>
    <t>palacio y correa</t>
  </si>
  <si>
    <t>igana sarmi</t>
  </si>
  <si>
    <t>pan rallado de 5kg</t>
  </si>
  <si>
    <t>semana 2 17/ 2-.04.24</t>
  </si>
  <si>
    <t>pan rallado5kg</t>
  </si>
  <si>
    <t>primer semana</t>
  </si>
  <si>
    <t>mayo</t>
  </si>
  <si>
    <t>peru y visetichi</t>
  </si>
  <si>
    <t>Daniela abaya</t>
  </si>
  <si>
    <t>juan b justo 255</t>
  </si>
  <si>
    <t>distriubucion</t>
  </si>
  <si>
    <t>una rosquita 9</t>
  </si>
  <si>
    <t>avellaneda y cani</t>
  </si>
  <si>
    <t>las heras 1819</t>
  </si>
  <si>
    <t>vainilas 180gr una caja y un anillo</t>
  </si>
  <si>
    <t>2 rosquitss(11)</t>
  </si>
  <si>
    <t>lisandro y armada</t>
  </si>
  <si>
    <t>rosquita(8)</t>
  </si>
  <si>
    <t>peru 524</t>
  </si>
  <si>
    <t>patricia men98</t>
  </si>
  <si>
    <t>edu pelegri</t>
  </si>
  <si>
    <t>galletas</t>
  </si>
  <si>
    <t>dr more y soler</t>
  </si>
  <si>
    <t>roscas 1(1)</t>
  </si>
  <si>
    <t>ferrari</t>
  </si>
  <si>
    <t>roca827</t>
  </si>
  <si>
    <t>italia y vusetichi</t>
  </si>
  <si>
    <t>1 tosquita</t>
  </si>
  <si>
    <t>tandil y rio tunuyan</t>
  </si>
  <si>
    <t>avear 417</t>
  </si>
  <si>
    <t>lisandoy armad</t>
  </si>
  <si>
    <t>2 rosquitas</t>
  </si>
  <si>
    <t>gomesolo mili</t>
  </si>
  <si>
    <t>1 rosquita(1)</t>
  </si>
  <si>
    <t>viejo almacen muni</t>
  </si>
  <si>
    <t>caning y avellaneda</t>
  </si>
  <si>
    <t>junio</t>
  </si>
  <si>
    <t>rioja y  beltran</t>
  </si>
  <si>
    <t>roca 827</t>
  </si>
  <si>
    <t>1vainilla2kg,1 rosquita, 3 kg surtida de naraja(7)</t>
  </si>
  <si>
    <t>Surtido fantasía 15x 400gr el pqt.</t>
  </si>
  <si>
    <t>cantina club</t>
  </si>
  <si>
    <t>galleta</t>
  </si>
  <si>
    <t>mari serpa</t>
  </si>
  <si>
    <t>galleta surtida(1)</t>
  </si>
  <si>
    <t>galletas  surtida2.5</t>
  </si>
  <si>
    <t>carina miño</t>
  </si>
  <si>
    <t>1 rosquita(14)</t>
  </si>
  <si>
    <t>tandil y rio j</t>
  </si>
  <si>
    <t>italia y vicetrichi</t>
  </si>
  <si>
    <t>amegyino 255</t>
  </si>
  <si>
    <t xml:space="preserve">lisandro y armada </t>
  </si>
  <si>
    <t>dr moreno y soler</t>
  </si>
  <si>
    <t>rosquita</t>
  </si>
  <si>
    <t>champaña</t>
  </si>
  <si>
    <t>club  esgrim</t>
  </si>
  <si>
    <t>roca829</t>
  </si>
  <si>
    <t>1 rosca 1 coco y1 naraja galle 3kg</t>
  </si>
  <si>
    <t>1rosca</t>
  </si>
  <si>
    <t>villegas mir</t>
  </si>
  <si>
    <t>2 roscas</t>
  </si>
  <si>
    <t>el viejo almacen</t>
  </si>
  <si>
    <t>galet</t>
  </si>
  <si>
    <t>rosquita 1</t>
  </si>
  <si>
    <t>1 roquita</t>
  </si>
  <si>
    <t xml:space="preserve">1 polvoron 3kg naranja </t>
  </si>
  <si>
    <t>1 rosca</t>
  </si>
  <si>
    <t>tia sami</t>
  </si>
  <si>
    <t>rioja y ben</t>
  </si>
  <si>
    <t>alcerar 417</t>
  </si>
  <si>
    <t>lisdra y arma</t>
  </si>
  <si>
    <t>cannig</t>
  </si>
  <si>
    <t>Flres</t>
  </si>
  <si>
    <t>drmoreno y soler</t>
  </si>
  <si>
    <t>1 galleta limon3kg</t>
  </si>
  <si>
    <t>rioga y beltra</t>
  </si>
  <si>
    <t>julio</t>
  </si>
  <si>
    <t>galleta surtida 3kg</t>
  </si>
  <si>
    <t>galletad 1.5kg</t>
  </si>
  <si>
    <t xml:space="preserve">galleta limon y naranja 3 kg </t>
  </si>
  <si>
    <t xml:space="preserve">club esgrima </t>
  </si>
  <si>
    <t>ale salta 3264</t>
  </si>
  <si>
    <t>galleta 3kg</t>
  </si>
  <si>
    <t>galleta 1.5</t>
  </si>
  <si>
    <t>avarez</t>
  </si>
  <si>
    <t>naranja</t>
  </si>
  <si>
    <t>viejo almamce</t>
  </si>
  <si>
    <t>vainilla de 2kg</t>
  </si>
  <si>
    <t>zalazar</t>
  </si>
  <si>
    <t>igana san mig</t>
  </si>
  <si>
    <t xml:space="preserve">igna sarmiento </t>
  </si>
  <si>
    <t>estefi alvear</t>
  </si>
  <si>
    <t>rosca</t>
  </si>
  <si>
    <t>los leones las torre</t>
  </si>
  <si>
    <t>naranja ,limon y coco</t>
  </si>
  <si>
    <t>lisandro y armad</t>
  </si>
  <si>
    <t>coco ,naranja</t>
  </si>
  <si>
    <t>flore</t>
  </si>
  <si>
    <t>aly berdage</t>
  </si>
  <si>
    <t>condorito</t>
  </si>
  <si>
    <t>gananci reto</t>
  </si>
  <si>
    <t>richi</t>
  </si>
  <si>
    <t>ignacio sarmi</t>
  </si>
  <si>
    <t>viejo almac</t>
  </si>
  <si>
    <t>coco</t>
  </si>
  <si>
    <t>galletad 2.5 surtida</t>
  </si>
  <si>
    <t>chocolat</t>
  </si>
  <si>
    <t>alejandro</t>
  </si>
  <si>
    <t>2/1nuevo</t>
  </si>
  <si>
    <t>calvo</t>
  </si>
  <si>
    <t>mile y mais barato</t>
  </si>
  <si>
    <t>saguchito</t>
  </si>
  <si>
    <t>naraja/meclado alfajor</t>
  </si>
  <si>
    <t>Chocolate con cro</t>
  </si>
  <si>
    <t>agosto</t>
  </si>
  <si>
    <t>ventas</t>
  </si>
  <si>
    <t>1 vainilla2k</t>
  </si>
  <si>
    <t>1 vainilla</t>
  </si>
  <si>
    <t>galleta 2.5 surtidas</t>
  </si>
  <si>
    <t>igna sarmi</t>
  </si>
  <si>
    <t>igana san miguel</t>
  </si>
  <si>
    <t>2 pancho 1 hamburgue</t>
  </si>
  <si>
    <t>todtas de 1kg berben</t>
  </si>
  <si>
    <t>berdaguer y balbi</t>
  </si>
  <si>
    <t xml:space="preserve">igna Thomson </t>
  </si>
  <si>
    <t>dos lactal blanco</t>
  </si>
  <si>
    <t>pregutar por los de 12 pancho</t>
  </si>
  <si>
    <t>dorrego b6</t>
  </si>
  <si>
    <t>3 escolares ,3 premium grande</t>
  </si>
  <si>
    <t>convind chocol</t>
  </si>
  <si>
    <t>clau barrio dorego</t>
  </si>
  <si>
    <t>2 vainilla 2kg</t>
  </si>
  <si>
    <t>extra</t>
  </si>
  <si>
    <t>vainilla 2kg</t>
  </si>
  <si>
    <t>casique c4</t>
  </si>
  <si>
    <t>3 premium grande</t>
  </si>
  <si>
    <t>bicolor mixto/miel de 1kg</t>
  </si>
  <si>
    <t>limon</t>
  </si>
  <si>
    <t>septiembre</t>
  </si>
  <si>
    <t>vainillas 2 kg</t>
  </si>
  <si>
    <t>cada 15 dias</t>
  </si>
  <si>
    <t>deuda</t>
  </si>
  <si>
    <t>castilo</t>
  </si>
  <si>
    <t>rio casi avellaneda</t>
  </si>
  <si>
    <t>glasiado24alfajir menb</t>
  </si>
  <si>
    <t>3 pan dulce</t>
  </si>
  <si>
    <t>4 pan dulce</t>
  </si>
  <si>
    <t>pan dulce 4</t>
  </si>
  <si>
    <t>godoy y juan vall</t>
  </si>
  <si>
    <t>escritocon extra</t>
  </si>
  <si>
    <t>rodrigo diaz</t>
  </si>
  <si>
    <t>Federico y tucuman</t>
  </si>
  <si>
    <t>octubre</t>
  </si>
  <si>
    <t>e</t>
  </si>
  <si>
    <t>berdaguer y balbi aly</t>
  </si>
  <si>
    <t xml:space="preserve">pau champagne </t>
  </si>
  <si>
    <t>noviembre</t>
  </si>
  <si>
    <t>20/11</t>
  </si>
  <si>
    <t>matiu y citichi</t>
  </si>
  <si>
    <t>4tiramiso 4flan 2esalade fruta 2chocotorta</t>
  </si>
  <si>
    <t>chocotorra 2 tiramisu 2 flan 2 gelaina2 esalada fruta2</t>
  </si>
  <si>
    <t>2 tiramusi,2 chocotorta2 ensalada fruta</t>
  </si>
  <si>
    <t>liniers y argent</t>
  </si>
  <si>
    <t>diciembre</t>
  </si>
  <si>
    <t>Sandwich miga salame</t>
  </si>
  <si>
    <t>choctorta 2 tiramisu 2 ensalada 2  6 gelatina 2 flan</t>
  </si>
  <si>
    <t>sanwinch salame gr</t>
  </si>
  <si>
    <t>3 chiquei</t>
  </si>
  <si>
    <t>rosalinda moral</t>
  </si>
  <si>
    <t>matiu javer cortez</t>
  </si>
  <si>
    <t>enero</t>
  </si>
  <si>
    <t>cosas hacer</t>
  </si>
  <si>
    <t>$$$$$$</t>
  </si>
  <si>
    <t>cosas a hacer para ya</t>
  </si>
  <si>
    <t>16 hablar con comedor de lavalle del negro y publicidad en radio</t>
  </si>
  <si>
    <t>disco solido</t>
  </si>
  <si>
    <t>21 deuda con supercanal</t>
  </si>
  <si>
    <t>ageriadora</t>
  </si>
  <si>
    <t> 22 deuda con tarjeta naranja</t>
  </si>
  <si>
    <t>cerrar con la empresa viento andino</t>
  </si>
  <si>
    <t>armar cillones</t>
  </si>
  <si>
    <t>terminar afip,empresa y facturar</t>
  </si>
  <si>
    <t>buscar mesa en la casa del Carlos ser posible baúl y calesita</t>
  </si>
  <si>
    <t>conseguir 1000 pesos que ponga la gente</t>
  </si>
  <si>
    <t>conseguir que pongo 10.00$</t>
  </si>
  <si>
    <t>conseguir que ponga100.00$</t>
  </si>
  <si>
    <t>conseguir q pongan1.000.000$</t>
  </si>
  <si>
    <t>cambiar cortina de niños y hacer la del pasillo</t>
  </si>
  <si>
    <t>hacer repisas flotantes</t>
  </si>
  <si>
    <t xml:space="preserve"> , agulos en v y y madereas</t>
  </si>
  <si>
    <t>enparchar vicicletas</t>
  </si>
  <si>
    <t>conseguir avilitavion en mendoza</t>
  </si>
  <si>
    <t>conseguir avilitavion san juan</t>
  </si>
  <si>
    <t>que condisca su auto sami</t>
  </si>
  <si>
    <t>terminar con los medios en contactos</t>
  </si>
  <si>
    <t>conseguir mas de 10 comedores mendoza</t>
  </si>
  <si>
    <t>cubiertas x4</t>
  </si>
  <si>
    <t>poner camara</t>
  </si>
  <si>
    <t>aceite y filtro</t>
  </si>
  <si>
    <t>comba y alineasion</t>
  </si>
  <si>
    <t xml:space="preserve">1.5kg de tostadas </t>
  </si>
  <si>
    <t>claudia tejada</t>
  </si>
  <si>
    <t xml:space="preserve">la 12 </t>
  </si>
  <si>
    <t>ivana c 3 santa rosa</t>
  </si>
  <si>
    <t>15/1/2025</t>
  </si>
  <si>
    <t>22/1/25</t>
  </si>
  <si>
    <t>no(falta de lectura)</t>
  </si>
  <si>
    <t>si</t>
  </si>
  <si>
    <t xml:space="preserve">Tejada </t>
  </si>
  <si>
    <t>ivañes y suares</t>
  </si>
  <si>
    <t>grabriel ,l 9 rosas las</t>
  </si>
  <si>
    <t>rosalinda morales</t>
  </si>
  <si>
    <t>Pascual illanes entre almirante Brown y cacheuta</t>
  </si>
  <si>
    <t xml:space="preserve">1kg de tostadas </t>
  </si>
  <si>
    <t>si(pagado)</t>
  </si>
  <si>
    <t>febrero</t>
  </si>
  <si>
    <t>colo teniente y jasinto</t>
  </si>
  <si>
    <t>ivana c cas3 sanrosa</t>
  </si>
  <si>
    <t>edith del pilar( san miguel)</t>
  </si>
  <si>
    <t>almirante bow alfrente de sanguch</t>
  </si>
  <si>
    <t>flore cia mateco</t>
  </si>
  <si>
    <t>gasto mensual</t>
  </si>
  <si>
    <t>gasto quicenal</t>
  </si>
  <si>
    <t>tenienteibañes</t>
  </si>
  <si>
    <t xml:space="preserve">santa rosa </t>
  </si>
  <si>
    <t>almirante brow</t>
  </si>
  <si>
    <t>almirante borw</t>
  </si>
  <si>
    <t>teniente y jasinto</t>
  </si>
  <si>
    <t>santa rosa  señora</t>
  </si>
  <si>
    <t>barrio sol tejada</t>
  </si>
  <si>
    <t>turco</t>
  </si>
  <si>
    <t>santa rosa luis</t>
  </si>
  <si>
    <t>teniente ivañes y jasinto</t>
  </si>
  <si>
    <t>dolar</t>
  </si>
  <si>
    <t>godoy cementist</t>
  </si>
  <si>
    <t>santa rosa señor</t>
  </si>
  <si>
    <t>marzo</t>
  </si>
  <si>
    <t>tejada</t>
  </si>
  <si>
    <t>españq ybrio negro</t>
  </si>
  <si>
    <t xml:space="preserve">la moto aeronáuticos </t>
  </si>
  <si>
    <t>ortis y corriente</t>
  </si>
  <si>
    <t>aeronáuticos moto</t>
  </si>
  <si>
    <t>deven 1 anis via canel</t>
  </si>
  <si>
    <t>ivana las rosa</t>
  </si>
  <si>
    <t>24200 saldo</t>
  </si>
  <si>
    <t>samuel</t>
  </si>
  <si>
    <t>santa rosa  señor</t>
  </si>
  <si>
    <t>tejada avaj del sol</t>
  </si>
  <si>
    <t>aeronautico moto</t>
  </si>
  <si>
    <t>500$</t>
  </si>
  <si>
    <t>teniete  y jasinto</t>
  </si>
  <si>
    <t>santa tosa ivana</t>
  </si>
  <si>
    <t>moto</t>
  </si>
  <si>
    <t>abril</t>
  </si>
  <si>
    <t>la segud</t>
  </si>
  <si>
    <t xml:space="preserve">almirante Word </t>
  </si>
  <si>
    <t>tejeda</t>
  </si>
  <si>
    <t>tenien y bsñew</t>
  </si>
  <si>
    <t>moto aeronautica</t>
  </si>
  <si>
    <t>franci guames</t>
  </si>
  <si>
    <t>almirante borow</t>
  </si>
  <si>
    <t>iva santa rosa</t>
  </si>
  <si>
    <t>tostada  500gr</t>
  </si>
  <si>
    <t>tostda 500gr</t>
  </si>
  <si>
    <t>miel y glaciado</t>
  </si>
  <si>
    <t>mixto miel y glaciado</t>
  </si>
  <si>
    <t>teniente ivañes</t>
  </si>
  <si>
    <t>santa rosa señoe</t>
  </si>
  <si>
    <t>teniete</t>
  </si>
  <si>
    <t>ivana sanra rosa</t>
  </si>
  <si>
    <t>teniente yvanñes</t>
  </si>
  <si>
    <t>miel glaci 2 bandejas rosquita</t>
  </si>
  <si>
    <t>4,5</t>
  </si>
  <si>
    <t>gasto 6000</t>
  </si>
  <si>
    <t>7900chino mil</t>
  </si>
  <si>
    <t>sin mesada por mal portad comida</t>
  </si>
  <si>
    <t>1 kg tostda ,2 de medio</t>
  </si>
  <si>
    <t>2 rosquitas choco</t>
  </si>
  <si>
    <t>glciado ,miel</t>
  </si>
  <si>
    <t>gñaciado y maizena</t>
  </si>
  <si>
    <t>cholate</t>
  </si>
  <si>
    <t>alfajor de chocolate</t>
  </si>
  <si>
    <t>tratamiento maximo</t>
  </si>
  <si>
    <t>santa rosa ivana</t>
  </si>
  <si>
    <t>miel glaciado y miel maise</t>
  </si>
  <si>
    <t>faltan 7000</t>
  </si>
  <si>
    <t>25-5</t>
  </si>
  <si>
    <t>6.2gast</t>
  </si>
  <si>
    <t>meli vecina</t>
  </si>
  <si>
    <t>glasiado y miel</t>
  </si>
  <si>
    <t>santarosa ivana</t>
  </si>
  <si>
    <t>hata guardado con interes</t>
  </si>
  <si>
    <t>carbones de taladro</t>
  </si>
  <si>
    <t>eladera de mis viejps traer</t>
  </si>
  <si>
    <t>10 m zapta goma silla patio</t>
  </si>
  <si>
    <t>cargadores</t>
  </si>
  <si>
    <t xml:space="preserve">sita para tapar borde de mesa </t>
  </si>
  <si>
    <t>pintira un sintetico</t>
  </si>
  <si>
    <t>alfa chocolate</t>
  </si>
  <si>
    <t>viaje maxi</t>
  </si>
  <si>
    <t>rosa godoy</t>
  </si>
  <si>
    <t>melisa</t>
  </si>
  <si>
    <t>miel glacias</t>
  </si>
  <si>
    <t>tejada ,abajo del sol</t>
  </si>
  <si>
    <t>hasta guardap</t>
  </si>
  <si>
    <t>super pacho de 6un</t>
  </si>
  <si>
    <t>1850$</t>
  </si>
  <si>
    <t>yo</t>
  </si>
  <si>
    <t>avellaneda y rio</t>
  </si>
  <si>
    <t>20-7</t>
  </si>
  <si>
    <t>%</t>
  </si>
  <si>
    <t>tot</t>
  </si>
  <si>
    <t>31-8</t>
  </si>
  <si>
    <t xml:space="preserve">paragolpes </t>
  </si>
  <si>
    <t>15-9</t>
  </si>
  <si>
    <t>video juegos maximo</t>
  </si>
  <si>
    <t>conseguir cuenta dolar</t>
  </si>
  <si>
    <t>conseguir prestamos resposable incripto</t>
  </si>
  <si>
    <t>en chile</t>
  </si>
  <si>
    <t>juego de sabana 3</t>
  </si>
  <si>
    <t>juego de hoyas</t>
  </si>
  <si>
    <t>1 jugo de sabana para 3 
1 juego de ollas
1 jarra 
Una nootbook 
Un aire portátil
3 cortina
1 mini prim buena
1 proyector
1 Microfono
1 cierra bolsa
1 impresora
1 paraguas
1 Dron</t>
  </si>
  <si>
    <t>esmalte sintetico negro</t>
  </si>
  <si>
    <t>ganchos para lona</t>
  </si>
  <si>
    <t>2 bolsas arena</t>
  </si>
  <si>
    <t>cañito</t>
  </si>
  <si>
    <t>cuerda</t>
  </si>
  <si>
    <t>pegamento lona</t>
  </si>
  <si>
    <t xml:space="preserve"> llevar un tornillo </t>
  </si>
  <si>
    <t>ahorros</t>
  </si>
  <si>
    <t>interes compuesto</t>
  </si>
  <si>
    <t>vamos por la segunda</t>
  </si>
  <si>
    <t>bs as</t>
  </si>
  <si>
    <t>340$ a favor</t>
  </si>
  <si>
    <t>960$ afavor</t>
  </si>
  <si>
    <t>descontar de nov1 al 15</t>
  </si>
  <si>
    <t>maisen y miel</t>
  </si>
  <si>
    <t>pesos</t>
  </si>
  <si>
    <t>de donde</t>
  </si>
  <si>
    <t>invertir</t>
  </si>
  <si>
    <t>gastos diari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</si>
</sst>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[$ $]#,##0.00"/>
    <numFmt numFmtId="165" formatCode="_(* #,##0_);_(* \(#,##0\);_(* &quot;-&quot;??_);_(@_)"/>
    <numFmt numFmtId="166" formatCode="[$$-540A]#,##0.00"/>
    <numFmt numFmtId="167" formatCode="d/m/yyyy"/>
    <numFmt numFmtId="168" formatCode="0.0"/>
  </numFmts>
  <fonts count="28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  <font>
      <u/>
      <sz val="11"/>
      <color rgb="FF212529"/>
      <name val="Arial"/>
    </font>
    <font>
      <sz val="11"/>
      <color rgb="FFFFFFFF"/>
      <name val="Aptos Narrow"/>
    </font>
    <font>
      <sz val="31"/>
      <color rgb="FFFFFFFF"/>
      <name val="Arial"/>
    </font>
    <font>
      <sz val="31"/>
      <color rgb="FFFFFFFF"/>
      <name val="Aptos Narrow"/>
    </font>
    <font>
      <sz val="11"/>
      <color theme="0"/>
      <name val="Aptos Narrow"/>
    </font>
    <font>
      <sz val="11"/>
      <color rgb="FFFFFFFF"/>
      <name val="Arial"/>
    </font>
    <font>
      <sz val="18"/>
      <color theme="1"/>
      <name val="Aptos Narrow"/>
    </font>
    <font>
      <sz val="11"/>
      <color theme="1"/>
      <name val="Aptos Narrow"/>
      <scheme val="minor"/>
    </font>
    <font>
      <sz val="36"/>
      <color theme="1"/>
      <name val="Aptos Narrow"/>
    </font>
    <font>
      <sz val="26"/>
      <color theme="1"/>
      <name val="Aptos Narrow"/>
    </font>
    <font>
      <sz val="24"/>
      <color theme="1"/>
      <name val="Aptos Narrow"/>
    </font>
    <font>
      <sz val="20"/>
      <color theme="1"/>
      <name val="Aptos Narrow"/>
    </font>
    <font>
      <b/>
      <sz val="36"/>
      <color theme="1"/>
      <name val="Aptos Narrow"/>
    </font>
    <font>
      <sz val="48"/>
      <color theme="1"/>
      <name val="Aptos Narrow"/>
    </font>
    <font>
      <sz val="28"/>
      <color theme="1"/>
      <name val="Aptos Narrow"/>
    </font>
    <font>
      <sz val="11"/>
      <color theme="0"/>
      <name val="Aptos Narrow"/>
      <scheme val="minor"/>
    </font>
    <font>
      <sz val="48"/>
      <color theme="1"/>
      <name val="Aptos Narrow"/>
      <scheme val="minor"/>
    </font>
    <font>
      <sz val="36"/>
      <color theme="1"/>
      <name val="Aptos Narrow"/>
      <scheme val="minor"/>
    </font>
    <font>
      <sz val="26"/>
      <color theme="1"/>
      <name val="Aptos Narrow"/>
      <scheme val="minor"/>
    </font>
    <font>
      <sz val="24"/>
      <color theme="1"/>
      <name val="Aptos Narrow"/>
      <scheme val="minor"/>
    </font>
    <font>
      <sz val="20"/>
      <color theme="1"/>
      <name val="Aptos Narrow"/>
      <scheme val="minor"/>
    </font>
    <font>
      <sz val="28"/>
      <color theme="1"/>
      <name val="Aptos Narrow"/>
      <scheme val="minor"/>
    </font>
    <font>
      <sz val="22"/>
      <color theme="1"/>
      <name val="Aptos Narrow"/>
      <scheme val="minor"/>
    </font>
    <font>
      <sz val="11"/>
      <color theme="2"/>
      <name val="Aptos Narrow"/>
      <scheme val="minor"/>
    </font>
    <font>
      <sz val="11"/>
      <color theme="2"/>
      <name val="Aptos Narrow"/>
    </font>
  </fonts>
  <fills count="73">
    <fill>
      <patternFill patternType="none"/>
    </fill>
    <fill>
      <patternFill patternType="gray125"/>
    </fill>
    <fill>
      <patternFill patternType="solid">
        <fgColor rgb="FFFAE2D5"/>
        <bgColor rgb="FFFAE2D5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38761D"/>
        <bgColor rgb="FF38761D"/>
      </patternFill>
    </fill>
    <fill>
      <patternFill patternType="solid">
        <fgColor rgb="FFF9CB9C"/>
        <bgColor rgb="FFF9CB9C"/>
      </patternFill>
    </fill>
    <fill>
      <patternFill patternType="solid">
        <fgColor rgb="FFD9F2D0"/>
        <bgColor rgb="FFD9F2D0"/>
      </patternFill>
    </fill>
    <fill>
      <patternFill patternType="solid">
        <fgColor theme="0"/>
        <bgColor theme="0"/>
      </patternFill>
    </fill>
    <fill>
      <patternFill patternType="solid">
        <fgColor rgb="FFE5E5E5"/>
        <bgColor rgb="FFE5E5E5"/>
      </patternFill>
    </fill>
    <fill>
      <patternFill patternType="solid">
        <fgColor rgb="FFC1E4F5"/>
        <bgColor rgb="FFC1E4F5"/>
      </patternFill>
    </fill>
    <fill>
      <patternFill patternType="solid">
        <fgColor rgb="FFCAEDFB"/>
        <bgColor rgb="FFCAEDFB"/>
      </patternFill>
    </fill>
    <fill>
      <patternFill patternType="solid">
        <fgColor rgb="FFFFFF00"/>
        <bgColor rgb="FFFFFF00"/>
      </patternFill>
    </fill>
    <fill>
      <patternFill patternType="solid">
        <fgColor rgb="FFF6C6AC"/>
        <bgColor rgb="FFF6C6AC"/>
      </patternFill>
    </fill>
    <fill>
      <patternFill patternType="solid">
        <fgColor rgb="FFF1CEEE"/>
        <bgColor rgb="FFF1CEEE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1155CC"/>
        <bgColor rgb="FF1155CC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rgb="FF3C78D8"/>
        <bgColor rgb="FF3C78D8"/>
      </patternFill>
    </fill>
    <fill>
      <patternFill patternType="solid">
        <fgColor rgb="FF83CAEB"/>
        <bgColor rgb="FF83CAEB"/>
      </patternFill>
    </fill>
    <fill>
      <patternFill patternType="solid">
        <fgColor rgb="FF00B050"/>
        <bgColor rgb="FF00B050"/>
      </patternFill>
    </fill>
    <fill>
      <patternFill patternType="solid">
        <fgColor rgb="FFF1C232"/>
        <bgColor rgb="FFF1C232"/>
      </patternFill>
    </fill>
    <fill>
      <patternFill patternType="solid">
        <fgColor rgb="FFFFE599"/>
        <bgColor rgb="FFFFE599"/>
      </patternFill>
    </fill>
    <fill>
      <patternFill patternType="solid">
        <fgColor rgb="FFE06666"/>
        <bgColor rgb="FFE06666"/>
      </patternFill>
    </fill>
    <fill>
      <patternFill patternType="solid">
        <fgColor rgb="FFDBE9F7"/>
        <bgColor rgb="FFDBE9F7"/>
      </patternFill>
    </fill>
    <fill>
      <patternFill patternType="solid">
        <fgColor rgb="FF47D45A"/>
        <bgColor rgb="FF47D45A"/>
      </patternFill>
    </fill>
    <fill>
      <patternFill patternType="solid">
        <fgColor rgb="FFC1F0C8"/>
        <bgColor rgb="FFC1F0C8"/>
      </patternFill>
    </fill>
    <fill>
      <patternFill patternType="solid">
        <fgColor theme="9"/>
        <bgColor theme="9"/>
      </patternFill>
    </fill>
    <fill>
      <patternFill patternType="solid">
        <fgColor rgb="FF84E291"/>
        <bgColor rgb="FF84E291"/>
      </patternFill>
    </fill>
    <fill>
      <patternFill patternType="solid">
        <fgColor theme="5"/>
        <bgColor theme="5"/>
      </patternFill>
    </fill>
    <fill>
      <patternFill patternType="solid">
        <fgColor rgb="FFE49EDD"/>
        <bgColor rgb="FFE49EDD"/>
      </patternFill>
    </fill>
    <fill>
      <patternFill patternType="solid">
        <fgColor rgb="FF95DCF7"/>
        <bgColor rgb="FF95DCF7"/>
      </patternFill>
    </fill>
    <fill>
      <patternFill patternType="solid">
        <fgColor rgb="FF0070C0"/>
        <bgColor rgb="FF0070C0"/>
      </patternFill>
    </fill>
    <fill>
      <patternFill patternType="solid">
        <fgColor rgb="FF7030A0"/>
        <bgColor rgb="FF7030A0"/>
      </patternFill>
    </fill>
    <fill>
      <patternFill patternType="solid">
        <fgColor rgb="FF92D050"/>
        <bgColor rgb="FF92D050"/>
      </patternFill>
    </fill>
    <fill>
      <patternFill patternType="solid">
        <fgColor rgb="FFF1A983"/>
        <bgColor rgb="FFF1A983"/>
      </patternFill>
    </fill>
    <fill>
      <patternFill patternType="solid">
        <fgColor rgb="FFD0D0D0"/>
        <bgColor rgb="FFD0D0D0"/>
      </patternFill>
    </fill>
    <fill>
      <patternFill patternType="solid">
        <fgColor rgb="FF60CBF3"/>
        <bgColor rgb="FF60CBF3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rgb="FFB6D7A8"/>
        <bgColor rgb="FFB6D7A8"/>
      </patternFill>
    </fill>
    <fill>
      <patternFill patternType="solid">
        <fgColor theme="6"/>
        <bgColor theme="6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8999908444471571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505050"/>
      </top>
      <bottom style="double">
        <color rgb="FF505050"/>
      </bottom>
      <diagonal/>
    </border>
    <border>
      <left style="thick">
        <color rgb="FF505050"/>
      </left>
      <right style="thick">
        <color rgb="FF505050"/>
      </right>
      <top style="thick">
        <color rgb="FF505050"/>
      </top>
      <bottom style="thick">
        <color rgb="FF505050"/>
      </bottom>
      <diagonal/>
    </border>
    <border>
      <left style="thick">
        <color rgb="FF505050"/>
      </left>
      <right style="thick">
        <color rgb="FF505050"/>
      </right>
      <top style="thick">
        <color rgb="FF505050"/>
      </top>
      <bottom/>
      <diagonal/>
    </border>
    <border>
      <left/>
      <right style="thick">
        <color rgb="FF505050"/>
      </right>
      <top style="thick">
        <color rgb="FF505050"/>
      </top>
      <bottom style="thick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/>
      <diagonal/>
    </border>
    <border>
      <left/>
      <right/>
      <top/>
      <bottom style="thin">
        <color rgb="FF505050"/>
      </bottom>
      <diagonal/>
    </border>
    <border>
      <left style="thick">
        <color rgb="FF505050"/>
      </left>
      <right/>
      <top style="thick">
        <color rgb="FF505050"/>
      </top>
      <bottom style="thick">
        <color rgb="FF505050"/>
      </bottom>
      <diagonal/>
    </border>
  </borders>
  <cellStyleXfs count="1">
    <xf numFmtId="0" fontId="0" fillId="0" borderId="0"/>
  </cellStyleXfs>
  <cellXfs count="434">
    <xf numFmtId="0" fontId="0" fillId="0" borderId="0" xfId="0" applyFont="1" applyAlignment="1"/>
    <xf numFmtId="0" fontId="1" fillId="0" borderId="1" xfId="0" applyFont="1" applyBorder="1"/>
    <xf numFmtId="0" fontId="1" fillId="2" borderId="1" xfId="0" applyFont="1" applyFill="1" applyBorder="1"/>
    <xf numFmtId="0" fontId="2" fillId="3" borderId="1" xfId="0" applyFont="1" applyFill="1" applyBorder="1"/>
    <xf numFmtId="0" fontId="1" fillId="3" borderId="1" xfId="0" applyFont="1" applyFill="1" applyBorder="1"/>
    <xf numFmtId="0" fontId="2" fillId="3" borderId="1" xfId="0" applyFont="1" applyFill="1" applyBorder="1" applyAlignment="1"/>
    <xf numFmtId="164" fontId="1" fillId="4" borderId="1" xfId="0" applyNumberFormat="1" applyFont="1" applyFill="1" applyBorder="1"/>
    <xf numFmtId="0" fontId="3" fillId="4" borderId="2" xfId="0" applyFont="1" applyFill="1" applyBorder="1"/>
    <xf numFmtId="0" fontId="1" fillId="4" borderId="1" xfId="0" applyFont="1" applyFill="1" applyBorder="1"/>
    <xf numFmtId="0" fontId="2" fillId="5" borderId="1" xfId="0" applyFont="1" applyFill="1" applyBorder="1"/>
    <xf numFmtId="0" fontId="1" fillId="6" borderId="2" xfId="0" applyFont="1" applyFill="1" applyBorder="1"/>
    <xf numFmtId="0" fontId="4" fillId="7" borderId="1" xfId="0" applyFont="1" applyFill="1" applyBorder="1"/>
    <xf numFmtId="0" fontId="4" fillId="7" borderId="2" xfId="0" applyFont="1" applyFill="1" applyBorder="1"/>
    <xf numFmtId="0" fontId="1" fillId="6" borderId="3" xfId="0" applyFont="1" applyFill="1" applyBorder="1"/>
    <xf numFmtId="0" fontId="1" fillId="8" borderId="1" xfId="0" applyFont="1" applyFill="1" applyBorder="1"/>
    <xf numFmtId="0" fontId="1" fillId="5" borderId="1" xfId="0" applyFont="1" applyFill="1" applyBorder="1"/>
    <xf numFmtId="0" fontId="1" fillId="9" borderId="4" xfId="0" applyFont="1" applyFill="1" applyBorder="1"/>
    <xf numFmtId="0" fontId="1" fillId="10" borderId="5" xfId="0" applyFont="1" applyFill="1" applyBorder="1"/>
    <xf numFmtId="0" fontId="1" fillId="8" borderId="6" xfId="0" applyFont="1" applyFill="1" applyBorder="1"/>
    <xf numFmtId="0" fontId="1" fillId="0" borderId="7" xfId="0" applyFont="1" applyBorder="1"/>
    <xf numFmtId="0" fontId="1" fillId="9" borderId="8" xfId="0" applyFont="1" applyFill="1" applyBorder="1"/>
    <xf numFmtId="0" fontId="1" fillId="9" borderId="9" xfId="0" applyFont="1" applyFill="1" applyBorder="1"/>
    <xf numFmtId="0" fontId="1" fillId="0" borderId="10" xfId="0" applyFont="1" applyBorder="1"/>
    <xf numFmtId="0" fontId="1" fillId="9" borderId="11" xfId="0" applyFont="1" applyFill="1" applyBorder="1"/>
    <xf numFmtId="0" fontId="1" fillId="0" borderId="0" xfId="0" applyFont="1"/>
    <xf numFmtId="0" fontId="1" fillId="0" borderId="12" xfId="0" applyFont="1" applyBorder="1"/>
    <xf numFmtId="0" fontId="1" fillId="11" borderId="4" xfId="0" applyFont="1" applyFill="1" applyBorder="1"/>
    <xf numFmtId="1" fontId="1" fillId="10" borderId="5" xfId="0" applyNumberFormat="1" applyFont="1" applyFill="1" applyBorder="1"/>
    <xf numFmtId="0" fontId="2" fillId="4" borderId="1" xfId="0" applyFont="1" applyFill="1" applyBorder="1"/>
    <xf numFmtId="0" fontId="1" fillId="12" borderId="11" xfId="0" applyFont="1" applyFill="1" applyBorder="1"/>
    <xf numFmtId="0" fontId="1" fillId="13" borderId="8" xfId="0" applyFont="1" applyFill="1" applyBorder="1"/>
    <xf numFmtId="0" fontId="1" fillId="13" borderId="4" xfId="0" applyFont="1" applyFill="1" applyBorder="1"/>
    <xf numFmtId="165" fontId="1" fillId="8" borderId="1" xfId="0" applyNumberFormat="1" applyFont="1" applyFill="1" applyBorder="1"/>
    <xf numFmtId="0" fontId="1" fillId="14" borderId="1" xfId="0" applyFont="1" applyFill="1" applyBorder="1"/>
    <xf numFmtId="166" fontId="1" fillId="4" borderId="1" xfId="0" applyNumberFormat="1" applyFont="1" applyFill="1" applyBorder="1"/>
    <xf numFmtId="0" fontId="1" fillId="15" borderId="6" xfId="0" applyFont="1" applyFill="1" applyBorder="1"/>
    <xf numFmtId="0" fontId="2" fillId="8" borderId="1" xfId="0" applyFont="1" applyFill="1" applyBorder="1"/>
    <xf numFmtId="0" fontId="1" fillId="6" borderId="4" xfId="0" applyFont="1" applyFill="1" applyBorder="1"/>
    <xf numFmtId="0" fontId="1" fillId="10" borderId="4" xfId="0" applyFont="1" applyFill="1" applyBorder="1"/>
    <xf numFmtId="0" fontId="1" fillId="14" borderId="4" xfId="0" applyFont="1" applyFill="1" applyBorder="1"/>
    <xf numFmtId="0" fontId="1" fillId="16" borderId="4" xfId="0" applyFont="1" applyFill="1" applyBorder="1"/>
    <xf numFmtId="0" fontId="1" fillId="14" borderId="5" xfId="0" applyFont="1" applyFill="1" applyBorder="1"/>
    <xf numFmtId="0" fontId="1" fillId="2" borderId="4" xfId="0" applyFont="1" applyFill="1" applyBorder="1"/>
    <xf numFmtId="0" fontId="1" fillId="6" borderId="13" xfId="0" applyFont="1" applyFill="1" applyBorder="1"/>
    <xf numFmtId="0" fontId="1" fillId="10" borderId="2" xfId="0" applyFont="1" applyFill="1" applyBorder="1"/>
    <xf numFmtId="0" fontId="1" fillId="17" borderId="2" xfId="0" applyFont="1" applyFill="1" applyBorder="1"/>
    <xf numFmtId="164" fontId="1" fillId="18" borderId="2" xfId="0" applyNumberFormat="1" applyFont="1" applyFill="1" applyBorder="1"/>
    <xf numFmtId="0" fontId="5" fillId="19" borderId="1" xfId="0" applyFont="1" applyFill="1" applyBorder="1"/>
    <xf numFmtId="0" fontId="6" fillId="19" borderId="1" xfId="0" applyFont="1" applyFill="1" applyBorder="1"/>
    <xf numFmtId="0" fontId="2" fillId="14" borderId="1" xfId="0" applyFont="1" applyFill="1" applyBorder="1"/>
    <xf numFmtId="0" fontId="1" fillId="14" borderId="3" xfId="0" applyFont="1" applyFill="1" applyBorder="1"/>
    <xf numFmtId="164" fontId="2" fillId="14" borderId="1" xfId="0" applyNumberFormat="1" applyFont="1" applyFill="1" applyBorder="1"/>
    <xf numFmtId="164" fontId="1" fillId="18" borderId="1" xfId="0" applyNumberFormat="1" applyFont="1" applyFill="1" applyBorder="1"/>
    <xf numFmtId="0" fontId="1" fillId="20" borderId="1" xfId="0" applyFont="1" applyFill="1" applyBorder="1"/>
    <xf numFmtId="166" fontId="4" fillId="21" borderId="1" xfId="0" applyNumberFormat="1" applyFont="1" applyFill="1" applyBorder="1"/>
    <xf numFmtId="164" fontId="1" fillId="17" borderId="1" xfId="0" applyNumberFormat="1" applyFont="1" applyFill="1" applyBorder="1"/>
    <xf numFmtId="164" fontId="4" fillId="22" borderId="1" xfId="0" applyNumberFormat="1" applyFont="1" applyFill="1" applyBorder="1"/>
    <xf numFmtId="164" fontId="1" fillId="23" borderId="1" xfId="0" applyNumberFormat="1" applyFont="1" applyFill="1" applyBorder="1"/>
    <xf numFmtId="164" fontId="1" fillId="17" borderId="4" xfId="0" applyNumberFormat="1" applyFont="1" applyFill="1" applyBorder="1"/>
    <xf numFmtId="0" fontId="7" fillId="22" borderId="5" xfId="0" applyFont="1" applyFill="1" applyBorder="1"/>
    <xf numFmtId="164" fontId="2" fillId="4" borderId="1" xfId="0" applyNumberFormat="1" applyFont="1" applyFill="1" applyBorder="1" applyAlignment="1"/>
    <xf numFmtId="0" fontId="1" fillId="17" borderId="1" xfId="0" applyFont="1" applyFill="1" applyBorder="1"/>
    <xf numFmtId="0" fontId="8" fillId="22" borderId="5" xfId="0" applyFont="1" applyFill="1" applyBorder="1" applyAlignment="1"/>
    <xf numFmtId="164" fontId="2" fillId="22" borderId="1" xfId="0" applyNumberFormat="1" applyFont="1" applyFill="1" applyBorder="1" applyAlignment="1"/>
    <xf numFmtId="164" fontId="8" fillId="22" borderId="1" xfId="0" applyNumberFormat="1" applyFont="1" applyFill="1" applyBorder="1" applyAlignment="1"/>
    <xf numFmtId="164" fontId="7" fillId="24" borderId="1" xfId="0" applyNumberFormat="1" applyFont="1" applyFill="1" applyBorder="1"/>
    <xf numFmtId="164" fontId="2" fillId="23" borderId="1" xfId="0" applyNumberFormat="1" applyFont="1" applyFill="1" applyBorder="1" applyAlignment="1"/>
    <xf numFmtId="164" fontId="7" fillId="22" borderId="1" xfId="0" applyNumberFormat="1" applyFont="1" applyFill="1" applyBorder="1"/>
    <xf numFmtId="0" fontId="1" fillId="25" borderId="1" xfId="0" applyFont="1" applyFill="1" applyBorder="1"/>
    <xf numFmtId="0" fontId="1" fillId="17" borderId="14" xfId="0" applyFont="1" applyFill="1" applyBorder="1"/>
    <xf numFmtId="164" fontId="7" fillId="22" borderId="5" xfId="0" applyNumberFormat="1" applyFont="1" applyFill="1" applyBorder="1"/>
    <xf numFmtId="166" fontId="1" fillId="25" borderId="13" xfId="0" applyNumberFormat="1" applyFont="1" applyFill="1" applyBorder="1"/>
    <xf numFmtId="166" fontId="1" fillId="25" borderId="1" xfId="0" applyNumberFormat="1" applyFont="1" applyFill="1" applyBorder="1"/>
    <xf numFmtId="164" fontId="8" fillId="22" borderId="5" xfId="0" applyNumberFormat="1" applyFont="1" applyFill="1" applyBorder="1" applyAlignment="1"/>
    <xf numFmtId="166" fontId="9" fillId="14" borderId="1" xfId="0" applyNumberFormat="1" applyFont="1" applyFill="1" applyBorder="1"/>
    <xf numFmtId="166" fontId="1" fillId="14" borderId="1" xfId="0" applyNumberFormat="1" applyFont="1" applyFill="1" applyBorder="1"/>
    <xf numFmtId="0" fontId="2" fillId="20" borderId="2" xfId="0" applyFont="1" applyFill="1" applyBorder="1" applyAlignment="1"/>
    <xf numFmtId="0" fontId="2" fillId="20" borderId="2" xfId="0" applyFont="1" applyFill="1" applyBorder="1"/>
    <xf numFmtId="0" fontId="2" fillId="20" borderId="1" xfId="0" applyFont="1" applyFill="1" applyBorder="1"/>
    <xf numFmtId="0" fontId="2" fillId="20" borderId="3" xfId="0" applyFont="1" applyFill="1" applyBorder="1"/>
    <xf numFmtId="0" fontId="1" fillId="5" borderId="3" xfId="0" applyFont="1" applyFill="1" applyBorder="1"/>
    <xf numFmtId="166" fontId="4" fillId="21" borderId="3" xfId="0" applyNumberFormat="1" applyFont="1" applyFill="1" applyBorder="1"/>
    <xf numFmtId="166" fontId="1" fillId="14" borderId="4" xfId="0" applyNumberFormat="1" applyFont="1" applyFill="1" applyBorder="1"/>
    <xf numFmtId="166" fontId="4" fillId="26" borderId="1" xfId="0" applyNumberFormat="1" applyFont="1" applyFill="1" applyBorder="1"/>
    <xf numFmtId="0" fontId="1" fillId="27" borderId="2" xfId="0" applyFont="1" applyFill="1" applyBorder="1"/>
    <xf numFmtId="166" fontId="1" fillId="14" borderId="5" xfId="0" applyNumberFormat="1" applyFont="1" applyFill="1" applyBorder="1"/>
    <xf numFmtId="0" fontId="10" fillId="0" borderId="0" xfId="0" applyFont="1"/>
    <xf numFmtId="164" fontId="1" fillId="20" borderId="1" xfId="0" applyNumberFormat="1" applyFont="1" applyFill="1" applyBorder="1"/>
    <xf numFmtId="0" fontId="1" fillId="28" borderId="2" xfId="0" applyFont="1" applyFill="1" applyBorder="1"/>
    <xf numFmtId="0" fontId="1" fillId="29" borderId="1" xfId="0" applyFont="1" applyFill="1" applyBorder="1"/>
    <xf numFmtId="0" fontId="1" fillId="29" borderId="1" xfId="0" applyFont="1" applyFill="1" applyBorder="1" applyAlignment="1">
      <alignment horizontal="right"/>
    </xf>
    <xf numFmtId="0" fontId="1" fillId="17" borderId="13" xfId="0" applyFont="1" applyFill="1" applyBorder="1"/>
    <xf numFmtId="166" fontId="1" fillId="14" borderId="13" xfId="0" applyNumberFormat="1" applyFont="1" applyFill="1" applyBorder="1"/>
    <xf numFmtId="166" fontId="1" fillId="14" borderId="8" xfId="0" applyNumberFormat="1" applyFont="1" applyFill="1" applyBorder="1"/>
    <xf numFmtId="166" fontId="1" fillId="30" borderId="1" xfId="0" applyNumberFormat="1" applyFont="1" applyFill="1" applyBorder="1"/>
    <xf numFmtId="166" fontId="1" fillId="31" borderId="1" xfId="0" applyNumberFormat="1" applyFont="1" applyFill="1" applyBorder="1"/>
    <xf numFmtId="0" fontId="1" fillId="32" borderId="1" xfId="0" applyFont="1" applyFill="1" applyBorder="1"/>
    <xf numFmtId="166" fontId="1" fillId="32" borderId="1" xfId="0" applyNumberFormat="1" applyFont="1" applyFill="1" applyBorder="1"/>
    <xf numFmtId="8" fontId="1" fillId="32" borderId="1" xfId="0" applyNumberFormat="1" applyFont="1" applyFill="1" applyBorder="1"/>
    <xf numFmtId="0" fontId="1" fillId="14" borderId="2" xfId="0" applyFont="1" applyFill="1" applyBorder="1"/>
    <xf numFmtId="0" fontId="1" fillId="33" borderId="5" xfId="0" applyFont="1" applyFill="1" applyBorder="1"/>
    <xf numFmtId="0" fontId="1" fillId="33" borderId="11" xfId="0" applyFont="1" applyFill="1" applyBorder="1"/>
    <xf numFmtId="16" fontId="1" fillId="33" borderId="11" xfId="0" applyNumberFormat="1" applyFont="1" applyFill="1" applyBorder="1"/>
    <xf numFmtId="16" fontId="1" fillId="33" borderId="5" xfId="0" applyNumberFormat="1" applyFont="1" applyFill="1" applyBorder="1"/>
    <xf numFmtId="0" fontId="2" fillId="0" borderId="0" xfId="0" applyFont="1"/>
    <xf numFmtId="0" fontId="1" fillId="0" borderId="5" xfId="0" applyFont="1" applyBorder="1"/>
    <xf numFmtId="0" fontId="1" fillId="0" borderId="15" xfId="0" applyFont="1" applyBorder="1"/>
    <xf numFmtId="0" fontId="1" fillId="14" borderId="15" xfId="0" applyFont="1" applyFill="1" applyBorder="1"/>
    <xf numFmtId="8" fontId="1" fillId="14" borderId="15" xfId="0" applyNumberFormat="1" applyFont="1" applyFill="1" applyBorder="1"/>
    <xf numFmtId="0" fontId="1" fillId="33" borderId="2" xfId="0" applyFont="1" applyFill="1" applyBorder="1"/>
    <xf numFmtId="0" fontId="1" fillId="2" borderId="15" xfId="0" applyFont="1" applyFill="1" applyBorder="1"/>
    <xf numFmtId="0" fontId="1" fillId="0" borderId="16" xfId="0" applyFont="1" applyBorder="1"/>
    <xf numFmtId="166" fontId="1" fillId="10" borderId="5" xfId="0" applyNumberFormat="1" applyFont="1" applyFill="1" applyBorder="1"/>
    <xf numFmtId="0" fontId="1" fillId="12" borderId="15" xfId="0" applyFont="1" applyFill="1" applyBorder="1"/>
    <xf numFmtId="0" fontId="1" fillId="0" borderId="17" xfId="0" applyFont="1" applyBorder="1"/>
    <xf numFmtId="167" fontId="1" fillId="0" borderId="0" xfId="0" applyNumberFormat="1" applyFont="1"/>
    <xf numFmtId="1" fontId="1" fillId="12" borderId="15" xfId="0" applyNumberFormat="1" applyFont="1" applyFill="1" applyBorder="1"/>
    <xf numFmtId="0" fontId="1" fillId="34" borderId="15" xfId="0" applyFont="1" applyFill="1" applyBorder="1"/>
    <xf numFmtId="0" fontId="1" fillId="12" borderId="5" xfId="0" applyFont="1" applyFill="1" applyBorder="1"/>
    <xf numFmtId="0" fontId="1" fillId="35" borderId="2" xfId="0" applyFont="1" applyFill="1" applyBorder="1"/>
    <xf numFmtId="0" fontId="1" fillId="2" borderId="5" xfId="0" applyFont="1" applyFill="1" applyBorder="1"/>
    <xf numFmtId="0" fontId="11" fillId="0" borderId="0" xfId="0" applyFont="1"/>
    <xf numFmtId="0" fontId="11" fillId="34" borderId="15" xfId="0" applyFont="1" applyFill="1" applyBorder="1"/>
    <xf numFmtId="0" fontId="11" fillId="14" borderId="2" xfId="0" applyFont="1" applyFill="1" applyBorder="1"/>
    <xf numFmtId="0" fontId="11" fillId="35" borderId="2" xfId="0" applyFont="1" applyFill="1" applyBorder="1"/>
    <xf numFmtId="0" fontId="11" fillId="2" borderId="5" xfId="0" applyFont="1" applyFill="1" applyBorder="1"/>
    <xf numFmtId="0" fontId="1" fillId="2" borderId="18" xfId="0" applyFont="1" applyFill="1" applyBorder="1"/>
    <xf numFmtId="0" fontId="1" fillId="2" borderId="19" xfId="0" applyFont="1" applyFill="1" applyBorder="1"/>
    <xf numFmtId="166" fontId="1" fillId="0" borderId="12" xfId="0" applyNumberFormat="1" applyFont="1" applyBorder="1"/>
    <xf numFmtId="0" fontId="1" fillId="34" borderId="5" xfId="0" applyFont="1" applyFill="1" applyBorder="1"/>
    <xf numFmtId="166" fontId="1" fillId="0" borderId="0" xfId="0" applyNumberFormat="1" applyFont="1"/>
    <xf numFmtId="0" fontId="1" fillId="2" borderId="20" xfId="0" applyFont="1" applyFill="1" applyBorder="1"/>
    <xf numFmtId="0" fontId="1" fillId="2" borderId="2" xfId="0" applyFont="1" applyFill="1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166" fontId="1" fillId="0" borderId="24" xfId="0" applyNumberFormat="1" applyFont="1" applyBorder="1"/>
    <xf numFmtId="166" fontId="1" fillId="0" borderId="5" xfId="0" applyNumberFormat="1" applyFont="1" applyBorder="1"/>
    <xf numFmtId="166" fontId="1" fillId="33" borderId="25" xfId="0" applyNumberFormat="1" applyFont="1" applyFill="1" applyBorder="1"/>
    <xf numFmtId="166" fontId="1" fillId="13" borderId="5" xfId="0" applyNumberFormat="1" applyFont="1" applyFill="1" applyBorder="1"/>
    <xf numFmtId="166" fontId="1" fillId="36" borderId="2" xfId="0" applyNumberFormat="1" applyFont="1" applyFill="1" applyBorder="1"/>
    <xf numFmtId="0" fontId="1" fillId="2" borderId="26" xfId="0" applyFont="1" applyFill="1" applyBorder="1"/>
    <xf numFmtId="0" fontId="1" fillId="33" borderId="25" xfId="0" applyFont="1" applyFill="1" applyBorder="1"/>
    <xf numFmtId="0" fontId="1" fillId="34" borderId="25" xfId="0" applyFont="1" applyFill="1" applyBorder="1"/>
    <xf numFmtId="0" fontId="1" fillId="12" borderId="25" xfId="0" applyFont="1" applyFill="1" applyBorder="1"/>
    <xf numFmtId="166" fontId="1" fillId="33" borderId="5" xfId="0" applyNumberFormat="1" applyFont="1" applyFill="1" applyBorder="1"/>
    <xf numFmtId="0" fontId="1" fillId="37" borderId="25" xfId="0" applyFont="1" applyFill="1" applyBorder="1"/>
    <xf numFmtId="0" fontId="1" fillId="32" borderId="25" xfId="0" applyFont="1" applyFill="1" applyBorder="1"/>
    <xf numFmtId="0" fontId="1" fillId="13" borderId="25" xfId="0" applyFont="1" applyFill="1" applyBorder="1"/>
    <xf numFmtId="8" fontId="1" fillId="0" borderId="0" xfId="0" applyNumberFormat="1" applyFont="1"/>
    <xf numFmtId="0" fontId="1" fillId="22" borderId="25" xfId="0" applyFont="1" applyFill="1" applyBorder="1"/>
    <xf numFmtId="0" fontId="1" fillId="2" borderId="25" xfId="0" applyFont="1" applyFill="1" applyBorder="1"/>
    <xf numFmtId="0" fontId="1" fillId="38" borderId="25" xfId="0" applyFont="1" applyFill="1" applyBorder="1"/>
    <xf numFmtId="0" fontId="12" fillId="14" borderId="2" xfId="0" applyFont="1" applyFill="1" applyBorder="1"/>
    <xf numFmtId="0" fontId="1" fillId="16" borderId="25" xfId="0" applyFont="1" applyFill="1" applyBorder="1"/>
    <xf numFmtId="0" fontId="1" fillId="39" borderId="25" xfId="0" applyFont="1" applyFill="1" applyBorder="1"/>
    <xf numFmtId="0" fontId="1" fillId="34" borderId="26" xfId="0" applyFont="1" applyFill="1" applyBorder="1"/>
    <xf numFmtId="0" fontId="1" fillId="0" borderId="24" xfId="0" applyFont="1" applyBorder="1"/>
    <xf numFmtId="0" fontId="1" fillId="0" borderId="27" xfId="0" applyFont="1" applyBorder="1"/>
    <xf numFmtId="0" fontId="13" fillId="14" borderId="5" xfId="0" applyFont="1" applyFill="1" applyBorder="1"/>
    <xf numFmtId="166" fontId="13" fillId="14" borderId="5" xfId="0" applyNumberFormat="1" applyFont="1" applyFill="1" applyBorder="1"/>
    <xf numFmtId="0" fontId="14" fillId="14" borderId="5" xfId="0" applyFont="1" applyFill="1" applyBorder="1"/>
    <xf numFmtId="166" fontId="15" fillId="33" borderId="5" xfId="0" applyNumberFormat="1" applyFont="1" applyFill="1" applyBorder="1"/>
    <xf numFmtId="166" fontId="1" fillId="0" borderId="23" xfId="0" applyNumberFormat="1" applyFont="1" applyBorder="1"/>
    <xf numFmtId="0" fontId="1" fillId="14" borderId="25" xfId="0" applyFont="1" applyFill="1" applyBorder="1"/>
    <xf numFmtId="0" fontId="1" fillId="33" borderId="26" xfId="0" applyFont="1" applyFill="1" applyBorder="1"/>
    <xf numFmtId="8" fontId="1" fillId="13" borderId="5" xfId="0" applyNumberFormat="1" applyFont="1" applyFill="1" applyBorder="1"/>
    <xf numFmtId="0" fontId="1" fillId="37" borderId="5" xfId="0" applyFont="1" applyFill="1" applyBorder="1"/>
    <xf numFmtId="0" fontId="1" fillId="9" borderId="5" xfId="0" applyFont="1" applyFill="1" applyBorder="1"/>
    <xf numFmtId="0" fontId="1" fillId="40" borderId="5" xfId="0" applyFont="1" applyFill="1" applyBorder="1"/>
    <xf numFmtId="0" fontId="1" fillId="41" borderId="5" xfId="0" applyFont="1" applyFill="1" applyBorder="1"/>
    <xf numFmtId="166" fontId="1" fillId="42" borderId="5" xfId="0" applyNumberFormat="1" applyFont="1" applyFill="1" applyBorder="1"/>
    <xf numFmtId="0" fontId="1" fillId="22" borderId="5" xfId="0" applyFont="1" applyFill="1" applyBorder="1"/>
    <xf numFmtId="0" fontId="1" fillId="11" borderId="5" xfId="0" applyFont="1" applyFill="1" applyBorder="1"/>
    <xf numFmtId="0" fontId="1" fillId="43" borderId="5" xfId="0" applyFont="1" applyFill="1" applyBorder="1"/>
    <xf numFmtId="0" fontId="1" fillId="16" borderId="5" xfId="0" applyFont="1" applyFill="1" applyBorder="1"/>
    <xf numFmtId="0" fontId="1" fillId="44" borderId="5" xfId="0" applyFont="1" applyFill="1" applyBorder="1"/>
    <xf numFmtId="0" fontId="1" fillId="45" borderId="5" xfId="0" applyFont="1" applyFill="1" applyBorder="1"/>
    <xf numFmtId="0" fontId="1" fillId="13" borderId="5" xfId="0" applyFont="1" applyFill="1" applyBorder="1"/>
    <xf numFmtId="166" fontId="1" fillId="16" borderId="5" xfId="0" applyNumberFormat="1" applyFont="1" applyFill="1" applyBorder="1"/>
    <xf numFmtId="0" fontId="1" fillId="13" borderId="20" xfId="0" applyFont="1" applyFill="1" applyBorder="1"/>
    <xf numFmtId="0" fontId="1" fillId="34" borderId="20" xfId="0" applyFont="1" applyFill="1" applyBorder="1"/>
    <xf numFmtId="166" fontId="1" fillId="16" borderId="20" xfId="0" applyNumberFormat="1" applyFont="1" applyFill="1" applyBorder="1"/>
    <xf numFmtId="0" fontId="1" fillId="16" borderId="20" xfId="0" applyFont="1" applyFill="1" applyBorder="1"/>
    <xf numFmtId="0" fontId="1" fillId="9" borderId="20" xfId="0" applyFont="1" applyFill="1" applyBorder="1"/>
    <xf numFmtId="0" fontId="1" fillId="43" borderId="20" xfId="0" applyFont="1" applyFill="1" applyBorder="1"/>
    <xf numFmtId="0" fontId="1" fillId="44" borderId="20" xfId="0" applyFont="1" applyFill="1" applyBorder="1"/>
    <xf numFmtId="0" fontId="1" fillId="14" borderId="20" xfId="0" applyFont="1" applyFill="1" applyBorder="1"/>
    <xf numFmtId="0" fontId="1" fillId="45" borderId="20" xfId="0" applyFont="1" applyFill="1" applyBorder="1"/>
    <xf numFmtId="0" fontId="1" fillId="11" borderId="20" xfId="0" applyFont="1" applyFill="1" applyBorder="1"/>
    <xf numFmtId="0" fontId="16" fillId="14" borderId="2" xfId="0" applyFont="1" applyFill="1" applyBorder="1"/>
    <xf numFmtId="166" fontId="16" fillId="14" borderId="2" xfId="0" applyNumberFormat="1" applyFont="1" applyFill="1" applyBorder="1"/>
    <xf numFmtId="0" fontId="1" fillId="0" borderId="28" xfId="0" applyFont="1" applyBorder="1"/>
    <xf numFmtId="0" fontId="1" fillId="11" borderId="18" xfId="0" applyFont="1" applyFill="1" applyBorder="1"/>
    <xf numFmtId="0" fontId="1" fillId="34" borderId="18" xfId="0" applyFont="1" applyFill="1" applyBorder="1"/>
    <xf numFmtId="0" fontId="1" fillId="43" borderId="18" xfId="0" applyFont="1" applyFill="1" applyBorder="1"/>
    <xf numFmtId="0" fontId="1" fillId="36" borderId="5" xfId="0" applyFont="1" applyFill="1" applyBorder="1"/>
    <xf numFmtId="1" fontId="1" fillId="34" borderId="5" xfId="0" applyNumberFormat="1" applyFont="1" applyFill="1" applyBorder="1"/>
    <xf numFmtId="0" fontId="1" fillId="34" borderId="2" xfId="0" applyFont="1" applyFill="1" applyBorder="1"/>
    <xf numFmtId="166" fontId="1" fillId="14" borderId="2" xfId="0" applyNumberFormat="1" applyFont="1" applyFill="1" applyBorder="1"/>
    <xf numFmtId="0" fontId="1" fillId="10" borderId="20" xfId="0" applyFont="1" applyFill="1" applyBorder="1"/>
    <xf numFmtId="166" fontId="1" fillId="43" borderId="2" xfId="0" applyNumberFormat="1" applyFont="1" applyFill="1" applyBorder="1"/>
    <xf numFmtId="0" fontId="11" fillId="28" borderId="5" xfId="0" applyFont="1" applyFill="1" applyBorder="1"/>
    <xf numFmtId="0" fontId="1" fillId="13" borderId="2" xfId="0" applyFont="1" applyFill="1" applyBorder="1"/>
    <xf numFmtId="0" fontId="1" fillId="10" borderId="18" xfId="0" applyFont="1" applyFill="1" applyBorder="1"/>
    <xf numFmtId="8" fontId="11" fillId="28" borderId="5" xfId="0" applyNumberFormat="1" applyFont="1" applyFill="1" applyBorder="1"/>
    <xf numFmtId="0" fontId="1" fillId="28" borderId="5" xfId="0" applyFont="1" applyFill="1" applyBorder="1"/>
    <xf numFmtId="0" fontId="1" fillId="28" borderId="11" xfId="0" applyFont="1" applyFill="1" applyBorder="1"/>
    <xf numFmtId="0" fontId="1" fillId="28" borderId="29" xfId="0" applyFont="1" applyFill="1" applyBorder="1"/>
    <xf numFmtId="0" fontId="1" fillId="16" borderId="18" xfId="0" applyFont="1" applyFill="1" applyBorder="1"/>
    <xf numFmtId="0" fontId="1" fillId="9" borderId="18" xfId="0" applyFont="1" applyFill="1" applyBorder="1"/>
    <xf numFmtId="0" fontId="1" fillId="44" borderId="18" xfId="0" applyFont="1" applyFill="1" applyBorder="1"/>
    <xf numFmtId="0" fontId="1" fillId="14" borderId="18" xfId="0" applyFont="1" applyFill="1" applyBorder="1"/>
    <xf numFmtId="0" fontId="1" fillId="45" borderId="18" xfId="0" applyFont="1" applyFill="1" applyBorder="1"/>
    <xf numFmtId="0" fontId="13" fillId="33" borderId="5" xfId="0" applyFont="1" applyFill="1" applyBorder="1"/>
    <xf numFmtId="0" fontId="1" fillId="12" borderId="2" xfId="0" applyFont="1" applyFill="1" applyBorder="1"/>
    <xf numFmtId="0" fontId="1" fillId="28" borderId="20" xfId="0" applyFont="1" applyFill="1" applyBorder="1"/>
    <xf numFmtId="0" fontId="1" fillId="28" borderId="30" xfId="0" applyFont="1" applyFill="1" applyBorder="1"/>
    <xf numFmtId="0" fontId="1" fillId="28" borderId="31" xfId="0" applyFont="1" applyFill="1" applyBorder="1"/>
    <xf numFmtId="0" fontId="1" fillId="13" borderId="18" xfId="0" applyFont="1" applyFill="1" applyBorder="1"/>
    <xf numFmtId="166" fontId="1" fillId="16" borderId="18" xfId="0" applyNumberFormat="1" applyFont="1" applyFill="1" applyBorder="1"/>
    <xf numFmtId="0" fontId="17" fillId="0" borderId="5" xfId="0" applyFont="1" applyBorder="1"/>
    <xf numFmtId="0" fontId="17" fillId="10" borderId="5" xfId="0" applyFont="1" applyFill="1" applyBorder="1"/>
    <xf numFmtId="0" fontId="17" fillId="16" borderId="5" xfId="0" applyFont="1" applyFill="1" applyBorder="1"/>
    <xf numFmtId="0" fontId="17" fillId="9" borderId="5" xfId="0" applyFont="1" applyFill="1" applyBorder="1"/>
    <xf numFmtId="0" fontId="17" fillId="43" borderId="5" xfId="0" applyFont="1" applyFill="1" applyBorder="1"/>
    <xf numFmtId="0" fontId="17" fillId="44" borderId="5" xfId="0" applyFont="1" applyFill="1" applyBorder="1"/>
    <xf numFmtId="0" fontId="17" fillId="14" borderId="5" xfId="0" applyFont="1" applyFill="1" applyBorder="1"/>
    <xf numFmtId="0" fontId="17" fillId="45" borderId="5" xfId="0" applyFont="1" applyFill="1" applyBorder="1"/>
    <xf numFmtId="0" fontId="17" fillId="0" borderId="12" xfId="0" applyFont="1" applyBorder="1"/>
    <xf numFmtId="0" fontId="17" fillId="11" borderId="5" xfId="0" applyFont="1" applyFill="1" applyBorder="1"/>
    <xf numFmtId="0" fontId="17" fillId="34" borderId="5" xfId="0" applyFont="1" applyFill="1" applyBorder="1"/>
    <xf numFmtId="0" fontId="17" fillId="0" borderId="0" xfId="0" applyFont="1"/>
    <xf numFmtId="0" fontId="17" fillId="13" borderId="5" xfId="0" applyFont="1" applyFill="1" applyBorder="1"/>
    <xf numFmtId="166" fontId="17" fillId="16" borderId="5" xfId="0" applyNumberFormat="1" applyFont="1" applyFill="1" applyBorder="1"/>
    <xf numFmtId="166" fontId="17" fillId="33" borderId="5" xfId="0" applyNumberFormat="1" applyFont="1" applyFill="1" applyBorder="1"/>
    <xf numFmtId="8" fontId="16" fillId="14" borderId="2" xfId="0" applyNumberFormat="1" applyFont="1" applyFill="1" applyBorder="1"/>
    <xf numFmtId="8" fontId="1" fillId="0" borderId="5" xfId="0" applyNumberFormat="1" applyFont="1" applyBorder="1"/>
    <xf numFmtId="8" fontId="13" fillId="14" borderId="5" xfId="0" applyNumberFormat="1" applyFont="1" applyFill="1" applyBorder="1"/>
    <xf numFmtId="8" fontId="1" fillId="12" borderId="2" xfId="0" applyNumberFormat="1" applyFont="1" applyFill="1" applyBorder="1"/>
    <xf numFmtId="0" fontId="1" fillId="34" borderId="1" xfId="0" applyFont="1" applyFill="1" applyBorder="1"/>
    <xf numFmtId="1" fontId="1" fillId="34" borderId="1" xfId="0" applyNumberFormat="1" applyFont="1" applyFill="1" applyBorder="1"/>
    <xf numFmtId="0" fontId="1" fillId="37" borderId="1" xfId="0" applyFont="1" applyFill="1" applyBorder="1"/>
    <xf numFmtId="0" fontId="1" fillId="10" borderId="1" xfId="0" applyFont="1" applyFill="1" applyBorder="1"/>
    <xf numFmtId="166" fontId="12" fillId="46" borderId="1" xfId="0" applyNumberFormat="1" applyFont="1" applyFill="1" applyBorder="1"/>
    <xf numFmtId="0" fontId="4" fillId="21" borderId="1" xfId="0" applyFont="1" applyFill="1" applyBorder="1"/>
    <xf numFmtId="0" fontId="2" fillId="12" borderId="1" xfId="0" applyFont="1" applyFill="1" applyBorder="1"/>
    <xf numFmtId="0" fontId="1" fillId="12" borderId="1" xfId="0" applyFont="1" applyFill="1" applyBorder="1" applyAlignment="1">
      <alignment horizontal="right"/>
    </xf>
    <xf numFmtId="166" fontId="4" fillId="12" borderId="1" xfId="0" applyNumberFormat="1" applyFont="1" applyFill="1" applyBorder="1"/>
    <xf numFmtId="166" fontId="1" fillId="12" borderId="1" xfId="0" applyNumberFormat="1" applyFont="1" applyFill="1" applyBorder="1"/>
    <xf numFmtId="0" fontId="1" fillId="12" borderId="1" xfId="0" applyFont="1" applyFill="1" applyBorder="1"/>
    <xf numFmtId="1" fontId="1" fillId="16" borderId="1" xfId="0" applyNumberFormat="1" applyFont="1" applyFill="1" applyBorder="1"/>
    <xf numFmtId="43" fontId="1" fillId="8" borderId="1" xfId="0" applyNumberFormat="1" applyFont="1" applyFill="1" applyBorder="1"/>
    <xf numFmtId="0" fontId="1" fillId="16" borderId="2" xfId="0" applyFont="1" applyFill="1" applyBorder="1"/>
    <xf numFmtId="168" fontId="1" fillId="17" borderId="1" xfId="0" applyNumberFormat="1" applyFont="1" applyFill="1" applyBorder="1"/>
    <xf numFmtId="0" fontId="1" fillId="6" borderId="1" xfId="0" applyFont="1" applyFill="1" applyBorder="1"/>
    <xf numFmtId="1" fontId="1" fillId="10" borderId="1" xfId="0" applyNumberFormat="1" applyFont="1" applyFill="1" applyBorder="1"/>
    <xf numFmtId="0" fontId="1" fillId="36" borderId="1" xfId="0" applyFont="1" applyFill="1" applyBorder="1"/>
    <xf numFmtId="0" fontId="1" fillId="47" borderId="1" xfId="0" applyFont="1" applyFill="1" applyBorder="1"/>
    <xf numFmtId="1" fontId="1" fillId="12" borderId="1" xfId="0" applyNumberFormat="1" applyFont="1" applyFill="1" applyBorder="1"/>
    <xf numFmtId="0" fontId="4" fillId="7" borderId="3" xfId="0" applyFont="1" applyFill="1" applyBorder="1"/>
    <xf numFmtId="0" fontId="1" fillId="9" borderId="13" xfId="0" applyFont="1" applyFill="1" applyBorder="1"/>
    <xf numFmtId="0" fontId="1" fillId="34" borderId="13" xfId="0" applyFont="1" applyFill="1" applyBorder="1"/>
    <xf numFmtId="0" fontId="1" fillId="9" borderId="1" xfId="0" applyFont="1" applyFill="1" applyBorder="1"/>
    <xf numFmtId="0" fontId="1" fillId="0" borderId="32" xfId="0" applyFont="1" applyBorder="1"/>
    <xf numFmtId="0" fontId="1" fillId="9" borderId="3" xfId="0" applyFont="1" applyFill="1" applyBorder="1"/>
    <xf numFmtId="0" fontId="1" fillId="0" borderId="33" xfId="0" applyFont="1" applyBorder="1"/>
    <xf numFmtId="0" fontId="1" fillId="0" borderId="34" xfId="0" applyFont="1" applyBorder="1"/>
    <xf numFmtId="0" fontId="1" fillId="10" borderId="29" xfId="0" applyFont="1" applyFill="1" applyBorder="1"/>
    <xf numFmtId="0" fontId="1" fillId="11" borderId="13" xfId="0" applyFont="1" applyFill="1" applyBorder="1"/>
    <xf numFmtId="0" fontId="1" fillId="11" borderId="1" xfId="0" applyFont="1" applyFill="1" applyBorder="1"/>
    <xf numFmtId="1" fontId="1" fillId="6" borderId="1" xfId="0" applyNumberFormat="1" applyFont="1" applyFill="1" applyBorder="1"/>
    <xf numFmtId="0" fontId="1" fillId="11" borderId="3" xfId="0" applyFont="1" applyFill="1" applyBorder="1"/>
    <xf numFmtId="0" fontId="1" fillId="34" borderId="3" xfId="0" applyFont="1" applyFill="1" applyBorder="1"/>
    <xf numFmtId="0" fontId="1" fillId="13" borderId="13" xfId="0" applyFont="1" applyFill="1" applyBorder="1"/>
    <xf numFmtId="0" fontId="1" fillId="13" borderId="1" xfId="0" applyFont="1" applyFill="1" applyBorder="1"/>
    <xf numFmtId="0" fontId="1" fillId="15" borderId="1" xfId="0" applyFont="1" applyFill="1" applyBorder="1"/>
    <xf numFmtId="0" fontId="1" fillId="13" borderId="3" xfId="0" applyFont="1" applyFill="1" applyBorder="1"/>
    <xf numFmtId="0" fontId="1" fillId="6" borderId="5" xfId="0" applyFont="1" applyFill="1" applyBorder="1"/>
    <xf numFmtId="0" fontId="1" fillId="0" borderId="35" xfId="0" applyFont="1" applyBorder="1"/>
    <xf numFmtId="0" fontId="1" fillId="0" borderId="36" xfId="0" applyFont="1" applyBorder="1"/>
    <xf numFmtId="0" fontId="1" fillId="14" borderId="13" xfId="0" applyFont="1" applyFill="1" applyBorder="1"/>
    <xf numFmtId="166" fontId="11" fillId="14" borderId="2" xfId="0" applyNumberFormat="1" applyFont="1" applyFill="1" applyBorder="1"/>
    <xf numFmtId="0" fontId="1" fillId="16" borderId="1" xfId="0" applyFont="1" applyFill="1" applyBorder="1"/>
    <xf numFmtId="0" fontId="1" fillId="16" borderId="13" xfId="0" applyFont="1" applyFill="1" applyBorder="1"/>
    <xf numFmtId="0" fontId="1" fillId="10" borderId="3" xfId="0" applyFont="1" applyFill="1" applyBorder="1"/>
    <xf numFmtId="0" fontId="1" fillId="10" borderId="13" xfId="0" applyFont="1" applyFill="1" applyBorder="1"/>
    <xf numFmtId="0" fontId="9" fillId="12" borderId="2" xfId="0" applyFont="1" applyFill="1" applyBorder="1"/>
    <xf numFmtId="0" fontId="1" fillId="48" borderId="5" xfId="0" applyFont="1" applyFill="1" applyBorder="1"/>
    <xf numFmtId="0" fontId="1" fillId="35" borderId="5" xfId="0" applyFont="1" applyFill="1" applyBorder="1"/>
    <xf numFmtId="0" fontId="1" fillId="49" borderId="5" xfId="0" applyFont="1" applyFill="1" applyBorder="1"/>
    <xf numFmtId="0" fontId="0" fillId="50" borderId="0" xfId="0" applyFont="1" applyFill="1" applyAlignment="1"/>
    <xf numFmtId="0" fontId="1" fillId="50" borderId="5" xfId="0" applyFont="1" applyFill="1" applyBorder="1"/>
    <xf numFmtId="0" fontId="1" fillId="51" borderId="5" xfId="0" applyFont="1" applyFill="1" applyBorder="1"/>
    <xf numFmtId="0" fontId="1" fillId="52" borderId="5" xfId="0" applyFont="1" applyFill="1" applyBorder="1"/>
    <xf numFmtId="0" fontId="7" fillId="53" borderId="1" xfId="0" applyFont="1" applyFill="1" applyBorder="1"/>
    <xf numFmtId="8" fontId="7" fillId="53" borderId="1" xfId="0" applyNumberFormat="1" applyFont="1" applyFill="1" applyBorder="1"/>
    <xf numFmtId="0" fontId="18" fillId="53" borderId="0" xfId="0" applyFont="1" applyFill="1" applyAlignment="1"/>
    <xf numFmtId="0" fontId="18" fillId="53" borderId="0" xfId="0" applyFont="1" applyFill="1"/>
    <xf numFmtId="0" fontId="1" fillId="54" borderId="5" xfId="0" applyFont="1" applyFill="1" applyBorder="1"/>
    <xf numFmtId="0" fontId="1" fillId="55" borderId="5" xfId="0" applyFont="1" applyFill="1" applyBorder="1"/>
    <xf numFmtId="0" fontId="1" fillId="50" borderId="2" xfId="0" applyFont="1" applyFill="1" applyBorder="1"/>
    <xf numFmtId="0" fontId="1" fillId="50" borderId="11" xfId="0" applyFont="1" applyFill="1" applyBorder="1"/>
    <xf numFmtId="0" fontId="1" fillId="56" borderId="5" xfId="0" applyFont="1" applyFill="1" applyBorder="1"/>
    <xf numFmtId="14" fontId="1" fillId="0" borderId="0" xfId="0" applyNumberFormat="1" applyFont="1"/>
    <xf numFmtId="0" fontId="0" fillId="52" borderId="0" xfId="0" applyFont="1" applyFill="1" applyAlignment="1"/>
    <xf numFmtId="0" fontId="19" fillId="52" borderId="0" xfId="0" applyFont="1" applyFill="1" applyAlignment="1"/>
    <xf numFmtId="0" fontId="1" fillId="57" borderId="5" xfId="0" applyFont="1" applyFill="1" applyBorder="1"/>
    <xf numFmtId="0" fontId="20" fillId="52" borderId="0" xfId="0" applyFont="1" applyFill="1" applyAlignment="1"/>
    <xf numFmtId="0" fontId="21" fillId="52" borderId="0" xfId="0" applyFont="1" applyFill="1" applyAlignment="1"/>
    <xf numFmtId="0" fontId="1" fillId="58" borderId="5" xfId="0" applyFont="1" applyFill="1" applyBorder="1"/>
    <xf numFmtId="0" fontId="0" fillId="0" borderId="5" xfId="0" applyFont="1" applyBorder="1" applyAlignment="1"/>
    <xf numFmtId="166" fontId="1" fillId="10" borderId="25" xfId="0" applyNumberFormat="1" applyFont="1" applyFill="1" applyBorder="1"/>
    <xf numFmtId="0" fontId="0" fillId="0" borderId="2" xfId="0" applyFont="1" applyBorder="1" applyAlignment="1"/>
    <xf numFmtId="0" fontId="1" fillId="10" borderId="25" xfId="0" applyFont="1" applyFill="1" applyBorder="1"/>
    <xf numFmtId="0" fontId="1" fillId="10" borderId="23" xfId="0" applyFont="1" applyFill="1" applyBorder="1"/>
    <xf numFmtId="0" fontId="1" fillId="10" borderId="27" xfId="0" applyFont="1" applyFill="1" applyBorder="1"/>
    <xf numFmtId="0" fontId="2" fillId="20" borderId="5" xfId="0" applyFont="1" applyFill="1" applyBorder="1" applyAlignment="1"/>
    <xf numFmtId="0" fontId="2" fillId="20" borderId="5" xfId="0" applyFont="1" applyFill="1" applyBorder="1"/>
    <xf numFmtId="0" fontId="1" fillId="5" borderId="6" xfId="0" applyFont="1" applyFill="1" applyBorder="1"/>
    <xf numFmtId="0" fontId="1" fillId="14" borderId="32" xfId="0" applyFont="1" applyFill="1" applyBorder="1"/>
    <xf numFmtId="0" fontId="2" fillId="20" borderId="13" xfId="0" applyFont="1" applyFill="1" applyBorder="1"/>
    <xf numFmtId="0" fontId="2" fillId="52" borderId="0" xfId="0" applyFont="1" applyFill="1"/>
    <xf numFmtId="0" fontId="1" fillId="52" borderId="2" xfId="0" applyFont="1" applyFill="1" applyBorder="1"/>
    <xf numFmtId="0" fontId="1" fillId="52" borderId="11" xfId="0" applyFont="1" applyFill="1" applyBorder="1"/>
    <xf numFmtId="166" fontId="20" fillId="52" borderId="0" xfId="0" applyNumberFormat="1" applyFont="1" applyFill="1" applyAlignment="1"/>
    <xf numFmtId="0" fontId="22" fillId="52" borderId="0" xfId="0" applyFont="1" applyFill="1" applyAlignment="1"/>
    <xf numFmtId="0" fontId="1" fillId="59" borderId="5" xfId="0" applyFont="1" applyFill="1" applyBorder="1"/>
    <xf numFmtId="0" fontId="0" fillId="51" borderId="0" xfId="0" applyFont="1" applyFill="1" applyAlignment="1"/>
    <xf numFmtId="0" fontId="1" fillId="56" borderId="1" xfId="0" applyFont="1" applyFill="1" applyBorder="1"/>
    <xf numFmtId="0" fontId="1" fillId="52" borderId="1" xfId="0" applyFont="1" applyFill="1" applyBorder="1"/>
    <xf numFmtId="0" fontId="1" fillId="51" borderId="13" xfId="0" applyFont="1" applyFill="1" applyBorder="1"/>
    <xf numFmtId="0" fontId="1" fillId="55" borderId="1" xfId="0" applyFont="1" applyFill="1" applyBorder="1"/>
    <xf numFmtId="166" fontId="22" fillId="52" borderId="0" xfId="0" applyNumberFormat="1" applyFont="1" applyFill="1" applyAlignment="1"/>
    <xf numFmtId="1" fontId="1" fillId="51" borderId="5" xfId="0" applyNumberFormat="1" applyFont="1" applyFill="1" applyBorder="1"/>
    <xf numFmtId="1" fontId="1" fillId="56" borderId="5" xfId="0" applyNumberFormat="1" applyFont="1" applyFill="1" applyBorder="1"/>
    <xf numFmtId="166" fontId="23" fillId="52" borderId="0" xfId="0" applyNumberFormat="1" applyFont="1" applyFill="1" applyAlignment="1"/>
    <xf numFmtId="0" fontId="0" fillId="58" borderId="0" xfId="0" applyFont="1" applyFill="1" applyAlignment="1"/>
    <xf numFmtId="20" fontId="1" fillId="0" borderId="0" xfId="0" applyNumberFormat="1" applyFont="1"/>
    <xf numFmtId="0" fontId="1" fillId="53" borderId="15" xfId="0" applyFont="1" applyFill="1" applyBorder="1"/>
    <xf numFmtId="0" fontId="1" fillId="60" borderId="5" xfId="0" applyFont="1" applyFill="1" applyBorder="1"/>
    <xf numFmtId="0" fontId="1" fillId="51" borderId="15" xfId="0" applyFont="1" applyFill="1" applyBorder="1"/>
    <xf numFmtId="8" fontId="1" fillId="0" borderId="15" xfId="0" applyNumberFormat="1" applyFont="1" applyBorder="1"/>
    <xf numFmtId="166" fontId="0" fillId="52" borderId="0" xfId="0" applyNumberFormat="1" applyFont="1" applyFill="1" applyAlignment="1"/>
    <xf numFmtId="0" fontId="1" fillId="53" borderId="1" xfId="0" applyFont="1" applyFill="1" applyBorder="1"/>
    <xf numFmtId="16" fontId="1" fillId="52" borderId="0" xfId="0" applyNumberFormat="1" applyFont="1" applyFill="1"/>
    <xf numFmtId="1" fontId="1" fillId="52" borderId="15" xfId="0" applyNumberFormat="1" applyFont="1" applyFill="1" applyBorder="1"/>
    <xf numFmtId="0" fontId="1" fillId="52" borderId="15" xfId="0" applyFont="1" applyFill="1" applyBorder="1"/>
    <xf numFmtId="0" fontId="1" fillId="52" borderId="0" xfId="0" applyFont="1" applyFill="1"/>
    <xf numFmtId="0" fontId="0" fillId="51" borderId="2" xfId="0" applyFont="1" applyFill="1" applyBorder="1" applyAlignment="1"/>
    <xf numFmtId="6" fontId="1" fillId="0" borderId="1" xfId="0" applyNumberFormat="1" applyFont="1" applyBorder="1"/>
    <xf numFmtId="16" fontId="1" fillId="0" borderId="0" xfId="0" applyNumberFormat="1" applyFont="1"/>
    <xf numFmtId="0" fontId="1" fillId="61" borderId="1" xfId="0" applyFont="1" applyFill="1" applyBorder="1"/>
    <xf numFmtId="0" fontId="1" fillId="61" borderId="9" xfId="0" applyFont="1" applyFill="1" applyBorder="1"/>
    <xf numFmtId="0" fontId="0" fillId="61" borderId="0" xfId="0" applyFont="1" applyFill="1" applyAlignment="1"/>
    <xf numFmtId="0" fontId="1" fillId="61" borderId="6" xfId="0" applyFont="1" applyFill="1" applyBorder="1"/>
    <xf numFmtId="0" fontId="1" fillId="61" borderId="2" xfId="0" applyFont="1" applyFill="1" applyBorder="1"/>
    <xf numFmtId="0" fontId="1" fillId="61" borderId="10" xfId="0" applyFont="1" applyFill="1" applyBorder="1"/>
    <xf numFmtId="1" fontId="1" fillId="61" borderId="5" xfId="0" applyNumberFormat="1" applyFont="1" applyFill="1" applyBorder="1"/>
    <xf numFmtId="0" fontId="1" fillId="61" borderId="5" xfId="0" applyFont="1" applyFill="1" applyBorder="1"/>
    <xf numFmtId="0" fontId="2" fillId="61" borderId="1" xfId="0" applyFont="1" applyFill="1" applyBorder="1"/>
    <xf numFmtId="165" fontId="1" fillId="61" borderId="1" xfId="0" applyNumberFormat="1" applyFont="1" applyFill="1" applyBorder="1"/>
    <xf numFmtId="0" fontId="1" fillId="62" borderId="1" xfId="0" applyFont="1" applyFill="1" applyBorder="1"/>
    <xf numFmtId="0" fontId="1" fillId="62" borderId="5" xfId="0" applyFont="1" applyFill="1" applyBorder="1"/>
    <xf numFmtId="0" fontId="1" fillId="62" borderId="6" xfId="0" applyFont="1" applyFill="1" applyBorder="1"/>
    <xf numFmtId="0" fontId="2" fillId="62" borderId="1" xfId="0" applyFont="1" applyFill="1" applyBorder="1" applyAlignment="1"/>
    <xf numFmtId="0" fontId="1" fillId="62" borderId="2" xfId="0" applyFont="1" applyFill="1" applyBorder="1"/>
    <xf numFmtId="0" fontId="0" fillId="62" borderId="0" xfId="0" applyFont="1" applyFill="1" applyAlignment="1"/>
    <xf numFmtId="0" fontId="1" fillId="63" borderId="1" xfId="0" applyFont="1" applyFill="1" applyBorder="1"/>
    <xf numFmtId="0" fontId="1" fillId="63" borderId="5" xfId="0" applyFont="1" applyFill="1" applyBorder="1"/>
    <xf numFmtId="0" fontId="1" fillId="63" borderId="6" xfId="0" applyFont="1" applyFill="1" applyBorder="1"/>
    <xf numFmtId="0" fontId="1" fillId="63" borderId="2" xfId="0" applyFont="1" applyFill="1" applyBorder="1"/>
    <xf numFmtId="0" fontId="0" fillId="63" borderId="0" xfId="0" applyFont="1" applyFill="1" applyAlignment="1"/>
    <xf numFmtId="0" fontId="1" fillId="63" borderId="10" xfId="0" applyFont="1" applyFill="1" applyBorder="1"/>
    <xf numFmtId="0" fontId="1" fillId="64" borderId="12" xfId="0" applyFont="1" applyFill="1" applyBorder="1"/>
    <xf numFmtId="0" fontId="0" fillId="61" borderId="5" xfId="0" applyFont="1" applyFill="1" applyBorder="1" applyAlignment="1"/>
    <xf numFmtId="0" fontId="0" fillId="63" borderId="5" xfId="0" applyFont="1" applyFill="1" applyBorder="1" applyAlignment="1"/>
    <xf numFmtId="0" fontId="1" fillId="56" borderId="10" xfId="0" applyFont="1" applyFill="1" applyBorder="1"/>
    <xf numFmtId="0" fontId="1" fillId="9" borderId="10" xfId="0" applyFont="1" applyFill="1" applyBorder="1"/>
    <xf numFmtId="0" fontId="1" fillId="61" borderId="12" xfId="0" applyFont="1" applyFill="1" applyBorder="1"/>
    <xf numFmtId="0" fontId="1" fillId="64" borderId="2" xfId="0" applyFont="1" applyFill="1" applyBorder="1"/>
    <xf numFmtId="0" fontId="1" fillId="59" borderId="10" xfId="0" applyFont="1" applyFill="1" applyBorder="1"/>
    <xf numFmtId="0" fontId="1" fillId="12" borderId="12" xfId="0" applyFont="1" applyFill="1" applyBorder="1"/>
    <xf numFmtId="0" fontId="1" fillId="13" borderId="10" xfId="0" applyFont="1" applyFill="1" applyBorder="1"/>
    <xf numFmtId="0" fontId="1" fillId="65" borderId="10" xfId="0" applyFont="1" applyFill="1" applyBorder="1"/>
    <xf numFmtId="0" fontId="1" fillId="52" borderId="10" xfId="0" applyFont="1" applyFill="1" applyBorder="1"/>
    <xf numFmtId="0" fontId="1" fillId="53" borderId="10" xfId="0" applyFont="1" applyFill="1" applyBorder="1"/>
    <xf numFmtId="0" fontId="1" fillId="66" borderId="10" xfId="0" applyFont="1" applyFill="1" applyBorder="1"/>
    <xf numFmtId="0" fontId="1" fillId="62" borderId="10" xfId="0" applyFont="1" applyFill="1" applyBorder="1"/>
    <xf numFmtId="0" fontId="1" fillId="16" borderId="10" xfId="0" applyFont="1" applyFill="1" applyBorder="1"/>
    <xf numFmtId="0" fontId="4" fillId="7" borderId="32" xfId="0" applyFont="1" applyFill="1" applyBorder="1"/>
    <xf numFmtId="0" fontId="1" fillId="67" borderId="5" xfId="0" applyFont="1" applyFill="1" applyBorder="1"/>
    <xf numFmtId="0" fontId="1" fillId="50" borderId="1" xfId="0" applyFont="1" applyFill="1" applyBorder="1"/>
    <xf numFmtId="0" fontId="0" fillId="51" borderId="5" xfId="0" applyFont="1" applyFill="1" applyBorder="1" applyAlignment="1"/>
    <xf numFmtId="168" fontId="1" fillId="0" borderId="1" xfId="0" applyNumberFormat="1" applyFont="1" applyBorder="1"/>
    <xf numFmtId="0" fontId="1" fillId="56" borderId="12" xfId="0" applyFont="1" applyFill="1" applyBorder="1"/>
    <xf numFmtId="0" fontId="1" fillId="56" borderId="2" xfId="0" applyFont="1" applyFill="1" applyBorder="1"/>
    <xf numFmtId="0" fontId="0" fillId="56" borderId="0" xfId="0" applyFont="1" applyFill="1" applyAlignment="1"/>
    <xf numFmtId="0" fontId="1" fillId="56" borderId="7" xfId="0" applyFont="1" applyFill="1" applyBorder="1"/>
    <xf numFmtId="0" fontId="1" fillId="68" borderId="5" xfId="0" applyFont="1" applyFill="1" applyBorder="1"/>
    <xf numFmtId="0" fontId="24" fillId="52" borderId="0" xfId="0" applyFont="1" applyFill="1" applyAlignment="1"/>
    <xf numFmtId="166" fontId="24" fillId="52" borderId="0" xfId="0" applyNumberFormat="1" applyFont="1" applyFill="1" applyAlignment="1"/>
    <xf numFmtId="0" fontId="0" fillId="52" borderId="2" xfId="0" applyFont="1" applyFill="1" applyBorder="1" applyAlignment="1"/>
    <xf numFmtId="0" fontId="25" fillId="52" borderId="0" xfId="0" applyFont="1" applyFill="1" applyAlignment="1"/>
    <xf numFmtId="0" fontId="1" fillId="69" borderId="5" xfId="0" applyFont="1" applyFill="1" applyBorder="1"/>
    <xf numFmtId="0" fontId="0" fillId="0" borderId="2" xfId="0" applyFont="1" applyFill="1" applyBorder="1" applyAlignment="1"/>
    <xf numFmtId="0" fontId="1" fillId="0" borderId="2" xfId="0" applyFont="1" applyFill="1" applyBorder="1"/>
    <xf numFmtId="0" fontId="11" fillId="0" borderId="2" xfId="0" applyFont="1" applyFill="1" applyBorder="1"/>
    <xf numFmtId="0" fontId="1" fillId="52" borderId="37" xfId="0" applyFont="1" applyFill="1" applyBorder="1"/>
    <xf numFmtId="0" fontId="1" fillId="12" borderId="37" xfId="0" applyFont="1" applyFill="1" applyBorder="1"/>
    <xf numFmtId="0" fontId="11" fillId="12" borderId="37" xfId="0" applyFont="1" applyFill="1" applyBorder="1"/>
    <xf numFmtId="0" fontId="1" fillId="0" borderId="2" xfId="0" applyFont="1" applyBorder="1"/>
    <xf numFmtId="0" fontId="11" fillId="0" borderId="2" xfId="0" applyFont="1" applyBorder="1"/>
    <xf numFmtId="0" fontId="0" fillId="53" borderId="0" xfId="0" applyFont="1" applyFill="1" applyAlignment="1"/>
    <xf numFmtId="0" fontId="0" fillId="70" borderId="0" xfId="0" applyFont="1" applyFill="1" applyAlignment="1"/>
    <xf numFmtId="0" fontId="26" fillId="0" borderId="2" xfId="0" applyFont="1" applyBorder="1" applyAlignment="1"/>
    <xf numFmtId="0" fontId="27" fillId="14" borderId="2" xfId="0" applyFont="1" applyFill="1" applyBorder="1"/>
    <xf numFmtId="0" fontId="27" fillId="0" borderId="2" xfId="0" applyFont="1" applyFill="1" applyBorder="1"/>
    <xf numFmtId="0" fontId="26" fillId="0" borderId="2" xfId="0" applyFont="1" applyFill="1" applyBorder="1" applyAlignment="1"/>
    <xf numFmtId="16" fontId="27" fillId="0" borderId="2" xfId="0" applyNumberFormat="1" applyFont="1" applyFill="1" applyBorder="1"/>
    <xf numFmtId="0" fontId="1" fillId="69" borderId="23" xfId="0" applyFont="1" applyFill="1" applyBorder="1"/>
    <xf numFmtId="0" fontId="0" fillId="52" borderId="5" xfId="0" applyFont="1" applyFill="1" applyBorder="1" applyAlignment="1"/>
    <xf numFmtId="0" fontId="0" fillId="0" borderId="5" xfId="0" applyFont="1" applyBorder="1" applyAlignment="1">
      <alignment wrapText="1"/>
    </xf>
    <xf numFmtId="0" fontId="0" fillId="71" borderId="5" xfId="0" applyFont="1" applyFill="1" applyBorder="1" applyAlignment="1"/>
    <xf numFmtId="166" fontId="0" fillId="71" borderId="5" xfId="0" applyNumberFormat="1" applyFont="1" applyFill="1" applyBorder="1" applyAlignment="1"/>
    <xf numFmtId="0" fontId="0" fillId="68" borderId="5" xfId="0" applyFont="1" applyFill="1" applyBorder="1" applyAlignment="1"/>
    <xf numFmtId="166" fontId="0" fillId="72" borderId="5" xfId="0" applyNumberFormat="1" applyFont="1" applyFill="1" applyBorder="1" applyAlignment="1"/>
    <xf numFmtId="0" fontId="0" fillId="54" borderId="5" xfId="0" applyFont="1" applyFill="1" applyBorder="1" applyAlignment="1"/>
    <xf numFmtId="166" fontId="1" fillId="51" borderId="5" xfId="0" applyNumberFormat="1" applyFont="1" applyFill="1" applyBorder="1"/>
    <xf numFmtId="166" fontId="1" fillId="51" borderId="23" xfId="0" applyNumberFormat="1" applyFont="1" applyFill="1" applyBorder="1"/>
    <xf numFmtId="166" fontId="1" fillId="51" borderId="27" xfId="0" applyNumberFormat="1" applyFont="1" applyFill="1" applyBorder="1"/>
    <xf numFmtId="166" fontId="0" fillId="56" borderId="5" xfId="0" applyNumberFormat="1" applyFont="1" applyFill="1" applyBorder="1" applyAlignment="1"/>
    <xf numFmtId="166" fontId="25" fillId="52" borderId="0" xfId="0" applyNumberFormat="1" applyFont="1" applyFill="1" applyAlignment="1"/>
    <xf numFmtId="0" fontId="0" fillId="60" borderId="5" xfId="0" applyFont="1" applyFill="1" applyBorder="1" applyAlignment="1"/>
  </cellXfs>
  <cellStyles count="1">
    <cellStyle name="Normal" xfId="0" builtinId="0"/>
  </cellStyles>
  <dxfs count="260"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tyles" Target="styles.xml" /><Relationship Id="rId5" Type="http://schemas.openxmlformats.org/officeDocument/2006/relationships/worksheet" Target="worksheets/sheet5.xml" /><Relationship Id="rId10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000"/>
  <sheetViews>
    <sheetView topLeftCell="C253" workbookViewId="0">
      <selection activeCell="D268" sqref="D268"/>
    </sheetView>
  </sheetViews>
  <sheetFormatPr defaultColWidth="12.64453125" defaultRowHeight="15" customHeight="1" x14ac:dyDescent="0.2"/>
  <cols>
    <col min="1" max="1" width="24.75" customWidth="1"/>
    <col min="2" max="2" width="28.11328125" customWidth="1"/>
    <col min="3" max="3" width="27.57421875" customWidth="1"/>
    <col min="4" max="4" width="17.75390625" customWidth="1"/>
    <col min="5" max="5" width="12.9140625" customWidth="1"/>
    <col min="6" max="6" width="20.71484375" customWidth="1"/>
    <col min="7" max="7" width="24.2109375" customWidth="1"/>
    <col min="8" max="8" width="20.4453125" customWidth="1"/>
    <col min="9" max="9" width="22.8671875" customWidth="1"/>
    <col min="10" max="10" width="16.6796875" customWidth="1"/>
    <col min="11" max="11" width="13.046875" customWidth="1"/>
    <col min="12" max="12" width="36.58984375" customWidth="1"/>
    <col min="13" max="13" width="34.03125" customWidth="1"/>
    <col min="14" max="14" width="16.41015625" customWidth="1"/>
    <col min="15" max="15" width="18.96484375" customWidth="1"/>
    <col min="16" max="17" width="19.63671875" customWidth="1"/>
    <col min="18" max="18" width="23.80859375" customWidth="1"/>
    <col min="19" max="19" width="22.1953125" customWidth="1"/>
    <col min="20" max="20" width="22.8671875" customWidth="1"/>
    <col min="21" max="21" width="22.59765625" customWidth="1"/>
    <col min="22" max="22" width="12.375" customWidth="1"/>
    <col min="23" max="23" width="14.9296875" customWidth="1"/>
    <col min="24" max="24" width="23.13671875" customWidth="1"/>
    <col min="25" max="25" width="15.46875" customWidth="1"/>
    <col min="26" max="26" width="17.08203125" customWidth="1"/>
    <col min="27" max="27" width="26.76953125" customWidth="1"/>
    <col min="28" max="28" width="23.9453125" customWidth="1"/>
    <col min="29" max="29" width="16.8125" customWidth="1"/>
    <col min="30" max="30" width="22.1953125" customWidth="1"/>
    <col min="31" max="31" width="30.40234375" customWidth="1"/>
    <col min="32" max="32" width="23.13671875" customWidth="1"/>
    <col min="33" max="33" width="14.796875" customWidth="1"/>
    <col min="34" max="35" width="8.609375" customWidth="1"/>
    <col min="36" max="36" width="13.5859375" customWidth="1"/>
    <col min="37" max="37" width="31.34375" customWidth="1"/>
    <col min="38" max="38" width="15.06640625" customWidth="1"/>
    <col min="39" max="39" width="15.87109375" customWidth="1"/>
    <col min="40" max="40" width="12.9140625" customWidth="1"/>
    <col min="41" max="41" width="22.8671875" customWidth="1"/>
    <col min="42" max="42" width="29.59375" customWidth="1"/>
    <col min="43" max="43" width="23.67578125" customWidth="1"/>
    <col min="44" max="44" width="22.59765625" customWidth="1"/>
    <col min="45" max="45" width="15.46875" customWidth="1"/>
    <col min="46" max="46" width="24.2109375" customWidth="1"/>
    <col min="47" max="47" width="21.1171875" customWidth="1"/>
    <col min="48" max="49" width="8.609375" customWidth="1"/>
    <col min="50" max="50" width="11.56640625" customWidth="1"/>
    <col min="51" max="51" width="9.4140625" customWidth="1"/>
    <col min="52" max="52" width="13.44921875" customWidth="1"/>
    <col min="53" max="53" width="16.54296875" customWidth="1"/>
    <col min="54" max="55" width="8.609375" customWidth="1"/>
    <col min="56" max="56" width="18.5625" customWidth="1"/>
    <col min="57" max="60" width="8.609375" customWidth="1"/>
  </cols>
  <sheetData>
    <row r="1" spans="1:60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3" t="s">
        <v>21</v>
      </c>
      <c r="W1" s="3" t="s">
        <v>22</v>
      </c>
      <c r="X1" s="4" t="s">
        <v>23</v>
      </c>
      <c r="Y1" s="5" t="s">
        <v>24</v>
      </c>
      <c r="Z1" s="5" t="s">
        <v>25</v>
      </c>
      <c r="AA1" s="5" t="s">
        <v>26</v>
      </c>
      <c r="AB1" s="6" t="s">
        <v>27</v>
      </c>
      <c r="AC1" s="6" t="s">
        <v>28</v>
      </c>
      <c r="AD1" s="7" t="s">
        <v>29</v>
      </c>
      <c r="AE1" s="6" t="s">
        <v>30</v>
      </c>
      <c r="AF1" s="8" t="s">
        <v>31</v>
      </c>
      <c r="AG1" s="8" t="s">
        <v>32</v>
      </c>
      <c r="AH1" s="8" t="s">
        <v>33</v>
      </c>
      <c r="AI1" s="8"/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/>
      <c r="AP1" s="9" t="s">
        <v>39</v>
      </c>
      <c r="AQ1" s="9" t="s">
        <v>40</v>
      </c>
      <c r="AR1" s="9" t="s">
        <v>33</v>
      </c>
      <c r="AS1" s="9" t="s">
        <v>32</v>
      </c>
      <c r="AT1" s="9" t="s">
        <v>41</v>
      </c>
      <c r="AU1" s="9" t="s">
        <v>42</v>
      </c>
      <c r="AV1" s="9" t="s">
        <v>43</v>
      </c>
      <c r="AW1" s="9" t="s">
        <v>44</v>
      </c>
      <c r="AX1" s="9" t="s">
        <v>45</v>
      </c>
      <c r="AY1" s="9" t="s">
        <v>46</v>
      </c>
      <c r="AZ1" s="10"/>
      <c r="BA1" s="10"/>
      <c r="BF1" s="10"/>
      <c r="BG1" s="10"/>
      <c r="BH1" s="10"/>
    </row>
    <row r="2" spans="1:60" x14ac:dyDescent="0.2">
      <c r="A2" s="11"/>
      <c r="B2" s="11">
        <v>1</v>
      </c>
      <c r="C2" s="390" t="s">
        <v>47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2"/>
      <c r="BA2" s="12"/>
      <c r="BF2" s="12"/>
      <c r="BG2" s="12"/>
      <c r="BH2" s="12"/>
    </row>
    <row r="3" spans="1:60" x14ac:dyDescent="0.2">
      <c r="A3" s="1"/>
      <c r="B3" s="22"/>
      <c r="C3" s="278"/>
      <c r="D3" s="18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4"/>
      <c r="S3" s="4"/>
      <c r="T3" s="4"/>
      <c r="U3" s="4"/>
      <c r="V3" s="4"/>
      <c r="W3" s="4"/>
      <c r="X3" s="4"/>
      <c r="Y3" s="4"/>
      <c r="Z3" s="4"/>
      <c r="AA3" s="4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0"/>
      <c r="BA3" s="10"/>
      <c r="BF3" s="10"/>
      <c r="BG3" s="10"/>
      <c r="BH3" s="10"/>
    </row>
    <row r="4" spans="1:60" x14ac:dyDescent="0.2">
      <c r="A4" s="1"/>
      <c r="B4" s="377"/>
      <c r="C4" s="303"/>
      <c r="D4" s="18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4"/>
      <c r="S4" s="4"/>
      <c r="T4" s="4"/>
      <c r="U4" s="4"/>
      <c r="V4" s="4"/>
      <c r="W4" s="4"/>
      <c r="X4" s="4"/>
      <c r="Y4" s="4"/>
      <c r="Z4" s="4"/>
      <c r="AA4" s="4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0"/>
      <c r="BA4" s="10"/>
      <c r="BF4" s="10"/>
      <c r="BG4" s="10"/>
      <c r="BH4" s="10"/>
    </row>
    <row r="5" spans="1:60" ht="15" customHeight="1" x14ac:dyDescent="0.2">
      <c r="A5" s="19"/>
      <c r="B5" s="20">
        <v>1</v>
      </c>
      <c r="C5" s="292" t="s">
        <v>49</v>
      </c>
      <c r="D5" s="18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4"/>
      <c r="S5" s="4"/>
      <c r="T5" s="4"/>
      <c r="U5" s="4"/>
      <c r="V5" s="4"/>
      <c r="W5" s="4"/>
      <c r="X5" s="4"/>
      <c r="Y5" s="4"/>
      <c r="Z5" s="4"/>
      <c r="AA5" s="4"/>
      <c r="AB5" s="8"/>
      <c r="AC5" s="8"/>
      <c r="AD5" s="8"/>
      <c r="AE5" s="8"/>
      <c r="AF5" s="8">
        <v>1</v>
      </c>
      <c r="AG5" s="8">
        <v>1</v>
      </c>
      <c r="AH5" s="8"/>
      <c r="AI5" s="8"/>
      <c r="AJ5" s="8"/>
      <c r="AK5" s="8"/>
      <c r="AL5" s="8"/>
      <c r="AM5" s="8"/>
      <c r="AN5" s="8"/>
      <c r="AO5" s="8"/>
      <c r="AP5" s="15"/>
      <c r="AQ5" s="15"/>
      <c r="AR5" s="15"/>
      <c r="AS5" s="15"/>
      <c r="AT5" s="15"/>
      <c r="AU5" s="15"/>
      <c r="AV5" s="15"/>
      <c r="AW5" s="15"/>
      <c r="AX5" s="15"/>
      <c r="AY5" s="15"/>
    </row>
    <row r="6" spans="1:60" x14ac:dyDescent="0.2">
      <c r="A6" s="1"/>
      <c r="B6" s="378">
        <v>2</v>
      </c>
      <c r="C6" s="303" t="s">
        <v>54</v>
      </c>
      <c r="D6" s="18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4"/>
      <c r="S6" s="4"/>
      <c r="T6" s="4"/>
      <c r="U6" s="4"/>
      <c r="V6" s="4"/>
      <c r="W6" s="4"/>
      <c r="X6" s="4"/>
      <c r="Y6" s="4"/>
      <c r="Z6" s="4"/>
      <c r="AA6" s="4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/>
      <c r="BA6" s="10"/>
      <c r="BF6" s="10"/>
      <c r="BG6" s="10"/>
      <c r="BH6" s="10"/>
    </row>
    <row r="7" spans="1:60" x14ac:dyDescent="0.2">
      <c r="A7" s="1"/>
      <c r="B7" s="378">
        <v>3</v>
      </c>
      <c r="C7" s="303" t="s">
        <v>557</v>
      </c>
      <c r="D7" s="18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4"/>
      <c r="S7" s="4"/>
      <c r="T7" s="4"/>
      <c r="U7" s="4"/>
      <c r="V7" s="4"/>
      <c r="W7" s="4"/>
      <c r="X7" s="4"/>
      <c r="Y7" s="4"/>
      <c r="Z7" s="4"/>
      <c r="AA7" s="4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0"/>
      <c r="BA7" s="10"/>
      <c r="BF7" s="10"/>
      <c r="BG7" s="10"/>
      <c r="BH7" s="10"/>
    </row>
    <row r="8" spans="1:60" s="354" customFormat="1" x14ac:dyDescent="0.2">
      <c r="A8" s="352"/>
      <c r="B8" s="353">
        <v>5</v>
      </c>
      <c r="C8" s="375"/>
      <c r="D8" s="355"/>
      <c r="E8" s="352"/>
      <c r="F8" s="352"/>
      <c r="G8" s="352"/>
      <c r="H8" s="352"/>
      <c r="I8" s="352"/>
      <c r="J8" s="352"/>
      <c r="K8" s="352"/>
      <c r="L8" s="352"/>
      <c r="M8" s="352"/>
      <c r="N8" s="352"/>
      <c r="O8" s="352"/>
      <c r="P8" s="352"/>
      <c r="Q8" s="352"/>
      <c r="R8" s="352"/>
      <c r="S8" s="352"/>
      <c r="T8" s="352"/>
      <c r="U8" s="352"/>
      <c r="V8" s="352"/>
      <c r="W8" s="352"/>
      <c r="X8" s="352"/>
      <c r="Y8" s="352"/>
      <c r="Z8" s="352"/>
      <c r="AA8" s="352"/>
      <c r="AB8" s="352"/>
      <c r="AC8" s="352"/>
      <c r="AD8" s="352"/>
      <c r="AE8" s="352"/>
      <c r="AF8" s="352"/>
      <c r="AG8" s="352"/>
      <c r="AH8" s="352"/>
      <c r="AI8" s="352"/>
      <c r="AJ8" s="352"/>
      <c r="AK8" s="352"/>
      <c r="AL8" s="352"/>
      <c r="AM8" s="352"/>
      <c r="AN8" s="352"/>
      <c r="AO8" s="352"/>
      <c r="AP8" s="352"/>
      <c r="AQ8" s="352"/>
      <c r="AR8" s="352"/>
      <c r="AS8" s="352"/>
      <c r="AT8" s="352"/>
      <c r="AU8" s="352"/>
      <c r="AV8" s="352"/>
      <c r="AW8" s="352"/>
      <c r="AX8" s="352"/>
      <c r="AY8" s="352"/>
      <c r="AZ8" s="356"/>
      <c r="BA8" s="356"/>
      <c r="BF8" s="356"/>
      <c r="BG8" s="356"/>
      <c r="BH8" s="356"/>
    </row>
    <row r="9" spans="1:60" s="354" customFormat="1" x14ac:dyDescent="0.2">
      <c r="A9" s="357"/>
      <c r="B9" s="379">
        <v>6</v>
      </c>
      <c r="C9" s="375"/>
      <c r="D9" s="355"/>
      <c r="E9" s="352"/>
      <c r="F9" s="352"/>
      <c r="G9" s="352"/>
      <c r="H9" s="352"/>
      <c r="I9" s="352"/>
      <c r="J9" s="352"/>
      <c r="K9" s="352"/>
      <c r="L9" s="352"/>
      <c r="M9" s="352"/>
      <c r="N9" s="352"/>
      <c r="O9" s="352"/>
      <c r="P9" s="352"/>
      <c r="Q9" s="352"/>
      <c r="R9" s="352"/>
      <c r="S9" s="352"/>
      <c r="T9" s="352"/>
      <c r="U9" s="352"/>
      <c r="V9" s="352"/>
      <c r="W9" s="352"/>
      <c r="X9" s="352"/>
      <c r="Y9" s="352"/>
      <c r="Z9" s="352"/>
      <c r="AA9" s="352"/>
      <c r="AB9" s="352"/>
      <c r="AC9" s="352"/>
      <c r="AD9" s="352"/>
      <c r="AE9" s="352"/>
      <c r="AF9" s="352"/>
      <c r="AG9" s="352"/>
      <c r="AH9" s="352"/>
      <c r="AI9" s="352"/>
      <c r="AJ9" s="352"/>
      <c r="AK9" s="352"/>
      <c r="AL9" s="352"/>
      <c r="AM9" s="352"/>
      <c r="AN9" s="352"/>
      <c r="AO9" s="352"/>
      <c r="AP9" s="352"/>
      <c r="AQ9" s="352"/>
      <c r="AR9" s="352"/>
      <c r="AS9" s="352"/>
      <c r="AT9" s="352"/>
      <c r="AU9" s="352"/>
      <c r="AV9" s="352"/>
      <c r="AW9" s="352"/>
      <c r="AX9" s="352"/>
      <c r="AY9" s="352"/>
      <c r="AZ9" s="356"/>
      <c r="BA9" s="356"/>
      <c r="BF9" s="356"/>
      <c r="BG9" s="356"/>
      <c r="BH9" s="356"/>
    </row>
    <row r="10" spans="1:60" x14ac:dyDescent="0.2">
      <c r="A10" s="24"/>
      <c r="B10" s="374">
        <v>4</v>
      </c>
      <c r="C10" s="303" t="s">
        <v>542</v>
      </c>
      <c r="D10" s="18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4"/>
      <c r="S10" s="4"/>
      <c r="T10" s="4"/>
      <c r="U10" s="4"/>
      <c r="V10" s="4"/>
      <c r="W10" s="4"/>
      <c r="X10" s="4"/>
      <c r="Y10" s="4"/>
      <c r="Z10" s="4"/>
      <c r="AA10" s="4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15"/>
      <c r="AQ10" s="15"/>
      <c r="AR10" s="15"/>
      <c r="AS10" s="15"/>
      <c r="AT10" s="15"/>
      <c r="AU10" s="9"/>
      <c r="AV10" s="15"/>
      <c r="AW10" s="15"/>
      <c r="AX10" s="15"/>
      <c r="AY10" s="15"/>
      <c r="AZ10" s="10"/>
      <c r="BA10" s="10"/>
      <c r="BF10" s="10"/>
      <c r="BG10" s="10"/>
      <c r="BH10" s="10"/>
    </row>
    <row r="11" spans="1:60" x14ac:dyDescent="0.2">
      <c r="A11" s="1"/>
      <c r="B11" s="380">
        <v>5</v>
      </c>
      <c r="C11" s="303" t="s">
        <v>588</v>
      </c>
      <c r="D11" s="18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4"/>
      <c r="S11" s="4"/>
      <c r="T11" s="4"/>
      <c r="U11" s="4"/>
      <c r="V11" s="4"/>
      <c r="W11" s="4"/>
      <c r="X11" s="4"/>
      <c r="Y11" s="4"/>
      <c r="Z11" s="4"/>
      <c r="AA11" s="4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0"/>
      <c r="BA11" s="10"/>
      <c r="BF11" s="10"/>
      <c r="BG11" s="10"/>
      <c r="BH11" s="10"/>
    </row>
    <row r="12" spans="1:60" s="354" customFormat="1" x14ac:dyDescent="0.2">
      <c r="A12" s="352"/>
      <c r="B12" s="357">
        <v>7</v>
      </c>
      <c r="C12" s="375"/>
      <c r="D12" s="355"/>
      <c r="E12" s="352"/>
      <c r="F12" s="352"/>
      <c r="G12" s="352"/>
      <c r="H12" s="352"/>
      <c r="I12" s="352"/>
      <c r="J12" s="352"/>
      <c r="K12" s="352"/>
      <c r="L12" s="352"/>
      <c r="M12" s="352"/>
      <c r="N12" s="352"/>
      <c r="O12" s="352"/>
      <c r="P12" s="352"/>
      <c r="Q12" s="352"/>
      <c r="R12" s="352"/>
      <c r="S12" s="352"/>
      <c r="T12" s="352"/>
      <c r="U12" s="352"/>
      <c r="V12" s="352"/>
      <c r="W12" s="352"/>
      <c r="X12" s="352"/>
      <c r="Y12" s="352"/>
      <c r="Z12" s="352"/>
      <c r="AA12" s="352"/>
      <c r="AB12" s="352"/>
      <c r="AC12" s="352"/>
      <c r="AD12" s="352"/>
      <c r="AE12" s="352"/>
      <c r="AF12" s="352"/>
      <c r="AG12" s="352"/>
      <c r="AH12" s="352"/>
      <c r="AI12" s="352"/>
      <c r="AJ12" s="352"/>
      <c r="AK12" s="352"/>
      <c r="AL12" s="352"/>
      <c r="AM12" s="352"/>
      <c r="AN12" s="352"/>
      <c r="AO12" s="352"/>
      <c r="AP12" s="352"/>
      <c r="AQ12" s="352"/>
      <c r="AR12" s="352"/>
      <c r="AS12" s="352"/>
      <c r="AT12" s="352"/>
      <c r="AU12" s="352"/>
      <c r="AV12" s="352"/>
      <c r="AW12" s="352"/>
      <c r="AX12" s="352"/>
      <c r="AY12" s="352"/>
      <c r="AZ12" s="356"/>
      <c r="BA12" s="356"/>
      <c r="BF12" s="356"/>
      <c r="BG12" s="356"/>
      <c r="BH12" s="356"/>
    </row>
    <row r="13" spans="1:60" s="354" customFormat="1" x14ac:dyDescent="0.2">
      <c r="A13" s="352"/>
      <c r="B13" s="357">
        <v>8</v>
      </c>
      <c r="C13" s="358"/>
      <c r="D13" s="355"/>
      <c r="E13" s="352"/>
      <c r="F13" s="352"/>
      <c r="G13" s="352"/>
      <c r="H13" s="352"/>
      <c r="I13" s="352"/>
      <c r="J13" s="352"/>
      <c r="K13" s="352"/>
      <c r="L13" s="352"/>
      <c r="M13" s="352"/>
      <c r="N13" s="352"/>
      <c r="O13" s="352"/>
      <c r="P13" s="352"/>
      <c r="Q13" s="352"/>
      <c r="R13" s="352"/>
      <c r="S13" s="352"/>
      <c r="T13" s="352"/>
      <c r="U13" s="352"/>
      <c r="V13" s="352"/>
      <c r="W13" s="352"/>
      <c r="X13" s="352"/>
      <c r="Y13" s="352"/>
      <c r="Z13" s="352"/>
      <c r="AA13" s="352"/>
      <c r="AB13" s="352"/>
      <c r="AC13" s="352"/>
      <c r="AD13" s="352"/>
      <c r="AE13" s="352"/>
      <c r="AF13" s="352"/>
      <c r="AG13" s="352"/>
      <c r="AH13" s="352"/>
      <c r="AI13" s="352"/>
      <c r="AJ13" s="352"/>
      <c r="AK13" s="352"/>
      <c r="AL13" s="352"/>
      <c r="AM13" s="352"/>
      <c r="AN13" s="352"/>
      <c r="AO13" s="352"/>
      <c r="AP13" s="352"/>
      <c r="AQ13" s="352"/>
      <c r="AR13" s="352"/>
      <c r="AS13" s="352"/>
      <c r="AT13" s="352"/>
      <c r="AU13" s="352"/>
      <c r="AV13" s="352"/>
      <c r="AW13" s="352"/>
      <c r="AX13" s="352"/>
      <c r="AY13" s="352"/>
      <c r="AZ13" s="356"/>
      <c r="BA13" s="356"/>
      <c r="BF13" s="356"/>
      <c r="BG13" s="356"/>
      <c r="BH13" s="356"/>
    </row>
    <row r="14" spans="1:60" x14ac:dyDescent="0.2">
      <c r="A14" s="1"/>
      <c r="B14" s="381">
        <v>6</v>
      </c>
      <c r="C14" s="303" t="s">
        <v>55</v>
      </c>
      <c r="D14" s="18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4"/>
      <c r="S14" s="4"/>
      <c r="T14" s="4"/>
      <c r="U14" s="4"/>
      <c r="V14" s="4"/>
      <c r="W14" s="4"/>
      <c r="X14" s="4"/>
      <c r="Y14" s="4"/>
      <c r="Z14" s="4"/>
      <c r="AA14" s="4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0"/>
      <c r="BA14" s="10"/>
      <c r="BF14" s="10"/>
      <c r="BG14" s="10"/>
      <c r="BH14" s="10"/>
    </row>
    <row r="15" spans="1:60" s="354" customFormat="1" x14ac:dyDescent="0.2">
      <c r="A15" s="352"/>
      <c r="B15" s="356"/>
      <c r="C15" s="359"/>
      <c r="D15" s="355"/>
      <c r="E15" s="352"/>
      <c r="F15" s="352"/>
      <c r="G15" s="352"/>
      <c r="H15" s="352"/>
      <c r="I15" s="352"/>
      <c r="J15" s="352"/>
      <c r="K15" s="352"/>
      <c r="L15" s="352"/>
      <c r="M15" s="352"/>
      <c r="N15" s="352"/>
      <c r="O15" s="352"/>
      <c r="P15" s="352"/>
      <c r="Q15" s="352"/>
      <c r="R15" s="352"/>
      <c r="S15" s="352"/>
      <c r="T15" s="352"/>
      <c r="U15" s="352"/>
      <c r="V15" s="352"/>
      <c r="W15" s="352"/>
      <c r="X15" s="352"/>
      <c r="Y15" s="352"/>
      <c r="Z15" s="352"/>
      <c r="AA15" s="352"/>
      <c r="AB15" s="352"/>
      <c r="AC15" s="360"/>
      <c r="AD15" s="352"/>
      <c r="AE15" s="352"/>
      <c r="AF15" s="352"/>
      <c r="AG15" s="352"/>
      <c r="AH15" s="352"/>
      <c r="AI15" s="352"/>
      <c r="AJ15" s="352"/>
      <c r="AK15" s="352"/>
      <c r="AL15" s="352"/>
      <c r="AM15" s="352"/>
      <c r="AN15" s="352"/>
      <c r="AO15" s="352"/>
      <c r="AP15" s="352"/>
      <c r="AQ15" s="352"/>
      <c r="AR15" s="352"/>
      <c r="AS15" s="352"/>
      <c r="AT15" s="352"/>
      <c r="AU15" s="352"/>
      <c r="AV15" s="352"/>
      <c r="AW15" s="352"/>
      <c r="AX15" s="352"/>
      <c r="AY15" s="352"/>
      <c r="AZ15" s="356"/>
      <c r="BA15" s="356"/>
      <c r="BF15" s="356"/>
      <c r="BG15" s="356"/>
      <c r="BH15" s="356"/>
    </row>
    <row r="16" spans="1:60" x14ac:dyDescent="0.2">
      <c r="A16" s="22"/>
      <c r="B16" s="382">
        <v>7</v>
      </c>
      <c r="C16" s="303" t="s">
        <v>62</v>
      </c>
      <c r="D16" s="18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4"/>
      <c r="S16" s="4"/>
      <c r="T16" s="4"/>
      <c r="U16" s="4"/>
      <c r="V16" s="4"/>
      <c r="W16" s="4"/>
      <c r="X16" s="4"/>
      <c r="Y16" s="4"/>
      <c r="Z16" s="4"/>
      <c r="AA16" s="4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0"/>
      <c r="BA16" s="10"/>
      <c r="BF16" s="10"/>
      <c r="BG16" s="10"/>
      <c r="BH16" s="10"/>
    </row>
    <row r="17" spans="1:60" x14ac:dyDescent="0.2">
      <c r="A17" s="1"/>
      <c r="B17" s="30">
        <v>8</v>
      </c>
      <c r="C17" s="303" t="s">
        <v>63</v>
      </c>
      <c r="D17" s="18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4"/>
      <c r="S17" s="4"/>
      <c r="T17" s="4"/>
      <c r="U17" s="4"/>
      <c r="V17" s="4"/>
      <c r="W17" s="4"/>
      <c r="X17" s="4"/>
      <c r="Y17" s="4"/>
      <c r="Z17" s="4"/>
      <c r="AA17" s="4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0"/>
      <c r="BA17" s="10"/>
      <c r="BF17" s="10"/>
      <c r="BG17" s="10"/>
      <c r="BH17" s="10"/>
    </row>
    <row r="18" spans="1:60" x14ac:dyDescent="0.2">
      <c r="A18" s="1"/>
      <c r="B18" s="383">
        <v>9</v>
      </c>
      <c r="C18" s="303" t="s">
        <v>64</v>
      </c>
      <c r="D18" s="18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4"/>
      <c r="S18" s="4"/>
      <c r="T18" s="4"/>
      <c r="U18" s="4"/>
      <c r="V18" s="4"/>
      <c r="W18" s="4"/>
      <c r="X18" s="4"/>
      <c r="Y18" s="4"/>
      <c r="Z18" s="4"/>
      <c r="AA18" s="4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15"/>
      <c r="AQ18" s="15"/>
      <c r="AR18" s="15"/>
      <c r="AS18" s="15"/>
      <c r="AT18" s="9"/>
      <c r="AU18" s="15"/>
      <c r="AV18" s="15"/>
      <c r="AW18" s="15"/>
      <c r="AX18" s="15"/>
      <c r="AY18" s="15"/>
      <c r="AZ18" s="10"/>
      <c r="BA18" s="10"/>
      <c r="BF18" s="10"/>
      <c r="BG18" s="10"/>
      <c r="BH18" s="10"/>
    </row>
    <row r="19" spans="1:60" x14ac:dyDescent="0.2">
      <c r="A19" s="1"/>
      <c r="B19" s="383">
        <v>10</v>
      </c>
      <c r="C19" s="303" t="s">
        <v>65</v>
      </c>
      <c r="D19" s="18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4"/>
      <c r="S19" s="4"/>
      <c r="T19" s="4"/>
      <c r="U19" s="4"/>
      <c r="V19" s="4"/>
      <c r="W19" s="4"/>
      <c r="X19" s="4"/>
      <c r="Y19" s="4"/>
      <c r="Z19" s="4"/>
      <c r="AA19" s="4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0"/>
      <c r="BA19" s="10"/>
      <c r="BF19" s="10"/>
      <c r="BG19" s="10"/>
      <c r="BH19" s="10"/>
    </row>
    <row r="20" spans="1:60" x14ac:dyDescent="0.2">
      <c r="A20" s="1"/>
      <c r="B20" s="383">
        <v>11</v>
      </c>
      <c r="C20" s="303" t="s">
        <v>573</v>
      </c>
      <c r="D20" s="18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4"/>
      <c r="S20" s="4"/>
      <c r="T20" s="4"/>
      <c r="U20" s="4"/>
      <c r="V20" s="4"/>
      <c r="W20" s="4"/>
      <c r="X20" s="4"/>
      <c r="Y20" s="4"/>
      <c r="Z20" s="4"/>
      <c r="AA20" s="4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0"/>
      <c r="BA20" s="10"/>
      <c r="BF20" s="10"/>
      <c r="BG20" s="10"/>
      <c r="BH20" s="10"/>
    </row>
    <row r="21" spans="1:60" ht="15.75" customHeight="1" x14ac:dyDescent="0.2">
      <c r="A21" s="1"/>
      <c r="B21" s="383">
        <v>12</v>
      </c>
      <c r="C21" s="303" t="s">
        <v>68</v>
      </c>
      <c r="D21" s="18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4"/>
      <c r="S21" s="4"/>
      <c r="T21" s="4"/>
      <c r="U21" s="4"/>
      <c r="V21" s="4"/>
      <c r="W21" s="4"/>
      <c r="X21" s="4"/>
      <c r="Y21" s="4"/>
      <c r="Z21" s="4"/>
      <c r="AA21" s="4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15"/>
      <c r="AQ21" s="15"/>
      <c r="AR21" s="15"/>
      <c r="AS21" s="15"/>
      <c r="AT21" s="15"/>
      <c r="AU21" s="9"/>
      <c r="AV21" s="15"/>
      <c r="AW21" s="15"/>
      <c r="AX21" s="15"/>
      <c r="AY21" s="15"/>
      <c r="AZ21" s="10"/>
      <c r="BA21" s="10"/>
      <c r="BF21" s="10"/>
      <c r="BG21" s="10"/>
      <c r="BH21" s="10"/>
    </row>
    <row r="22" spans="1:60" ht="15.75" customHeight="1" x14ac:dyDescent="0.2">
      <c r="A22" s="1"/>
      <c r="B22" s="383">
        <v>13</v>
      </c>
      <c r="C22" s="303" t="s">
        <v>69</v>
      </c>
      <c r="D22" s="18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4"/>
      <c r="S22" s="4"/>
      <c r="T22" s="4"/>
      <c r="U22" s="4"/>
      <c r="V22" s="4"/>
      <c r="W22" s="4"/>
      <c r="X22" s="4"/>
      <c r="Y22" s="4"/>
      <c r="Z22" s="4"/>
      <c r="AA22" s="4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0"/>
      <c r="BA22" s="10"/>
      <c r="BF22" s="10"/>
      <c r="BG22" s="10"/>
      <c r="BH22" s="10"/>
    </row>
    <row r="23" spans="1:60" ht="15.75" customHeight="1" x14ac:dyDescent="0.2">
      <c r="A23" s="1"/>
      <c r="B23" s="383">
        <v>14</v>
      </c>
      <c r="C23" s="303" t="s">
        <v>70</v>
      </c>
      <c r="D23" s="18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4"/>
      <c r="S23" s="4"/>
      <c r="T23" s="4"/>
      <c r="U23" s="4"/>
      <c r="V23" s="4"/>
      <c r="W23" s="4"/>
      <c r="X23" s="4"/>
      <c r="Y23" s="4"/>
      <c r="Z23" s="4"/>
      <c r="AA23" s="4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0"/>
      <c r="BA23" s="10"/>
      <c r="BF23" s="10"/>
      <c r="BG23" s="10"/>
      <c r="BH23" s="10"/>
    </row>
    <row r="24" spans="1:60" s="354" customFormat="1" ht="15.75" customHeight="1" x14ac:dyDescent="0.2">
      <c r="B24" s="357">
        <v>18</v>
      </c>
      <c r="C24" s="359"/>
      <c r="D24" s="355"/>
      <c r="E24" s="352"/>
      <c r="F24" s="352"/>
      <c r="G24" s="352"/>
      <c r="H24" s="352"/>
      <c r="I24" s="352"/>
      <c r="J24" s="352"/>
      <c r="K24" s="361"/>
      <c r="L24" s="352"/>
      <c r="M24" s="352"/>
      <c r="N24" s="352"/>
      <c r="O24" s="352"/>
      <c r="P24" s="352"/>
      <c r="Q24" s="352"/>
      <c r="R24" s="352"/>
      <c r="S24" s="352"/>
      <c r="T24" s="352"/>
      <c r="U24" s="352"/>
      <c r="V24" s="352"/>
      <c r="W24" s="352"/>
      <c r="X24" s="352"/>
      <c r="Y24" s="352"/>
      <c r="Z24" s="352"/>
      <c r="AA24" s="352"/>
      <c r="AB24" s="352"/>
      <c r="AC24" s="352"/>
      <c r="AD24" s="352"/>
      <c r="AE24" s="352"/>
      <c r="AF24" s="352"/>
      <c r="AG24" s="352"/>
      <c r="AH24" s="352"/>
      <c r="AI24" s="352"/>
      <c r="AJ24" s="352"/>
      <c r="AK24" s="352"/>
      <c r="AL24" s="352"/>
      <c r="AM24" s="352"/>
      <c r="AN24" s="352"/>
      <c r="AO24" s="352"/>
      <c r="AP24" s="352"/>
      <c r="AQ24" s="352"/>
      <c r="AR24" s="352"/>
      <c r="AS24" s="352"/>
      <c r="AT24" s="352"/>
      <c r="AU24" s="352"/>
      <c r="AV24" s="352"/>
      <c r="AW24" s="352"/>
      <c r="AX24" s="352"/>
      <c r="AY24" s="352"/>
      <c r="AZ24" s="356"/>
      <c r="BA24" s="356"/>
      <c r="BF24" s="356"/>
      <c r="BG24" s="356"/>
      <c r="BH24" s="356"/>
    </row>
    <row r="25" spans="1:60" x14ac:dyDescent="0.2">
      <c r="A25" s="329"/>
      <c r="B25" s="384">
        <v>15</v>
      </c>
      <c r="C25" s="303" t="s">
        <v>72</v>
      </c>
      <c r="D25" s="18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4"/>
      <c r="S25" s="4"/>
      <c r="T25" s="4"/>
      <c r="U25" s="4"/>
      <c r="V25" s="4"/>
      <c r="W25" s="4"/>
      <c r="X25" s="4"/>
      <c r="Y25" s="4"/>
      <c r="Z25" s="4"/>
      <c r="AA25" s="4"/>
      <c r="AB25" s="8"/>
      <c r="AC25" s="8"/>
      <c r="AD25" s="8"/>
      <c r="AE25" s="8"/>
      <c r="AF25" s="8"/>
      <c r="AG25" s="8"/>
      <c r="AH25" s="8"/>
      <c r="AI25" s="34"/>
      <c r="AJ25" s="8"/>
      <c r="AK25" s="8"/>
      <c r="AL25" s="8"/>
      <c r="AM25" s="8"/>
      <c r="AN25" s="8"/>
      <c r="AO25" s="8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0"/>
      <c r="BA25" s="10"/>
      <c r="BF25" s="10"/>
      <c r="BG25" s="10"/>
      <c r="BH25" s="10"/>
    </row>
    <row r="26" spans="1:60" ht="15.75" customHeight="1" x14ac:dyDescent="0.2">
      <c r="A26" s="1"/>
      <c r="B26" s="384">
        <v>16</v>
      </c>
      <c r="C26" s="303" t="s">
        <v>73</v>
      </c>
      <c r="D26" s="35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4"/>
      <c r="S26" s="4"/>
      <c r="T26" s="4"/>
      <c r="U26" s="4"/>
      <c r="V26" s="4"/>
      <c r="W26" s="4"/>
      <c r="X26" s="4"/>
      <c r="Y26" s="4"/>
      <c r="Z26" s="4"/>
      <c r="AA26" s="4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0"/>
      <c r="BA26" s="10"/>
      <c r="BF26" s="10"/>
      <c r="BG26" s="10"/>
      <c r="BH26" s="10"/>
    </row>
    <row r="27" spans="1:60" ht="15.75" customHeight="1" x14ac:dyDescent="0.2">
      <c r="A27" s="1"/>
      <c r="B27" s="384">
        <v>17</v>
      </c>
      <c r="C27" s="303" t="s">
        <v>75</v>
      </c>
      <c r="D27" s="18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4"/>
      <c r="S27" s="4"/>
      <c r="T27" s="4"/>
      <c r="U27" s="4"/>
      <c r="V27" s="4"/>
      <c r="W27" s="4"/>
      <c r="X27" s="4"/>
      <c r="Y27" s="4"/>
      <c r="Z27" s="4"/>
      <c r="AA27" s="4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0"/>
      <c r="BA27" s="10"/>
      <c r="BF27" s="10"/>
      <c r="BG27" s="10"/>
      <c r="BH27" s="10"/>
    </row>
    <row r="28" spans="1:60" s="354" customFormat="1" ht="15.75" customHeight="1" x14ac:dyDescent="0.2">
      <c r="A28" s="352"/>
      <c r="B28" s="357">
        <v>22</v>
      </c>
      <c r="C28" s="375"/>
      <c r="D28" s="355"/>
      <c r="E28" s="352"/>
      <c r="F28" s="352"/>
      <c r="G28" s="352"/>
      <c r="H28" s="352"/>
      <c r="I28" s="352"/>
      <c r="J28" s="352"/>
      <c r="K28" s="352"/>
      <c r="L28" s="352"/>
      <c r="M28" s="352"/>
      <c r="N28" s="352"/>
      <c r="O28" s="352"/>
      <c r="P28" s="352"/>
      <c r="Q28" s="352"/>
      <c r="R28" s="352"/>
      <c r="S28" s="352"/>
      <c r="T28" s="352"/>
      <c r="U28" s="352"/>
      <c r="V28" s="352"/>
      <c r="W28" s="352"/>
      <c r="X28" s="352"/>
      <c r="Y28" s="352"/>
      <c r="Z28" s="352"/>
      <c r="AA28" s="352"/>
      <c r="AB28" s="352"/>
      <c r="AC28" s="352"/>
      <c r="AD28" s="352"/>
      <c r="AE28" s="352"/>
      <c r="AF28" s="352"/>
      <c r="AG28" s="352"/>
      <c r="AH28" s="352"/>
      <c r="AI28" s="352"/>
      <c r="AJ28" s="352"/>
      <c r="AK28" s="352"/>
      <c r="AL28" s="352"/>
      <c r="AM28" s="352"/>
      <c r="AN28" s="352"/>
      <c r="AO28" s="352"/>
      <c r="AP28" s="352"/>
      <c r="AQ28" s="352"/>
      <c r="AR28" s="352"/>
      <c r="AS28" s="352"/>
      <c r="AT28" s="352"/>
      <c r="AU28" s="352"/>
      <c r="AV28" s="352"/>
      <c r="AW28" s="352"/>
      <c r="AX28" s="352"/>
      <c r="AY28" s="352"/>
      <c r="AZ28" s="356"/>
      <c r="BA28" s="356"/>
      <c r="BF28" s="356"/>
      <c r="BG28" s="356"/>
      <c r="BH28" s="356"/>
    </row>
    <row r="29" spans="1:60" s="354" customFormat="1" ht="15.75" customHeight="1" x14ac:dyDescent="0.2">
      <c r="A29" s="352"/>
      <c r="B29" s="357">
        <v>23</v>
      </c>
      <c r="C29" s="359"/>
      <c r="D29" s="355"/>
      <c r="E29" s="352"/>
      <c r="F29" s="352"/>
      <c r="G29" s="352"/>
      <c r="H29" s="352"/>
      <c r="I29" s="352"/>
      <c r="J29" s="352"/>
      <c r="K29" s="352"/>
      <c r="L29" s="352"/>
      <c r="M29" s="360"/>
      <c r="N29" s="352"/>
      <c r="O29" s="352"/>
      <c r="P29" s="352"/>
      <c r="Q29" s="352"/>
      <c r="R29" s="352"/>
      <c r="S29" s="352"/>
      <c r="T29" s="352"/>
      <c r="U29" s="352"/>
      <c r="V29" s="352"/>
      <c r="W29" s="352"/>
      <c r="X29" s="352"/>
      <c r="Y29" s="352"/>
      <c r="Z29" s="352"/>
      <c r="AA29" s="352"/>
      <c r="AB29" s="352"/>
      <c r="AC29" s="352"/>
      <c r="AD29" s="352"/>
      <c r="AE29" s="352"/>
      <c r="AF29" s="352"/>
      <c r="AG29" s="352"/>
      <c r="AH29" s="352"/>
      <c r="AI29" s="352"/>
      <c r="AJ29" s="352"/>
      <c r="AK29" s="352"/>
      <c r="AL29" s="352"/>
      <c r="AM29" s="352"/>
      <c r="AN29" s="352"/>
      <c r="AO29" s="352"/>
      <c r="AP29" s="352"/>
      <c r="AQ29" s="352"/>
      <c r="AR29" s="352"/>
      <c r="AS29" s="352"/>
      <c r="AT29" s="352"/>
      <c r="AU29" s="352"/>
      <c r="AV29" s="352"/>
      <c r="AW29" s="352"/>
      <c r="AX29" s="352"/>
      <c r="AY29" s="352"/>
      <c r="AZ29" s="356"/>
      <c r="BA29" s="356"/>
      <c r="BF29" s="356"/>
      <c r="BG29" s="356"/>
      <c r="BH29" s="356"/>
    </row>
    <row r="30" spans="1:60" ht="15.75" customHeight="1" x14ac:dyDescent="0.2">
      <c r="A30" s="1"/>
      <c r="B30" s="385">
        <v>18</v>
      </c>
      <c r="C30" s="303" t="s">
        <v>77</v>
      </c>
      <c r="D30" s="18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4"/>
      <c r="S30" s="4"/>
      <c r="T30" s="4"/>
      <c r="U30" s="4"/>
      <c r="V30" s="4"/>
      <c r="W30" s="4"/>
      <c r="X30" s="4"/>
      <c r="Y30" s="4"/>
      <c r="Z30" s="4"/>
      <c r="AA30" s="4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0"/>
      <c r="BA30" s="10"/>
      <c r="BF30" s="10"/>
      <c r="BG30" s="10"/>
      <c r="BH30" s="10"/>
    </row>
    <row r="31" spans="1:60" ht="15.75" customHeight="1" x14ac:dyDescent="0.2">
      <c r="A31" s="1"/>
      <c r="B31" s="385">
        <v>19</v>
      </c>
      <c r="C31" s="303" t="s">
        <v>78</v>
      </c>
      <c r="D31" s="18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4"/>
      <c r="S31" s="4"/>
      <c r="T31" s="4"/>
      <c r="U31" s="4"/>
      <c r="V31" s="4"/>
      <c r="W31" s="4"/>
      <c r="X31" s="4"/>
      <c r="Y31" s="4"/>
      <c r="Z31" s="4"/>
      <c r="AA31" s="4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0"/>
      <c r="BA31" s="10"/>
      <c r="BF31" s="10"/>
      <c r="BG31" s="10"/>
      <c r="BH31" s="10"/>
    </row>
    <row r="32" spans="1:60" s="354" customFormat="1" ht="15.75" customHeight="1" x14ac:dyDescent="0.2">
      <c r="A32" s="352"/>
      <c r="B32" s="357">
        <v>26</v>
      </c>
      <c r="C32" s="359"/>
      <c r="D32" s="355"/>
      <c r="E32" s="352"/>
      <c r="F32" s="352"/>
      <c r="G32" s="352"/>
      <c r="H32" s="352"/>
      <c r="I32" s="352"/>
      <c r="J32" s="352"/>
      <c r="K32" s="352"/>
      <c r="L32" s="352"/>
      <c r="M32" s="352"/>
      <c r="N32" s="352"/>
      <c r="O32" s="352"/>
      <c r="P32" s="352"/>
      <c r="Q32" s="352"/>
      <c r="R32" s="352"/>
      <c r="S32" s="352"/>
      <c r="T32" s="352"/>
      <c r="U32" s="352"/>
      <c r="V32" s="352"/>
      <c r="W32" s="352"/>
      <c r="X32" s="352"/>
      <c r="Y32" s="352"/>
      <c r="Z32" s="352"/>
      <c r="AA32" s="352"/>
      <c r="AB32" s="352"/>
      <c r="AC32" s="352"/>
      <c r="AD32" s="352"/>
      <c r="AE32" s="352"/>
      <c r="AF32" s="352"/>
      <c r="AG32" s="352"/>
      <c r="AH32" s="352"/>
      <c r="AI32" s="352"/>
      <c r="AJ32" s="352"/>
      <c r="AK32" s="352"/>
      <c r="AL32" s="352"/>
      <c r="AM32" s="352"/>
      <c r="AN32" s="352"/>
      <c r="AO32" s="352"/>
      <c r="AP32" s="352"/>
      <c r="AQ32" s="352"/>
      <c r="AR32" s="352"/>
      <c r="AS32" s="352"/>
      <c r="AT32" s="352"/>
      <c r="AU32" s="352"/>
      <c r="AV32" s="352"/>
      <c r="AW32" s="352"/>
      <c r="AX32" s="352"/>
      <c r="AY32" s="352"/>
      <c r="AZ32" s="356"/>
      <c r="BA32" s="356"/>
      <c r="BF32" s="356"/>
      <c r="BG32" s="356"/>
      <c r="BH32" s="356"/>
    </row>
    <row r="33" spans="1:60" s="354" customFormat="1" ht="15.75" customHeight="1" x14ac:dyDescent="0.2">
      <c r="A33" s="352"/>
      <c r="B33" s="357">
        <v>27</v>
      </c>
      <c r="C33" s="359"/>
      <c r="D33" s="355"/>
      <c r="E33" s="352"/>
      <c r="F33" s="352"/>
      <c r="G33" s="352"/>
      <c r="H33" s="352"/>
      <c r="I33" s="352"/>
      <c r="J33" s="352"/>
      <c r="K33" s="352"/>
      <c r="L33" s="352"/>
      <c r="M33" s="352"/>
      <c r="N33" s="352"/>
      <c r="O33" s="352"/>
      <c r="P33" s="352"/>
      <c r="Q33" s="352"/>
      <c r="R33" s="352"/>
      <c r="S33" s="352"/>
      <c r="T33" s="352"/>
      <c r="U33" s="352"/>
      <c r="V33" s="352"/>
      <c r="W33" s="352"/>
      <c r="X33" s="352"/>
      <c r="Y33" s="352"/>
      <c r="Z33" s="352"/>
      <c r="AA33" s="352"/>
      <c r="AB33" s="352"/>
      <c r="AC33" s="352"/>
      <c r="AD33" s="352"/>
      <c r="AE33" s="352"/>
      <c r="AF33" s="352"/>
      <c r="AG33" s="352"/>
      <c r="AH33" s="352"/>
      <c r="AI33" s="352"/>
      <c r="AJ33" s="352"/>
      <c r="AK33" s="352"/>
      <c r="AL33" s="352"/>
      <c r="AM33" s="352"/>
      <c r="AN33" s="352"/>
      <c r="AO33" s="352"/>
      <c r="AP33" s="352"/>
      <c r="AQ33" s="352"/>
      <c r="AR33" s="352"/>
      <c r="AS33" s="352"/>
      <c r="AT33" s="352"/>
      <c r="AU33" s="352"/>
      <c r="AV33" s="352"/>
      <c r="AW33" s="352"/>
      <c r="AX33" s="352"/>
      <c r="AY33" s="352"/>
      <c r="AZ33" s="356"/>
      <c r="BA33" s="356"/>
      <c r="BF33" s="356"/>
      <c r="BG33" s="356"/>
      <c r="BH33" s="356"/>
    </row>
    <row r="34" spans="1:60" ht="15.75" customHeight="1" x14ac:dyDescent="0.2">
      <c r="A34" s="1"/>
      <c r="B34" s="386">
        <v>20</v>
      </c>
      <c r="C34" s="303" t="s">
        <v>80</v>
      </c>
      <c r="D34" s="18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4"/>
      <c r="S34" s="4"/>
      <c r="T34" s="4"/>
      <c r="U34" s="4"/>
      <c r="V34" s="4"/>
      <c r="W34" s="4"/>
      <c r="X34" s="4"/>
      <c r="Y34" s="4"/>
      <c r="Z34" s="4"/>
      <c r="AA34" s="4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0"/>
      <c r="BA34" s="10"/>
      <c r="BF34" s="10"/>
      <c r="BG34" s="10"/>
      <c r="BH34" s="10"/>
    </row>
    <row r="35" spans="1:60" s="372" customFormat="1" ht="15.75" customHeight="1" x14ac:dyDescent="0.2">
      <c r="A35" s="368"/>
      <c r="B35" s="373">
        <v>29</v>
      </c>
      <c r="C35" s="369"/>
      <c r="D35" s="370"/>
      <c r="E35" s="368"/>
      <c r="F35" s="368"/>
      <c r="G35" s="368"/>
      <c r="H35" s="368"/>
      <c r="I35" s="368"/>
      <c r="J35" s="368"/>
      <c r="K35" s="368"/>
      <c r="L35" s="368"/>
      <c r="M35" s="368"/>
      <c r="N35" s="368"/>
      <c r="O35" s="368"/>
      <c r="P35" s="368"/>
      <c r="Q35" s="368"/>
      <c r="R35" s="368"/>
      <c r="S35" s="368"/>
      <c r="T35" s="368"/>
      <c r="U35" s="368"/>
      <c r="V35" s="368"/>
      <c r="W35" s="368"/>
      <c r="X35" s="368"/>
      <c r="Y35" s="368"/>
      <c r="Z35" s="368"/>
      <c r="AA35" s="368"/>
      <c r="AB35" s="368"/>
      <c r="AC35" s="368"/>
      <c r="AD35" s="368"/>
      <c r="AE35" s="368"/>
      <c r="AF35" s="368"/>
      <c r="AG35" s="368"/>
      <c r="AH35" s="368"/>
      <c r="AI35" s="368"/>
      <c r="AJ35" s="368"/>
      <c r="AK35" s="368"/>
      <c r="AL35" s="368"/>
      <c r="AM35" s="368"/>
      <c r="AN35" s="368"/>
      <c r="AO35" s="368"/>
      <c r="AP35" s="368"/>
      <c r="AQ35" s="368"/>
      <c r="AR35" s="368"/>
      <c r="AS35" s="368"/>
      <c r="AT35" s="368"/>
      <c r="AU35" s="368"/>
      <c r="AV35" s="368"/>
      <c r="AW35" s="368"/>
      <c r="AX35" s="368"/>
      <c r="AY35" s="368"/>
      <c r="AZ35" s="371"/>
      <c r="BA35" s="371"/>
      <c r="BF35" s="371"/>
      <c r="BG35" s="371"/>
      <c r="BH35" s="371"/>
    </row>
    <row r="36" spans="1:60" ht="15.75" customHeight="1" x14ac:dyDescent="0.2">
      <c r="A36" s="1"/>
      <c r="B36" s="387">
        <v>21</v>
      </c>
      <c r="C36" s="303" t="s">
        <v>85</v>
      </c>
      <c r="D36" s="18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4"/>
      <c r="S36" s="4"/>
      <c r="T36" s="4"/>
      <c r="U36" s="4"/>
      <c r="V36" s="4"/>
      <c r="W36" s="4"/>
      <c r="X36" s="4"/>
      <c r="Y36" s="4"/>
      <c r="Z36" s="4"/>
      <c r="AA36" s="4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0"/>
      <c r="BA36" s="10"/>
      <c r="BF36" s="10"/>
      <c r="BG36" s="10"/>
      <c r="BH36" s="10"/>
    </row>
    <row r="37" spans="1:60" ht="15.75" customHeight="1" x14ac:dyDescent="0.2">
      <c r="A37" s="1"/>
      <c r="B37" s="387">
        <v>22</v>
      </c>
      <c r="C37" s="303" t="s">
        <v>612</v>
      </c>
      <c r="D37" s="18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4"/>
      <c r="S37" s="4"/>
      <c r="T37" s="4"/>
      <c r="U37" s="4"/>
      <c r="V37" s="4"/>
      <c r="W37" s="4"/>
      <c r="X37" s="4"/>
      <c r="Y37" s="4"/>
      <c r="Z37" s="4"/>
      <c r="AA37" s="4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0"/>
      <c r="BA37" s="10"/>
      <c r="BF37" s="10"/>
      <c r="BG37" s="10"/>
      <c r="BH37" s="10"/>
    </row>
    <row r="38" spans="1:60" s="367" customFormat="1" ht="15.75" customHeight="1" x14ac:dyDescent="0.2">
      <c r="A38" s="362"/>
      <c r="B38" s="388">
        <v>30</v>
      </c>
      <c r="C38" s="363"/>
      <c r="D38" s="364"/>
      <c r="E38" s="362"/>
      <c r="F38" s="362"/>
      <c r="G38" s="362"/>
      <c r="H38" s="362"/>
      <c r="I38" s="362"/>
      <c r="J38" s="362"/>
      <c r="K38" s="362"/>
      <c r="L38" s="362"/>
      <c r="M38" s="362"/>
      <c r="N38" s="362"/>
      <c r="O38" s="362"/>
      <c r="P38" s="362"/>
      <c r="Q38" s="362"/>
      <c r="R38" s="362"/>
      <c r="S38" s="362"/>
      <c r="T38" s="362"/>
      <c r="U38" s="362"/>
      <c r="V38" s="362"/>
      <c r="W38" s="362"/>
      <c r="X38" s="362"/>
      <c r="Y38" s="365"/>
      <c r="Z38" s="365"/>
      <c r="AA38" s="365"/>
      <c r="AB38" s="362"/>
      <c r="AC38" s="362"/>
      <c r="AD38" s="362"/>
      <c r="AE38" s="362"/>
      <c r="AF38" s="362"/>
      <c r="AG38" s="362"/>
      <c r="AH38" s="362"/>
      <c r="AI38" s="362"/>
      <c r="AJ38" s="362"/>
      <c r="AK38" s="362"/>
      <c r="AL38" s="362"/>
      <c r="AM38" s="362"/>
      <c r="AN38" s="362"/>
      <c r="AO38" s="362"/>
      <c r="AP38" s="362"/>
      <c r="AQ38" s="362"/>
      <c r="AR38" s="362"/>
      <c r="AS38" s="362"/>
      <c r="AT38" s="362"/>
      <c r="AU38" s="362"/>
      <c r="AV38" s="362"/>
      <c r="AW38" s="362"/>
      <c r="AX38" s="362"/>
      <c r="AY38" s="362"/>
      <c r="AZ38" s="366"/>
      <c r="BA38" s="366"/>
      <c r="BF38" s="366"/>
      <c r="BG38" s="366"/>
      <c r="BH38" s="366"/>
    </row>
    <row r="39" spans="1:60" ht="15.75" customHeight="1" x14ac:dyDescent="0.2">
      <c r="A39" s="1"/>
      <c r="B39" s="377">
        <v>23</v>
      </c>
      <c r="C39" s="303" t="s">
        <v>535</v>
      </c>
      <c r="D39" s="18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4"/>
      <c r="S39" s="4"/>
      <c r="T39" s="4"/>
      <c r="U39" s="4"/>
      <c r="V39" s="4"/>
      <c r="W39" s="4"/>
      <c r="X39" s="4"/>
      <c r="Y39" s="4"/>
      <c r="Z39" s="4"/>
      <c r="AA39" s="4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0"/>
      <c r="BA39" s="10"/>
      <c r="BF39" s="10"/>
      <c r="BG39" s="10"/>
      <c r="BH39" s="10"/>
    </row>
    <row r="40" spans="1:60" ht="15.75" customHeight="1" x14ac:dyDescent="0.2">
      <c r="A40" s="1"/>
      <c r="B40" s="377">
        <v>24</v>
      </c>
      <c r="C40" s="311" t="s">
        <v>613</v>
      </c>
      <c r="D40" s="18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4"/>
      <c r="S40" s="4"/>
      <c r="T40" s="4"/>
      <c r="U40" s="4"/>
      <c r="V40" s="4"/>
      <c r="W40" s="4"/>
      <c r="X40" s="4"/>
      <c r="Y40" s="4"/>
      <c r="Z40" s="4"/>
      <c r="AA40" s="4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0"/>
      <c r="BA40" s="10"/>
      <c r="BF40" s="10"/>
      <c r="BG40" s="10"/>
      <c r="BH40" s="10"/>
    </row>
    <row r="41" spans="1:60" s="372" customFormat="1" ht="15.75" customHeight="1" x14ac:dyDescent="0.2">
      <c r="A41" s="368"/>
      <c r="B41" s="373"/>
      <c r="C41" s="369"/>
      <c r="D41" s="370"/>
      <c r="E41" s="368"/>
      <c r="F41" s="368"/>
      <c r="G41" s="368"/>
      <c r="H41" s="368"/>
      <c r="I41" s="368"/>
      <c r="J41" s="368"/>
      <c r="K41" s="368"/>
      <c r="L41" s="368"/>
      <c r="M41" s="368"/>
      <c r="N41" s="368"/>
      <c r="O41" s="368"/>
      <c r="P41" s="368"/>
      <c r="Q41" s="368"/>
      <c r="R41" s="368"/>
      <c r="S41" s="368"/>
      <c r="T41" s="368"/>
      <c r="U41" s="368"/>
      <c r="V41" s="368"/>
      <c r="W41" s="368"/>
      <c r="X41" s="368"/>
      <c r="Y41" s="368"/>
      <c r="Z41" s="368"/>
      <c r="AA41" s="368"/>
      <c r="AB41" s="368"/>
      <c r="AC41" s="368"/>
      <c r="AD41" s="368"/>
      <c r="AE41" s="368"/>
      <c r="AF41" s="368"/>
      <c r="AG41" s="368"/>
      <c r="AH41" s="368"/>
      <c r="AI41" s="368"/>
      <c r="AJ41" s="368"/>
      <c r="AK41" s="368"/>
      <c r="AL41" s="368"/>
      <c r="AM41" s="368"/>
      <c r="AN41" s="368"/>
      <c r="AO41" s="368"/>
      <c r="AP41" s="368"/>
      <c r="AQ41" s="368"/>
      <c r="AR41" s="368"/>
      <c r="AS41" s="368"/>
      <c r="AT41" s="368"/>
      <c r="AU41" s="368"/>
      <c r="AV41" s="368"/>
      <c r="AW41" s="368"/>
      <c r="AX41" s="368"/>
      <c r="AY41" s="368"/>
      <c r="AZ41" s="371"/>
      <c r="BA41" s="371"/>
      <c r="BF41" s="371"/>
      <c r="BG41" s="371"/>
      <c r="BH41" s="371"/>
    </row>
    <row r="42" spans="1:60" ht="15.75" hidden="1" customHeight="1" x14ac:dyDescent="0.2">
      <c r="A42" s="1"/>
      <c r="B42" s="389">
        <v>33</v>
      </c>
      <c r="C42" s="303"/>
      <c r="D42" s="18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4"/>
      <c r="S42" s="4"/>
      <c r="T42" s="4"/>
      <c r="U42" s="4"/>
      <c r="V42" s="4"/>
      <c r="W42" s="4"/>
      <c r="X42" s="4"/>
      <c r="Y42" s="4"/>
      <c r="Z42" s="4"/>
      <c r="AA42" s="4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0"/>
      <c r="BA42" s="10"/>
      <c r="BF42" s="10"/>
      <c r="BG42" s="10"/>
      <c r="BH42" s="10"/>
    </row>
    <row r="43" spans="1:60" s="372" customFormat="1" ht="15.75" customHeight="1" x14ac:dyDescent="0.2">
      <c r="A43" s="368"/>
      <c r="B43" s="373"/>
      <c r="C43" s="369"/>
      <c r="D43" s="370"/>
      <c r="E43" s="368"/>
      <c r="F43" s="368"/>
      <c r="G43" s="368"/>
      <c r="H43" s="368"/>
      <c r="I43" s="368"/>
      <c r="J43" s="368"/>
      <c r="K43" s="368"/>
      <c r="L43" s="368"/>
      <c r="M43" s="368"/>
      <c r="N43" s="368"/>
      <c r="O43" s="368"/>
      <c r="P43" s="368"/>
      <c r="Q43" s="368"/>
      <c r="R43" s="368"/>
      <c r="S43" s="368"/>
      <c r="T43" s="368"/>
      <c r="U43" s="368"/>
      <c r="V43" s="368"/>
      <c r="W43" s="368"/>
      <c r="X43" s="368"/>
      <c r="Y43" s="368"/>
      <c r="Z43" s="368"/>
      <c r="AA43" s="368"/>
      <c r="AB43" s="368"/>
      <c r="AC43" s="368"/>
      <c r="AD43" s="368"/>
      <c r="AE43" s="368"/>
      <c r="AF43" s="368"/>
      <c r="AG43" s="368"/>
      <c r="AH43" s="368"/>
      <c r="AI43" s="368"/>
      <c r="AJ43" s="368"/>
      <c r="AK43" s="368"/>
      <c r="AL43" s="368"/>
      <c r="AM43" s="368"/>
      <c r="AN43" s="368"/>
      <c r="AO43" s="368"/>
      <c r="AP43" s="368"/>
      <c r="AQ43" s="368"/>
      <c r="AR43" s="368"/>
      <c r="AS43" s="368"/>
      <c r="AT43" s="368"/>
      <c r="AU43" s="368"/>
      <c r="AV43" s="368"/>
      <c r="AW43" s="368"/>
      <c r="AX43" s="368"/>
      <c r="AY43" s="368"/>
      <c r="AZ43" s="371"/>
      <c r="BA43" s="371"/>
      <c r="BF43" s="371"/>
      <c r="BG43" s="371"/>
      <c r="BH43" s="371"/>
    </row>
    <row r="44" spans="1:60" s="372" customFormat="1" ht="15.75" customHeight="1" x14ac:dyDescent="0.2">
      <c r="A44" s="368"/>
      <c r="B44" s="373"/>
      <c r="C44" s="369"/>
      <c r="D44" s="370"/>
      <c r="E44" s="368"/>
      <c r="F44" s="368"/>
      <c r="G44" s="368"/>
      <c r="H44" s="368"/>
      <c r="I44" s="368"/>
      <c r="J44" s="368"/>
      <c r="K44" s="368"/>
      <c r="L44" s="368"/>
      <c r="M44" s="368"/>
      <c r="N44" s="368"/>
      <c r="O44" s="368"/>
      <c r="P44" s="368"/>
      <c r="Q44" s="368"/>
      <c r="R44" s="368"/>
      <c r="S44" s="368"/>
      <c r="T44" s="368"/>
      <c r="U44" s="368"/>
      <c r="V44" s="368"/>
      <c r="W44" s="368"/>
      <c r="X44" s="368"/>
      <c r="Y44" s="368"/>
      <c r="Z44" s="368"/>
      <c r="AA44" s="368"/>
      <c r="AB44" s="368"/>
      <c r="AC44" s="368"/>
      <c r="AD44" s="368"/>
      <c r="AE44" s="368"/>
      <c r="AF44" s="368"/>
      <c r="AG44" s="368"/>
      <c r="AH44" s="368"/>
      <c r="AI44" s="368"/>
      <c r="AJ44" s="368"/>
      <c r="AK44" s="368"/>
      <c r="AL44" s="368"/>
      <c r="AM44" s="368"/>
      <c r="AN44" s="368"/>
      <c r="AO44" s="368"/>
      <c r="AP44" s="368"/>
      <c r="AQ44" s="368"/>
      <c r="AR44" s="368"/>
      <c r="AS44" s="368"/>
      <c r="AT44" s="368"/>
      <c r="AU44" s="368"/>
      <c r="AV44" s="368"/>
      <c r="AW44" s="368"/>
      <c r="AX44" s="368"/>
      <c r="AY44" s="368"/>
      <c r="AZ44" s="371"/>
      <c r="BA44" s="371"/>
      <c r="BF44" s="371"/>
      <c r="BG44" s="371"/>
      <c r="BH44" s="371"/>
    </row>
    <row r="45" spans="1:60" s="372" customFormat="1" ht="15.75" customHeight="1" x14ac:dyDescent="0.2">
      <c r="A45" s="368"/>
      <c r="B45" s="373"/>
      <c r="C45" s="376"/>
      <c r="D45" s="370"/>
      <c r="E45" s="368"/>
      <c r="F45" s="368"/>
      <c r="G45" s="368"/>
      <c r="H45" s="368"/>
      <c r="I45" s="368"/>
      <c r="J45" s="368"/>
      <c r="K45" s="368"/>
      <c r="L45" s="368"/>
      <c r="M45" s="368"/>
      <c r="N45" s="368"/>
      <c r="O45" s="368"/>
      <c r="P45" s="368"/>
      <c r="Q45" s="368"/>
      <c r="R45" s="368"/>
      <c r="S45" s="368"/>
      <c r="T45" s="368"/>
      <c r="U45" s="368"/>
      <c r="V45" s="368"/>
      <c r="W45" s="368"/>
      <c r="X45" s="368"/>
      <c r="Y45" s="368"/>
      <c r="Z45" s="368"/>
      <c r="AA45" s="368"/>
      <c r="AB45" s="368"/>
      <c r="AC45" s="368"/>
      <c r="AD45" s="368"/>
      <c r="AE45" s="368"/>
      <c r="AF45" s="368"/>
      <c r="AG45" s="368"/>
      <c r="AH45" s="368"/>
      <c r="AI45" s="368"/>
      <c r="AJ45" s="368"/>
      <c r="AK45" s="368"/>
      <c r="AL45" s="368"/>
      <c r="AM45" s="368"/>
      <c r="AN45" s="368"/>
      <c r="AO45" s="368"/>
      <c r="AP45" s="368"/>
      <c r="AQ45" s="368"/>
      <c r="AR45" s="368"/>
      <c r="AS45" s="368"/>
      <c r="AT45" s="368"/>
      <c r="AU45" s="368"/>
      <c r="AV45" s="368"/>
      <c r="AW45" s="368"/>
      <c r="AX45" s="368"/>
      <c r="AY45" s="368"/>
      <c r="AZ45" s="371"/>
      <c r="BA45" s="371"/>
      <c r="BF45" s="371"/>
      <c r="BG45" s="371"/>
      <c r="BH45" s="371"/>
    </row>
    <row r="46" spans="1:60" ht="15.75" customHeight="1" x14ac:dyDescent="0.2">
      <c r="A46" s="1">
        <f>SUM(A3:A41)</f>
        <v>0</v>
      </c>
      <c r="B46" s="385" t="s">
        <v>187</v>
      </c>
      <c r="C46" s="402" t="s">
        <v>616</v>
      </c>
      <c r="D46" s="18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4"/>
      <c r="S46" s="4"/>
      <c r="T46" s="4"/>
      <c r="U46" s="4"/>
      <c r="V46" s="4"/>
      <c r="W46" s="4"/>
      <c r="X46" s="4"/>
      <c r="Y46" s="4"/>
      <c r="Z46" s="4"/>
      <c r="AA46" s="4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0"/>
      <c r="BA46" s="10"/>
      <c r="BF46" s="10"/>
      <c r="BG46" s="10"/>
      <c r="BH46" s="10"/>
    </row>
    <row r="47" spans="1:60" ht="15.75" customHeight="1" x14ac:dyDescent="0.2">
      <c r="A47" s="1"/>
      <c r="B47" s="22"/>
      <c r="D47" s="18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4"/>
      <c r="S47" s="4"/>
      <c r="T47" s="4"/>
      <c r="U47" s="4"/>
      <c r="V47" s="4"/>
      <c r="W47" s="4"/>
      <c r="X47" s="4"/>
      <c r="Y47" s="4"/>
      <c r="Z47" s="4"/>
      <c r="AA47" s="4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0"/>
      <c r="BA47" s="10"/>
      <c r="BF47" s="10"/>
      <c r="BG47" s="10"/>
      <c r="BH47" s="10"/>
    </row>
    <row r="48" spans="1:60" ht="15.75" customHeight="1" x14ac:dyDescent="0.2">
      <c r="A48" s="1"/>
      <c r="B48" s="42"/>
      <c r="D48" s="18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4"/>
      <c r="S48" s="4"/>
      <c r="T48" s="4"/>
      <c r="U48" s="4"/>
      <c r="V48" s="4"/>
      <c r="W48" s="4"/>
      <c r="X48" s="4"/>
      <c r="Y48" s="4"/>
      <c r="Z48" s="4"/>
      <c r="AA48" s="4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0"/>
      <c r="BA48" s="10"/>
      <c r="BF48" s="10"/>
      <c r="BG48" s="10"/>
      <c r="BH48" s="10"/>
    </row>
    <row r="49" spans="1:60" ht="15.75" customHeight="1" x14ac:dyDescent="0.2">
      <c r="A49" s="1"/>
      <c r="B49" s="1"/>
      <c r="C49" s="43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4"/>
      <c r="S49" s="4"/>
      <c r="T49" s="4"/>
      <c r="U49" s="4"/>
      <c r="V49" s="4"/>
      <c r="W49" s="4"/>
      <c r="X49" s="4"/>
      <c r="Y49" s="4"/>
      <c r="Z49" s="4"/>
      <c r="AA49" s="4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0"/>
      <c r="BA49" s="10"/>
      <c r="BF49" s="10"/>
      <c r="BG49" s="10"/>
      <c r="BH49" s="10"/>
    </row>
    <row r="50" spans="1:60" ht="15.75" customHeight="1" x14ac:dyDescent="0.2">
      <c r="A50" s="1"/>
      <c r="B50" s="1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4"/>
      <c r="S50" s="4"/>
      <c r="T50" s="4"/>
      <c r="U50" s="4"/>
      <c r="V50" s="4"/>
      <c r="W50" s="4"/>
      <c r="X50" s="4"/>
      <c r="Y50" s="4"/>
      <c r="Z50" s="4"/>
      <c r="AA50" s="4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0"/>
      <c r="BA50" s="10"/>
      <c r="BF50" s="10"/>
      <c r="BG50" s="10"/>
      <c r="BH50" s="10"/>
    </row>
    <row r="51" spans="1:60" ht="15.75" customHeight="1" x14ac:dyDescent="0.2">
      <c r="A51" s="33"/>
      <c r="B51" s="33"/>
      <c r="C51" s="33"/>
      <c r="D51" s="33">
        <f>SUM(D3:D50)</f>
        <v>0</v>
      </c>
      <c r="E51" s="33">
        <f>SUM(E3:E50)</f>
        <v>0</v>
      </c>
      <c r="F51" s="33">
        <f>SUM(F3:F50)</f>
        <v>0</v>
      </c>
      <c r="G51" s="33">
        <f>SUM(G3:G50)</f>
        <v>0</v>
      </c>
      <c r="H51" s="33">
        <f>SUM(H3:H50)</f>
        <v>0</v>
      </c>
      <c r="I51" s="33">
        <f>SUM(I3:I50)</f>
        <v>0</v>
      </c>
      <c r="J51" s="33">
        <f>SUM(J3:J50)</f>
        <v>0</v>
      </c>
      <c r="K51" s="33">
        <f>SUM(K3:K50)</f>
        <v>0</v>
      </c>
      <c r="L51" s="33">
        <f>SUM(L3:L50)</f>
        <v>0</v>
      </c>
      <c r="M51" s="33">
        <f>SUM(M3:M50)</f>
        <v>0</v>
      </c>
      <c r="N51" s="33">
        <f>SUM(N3:N50)</f>
        <v>0</v>
      </c>
      <c r="O51" s="33">
        <f>SUM(O3:O50)</f>
        <v>0</v>
      </c>
      <c r="P51" s="33">
        <f>SUM(P3:P50)</f>
        <v>0</v>
      </c>
      <c r="Q51" s="33">
        <f>SUM(Q3:Q50)</f>
        <v>0</v>
      </c>
      <c r="R51" s="33">
        <f>SUM(R3:R50)</f>
        <v>0</v>
      </c>
      <c r="S51" s="33">
        <f>SUM(S3:S50)</f>
        <v>0</v>
      </c>
      <c r="T51" s="33">
        <f>SUM(T3:T50)</f>
        <v>0</v>
      </c>
      <c r="U51" s="33">
        <f>SUM(U3:U50)</f>
        <v>0</v>
      </c>
      <c r="V51" s="33">
        <f>SUM(V3:V50)</f>
        <v>0</v>
      </c>
      <c r="W51" s="33">
        <f>SUM(W3:W50)</f>
        <v>0</v>
      </c>
      <c r="X51" s="33">
        <f>SUM(X3:X50)</f>
        <v>0</v>
      </c>
      <c r="Y51" s="33">
        <f>SUM(Y3:Y50)</f>
        <v>0</v>
      </c>
      <c r="Z51" s="33">
        <f>SUM(Z3:Z50)</f>
        <v>0</v>
      </c>
      <c r="AA51" s="33">
        <f>SUM(AA3:AA50)</f>
        <v>0</v>
      </c>
      <c r="AB51" s="33">
        <f>SUM(AB3:AB50)</f>
        <v>0</v>
      </c>
      <c r="AC51" s="33">
        <f>SUM(AC3:AC50)</f>
        <v>0</v>
      </c>
      <c r="AD51" s="33">
        <f>SUM(AD3:AD50)</f>
        <v>0</v>
      </c>
      <c r="AE51" s="33">
        <f>SUM(AE3:AE50)</f>
        <v>0</v>
      </c>
      <c r="AF51" s="33">
        <f>SUM(AF3:AF50)</f>
        <v>1</v>
      </c>
      <c r="AG51" s="33">
        <f>SUM(AG3:AG50)</f>
        <v>1</v>
      </c>
      <c r="AH51" s="33">
        <f>SUM(AH3:AH50)</f>
        <v>0</v>
      </c>
      <c r="AI51" s="33">
        <f>SUM(AI3:AI50)</f>
        <v>0</v>
      </c>
      <c r="AJ51" s="33">
        <f>SUM(AJ3:AJ50)</f>
        <v>0</v>
      </c>
      <c r="AK51" s="33">
        <f>SUM(AK3:AK50)</f>
        <v>0</v>
      </c>
      <c r="AL51" s="33">
        <f>SUM(AL3:AL50)</f>
        <v>0</v>
      </c>
      <c r="AM51" s="33">
        <f>SUM(AM3:AM50)</f>
        <v>0</v>
      </c>
      <c r="AN51" s="33">
        <f>SUM(AN3:AN50)</f>
        <v>0</v>
      </c>
      <c r="AO51" s="33">
        <f>SUM(AO3:AO50)</f>
        <v>0</v>
      </c>
      <c r="AP51" s="33">
        <f>SUM(AP3:AP50)</f>
        <v>0</v>
      </c>
      <c r="AQ51" s="33">
        <f>SUM(AQ3:AQ50)</f>
        <v>0</v>
      </c>
      <c r="AR51" s="33">
        <f>SUM(AR3:AR50)</f>
        <v>0</v>
      </c>
      <c r="AS51" s="33">
        <f>SUM(AS3:AS50)</f>
        <v>0</v>
      </c>
      <c r="AT51" s="33">
        <f>SUM(AT3:AT50)</f>
        <v>0</v>
      </c>
      <c r="AU51" s="33">
        <f>SUM(AU3:AU50)</f>
        <v>0</v>
      </c>
      <c r="AV51" s="33">
        <f>SUM(AV3:AV50)</f>
        <v>0</v>
      </c>
      <c r="AW51" s="33">
        <f>SUM(AW3:AW50)</f>
        <v>0</v>
      </c>
      <c r="AX51" s="33">
        <f>SUM(AX3:AX50)</f>
        <v>0</v>
      </c>
      <c r="AY51" s="33">
        <f>SUM(AY3:AY50)</f>
        <v>0</v>
      </c>
      <c r="AZ51" s="10"/>
      <c r="BA51" s="10"/>
      <c r="BF51" s="10"/>
      <c r="BG51" s="10"/>
      <c r="BH51" s="10"/>
    </row>
    <row r="52" spans="1:60" ht="15.75" customHeight="1" x14ac:dyDescent="0.2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</row>
    <row r="53" spans="1:60" ht="15.75" customHeight="1" x14ac:dyDescent="0.2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</row>
    <row r="54" spans="1:60" ht="15.75" customHeight="1" x14ac:dyDescent="0.2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</row>
    <row r="55" spans="1:60" ht="15.75" customHeight="1" x14ac:dyDescent="0.2">
      <c r="A55" s="45"/>
      <c r="B55" s="45"/>
      <c r="C55" s="45"/>
      <c r="D55" s="45"/>
      <c r="E55" s="45"/>
      <c r="F55" s="45"/>
      <c r="G55" s="45"/>
      <c r="H55" s="45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</row>
    <row r="56" spans="1:60" ht="15.75" customHeight="1" x14ac:dyDescent="0.2">
      <c r="A56" s="45"/>
      <c r="B56" s="45"/>
      <c r="C56" s="45"/>
      <c r="D56" s="45"/>
      <c r="E56" s="45"/>
      <c r="F56" s="45"/>
      <c r="G56" s="45"/>
      <c r="H56" s="45"/>
      <c r="I56" s="44"/>
      <c r="J56" s="44"/>
      <c r="K56" s="44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</row>
    <row r="57" spans="1:60" ht="40.5" customHeight="1" x14ac:dyDescent="0.6">
      <c r="A57" s="45"/>
      <c r="B57" s="47" t="s">
        <v>88</v>
      </c>
      <c r="C57" s="48"/>
      <c r="D57" s="48"/>
      <c r="E57" s="48"/>
      <c r="F57" s="48"/>
      <c r="G57" s="48"/>
      <c r="H57" s="45"/>
      <c r="I57" s="44"/>
      <c r="J57" s="44"/>
      <c r="K57" s="44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</row>
    <row r="58" spans="1:60" ht="15.75" customHeight="1" x14ac:dyDescent="0.2">
      <c r="A58" s="45"/>
      <c r="B58" s="49" t="s">
        <v>89</v>
      </c>
      <c r="C58" s="33" t="s">
        <v>90</v>
      </c>
      <c r="D58" s="33" t="s">
        <v>91</v>
      </c>
      <c r="E58" s="33" t="s">
        <v>92</v>
      </c>
      <c r="F58" s="50"/>
      <c r="G58" s="50" t="s">
        <v>93</v>
      </c>
      <c r="H58" s="45"/>
      <c r="I58" s="44"/>
      <c r="J58" s="44"/>
      <c r="K58" s="44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Y58" s="51" t="s">
        <v>94</v>
      </c>
      <c r="Z58" s="52"/>
      <c r="AA58" s="52"/>
    </row>
    <row r="59" spans="1:60" ht="15.75" customHeight="1" x14ac:dyDescent="0.2">
      <c r="A59" s="45"/>
      <c r="B59" s="53" t="s">
        <v>3</v>
      </c>
      <c r="C59" s="15">
        <f>D51</f>
        <v>0</v>
      </c>
      <c r="D59" s="54">
        <f>S62*C59</f>
        <v>0</v>
      </c>
      <c r="E59" s="34">
        <f>T61*C59</f>
        <v>0</v>
      </c>
      <c r="F59" s="45"/>
      <c r="G59" s="45"/>
      <c r="H59" s="45"/>
      <c r="I59" s="44"/>
      <c r="J59" s="44"/>
      <c r="K59" s="44"/>
      <c r="L59" s="46"/>
      <c r="M59" s="51" t="s">
        <v>95</v>
      </c>
      <c r="N59" s="52"/>
      <c r="O59" s="52"/>
      <c r="P59" s="52"/>
      <c r="Q59" s="52"/>
      <c r="R59" s="51" t="s">
        <v>96</v>
      </c>
      <c r="S59" s="52"/>
      <c r="T59" s="46"/>
      <c r="U59" s="51" t="s">
        <v>97</v>
      </c>
      <c r="V59" s="52"/>
      <c r="W59" s="46"/>
      <c r="Y59" s="6" t="s">
        <v>98</v>
      </c>
      <c r="Z59" s="55"/>
      <c r="AA59" s="56"/>
    </row>
    <row r="60" spans="1:60" ht="15.75" customHeight="1" x14ac:dyDescent="0.2">
      <c r="A60" s="45"/>
      <c r="B60" s="53" t="s">
        <v>99</v>
      </c>
      <c r="C60" s="15">
        <f>E51</f>
        <v>0</v>
      </c>
      <c r="D60" s="54">
        <f>S61*C60</f>
        <v>0</v>
      </c>
      <c r="E60" s="34">
        <f>T62*C60</f>
        <v>0</v>
      </c>
      <c r="F60" s="45"/>
      <c r="G60" s="45"/>
      <c r="H60" s="45"/>
      <c r="I60" s="44"/>
      <c r="J60" s="44"/>
      <c r="K60" s="44"/>
      <c r="L60" s="46"/>
      <c r="M60" s="6" t="s">
        <v>100</v>
      </c>
      <c r="N60" s="52"/>
      <c r="O60" s="52"/>
      <c r="P60" s="52"/>
      <c r="Q60" s="52"/>
      <c r="R60" s="6"/>
      <c r="S60" s="55" t="s">
        <v>101</v>
      </c>
      <c r="T60" s="295"/>
      <c r="U60" s="57" t="s">
        <v>102</v>
      </c>
      <c r="V60" s="58">
        <f t="shared" ref="V60:V71" si="0">W60*1.303</f>
        <v>10293.699999999999</v>
      </c>
      <c r="W60" s="59">
        <v>7900</v>
      </c>
      <c r="Y60" s="60" t="s">
        <v>31</v>
      </c>
      <c r="Z60" s="55">
        <f>AA60*1.318</f>
        <v>6853.6</v>
      </c>
      <c r="AA60" s="56">
        <v>5200</v>
      </c>
    </row>
    <row r="61" spans="1:60" ht="15.75" customHeight="1" x14ac:dyDescent="0.2">
      <c r="A61" s="45"/>
      <c r="B61" s="53" t="s">
        <v>103</v>
      </c>
      <c r="C61" s="15">
        <f>F51</f>
        <v>0</v>
      </c>
      <c r="D61" s="54">
        <f>S64*C61</f>
        <v>0</v>
      </c>
      <c r="E61" s="34">
        <f>T63*C61</f>
        <v>0</v>
      </c>
      <c r="F61" s="45"/>
      <c r="G61" s="45"/>
      <c r="H61" s="61"/>
      <c r="I61" s="44"/>
      <c r="J61" s="44"/>
      <c r="K61" s="44"/>
      <c r="L61" s="46"/>
      <c r="M61" s="6"/>
      <c r="N61" s="52"/>
      <c r="O61" s="52"/>
      <c r="P61" s="52"/>
      <c r="Q61" s="52"/>
      <c r="R61" s="6" t="s">
        <v>104</v>
      </c>
      <c r="S61" s="55">
        <f>T61*1.407</f>
        <v>914.55000000000007</v>
      </c>
      <c r="T61" s="295">
        <v>650</v>
      </c>
      <c r="U61" s="57" t="s">
        <v>105</v>
      </c>
      <c r="V61" s="58">
        <f t="shared" si="0"/>
        <v>9772.5</v>
      </c>
      <c r="W61" s="62">
        <v>7500</v>
      </c>
      <c r="Y61" s="6" t="s">
        <v>33</v>
      </c>
      <c r="Z61" s="55">
        <f t="shared" ref="Z61:Z62" si="1">AA61*1.318</f>
        <v>6853.6</v>
      </c>
      <c r="AA61" s="56">
        <v>5200</v>
      </c>
    </row>
    <row r="62" spans="1:60" ht="15.75" customHeight="1" x14ac:dyDescent="0.2">
      <c r="A62" s="45"/>
      <c r="B62" s="53" t="s">
        <v>106</v>
      </c>
      <c r="C62" s="15">
        <f>G51</f>
        <v>0</v>
      </c>
      <c r="D62" s="54">
        <f>S64*C62</f>
        <v>0</v>
      </c>
      <c r="E62" s="34">
        <f>T64*C62</f>
        <v>0</v>
      </c>
      <c r="F62" s="45"/>
      <c r="G62" s="45"/>
      <c r="H62" s="45"/>
      <c r="I62" s="44"/>
      <c r="J62" s="44"/>
      <c r="K62" s="44"/>
      <c r="L62" s="46"/>
      <c r="M62" s="6" t="s">
        <v>107</v>
      </c>
      <c r="N62" s="52"/>
      <c r="O62" s="52"/>
      <c r="P62" s="52"/>
      <c r="Q62" s="52"/>
      <c r="R62" s="6" t="s">
        <v>108</v>
      </c>
      <c r="S62" s="55">
        <f>T62*1.407</f>
        <v>914.55000000000007</v>
      </c>
      <c r="T62" s="295">
        <v>650</v>
      </c>
      <c r="U62" s="6" t="s">
        <v>109</v>
      </c>
      <c r="V62" s="58">
        <f t="shared" si="0"/>
        <v>4560.5</v>
      </c>
      <c r="W62" s="59">
        <v>3500</v>
      </c>
      <c r="Y62" s="6" t="s">
        <v>32</v>
      </c>
      <c r="Z62" s="55">
        <f t="shared" si="1"/>
        <v>6853.6</v>
      </c>
      <c r="AA62" s="56">
        <v>5200</v>
      </c>
    </row>
    <row r="63" spans="1:60" ht="15.75" customHeight="1" x14ac:dyDescent="0.2">
      <c r="A63" s="45"/>
      <c r="B63" s="53" t="s">
        <v>7</v>
      </c>
      <c r="C63" s="15">
        <f>H51</f>
        <v>0</v>
      </c>
      <c r="D63" s="54">
        <f>S66*C63</f>
        <v>0</v>
      </c>
      <c r="E63" s="34">
        <f>T66*C63</f>
        <v>0</v>
      </c>
      <c r="F63" s="45"/>
      <c r="G63" s="45"/>
      <c r="H63" s="45"/>
      <c r="I63" s="44"/>
      <c r="J63" s="44"/>
      <c r="K63" s="44"/>
      <c r="L63" s="46"/>
      <c r="M63" s="6" t="s">
        <v>110</v>
      </c>
      <c r="N63" s="55">
        <f>P63*1.43</f>
        <v>2145</v>
      </c>
      <c r="O63" s="52"/>
      <c r="P63" s="63">
        <v>1500</v>
      </c>
      <c r="Q63" s="52"/>
      <c r="R63" s="6" t="s">
        <v>111</v>
      </c>
      <c r="S63" s="55">
        <f>T63*1.479</f>
        <v>1267.5030000000002</v>
      </c>
      <c r="T63" s="295">
        <v>857</v>
      </c>
      <c r="U63" s="57" t="s">
        <v>112</v>
      </c>
      <c r="V63" s="58">
        <f t="shared" si="0"/>
        <v>2736.2999999999997</v>
      </c>
      <c r="W63" s="62">
        <v>2100</v>
      </c>
      <c r="Y63" s="6" t="s">
        <v>42</v>
      </c>
      <c r="Z63" s="55">
        <f t="shared" ref="Z63:Z68" si="2">AA63*1.32</f>
        <v>7260</v>
      </c>
      <c r="AA63" s="56">
        <v>5500</v>
      </c>
    </row>
    <row r="64" spans="1:60" ht="15.75" customHeight="1" x14ac:dyDescent="0.2">
      <c r="A64" s="45"/>
      <c r="B64" s="53" t="s">
        <v>8</v>
      </c>
      <c r="C64" s="15">
        <f>I51</f>
        <v>0</v>
      </c>
      <c r="D64" s="54">
        <f>S65*C64</f>
        <v>0</v>
      </c>
      <c r="E64" s="34">
        <f>T65*C64</f>
        <v>0</v>
      </c>
      <c r="F64" s="45"/>
      <c r="G64" s="45"/>
      <c r="H64" s="45"/>
      <c r="I64" s="44"/>
      <c r="J64" s="44"/>
      <c r="K64" s="44"/>
      <c r="L64" s="46"/>
      <c r="M64" s="6" t="s">
        <v>27</v>
      </c>
      <c r="N64" s="55">
        <f>P64*1.42</f>
        <v>1988</v>
      </c>
      <c r="O64" s="52"/>
      <c r="P64" s="64">
        <v>1400</v>
      </c>
      <c r="Q64" s="65"/>
      <c r="R64" s="6" t="s">
        <v>113</v>
      </c>
      <c r="S64" s="55">
        <f>T64*1.479</f>
        <v>1267.5030000000002</v>
      </c>
      <c r="T64" s="295">
        <v>857</v>
      </c>
      <c r="U64" s="57" t="s">
        <v>114</v>
      </c>
      <c r="V64" s="58">
        <f t="shared" si="0"/>
        <v>1274.3339999999998</v>
      </c>
      <c r="W64" s="59">
        <v>978</v>
      </c>
      <c r="Y64" s="6" t="s">
        <v>115</v>
      </c>
      <c r="Z64" s="55">
        <f t="shared" si="2"/>
        <v>7260</v>
      </c>
      <c r="AA64" s="56">
        <v>5500</v>
      </c>
    </row>
    <row r="65" spans="1:27" ht="15.75" customHeight="1" x14ac:dyDescent="0.2">
      <c r="A65" s="45"/>
      <c r="B65" s="53" t="s">
        <v>116</v>
      </c>
      <c r="C65" s="15">
        <f>J51</f>
        <v>0</v>
      </c>
      <c r="D65" s="54">
        <f t="shared" ref="D65:D66" si="3">S70*C65</f>
        <v>0</v>
      </c>
      <c r="E65" s="34">
        <f t="shared" ref="E65" si="4">D128*C65</f>
        <v>0</v>
      </c>
      <c r="F65" s="45"/>
      <c r="G65" s="45"/>
      <c r="H65" s="45"/>
      <c r="I65" s="44"/>
      <c r="J65" s="44"/>
      <c r="K65" s="44"/>
      <c r="L65" s="46"/>
      <c r="M65" s="6" t="s">
        <v>28</v>
      </c>
      <c r="N65" s="55">
        <f t="shared" ref="N65:N69" si="5">P65*1.4</f>
        <v>1540</v>
      </c>
      <c r="O65" s="52"/>
      <c r="P65" s="64">
        <v>1100</v>
      </c>
      <c r="Q65" s="65"/>
      <c r="R65" s="6" t="s">
        <v>117</v>
      </c>
      <c r="S65" s="55">
        <f>T65*1.3</f>
        <v>2113.8000000000002</v>
      </c>
      <c r="T65" s="296">
        <v>1626</v>
      </c>
      <c r="U65" s="66" t="s">
        <v>118</v>
      </c>
      <c r="V65" s="58">
        <f t="shared" si="0"/>
        <v>1469.7839999999999</v>
      </c>
      <c r="W65" s="62">
        <v>1128</v>
      </c>
      <c r="Y65" s="6" t="s">
        <v>119</v>
      </c>
      <c r="Z65" s="55">
        <f>AA65*1.318</f>
        <v>6853.6</v>
      </c>
      <c r="AA65" s="56">
        <v>5200</v>
      </c>
    </row>
    <row r="66" spans="1:27" ht="15.75" customHeight="1" x14ac:dyDescent="0.2">
      <c r="A66" s="45"/>
      <c r="B66" s="53" t="s">
        <v>10</v>
      </c>
      <c r="C66" s="15">
        <f>K51</f>
        <v>0</v>
      </c>
      <c r="D66" s="54">
        <f t="shared" si="3"/>
        <v>0</v>
      </c>
      <c r="E66" s="34">
        <f>T71*C66</f>
        <v>0</v>
      </c>
      <c r="F66" s="45"/>
      <c r="G66" s="45"/>
      <c r="H66" s="45"/>
      <c r="I66" s="44"/>
      <c r="J66" s="44"/>
      <c r="K66" s="44"/>
      <c r="L66" s="46"/>
      <c r="M66" s="6" t="s">
        <v>120</v>
      </c>
      <c r="N66" s="55">
        <f t="shared" si="5"/>
        <v>1889.9999999999998</v>
      </c>
      <c r="O66" s="52"/>
      <c r="P66" s="67">
        <v>1350</v>
      </c>
      <c r="Q66" s="65"/>
      <c r="R66" s="6" t="s">
        <v>121</v>
      </c>
      <c r="S66" s="55">
        <f>T66*1.436</f>
        <v>1711.712</v>
      </c>
      <c r="T66" s="295">
        <v>1192</v>
      </c>
      <c r="U66" s="6" t="s">
        <v>122</v>
      </c>
      <c r="V66" s="58">
        <f t="shared" si="0"/>
        <v>8404.35</v>
      </c>
      <c r="W66" s="59">
        <v>6450</v>
      </c>
      <c r="Y66" s="6" t="s">
        <v>123</v>
      </c>
      <c r="Z66" s="55">
        <f t="shared" si="2"/>
        <v>10560</v>
      </c>
      <c r="AA66" s="56">
        <v>8000</v>
      </c>
    </row>
    <row r="67" spans="1:27" ht="15.75" customHeight="1" thickBot="1" x14ac:dyDescent="0.25">
      <c r="A67" s="45"/>
      <c r="B67" s="53" t="s">
        <v>124</v>
      </c>
      <c r="C67" s="15">
        <f>L51</f>
        <v>0</v>
      </c>
      <c r="D67" s="54">
        <f>S67*C67</f>
        <v>0</v>
      </c>
      <c r="E67" s="34">
        <f>T67*C67</f>
        <v>0</v>
      </c>
      <c r="F67" s="68" t="s">
        <v>92</v>
      </c>
      <c r="G67" s="69"/>
      <c r="H67" s="45"/>
      <c r="I67" s="44"/>
      <c r="J67" s="44"/>
      <c r="K67" s="44"/>
      <c r="L67" s="46"/>
      <c r="M67" s="6" t="s">
        <v>125</v>
      </c>
      <c r="N67" s="55">
        <f t="shared" si="5"/>
        <v>1889.9999999999998</v>
      </c>
      <c r="O67" s="52"/>
      <c r="P67" s="67">
        <v>1350</v>
      </c>
      <c r="Q67" s="65"/>
      <c r="R67" s="6" t="s">
        <v>126</v>
      </c>
      <c r="S67" s="55">
        <f>T67*1.485</f>
        <v>1568.16</v>
      </c>
      <c r="T67" s="295">
        <v>1056</v>
      </c>
      <c r="U67" s="6" t="s">
        <v>127</v>
      </c>
      <c r="V67" s="58">
        <f t="shared" si="0"/>
        <v>0</v>
      </c>
      <c r="W67" s="70"/>
      <c r="Y67" s="6" t="s">
        <v>128</v>
      </c>
      <c r="Z67" s="55">
        <f t="shared" si="2"/>
        <v>10560</v>
      </c>
      <c r="AA67" s="56">
        <v>8000</v>
      </c>
    </row>
    <row r="68" spans="1:27" ht="15.75" customHeight="1" thickTop="1" x14ac:dyDescent="0.2">
      <c r="A68" s="45"/>
      <c r="B68" s="53" t="s">
        <v>129</v>
      </c>
      <c r="C68" s="15">
        <f>M51</f>
        <v>0</v>
      </c>
      <c r="D68" s="54">
        <f t="shared" ref="D68:D69" si="6">S72*C68</f>
        <v>0</v>
      </c>
      <c r="E68" s="34">
        <f t="shared" ref="E68:E69" si="7">D130*C68</f>
        <v>0</v>
      </c>
      <c r="F68" s="68" t="s">
        <v>130</v>
      </c>
      <c r="G68" s="71">
        <f>D112*0.33</f>
        <v>5299.8</v>
      </c>
      <c r="H68" s="45"/>
      <c r="I68" s="44"/>
      <c r="J68" s="44"/>
      <c r="K68" s="44"/>
      <c r="L68" s="46"/>
      <c r="M68" s="6" t="s">
        <v>131</v>
      </c>
      <c r="N68" s="55">
        <f t="shared" si="5"/>
        <v>700</v>
      </c>
      <c r="O68" s="52"/>
      <c r="P68" s="67">
        <v>500</v>
      </c>
      <c r="Q68" s="65"/>
      <c r="R68" s="6"/>
      <c r="S68" s="55"/>
      <c r="T68" s="297"/>
      <c r="U68" s="57" t="s">
        <v>132</v>
      </c>
      <c r="V68" s="58">
        <f t="shared" si="0"/>
        <v>10293.699999999999</v>
      </c>
      <c r="W68" s="70">
        <v>7900</v>
      </c>
      <c r="Y68" s="6" t="s">
        <v>133</v>
      </c>
      <c r="Z68" s="55">
        <f t="shared" si="2"/>
        <v>7260</v>
      </c>
      <c r="AA68" s="56">
        <v>5500</v>
      </c>
    </row>
    <row r="69" spans="1:27" ht="15.75" customHeight="1" x14ac:dyDescent="0.2">
      <c r="A69" s="45"/>
      <c r="B69" s="53" t="s">
        <v>134</v>
      </c>
      <c r="C69" s="15">
        <f>N51</f>
        <v>0</v>
      </c>
      <c r="D69" s="54">
        <f t="shared" si="6"/>
        <v>0</v>
      </c>
      <c r="E69" s="34">
        <f>T73*C69</f>
        <v>0</v>
      </c>
      <c r="F69" s="68" t="s">
        <v>135</v>
      </c>
      <c r="G69" s="72">
        <f>D112-F112</f>
        <v>16060</v>
      </c>
      <c r="H69" s="45"/>
      <c r="I69" s="44"/>
      <c r="J69" s="44"/>
      <c r="K69" s="44"/>
      <c r="L69" s="46"/>
      <c r="M69" s="6" t="s">
        <v>136</v>
      </c>
      <c r="N69" s="55">
        <f t="shared" si="5"/>
        <v>1400</v>
      </c>
      <c r="O69" s="52"/>
      <c r="P69" s="67">
        <v>1000</v>
      </c>
      <c r="Q69" s="65"/>
      <c r="R69" s="6"/>
      <c r="S69" s="55"/>
      <c r="T69" s="297"/>
      <c r="U69" s="57" t="s">
        <v>137</v>
      </c>
      <c r="V69" s="58">
        <f>W69*1.311</f>
        <v>7603.7999999999993</v>
      </c>
      <c r="W69" s="73">
        <v>5800</v>
      </c>
      <c r="Y69" s="6" t="s">
        <v>39</v>
      </c>
      <c r="Z69" s="55">
        <f>AA69*1.321</f>
        <v>8454.4</v>
      </c>
      <c r="AA69" s="56">
        <v>6400</v>
      </c>
    </row>
    <row r="70" spans="1:27" ht="30.75" customHeight="1" x14ac:dyDescent="0.35">
      <c r="A70" s="45"/>
      <c r="B70" s="53" t="s">
        <v>138</v>
      </c>
      <c r="C70" s="15">
        <f>P51</f>
        <v>0</v>
      </c>
      <c r="D70" s="54">
        <f>S75*C70</f>
        <v>0</v>
      </c>
      <c r="E70" s="34">
        <f>D133*C70</f>
        <v>0</v>
      </c>
      <c r="F70" s="68" t="s">
        <v>139</v>
      </c>
      <c r="G70" s="74">
        <f>D112-E112</f>
        <v>5060</v>
      </c>
      <c r="H70" s="45"/>
      <c r="I70" s="44"/>
      <c r="J70" s="44"/>
      <c r="K70" s="44"/>
      <c r="L70" s="46"/>
      <c r="M70" s="6" t="s">
        <v>140</v>
      </c>
      <c r="N70" s="55"/>
      <c r="O70" s="52"/>
      <c r="P70" s="67"/>
      <c r="Q70" s="65"/>
      <c r="R70" s="6" t="s">
        <v>141</v>
      </c>
      <c r="S70" s="55">
        <v>1850.8</v>
      </c>
      <c r="T70" s="295">
        <v>1997</v>
      </c>
      <c r="U70" s="57" t="s">
        <v>142</v>
      </c>
      <c r="V70" s="58">
        <f t="shared" si="0"/>
        <v>10293.699999999999</v>
      </c>
      <c r="W70" s="73">
        <v>7900</v>
      </c>
      <c r="Y70" s="6" t="s">
        <v>143</v>
      </c>
      <c r="Z70" s="55">
        <f>AA70*1.32</f>
        <v>3564</v>
      </c>
      <c r="AA70" s="56">
        <v>2700</v>
      </c>
    </row>
    <row r="71" spans="1:27" ht="15.75" customHeight="1" x14ac:dyDescent="0.2">
      <c r="A71" s="45"/>
      <c r="B71" s="53" t="s">
        <v>14</v>
      </c>
      <c r="C71" s="15">
        <f>O51</f>
        <v>0</v>
      </c>
      <c r="D71" s="54">
        <f>S74*C71</f>
        <v>0</v>
      </c>
      <c r="E71" s="34">
        <f>D132*C71</f>
        <v>0</v>
      </c>
      <c r="F71" s="61"/>
      <c r="G71" s="61"/>
      <c r="H71" s="45"/>
      <c r="I71" s="44"/>
      <c r="J71" s="44"/>
      <c r="K71" s="44"/>
      <c r="L71" s="46"/>
      <c r="M71" s="6"/>
      <c r="N71" s="55"/>
      <c r="O71" s="52"/>
      <c r="P71" s="67"/>
      <c r="Q71" s="65"/>
      <c r="R71" s="6" t="s">
        <v>144</v>
      </c>
      <c r="S71" s="55">
        <f>T71*1.46</f>
        <v>4850.12</v>
      </c>
      <c r="T71" s="295">
        <v>3322</v>
      </c>
      <c r="U71" s="57" t="s">
        <v>145</v>
      </c>
      <c r="V71" s="58">
        <f t="shared" si="0"/>
        <v>10293.699999999999</v>
      </c>
      <c r="W71" s="73">
        <v>7900</v>
      </c>
      <c r="AA71" s="46"/>
    </row>
    <row r="72" spans="1:27" ht="15.75" customHeight="1" x14ac:dyDescent="0.2">
      <c r="A72" s="45"/>
      <c r="B72" s="53" t="s">
        <v>16</v>
      </c>
      <c r="C72" s="15">
        <f>Q51</f>
        <v>0</v>
      </c>
      <c r="D72" s="54">
        <f>S77*C72</f>
        <v>0</v>
      </c>
      <c r="E72" s="34"/>
      <c r="F72" s="61"/>
      <c r="G72" s="61"/>
      <c r="H72" s="45"/>
      <c r="I72" s="44"/>
      <c r="J72" s="44"/>
      <c r="K72" s="44"/>
      <c r="L72" s="46"/>
      <c r="M72" s="6" t="s">
        <v>146</v>
      </c>
      <c r="N72" s="55">
        <f>P72*1.46</f>
        <v>8030</v>
      </c>
      <c r="O72" s="52"/>
      <c r="P72" s="67">
        <v>5500</v>
      </c>
      <c r="Q72" s="65"/>
      <c r="R72" s="6" t="s">
        <v>147</v>
      </c>
      <c r="S72" s="55">
        <v>6101.2</v>
      </c>
      <c r="T72" s="295">
        <v>4380</v>
      </c>
      <c r="U72" s="46"/>
      <c r="V72" s="46"/>
      <c r="W72" s="46"/>
      <c r="X72" s="46"/>
      <c r="Y72" s="46"/>
      <c r="Z72" s="46"/>
    </row>
    <row r="73" spans="1:27" ht="15.75" customHeight="1" x14ac:dyDescent="0.2">
      <c r="A73" s="45"/>
      <c r="B73" s="320" t="s">
        <v>148</v>
      </c>
      <c r="C73" s="33"/>
      <c r="D73" s="75">
        <f t="shared" ref="D73:E73" si="8">SUM(D59:D72)</f>
        <v>0</v>
      </c>
      <c r="E73" s="75">
        <f t="shared" si="8"/>
        <v>0</v>
      </c>
      <c r="F73" s="75"/>
      <c r="G73" s="33"/>
      <c r="H73" s="45"/>
      <c r="I73" s="44"/>
      <c r="J73" s="44"/>
      <c r="K73" s="44"/>
      <c r="L73" s="46"/>
      <c r="M73" s="6" t="s">
        <v>149</v>
      </c>
      <c r="N73" s="55">
        <f t="shared" ref="N73" si="9">P73*1.4</f>
        <v>3360</v>
      </c>
      <c r="O73" s="52"/>
      <c r="P73" s="67">
        <v>2400</v>
      </c>
      <c r="Q73" s="65"/>
      <c r="R73" s="6" t="s">
        <v>150</v>
      </c>
      <c r="S73" s="55">
        <f>T73*1.444</f>
        <v>9458.1999999999989</v>
      </c>
      <c r="T73" s="295">
        <v>6550</v>
      </c>
      <c r="U73" s="46"/>
      <c r="V73" s="46"/>
      <c r="W73" s="46"/>
      <c r="X73" s="46"/>
      <c r="Y73" s="46"/>
      <c r="Z73" s="46"/>
      <c r="AA73" s="46"/>
    </row>
    <row r="74" spans="1:27" ht="15.75" customHeight="1" x14ac:dyDescent="0.2">
      <c r="A74" s="45"/>
      <c r="B74" s="317" t="s">
        <v>24</v>
      </c>
      <c r="C74" s="319">
        <f>Y51</f>
        <v>0</v>
      </c>
      <c r="D74" s="54">
        <f t="shared" ref="D74:D76" si="10">V63*C74</f>
        <v>0</v>
      </c>
      <c r="E74" s="34">
        <f t="shared" ref="E74:E76" si="11">W63*C74</f>
        <v>0</v>
      </c>
      <c r="F74" s="45"/>
      <c r="G74" s="45"/>
      <c r="H74" s="45"/>
      <c r="I74" s="44"/>
      <c r="J74" s="44"/>
      <c r="K74" s="44"/>
      <c r="L74" s="46"/>
      <c r="M74" s="6" t="s">
        <v>151</v>
      </c>
      <c r="N74" s="55">
        <f>P74*1.46</f>
        <v>8030</v>
      </c>
      <c r="O74" s="52"/>
      <c r="P74" s="67">
        <v>5500</v>
      </c>
      <c r="Q74" s="65"/>
      <c r="R74" s="6" t="s">
        <v>152</v>
      </c>
      <c r="S74" s="55">
        <f>T74*1.444</f>
        <v>7799.0439999999999</v>
      </c>
      <c r="T74" s="295">
        <v>5401</v>
      </c>
      <c r="U74" s="46"/>
      <c r="V74" s="46"/>
      <c r="W74" s="46"/>
      <c r="X74" s="46"/>
      <c r="Y74" s="46"/>
      <c r="Z74" s="46"/>
      <c r="AA74" s="46"/>
    </row>
    <row r="75" spans="1:27" ht="15.75" customHeight="1" x14ac:dyDescent="0.2">
      <c r="A75" s="45"/>
      <c r="B75" s="317" t="s">
        <v>153</v>
      </c>
      <c r="C75" s="319">
        <f>Z51</f>
        <v>0</v>
      </c>
      <c r="D75" s="54">
        <f t="shared" si="10"/>
        <v>0</v>
      </c>
      <c r="E75" s="34">
        <f t="shared" si="11"/>
        <v>0</v>
      </c>
      <c r="F75" s="45"/>
      <c r="G75" s="45"/>
      <c r="H75" s="45"/>
      <c r="I75" s="44"/>
      <c r="J75" s="44"/>
      <c r="K75" s="44"/>
      <c r="L75" s="46"/>
      <c r="M75" s="6" t="s">
        <v>154</v>
      </c>
      <c r="N75" s="55">
        <f t="shared" ref="N75:N76" si="12">P75*1.4</f>
        <v>5250</v>
      </c>
      <c r="O75" s="52"/>
      <c r="P75" s="67">
        <v>3750</v>
      </c>
      <c r="Q75" s="65"/>
      <c r="R75" s="6" t="s">
        <v>155</v>
      </c>
      <c r="S75" s="55">
        <f>T75*1.45</f>
        <v>10701</v>
      </c>
      <c r="T75" s="295">
        <v>7380</v>
      </c>
      <c r="U75" s="46"/>
      <c r="V75" s="46"/>
      <c r="W75" s="46"/>
      <c r="X75" s="46"/>
      <c r="Y75" s="46"/>
      <c r="Z75" s="46"/>
      <c r="AA75" s="46"/>
    </row>
    <row r="76" spans="1:27" ht="15.75" customHeight="1" x14ac:dyDescent="0.2">
      <c r="A76" s="45"/>
      <c r="B76" s="317" t="s">
        <v>26</v>
      </c>
      <c r="C76" s="319">
        <f>AA51</f>
        <v>0</v>
      </c>
      <c r="D76" s="54">
        <f t="shared" si="10"/>
        <v>0</v>
      </c>
      <c r="E76" s="34">
        <f t="shared" si="11"/>
        <v>0</v>
      </c>
      <c r="F76" s="45"/>
      <c r="G76" s="45"/>
      <c r="H76" s="45"/>
      <c r="I76" s="44"/>
      <c r="J76" s="44"/>
      <c r="K76" s="44"/>
      <c r="L76" s="46"/>
      <c r="M76" s="6" t="s">
        <v>156</v>
      </c>
      <c r="N76" s="55">
        <f t="shared" si="12"/>
        <v>10500</v>
      </c>
      <c r="O76" s="52"/>
      <c r="P76" s="67">
        <v>7500</v>
      </c>
      <c r="Q76" s="65"/>
      <c r="R76" s="6" t="s">
        <v>157</v>
      </c>
      <c r="S76" s="55">
        <v>8000</v>
      </c>
      <c r="T76" s="295">
        <v>3600</v>
      </c>
      <c r="U76" s="46"/>
      <c r="V76" s="46"/>
      <c r="W76" s="46"/>
      <c r="X76" s="46"/>
      <c r="Y76" s="46"/>
      <c r="Z76" s="46"/>
      <c r="AA76" s="46"/>
    </row>
    <row r="77" spans="1:27" ht="15.75" customHeight="1" x14ac:dyDescent="0.2">
      <c r="A77" s="45"/>
      <c r="B77" s="318" t="s">
        <v>158</v>
      </c>
      <c r="C77" s="319">
        <f>R51</f>
        <v>0</v>
      </c>
      <c r="D77" s="54">
        <f>V60*C77</f>
        <v>0</v>
      </c>
      <c r="E77" s="34">
        <f t="shared" ref="E77:E79" si="13">J126*C77</f>
        <v>0</v>
      </c>
      <c r="F77" s="45"/>
      <c r="G77" s="45"/>
      <c r="H77" s="45"/>
      <c r="I77" s="44"/>
      <c r="J77" s="44"/>
      <c r="K77" s="44"/>
      <c r="L77" s="46"/>
      <c r="M77" s="6"/>
      <c r="N77" s="55"/>
      <c r="O77" s="52"/>
      <c r="P77" s="67"/>
      <c r="Q77" s="65"/>
      <c r="R77" s="6" t="s">
        <v>16</v>
      </c>
      <c r="S77" s="55">
        <v>1500</v>
      </c>
      <c r="T77" s="298">
        <v>1300</v>
      </c>
      <c r="U77" s="46"/>
      <c r="V77" s="46"/>
      <c r="W77" s="46"/>
      <c r="X77" s="46"/>
      <c r="Y77" s="46"/>
      <c r="Z77" s="46"/>
      <c r="AA77" s="46"/>
    </row>
    <row r="78" spans="1:27" ht="15.75" customHeight="1" x14ac:dyDescent="0.2">
      <c r="A78" s="45"/>
      <c r="B78" s="321" t="s">
        <v>159</v>
      </c>
      <c r="C78" s="15">
        <f>T51</f>
        <v>0</v>
      </c>
      <c r="D78" s="54">
        <f t="shared" ref="D78:D79" si="14">V60*C78</f>
        <v>0</v>
      </c>
      <c r="E78" s="34">
        <f>W60*C78</f>
        <v>0</v>
      </c>
      <c r="F78" s="45"/>
      <c r="G78" s="45"/>
      <c r="H78" s="45"/>
      <c r="I78" s="44"/>
      <c r="J78" s="44"/>
      <c r="K78" s="44"/>
      <c r="L78" s="46"/>
      <c r="M78" s="6" t="s">
        <v>160</v>
      </c>
      <c r="N78" s="55"/>
      <c r="O78" s="52"/>
      <c r="P78" s="67"/>
      <c r="Q78" s="65"/>
      <c r="R78" s="46"/>
      <c r="S78" s="46"/>
      <c r="T78" s="46"/>
      <c r="U78" s="46"/>
      <c r="V78" s="46"/>
      <c r="W78" s="46"/>
      <c r="X78" s="46"/>
      <c r="Y78" s="46"/>
      <c r="Z78" s="46"/>
      <c r="AA78" s="46"/>
    </row>
    <row r="79" spans="1:27" ht="15.75" customHeight="1" x14ac:dyDescent="0.2">
      <c r="A79" s="45"/>
      <c r="B79" s="79" t="s">
        <v>161</v>
      </c>
      <c r="C79" s="80">
        <f>S51</f>
        <v>0</v>
      </c>
      <c r="D79" s="81">
        <f t="shared" si="14"/>
        <v>0</v>
      </c>
      <c r="E79" s="34">
        <f t="shared" si="13"/>
        <v>0</v>
      </c>
      <c r="F79" s="45"/>
      <c r="G79" s="45"/>
      <c r="H79" s="45"/>
      <c r="I79" s="44"/>
      <c r="J79" s="44"/>
      <c r="K79" s="44"/>
      <c r="L79" s="46"/>
      <c r="M79" s="6"/>
      <c r="N79" s="55"/>
      <c r="O79" s="52"/>
      <c r="P79" s="67"/>
      <c r="Q79" s="65"/>
      <c r="R79" s="46"/>
      <c r="S79" s="46"/>
      <c r="T79" s="46"/>
      <c r="U79" s="46"/>
      <c r="V79" s="46"/>
      <c r="W79" s="46"/>
      <c r="X79" s="46"/>
      <c r="Y79" s="46"/>
      <c r="Z79" s="46"/>
      <c r="AA79" s="46"/>
    </row>
    <row r="80" spans="1:27" ht="15.75" customHeight="1" x14ac:dyDescent="0.2">
      <c r="A80" s="45"/>
      <c r="B80" s="78" t="s">
        <v>20</v>
      </c>
      <c r="C80" s="15">
        <f>U51</f>
        <v>0</v>
      </c>
      <c r="D80" s="81">
        <f>V69*C80</f>
        <v>0</v>
      </c>
      <c r="E80" s="34">
        <f>W69*C80</f>
        <v>0</v>
      </c>
      <c r="F80" s="45"/>
      <c r="G80" s="45"/>
      <c r="H80" s="45"/>
      <c r="I80" s="44"/>
      <c r="J80" s="44"/>
      <c r="K80" s="44"/>
      <c r="L80" s="46"/>
      <c r="M80" s="6" t="s">
        <v>162</v>
      </c>
      <c r="N80" s="55"/>
      <c r="O80" s="52"/>
      <c r="P80" s="67">
        <v>1300</v>
      </c>
      <c r="Q80" s="65"/>
      <c r="R80" s="46"/>
      <c r="S80" s="46"/>
      <c r="T80" s="46"/>
      <c r="U80" s="46"/>
      <c r="V80" s="46"/>
      <c r="W80" s="46"/>
      <c r="X80" s="46"/>
      <c r="Y80" s="46"/>
      <c r="Z80" s="46"/>
      <c r="AA80" s="46"/>
    </row>
    <row r="81" spans="1:27" ht="15.75" customHeight="1" x14ac:dyDescent="0.2">
      <c r="A81" s="45"/>
      <c r="B81" s="78" t="s">
        <v>163</v>
      </c>
      <c r="C81" s="15">
        <f>V51</f>
        <v>0</v>
      </c>
      <c r="D81" s="81">
        <f t="shared" ref="D81:D82" si="15">V63*C81</f>
        <v>0</v>
      </c>
      <c r="E81" s="34">
        <f>W68*C81</f>
        <v>0</v>
      </c>
      <c r="F81" s="45"/>
      <c r="G81" s="45"/>
      <c r="H81" s="45"/>
      <c r="I81" s="44"/>
      <c r="J81" s="44"/>
      <c r="K81" s="44"/>
      <c r="L81" s="46"/>
      <c r="M81" s="6" t="s">
        <v>164</v>
      </c>
      <c r="N81" s="55">
        <f t="shared" ref="N81:N82" si="16">P81*1.42</f>
        <v>2201</v>
      </c>
      <c r="O81" s="52"/>
      <c r="P81" s="67">
        <v>1550</v>
      </c>
      <c r="Q81" s="65"/>
      <c r="R81" s="46"/>
      <c r="S81" s="46"/>
      <c r="T81" s="46"/>
      <c r="U81" s="46"/>
      <c r="V81" s="46"/>
      <c r="W81" s="46"/>
      <c r="X81" s="46"/>
      <c r="Y81" s="46"/>
      <c r="Z81" s="46"/>
      <c r="AA81" s="46"/>
    </row>
    <row r="82" spans="1:27" ht="15.75" customHeight="1" x14ac:dyDescent="0.2">
      <c r="A82" s="45"/>
      <c r="B82" s="78" t="s">
        <v>165</v>
      </c>
      <c r="C82" s="15">
        <f>W51</f>
        <v>0</v>
      </c>
      <c r="D82" s="81">
        <f t="shared" si="15"/>
        <v>0</v>
      </c>
      <c r="E82" s="34">
        <f>J131*C82</f>
        <v>0</v>
      </c>
      <c r="F82" s="45"/>
      <c r="G82" s="45"/>
      <c r="H82" s="45"/>
      <c r="I82" s="44"/>
      <c r="J82" s="44"/>
      <c r="K82" s="44"/>
      <c r="L82" s="46"/>
      <c r="M82" s="6" t="s">
        <v>166</v>
      </c>
      <c r="N82" s="55">
        <f t="shared" si="16"/>
        <v>2201</v>
      </c>
      <c r="O82" s="52"/>
      <c r="P82" s="67">
        <v>1550</v>
      </c>
      <c r="Q82" s="65"/>
      <c r="R82" s="46"/>
      <c r="S82" s="46"/>
      <c r="T82" s="46"/>
      <c r="U82" s="46"/>
      <c r="V82" s="46"/>
      <c r="W82" s="46"/>
      <c r="X82" s="46"/>
      <c r="Y82" s="46"/>
      <c r="Z82" s="46"/>
      <c r="AA82" s="46"/>
    </row>
    <row r="83" spans="1:27" ht="15.75" customHeight="1" x14ac:dyDescent="0.2">
      <c r="A83" s="45"/>
      <c r="B83" s="53" t="s">
        <v>23</v>
      </c>
      <c r="C83" s="15">
        <f>X51</f>
        <v>0</v>
      </c>
      <c r="D83" s="81">
        <f>V61*C83</f>
        <v>0</v>
      </c>
      <c r="E83" s="34">
        <f>W61*C83</f>
        <v>0</v>
      </c>
      <c r="F83" s="45"/>
      <c r="G83" s="45"/>
      <c r="H83" s="45"/>
      <c r="I83" s="44"/>
      <c r="J83" s="44"/>
      <c r="K83" s="44"/>
      <c r="L83" s="46"/>
      <c r="M83" s="6" t="s">
        <v>167</v>
      </c>
      <c r="N83" s="55">
        <f>P83*1.39</f>
        <v>1598.5</v>
      </c>
      <c r="O83" s="52"/>
      <c r="P83" s="67">
        <v>1150</v>
      </c>
      <c r="Q83" s="65"/>
      <c r="R83" s="46"/>
      <c r="S83" s="46"/>
      <c r="T83" s="46"/>
      <c r="U83" s="46"/>
      <c r="V83" s="46"/>
      <c r="W83" s="46"/>
      <c r="X83" s="46"/>
      <c r="Y83" s="46"/>
      <c r="Z83" s="46"/>
      <c r="AA83" s="46"/>
    </row>
    <row r="84" spans="1:27" ht="15.75" customHeight="1" x14ac:dyDescent="0.2">
      <c r="A84" s="45"/>
      <c r="B84" s="49" t="s">
        <v>95</v>
      </c>
      <c r="C84" s="33"/>
      <c r="D84" s="75">
        <f t="shared" ref="D84:E84" si="17">SUM(D74:D83)</f>
        <v>0</v>
      </c>
      <c r="E84" s="82">
        <f t="shared" si="17"/>
        <v>0</v>
      </c>
      <c r="F84" s="45"/>
      <c r="G84" s="45"/>
      <c r="H84" s="45"/>
      <c r="I84" s="44"/>
      <c r="J84" s="44"/>
      <c r="K84" s="44"/>
      <c r="L84" s="46"/>
      <c r="M84" s="6" t="s">
        <v>168</v>
      </c>
      <c r="N84" s="55">
        <f>P84*1.42</f>
        <v>1207</v>
      </c>
      <c r="O84" s="52"/>
      <c r="P84" s="67">
        <v>850</v>
      </c>
      <c r="Q84" s="65"/>
      <c r="R84" s="46"/>
      <c r="S84" s="46"/>
      <c r="T84" s="46"/>
      <c r="U84" s="46"/>
      <c r="V84" s="46"/>
      <c r="W84" s="46"/>
      <c r="X84" s="46"/>
      <c r="Y84" s="46"/>
      <c r="Z84" s="46"/>
      <c r="AA84" s="46"/>
    </row>
    <row r="85" spans="1:27" ht="15.75" customHeight="1" x14ac:dyDescent="0.2">
      <c r="A85" s="45"/>
      <c r="B85" s="53" t="s">
        <v>36</v>
      </c>
      <c r="C85" s="15">
        <f>AL51</f>
        <v>0</v>
      </c>
      <c r="D85" s="83">
        <f>N80*C85</f>
        <v>0</v>
      </c>
      <c r="E85" s="34">
        <f>P80*C85</f>
        <v>0</v>
      </c>
      <c r="F85" s="45"/>
      <c r="G85" s="45"/>
      <c r="H85" s="45"/>
      <c r="I85" s="44"/>
      <c r="J85" s="44"/>
      <c r="K85" s="44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</row>
    <row r="86" spans="1:27" ht="15.75" customHeight="1" x14ac:dyDescent="0.2">
      <c r="A86" s="45"/>
      <c r="B86" s="53" t="s">
        <v>35</v>
      </c>
      <c r="C86" s="15">
        <f>AK51</f>
        <v>0</v>
      </c>
      <c r="D86" s="83">
        <f t="shared" ref="D86:D88" si="18">N82*C86</f>
        <v>0</v>
      </c>
      <c r="E86" s="34">
        <f t="shared" ref="E86:E88" si="19">P82*C86</f>
        <v>0</v>
      </c>
      <c r="F86" s="45"/>
      <c r="G86" s="45"/>
      <c r="H86" s="45"/>
      <c r="L86" s="24"/>
      <c r="M86" s="24"/>
      <c r="N86" s="24"/>
      <c r="O86" s="24"/>
      <c r="P86" s="24"/>
      <c r="Q86" s="24"/>
    </row>
    <row r="87" spans="1:27" ht="15.75" customHeight="1" x14ac:dyDescent="0.2">
      <c r="A87" s="45"/>
      <c r="B87" s="84" t="s">
        <v>169</v>
      </c>
      <c r="C87" s="15">
        <f>AM51</f>
        <v>0</v>
      </c>
      <c r="D87" s="83">
        <f t="shared" si="18"/>
        <v>0</v>
      </c>
      <c r="E87" s="34">
        <f t="shared" si="19"/>
        <v>0</v>
      </c>
      <c r="F87" s="85"/>
      <c r="G87" s="45"/>
      <c r="H87" s="45"/>
      <c r="L87" s="24"/>
      <c r="M87" s="24"/>
      <c r="N87" s="24"/>
      <c r="O87" s="24"/>
      <c r="P87" s="24"/>
      <c r="Q87" s="24"/>
    </row>
    <row r="88" spans="1:27" ht="15.75" customHeight="1" x14ac:dyDescent="0.2">
      <c r="A88" s="45"/>
      <c r="B88" s="84" t="s">
        <v>38</v>
      </c>
      <c r="C88" s="15">
        <f>AN51</f>
        <v>0</v>
      </c>
      <c r="D88" s="83">
        <f t="shared" si="18"/>
        <v>0</v>
      </c>
      <c r="E88" s="34">
        <f t="shared" si="19"/>
        <v>0</v>
      </c>
      <c r="F88" s="45"/>
      <c r="G88" s="45"/>
      <c r="H88" s="45"/>
      <c r="L88" s="24"/>
      <c r="M88" s="24"/>
      <c r="N88" s="24"/>
      <c r="O88" s="24"/>
      <c r="P88" s="24"/>
      <c r="Q88" s="24"/>
    </row>
    <row r="89" spans="1:27" ht="15.75" customHeight="1" x14ac:dyDescent="0.2">
      <c r="A89" s="45"/>
      <c r="B89" s="84" t="s">
        <v>170</v>
      </c>
      <c r="C89" s="15">
        <f>AO51</f>
        <v>0</v>
      </c>
      <c r="D89" s="83">
        <f>N81*C89</f>
        <v>0</v>
      </c>
      <c r="E89" s="34">
        <f>P81*C89</f>
        <v>0</v>
      </c>
      <c r="F89" s="45"/>
      <c r="G89" s="45"/>
      <c r="H89" s="45"/>
      <c r="L89" s="24"/>
      <c r="M89" s="24"/>
      <c r="N89" s="24"/>
      <c r="O89" s="24"/>
      <c r="P89" s="24"/>
      <c r="Q89" s="24"/>
    </row>
    <row r="90" spans="1:27" ht="15.75" customHeight="1" x14ac:dyDescent="0.2">
      <c r="A90" s="45"/>
      <c r="B90" s="53" t="s">
        <v>31</v>
      </c>
      <c r="C90" s="15">
        <f>AF51</f>
        <v>1</v>
      </c>
      <c r="D90" s="83">
        <f>N72*C90</f>
        <v>8030</v>
      </c>
      <c r="E90" s="34">
        <f>P72*C90</f>
        <v>5500</v>
      </c>
      <c r="F90" s="45"/>
      <c r="G90" s="45"/>
      <c r="H90" s="45"/>
    </row>
    <row r="91" spans="1:27" ht="15.75" customHeight="1" x14ac:dyDescent="0.2">
      <c r="A91" s="45"/>
      <c r="B91" s="53" t="s">
        <v>171</v>
      </c>
      <c r="C91" s="15">
        <f>AH51</f>
        <v>0</v>
      </c>
      <c r="D91" s="83">
        <f>N72*C91</f>
        <v>0</v>
      </c>
      <c r="E91" s="34">
        <f>P72*C91</f>
        <v>0</v>
      </c>
      <c r="F91" s="45"/>
      <c r="G91" s="45"/>
      <c r="H91" s="45"/>
      <c r="L91" s="86"/>
    </row>
    <row r="92" spans="1:27" ht="15.75" customHeight="1" x14ac:dyDescent="0.2">
      <c r="A92" s="45"/>
      <c r="B92" s="53" t="s">
        <v>151</v>
      </c>
      <c r="C92" s="15">
        <f>AG51</f>
        <v>1</v>
      </c>
      <c r="D92" s="83">
        <f>N74*C92</f>
        <v>8030</v>
      </c>
      <c r="E92" s="34">
        <f>P74*C92</f>
        <v>5500</v>
      </c>
      <c r="F92" s="45"/>
      <c r="G92" s="45"/>
      <c r="H92" s="45"/>
    </row>
    <row r="93" spans="1:27" ht="15.75" customHeight="1" x14ac:dyDescent="0.2">
      <c r="A93" s="45"/>
      <c r="B93" s="53" t="s">
        <v>173</v>
      </c>
      <c r="C93" s="15">
        <f>AJ51</f>
        <v>0</v>
      </c>
      <c r="D93" s="83">
        <f>N72*C93</f>
        <v>0</v>
      </c>
      <c r="E93" s="34">
        <f>P72*C93</f>
        <v>0</v>
      </c>
      <c r="F93" s="45"/>
      <c r="G93" s="45"/>
      <c r="H93" s="45"/>
      <c r="L93" s="86"/>
    </row>
    <row r="94" spans="1:27" ht="15.75" customHeight="1" x14ac:dyDescent="0.2">
      <c r="A94" s="45"/>
      <c r="B94" s="53" t="s">
        <v>174</v>
      </c>
      <c r="C94" s="15">
        <f>AE51</f>
        <v>0</v>
      </c>
      <c r="D94" s="83">
        <f>N76*C94</f>
        <v>0</v>
      </c>
      <c r="E94" s="34">
        <f>P72*C94</f>
        <v>0</v>
      </c>
      <c r="F94" s="45"/>
      <c r="G94" s="45"/>
      <c r="H94" s="45"/>
    </row>
    <row r="95" spans="1:27" ht="15.75" customHeight="1" x14ac:dyDescent="0.2">
      <c r="A95" s="45"/>
      <c r="B95" s="87" t="s">
        <v>27</v>
      </c>
      <c r="C95" s="15">
        <f>AB51</f>
        <v>0</v>
      </c>
      <c r="D95" s="83">
        <f t="shared" ref="D95:D96" si="20">N64*C95</f>
        <v>0</v>
      </c>
      <c r="E95" s="34">
        <f t="shared" ref="E95:E96" si="21">P64*C95</f>
        <v>0</v>
      </c>
      <c r="F95" s="45"/>
      <c r="G95" s="45"/>
      <c r="H95" s="45"/>
      <c r="L95" s="86"/>
    </row>
    <row r="96" spans="1:27" ht="15.75" customHeight="1" x14ac:dyDescent="0.2">
      <c r="A96" s="45"/>
      <c r="B96" s="87" t="s">
        <v>28</v>
      </c>
      <c r="C96" s="15">
        <f>AC51</f>
        <v>0</v>
      </c>
      <c r="D96" s="83">
        <f t="shared" si="20"/>
        <v>0</v>
      </c>
      <c r="E96" s="34">
        <f t="shared" si="21"/>
        <v>0</v>
      </c>
      <c r="F96" s="45"/>
      <c r="G96" s="45"/>
      <c r="H96" s="45"/>
      <c r="L96" s="86"/>
    </row>
    <row r="97" spans="1:12" ht="15.75" customHeight="1" x14ac:dyDescent="0.2">
      <c r="A97" s="45"/>
      <c r="B97" s="53" t="s">
        <v>177</v>
      </c>
      <c r="C97" s="15">
        <f>AD51</f>
        <v>0</v>
      </c>
      <c r="D97" s="83">
        <f>N69*C97</f>
        <v>0</v>
      </c>
      <c r="E97" s="34">
        <f>P69*C97</f>
        <v>0</v>
      </c>
      <c r="F97" s="45"/>
      <c r="G97" s="45"/>
      <c r="H97" s="45"/>
      <c r="L97" s="86"/>
    </row>
    <row r="98" spans="1:12" ht="15.75" customHeight="1" x14ac:dyDescent="0.2">
      <c r="A98" s="45"/>
      <c r="B98" s="49" t="s">
        <v>94</v>
      </c>
      <c r="C98" s="33"/>
      <c r="D98" s="75">
        <f t="shared" ref="D98:E98" si="22">SUM(D85:D97)</f>
        <v>16060</v>
      </c>
      <c r="E98" s="82">
        <f t="shared" si="22"/>
        <v>11000</v>
      </c>
      <c r="F98" s="41"/>
      <c r="G98" s="45"/>
      <c r="H98" s="88"/>
      <c r="L98" s="86"/>
    </row>
    <row r="99" spans="1:12" ht="15.75" customHeight="1" x14ac:dyDescent="0.2">
      <c r="A99" s="45"/>
      <c r="B99" s="78" t="s">
        <v>39</v>
      </c>
      <c r="C99" s="89">
        <f>AP51</f>
        <v>0</v>
      </c>
      <c r="D99" s="83">
        <f>Z69*C99</f>
        <v>0</v>
      </c>
      <c r="E99" s="34">
        <f>AA69*C99</f>
        <v>0</v>
      </c>
      <c r="F99" s="88"/>
      <c r="G99" s="88"/>
      <c r="H99" s="88"/>
      <c r="L99" s="86"/>
    </row>
    <row r="100" spans="1:12" ht="15.75" customHeight="1" x14ac:dyDescent="0.2">
      <c r="A100" s="45"/>
      <c r="B100" s="78" t="s">
        <v>40</v>
      </c>
      <c r="C100" s="90">
        <f>AQ51</f>
        <v>0</v>
      </c>
      <c r="D100" s="83">
        <f t="shared" ref="D100:D102" si="23">Z60*C100</f>
        <v>0</v>
      </c>
      <c r="E100" s="34">
        <f>AA60*C100</f>
        <v>0</v>
      </c>
      <c r="F100" s="88"/>
      <c r="G100" s="88"/>
      <c r="H100" s="88"/>
      <c r="L100" s="86"/>
    </row>
    <row r="101" spans="1:12" ht="15.75" customHeight="1" x14ac:dyDescent="0.2">
      <c r="A101" s="45"/>
      <c r="B101" s="78" t="s">
        <v>33</v>
      </c>
      <c r="C101" s="90">
        <f>AR51</f>
        <v>0</v>
      </c>
      <c r="D101" s="83">
        <f t="shared" si="23"/>
        <v>0</v>
      </c>
      <c r="E101" s="34">
        <f>P71*C101</f>
        <v>0</v>
      </c>
      <c r="F101" s="88"/>
      <c r="G101" s="88"/>
      <c r="H101" s="88"/>
    </row>
    <row r="102" spans="1:12" ht="15.75" customHeight="1" x14ac:dyDescent="0.2">
      <c r="A102" s="45"/>
      <c r="B102" s="78" t="s">
        <v>32</v>
      </c>
      <c r="C102" s="90">
        <f>AS51</f>
        <v>0</v>
      </c>
      <c r="D102" s="83">
        <f t="shared" si="23"/>
        <v>0</v>
      </c>
      <c r="E102" s="34">
        <f>AA61*C102</f>
        <v>0</v>
      </c>
      <c r="F102" s="88"/>
      <c r="G102" s="88"/>
      <c r="H102" s="88"/>
      <c r="L102" s="86"/>
    </row>
    <row r="103" spans="1:12" ht="15.75" customHeight="1" x14ac:dyDescent="0.2">
      <c r="A103" s="45"/>
      <c r="B103" s="78" t="s">
        <v>41</v>
      </c>
      <c r="C103" s="90">
        <f>AT51</f>
        <v>0</v>
      </c>
      <c r="D103" s="83">
        <f>Z68*C103</f>
        <v>0</v>
      </c>
      <c r="E103" s="34">
        <f>AA68*C103</f>
        <v>0</v>
      </c>
      <c r="F103" s="88"/>
      <c r="G103" s="88"/>
      <c r="H103" s="88"/>
    </row>
    <row r="104" spans="1:12" ht="15.75" customHeight="1" x14ac:dyDescent="0.2">
      <c r="A104" s="45"/>
      <c r="B104" s="78" t="s">
        <v>42</v>
      </c>
      <c r="C104" s="90">
        <f>AU51</f>
        <v>0</v>
      </c>
      <c r="D104" s="83">
        <f>Z63*C104</f>
        <v>0</v>
      </c>
      <c r="E104" s="34">
        <f>AA63*C104</f>
        <v>0</v>
      </c>
      <c r="F104" s="88"/>
      <c r="G104" s="88"/>
      <c r="H104" s="88"/>
      <c r="L104" s="86"/>
    </row>
    <row r="105" spans="1:12" ht="15.75" customHeight="1" x14ac:dyDescent="0.2">
      <c r="A105" s="45"/>
      <c r="B105" s="78" t="s">
        <v>43</v>
      </c>
      <c r="C105" s="90">
        <f>AV51</f>
        <v>0</v>
      </c>
      <c r="D105" s="83">
        <f t="shared" ref="D105:D107" si="24">Z65*C105</f>
        <v>0</v>
      </c>
      <c r="E105" s="34">
        <f>AA65*C105</f>
        <v>0</v>
      </c>
      <c r="F105" s="88"/>
      <c r="G105" s="88"/>
      <c r="H105" s="88"/>
      <c r="L105" s="86"/>
    </row>
    <row r="106" spans="1:12" ht="15.75" customHeight="1" x14ac:dyDescent="0.2">
      <c r="A106" s="45"/>
      <c r="B106" s="78" t="s">
        <v>44</v>
      </c>
      <c r="C106" s="90">
        <f>AW51</f>
        <v>0</v>
      </c>
      <c r="D106" s="83">
        <f t="shared" si="24"/>
        <v>0</v>
      </c>
      <c r="E106" s="34">
        <f>AA67*C106</f>
        <v>0</v>
      </c>
      <c r="F106" s="88"/>
      <c r="G106" s="88"/>
      <c r="H106" s="88"/>
      <c r="L106" s="86"/>
    </row>
    <row r="107" spans="1:12" ht="15.75" customHeight="1" x14ac:dyDescent="0.2">
      <c r="A107" s="45"/>
      <c r="B107" s="78" t="s">
        <v>45</v>
      </c>
      <c r="C107" s="90">
        <f>AX51</f>
        <v>0</v>
      </c>
      <c r="D107" s="83">
        <f t="shared" si="24"/>
        <v>0</v>
      </c>
      <c r="E107" s="34">
        <f>AA66*C107</f>
        <v>0</v>
      </c>
      <c r="F107" s="88"/>
      <c r="G107" s="88"/>
      <c r="H107" s="88"/>
    </row>
    <row r="108" spans="1:12" ht="15.75" customHeight="1" x14ac:dyDescent="0.2">
      <c r="A108" s="45"/>
      <c r="B108" s="78" t="s">
        <v>46</v>
      </c>
      <c r="C108" s="90">
        <f>AY51</f>
        <v>0</v>
      </c>
      <c r="D108" s="83">
        <f>Z64*C108</f>
        <v>0</v>
      </c>
      <c r="E108" s="34">
        <f>AA64*C108</f>
        <v>0</v>
      </c>
      <c r="F108" s="88"/>
      <c r="G108" s="88"/>
      <c r="H108" s="88"/>
      <c r="L108" s="86"/>
    </row>
    <row r="109" spans="1:12" ht="15.75" customHeight="1" x14ac:dyDescent="0.2">
      <c r="A109" s="45"/>
      <c r="B109" s="53"/>
      <c r="C109" s="89"/>
      <c r="D109" s="83">
        <f t="shared" ref="D109:D110" si="25">Z69*C109</f>
        <v>0</v>
      </c>
      <c r="E109" s="34">
        <f t="shared" ref="E109:E110" si="26">P79*C109</f>
        <v>0</v>
      </c>
      <c r="F109" s="88"/>
      <c r="G109" s="88"/>
      <c r="H109" s="88"/>
    </row>
    <row r="110" spans="1:12" ht="15.75" customHeight="1" x14ac:dyDescent="0.2">
      <c r="A110" s="45"/>
      <c r="B110" s="53"/>
      <c r="C110" s="89"/>
      <c r="D110" s="83">
        <f t="shared" si="25"/>
        <v>0</v>
      </c>
      <c r="E110" s="34">
        <f t="shared" si="26"/>
        <v>0</v>
      </c>
      <c r="F110" s="88"/>
      <c r="G110" s="88"/>
      <c r="H110" s="88"/>
      <c r="L110" s="86"/>
    </row>
    <row r="111" spans="1:12" ht="15.75" customHeight="1" x14ac:dyDescent="0.2">
      <c r="A111" s="45"/>
      <c r="B111" s="91"/>
      <c r="C111" s="91"/>
      <c r="D111" s="92">
        <f t="shared" ref="D111:E111" si="27">SUM(D99:D110)</f>
        <v>0</v>
      </c>
      <c r="E111" s="93">
        <f t="shared" si="27"/>
        <v>0</v>
      </c>
      <c r="F111" s="41"/>
      <c r="G111" s="88"/>
      <c r="H111" s="45"/>
      <c r="L111" s="86"/>
    </row>
    <row r="112" spans="1:12" ht="15.75" customHeight="1" x14ac:dyDescent="0.2">
      <c r="A112" s="45"/>
      <c r="B112" s="33" t="s">
        <v>187</v>
      </c>
      <c r="C112" s="61"/>
      <c r="D112" s="94">
        <f>SUM(D84,D73,D98,D111)</f>
        <v>16060</v>
      </c>
      <c r="E112" s="95">
        <f>SUM(E111,E84,E73,E98)</f>
        <v>11000</v>
      </c>
      <c r="F112" s="92">
        <f>SUM(F111,F98,F87,F73)</f>
        <v>0</v>
      </c>
      <c r="G112" s="45"/>
      <c r="H112" s="45"/>
      <c r="L112" s="86"/>
    </row>
    <row r="113" spans="1:26" ht="15.75" customHeight="1" x14ac:dyDescent="0.2">
      <c r="A113" s="45"/>
      <c r="B113" s="45"/>
      <c r="C113" s="45"/>
      <c r="D113" s="45"/>
      <c r="E113" s="45"/>
      <c r="F113" s="45"/>
      <c r="G113" s="45"/>
      <c r="H113" s="45"/>
    </row>
    <row r="114" spans="1:26" ht="15.75" customHeight="1" x14ac:dyDescent="0.2">
      <c r="L114" s="86"/>
    </row>
    <row r="115" spans="1:26" s="291" customFormat="1" ht="36" customHeight="1" x14ac:dyDescent="0.2"/>
    <row r="116" spans="1:26" ht="15.75" customHeight="1" x14ac:dyDescent="0.2">
      <c r="L116" s="86" t="s">
        <v>190</v>
      </c>
    </row>
    <row r="117" spans="1:26" ht="15.75" customHeight="1" x14ac:dyDescent="0.2">
      <c r="L117" s="86" t="s">
        <v>191</v>
      </c>
    </row>
    <row r="118" spans="1:26" ht="15.75" customHeight="1" x14ac:dyDescent="0.2">
      <c r="L118" s="24" t="s">
        <v>192</v>
      </c>
      <c r="M118" s="24"/>
      <c r="N118" s="24"/>
      <c r="O118" s="24"/>
      <c r="P118" s="24"/>
      <c r="Q118" s="24"/>
      <c r="R118" s="24"/>
      <c r="S118" s="24"/>
    </row>
    <row r="119" spans="1:26" ht="15.75" customHeight="1" x14ac:dyDescent="0.2">
      <c r="B119" s="33"/>
      <c r="C119" s="96"/>
      <c r="D119" s="96" t="s">
        <v>193</v>
      </c>
      <c r="E119" s="96"/>
      <c r="F119" s="96"/>
      <c r="G119" s="96"/>
      <c r="H119" s="33" t="s">
        <v>193</v>
      </c>
      <c r="I119" s="96"/>
      <c r="J119" s="96"/>
      <c r="K119" s="96"/>
      <c r="L119" s="33" t="s">
        <v>194</v>
      </c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spans="1:26" ht="15.75" customHeight="1" x14ac:dyDescent="0.2">
      <c r="B120" s="33" t="s">
        <v>195</v>
      </c>
      <c r="C120" s="96" t="s">
        <v>101</v>
      </c>
      <c r="D120" s="96"/>
      <c r="E120" s="96"/>
      <c r="F120" s="96"/>
      <c r="G120" s="96"/>
      <c r="H120" s="33"/>
      <c r="I120" s="96"/>
      <c r="J120" s="96"/>
      <c r="K120" s="96"/>
      <c r="L120" s="33" t="s">
        <v>196</v>
      </c>
      <c r="M120" s="97">
        <f t="shared" ref="M120:M121" si="28">V151*1.35</f>
        <v>0</v>
      </c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spans="1:26" ht="15.75" customHeight="1" x14ac:dyDescent="0.2">
      <c r="B121" s="33" t="s">
        <v>104</v>
      </c>
      <c r="C121" s="98">
        <v>651</v>
      </c>
      <c r="D121" s="96">
        <v>434</v>
      </c>
      <c r="E121" s="96">
        <f t="shared" ref="E121:E124" si="29">D121*50%</f>
        <v>217</v>
      </c>
      <c r="F121" s="96"/>
      <c r="G121" s="96"/>
      <c r="H121" s="33" t="s">
        <v>197</v>
      </c>
      <c r="I121" s="96"/>
      <c r="J121" s="96"/>
      <c r="K121" s="96"/>
      <c r="L121" s="33" t="s">
        <v>198</v>
      </c>
      <c r="M121" s="97">
        <f t="shared" si="28"/>
        <v>0</v>
      </c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spans="1:26" ht="15.75" customHeight="1" x14ac:dyDescent="0.2">
      <c r="B122" s="33" t="s">
        <v>108</v>
      </c>
      <c r="C122" s="98">
        <v>651</v>
      </c>
      <c r="D122" s="96">
        <v>434</v>
      </c>
      <c r="E122" s="96">
        <f t="shared" si="29"/>
        <v>217</v>
      </c>
      <c r="F122" s="96"/>
      <c r="G122" s="96"/>
      <c r="H122" s="33" t="s">
        <v>102</v>
      </c>
      <c r="I122" s="98">
        <v>8000.2</v>
      </c>
      <c r="J122" s="96">
        <v>6450</v>
      </c>
      <c r="K122" s="96">
        <v>1935</v>
      </c>
      <c r="L122" s="33" t="s">
        <v>199</v>
      </c>
      <c r="M122" s="97">
        <f>V153*1.4</f>
        <v>0</v>
      </c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spans="1:26" ht="15.75" customHeight="1" x14ac:dyDescent="0.2">
      <c r="B123" s="33" t="s">
        <v>111</v>
      </c>
      <c r="C123" s="98">
        <v>900</v>
      </c>
      <c r="D123" s="96">
        <v>600</v>
      </c>
      <c r="E123" s="96">
        <f t="shared" si="29"/>
        <v>300</v>
      </c>
      <c r="F123" s="96"/>
      <c r="G123" s="96"/>
      <c r="H123" s="33" t="s">
        <v>105</v>
      </c>
      <c r="I123" s="98">
        <v>8000.2</v>
      </c>
      <c r="J123" s="96">
        <v>6450</v>
      </c>
      <c r="K123" s="96">
        <v>1935</v>
      </c>
      <c r="L123" s="33" t="s">
        <v>200</v>
      </c>
      <c r="M123" s="97">
        <f t="shared" ref="M123:M125" si="30">V154*1.35</f>
        <v>0</v>
      </c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spans="1:26" ht="15.75" customHeight="1" x14ac:dyDescent="0.2">
      <c r="B124" s="33" t="s">
        <v>113</v>
      </c>
      <c r="C124" s="98">
        <v>900</v>
      </c>
      <c r="D124" s="96">
        <v>600</v>
      </c>
      <c r="E124" s="96">
        <f t="shared" si="29"/>
        <v>300</v>
      </c>
      <c r="F124" s="96"/>
      <c r="G124" s="96"/>
      <c r="H124" s="33" t="s">
        <v>201</v>
      </c>
      <c r="I124" s="98">
        <v>4550</v>
      </c>
      <c r="J124" s="96">
        <v>3500</v>
      </c>
      <c r="K124" s="96">
        <v>1050</v>
      </c>
      <c r="L124" s="33" t="s">
        <v>202</v>
      </c>
      <c r="M124" s="97">
        <f t="shared" si="30"/>
        <v>0</v>
      </c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spans="1:26" ht="15.75" customHeight="1" x14ac:dyDescent="0.2">
      <c r="B125" s="33" t="s">
        <v>117</v>
      </c>
      <c r="C125" s="98">
        <v>1304.19</v>
      </c>
      <c r="D125" s="98">
        <v>1011</v>
      </c>
      <c r="E125" s="96">
        <v>293</v>
      </c>
      <c r="F125" s="96"/>
      <c r="G125" s="96"/>
      <c r="H125" s="33" t="s">
        <v>132</v>
      </c>
      <c r="I125" s="98">
        <v>7605</v>
      </c>
      <c r="J125" s="96">
        <v>6450</v>
      </c>
      <c r="K125" s="96">
        <v>1935</v>
      </c>
      <c r="L125" s="33" t="s">
        <v>203</v>
      </c>
      <c r="M125" s="97">
        <f t="shared" si="30"/>
        <v>0</v>
      </c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spans="1:26" ht="15.75" customHeight="1" x14ac:dyDescent="0.2">
      <c r="B126" s="33" t="s">
        <v>121</v>
      </c>
      <c r="C126" s="98">
        <v>1006.5</v>
      </c>
      <c r="D126" s="96">
        <v>677</v>
      </c>
      <c r="E126" s="96">
        <f>D126*50%</f>
        <v>338.5</v>
      </c>
      <c r="F126" s="96"/>
      <c r="G126" s="96"/>
      <c r="H126" s="33" t="s">
        <v>137</v>
      </c>
      <c r="I126" s="98">
        <v>5751.2</v>
      </c>
      <c r="J126" s="96">
        <v>4625</v>
      </c>
      <c r="K126" s="96">
        <v>1387.5</v>
      </c>
      <c r="L126" s="33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spans="1:26" ht="15.75" customHeight="1" x14ac:dyDescent="0.2">
      <c r="B127" s="33" t="s">
        <v>126</v>
      </c>
      <c r="C127" s="98">
        <v>1050.32</v>
      </c>
      <c r="D127" s="96">
        <v>691</v>
      </c>
      <c r="E127" s="96">
        <v>359</v>
      </c>
      <c r="F127" s="96"/>
      <c r="G127" s="96"/>
      <c r="H127" s="33" t="s">
        <v>142</v>
      </c>
      <c r="I127" s="98">
        <v>8000.2</v>
      </c>
      <c r="J127" s="96">
        <v>6450</v>
      </c>
      <c r="K127" s="96">
        <v>1935</v>
      </c>
      <c r="L127" s="33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spans="1:26" ht="15.75" customHeight="1" x14ac:dyDescent="0.2">
      <c r="B128" s="33" t="s">
        <v>141</v>
      </c>
      <c r="C128" s="98">
        <v>1850.8</v>
      </c>
      <c r="D128" s="96">
        <v>1322</v>
      </c>
      <c r="E128" s="96">
        <v>529</v>
      </c>
      <c r="F128" s="96"/>
      <c r="G128" s="96"/>
      <c r="H128" s="33" t="s">
        <v>145</v>
      </c>
      <c r="I128" s="98">
        <v>8000.2</v>
      </c>
      <c r="J128" s="96">
        <v>6450</v>
      </c>
      <c r="K128" s="96">
        <v>1935</v>
      </c>
      <c r="L128" s="33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spans="2:34" ht="15.75" customHeight="1" x14ac:dyDescent="0.2">
      <c r="B129" s="33" t="s">
        <v>144</v>
      </c>
      <c r="C129" s="98">
        <v>3005.85</v>
      </c>
      <c r="D129" s="96">
        <v>2078</v>
      </c>
      <c r="E129" s="96">
        <v>933</v>
      </c>
      <c r="F129" s="96"/>
      <c r="G129" s="96"/>
      <c r="H129" s="33"/>
      <c r="I129" s="96"/>
      <c r="J129" s="96"/>
      <c r="K129" s="96"/>
      <c r="L129" s="33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spans="2:34" ht="15.75" customHeight="1" x14ac:dyDescent="0.2">
      <c r="B130" s="33" t="s">
        <v>147</v>
      </c>
      <c r="C130" s="98">
        <v>5500.6</v>
      </c>
      <c r="D130" s="96">
        <v>3929</v>
      </c>
      <c r="E130" s="96">
        <v>1572</v>
      </c>
      <c r="F130" s="96"/>
      <c r="G130" s="96"/>
      <c r="H130" s="33"/>
      <c r="I130" s="96"/>
      <c r="J130" s="96"/>
      <c r="K130" s="96"/>
      <c r="L130" s="33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spans="2:34" ht="15.75" customHeight="1" x14ac:dyDescent="0.2">
      <c r="B131" s="33" t="s">
        <v>150</v>
      </c>
      <c r="C131" s="98">
        <v>6202</v>
      </c>
      <c r="D131" s="96">
        <v>4430</v>
      </c>
      <c r="E131" s="96">
        <v>1772</v>
      </c>
      <c r="F131" s="96"/>
      <c r="G131" s="96"/>
      <c r="H131" s="33"/>
      <c r="I131" s="96"/>
      <c r="J131" s="96"/>
      <c r="K131" s="96"/>
      <c r="L131" s="33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spans="2:34" ht="15.75" customHeight="1" x14ac:dyDescent="0.2">
      <c r="B132" s="33" t="s">
        <v>152</v>
      </c>
      <c r="C132" s="98">
        <v>6202</v>
      </c>
      <c r="D132" s="96">
        <v>4430</v>
      </c>
      <c r="E132" s="96">
        <v>1772</v>
      </c>
      <c r="F132" s="96"/>
      <c r="G132" s="96"/>
      <c r="H132" s="33"/>
      <c r="I132" s="96"/>
      <c r="J132" s="96"/>
      <c r="K132" s="96"/>
      <c r="L132" s="33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spans="2:34" ht="15.75" customHeight="1" x14ac:dyDescent="0.2">
      <c r="B133" s="33" t="s">
        <v>155</v>
      </c>
      <c r="C133" s="98">
        <v>7301</v>
      </c>
      <c r="D133" s="96">
        <v>5770</v>
      </c>
      <c r="E133" s="96">
        <v>2086</v>
      </c>
      <c r="F133" s="96"/>
      <c r="G133" s="96"/>
      <c r="H133" s="33"/>
      <c r="I133" s="96"/>
      <c r="J133" s="96"/>
      <c r="K133" s="96"/>
      <c r="L133" s="33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spans="2:34" ht="15.75" customHeight="1" x14ac:dyDescent="0.2">
      <c r="B134" s="33" t="s">
        <v>157</v>
      </c>
      <c r="C134" s="98">
        <v>3800</v>
      </c>
      <c r="D134" s="96">
        <v>3600</v>
      </c>
      <c r="E134" s="96">
        <v>894</v>
      </c>
      <c r="F134" s="96"/>
      <c r="G134" s="96"/>
      <c r="H134" s="33"/>
      <c r="I134" s="96"/>
      <c r="J134" s="96"/>
      <c r="K134" s="96"/>
      <c r="L134" s="33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spans="2:34" ht="15.75" customHeight="1" x14ac:dyDescent="0.2">
      <c r="C135" s="86">
        <f>D135+E135</f>
        <v>2002</v>
      </c>
      <c r="D135" s="86">
        <v>1300</v>
      </c>
      <c r="E135" s="86">
        <f>D135*54%</f>
        <v>702</v>
      </c>
    </row>
    <row r="136" spans="2:34" ht="15.75" customHeight="1" x14ac:dyDescent="0.2"/>
    <row r="137" spans="2:34" ht="15.75" customHeight="1" x14ac:dyDescent="0.2"/>
    <row r="138" spans="2:34" ht="15.75" customHeight="1" x14ac:dyDescent="0.2"/>
    <row r="139" spans="2:34" ht="15.75" customHeight="1" x14ac:dyDescent="0.2"/>
    <row r="140" spans="2:34" ht="15.75" customHeight="1" x14ac:dyDescent="0.2"/>
    <row r="141" spans="2:34" ht="15.75" customHeight="1" x14ac:dyDescent="0.2"/>
    <row r="142" spans="2:34" ht="15.75" customHeight="1" x14ac:dyDescent="0.2">
      <c r="AA142" s="313"/>
      <c r="AB142" s="313"/>
      <c r="AC142" s="313"/>
      <c r="AD142" s="313"/>
      <c r="AE142" s="313"/>
      <c r="AF142" s="313"/>
      <c r="AG142" s="313"/>
    </row>
    <row r="143" spans="2:34" ht="15.75" customHeight="1" x14ac:dyDescent="0.2">
      <c r="Z143" s="313"/>
      <c r="AA143" s="415"/>
      <c r="AB143" s="415"/>
      <c r="AC143" s="415"/>
      <c r="AD143" s="415"/>
      <c r="AE143" s="415"/>
      <c r="AF143" s="415"/>
      <c r="AG143" s="415"/>
      <c r="AH143" s="313"/>
    </row>
    <row r="144" spans="2:34" ht="15.75" customHeight="1" x14ac:dyDescent="0.2">
      <c r="Z144" s="313"/>
      <c r="AA144" s="415"/>
      <c r="AB144" s="415"/>
      <c r="AC144" s="415"/>
      <c r="AD144" s="415"/>
      <c r="AE144" s="415"/>
      <c r="AF144" s="415"/>
      <c r="AG144" s="415"/>
      <c r="AH144" s="313"/>
    </row>
    <row r="145" spans="1:34" ht="15.75" customHeight="1" x14ac:dyDescent="0.2">
      <c r="Z145" s="313"/>
      <c r="AA145" s="417"/>
      <c r="AB145" s="417"/>
      <c r="AC145" s="417"/>
      <c r="AD145" s="417"/>
      <c r="AE145" s="418"/>
      <c r="AF145" s="418"/>
      <c r="AG145" s="418"/>
      <c r="AH145" s="313"/>
    </row>
    <row r="146" spans="1:34" ht="15.75" customHeight="1" x14ac:dyDescent="0.2">
      <c r="Z146" s="313"/>
      <c r="AA146" s="417"/>
      <c r="AB146" s="417"/>
      <c r="AC146" s="417"/>
      <c r="AD146" s="417"/>
      <c r="AE146" s="417"/>
      <c r="AF146" s="417"/>
      <c r="AG146" s="417"/>
      <c r="AH146" s="313"/>
    </row>
    <row r="147" spans="1:34" ht="15.75" customHeight="1" x14ac:dyDescent="0.2">
      <c r="Z147" s="313"/>
      <c r="AA147" s="417"/>
      <c r="AB147" s="417"/>
      <c r="AC147" s="417"/>
      <c r="AD147" s="417"/>
      <c r="AE147" s="417"/>
      <c r="AF147" s="417"/>
      <c r="AG147" s="417"/>
      <c r="AH147" s="313"/>
    </row>
    <row r="148" spans="1:34" ht="15.75" customHeight="1" x14ac:dyDescent="0.2">
      <c r="Z148" s="313"/>
      <c r="AA148" s="417"/>
      <c r="AB148" s="417"/>
      <c r="AC148" s="419"/>
      <c r="AD148" s="417"/>
      <c r="AE148" s="417"/>
      <c r="AF148" s="419"/>
      <c r="AG148" s="417"/>
      <c r="AH148" s="313"/>
    </row>
    <row r="149" spans="1:34" ht="15.75" customHeight="1" x14ac:dyDescent="0.2">
      <c r="Z149" s="313"/>
      <c r="AA149" s="417"/>
      <c r="AB149" s="417"/>
      <c r="AC149" s="417"/>
      <c r="AD149" s="417"/>
      <c r="AE149" s="417"/>
      <c r="AF149" s="417"/>
      <c r="AG149" s="417"/>
      <c r="AH149" s="313"/>
    </row>
    <row r="150" spans="1:34" ht="15.75" customHeight="1" x14ac:dyDescent="0.2">
      <c r="Z150" s="313"/>
      <c r="AA150" s="417"/>
      <c r="AB150" s="417"/>
      <c r="AC150" s="417"/>
      <c r="AD150" s="417"/>
      <c r="AE150" s="417"/>
      <c r="AF150" s="417"/>
      <c r="AG150" s="417"/>
      <c r="AH150" s="313"/>
    </row>
    <row r="151" spans="1:34" ht="15.75" customHeight="1" x14ac:dyDescent="0.2">
      <c r="Z151" s="313"/>
      <c r="AA151" s="417"/>
      <c r="AB151" s="417"/>
      <c r="AC151" s="417"/>
      <c r="AD151" s="417"/>
      <c r="AE151" s="417"/>
      <c r="AF151" s="417"/>
      <c r="AG151" s="417"/>
      <c r="AH151" s="313"/>
    </row>
    <row r="152" spans="1:34" ht="15.75" customHeight="1" x14ac:dyDescent="0.2">
      <c r="Z152" s="313"/>
      <c r="AA152" s="417"/>
      <c r="AB152" s="417"/>
      <c r="AC152" s="417"/>
      <c r="AD152" s="417"/>
      <c r="AE152" s="417"/>
      <c r="AF152" s="417"/>
      <c r="AG152" s="417"/>
      <c r="AH152" s="313"/>
    </row>
    <row r="153" spans="1:34" ht="15.75" customHeight="1" x14ac:dyDescent="0.2">
      <c r="K153" s="104"/>
      <c r="Z153" s="313"/>
      <c r="AA153" s="417"/>
      <c r="AB153" s="417"/>
      <c r="AC153" s="417"/>
      <c r="AD153" s="417"/>
      <c r="AE153" s="417"/>
      <c r="AF153" s="417"/>
      <c r="AG153" s="417"/>
      <c r="AH153" s="313"/>
    </row>
    <row r="154" spans="1:34" ht="15.75" customHeight="1" x14ac:dyDescent="0.2">
      <c r="Z154" s="313"/>
      <c r="AA154" s="417"/>
      <c r="AB154" s="417"/>
      <c r="AC154" s="417"/>
      <c r="AD154" s="417"/>
      <c r="AE154" s="417"/>
      <c r="AF154" s="417"/>
      <c r="AG154" s="417"/>
      <c r="AH154" s="313"/>
    </row>
    <row r="155" spans="1:34" s="305" customFormat="1" ht="79.5" customHeight="1" x14ac:dyDescent="0.2">
      <c r="A155" s="294"/>
      <c r="B155" s="294"/>
      <c r="C155" s="294"/>
      <c r="D155" s="294"/>
      <c r="E155" s="294"/>
      <c r="F155" s="294"/>
      <c r="G155" s="294"/>
      <c r="H155" s="294"/>
      <c r="I155" s="294"/>
      <c r="J155" s="294"/>
      <c r="K155" s="294"/>
      <c r="Z155" s="402"/>
      <c r="AA155" s="417"/>
      <c r="AB155" s="417"/>
      <c r="AC155" s="417"/>
      <c r="AD155" s="417"/>
      <c r="AE155" s="417"/>
      <c r="AF155" s="417"/>
      <c r="AG155" s="417"/>
      <c r="AH155" s="402"/>
    </row>
    <row r="156" spans="1:34" ht="15.75" customHeight="1" x14ac:dyDescent="0.2">
      <c r="Z156" s="313"/>
      <c r="AA156" s="417"/>
      <c r="AB156" s="417"/>
      <c r="AC156" s="417"/>
      <c r="AD156" s="417"/>
      <c r="AE156" s="417"/>
      <c r="AF156" s="417"/>
      <c r="AG156" s="417"/>
      <c r="AH156" s="313"/>
    </row>
    <row r="157" spans="1:34" ht="15.75" customHeight="1" x14ac:dyDescent="0.2">
      <c r="Z157" s="313"/>
      <c r="AA157" s="417"/>
      <c r="AB157" s="417"/>
      <c r="AC157" s="417"/>
      <c r="AD157" s="417"/>
      <c r="AE157" s="417"/>
      <c r="AF157" s="417"/>
      <c r="AG157" s="417"/>
      <c r="AH157" s="313"/>
    </row>
    <row r="158" spans="1:34" ht="15.75" customHeight="1" thickBot="1" x14ac:dyDescent="0.25">
      <c r="Z158" s="313"/>
      <c r="AA158" s="417"/>
      <c r="AB158" s="417"/>
      <c r="AC158" s="417"/>
      <c r="AD158" s="417"/>
      <c r="AE158" s="417"/>
      <c r="AF158" s="417"/>
      <c r="AG158" s="417"/>
      <c r="AH158" s="313"/>
    </row>
    <row r="159" spans="1:34" ht="15.75" customHeight="1" thickTop="1" thickBot="1" x14ac:dyDescent="0.25">
      <c r="B159" s="106" t="s">
        <v>210</v>
      </c>
      <c r="C159" s="107" t="s">
        <v>211</v>
      </c>
      <c r="D159" s="107" t="s">
        <v>187</v>
      </c>
      <c r="E159" s="107" t="s">
        <v>212</v>
      </c>
      <c r="F159" s="107" t="s">
        <v>213</v>
      </c>
      <c r="G159" s="107" t="s">
        <v>214</v>
      </c>
      <c r="H159" s="107" t="s">
        <v>215</v>
      </c>
      <c r="I159" s="107" t="s">
        <v>216</v>
      </c>
      <c r="J159" s="107"/>
      <c r="K159" s="106"/>
      <c r="M159" s="119"/>
      <c r="N159" s="119"/>
      <c r="O159" s="119"/>
      <c r="P159" s="119"/>
      <c r="Q159" s="119"/>
      <c r="R159" s="119"/>
      <c r="S159" s="119"/>
      <c r="T159" s="313"/>
      <c r="U159" s="313"/>
      <c r="Z159" s="313"/>
      <c r="AA159" s="417"/>
      <c r="AB159" s="417"/>
      <c r="AC159" s="417"/>
      <c r="AD159" s="417"/>
      <c r="AE159" s="417"/>
      <c r="AF159" s="417"/>
      <c r="AG159" s="417"/>
      <c r="AH159" s="313"/>
    </row>
    <row r="160" spans="1:34" ht="15.75" customHeight="1" thickTop="1" thickBot="1" x14ac:dyDescent="0.25">
      <c r="B160" s="342">
        <f>G162+D160</f>
        <v>103.78</v>
      </c>
      <c r="C160" s="108">
        <f>D160*1190</f>
        <v>85323</v>
      </c>
      <c r="D160" s="108">
        <f>F160-E160</f>
        <v>71.7</v>
      </c>
      <c r="E160" s="107">
        <f>20+6.5+5.8</f>
        <v>32.299999999999997</v>
      </c>
      <c r="F160" s="108">
        <v>104</v>
      </c>
      <c r="G160" s="107" t="s">
        <v>217</v>
      </c>
      <c r="H160" s="107"/>
      <c r="I160" s="107"/>
      <c r="J160" s="107"/>
      <c r="K160" s="106"/>
      <c r="M160" s="119"/>
      <c r="N160" s="119"/>
      <c r="O160" s="119"/>
      <c r="P160" s="119"/>
      <c r="Q160" s="119"/>
      <c r="R160" s="119"/>
      <c r="S160" s="119"/>
      <c r="T160" s="405"/>
      <c r="U160" s="405"/>
      <c r="V160" s="313"/>
      <c r="Z160" s="313"/>
      <c r="AA160" s="417"/>
      <c r="AB160" s="417"/>
      <c r="AC160" s="417"/>
      <c r="AD160" s="417"/>
      <c r="AE160" s="417"/>
      <c r="AF160" s="417"/>
      <c r="AG160" s="417"/>
      <c r="AH160" s="313"/>
    </row>
    <row r="161" spans="1:34" ht="15.75" customHeight="1" thickTop="1" thickBot="1" x14ac:dyDescent="0.25">
      <c r="B161" s="342">
        <f>G163+D161</f>
        <v>140.1</v>
      </c>
      <c r="C161" s="108">
        <f>D161*1190</f>
        <v>111622</v>
      </c>
      <c r="D161" s="108">
        <f>F161-E161</f>
        <v>93.8</v>
      </c>
      <c r="E161" s="108">
        <f>5+5.2</f>
        <v>10.199999999999999</v>
      </c>
      <c r="F161" s="108">
        <v>104</v>
      </c>
      <c r="G161" s="107" t="s">
        <v>218</v>
      </c>
      <c r="H161" s="107"/>
      <c r="I161" s="107"/>
      <c r="J161" s="107"/>
      <c r="K161" s="106"/>
      <c r="M161" s="119"/>
      <c r="N161" s="119"/>
      <c r="O161" s="119"/>
      <c r="P161" s="119"/>
      <c r="Q161" s="119"/>
      <c r="R161" s="119"/>
      <c r="S161" s="119"/>
      <c r="T161" s="406"/>
      <c r="U161" s="405"/>
      <c r="V161" s="313"/>
      <c r="Z161" s="313"/>
      <c r="AA161" s="417"/>
      <c r="AB161" s="417"/>
      <c r="AC161" s="417"/>
      <c r="AD161" s="417"/>
      <c r="AE161" s="417"/>
      <c r="AF161" s="417"/>
      <c r="AG161" s="417"/>
      <c r="AH161" s="313"/>
    </row>
    <row r="162" spans="1:34" ht="15.75" customHeight="1" thickTop="1" thickBot="1" x14ac:dyDescent="0.25">
      <c r="B162" s="106"/>
      <c r="C162" s="110" t="s">
        <v>219</v>
      </c>
      <c r="D162" s="110" t="s">
        <v>220</v>
      </c>
      <c r="E162" s="106" t="s">
        <v>221</v>
      </c>
      <c r="F162" s="106" t="s">
        <v>222</v>
      </c>
      <c r="G162" s="106">
        <v>32.08</v>
      </c>
      <c r="H162" s="106"/>
      <c r="I162" s="106"/>
      <c r="J162" s="106"/>
      <c r="K162" s="106"/>
      <c r="M162" s="119"/>
      <c r="N162" s="120" t="s">
        <v>245</v>
      </c>
      <c r="O162" s="120" t="s">
        <v>246</v>
      </c>
      <c r="P162" s="120" t="s">
        <v>247</v>
      </c>
      <c r="Q162" s="120" t="s">
        <v>248</v>
      </c>
      <c r="R162" s="120"/>
      <c r="S162" s="119"/>
      <c r="T162" s="406"/>
      <c r="U162" s="405"/>
      <c r="V162" s="313"/>
      <c r="Z162" s="313"/>
      <c r="AA162" s="417"/>
      <c r="AB162" s="417"/>
      <c r="AC162" s="417"/>
      <c r="AD162" s="417"/>
      <c r="AE162" s="417"/>
      <c r="AF162" s="417"/>
      <c r="AG162" s="417"/>
      <c r="AH162" s="313"/>
    </row>
    <row r="163" spans="1:34" ht="15.75" customHeight="1" thickTop="1" thickBot="1" x14ac:dyDescent="0.25">
      <c r="B163" s="111"/>
      <c r="C163" s="111"/>
      <c r="D163" s="111"/>
      <c r="E163" s="111"/>
      <c r="F163" s="111" t="s">
        <v>223</v>
      </c>
      <c r="G163" s="106">
        <v>46.3</v>
      </c>
      <c r="H163" s="106"/>
      <c r="I163" s="106"/>
      <c r="J163" s="106"/>
      <c r="K163" s="106"/>
      <c r="M163" s="119"/>
      <c r="N163" s="120" t="s">
        <v>250</v>
      </c>
      <c r="O163" s="120"/>
      <c r="P163" s="120"/>
      <c r="Q163" s="120"/>
      <c r="R163" s="120"/>
      <c r="S163" s="119"/>
      <c r="T163" s="406"/>
      <c r="U163" s="406"/>
      <c r="V163" s="313"/>
      <c r="Z163" s="313"/>
      <c r="AA163" s="417"/>
      <c r="AB163" s="417"/>
      <c r="AC163" s="417"/>
      <c r="AD163" s="417"/>
      <c r="AE163" s="417"/>
      <c r="AF163" s="417"/>
      <c r="AG163" s="417"/>
      <c r="AH163" s="313"/>
    </row>
    <row r="164" spans="1:34" ht="15.75" customHeight="1" thickTop="1" thickBot="1" x14ac:dyDescent="0.25">
      <c r="A164" s="24"/>
      <c r="B164" s="113" t="s">
        <v>217</v>
      </c>
      <c r="C164" s="113" t="s">
        <v>226</v>
      </c>
      <c r="D164" s="113" t="s">
        <v>227</v>
      </c>
      <c r="E164" s="113" t="s">
        <v>226</v>
      </c>
      <c r="F164" s="113"/>
      <c r="G164" s="114"/>
      <c r="H164" s="106"/>
      <c r="I164" s="106"/>
      <c r="J164" s="106"/>
      <c r="K164" s="106"/>
      <c r="M164" s="119"/>
      <c r="N164" s="120" t="s">
        <v>251</v>
      </c>
      <c r="O164" s="120"/>
      <c r="P164" s="120"/>
      <c r="Q164" s="120"/>
      <c r="R164" s="120"/>
      <c r="S164" s="119"/>
      <c r="T164" s="406"/>
      <c r="U164" s="405"/>
      <c r="V164" s="313"/>
      <c r="Z164" s="313"/>
      <c r="AA164" s="417"/>
      <c r="AB164" s="417"/>
      <c r="AC164" s="417"/>
      <c r="AD164" s="417"/>
      <c r="AE164" s="417"/>
      <c r="AF164" s="417"/>
      <c r="AG164" s="417"/>
      <c r="AH164" s="313"/>
    </row>
    <row r="165" spans="1:34" ht="15.75" customHeight="1" thickTop="1" thickBot="1" x14ac:dyDescent="0.25">
      <c r="A165" s="115">
        <v>45658</v>
      </c>
      <c r="B165" s="116">
        <v>1</v>
      </c>
      <c r="C165" s="117" t="s">
        <v>519</v>
      </c>
      <c r="D165" s="116">
        <v>1</v>
      </c>
      <c r="E165" s="117" t="s">
        <v>512</v>
      </c>
      <c r="F165" s="113"/>
      <c r="G165" s="114"/>
      <c r="H165" s="106"/>
      <c r="I165" s="106"/>
      <c r="J165" s="106"/>
      <c r="K165" s="106"/>
      <c r="M165" s="119"/>
      <c r="N165" s="120" t="s">
        <v>252</v>
      </c>
      <c r="O165" s="120"/>
      <c r="P165" s="120"/>
      <c r="Q165" s="120"/>
      <c r="R165" s="120"/>
      <c r="S165" s="119"/>
      <c r="T165" s="406"/>
      <c r="U165" s="405"/>
      <c r="V165" s="313"/>
      <c r="Z165" s="313"/>
      <c r="AA165" s="417"/>
      <c r="AB165" s="417"/>
      <c r="AC165" s="417"/>
      <c r="AD165" s="417"/>
      <c r="AE165" s="417"/>
      <c r="AF165" s="417"/>
      <c r="AG165" s="417"/>
      <c r="AH165" s="313"/>
    </row>
    <row r="166" spans="1:34" ht="15.75" customHeight="1" thickTop="1" thickBot="1" x14ac:dyDescent="0.25">
      <c r="A166" s="115">
        <v>45870</v>
      </c>
      <c r="B166" s="116">
        <v>2</v>
      </c>
      <c r="C166" s="117" t="s">
        <v>519</v>
      </c>
      <c r="D166" s="116">
        <v>2</v>
      </c>
      <c r="E166" s="117" t="s">
        <v>512</v>
      </c>
      <c r="F166" s="113"/>
      <c r="G166" s="114"/>
      <c r="H166" s="106"/>
      <c r="I166" s="106"/>
      <c r="J166" s="106"/>
      <c r="K166" s="106"/>
      <c r="M166" s="119"/>
      <c r="N166" s="120" t="s">
        <v>253</v>
      </c>
      <c r="O166" s="120"/>
      <c r="P166" s="120"/>
      <c r="Q166" s="120"/>
      <c r="R166" s="120"/>
      <c r="S166" s="119"/>
      <c r="T166" s="406"/>
      <c r="U166" s="405"/>
      <c r="V166" s="313"/>
      <c r="Z166" s="313"/>
      <c r="AA166" s="417"/>
      <c r="AB166" s="417"/>
      <c r="AC166" s="417"/>
      <c r="AD166" s="417"/>
      <c r="AE166" s="417"/>
      <c r="AF166" s="417"/>
      <c r="AG166" s="417"/>
      <c r="AH166" s="313"/>
    </row>
    <row r="167" spans="1:34" ht="15.75" customHeight="1" thickTop="1" thickBot="1" x14ac:dyDescent="0.25">
      <c r="A167" s="24" t="s">
        <v>509</v>
      </c>
      <c r="B167" s="116">
        <v>3</v>
      </c>
      <c r="C167" s="117" t="s">
        <v>511</v>
      </c>
      <c r="D167" s="116">
        <v>3</v>
      </c>
      <c r="E167" s="117" t="s">
        <v>512</v>
      </c>
      <c r="F167" s="113"/>
      <c r="G167" s="114"/>
      <c r="H167" s="106"/>
      <c r="I167" s="106"/>
      <c r="J167" s="106"/>
      <c r="K167" s="106"/>
      <c r="M167" s="119"/>
      <c r="N167" s="120" t="s">
        <v>254</v>
      </c>
      <c r="O167" s="120"/>
      <c r="P167" s="120"/>
      <c r="Q167" s="120"/>
      <c r="R167" s="120"/>
      <c r="S167" s="119"/>
      <c r="T167" s="406"/>
      <c r="U167" s="405"/>
      <c r="V167" s="313"/>
      <c r="Z167" s="313"/>
      <c r="AA167" s="417"/>
      <c r="AB167" s="417"/>
      <c r="AC167" s="417"/>
      <c r="AD167" s="417"/>
      <c r="AE167" s="417"/>
      <c r="AF167" s="417"/>
      <c r="AG167" s="417"/>
      <c r="AH167" s="313"/>
    </row>
    <row r="168" spans="1:34" ht="15.75" customHeight="1" thickTop="1" thickBot="1" x14ac:dyDescent="0.25">
      <c r="A168" s="24" t="s">
        <v>510</v>
      </c>
      <c r="B168" s="116">
        <v>4</v>
      </c>
      <c r="C168" s="117" t="s">
        <v>519</v>
      </c>
      <c r="D168" s="116">
        <v>4</v>
      </c>
      <c r="E168" s="117" t="s">
        <v>512</v>
      </c>
      <c r="F168" s="113"/>
      <c r="G168" s="114"/>
      <c r="H168" s="106"/>
      <c r="I168" s="106"/>
      <c r="J168" s="106"/>
      <c r="K168" s="106"/>
      <c r="M168" s="119"/>
      <c r="N168" s="294" t="s">
        <v>597</v>
      </c>
      <c r="O168" s="120"/>
      <c r="P168" s="120"/>
      <c r="Q168" s="120"/>
      <c r="R168" s="120"/>
      <c r="S168" s="119"/>
      <c r="T168" s="406"/>
      <c r="U168" s="405"/>
      <c r="V168" s="313"/>
      <c r="Z168" s="313"/>
      <c r="AA168" s="417"/>
      <c r="AB168" s="417"/>
      <c r="AC168" s="417"/>
      <c r="AD168" s="417"/>
      <c r="AE168" s="417"/>
      <c r="AF168" s="417"/>
      <c r="AG168" s="417"/>
      <c r="AH168" s="313"/>
    </row>
    <row r="169" spans="1:34" ht="15.75" customHeight="1" thickTop="1" thickBot="1" x14ac:dyDescent="0.25">
      <c r="A169" s="304">
        <v>45659</v>
      </c>
      <c r="B169" s="116">
        <v>5</v>
      </c>
      <c r="C169" s="117" t="s">
        <v>519</v>
      </c>
      <c r="D169" s="116">
        <v>5</v>
      </c>
      <c r="E169" s="117" t="s">
        <v>512</v>
      </c>
      <c r="F169" s="113"/>
      <c r="G169" s="114"/>
      <c r="H169" s="106"/>
      <c r="I169" s="106"/>
      <c r="J169" s="106"/>
      <c r="K169" s="106"/>
      <c r="M169" s="119"/>
      <c r="N169" s="120" t="s">
        <v>256</v>
      </c>
      <c r="O169" s="120"/>
      <c r="P169" s="120"/>
      <c r="Q169" s="120"/>
      <c r="R169" s="120"/>
      <c r="S169" s="119"/>
      <c r="T169" s="406"/>
      <c r="U169" s="405"/>
      <c r="V169" s="313"/>
      <c r="Z169" s="313"/>
      <c r="AA169" s="417"/>
      <c r="AB169" s="417"/>
      <c r="AC169" s="417"/>
      <c r="AD169" s="417"/>
      <c r="AE169" s="417"/>
      <c r="AF169" s="417"/>
      <c r="AG169" s="417"/>
      <c r="AH169" s="313"/>
    </row>
    <row r="170" spans="1:34" ht="15.75" customHeight="1" thickTop="1" thickBot="1" x14ac:dyDescent="0.25">
      <c r="A170" s="24"/>
      <c r="B170" s="116">
        <v>6</v>
      </c>
      <c r="C170" s="117" t="s">
        <v>519</v>
      </c>
      <c r="D170" s="116">
        <v>6</v>
      </c>
      <c r="E170" s="117" t="s">
        <v>512</v>
      </c>
      <c r="F170" s="113"/>
      <c r="G170" s="114"/>
      <c r="H170" s="106"/>
      <c r="I170" s="106"/>
      <c r="J170" s="106"/>
      <c r="K170" s="106"/>
      <c r="M170" s="119"/>
      <c r="N170" s="120" t="s">
        <v>257</v>
      </c>
      <c r="O170" s="120"/>
      <c r="P170" s="120"/>
      <c r="Q170" s="120"/>
      <c r="R170" s="120"/>
      <c r="S170" s="119"/>
      <c r="T170" s="406"/>
      <c r="U170" s="405"/>
      <c r="V170" s="313"/>
      <c r="Z170" s="313"/>
      <c r="AA170" s="417"/>
      <c r="AB170" s="417"/>
      <c r="AC170" s="417"/>
      <c r="AD170" s="417"/>
      <c r="AE170" s="417"/>
      <c r="AF170" s="417"/>
      <c r="AG170" s="417"/>
      <c r="AH170" s="313"/>
    </row>
    <row r="171" spans="1:34" ht="15.75" customHeight="1" thickTop="1" thickBot="1" x14ac:dyDescent="0.25">
      <c r="A171" s="24"/>
      <c r="B171" s="116">
        <v>7</v>
      </c>
      <c r="C171" s="117" t="s">
        <v>519</v>
      </c>
      <c r="D171" s="116">
        <v>7</v>
      </c>
      <c r="E171" s="117" t="s">
        <v>512</v>
      </c>
      <c r="F171" s="113"/>
      <c r="G171" s="114"/>
      <c r="H171" s="106"/>
      <c r="I171" s="106"/>
      <c r="J171" s="106"/>
      <c r="K171" s="106"/>
      <c r="M171" s="119"/>
      <c r="N171" s="294" t="s">
        <v>598</v>
      </c>
      <c r="O171" s="120"/>
      <c r="P171" s="120"/>
      <c r="Q171" s="120"/>
      <c r="R171" s="120"/>
      <c r="S171" s="119"/>
      <c r="T171" s="406"/>
      <c r="U171" s="405"/>
      <c r="V171" s="313"/>
      <c r="Z171" s="313"/>
      <c r="AA171" s="417"/>
      <c r="AB171" s="417"/>
      <c r="AC171" s="417"/>
      <c r="AD171" s="417"/>
      <c r="AE171" s="417"/>
      <c r="AF171" s="417"/>
      <c r="AG171" s="417"/>
      <c r="AH171" s="313"/>
    </row>
    <row r="172" spans="1:34" ht="15.75" customHeight="1" thickTop="1" thickBot="1" x14ac:dyDescent="0.25">
      <c r="A172" s="24"/>
      <c r="B172" s="116">
        <v>8</v>
      </c>
      <c r="C172" s="117" t="s">
        <v>519</v>
      </c>
      <c r="D172" s="116">
        <v>8</v>
      </c>
      <c r="E172" s="117" t="s">
        <v>512</v>
      </c>
      <c r="F172" s="113"/>
      <c r="G172" s="114"/>
      <c r="H172" s="106"/>
      <c r="I172" s="106"/>
      <c r="J172" s="106"/>
      <c r="K172" s="106"/>
      <c r="M172" s="119"/>
      <c r="N172" s="120" t="s">
        <v>258</v>
      </c>
      <c r="O172" s="120"/>
      <c r="P172" s="120"/>
      <c r="Q172" s="120"/>
      <c r="R172" s="120"/>
      <c r="S172" s="119"/>
      <c r="T172" s="406"/>
      <c r="U172" s="405"/>
      <c r="V172" s="313"/>
      <c r="Z172" s="313"/>
      <c r="AA172" s="417"/>
      <c r="AB172" s="417"/>
      <c r="AC172" s="417"/>
      <c r="AD172" s="417"/>
      <c r="AE172" s="417"/>
      <c r="AF172" s="417"/>
      <c r="AG172" s="417"/>
      <c r="AH172" s="313"/>
    </row>
    <row r="173" spans="1:34" ht="15.75" customHeight="1" thickTop="1" thickBot="1" x14ac:dyDescent="0.25">
      <c r="A173" s="24"/>
      <c r="B173" s="116">
        <v>9</v>
      </c>
      <c r="C173" s="117" t="s">
        <v>519</v>
      </c>
      <c r="D173" s="116">
        <v>9</v>
      </c>
      <c r="E173" s="117" t="s">
        <v>512</v>
      </c>
      <c r="F173" s="113"/>
      <c r="G173" s="114"/>
      <c r="H173" s="106"/>
      <c r="I173" s="106" t="s">
        <v>237</v>
      </c>
      <c r="J173" s="106"/>
      <c r="K173" s="106"/>
      <c r="M173" s="119"/>
      <c r="N173" s="120" t="s">
        <v>259</v>
      </c>
      <c r="O173" s="120"/>
      <c r="P173" s="120"/>
      <c r="Q173" s="120"/>
      <c r="R173" s="120"/>
      <c r="S173" s="119"/>
      <c r="T173" s="406"/>
      <c r="U173" s="405"/>
      <c r="V173" s="313"/>
      <c r="Z173" s="313"/>
      <c r="AA173" s="417"/>
      <c r="AB173" s="417"/>
      <c r="AC173" s="417"/>
      <c r="AD173" s="417"/>
      <c r="AE173" s="417"/>
      <c r="AF173" s="417"/>
      <c r="AG173" s="417"/>
      <c r="AH173" s="313"/>
    </row>
    <row r="174" spans="1:34" ht="15.75" customHeight="1" thickTop="1" thickBot="1" x14ac:dyDescent="0.25">
      <c r="A174" s="24"/>
      <c r="B174" s="116">
        <v>10</v>
      </c>
      <c r="C174" s="117" t="s">
        <v>519</v>
      </c>
      <c r="D174" s="116">
        <v>10</v>
      </c>
      <c r="E174" s="117" t="s">
        <v>512</v>
      </c>
      <c r="F174" s="113"/>
      <c r="G174" s="114"/>
      <c r="H174" s="106"/>
      <c r="I174" s="106"/>
      <c r="J174" s="106"/>
      <c r="K174" s="106"/>
      <c r="M174" s="119"/>
      <c r="N174" s="120" t="s">
        <v>260</v>
      </c>
      <c r="O174" s="120"/>
      <c r="P174" s="120"/>
      <c r="Q174" s="120"/>
      <c r="R174" s="120"/>
      <c r="S174" s="119"/>
      <c r="T174" s="406"/>
      <c r="U174" s="405"/>
      <c r="V174" s="313"/>
      <c r="Z174" s="313"/>
      <c r="AA174" s="417"/>
      <c r="AB174" s="417"/>
      <c r="AC174" s="417"/>
      <c r="AD174" s="417"/>
      <c r="AE174" s="417"/>
      <c r="AF174" s="417"/>
      <c r="AG174" s="417"/>
      <c r="AH174" s="313"/>
    </row>
    <row r="175" spans="1:34" ht="15.75" customHeight="1" thickTop="1" thickBot="1" x14ac:dyDescent="0.25">
      <c r="A175" s="24"/>
      <c r="B175" s="116">
        <v>11</v>
      </c>
      <c r="C175" s="117" t="s">
        <v>512</v>
      </c>
      <c r="D175" s="116">
        <v>11</v>
      </c>
      <c r="E175" s="117" t="s">
        <v>512</v>
      </c>
      <c r="F175" s="113"/>
      <c r="G175" s="114"/>
      <c r="H175" s="106"/>
      <c r="I175" s="106"/>
      <c r="J175" s="106"/>
      <c r="K175" s="106"/>
      <c r="M175" s="119"/>
      <c r="N175" s="120" t="s">
        <v>261</v>
      </c>
      <c r="O175" s="120"/>
      <c r="P175" s="120"/>
      <c r="Q175" s="120"/>
      <c r="R175" s="120"/>
      <c r="S175" s="119"/>
      <c r="T175" s="406"/>
      <c r="U175" s="405"/>
      <c r="V175" s="313"/>
      <c r="Z175" s="313"/>
      <c r="AA175" s="417"/>
      <c r="AB175" s="417"/>
      <c r="AC175" s="417"/>
      <c r="AD175" s="417"/>
      <c r="AE175" s="417"/>
      <c r="AF175" s="417"/>
      <c r="AG175" s="417"/>
      <c r="AH175" s="313"/>
    </row>
    <row r="176" spans="1:34" ht="15.75" customHeight="1" thickTop="1" thickBot="1" x14ac:dyDescent="0.25">
      <c r="A176" s="24"/>
      <c r="B176" s="116">
        <v>12</v>
      </c>
      <c r="C176" s="117" t="s">
        <v>512</v>
      </c>
      <c r="D176" s="116">
        <v>12</v>
      </c>
      <c r="E176" s="117" t="s">
        <v>512</v>
      </c>
      <c r="F176" s="113"/>
      <c r="G176" s="114"/>
      <c r="H176" s="106"/>
      <c r="I176" s="106"/>
      <c r="J176" s="106"/>
      <c r="K176" s="106"/>
      <c r="M176" s="119"/>
      <c r="N176" s="294" t="s">
        <v>599</v>
      </c>
      <c r="O176" s="120"/>
      <c r="P176" s="120"/>
      <c r="Q176" s="120"/>
      <c r="R176" s="120"/>
      <c r="S176" s="119"/>
      <c r="T176" s="406"/>
      <c r="U176" s="405"/>
      <c r="V176" s="313"/>
      <c r="Z176" s="313"/>
      <c r="AA176" s="417"/>
      <c r="AB176" s="417"/>
      <c r="AC176" s="417"/>
      <c r="AD176" s="417"/>
      <c r="AE176" s="417"/>
      <c r="AF176" s="417"/>
      <c r="AG176" s="417"/>
      <c r="AH176" s="313"/>
    </row>
    <row r="177" spans="1:34" ht="15.75" customHeight="1" thickTop="1" thickBot="1" x14ac:dyDescent="0.25">
      <c r="A177" s="24"/>
      <c r="B177" s="116">
        <v>13</v>
      </c>
      <c r="C177" s="117" t="s">
        <v>512</v>
      </c>
      <c r="D177" s="116">
        <v>13</v>
      </c>
      <c r="E177" s="117" t="s">
        <v>512</v>
      </c>
      <c r="F177" s="113"/>
      <c r="G177" s="114"/>
      <c r="H177" s="106"/>
      <c r="I177" s="106"/>
      <c r="J177" s="106"/>
      <c r="K177" s="106"/>
      <c r="M177" s="119"/>
      <c r="N177" s="294" t="s">
        <v>600</v>
      </c>
      <c r="O177" s="120"/>
      <c r="P177" s="120"/>
      <c r="Q177" s="120"/>
      <c r="R177" s="120"/>
      <c r="S177" s="119"/>
      <c r="T177" s="406"/>
      <c r="U177" s="405"/>
      <c r="V177" s="313"/>
      <c r="Z177" s="313"/>
      <c r="AA177" s="417"/>
      <c r="AB177" s="417"/>
      <c r="AC177" s="417"/>
      <c r="AD177" s="417"/>
      <c r="AE177" s="417"/>
      <c r="AF177" s="417"/>
      <c r="AG177" s="417"/>
      <c r="AH177" s="313"/>
    </row>
    <row r="178" spans="1:34" ht="15.75" customHeight="1" thickTop="1" thickBot="1" x14ac:dyDescent="0.25">
      <c r="A178" s="24"/>
      <c r="B178" s="116">
        <v>14</v>
      </c>
      <c r="C178" s="117" t="s">
        <v>512</v>
      </c>
      <c r="D178" s="116">
        <v>14</v>
      </c>
      <c r="E178" s="117" t="s">
        <v>512</v>
      </c>
      <c r="F178" s="113"/>
      <c r="G178" s="114"/>
      <c r="H178" s="106"/>
      <c r="I178" s="106"/>
      <c r="J178" s="106"/>
      <c r="K178" s="106"/>
      <c r="M178" s="119"/>
      <c r="N178" s="294" t="s">
        <v>601</v>
      </c>
      <c r="O178" s="120"/>
      <c r="P178" s="120"/>
      <c r="Q178" s="120"/>
      <c r="R178" s="120"/>
      <c r="S178" s="119"/>
      <c r="T178" s="406"/>
      <c r="U178" s="405"/>
      <c r="V178" s="313"/>
      <c r="Z178" s="313"/>
      <c r="AA178" s="417"/>
      <c r="AB178" s="417"/>
      <c r="AC178" s="417"/>
      <c r="AD178" s="417"/>
      <c r="AE178" s="417"/>
      <c r="AF178" s="417"/>
      <c r="AG178" s="417"/>
      <c r="AH178" s="313"/>
    </row>
    <row r="179" spans="1:34" ht="15.75" customHeight="1" thickTop="1" thickBot="1" x14ac:dyDescent="0.25">
      <c r="A179" s="338">
        <v>0.17499999999999999</v>
      </c>
      <c r="B179" s="116">
        <v>15</v>
      </c>
      <c r="C179" s="117" t="s">
        <v>512</v>
      </c>
      <c r="D179" s="116">
        <v>15</v>
      </c>
      <c r="E179" s="117" t="s">
        <v>512</v>
      </c>
      <c r="F179" s="113"/>
      <c r="G179" s="114"/>
      <c r="H179" s="106"/>
      <c r="I179" s="106"/>
      <c r="J179" s="106"/>
      <c r="K179" s="106"/>
      <c r="M179" s="119"/>
      <c r="N179" s="294" t="s">
        <v>602</v>
      </c>
      <c r="O179" s="120"/>
      <c r="P179" s="120"/>
      <c r="Q179" s="120"/>
      <c r="R179" s="120"/>
      <c r="S179" s="119"/>
      <c r="T179" s="406"/>
      <c r="U179" s="405"/>
      <c r="V179" s="313"/>
      <c r="Z179" s="313"/>
      <c r="AA179" s="417"/>
      <c r="AB179" s="417"/>
      <c r="AC179" s="417"/>
      <c r="AD179" s="417"/>
      <c r="AE179" s="417"/>
      <c r="AF179" s="417"/>
      <c r="AG179" s="417"/>
      <c r="AH179" s="313"/>
    </row>
    <row r="180" spans="1:34" ht="15.75" customHeight="1" thickTop="1" thickBot="1" x14ac:dyDescent="0.25">
      <c r="A180" s="338"/>
      <c r="B180" s="116">
        <v>16</v>
      </c>
      <c r="C180" s="117" t="s">
        <v>512</v>
      </c>
      <c r="D180" s="116">
        <v>16</v>
      </c>
      <c r="E180" s="117" t="s">
        <v>512</v>
      </c>
      <c r="F180" s="113"/>
      <c r="G180" s="114"/>
      <c r="H180" s="106"/>
      <c r="I180" s="106"/>
      <c r="J180" s="106"/>
      <c r="K180" s="106"/>
      <c r="M180" s="119"/>
      <c r="N180" s="120"/>
      <c r="O180" s="120"/>
      <c r="P180" s="120"/>
      <c r="Q180" s="120"/>
      <c r="R180" s="120"/>
      <c r="S180" s="119"/>
      <c r="T180" s="406"/>
      <c r="U180" s="405"/>
      <c r="V180" s="313"/>
      <c r="Z180" s="313"/>
      <c r="AA180" s="416"/>
      <c r="AB180" s="416"/>
      <c r="AC180" s="416"/>
      <c r="AD180" s="416"/>
      <c r="AE180" s="416"/>
      <c r="AF180" s="416"/>
      <c r="AG180" s="416"/>
      <c r="AH180" s="313"/>
    </row>
    <row r="181" spans="1:34" ht="15.75" customHeight="1" thickTop="1" thickBot="1" x14ac:dyDescent="0.25">
      <c r="A181" s="24"/>
      <c r="B181" s="116">
        <v>17</v>
      </c>
      <c r="C181" s="117" t="s">
        <v>512</v>
      </c>
      <c r="D181" s="116">
        <v>17</v>
      </c>
      <c r="E181" s="117" t="s">
        <v>512</v>
      </c>
      <c r="F181" s="113"/>
      <c r="G181" s="114"/>
      <c r="H181" s="106"/>
      <c r="I181" s="106"/>
      <c r="J181" s="106"/>
      <c r="K181" s="106"/>
      <c r="M181" s="119"/>
      <c r="N181" s="120"/>
      <c r="O181" s="120"/>
      <c r="P181" s="120"/>
      <c r="Q181" s="120"/>
      <c r="R181" s="120"/>
      <c r="S181" s="119"/>
      <c r="T181" s="406"/>
      <c r="U181" s="405"/>
      <c r="V181" s="313"/>
      <c r="AA181" s="313"/>
      <c r="AB181" s="313"/>
      <c r="AC181" s="313"/>
      <c r="AD181" s="313"/>
      <c r="AE181" s="313"/>
      <c r="AF181" s="313"/>
      <c r="AG181" s="313"/>
    </row>
    <row r="182" spans="1:34" ht="15.75" customHeight="1" thickTop="1" thickBot="1" x14ac:dyDescent="0.25">
      <c r="A182" s="24" t="s">
        <v>577</v>
      </c>
      <c r="B182" s="116">
        <v>18</v>
      </c>
      <c r="C182" s="117" t="s">
        <v>512</v>
      </c>
      <c r="D182" s="116" t="s">
        <v>579</v>
      </c>
      <c r="E182" s="117" t="s">
        <v>512</v>
      </c>
      <c r="F182" s="113" t="s">
        <v>578</v>
      </c>
      <c r="G182" s="114"/>
      <c r="H182" s="106"/>
      <c r="I182" s="106"/>
      <c r="J182" s="106"/>
      <c r="K182" s="106"/>
      <c r="M182" s="119"/>
      <c r="N182" s="120"/>
      <c r="O182" s="120"/>
      <c r="P182" s="120"/>
      <c r="Q182" s="120"/>
      <c r="R182" s="120"/>
      <c r="S182" s="119"/>
      <c r="T182" s="406"/>
      <c r="U182" s="405"/>
      <c r="V182" s="313"/>
    </row>
    <row r="183" spans="1:34" ht="15.75" customHeight="1" thickTop="1" thickBot="1" x14ac:dyDescent="0.25">
      <c r="A183" s="24"/>
      <c r="B183" s="116">
        <v>19</v>
      </c>
      <c r="C183" s="339" t="s">
        <v>580</v>
      </c>
      <c r="D183" s="116">
        <v>19</v>
      </c>
      <c r="E183" s="117" t="s">
        <v>512</v>
      </c>
      <c r="F183" s="113"/>
      <c r="G183" s="114"/>
      <c r="H183" s="106"/>
      <c r="I183" s="106"/>
      <c r="J183" s="106"/>
      <c r="K183" s="106"/>
      <c r="M183" s="119"/>
      <c r="N183" s="120"/>
      <c r="O183" s="120"/>
      <c r="P183" s="120"/>
      <c r="Q183" s="120"/>
      <c r="R183" s="120"/>
      <c r="S183" s="119"/>
      <c r="T183" s="406"/>
      <c r="U183" s="405"/>
      <c r="V183" s="313"/>
    </row>
    <row r="184" spans="1:34" ht="15.75" customHeight="1" thickTop="1" thickBot="1" x14ac:dyDescent="0.75">
      <c r="A184" s="24"/>
      <c r="B184" s="116">
        <v>20</v>
      </c>
      <c r="C184" s="339"/>
      <c r="D184" s="116">
        <v>20</v>
      </c>
      <c r="E184" s="117" t="s">
        <v>512</v>
      </c>
      <c r="F184" s="113" t="s">
        <v>592</v>
      </c>
      <c r="G184" s="114"/>
      <c r="H184" s="106"/>
      <c r="I184" s="106"/>
      <c r="J184" s="106"/>
      <c r="K184" s="106"/>
      <c r="M184" s="124"/>
      <c r="N184" s="125"/>
      <c r="O184" s="125"/>
      <c r="P184" s="125"/>
      <c r="Q184" s="125"/>
      <c r="R184" s="125"/>
      <c r="S184" s="124"/>
      <c r="T184" s="406"/>
      <c r="U184" s="405"/>
      <c r="V184" s="313"/>
    </row>
    <row r="185" spans="1:34" ht="15.75" customHeight="1" thickTop="1" thickBot="1" x14ac:dyDescent="0.25">
      <c r="A185" s="24" t="s">
        <v>591</v>
      </c>
      <c r="B185" s="116">
        <v>21</v>
      </c>
      <c r="C185" s="339"/>
      <c r="D185" s="116">
        <v>21</v>
      </c>
      <c r="E185" s="117" t="s">
        <v>512</v>
      </c>
      <c r="F185" s="113"/>
      <c r="G185" s="24"/>
      <c r="M185" s="119"/>
      <c r="N185" s="120"/>
      <c r="O185" s="120"/>
      <c r="P185" s="120"/>
      <c r="Q185" s="120"/>
      <c r="R185" s="120"/>
      <c r="S185" s="119"/>
      <c r="T185" s="406"/>
      <c r="U185" s="405"/>
      <c r="V185" s="313"/>
    </row>
    <row r="186" spans="1:34" s="305" customFormat="1" ht="15.75" customHeight="1" thickTop="1" thickBot="1" x14ac:dyDescent="0.25">
      <c r="A186" s="345">
        <v>45809</v>
      </c>
      <c r="B186" s="346">
        <v>22</v>
      </c>
      <c r="C186" s="347" t="s">
        <v>512</v>
      </c>
      <c r="D186" s="346">
        <v>22</v>
      </c>
      <c r="E186" s="347" t="s">
        <v>512</v>
      </c>
      <c r="F186" s="347" t="s">
        <v>596</v>
      </c>
      <c r="G186" s="348"/>
      <c r="M186" s="119"/>
      <c r="N186" s="120"/>
      <c r="O186" s="120"/>
      <c r="P186" s="120"/>
      <c r="Q186" s="120"/>
      <c r="R186" s="120"/>
      <c r="S186" s="119"/>
      <c r="T186" s="406"/>
      <c r="U186" s="405"/>
      <c r="V186" s="402"/>
    </row>
    <row r="187" spans="1:34" ht="15.75" customHeight="1" thickTop="1" thickBot="1" x14ac:dyDescent="0.25">
      <c r="A187" s="24"/>
      <c r="B187" s="116">
        <v>23</v>
      </c>
      <c r="C187" s="341" t="s">
        <v>512</v>
      </c>
      <c r="D187" s="116">
        <v>23</v>
      </c>
      <c r="E187" s="117" t="s">
        <v>512</v>
      </c>
      <c r="F187" s="347" t="s">
        <v>596</v>
      </c>
      <c r="G187" s="411"/>
      <c r="H187" s="313"/>
      <c r="I187" s="313"/>
      <c r="J187" s="313"/>
      <c r="K187" s="313"/>
      <c r="L187" s="313"/>
      <c r="M187" s="119"/>
      <c r="N187" s="120"/>
      <c r="O187" s="120"/>
      <c r="P187" s="120"/>
      <c r="Q187" s="120"/>
      <c r="R187" s="120"/>
      <c r="S187" s="119"/>
      <c r="T187" s="406"/>
      <c r="U187" s="405"/>
      <c r="V187" s="313"/>
    </row>
    <row r="188" spans="1:34" ht="15.75" customHeight="1" thickTop="1" thickBot="1" x14ac:dyDescent="0.25">
      <c r="A188" s="24"/>
      <c r="B188" s="116">
        <v>24</v>
      </c>
      <c r="C188" s="341" t="s">
        <v>512</v>
      </c>
      <c r="D188" s="116">
        <v>24</v>
      </c>
      <c r="E188" s="117" t="s">
        <v>512</v>
      </c>
      <c r="F188" s="408" t="s">
        <v>609</v>
      </c>
      <c r="G188" s="406"/>
      <c r="H188" s="405"/>
      <c r="I188" s="405"/>
      <c r="J188" s="405"/>
      <c r="K188" s="405"/>
      <c r="L188" s="405"/>
      <c r="M188" s="119"/>
      <c r="N188" s="120"/>
      <c r="O188" s="120"/>
      <c r="P188" s="120"/>
      <c r="Q188" s="120"/>
      <c r="R188" s="120"/>
      <c r="S188" s="119"/>
      <c r="T188" s="405"/>
      <c r="U188" s="405"/>
      <c r="V188" s="313"/>
    </row>
    <row r="189" spans="1:34" ht="15.75" customHeight="1" thickTop="1" thickBot="1" x14ac:dyDescent="0.25">
      <c r="A189" s="24"/>
      <c r="B189" s="116">
        <v>25</v>
      </c>
      <c r="C189" s="341" t="s">
        <v>512</v>
      </c>
      <c r="D189" s="116">
        <v>25</v>
      </c>
      <c r="E189" s="117" t="s">
        <v>512</v>
      </c>
      <c r="F189" s="408" t="s">
        <v>609</v>
      </c>
      <c r="G189" s="406"/>
      <c r="H189" s="406"/>
      <c r="I189" s="406"/>
      <c r="J189" s="406"/>
      <c r="K189" s="406"/>
      <c r="L189" s="406"/>
      <c r="M189" s="119"/>
      <c r="N189" s="120"/>
      <c r="O189" s="120"/>
      <c r="P189" s="120"/>
      <c r="Q189" s="120"/>
      <c r="R189" s="120"/>
      <c r="S189" s="119"/>
      <c r="T189" s="313"/>
      <c r="U189" s="313"/>
    </row>
    <row r="190" spans="1:34" ht="15.75" customHeight="1" thickTop="1" thickBot="1" x14ac:dyDescent="0.25">
      <c r="A190" s="24"/>
      <c r="B190" s="116">
        <v>26</v>
      </c>
      <c r="C190" s="341" t="s">
        <v>512</v>
      </c>
      <c r="D190" s="116">
        <v>26</v>
      </c>
      <c r="E190" s="117" t="s">
        <v>512</v>
      </c>
      <c r="F190" s="408" t="s">
        <v>609</v>
      </c>
      <c r="G190" s="406"/>
      <c r="H190" s="406"/>
      <c r="I190" s="406"/>
      <c r="J190" s="406"/>
      <c r="K190" s="406"/>
      <c r="L190" s="406"/>
      <c r="M190" s="119"/>
      <c r="N190" s="120"/>
      <c r="O190" s="120"/>
      <c r="P190" s="120"/>
      <c r="Q190" s="120"/>
      <c r="R190" s="120"/>
      <c r="S190" s="119"/>
    </row>
    <row r="191" spans="1:34" ht="15.75" customHeight="1" thickTop="1" thickBot="1" x14ac:dyDescent="0.25">
      <c r="A191" s="351">
        <v>45844</v>
      </c>
      <c r="B191" s="116">
        <v>27</v>
      </c>
      <c r="C191" s="117" t="s">
        <v>512</v>
      </c>
      <c r="D191" s="116">
        <v>27</v>
      </c>
      <c r="E191" s="117" t="s">
        <v>512</v>
      </c>
      <c r="F191" s="408" t="s">
        <v>609</v>
      </c>
      <c r="G191" s="406"/>
      <c r="H191" s="406"/>
      <c r="I191" s="406"/>
      <c r="J191" s="406"/>
      <c r="K191" s="406"/>
      <c r="L191" s="406"/>
      <c r="M191" s="119"/>
      <c r="N191" s="120"/>
      <c r="O191" s="120"/>
      <c r="P191" s="120"/>
      <c r="Q191" s="120"/>
      <c r="R191" s="120"/>
      <c r="S191" s="119"/>
    </row>
    <row r="192" spans="1:34" ht="15.75" customHeight="1" thickTop="1" thickBot="1" x14ac:dyDescent="0.25">
      <c r="A192" s="24"/>
      <c r="B192" s="116">
        <v>28</v>
      </c>
      <c r="C192" s="117" t="s">
        <v>512</v>
      </c>
      <c r="D192" s="116" t="s">
        <v>615</v>
      </c>
      <c r="E192" s="117" t="s">
        <v>512</v>
      </c>
      <c r="F192" s="408" t="s">
        <v>609</v>
      </c>
      <c r="G192" s="406"/>
      <c r="H192" s="406"/>
      <c r="I192" s="406"/>
      <c r="J192" s="406"/>
      <c r="K192" s="406"/>
      <c r="L192" s="406"/>
      <c r="M192" s="119"/>
      <c r="N192" s="120"/>
      <c r="O192" s="120"/>
      <c r="P192" s="120"/>
      <c r="Q192" s="120"/>
      <c r="R192" s="120"/>
      <c r="S192" s="119"/>
    </row>
    <row r="193" spans="1:19" ht="15.75" customHeight="1" thickTop="1" thickBot="1" x14ac:dyDescent="0.25">
      <c r="A193" s="24" t="s">
        <v>614</v>
      </c>
      <c r="B193" s="116">
        <v>29</v>
      </c>
      <c r="C193" s="117" t="s">
        <v>512</v>
      </c>
      <c r="D193" s="116">
        <v>29</v>
      </c>
      <c r="E193" s="117" t="s">
        <v>512</v>
      </c>
      <c r="F193" s="408" t="s">
        <v>609</v>
      </c>
      <c r="G193" s="406"/>
      <c r="H193" s="406"/>
      <c r="I193" s="406"/>
      <c r="J193" s="406"/>
      <c r="K193" s="406"/>
      <c r="L193" s="406"/>
      <c r="M193" s="119"/>
      <c r="N193" s="120"/>
      <c r="O193" s="120"/>
      <c r="P193" s="120"/>
      <c r="Q193" s="120"/>
      <c r="R193" s="120"/>
      <c r="S193" s="119"/>
    </row>
    <row r="194" spans="1:19" ht="15.75" customHeight="1" thickTop="1" thickBot="1" x14ac:dyDescent="0.25">
      <c r="A194" s="24"/>
      <c r="B194" s="116">
        <v>30</v>
      </c>
      <c r="C194" s="117" t="s">
        <v>512</v>
      </c>
      <c r="D194" s="116">
        <v>30</v>
      </c>
      <c r="E194" s="117" t="s">
        <v>512</v>
      </c>
      <c r="F194" s="408" t="s">
        <v>609</v>
      </c>
      <c r="G194" s="406"/>
      <c r="H194" s="406"/>
      <c r="I194" s="406"/>
      <c r="J194" s="406"/>
      <c r="K194" s="406"/>
      <c r="L194" s="406"/>
      <c r="M194" s="119"/>
      <c r="N194" s="120"/>
      <c r="O194" s="120"/>
      <c r="P194" s="120"/>
      <c r="Q194" s="120"/>
      <c r="R194" s="120"/>
      <c r="S194" s="119"/>
    </row>
    <row r="195" spans="1:19" ht="15.75" customHeight="1" thickTop="1" thickBot="1" x14ac:dyDescent="0.25">
      <c r="A195" s="24"/>
      <c r="B195" s="116">
        <v>31</v>
      </c>
      <c r="C195" s="117" t="s">
        <v>512</v>
      </c>
      <c r="D195" s="116">
        <v>31</v>
      </c>
      <c r="E195" s="117" t="s">
        <v>512</v>
      </c>
      <c r="F195" s="408" t="s">
        <v>609</v>
      </c>
      <c r="G195" s="406"/>
      <c r="H195" s="406"/>
      <c r="I195" s="406"/>
      <c r="J195" s="406"/>
      <c r="K195" s="406"/>
      <c r="L195" s="406"/>
      <c r="M195" s="119"/>
      <c r="N195" s="120"/>
      <c r="O195" s="120"/>
      <c r="P195" s="120"/>
      <c r="Q195" s="120"/>
      <c r="R195" s="120"/>
      <c r="S195" s="119"/>
    </row>
    <row r="196" spans="1:19" ht="15.75" customHeight="1" thickTop="1" thickBot="1" x14ac:dyDescent="0.25">
      <c r="A196" s="24"/>
      <c r="B196" s="116">
        <v>32</v>
      </c>
      <c r="C196" s="117" t="s">
        <v>512</v>
      </c>
      <c r="D196" s="116">
        <v>32</v>
      </c>
      <c r="E196" s="117" t="s">
        <v>512</v>
      </c>
      <c r="F196" s="408" t="s">
        <v>609</v>
      </c>
      <c r="G196" s="406"/>
      <c r="H196" s="406"/>
      <c r="I196" s="406"/>
      <c r="J196" s="406"/>
      <c r="K196" s="406"/>
      <c r="L196" s="406"/>
      <c r="M196" s="119"/>
      <c r="N196" s="120"/>
      <c r="O196" s="120"/>
      <c r="P196" s="120"/>
      <c r="Q196" s="120"/>
      <c r="R196" s="120"/>
      <c r="S196" s="119"/>
    </row>
    <row r="197" spans="1:19" ht="15.75" customHeight="1" thickTop="1" thickBot="1" x14ac:dyDescent="0.25">
      <c r="A197" s="24"/>
      <c r="B197" s="116">
        <v>33</v>
      </c>
      <c r="C197" s="117" t="s">
        <v>512</v>
      </c>
      <c r="D197" s="116">
        <v>33</v>
      </c>
      <c r="E197" s="117" t="s">
        <v>512</v>
      </c>
      <c r="F197" s="408" t="s">
        <v>609</v>
      </c>
      <c r="G197" s="406"/>
      <c r="H197" s="406"/>
      <c r="I197" s="406"/>
      <c r="J197" s="406"/>
      <c r="K197" s="406"/>
      <c r="L197" s="406"/>
      <c r="M197" s="119"/>
      <c r="N197" s="120"/>
      <c r="O197" s="120"/>
      <c r="P197" s="120"/>
      <c r="Q197" s="120"/>
      <c r="R197" s="120"/>
      <c r="S197" s="119"/>
    </row>
    <row r="198" spans="1:19" ht="15.75" customHeight="1" thickTop="1" thickBot="1" x14ac:dyDescent="0.25">
      <c r="A198" s="24"/>
      <c r="B198" s="116">
        <v>34</v>
      </c>
      <c r="C198" s="117" t="s">
        <v>512</v>
      </c>
      <c r="D198" s="116">
        <v>34</v>
      </c>
      <c r="E198" s="117" t="s">
        <v>512</v>
      </c>
      <c r="F198" s="408" t="s">
        <v>609</v>
      </c>
      <c r="G198" s="406"/>
      <c r="H198" s="406"/>
      <c r="I198" s="406"/>
      <c r="J198" s="406"/>
      <c r="K198" s="406"/>
      <c r="L198" s="406"/>
      <c r="M198" s="119"/>
      <c r="N198" s="120"/>
      <c r="O198" s="120"/>
      <c r="P198" s="120"/>
      <c r="Q198" s="120"/>
      <c r="R198" s="120"/>
      <c r="S198" s="119"/>
    </row>
    <row r="199" spans="1:19" ht="15.75" customHeight="1" thickTop="1" thickBot="1" x14ac:dyDescent="0.25">
      <c r="A199" s="24" t="s">
        <v>617</v>
      </c>
      <c r="B199" s="116">
        <v>35</v>
      </c>
      <c r="C199" s="117" t="s">
        <v>512</v>
      </c>
      <c r="D199" s="116">
        <v>35</v>
      </c>
      <c r="E199" s="117" t="s">
        <v>512</v>
      </c>
      <c r="F199" s="408" t="s">
        <v>609</v>
      </c>
      <c r="G199" s="406"/>
      <c r="H199" s="406"/>
      <c r="I199" s="406"/>
      <c r="J199" s="406"/>
      <c r="K199" s="406"/>
      <c r="L199" s="406"/>
      <c r="M199" s="119"/>
      <c r="N199" s="120"/>
      <c r="O199" s="120"/>
      <c r="P199" s="120"/>
      <c r="Q199" s="120"/>
      <c r="R199" s="120"/>
      <c r="S199" s="119"/>
    </row>
    <row r="200" spans="1:19" ht="15.75" customHeight="1" thickTop="1" thickBot="1" x14ac:dyDescent="0.25">
      <c r="A200" s="24"/>
      <c r="B200" s="116">
        <v>36</v>
      </c>
      <c r="C200" s="117"/>
      <c r="D200" s="116">
        <v>36</v>
      </c>
      <c r="E200" s="117"/>
      <c r="F200" s="409"/>
      <c r="G200" s="406"/>
      <c r="H200" s="406"/>
      <c r="I200" s="406"/>
      <c r="J200" s="406"/>
      <c r="K200" s="406"/>
      <c r="L200" s="406"/>
      <c r="M200" s="119"/>
      <c r="N200" s="120"/>
      <c r="O200" s="120"/>
      <c r="P200" s="120"/>
      <c r="Q200" s="120"/>
      <c r="R200" s="120"/>
      <c r="S200" s="119"/>
    </row>
    <row r="201" spans="1:19" ht="15.75" customHeight="1" thickTop="1" thickBot="1" x14ac:dyDescent="0.25">
      <c r="A201" s="24"/>
      <c r="B201" s="116">
        <v>37</v>
      </c>
      <c r="C201" s="117"/>
      <c r="D201" s="116">
        <v>37</v>
      </c>
      <c r="E201" s="117"/>
      <c r="F201" s="409"/>
      <c r="G201" s="406"/>
      <c r="H201" s="406"/>
      <c r="I201" s="406"/>
      <c r="J201" s="406"/>
      <c r="K201" s="406"/>
      <c r="L201" s="406"/>
      <c r="M201" s="119"/>
      <c r="N201" s="120"/>
      <c r="O201" s="120"/>
      <c r="P201" s="120"/>
      <c r="Q201" s="120"/>
      <c r="R201" s="120"/>
      <c r="S201" s="119"/>
    </row>
    <row r="202" spans="1:19" ht="15.75" customHeight="1" thickTop="1" thickBot="1" x14ac:dyDescent="0.25">
      <c r="A202" s="24"/>
      <c r="B202" s="116">
        <v>38</v>
      </c>
      <c r="C202" s="117"/>
      <c r="D202" s="116">
        <v>38</v>
      </c>
      <c r="E202" s="117"/>
      <c r="F202" s="409"/>
      <c r="G202" s="406"/>
      <c r="H202" s="406"/>
      <c r="I202" s="406"/>
      <c r="J202" s="406"/>
      <c r="K202" s="406"/>
      <c r="L202" s="406"/>
      <c r="M202" s="119"/>
      <c r="N202" s="120"/>
      <c r="O202" s="120"/>
      <c r="P202" s="120"/>
      <c r="Q202" s="120"/>
      <c r="R202" s="120"/>
      <c r="S202" s="119"/>
    </row>
    <row r="203" spans="1:19" ht="15.75" customHeight="1" thickTop="1" thickBot="1" x14ac:dyDescent="0.25">
      <c r="A203" s="24"/>
      <c r="B203" s="116">
        <v>39</v>
      </c>
      <c r="C203" s="117"/>
      <c r="D203" s="116">
        <v>39</v>
      </c>
      <c r="E203" s="117"/>
      <c r="F203" s="409"/>
      <c r="G203" s="406"/>
      <c r="H203" s="406"/>
      <c r="I203" s="406"/>
      <c r="J203" s="406"/>
      <c r="K203" s="406"/>
      <c r="L203" s="406"/>
      <c r="M203" s="119"/>
      <c r="N203" s="120"/>
      <c r="O203" s="120"/>
      <c r="P203" s="120"/>
      <c r="Q203" s="120"/>
      <c r="R203" s="120"/>
      <c r="S203" s="119"/>
    </row>
    <row r="204" spans="1:19" ht="15.75" customHeight="1" thickTop="1" thickBot="1" x14ac:dyDescent="0.25">
      <c r="A204" s="24"/>
      <c r="B204" s="116">
        <v>40</v>
      </c>
      <c r="C204" s="117"/>
      <c r="D204" s="116">
        <v>40</v>
      </c>
      <c r="E204" s="117"/>
      <c r="F204" s="409"/>
      <c r="G204" s="406"/>
      <c r="H204" s="406"/>
      <c r="I204" s="406"/>
      <c r="J204" s="406"/>
      <c r="K204" s="406"/>
      <c r="L204" s="406"/>
      <c r="M204" s="119"/>
      <c r="N204" s="119"/>
      <c r="O204" s="119"/>
      <c r="P204" s="119"/>
      <c r="Q204" s="119"/>
      <c r="R204" s="119"/>
      <c r="S204" s="119"/>
    </row>
    <row r="205" spans="1:19" ht="15.75" customHeight="1" thickTop="1" thickBot="1" x14ac:dyDescent="0.25">
      <c r="A205" s="24"/>
      <c r="B205" s="116">
        <v>41</v>
      </c>
      <c r="C205" s="117"/>
      <c r="D205" s="116">
        <v>41</v>
      </c>
      <c r="E205" s="117"/>
      <c r="F205" s="409"/>
      <c r="G205" s="406"/>
      <c r="H205" s="406"/>
      <c r="I205" s="406"/>
      <c r="J205" s="406"/>
      <c r="K205" s="406"/>
      <c r="L205" s="406"/>
      <c r="M205" s="119"/>
      <c r="N205" s="119"/>
      <c r="O205" s="119"/>
      <c r="P205" s="119"/>
      <c r="Q205" s="119"/>
      <c r="R205" s="119"/>
      <c r="S205" s="119"/>
    </row>
    <row r="206" spans="1:19" ht="15.75" customHeight="1" thickTop="1" thickBot="1" x14ac:dyDescent="0.25">
      <c r="A206" s="24"/>
      <c r="B206" s="116">
        <v>42</v>
      </c>
      <c r="C206" s="117"/>
      <c r="D206" s="116">
        <v>42</v>
      </c>
      <c r="E206" s="117"/>
      <c r="F206" s="409"/>
      <c r="G206" s="406"/>
      <c r="H206" s="406"/>
      <c r="I206" s="406"/>
      <c r="J206" s="406"/>
      <c r="K206" s="406"/>
      <c r="L206" s="406"/>
      <c r="M206" s="119"/>
      <c r="N206" s="119"/>
      <c r="O206" s="119"/>
      <c r="P206" s="119"/>
      <c r="Q206" s="119"/>
      <c r="R206" s="119"/>
      <c r="S206" s="119"/>
    </row>
    <row r="207" spans="1:19" ht="15.75" customHeight="1" thickTop="1" thickBot="1" x14ac:dyDescent="0.25">
      <c r="A207" s="24"/>
      <c r="B207" s="116">
        <v>43</v>
      </c>
      <c r="C207" s="117"/>
      <c r="D207" s="116">
        <v>43</v>
      </c>
      <c r="E207" s="117"/>
      <c r="F207" s="409"/>
      <c r="G207" s="406"/>
      <c r="H207" s="406"/>
      <c r="I207" s="406"/>
      <c r="J207" s="406"/>
      <c r="K207" s="406"/>
      <c r="L207" s="406"/>
      <c r="M207" s="406"/>
      <c r="N207" s="406"/>
      <c r="O207" s="406"/>
      <c r="P207" s="313"/>
    </row>
    <row r="208" spans="1:19" ht="15.75" customHeight="1" thickTop="1" thickBot="1" x14ac:dyDescent="0.25">
      <c r="A208" s="24"/>
      <c r="B208" s="116">
        <v>44</v>
      </c>
      <c r="C208" s="117"/>
      <c r="D208" s="116">
        <v>44</v>
      </c>
      <c r="E208" s="117"/>
      <c r="F208" s="409"/>
      <c r="G208" s="406"/>
      <c r="H208" s="406"/>
      <c r="I208" s="406"/>
      <c r="J208" s="406"/>
      <c r="K208" s="406"/>
      <c r="L208" s="406"/>
      <c r="M208" s="406"/>
      <c r="N208" s="406"/>
      <c r="O208" s="406"/>
      <c r="P208" s="313"/>
    </row>
    <row r="209" spans="1:60" ht="15.75" customHeight="1" thickTop="1" thickBot="1" x14ac:dyDescent="0.25">
      <c r="A209" s="24"/>
      <c r="B209" s="116">
        <v>45</v>
      </c>
      <c r="C209" s="117"/>
      <c r="D209" s="116">
        <v>45</v>
      </c>
      <c r="E209" s="117"/>
      <c r="F209" s="409"/>
      <c r="G209" s="406"/>
      <c r="H209" s="406"/>
      <c r="I209" s="406"/>
      <c r="J209" s="406"/>
      <c r="K209" s="406"/>
      <c r="L209" s="406"/>
      <c r="M209" s="406"/>
      <c r="N209" s="406"/>
      <c r="O209" s="406"/>
      <c r="P209" s="313"/>
    </row>
    <row r="210" spans="1:60" ht="15.75" customHeight="1" thickTop="1" thickBot="1" x14ac:dyDescent="0.25">
      <c r="A210" s="24"/>
      <c r="B210" s="116">
        <v>46</v>
      </c>
      <c r="C210" s="117"/>
      <c r="D210" s="116">
        <v>46</v>
      </c>
      <c r="E210" s="117"/>
      <c r="F210" s="409"/>
      <c r="G210" s="406"/>
      <c r="H210" s="406"/>
      <c r="I210" s="406"/>
      <c r="J210" s="406"/>
      <c r="K210" s="406"/>
      <c r="L210" s="406"/>
      <c r="M210" s="406"/>
      <c r="N210" s="406"/>
      <c r="O210" s="406"/>
      <c r="P210" s="313"/>
    </row>
    <row r="211" spans="1:60" ht="15.75" customHeight="1" thickTop="1" thickBot="1" x14ac:dyDescent="0.25">
      <c r="A211" s="24"/>
      <c r="B211" s="116">
        <v>47</v>
      </c>
      <c r="C211" s="117"/>
      <c r="D211" s="116">
        <v>47</v>
      </c>
      <c r="E211" s="117"/>
      <c r="F211" s="409"/>
      <c r="G211" s="406"/>
      <c r="H211" s="406"/>
      <c r="I211" s="406"/>
      <c r="J211" s="406"/>
      <c r="K211" s="406"/>
      <c r="L211" s="406"/>
      <c r="M211" s="406"/>
      <c r="N211" s="406"/>
      <c r="O211" s="406"/>
      <c r="P211" s="313"/>
    </row>
    <row r="212" spans="1:60" ht="15.75" customHeight="1" thickTop="1" thickBot="1" x14ac:dyDescent="0.25">
      <c r="A212" s="24"/>
      <c r="B212" s="116">
        <v>48</v>
      </c>
      <c r="C212" s="117"/>
      <c r="D212" s="116">
        <v>48</v>
      </c>
      <c r="E212" s="117"/>
      <c r="F212" s="409"/>
      <c r="G212" s="406"/>
      <c r="H212" s="406"/>
      <c r="I212" s="406"/>
      <c r="J212" s="406"/>
      <c r="K212" s="406"/>
      <c r="L212" s="406"/>
      <c r="M212" s="406"/>
      <c r="N212" s="406"/>
      <c r="O212" s="406"/>
      <c r="P212" s="313"/>
    </row>
    <row r="213" spans="1:60" ht="15.75" customHeight="1" thickTop="1" thickBot="1" x14ac:dyDescent="0.25">
      <c r="A213" s="24"/>
      <c r="B213" s="116">
        <v>49</v>
      </c>
      <c r="C213" s="117"/>
      <c r="D213" s="116">
        <v>49</v>
      </c>
      <c r="E213" s="117"/>
      <c r="F213" s="409"/>
      <c r="G213" s="406"/>
      <c r="H213" s="406"/>
      <c r="I213" s="406"/>
      <c r="J213" s="406"/>
      <c r="K213" s="406"/>
      <c r="L213" s="406"/>
      <c r="M213" s="406"/>
      <c r="N213" s="406"/>
      <c r="O213" s="406"/>
      <c r="P213" s="313"/>
    </row>
    <row r="214" spans="1:60" ht="15.75" customHeight="1" thickTop="1" thickBot="1" x14ac:dyDescent="0.25">
      <c r="A214" s="24"/>
      <c r="B214" s="116">
        <v>50</v>
      </c>
      <c r="C214" s="117"/>
      <c r="D214" s="116">
        <v>50</v>
      </c>
      <c r="E214" s="117"/>
      <c r="F214" s="409"/>
      <c r="G214" s="406"/>
      <c r="H214" s="406"/>
      <c r="I214" s="406"/>
      <c r="J214" s="406"/>
      <c r="K214" s="406"/>
      <c r="L214" s="406"/>
      <c r="M214" s="406"/>
      <c r="N214" s="406"/>
      <c r="O214" s="406"/>
      <c r="P214" s="313"/>
    </row>
    <row r="215" spans="1:60" ht="15.75" customHeight="1" thickTop="1" thickBot="1" x14ac:dyDescent="0.25">
      <c r="A215" s="24"/>
      <c r="B215" s="116">
        <v>51</v>
      </c>
      <c r="C215" s="117"/>
      <c r="D215" s="116">
        <v>51</v>
      </c>
      <c r="E215" s="117"/>
      <c r="F215" s="409"/>
      <c r="G215" s="406"/>
      <c r="H215" s="406"/>
      <c r="I215" s="406"/>
      <c r="J215" s="406"/>
      <c r="K215" s="406"/>
      <c r="L215" s="406"/>
      <c r="M215" s="406"/>
      <c r="N215" s="406"/>
      <c r="O215" s="406"/>
      <c r="P215" s="313"/>
    </row>
    <row r="216" spans="1:60" ht="47.25" customHeight="1" thickTop="1" thickBot="1" x14ac:dyDescent="0.75">
      <c r="A216" s="121"/>
      <c r="B216" s="116">
        <v>52</v>
      </c>
      <c r="C216" s="122"/>
      <c r="D216" s="116">
        <v>52</v>
      </c>
      <c r="E216" s="122"/>
      <c r="F216" s="410"/>
      <c r="G216" s="407"/>
      <c r="H216" s="406"/>
      <c r="I216" s="407"/>
      <c r="J216" s="407"/>
      <c r="K216" s="407"/>
      <c r="L216" s="407"/>
      <c r="M216" s="407"/>
      <c r="N216" s="407"/>
      <c r="O216" s="407"/>
      <c r="P216" s="412"/>
      <c r="Q216" s="121"/>
      <c r="Y216" s="121"/>
      <c r="Z216" s="121"/>
      <c r="AA216" s="121"/>
      <c r="AB216" s="121"/>
      <c r="AC216" s="121"/>
      <c r="AD216" s="121"/>
      <c r="AE216" s="121"/>
      <c r="AF216" s="121"/>
      <c r="AG216" s="121"/>
      <c r="AH216" s="121"/>
      <c r="AI216" s="121"/>
      <c r="AJ216" s="121"/>
      <c r="AK216" s="121"/>
      <c r="AL216" s="121"/>
      <c r="AM216" s="121"/>
      <c r="AN216" s="121"/>
      <c r="AO216" s="121"/>
      <c r="AP216" s="121"/>
      <c r="AQ216" s="121"/>
      <c r="AR216" s="121"/>
      <c r="AS216" s="121"/>
      <c r="AT216" s="121"/>
      <c r="AU216" s="121"/>
      <c r="AV216" s="121"/>
      <c r="AW216" s="121"/>
      <c r="AX216" s="121"/>
      <c r="AY216" s="121"/>
      <c r="AZ216" s="121"/>
      <c r="BA216" s="121"/>
      <c r="BB216" s="121"/>
      <c r="BC216" s="121"/>
      <c r="BD216" s="121"/>
      <c r="BE216" s="121"/>
      <c r="BF216" s="121"/>
      <c r="BG216" s="121"/>
      <c r="BH216" s="121"/>
    </row>
    <row r="217" spans="1:60" ht="15.75" customHeight="1" thickTop="1" x14ac:dyDescent="0.2">
      <c r="B217" s="24"/>
      <c r="C217" s="24"/>
      <c r="D217" s="24"/>
      <c r="E217" s="24"/>
      <c r="F217" s="411"/>
      <c r="G217" s="405"/>
      <c r="H217" s="406"/>
      <c r="I217" s="406"/>
      <c r="J217" s="406"/>
      <c r="K217" s="406"/>
      <c r="L217" s="406"/>
      <c r="M217" s="406"/>
      <c r="N217" s="406"/>
      <c r="O217" s="406"/>
      <c r="P217" s="313"/>
    </row>
    <row r="218" spans="1:60" ht="15.75" customHeight="1" x14ac:dyDescent="0.2">
      <c r="F218" s="313"/>
      <c r="G218" s="405"/>
      <c r="H218" s="406"/>
      <c r="I218" s="406"/>
      <c r="J218" s="406"/>
      <c r="K218" s="406"/>
      <c r="L218" s="406"/>
      <c r="M218" s="406"/>
      <c r="N218" s="406"/>
      <c r="O218" s="406"/>
      <c r="P218" s="313"/>
    </row>
    <row r="219" spans="1:60" ht="15.75" customHeight="1" x14ac:dyDescent="0.2">
      <c r="F219" s="313"/>
      <c r="G219" s="405"/>
      <c r="H219" s="405"/>
      <c r="I219" s="405"/>
      <c r="J219" s="405"/>
      <c r="K219" s="405"/>
      <c r="L219" s="405"/>
      <c r="M219" s="405"/>
      <c r="N219" s="405"/>
      <c r="O219" s="405"/>
      <c r="P219" s="313"/>
    </row>
    <row r="220" spans="1:60" ht="15.75" customHeight="1" x14ac:dyDescent="0.2">
      <c r="G220" s="313"/>
      <c r="H220" s="313"/>
      <c r="I220" s="313"/>
      <c r="J220" s="313"/>
      <c r="K220" s="313"/>
      <c r="L220" s="313"/>
      <c r="M220" s="313"/>
      <c r="N220" s="313"/>
      <c r="O220" s="313"/>
    </row>
    <row r="221" spans="1:60" ht="15.75" customHeight="1" x14ac:dyDescent="0.2"/>
    <row r="222" spans="1:60" ht="15.75" customHeight="1" x14ac:dyDescent="0.2"/>
    <row r="223" spans="1:60" ht="15.75" customHeight="1" x14ac:dyDescent="0.2"/>
    <row r="224" spans="1:60" ht="15.75" customHeight="1" x14ac:dyDescent="0.2"/>
    <row r="225" spans="2:15" ht="15.75" customHeight="1" x14ac:dyDescent="0.2"/>
    <row r="226" spans="2:15" s="413" customFormat="1" ht="84.75" customHeight="1" x14ac:dyDescent="0.2"/>
    <row r="227" spans="2:15" ht="15.75" customHeight="1" x14ac:dyDescent="0.2"/>
    <row r="228" spans="2:15" ht="15.75" customHeight="1" x14ac:dyDescent="0.2"/>
    <row r="229" spans="2:15" ht="15.75" customHeight="1" x14ac:dyDescent="0.2"/>
    <row r="230" spans="2:15" ht="15.75" customHeight="1" x14ac:dyDescent="0.2"/>
    <row r="231" spans="2:15" ht="15.75" customHeight="1" x14ac:dyDescent="0.2"/>
    <row r="232" spans="2:15" ht="15.75" customHeight="1" x14ac:dyDescent="0.2"/>
    <row r="233" spans="2:15" ht="15.75" customHeight="1" x14ac:dyDescent="0.2"/>
    <row r="234" spans="2:15" ht="39" customHeight="1" x14ac:dyDescent="0.5">
      <c r="B234" s="309" t="s">
        <v>527</v>
      </c>
      <c r="C234" s="305"/>
    </row>
    <row r="235" spans="2:15" ht="33" customHeight="1" x14ac:dyDescent="0.7">
      <c r="J235" s="308" t="s">
        <v>526</v>
      </c>
      <c r="K235" s="305"/>
      <c r="L235" s="305"/>
    </row>
    <row r="236" spans="2:15" ht="15.75" customHeight="1" x14ac:dyDescent="0.2">
      <c r="B236" s="109"/>
      <c r="C236" s="109"/>
      <c r="D236" s="109"/>
      <c r="E236" s="109"/>
      <c r="F236" s="109"/>
      <c r="G236" s="109"/>
    </row>
    <row r="237" spans="2:15" ht="15.75" customHeight="1" x14ac:dyDescent="0.2">
      <c r="B237" s="109"/>
      <c r="C237" s="109"/>
      <c r="D237" s="109"/>
      <c r="E237" s="109"/>
      <c r="F237" s="109"/>
      <c r="G237" s="109"/>
      <c r="J237" s="109"/>
      <c r="K237" s="109"/>
      <c r="L237" s="109"/>
      <c r="M237" s="109"/>
      <c r="N237" s="109"/>
      <c r="O237" s="109"/>
    </row>
    <row r="238" spans="2:15" ht="15.75" customHeight="1" x14ac:dyDescent="0.2">
      <c r="B238" s="109"/>
      <c r="C238" s="17" t="s">
        <v>224</v>
      </c>
      <c r="D238" s="17" t="s">
        <v>224</v>
      </c>
      <c r="E238" s="112" t="s">
        <v>225</v>
      </c>
      <c r="F238" s="112"/>
      <c r="G238" s="109"/>
      <c r="J238" s="109"/>
      <c r="K238" s="109"/>
      <c r="L238" s="109"/>
      <c r="M238" s="109"/>
      <c r="N238" s="109"/>
      <c r="O238" s="109"/>
    </row>
    <row r="239" spans="2:15" ht="15.75" customHeight="1" x14ac:dyDescent="0.2">
      <c r="B239" s="109"/>
      <c r="C239" s="17" t="s">
        <v>228</v>
      </c>
      <c r="D239" s="17" t="s">
        <v>228</v>
      </c>
      <c r="E239" s="112">
        <v>376000</v>
      </c>
      <c r="F239" s="112"/>
      <c r="G239" s="109"/>
      <c r="J239" s="109"/>
      <c r="K239" s="17" t="s">
        <v>224</v>
      </c>
      <c r="L239" s="17" t="s">
        <v>224</v>
      </c>
      <c r="M239" s="112" t="s">
        <v>225</v>
      </c>
      <c r="N239" s="112"/>
      <c r="O239" s="109"/>
    </row>
    <row r="240" spans="2:15" ht="15.75" customHeight="1" x14ac:dyDescent="0.2">
      <c r="B240" s="109"/>
      <c r="C240" s="293" t="s">
        <v>229</v>
      </c>
      <c r="D240" s="428">
        <v>225000</v>
      </c>
      <c r="E240" s="112"/>
      <c r="F240" s="112" t="s">
        <v>230</v>
      </c>
      <c r="G240" s="109"/>
      <c r="J240" s="109"/>
      <c r="K240" s="17" t="s">
        <v>228</v>
      </c>
      <c r="L240" s="17" t="s">
        <v>228</v>
      </c>
      <c r="M240" s="112">
        <v>1600000</v>
      </c>
      <c r="N240" s="112"/>
      <c r="O240" s="109"/>
    </row>
    <row r="241" spans="2:15" ht="15" customHeight="1" x14ac:dyDescent="0.2">
      <c r="B241" s="109"/>
      <c r="C241" s="293" t="s">
        <v>231</v>
      </c>
      <c r="D241" s="112">
        <v>71000</v>
      </c>
      <c r="E241" s="112"/>
      <c r="F241" s="112">
        <f>E239-D260</f>
        <v>-332600</v>
      </c>
      <c r="G241" s="109"/>
      <c r="J241" s="109"/>
      <c r="K241" s="293" t="s">
        <v>229</v>
      </c>
      <c r="L241" s="112">
        <v>375000</v>
      </c>
      <c r="M241" s="112"/>
      <c r="N241" s="112" t="s">
        <v>230</v>
      </c>
      <c r="O241" s="109"/>
    </row>
    <row r="242" spans="2:15" ht="15" customHeight="1" x14ac:dyDescent="0.2">
      <c r="B242" s="109"/>
      <c r="C242" s="293" t="s">
        <v>232</v>
      </c>
      <c r="D242" s="428">
        <v>70000</v>
      </c>
      <c r="E242" s="112"/>
      <c r="F242" s="112"/>
      <c r="G242" s="109"/>
      <c r="J242" s="109"/>
      <c r="K242" s="293" t="s">
        <v>231</v>
      </c>
      <c r="L242" s="112">
        <v>95000</v>
      </c>
      <c r="M242" s="112"/>
      <c r="N242" s="112">
        <f>M240-L261</f>
        <v>530000</v>
      </c>
      <c r="O242" s="109"/>
    </row>
    <row r="243" spans="2:15" ht="15" customHeight="1" x14ac:dyDescent="0.2">
      <c r="B243" s="17" t="s">
        <v>235</v>
      </c>
      <c r="C243" s="293" t="s">
        <v>244</v>
      </c>
      <c r="D243" s="112"/>
      <c r="E243" s="112"/>
      <c r="F243" s="112"/>
      <c r="G243" s="109"/>
      <c r="J243" s="109"/>
      <c r="K243" s="293" t="s">
        <v>232</v>
      </c>
      <c r="L243" s="112">
        <v>100000</v>
      </c>
      <c r="M243" s="112"/>
      <c r="N243" s="112"/>
      <c r="O243" s="109"/>
    </row>
    <row r="244" spans="2:15" ht="15" customHeight="1" x14ac:dyDescent="0.2">
      <c r="B244" s="109"/>
      <c r="C244" s="293" t="s">
        <v>233</v>
      </c>
      <c r="D244" s="428">
        <f>E239*10%</f>
        <v>37600</v>
      </c>
      <c r="E244" s="112"/>
      <c r="F244" s="112"/>
      <c r="G244" s="109"/>
      <c r="J244" s="17" t="s">
        <v>235</v>
      </c>
      <c r="K244" s="293" t="s">
        <v>244</v>
      </c>
      <c r="L244" s="112">
        <v>30000</v>
      </c>
      <c r="M244" s="112"/>
      <c r="N244" s="112"/>
      <c r="O244" s="109"/>
    </row>
    <row r="245" spans="2:15" ht="15" customHeight="1" x14ac:dyDescent="0.2">
      <c r="B245" s="109"/>
      <c r="C245" s="293" t="s">
        <v>263</v>
      </c>
      <c r="D245" s="429">
        <v>65000</v>
      </c>
      <c r="E245" s="112">
        <v>55000</v>
      </c>
      <c r="F245" s="112" t="s">
        <v>640</v>
      </c>
      <c r="G245" s="109"/>
      <c r="J245" s="109"/>
      <c r="K245" s="293" t="s">
        <v>233</v>
      </c>
      <c r="L245" s="112">
        <f>M240*10%</f>
        <v>160000</v>
      </c>
      <c r="M245" s="112"/>
      <c r="N245" s="112"/>
      <c r="O245" s="109"/>
    </row>
    <row r="246" spans="2:15" ht="15" customHeight="1" x14ac:dyDescent="0.2">
      <c r="B246" s="109"/>
      <c r="C246" s="349" t="s">
        <v>278</v>
      </c>
      <c r="D246" s="431">
        <v>70000</v>
      </c>
      <c r="E246" s="312"/>
      <c r="F246" s="112"/>
      <c r="G246" s="109"/>
      <c r="J246" s="109"/>
      <c r="K246" s="293" t="s">
        <v>263</v>
      </c>
      <c r="L246" s="112">
        <v>250000</v>
      </c>
      <c r="M246" s="112"/>
      <c r="N246" s="112"/>
      <c r="O246" s="109"/>
    </row>
    <row r="247" spans="2:15" ht="61.5" customHeight="1" x14ac:dyDescent="0.2">
      <c r="B247" s="109"/>
      <c r="C247" s="293" t="s">
        <v>236</v>
      </c>
      <c r="D247" s="430">
        <v>20000</v>
      </c>
      <c r="E247" s="112"/>
      <c r="F247" s="112"/>
      <c r="G247" s="109"/>
      <c r="J247" s="109"/>
      <c r="K247" t="s">
        <v>278</v>
      </c>
      <c r="L247">
        <v>60000</v>
      </c>
      <c r="M247" s="112"/>
      <c r="N247" s="112"/>
      <c r="O247" s="109"/>
    </row>
    <row r="248" spans="2:15" ht="15" customHeight="1" x14ac:dyDescent="0.2">
      <c r="B248" s="109"/>
      <c r="C248" s="293" t="s">
        <v>238</v>
      </c>
      <c r="D248" s="112">
        <v>25000</v>
      </c>
      <c r="E248" s="112"/>
      <c r="F248" s="112"/>
      <c r="G248" s="109"/>
      <c r="J248" s="109"/>
      <c r="K248" s="17" t="s">
        <v>236</v>
      </c>
      <c r="L248" s="112"/>
      <c r="M248" s="112"/>
      <c r="N248" s="112"/>
      <c r="O248" s="109"/>
    </row>
    <row r="249" spans="2:15" ht="15" customHeight="1" x14ac:dyDescent="0.2">
      <c r="B249" s="109"/>
      <c r="C249" s="17" t="s">
        <v>538</v>
      </c>
      <c r="D249" s="112"/>
      <c r="E249" s="112"/>
      <c r="F249" s="112"/>
      <c r="G249" s="109"/>
      <c r="J249" s="109"/>
      <c r="K249" s="17" t="s">
        <v>238</v>
      </c>
      <c r="L249" s="112"/>
      <c r="M249" s="112"/>
      <c r="N249" s="112"/>
      <c r="O249" s="109"/>
    </row>
    <row r="250" spans="2:15" ht="15" customHeight="1" x14ac:dyDescent="0.2">
      <c r="B250" s="109"/>
      <c r="C250" s="315" t="s">
        <v>604</v>
      </c>
      <c r="D250" s="112"/>
      <c r="E250" s="112"/>
      <c r="F250" s="112"/>
      <c r="G250" s="109"/>
      <c r="J250" s="109"/>
      <c r="K250" s="17" t="s">
        <v>239</v>
      </c>
      <c r="L250" s="112"/>
      <c r="M250" s="112"/>
      <c r="N250" s="112"/>
      <c r="O250" s="109"/>
    </row>
    <row r="251" spans="2:15" ht="15" customHeight="1" x14ac:dyDescent="0.2">
      <c r="B251" s="109"/>
      <c r="C251" t="s">
        <v>587</v>
      </c>
      <c r="E251" s="112"/>
      <c r="F251" s="112"/>
      <c r="G251" s="109"/>
      <c r="J251" s="109"/>
      <c r="K251" s="17" t="s">
        <v>240</v>
      </c>
      <c r="L251" s="112"/>
      <c r="M251" s="112"/>
      <c r="N251" s="112"/>
      <c r="O251" s="109"/>
    </row>
    <row r="252" spans="2:15" ht="15" customHeight="1" x14ac:dyDescent="0.2">
      <c r="B252" s="109"/>
      <c r="C252" s="17" t="s">
        <v>559</v>
      </c>
      <c r="D252" s="312">
        <v>125000</v>
      </c>
      <c r="E252" s="112"/>
      <c r="F252" s="112"/>
      <c r="G252" s="109"/>
      <c r="J252" s="109"/>
      <c r="K252" s="17" t="s">
        <v>241</v>
      </c>
      <c r="L252" s="112"/>
      <c r="M252" s="112"/>
      <c r="N252" s="112"/>
      <c r="O252" s="109"/>
    </row>
    <row r="253" spans="2:15" ht="15" customHeight="1" x14ac:dyDescent="0.2">
      <c r="B253" s="109"/>
      <c r="C253" s="311"/>
      <c r="D253" s="312"/>
      <c r="E253" s="112"/>
      <c r="F253" s="112"/>
      <c r="G253" s="109"/>
      <c r="J253" s="109"/>
      <c r="K253" s="17" t="s">
        <v>242</v>
      </c>
      <c r="L253" s="112"/>
      <c r="M253" s="112"/>
      <c r="N253" s="112"/>
      <c r="O253" s="109"/>
    </row>
    <row r="254" spans="2:15" ht="15" customHeight="1" x14ac:dyDescent="0.2">
      <c r="B254" s="109"/>
      <c r="C254" s="311"/>
      <c r="D254" s="313"/>
      <c r="E254" s="112"/>
      <c r="F254" s="112"/>
      <c r="G254" s="109"/>
      <c r="J254" s="109"/>
      <c r="K254" s="17" t="s">
        <v>243</v>
      </c>
      <c r="L254" s="112"/>
      <c r="M254" s="112"/>
      <c r="N254" s="112"/>
      <c r="O254" s="109"/>
    </row>
    <row r="255" spans="2:15" ht="15" customHeight="1" x14ac:dyDescent="0.2">
      <c r="B255" s="109"/>
      <c r="C255" s="17"/>
      <c r="D255" s="314"/>
      <c r="E255" s="112"/>
      <c r="F255" s="112"/>
      <c r="G255" s="109"/>
      <c r="J255" s="109"/>
      <c r="M255" s="112"/>
      <c r="N255" s="112"/>
      <c r="O255" s="109"/>
    </row>
    <row r="256" spans="2:15" ht="15" customHeight="1" x14ac:dyDescent="0.2">
      <c r="B256" s="109"/>
      <c r="C256" s="316"/>
      <c r="D256" s="17"/>
      <c r="E256" s="112"/>
      <c r="F256" s="112"/>
      <c r="G256" s="109"/>
      <c r="J256" s="109"/>
      <c r="K256" s="17" t="s">
        <v>235</v>
      </c>
      <c r="L256" s="17"/>
      <c r="M256" s="112"/>
      <c r="N256" s="112"/>
      <c r="O256" s="109"/>
    </row>
    <row r="257" spans="2:15" ht="15" customHeight="1" x14ac:dyDescent="0.2">
      <c r="B257" s="109"/>
      <c r="C257" s="17"/>
      <c r="D257" s="17"/>
      <c r="E257" s="112"/>
      <c r="F257" s="112"/>
      <c r="G257" s="109"/>
      <c r="J257" s="109"/>
      <c r="K257" s="17"/>
      <c r="L257" s="17"/>
      <c r="M257" s="112"/>
      <c r="N257" s="112"/>
      <c r="O257" s="109"/>
    </row>
    <row r="258" spans="2:15" ht="15" customHeight="1" x14ac:dyDescent="0.2">
      <c r="B258" s="109"/>
      <c r="C258" s="17"/>
      <c r="D258" s="17"/>
      <c r="E258" s="112"/>
      <c r="F258" s="112"/>
      <c r="G258" s="109"/>
      <c r="J258" s="109"/>
      <c r="K258" s="17"/>
      <c r="L258" s="17"/>
      <c r="M258" s="112"/>
      <c r="N258" s="112"/>
      <c r="O258" s="109"/>
    </row>
    <row r="259" spans="2:15" ht="15" customHeight="1" x14ac:dyDescent="0.2">
      <c r="B259" s="109"/>
      <c r="C259" s="17"/>
      <c r="D259" s="17"/>
      <c r="E259" s="112"/>
      <c r="F259" s="112"/>
      <c r="G259" s="109"/>
      <c r="J259" s="109"/>
      <c r="K259" s="17"/>
      <c r="L259" s="17"/>
      <c r="M259" s="112"/>
      <c r="N259" s="112"/>
      <c r="O259" s="109"/>
    </row>
    <row r="260" spans="2:15" ht="15" customHeight="1" x14ac:dyDescent="0.2">
      <c r="B260" s="109"/>
      <c r="C260" s="17" t="s">
        <v>187</v>
      </c>
      <c r="D260" s="112">
        <f>SUM(D240:D258)</f>
        <v>708600</v>
      </c>
      <c r="E260" s="112"/>
      <c r="F260" s="112"/>
      <c r="G260" s="109"/>
      <c r="J260" s="109"/>
      <c r="K260" s="17"/>
      <c r="L260" s="17"/>
      <c r="M260" s="112"/>
      <c r="N260" s="112"/>
      <c r="O260" s="109"/>
    </row>
    <row r="261" spans="2:15" ht="15" customHeight="1" x14ac:dyDescent="0.2">
      <c r="B261" s="109"/>
      <c r="C261" s="109"/>
      <c r="D261" s="109"/>
      <c r="E261" s="109"/>
      <c r="F261" s="109"/>
      <c r="G261" s="109"/>
      <c r="J261" s="109"/>
      <c r="K261" s="17" t="s">
        <v>187</v>
      </c>
      <c r="L261" s="112">
        <f>SUM(L241:L259)</f>
        <v>1070000</v>
      </c>
      <c r="M261" s="112"/>
      <c r="N261" s="112"/>
      <c r="O261" s="109"/>
    </row>
    <row r="262" spans="2:15" ht="15" customHeight="1" x14ac:dyDescent="0.2">
      <c r="B262" s="109"/>
      <c r="C262" s="109"/>
      <c r="D262" s="109"/>
      <c r="E262" s="109"/>
      <c r="F262" s="109"/>
      <c r="G262" s="109"/>
      <c r="J262" s="109"/>
      <c r="K262" s="109"/>
      <c r="L262" s="109"/>
      <c r="M262" s="109"/>
      <c r="N262" s="109"/>
      <c r="O262" s="109"/>
    </row>
    <row r="263" spans="2:15" ht="15" customHeight="1" x14ac:dyDescent="0.2">
      <c r="J263" s="109"/>
      <c r="K263" s="109"/>
      <c r="L263" s="109"/>
      <c r="M263" s="109"/>
      <c r="N263" s="109"/>
      <c r="O263" s="109"/>
    </row>
    <row r="266" spans="2:15" ht="15" customHeight="1" x14ac:dyDescent="0.2">
      <c r="B266" s="305"/>
      <c r="C266" s="402"/>
      <c r="D266" s="402"/>
      <c r="E266" s="402"/>
      <c r="F266" s="305"/>
    </row>
    <row r="267" spans="2:15" ht="15" customHeight="1" x14ac:dyDescent="0.2">
      <c r="B267" s="402"/>
      <c r="C267" s="423" t="s">
        <v>538</v>
      </c>
      <c r="D267" s="423" t="s">
        <v>642</v>
      </c>
      <c r="E267" s="423" t="s">
        <v>643</v>
      </c>
      <c r="F267" s="402"/>
    </row>
    <row r="268" spans="2:15" ht="15" customHeight="1" x14ac:dyDescent="0.2">
      <c r="B268" s="402"/>
      <c r="C268" s="423">
        <f>D268/1440</f>
        <v>580.55555555555554</v>
      </c>
      <c r="D268" s="423">
        <v>836000</v>
      </c>
      <c r="E268" s="423" t="s">
        <v>235</v>
      </c>
      <c r="F268" s="402"/>
    </row>
    <row r="269" spans="2:15" ht="15" customHeight="1" x14ac:dyDescent="0.2">
      <c r="B269" s="402"/>
      <c r="C269" s="423">
        <f t="shared" ref="C269:C270" si="31">D269/1440</f>
        <v>347.22222222222223</v>
      </c>
      <c r="D269" s="423">
        <v>500000</v>
      </c>
      <c r="E269" s="423" t="s">
        <v>644</v>
      </c>
      <c r="F269" s="402"/>
    </row>
    <row r="270" spans="2:15" ht="15" customHeight="1" x14ac:dyDescent="0.2">
      <c r="B270" s="402"/>
      <c r="C270" s="423">
        <f t="shared" si="31"/>
        <v>563.88888888888891</v>
      </c>
      <c r="D270" s="423">
        <v>812000</v>
      </c>
      <c r="E270" s="423" t="s">
        <v>645</v>
      </c>
      <c r="F270" s="402"/>
    </row>
    <row r="271" spans="2:15" ht="15" customHeight="1" x14ac:dyDescent="0.2">
      <c r="B271" s="402"/>
      <c r="C271" s="423"/>
      <c r="D271" s="423"/>
      <c r="E271" s="423"/>
      <c r="F271" s="402"/>
    </row>
    <row r="272" spans="2:15" ht="15" customHeight="1" x14ac:dyDescent="0.2">
      <c r="B272" s="402"/>
      <c r="C272" s="423"/>
      <c r="D272" s="423"/>
      <c r="E272" s="423"/>
      <c r="F272" s="402"/>
    </row>
    <row r="273" spans="2:6" ht="15" customHeight="1" x14ac:dyDescent="0.2">
      <c r="B273" s="402"/>
      <c r="C273" s="423" t="s">
        <v>187</v>
      </c>
      <c r="D273" s="423"/>
      <c r="E273" s="423"/>
      <c r="F273" s="402"/>
    </row>
    <row r="274" spans="2:6" ht="15" customHeight="1" x14ac:dyDescent="0.2">
      <c r="B274" s="402"/>
      <c r="C274" s="433">
        <f>C270+C269+C268</f>
        <v>1491.6666666666665</v>
      </c>
      <c r="D274" s="423"/>
      <c r="E274" s="423"/>
      <c r="F274" s="402"/>
    </row>
    <row r="275" spans="2:6" ht="15" customHeight="1" x14ac:dyDescent="0.2">
      <c r="B275" s="305"/>
      <c r="C275" s="402"/>
      <c r="D275" s="402"/>
      <c r="E275" s="402"/>
      <c r="F275" s="305"/>
    </row>
    <row r="276" spans="2:6" ht="15" customHeight="1" x14ac:dyDescent="0.2">
      <c r="B276" s="305"/>
      <c r="C276" s="305"/>
      <c r="D276" s="305"/>
      <c r="E276" s="305"/>
      <c r="F276" s="305"/>
    </row>
    <row r="280" spans="2:6" ht="52.5" customHeight="1" x14ac:dyDescent="0.2"/>
    <row r="281" spans="2:6" ht="15.75" customHeight="1" x14ac:dyDescent="0.2"/>
    <row r="282" spans="2:6" ht="15.75" customHeight="1" x14ac:dyDescent="0.2"/>
    <row r="283" spans="2:6" ht="15.75" customHeight="1" x14ac:dyDescent="0.2"/>
    <row r="284" spans="2:6" ht="15.75" customHeight="1" x14ac:dyDescent="0.2"/>
    <row r="285" spans="2:6" s="414" customFormat="1" ht="66" customHeight="1" x14ac:dyDescent="0.2"/>
    <row r="286" spans="2:6" ht="15.75" customHeight="1" x14ac:dyDescent="0.2"/>
    <row r="287" spans="2:6" ht="15.75" customHeight="1" x14ac:dyDescent="0.2"/>
    <row r="288" spans="2:6" ht="15.75" customHeight="1" x14ac:dyDescent="0.2"/>
    <row r="289" spans="1:4" ht="15.75" customHeight="1" x14ac:dyDescent="0.2"/>
    <row r="290" spans="1:4" ht="15.75" customHeight="1" x14ac:dyDescent="0.2"/>
    <row r="291" spans="1:4" ht="15.75" customHeight="1" x14ac:dyDescent="0.2">
      <c r="A291" s="305"/>
      <c r="B291" s="402"/>
      <c r="C291" s="402"/>
      <c r="D291" s="305"/>
    </row>
    <row r="292" spans="1:4" ht="15.75" customHeight="1" x14ac:dyDescent="0.2">
      <c r="A292" s="402"/>
      <c r="B292" s="427" t="s">
        <v>634</v>
      </c>
      <c r="C292" s="423"/>
      <c r="D292" s="402"/>
    </row>
    <row r="293" spans="1:4" ht="15.75" customHeight="1" x14ac:dyDescent="0.2">
      <c r="A293" s="402"/>
      <c r="B293" s="423" t="s">
        <v>635</v>
      </c>
      <c r="C293" s="424">
        <v>554000</v>
      </c>
      <c r="D293" s="402"/>
    </row>
    <row r="294" spans="1:4" ht="15.75" customHeight="1" x14ac:dyDescent="0.2">
      <c r="A294" s="402"/>
      <c r="B294" s="423" t="s">
        <v>636</v>
      </c>
      <c r="C294" s="424">
        <v>1000000</v>
      </c>
      <c r="D294" s="402"/>
    </row>
    <row r="295" spans="1:4" ht="15.75" customHeight="1" x14ac:dyDescent="0.2">
      <c r="A295" s="402"/>
      <c r="B295" s="423" t="s">
        <v>235</v>
      </c>
      <c r="C295" s="424">
        <v>500000</v>
      </c>
      <c r="D295" s="402"/>
    </row>
    <row r="296" spans="1:4" ht="15.75" customHeight="1" x14ac:dyDescent="0.2">
      <c r="A296" s="402"/>
      <c r="B296" s="423" t="s">
        <v>243</v>
      </c>
      <c r="C296" s="424">
        <v>500000</v>
      </c>
      <c r="D296" s="402"/>
    </row>
    <row r="297" spans="1:4" ht="15.75" customHeight="1" x14ac:dyDescent="0.2">
      <c r="A297" s="402"/>
      <c r="B297" s="423"/>
      <c r="C297" s="424"/>
      <c r="D297" s="402"/>
    </row>
    <row r="298" spans="1:4" ht="15.75" customHeight="1" x14ac:dyDescent="0.2">
      <c r="A298" s="402"/>
      <c r="B298" s="423"/>
      <c r="C298" s="424"/>
      <c r="D298" s="402"/>
    </row>
    <row r="299" spans="1:4" ht="15.75" customHeight="1" x14ac:dyDescent="0.2">
      <c r="A299" s="402"/>
      <c r="B299" s="423"/>
      <c r="C299" s="424"/>
      <c r="D299" s="402"/>
    </row>
    <row r="300" spans="1:4" ht="15.75" customHeight="1" x14ac:dyDescent="0.2">
      <c r="A300" s="402"/>
      <c r="B300" s="425" t="s">
        <v>187</v>
      </c>
      <c r="C300" s="426">
        <f>SUM(C293:C299)</f>
        <v>2554000</v>
      </c>
      <c r="D300" s="402"/>
    </row>
    <row r="301" spans="1:4" ht="15.75" customHeight="1" x14ac:dyDescent="0.2">
      <c r="A301" s="305"/>
      <c r="B301" s="402"/>
      <c r="C301" s="402"/>
      <c r="D301" s="305"/>
    </row>
    <row r="302" spans="1:4" ht="15.75" customHeight="1" x14ac:dyDescent="0.2"/>
    <row r="303" spans="1:4" ht="15.75" customHeight="1" x14ac:dyDescent="0.2"/>
    <row r="304" spans="1:4" ht="15.75" customHeight="1" x14ac:dyDescent="0.2"/>
    <row r="305" spans="1:7" ht="15.75" customHeight="1" x14ac:dyDescent="0.7">
      <c r="A305" s="123"/>
      <c r="B305" s="123"/>
      <c r="C305" s="123"/>
      <c r="D305" s="123"/>
      <c r="E305" s="123"/>
      <c r="F305" s="123"/>
      <c r="G305" s="123"/>
    </row>
    <row r="306" spans="1:7" ht="15.75" customHeight="1" x14ac:dyDescent="0.2">
      <c r="A306" s="99"/>
      <c r="B306" s="99"/>
      <c r="C306" s="99"/>
      <c r="D306" s="99"/>
      <c r="E306" s="99"/>
      <c r="F306" s="99"/>
      <c r="G306" s="99"/>
    </row>
    <row r="307" spans="1:7" ht="15.75" customHeight="1" x14ac:dyDescent="0.2">
      <c r="A307" s="99"/>
      <c r="B307" s="109"/>
      <c r="C307" s="109"/>
      <c r="D307" s="109"/>
      <c r="E307" s="109"/>
      <c r="F307" s="109"/>
      <c r="G307" s="99"/>
    </row>
    <row r="308" spans="1:7" ht="15.75" customHeight="1" x14ac:dyDescent="0.2">
      <c r="A308" s="99"/>
      <c r="B308" s="109"/>
      <c r="C308" s="109"/>
      <c r="D308" s="109"/>
      <c r="E308" s="109"/>
      <c r="F308" s="109"/>
      <c r="G308" s="99"/>
    </row>
    <row r="309" spans="1:7" ht="15.75" customHeight="1" x14ac:dyDescent="0.2">
      <c r="A309" s="99"/>
      <c r="B309" s="109"/>
      <c r="C309" s="109"/>
      <c r="D309" s="109"/>
      <c r="E309" s="109"/>
      <c r="F309" s="109"/>
      <c r="G309" s="99"/>
    </row>
    <row r="310" spans="1:7" ht="15.75" customHeight="1" x14ac:dyDescent="0.2">
      <c r="A310" s="99"/>
      <c r="B310" s="109"/>
      <c r="C310" s="109"/>
      <c r="D310" s="109"/>
      <c r="E310" s="109"/>
      <c r="F310" s="109"/>
      <c r="G310" s="99"/>
    </row>
    <row r="311" spans="1:7" ht="15.75" customHeight="1" x14ac:dyDescent="0.2">
      <c r="A311" s="99"/>
      <c r="B311" s="109"/>
      <c r="C311" s="109"/>
      <c r="D311" s="109"/>
      <c r="E311" s="109"/>
      <c r="F311" s="109"/>
      <c r="G311" s="99"/>
    </row>
    <row r="312" spans="1:7" ht="15.75" customHeight="1" x14ac:dyDescent="0.2">
      <c r="A312" s="99"/>
      <c r="B312" s="100" t="s">
        <v>278</v>
      </c>
      <c r="C312" s="100"/>
      <c r="D312" s="100"/>
      <c r="E312" s="100" t="s">
        <v>279</v>
      </c>
      <c r="F312" s="100" t="s">
        <v>280</v>
      </c>
      <c r="G312" s="99"/>
    </row>
    <row r="313" spans="1:7" ht="15.75" customHeight="1" x14ac:dyDescent="0.2">
      <c r="A313" s="99"/>
      <c r="B313" s="100" t="s">
        <v>281</v>
      </c>
      <c r="C313" s="100">
        <v>35000</v>
      </c>
      <c r="D313" s="100"/>
      <c r="E313" s="100">
        <f>F313-C325</f>
        <v>141000</v>
      </c>
      <c r="F313" s="100">
        <v>250000</v>
      </c>
      <c r="G313" s="99"/>
    </row>
    <row r="314" spans="1:7" ht="15.75" customHeight="1" x14ac:dyDescent="0.2">
      <c r="A314" s="99"/>
      <c r="B314" s="100" t="s">
        <v>282</v>
      </c>
      <c r="C314" s="100">
        <v>46000</v>
      </c>
      <c r="D314" s="100"/>
      <c r="E314" s="100"/>
      <c r="F314" s="100"/>
      <c r="G314" s="99"/>
    </row>
    <row r="315" spans="1:7" ht="15.75" customHeight="1" x14ac:dyDescent="0.2">
      <c r="A315" s="99"/>
      <c r="B315" s="100" t="s">
        <v>283</v>
      </c>
      <c r="C315" s="100">
        <v>28000</v>
      </c>
      <c r="D315" s="100"/>
      <c r="E315" s="100"/>
      <c r="F315" s="100"/>
      <c r="G315" s="99"/>
    </row>
    <row r="316" spans="1:7" ht="15.75" customHeight="1" x14ac:dyDescent="0.2">
      <c r="A316" s="99"/>
      <c r="B316" s="100"/>
      <c r="C316" s="100"/>
      <c r="D316" s="100"/>
      <c r="E316" s="100"/>
      <c r="F316" s="100"/>
      <c r="G316" s="99"/>
    </row>
    <row r="317" spans="1:7" ht="15.75" customHeight="1" x14ac:dyDescent="0.2">
      <c r="A317" s="99"/>
      <c r="B317" s="100"/>
      <c r="C317" s="100"/>
      <c r="D317" s="100"/>
      <c r="E317" s="100"/>
      <c r="F317" s="100"/>
      <c r="G317" s="99"/>
    </row>
    <row r="318" spans="1:7" ht="15.75" customHeight="1" x14ac:dyDescent="0.2">
      <c r="A318" s="99"/>
      <c r="B318" s="100"/>
      <c r="C318" s="100"/>
      <c r="D318" s="100"/>
      <c r="E318" s="100"/>
      <c r="F318" s="100"/>
      <c r="G318" s="99"/>
    </row>
    <row r="319" spans="1:7" ht="15.75" customHeight="1" x14ac:dyDescent="0.2">
      <c r="A319" s="99"/>
      <c r="B319" s="100"/>
      <c r="C319" s="100"/>
      <c r="D319" s="100"/>
      <c r="E319" s="100"/>
      <c r="F319" s="100"/>
      <c r="G319" s="99"/>
    </row>
    <row r="320" spans="1:7" ht="15.75" customHeight="1" x14ac:dyDescent="0.2">
      <c r="A320" s="99"/>
      <c r="B320" s="100"/>
      <c r="C320" s="100"/>
      <c r="D320" s="100"/>
      <c r="E320" s="100"/>
      <c r="F320" s="100"/>
      <c r="G320" s="99"/>
    </row>
    <row r="321" spans="1:12" ht="15.75" customHeight="1" x14ac:dyDescent="0.2">
      <c r="A321" s="99"/>
      <c r="B321" s="100"/>
      <c r="C321" s="100"/>
      <c r="D321" s="100"/>
      <c r="E321" s="100"/>
      <c r="F321" s="100"/>
      <c r="G321" s="99"/>
    </row>
    <row r="322" spans="1:12" ht="15.75" customHeight="1" x14ac:dyDescent="0.2">
      <c r="A322" s="99"/>
      <c r="B322" s="100"/>
      <c r="C322" s="100"/>
      <c r="D322" s="100"/>
      <c r="E322" s="100"/>
      <c r="F322" s="100"/>
      <c r="G322" s="99"/>
    </row>
    <row r="323" spans="1:12" ht="15.75" customHeight="1" x14ac:dyDescent="0.2">
      <c r="A323" s="99"/>
      <c r="B323" s="100"/>
      <c r="C323" s="100"/>
      <c r="D323" s="100"/>
      <c r="E323" s="100"/>
      <c r="F323" s="100"/>
      <c r="G323" s="99"/>
    </row>
    <row r="324" spans="1:12" ht="15.75" customHeight="1" x14ac:dyDescent="0.2">
      <c r="A324" s="99"/>
      <c r="B324" s="100"/>
      <c r="C324" s="100"/>
      <c r="D324" s="100"/>
      <c r="E324" s="100"/>
      <c r="F324" s="100"/>
      <c r="G324" s="99"/>
    </row>
    <row r="325" spans="1:12" ht="15.75" customHeight="1" x14ac:dyDescent="0.2">
      <c r="A325" s="99"/>
      <c r="B325" s="100" t="s">
        <v>187</v>
      </c>
      <c r="C325" s="100">
        <f>SUM(C313:C324)</f>
        <v>109000</v>
      </c>
      <c r="D325" s="100"/>
      <c r="E325" s="100"/>
      <c r="F325" s="100"/>
      <c r="G325" s="99"/>
      <c r="I325" s="105" t="s">
        <v>264</v>
      </c>
      <c r="J325" s="105" t="s">
        <v>265</v>
      </c>
      <c r="K325" s="105" t="s">
        <v>266</v>
      </c>
      <c r="L325" s="105"/>
    </row>
    <row r="326" spans="1:12" ht="15.75" customHeight="1" x14ac:dyDescent="0.2">
      <c r="A326" s="99"/>
      <c r="B326" s="109"/>
      <c r="C326" s="109"/>
      <c r="D326" s="109"/>
      <c r="E326" s="109"/>
      <c r="F326" s="109"/>
      <c r="G326" s="99"/>
      <c r="I326" s="105" t="s">
        <v>267</v>
      </c>
      <c r="J326" s="105">
        <v>2</v>
      </c>
      <c r="K326" s="105">
        <v>1560</v>
      </c>
      <c r="L326" s="105">
        <f t="shared" ref="L326:L337" si="32">K326*J326</f>
        <v>3120</v>
      </c>
    </row>
    <row r="327" spans="1:12" ht="15.75" customHeight="1" x14ac:dyDescent="0.2">
      <c r="A327" s="99"/>
      <c r="B327" s="109"/>
      <c r="C327" s="109"/>
      <c r="D327" s="109"/>
      <c r="E327" s="109"/>
      <c r="F327" s="109"/>
      <c r="G327" s="99"/>
      <c r="I327" s="105" t="s">
        <v>268</v>
      </c>
      <c r="J327" s="105">
        <v>6</v>
      </c>
      <c r="K327" s="105">
        <v>1300</v>
      </c>
      <c r="L327" s="105">
        <f t="shared" si="32"/>
        <v>7800</v>
      </c>
    </row>
    <row r="328" spans="1:12" ht="15.75" customHeight="1" x14ac:dyDescent="0.2">
      <c r="A328" s="99"/>
      <c r="B328" s="109"/>
      <c r="C328" s="109"/>
      <c r="D328" s="109"/>
      <c r="E328" s="109"/>
      <c r="F328" s="109"/>
      <c r="G328" s="99"/>
      <c r="I328" s="105" t="s">
        <v>269</v>
      </c>
      <c r="J328" s="105">
        <v>2</v>
      </c>
      <c r="K328" s="105">
        <v>1560</v>
      </c>
      <c r="L328" s="105">
        <f t="shared" si="32"/>
        <v>3120</v>
      </c>
    </row>
    <row r="329" spans="1:12" ht="15.75" customHeight="1" x14ac:dyDescent="0.2">
      <c r="A329" s="99"/>
      <c r="B329" s="109"/>
      <c r="C329" s="109"/>
      <c r="D329" s="109"/>
      <c r="E329" s="109"/>
      <c r="F329" s="109"/>
      <c r="G329" s="99"/>
      <c r="I329" s="105" t="s">
        <v>270</v>
      </c>
      <c r="J329" s="105">
        <v>2</v>
      </c>
      <c r="K329" s="105">
        <v>1450</v>
      </c>
      <c r="L329" s="105">
        <f t="shared" si="32"/>
        <v>2900</v>
      </c>
    </row>
    <row r="330" spans="1:12" ht="15.75" customHeight="1" x14ac:dyDescent="0.2">
      <c r="A330" s="99"/>
      <c r="B330" s="109"/>
      <c r="C330" s="109"/>
      <c r="D330" s="109"/>
      <c r="E330" s="109"/>
      <c r="F330" s="109"/>
      <c r="G330" s="99"/>
      <c r="I330" s="105" t="s">
        <v>271</v>
      </c>
      <c r="J330" s="105">
        <v>2</v>
      </c>
      <c r="K330" s="105">
        <v>5769</v>
      </c>
      <c r="L330" s="105">
        <f t="shared" si="32"/>
        <v>11538</v>
      </c>
    </row>
    <row r="331" spans="1:12" ht="15.75" customHeight="1" x14ac:dyDescent="0.2">
      <c r="A331" s="99"/>
      <c r="B331" s="109"/>
      <c r="C331" s="109"/>
      <c r="D331" s="109"/>
      <c r="E331" s="109"/>
      <c r="F331" s="109"/>
      <c r="G331" s="99"/>
      <c r="I331" s="105" t="s">
        <v>272</v>
      </c>
      <c r="J331" s="105">
        <v>3</v>
      </c>
      <c r="K331" s="105">
        <v>889</v>
      </c>
      <c r="L331" s="105">
        <f t="shared" si="32"/>
        <v>2667</v>
      </c>
    </row>
    <row r="332" spans="1:12" ht="15.75" customHeight="1" x14ac:dyDescent="0.2">
      <c r="A332" s="99"/>
      <c r="B332" s="109"/>
      <c r="C332" s="109"/>
      <c r="D332" s="109"/>
      <c r="E332" s="109"/>
      <c r="F332" s="109"/>
      <c r="G332" s="99"/>
      <c r="I332" s="105" t="s">
        <v>273</v>
      </c>
      <c r="J332" s="105">
        <v>2</v>
      </c>
      <c r="K332" s="105">
        <v>814</v>
      </c>
      <c r="L332" s="105">
        <f t="shared" si="32"/>
        <v>1628</v>
      </c>
    </row>
    <row r="333" spans="1:12" ht="15.75" customHeight="1" x14ac:dyDescent="0.2">
      <c r="A333" s="99"/>
      <c r="B333" s="109"/>
      <c r="C333" s="109"/>
      <c r="D333" s="109"/>
      <c r="E333" s="109"/>
      <c r="F333" s="109"/>
      <c r="G333" s="99"/>
      <c r="I333" s="105" t="s">
        <v>274</v>
      </c>
      <c r="J333" s="105">
        <v>1</v>
      </c>
      <c r="K333" s="105">
        <v>1320</v>
      </c>
      <c r="L333" s="105">
        <f t="shared" si="32"/>
        <v>1320</v>
      </c>
    </row>
    <row r="334" spans="1:12" ht="15.75" customHeight="1" x14ac:dyDescent="0.2">
      <c r="A334" s="99"/>
      <c r="B334" s="109"/>
      <c r="C334" s="109"/>
      <c r="D334" s="109"/>
      <c r="E334" s="109"/>
      <c r="F334" s="109"/>
      <c r="G334" s="99"/>
      <c r="I334" s="105" t="s">
        <v>275</v>
      </c>
      <c r="J334" s="105">
        <v>2</v>
      </c>
      <c r="K334" s="105">
        <v>909</v>
      </c>
      <c r="L334" s="105">
        <f t="shared" si="32"/>
        <v>1818</v>
      </c>
    </row>
    <row r="335" spans="1:12" ht="15.75" customHeight="1" x14ac:dyDescent="0.2">
      <c r="A335" s="99"/>
      <c r="B335" s="109"/>
      <c r="C335" s="109"/>
      <c r="D335" s="109"/>
      <c r="E335" s="109"/>
      <c r="F335" s="109"/>
      <c r="G335" s="99"/>
      <c r="I335" s="105" t="s">
        <v>276</v>
      </c>
      <c r="J335" s="105">
        <v>720</v>
      </c>
      <c r="K335" s="105">
        <v>2</v>
      </c>
      <c r="L335" s="105">
        <f t="shared" si="32"/>
        <v>1440</v>
      </c>
    </row>
    <row r="336" spans="1:12" ht="15.75" customHeight="1" x14ac:dyDescent="0.2">
      <c r="A336" s="99"/>
      <c r="B336" s="109"/>
      <c r="C336" s="109"/>
      <c r="D336" s="109"/>
      <c r="E336" s="109"/>
      <c r="F336" s="109"/>
      <c r="G336" s="99"/>
      <c r="I336" s="105" t="s">
        <v>277</v>
      </c>
      <c r="J336" s="105">
        <v>503</v>
      </c>
      <c r="K336" s="105">
        <v>4</v>
      </c>
      <c r="L336" s="105">
        <f t="shared" si="32"/>
        <v>2012</v>
      </c>
    </row>
    <row r="337" spans="1:12" ht="15.75" customHeight="1" x14ac:dyDescent="0.2">
      <c r="A337" s="99"/>
      <c r="B337" s="109"/>
      <c r="C337" s="109"/>
      <c r="D337" s="109"/>
      <c r="E337" s="109"/>
      <c r="F337" s="109"/>
      <c r="G337" s="99"/>
      <c r="I337" s="105"/>
      <c r="J337" s="105"/>
      <c r="K337" s="105"/>
      <c r="L337" s="105">
        <f t="shared" si="32"/>
        <v>0</v>
      </c>
    </row>
    <row r="338" spans="1:12" ht="15.75" customHeight="1" x14ac:dyDescent="0.2">
      <c r="A338" s="99"/>
      <c r="B338" s="109"/>
      <c r="C338" s="109"/>
      <c r="D338" s="109"/>
      <c r="E338" s="109"/>
      <c r="F338" s="109"/>
      <c r="G338" s="99"/>
      <c r="I338" s="105"/>
      <c r="J338" s="105"/>
      <c r="K338" s="105"/>
      <c r="L338" s="41">
        <f>SUM(L326:L337)</f>
        <v>39363</v>
      </c>
    </row>
    <row r="339" spans="1:12" ht="15.75" customHeight="1" x14ac:dyDescent="0.2">
      <c r="A339" s="99"/>
      <c r="B339" s="109"/>
      <c r="C339" s="109"/>
      <c r="D339" s="109"/>
      <c r="E339" s="109"/>
      <c r="F339" s="109"/>
      <c r="G339" s="99"/>
    </row>
    <row r="340" spans="1:12" ht="15.75" customHeight="1" x14ac:dyDescent="0.2">
      <c r="A340" s="99"/>
      <c r="B340" s="109"/>
      <c r="C340" s="109"/>
      <c r="D340" s="109"/>
      <c r="E340" s="109"/>
      <c r="F340" s="109"/>
      <c r="G340" s="99"/>
    </row>
    <row r="341" spans="1:12" ht="15.75" customHeight="1" x14ac:dyDescent="0.2">
      <c r="A341" s="99"/>
      <c r="B341" s="109"/>
      <c r="C341" s="109"/>
      <c r="D341" s="109"/>
      <c r="E341" s="109"/>
      <c r="F341" s="109"/>
      <c r="G341" s="99"/>
    </row>
    <row r="342" spans="1:12" ht="15.75" customHeight="1" x14ac:dyDescent="0.2">
      <c r="A342" s="99"/>
      <c r="B342" s="109"/>
      <c r="C342" s="109"/>
      <c r="D342" s="109"/>
      <c r="E342" s="109"/>
      <c r="F342" s="109"/>
      <c r="G342" s="99"/>
    </row>
    <row r="343" spans="1:12" ht="15.75" customHeight="1" x14ac:dyDescent="0.2">
      <c r="A343" s="99"/>
      <c r="B343" s="109"/>
      <c r="C343" s="109"/>
      <c r="D343" s="109"/>
      <c r="E343" s="109"/>
      <c r="F343" s="109"/>
      <c r="G343" s="99"/>
    </row>
    <row r="344" spans="1:12" ht="15.75" customHeight="1" x14ac:dyDescent="0.2">
      <c r="A344" s="99"/>
      <c r="B344" s="109"/>
      <c r="C344" s="109"/>
      <c r="D344" s="109"/>
      <c r="E344" s="109"/>
      <c r="F344" s="109"/>
      <c r="G344" s="99"/>
    </row>
    <row r="345" spans="1:12" ht="15.75" customHeight="1" x14ac:dyDescent="0.2">
      <c r="A345" s="99"/>
      <c r="B345" s="109"/>
      <c r="C345" s="109"/>
      <c r="D345" s="109"/>
      <c r="E345" s="109"/>
      <c r="F345" s="109"/>
      <c r="G345" s="99"/>
    </row>
    <row r="346" spans="1:12" ht="15.75" customHeight="1" x14ac:dyDescent="0.2">
      <c r="A346" s="99"/>
      <c r="B346" s="109"/>
      <c r="C346" s="109"/>
      <c r="D346" s="109"/>
      <c r="E346" s="109"/>
      <c r="F346" s="109"/>
      <c r="G346" s="99"/>
    </row>
    <row r="347" spans="1:12" ht="15.75" customHeight="1" x14ac:dyDescent="0.2">
      <c r="A347" s="99"/>
      <c r="B347" s="109"/>
      <c r="C347" s="109"/>
      <c r="D347" s="109"/>
      <c r="E347" s="109"/>
      <c r="F347" s="109"/>
      <c r="G347" s="99"/>
    </row>
    <row r="348" spans="1:12" ht="15.75" customHeight="1" x14ac:dyDescent="0.2">
      <c r="A348" s="99"/>
      <c r="B348" s="109"/>
      <c r="C348" s="109"/>
      <c r="D348" s="109"/>
      <c r="E348" s="109"/>
      <c r="F348" s="109"/>
      <c r="G348" s="99"/>
    </row>
    <row r="349" spans="1:12" ht="15.75" customHeight="1" x14ac:dyDescent="0.2">
      <c r="A349" s="99"/>
      <c r="B349" s="109"/>
      <c r="C349" s="109"/>
      <c r="D349" s="109"/>
      <c r="E349" s="109"/>
      <c r="F349" s="109"/>
      <c r="G349" s="99"/>
    </row>
    <row r="350" spans="1:12" ht="15.75" customHeight="1" x14ac:dyDescent="0.2">
      <c r="A350" s="99"/>
      <c r="B350" s="109"/>
      <c r="C350" s="109"/>
      <c r="D350" s="109"/>
      <c r="E350" s="109"/>
      <c r="F350" s="109"/>
      <c r="G350" s="99"/>
    </row>
    <row r="351" spans="1:12" ht="15.75" customHeight="1" x14ac:dyDescent="0.2">
      <c r="A351" s="99"/>
      <c r="B351" s="109"/>
      <c r="C351" s="109"/>
      <c r="D351" s="109"/>
      <c r="E351" s="109"/>
      <c r="F351" s="109"/>
      <c r="G351" s="99"/>
    </row>
    <row r="352" spans="1:12" ht="15.75" customHeight="1" x14ac:dyDescent="0.2">
      <c r="A352" s="99"/>
      <c r="B352" s="109"/>
      <c r="C352" s="109"/>
      <c r="D352" s="109"/>
      <c r="E352" s="109"/>
      <c r="F352" s="109"/>
      <c r="G352" s="99"/>
    </row>
    <row r="353" spans="1:7" ht="15.75" customHeight="1" x14ac:dyDescent="0.2">
      <c r="A353" s="99"/>
      <c r="B353" s="109"/>
      <c r="C353" s="109"/>
      <c r="D353" s="109"/>
      <c r="E353" s="109"/>
      <c r="F353" s="109"/>
      <c r="G353" s="99"/>
    </row>
    <row r="354" spans="1:7" ht="15.75" customHeight="1" x14ac:dyDescent="0.2">
      <c r="A354" s="99"/>
      <c r="B354" s="109"/>
      <c r="C354" s="109"/>
      <c r="D354" s="109"/>
      <c r="E354" s="109"/>
      <c r="F354" s="109"/>
      <c r="G354" s="99"/>
    </row>
    <row r="355" spans="1:7" ht="15.75" customHeight="1" x14ac:dyDescent="0.2">
      <c r="A355" s="99"/>
      <c r="B355" s="109"/>
      <c r="C355" s="109"/>
      <c r="D355" s="109"/>
      <c r="E355" s="109"/>
      <c r="F355" s="109"/>
      <c r="G355" s="99"/>
    </row>
    <row r="356" spans="1:7" ht="15.75" customHeight="1" x14ac:dyDescent="0.2">
      <c r="A356" s="99"/>
      <c r="B356" s="109"/>
      <c r="C356" s="109"/>
      <c r="D356" s="109"/>
      <c r="E356" s="109"/>
      <c r="F356" s="109"/>
      <c r="G356" s="99"/>
    </row>
    <row r="357" spans="1:7" ht="15.75" customHeight="1" x14ac:dyDescent="0.2">
      <c r="A357" s="99"/>
      <c r="B357" s="109"/>
      <c r="C357" s="109"/>
      <c r="D357" s="109"/>
      <c r="E357" s="109"/>
      <c r="F357" s="109"/>
      <c r="G357" s="99"/>
    </row>
    <row r="358" spans="1:7" ht="15.75" customHeight="1" x14ac:dyDescent="0.2">
      <c r="A358" s="99"/>
      <c r="B358" s="109"/>
      <c r="C358" s="109"/>
      <c r="D358" s="109"/>
      <c r="E358" s="109"/>
      <c r="F358" s="109"/>
      <c r="G358" s="99"/>
    </row>
    <row r="359" spans="1:7" ht="15.75" customHeight="1" x14ac:dyDescent="0.2">
      <c r="A359" s="99"/>
      <c r="B359" s="109"/>
      <c r="C359" s="109"/>
      <c r="D359" s="109"/>
      <c r="E359" s="109"/>
      <c r="F359" s="109"/>
      <c r="G359" s="99"/>
    </row>
    <row r="360" spans="1:7" ht="15.75" customHeight="1" x14ac:dyDescent="0.2">
      <c r="A360" s="99"/>
      <c r="B360" s="109"/>
      <c r="C360" s="109"/>
      <c r="D360" s="109"/>
      <c r="E360" s="109"/>
      <c r="F360" s="109"/>
      <c r="G360" s="99"/>
    </row>
    <row r="361" spans="1:7" ht="15.75" customHeight="1" x14ac:dyDescent="0.2">
      <c r="A361" s="99"/>
      <c r="B361" s="109"/>
      <c r="C361" s="109"/>
      <c r="D361" s="109"/>
      <c r="E361" s="109"/>
      <c r="F361" s="109"/>
      <c r="G361" s="99"/>
    </row>
    <row r="362" spans="1:7" ht="15.75" customHeight="1" x14ac:dyDescent="0.2">
      <c r="A362" s="99"/>
      <c r="B362" s="109"/>
      <c r="C362" s="109"/>
      <c r="D362" s="109"/>
      <c r="E362" s="109"/>
      <c r="F362" s="109"/>
      <c r="G362" s="99"/>
    </row>
    <row r="363" spans="1:7" ht="15.75" customHeight="1" x14ac:dyDescent="0.2">
      <c r="A363" s="99"/>
      <c r="B363" s="109"/>
      <c r="C363" s="109"/>
      <c r="D363" s="109"/>
      <c r="E363" s="109"/>
      <c r="F363" s="109"/>
      <c r="G363" s="99"/>
    </row>
    <row r="364" spans="1:7" ht="15.75" customHeight="1" x14ac:dyDescent="0.2">
      <c r="A364" s="99"/>
      <c r="B364" s="109"/>
      <c r="C364" s="109"/>
      <c r="D364" s="109"/>
      <c r="E364" s="109"/>
      <c r="F364" s="109"/>
      <c r="G364" s="99"/>
    </row>
    <row r="365" spans="1:7" ht="15.75" customHeight="1" x14ac:dyDescent="0.2">
      <c r="A365" s="99"/>
      <c r="B365" s="99"/>
      <c r="C365" s="99"/>
      <c r="D365" s="99"/>
      <c r="E365" s="99"/>
      <c r="F365" s="99"/>
      <c r="G365" s="99"/>
    </row>
    <row r="366" spans="1:7" ht="15.75" customHeight="1" x14ac:dyDescent="0.2">
      <c r="A366" s="99"/>
      <c r="B366" s="99"/>
      <c r="C366" s="99"/>
      <c r="D366" s="99"/>
      <c r="E366" s="99"/>
      <c r="F366" s="99"/>
      <c r="G366" s="99"/>
    </row>
    <row r="367" spans="1:7" ht="15.75" customHeight="1" x14ac:dyDescent="0.2"/>
    <row r="368" spans="1:7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B238:F253" xr:uid="{00000000-0001-0000-0000-000000000000}"/>
  <conditionalFormatting sqref="D1:Q50">
    <cfRule type="notContainsBlanks" dxfId="259" priority="1">
      <formula>LEN(TRIM(D1))&gt;0</formula>
    </cfRule>
  </conditionalFormatting>
  <conditionalFormatting sqref="R1:AA50">
    <cfRule type="notContainsBlanks" dxfId="258" priority="2">
      <formula>LEN(TRIM(R1))&gt;0</formula>
    </cfRule>
  </conditionalFormatting>
  <conditionalFormatting sqref="AB1:AO50">
    <cfRule type="notContainsBlanks" dxfId="257" priority="3">
      <formula>LEN(TRIM(AB1))&gt;0</formula>
    </cfRule>
  </conditionalFormatting>
  <conditionalFormatting sqref="AP1:AY50">
    <cfRule type="notContainsBlanks" dxfId="256" priority="4">
      <formula>LEN(TRIM(AP1))&gt;0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9419"/>
  <sheetViews>
    <sheetView tabSelected="1" topLeftCell="A8949" workbookViewId="0">
      <selection activeCell="C9077" sqref="C9077"/>
    </sheetView>
  </sheetViews>
  <sheetFormatPr defaultColWidth="12.64453125" defaultRowHeight="15" customHeight="1" x14ac:dyDescent="0.2"/>
  <cols>
    <col min="1" max="1" width="17.484375" customWidth="1"/>
    <col min="2" max="2" width="22.05859375" customWidth="1"/>
    <col min="3" max="3" width="15.6015625" customWidth="1"/>
    <col min="4" max="4" width="15.73828125" customWidth="1"/>
    <col min="5" max="5" width="43.1796875" customWidth="1"/>
    <col min="6" max="6" width="44.12109375" customWidth="1"/>
    <col min="7" max="7" width="19.63671875" customWidth="1"/>
    <col min="8" max="8" width="22.8671875" customWidth="1"/>
    <col min="9" max="11" width="8.609375" customWidth="1"/>
    <col min="12" max="12" width="20.71484375" customWidth="1"/>
    <col min="13" max="13" width="26.5" customWidth="1"/>
    <col min="14" max="14" width="28.65234375" customWidth="1"/>
    <col min="15" max="15" width="15.06640625" customWidth="1"/>
    <col min="16" max="16" width="17.484375" customWidth="1"/>
    <col min="17" max="17" width="11.43359375" customWidth="1"/>
    <col min="18" max="18" width="14.796875" customWidth="1"/>
    <col min="19" max="19" width="11.56640625" customWidth="1"/>
    <col min="20" max="20" width="11.97265625" customWidth="1"/>
    <col min="21" max="21" width="15.06640625" customWidth="1"/>
    <col min="22" max="22" width="15.6015625" customWidth="1"/>
    <col min="23" max="23" width="24.75" customWidth="1"/>
    <col min="24" max="24" width="8.609375" customWidth="1"/>
    <col min="25" max="25" width="14.2578125" customWidth="1"/>
    <col min="26" max="26" width="10.4921875" customWidth="1"/>
    <col min="27" max="27" width="16.94921875" customWidth="1"/>
    <col min="28" max="28" width="28.65234375" customWidth="1"/>
    <col min="29" max="29" width="20.71484375" customWidth="1"/>
    <col min="30" max="30" width="26.5" customWidth="1"/>
    <col min="31" max="31" width="22.46484375" customWidth="1"/>
    <col min="32" max="32" width="23.40625" customWidth="1"/>
    <col min="33" max="33" width="41.4296875" customWidth="1"/>
    <col min="34" max="35" width="8.609375" customWidth="1"/>
    <col min="36" max="36" width="13.1796875" customWidth="1"/>
    <col min="37" max="37" width="13.98828125" customWidth="1"/>
    <col min="38" max="38" width="8.609375" customWidth="1"/>
    <col min="39" max="39" width="14.52734375" customWidth="1"/>
    <col min="40" max="43" width="8.609375" customWidth="1"/>
    <col min="55" max="55" width="23.13671875" customWidth="1"/>
  </cols>
  <sheetData>
    <row r="1" spans="1:20" x14ac:dyDescent="0.2">
      <c r="A1" s="126" t="s">
        <v>2</v>
      </c>
      <c r="B1" s="126" t="s">
        <v>3</v>
      </c>
      <c r="C1" s="126" t="s">
        <v>4</v>
      </c>
      <c r="D1" s="126" t="s">
        <v>5</v>
      </c>
      <c r="E1" s="126" t="s">
        <v>6</v>
      </c>
      <c r="F1" s="126" t="s">
        <v>7</v>
      </c>
      <c r="G1" s="126" t="s">
        <v>8</v>
      </c>
      <c r="H1" s="126" t="s">
        <v>9</v>
      </c>
      <c r="I1" s="126" t="s">
        <v>10</v>
      </c>
      <c r="J1" s="127" t="s">
        <v>284</v>
      </c>
      <c r="K1" s="24" t="s">
        <v>12</v>
      </c>
      <c r="L1" s="24" t="s">
        <v>13</v>
      </c>
      <c r="M1" s="24" t="s">
        <v>14</v>
      </c>
    </row>
    <row r="2" spans="1:20" x14ac:dyDescent="0.2">
      <c r="A2" s="100" t="s">
        <v>285</v>
      </c>
      <c r="B2" s="105"/>
      <c r="C2" s="105"/>
      <c r="D2" s="105"/>
      <c r="E2" s="105"/>
      <c r="F2" s="105"/>
      <c r="G2" s="105"/>
      <c r="H2" s="105"/>
      <c r="I2" s="25"/>
      <c r="J2" s="105"/>
      <c r="K2" s="105"/>
      <c r="L2" s="105"/>
      <c r="M2" s="105"/>
      <c r="P2" s="105" t="s">
        <v>3</v>
      </c>
      <c r="Q2" s="105">
        <f>SUM(B3:B12)</f>
        <v>29</v>
      </c>
      <c r="R2" s="128">
        <f>Hoja1!S62*Q2</f>
        <v>26521.95</v>
      </c>
      <c r="S2" s="105"/>
    </row>
    <row r="3" spans="1:20" x14ac:dyDescent="0.2">
      <c r="A3" s="129" t="s">
        <v>286</v>
      </c>
      <c r="B3" s="105"/>
      <c r="C3" s="105"/>
      <c r="D3" s="105"/>
      <c r="E3" s="105"/>
      <c r="F3" s="105"/>
      <c r="G3" s="105"/>
      <c r="H3" s="105"/>
      <c r="I3" s="25">
        <v>1</v>
      </c>
      <c r="J3" s="105">
        <v>1</v>
      </c>
      <c r="K3" s="105"/>
      <c r="L3" s="105"/>
      <c r="M3" s="105"/>
      <c r="P3" s="105" t="s">
        <v>99</v>
      </c>
      <c r="Q3" s="105">
        <f>SUM(C3:C12)</f>
        <v>15</v>
      </c>
      <c r="R3" s="128">
        <f>Hoja1!S61*Q3</f>
        <v>13718.250000000002</v>
      </c>
      <c r="S3" s="105"/>
    </row>
    <row r="4" spans="1:20" x14ac:dyDescent="0.2">
      <c r="A4" s="129" t="s">
        <v>287</v>
      </c>
      <c r="B4" s="105">
        <v>2</v>
      </c>
      <c r="C4" s="105">
        <v>2</v>
      </c>
      <c r="D4" s="105">
        <v>3</v>
      </c>
      <c r="E4" s="105">
        <v>3</v>
      </c>
      <c r="F4" s="105"/>
      <c r="G4" s="105"/>
      <c r="H4" s="105"/>
      <c r="I4" s="25"/>
      <c r="J4" s="105"/>
      <c r="K4" s="105"/>
      <c r="L4" s="105"/>
      <c r="M4" s="105"/>
      <c r="P4" s="105" t="s">
        <v>103</v>
      </c>
      <c r="Q4" s="105">
        <f>SUM(D3:D12)</f>
        <v>20</v>
      </c>
      <c r="R4" s="128">
        <f>Hoja1!S64*Q4</f>
        <v>25350.060000000005</v>
      </c>
      <c r="S4" s="105"/>
    </row>
    <row r="5" spans="1:20" x14ac:dyDescent="0.2">
      <c r="A5" s="129" t="s">
        <v>72</v>
      </c>
      <c r="B5" s="105">
        <v>10</v>
      </c>
      <c r="C5" s="105">
        <v>5</v>
      </c>
      <c r="D5" s="105">
        <v>2</v>
      </c>
      <c r="E5" s="105">
        <v>2</v>
      </c>
      <c r="F5" s="105"/>
      <c r="G5" s="105"/>
      <c r="H5" s="105"/>
      <c r="I5" s="25"/>
      <c r="J5" s="105"/>
      <c r="K5" s="105"/>
      <c r="L5" s="105"/>
      <c r="M5" s="105"/>
      <c r="P5" s="105" t="s">
        <v>106</v>
      </c>
      <c r="Q5" s="105">
        <f>SUM(E3:E12)</f>
        <v>5</v>
      </c>
      <c r="R5" s="128">
        <f>Hoja1!S64*Q5</f>
        <v>6337.5150000000012</v>
      </c>
      <c r="S5" s="105"/>
    </row>
    <row r="6" spans="1:20" x14ac:dyDescent="0.2">
      <c r="A6" s="129" t="s">
        <v>288</v>
      </c>
      <c r="B6" s="105"/>
      <c r="C6" s="105"/>
      <c r="D6" s="105"/>
      <c r="E6" s="105"/>
      <c r="F6" s="105"/>
      <c r="G6" s="105"/>
      <c r="H6" s="105"/>
      <c r="I6" s="25"/>
      <c r="J6" s="105"/>
      <c r="K6" s="105">
        <v>1</v>
      </c>
      <c r="L6" s="105">
        <v>1</v>
      </c>
      <c r="M6" s="105"/>
      <c r="P6" s="105" t="s">
        <v>7</v>
      </c>
      <c r="Q6" s="105">
        <f>SUM(F3:F12)</f>
        <v>3</v>
      </c>
      <c r="R6" s="128">
        <f>Hoja1!S66*Q6</f>
        <v>5135.1360000000004</v>
      </c>
      <c r="S6" s="105"/>
    </row>
    <row r="7" spans="1:20" x14ac:dyDescent="0.2">
      <c r="A7" s="129" t="s">
        <v>71</v>
      </c>
      <c r="B7" s="105"/>
      <c r="C7" s="105"/>
      <c r="D7" s="105"/>
      <c r="E7" s="105"/>
      <c r="F7" s="105"/>
      <c r="G7" s="105"/>
      <c r="H7" s="105"/>
      <c r="I7" s="25">
        <v>1</v>
      </c>
      <c r="J7" s="105"/>
      <c r="K7" s="105"/>
      <c r="L7" s="105"/>
      <c r="M7" s="105"/>
      <c r="P7" s="105" t="s">
        <v>8</v>
      </c>
      <c r="Q7" s="105">
        <f>SUM(G3:G12)</f>
        <v>5</v>
      </c>
      <c r="R7" s="128">
        <f>Hoja1!S65*Q7</f>
        <v>10569</v>
      </c>
      <c r="S7" s="105"/>
    </row>
    <row r="8" spans="1:20" x14ac:dyDescent="0.2">
      <c r="A8" s="129" t="s">
        <v>289</v>
      </c>
      <c r="B8" s="105"/>
      <c r="C8" s="105"/>
      <c r="D8" s="105"/>
      <c r="E8" s="105"/>
      <c r="F8" s="105"/>
      <c r="G8" s="105"/>
      <c r="H8" s="105"/>
      <c r="I8" s="25">
        <v>1</v>
      </c>
      <c r="J8" s="105"/>
      <c r="K8" s="105"/>
      <c r="L8" s="105"/>
      <c r="M8" s="105"/>
      <c r="P8" s="105" t="s">
        <v>116</v>
      </c>
      <c r="Q8" s="105">
        <f>SUM(H3:H12)</f>
        <v>2</v>
      </c>
      <c r="R8" s="128">
        <f>Hoja1!S70*Q8</f>
        <v>3701.6</v>
      </c>
      <c r="S8" s="105"/>
    </row>
    <row r="9" spans="1:20" x14ac:dyDescent="0.2">
      <c r="A9" s="129" t="s">
        <v>290</v>
      </c>
      <c r="B9" s="105">
        <v>5</v>
      </c>
      <c r="C9" s="105">
        <v>5</v>
      </c>
      <c r="D9" s="105">
        <v>5</v>
      </c>
      <c r="E9" s="105"/>
      <c r="F9" s="105">
        <v>3</v>
      </c>
      <c r="G9" s="105">
        <v>5</v>
      </c>
      <c r="H9" s="105">
        <v>1</v>
      </c>
      <c r="I9" s="25"/>
      <c r="J9" s="105"/>
      <c r="K9" s="105"/>
      <c r="L9" s="105"/>
      <c r="M9" s="105"/>
      <c r="P9" s="105" t="s">
        <v>10</v>
      </c>
      <c r="Q9" s="105">
        <f>SUM(I3:I12)</f>
        <v>3</v>
      </c>
      <c r="R9" s="128">
        <f>Hoja1!S71*Q9</f>
        <v>14550.36</v>
      </c>
      <c r="S9" s="105"/>
    </row>
    <row r="10" spans="1:20" x14ac:dyDescent="0.2">
      <c r="A10" s="129" t="s">
        <v>291</v>
      </c>
      <c r="B10" s="105">
        <v>3</v>
      </c>
      <c r="C10" s="105">
        <v>3</v>
      </c>
      <c r="D10" s="105">
        <v>3</v>
      </c>
      <c r="E10" s="105"/>
      <c r="F10" s="105"/>
      <c r="G10" s="105"/>
      <c r="H10" s="105"/>
      <c r="I10" s="25"/>
      <c r="J10" s="105"/>
      <c r="K10" s="105"/>
      <c r="L10" s="105"/>
      <c r="M10" s="105"/>
      <c r="P10" s="105" t="s">
        <v>292</v>
      </c>
      <c r="Q10" s="105">
        <f>SUM(J3:J12)</f>
        <v>1</v>
      </c>
      <c r="R10" s="128">
        <f>Hoja1!S76*Q10</f>
        <v>8000</v>
      </c>
      <c r="S10" s="105" t="s">
        <v>92</v>
      </c>
      <c r="T10" s="24" t="s">
        <v>293</v>
      </c>
    </row>
    <row r="11" spans="1:20" x14ac:dyDescent="0.2">
      <c r="A11" s="129" t="s">
        <v>262</v>
      </c>
      <c r="B11" s="105">
        <v>3</v>
      </c>
      <c r="C11" s="105"/>
      <c r="D11" s="105">
        <v>2</v>
      </c>
      <c r="E11" s="105"/>
      <c r="F11" s="105"/>
      <c r="G11" s="105"/>
      <c r="H11" s="105">
        <v>1</v>
      </c>
      <c r="I11" s="25"/>
      <c r="J11" s="105"/>
      <c r="K11" s="105">
        <v>1</v>
      </c>
      <c r="L11" s="105"/>
      <c r="M11" s="105">
        <v>1</v>
      </c>
      <c r="P11" s="24" t="s">
        <v>294</v>
      </c>
      <c r="Q11" s="105">
        <f>SUM(K2:K12)</f>
        <v>2</v>
      </c>
      <c r="R11" s="128">
        <f>Hoja1!S72*Q11</f>
        <v>12202.4</v>
      </c>
      <c r="T11" s="130">
        <v>32000</v>
      </c>
    </row>
    <row r="12" spans="1:20" x14ac:dyDescent="0.2">
      <c r="A12" s="129" t="s">
        <v>295</v>
      </c>
      <c r="B12" s="105">
        <v>6</v>
      </c>
      <c r="C12" s="105"/>
      <c r="D12" s="105">
        <v>5</v>
      </c>
      <c r="E12" s="105"/>
      <c r="F12" s="105"/>
      <c r="G12" s="105"/>
      <c r="H12" s="105"/>
      <c r="I12" s="25"/>
      <c r="J12" s="105"/>
      <c r="K12" s="105"/>
      <c r="L12" s="105"/>
      <c r="M12" s="105"/>
      <c r="P12" s="24" t="s">
        <v>134</v>
      </c>
      <c r="Q12" s="105">
        <f>SUM(L2:L12)</f>
        <v>1</v>
      </c>
      <c r="R12" s="128">
        <f>Hoja1!S73*Q12</f>
        <v>9458.1999999999989</v>
      </c>
    </row>
    <row r="16" spans="1:20" x14ac:dyDescent="0.2">
      <c r="A16" s="131" t="s">
        <v>2</v>
      </c>
      <c r="B16" s="131" t="s">
        <v>3</v>
      </c>
      <c r="C16" s="131" t="s">
        <v>4</v>
      </c>
      <c r="D16" s="131" t="s">
        <v>5</v>
      </c>
      <c r="E16" s="131" t="s">
        <v>6</v>
      </c>
      <c r="F16" s="131" t="s">
        <v>7</v>
      </c>
      <c r="G16" s="131" t="s">
        <v>8</v>
      </c>
      <c r="H16" s="131" t="s">
        <v>9</v>
      </c>
      <c r="I16" s="131" t="s">
        <v>10</v>
      </c>
      <c r="J16" s="131" t="s">
        <v>284</v>
      </c>
      <c r="K16" s="132" t="s">
        <v>12</v>
      </c>
      <c r="L16" s="132" t="s">
        <v>13</v>
      </c>
      <c r="M16" s="132" t="s">
        <v>14</v>
      </c>
      <c r="N16" s="24" t="s">
        <v>15</v>
      </c>
    </row>
    <row r="17" spans="1:19" x14ac:dyDescent="0.2">
      <c r="A17" s="100" t="s">
        <v>296</v>
      </c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33" t="s">
        <v>3</v>
      </c>
      <c r="P17" s="105">
        <f>SUM(B18:B33)</f>
        <v>45</v>
      </c>
      <c r="Q17" s="128">
        <f>Y45*P17</f>
        <v>0</v>
      </c>
      <c r="R17" s="105"/>
    </row>
    <row r="18" spans="1:19" x14ac:dyDescent="0.2">
      <c r="A18" s="129" t="s">
        <v>297</v>
      </c>
      <c r="B18" s="105">
        <v>5</v>
      </c>
      <c r="C18" s="105">
        <v>5</v>
      </c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33" t="s">
        <v>99</v>
      </c>
      <c r="P18" s="105">
        <f>SUM(C18:C35)</f>
        <v>35</v>
      </c>
      <c r="Q18" s="128">
        <f>Y44*P18</f>
        <v>0</v>
      </c>
      <c r="R18" s="105"/>
    </row>
    <row r="19" spans="1:19" x14ac:dyDescent="0.2">
      <c r="A19" s="129" t="s">
        <v>298</v>
      </c>
      <c r="B19" s="105">
        <v>5</v>
      </c>
      <c r="C19" s="105">
        <v>5</v>
      </c>
      <c r="D19" s="105">
        <v>2</v>
      </c>
      <c r="E19" s="105">
        <v>2</v>
      </c>
      <c r="F19" s="105"/>
      <c r="G19" s="105">
        <v>5</v>
      </c>
      <c r="H19" s="105"/>
      <c r="I19" s="105">
        <v>1</v>
      </c>
      <c r="J19" s="105">
        <v>1</v>
      </c>
      <c r="K19" s="105"/>
      <c r="L19" s="105"/>
      <c r="M19" s="105"/>
      <c r="N19" s="105"/>
      <c r="O19" s="133" t="s">
        <v>103</v>
      </c>
      <c r="P19" s="105">
        <f>SUM(D18:D35)</f>
        <v>28</v>
      </c>
      <c r="Q19" s="128">
        <f>Y47*P19</f>
        <v>0</v>
      </c>
      <c r="R19" s="105"/>
    </row>
    <row r="20" spans="1:19" x14ac:dyDescent="0.2">
      <c r="A20" s="129" t="s">
        <v>262</v>
      </c>
      <c r="B20" s="105">
        <v>3</v>
      </c>
      <c r="C20" s="105"/>
      <c r="D20" s="105">
        <v>3</v>
      </c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33" t="s">
        <v>106</v>
      </c>
      <c r="P20" s="105">
        <f>SUM(E18:E35)</f>
        <v>6</v>
      </c>
      <c r="Q20" s="128">
        <f>Y47*P20</f>
        <v>0</v>
      </c>
      <c r="R20" s="105"/>
    </row>
    <row r="21" spans="1:19" ht="15.75" customHeight="1" x14ac:dyDescent="0.2">
      <c r="A21" s="129" t="s">
        <v>288</v>
      </c>
      <c r="B21" s="105"/>
      <c r="C21" s="105"/>
      <c r="D21" s="105">
        <v>3</v>
      </c>
      <c r="E21" s="105"/>
      <c r="F21" s="105"/>
      <c r="G21" s="105"/>
      <c r="H21" s="105"/>
      <c r="I21" s="105"/>
      <c r="J21" s="105"/>
      <c r="K21" s="105">
        <v>1</v>
      </c>
      <c r="L21" s="105"/>
      <c r="M21" s="105"/>
      <c r="N21" s="105">
        <v>1</v>
      </c>
      <c r="O21" s="133" t="s">
        <v>7</v>
      </c>
      <c r="P21" s="105">
        <f>SUM(F18:F35)</f>
        <v>0</v>
      </c>
      <c r="Q21" s="128">
        <f>Y49*P21</f>
        <v>0</v>
      </c>
      <c r="R21" s="105"/>
    </row>
    <row r="22" spans="1:19" ht="15.75" customHeight="1" x14ac:dyDescent="0.2">
      <c r="A22" s="129" t="s">
        <v>299</v>
      </c>
      <c r="B22" s="105">
        <v>3</v>
      </c>
      <c r="C22" s="105">
        <v>3</v>
      </c>
      <c r="D22" s="105">
        <v>3</v>
      </c>
      <c r="E22" s="105">
        <v>2</v>
      </c>
      <c r="F22" s="105"/>
      <c r="G22" s="105">
        <v>3</v>
      </c>
      <c r="H22" s="105"/>
      <c r="I22" s="105"/>
      <c r="J22" s="105"/>
      <c r="K22" s="105"/>
      <c r="L22" s="105"/>
      <c r="M22" s="105"/>
      <c r="N22" s="105"/>
      <c r="O22" s="133" t="s">
        <v>8</v>
      </c>
      <c r="P22" s="105">
        <f>SUM(G18:G35)</f>
        <v>16</v>
      </c>
      <c r="Q22" s="128">
        <f>Y48*P22</f>
        <v>0</v>
      </c>
      <c r="R22" s="105"/>
    </row>
    <row r="23" spans="1:19" ht="15.75" customHeight="1" x14ac:dyDescent="0.2">
      <c r="A23" s="129" t="s">
        <v>289</v>
      </c>
      <c r="B23" s="105"/>
      <c r="C23" s="105"/>
      <c r="D23" s="105">
        <v>3</v>
      </c>
      <c r="E23" s="105"/>
      <c r="F23" s="105"/>
      <c r="G23" s="105"/>
      <c r="H23" s="105"/>
      <c r="I23" s="105">
        <v>2</v>
      </c>
      <c r="J23" s="105"/>
      <c r="K23" s="105"/>
      <c r="L23" s="105"/>
      <c r="M23" s="105"/>
      <c r="N23" s="105"/>
      <c r="O23" s="134" t="s">
        <v>116</v>
      </c>
      <c r="P23" s="135">
        <f>SUM(H18:H35)</f>
        <v>0</v>
      </c>
      <c r="Q23" s="136">
        <f t="shared" ref="Q23:Q24" si="0">Y53*P23</f>
        <v>0</v>
      </c>
      <c r="R23" s="135"/>
    </row>
    <row r="24" spans="1:19" ht="15.75" customHeight="1" x14ac:dyDescent="0.2">
      <c r="A24" s="129" t="s">
        <v>290</v>
      </c>
      <c r="B24" s="105">
        <v>6</v>
      </c>
      <c r="C24" s="105">
        <v>4</v>
      </c>
      <c r="D24" s="105">
        <v>3</v>
      </c>
      <c r="E24" s="105"/>
      <c r="F24" s="105"/>
      <c r="G24" s="105">
        <v>6</v>
      </c>
      <c r="H24" s="105"/>
      <c r="I24" s="105"/>
      <c r="J24" s="105"/>
      <c r="K24" s="105"/>
      <c r="L24" s="105"/>
      <c r="M24" s="105"/>
      <c r="N24" s="25"/>
      <c r="O24" s="105" t="s">
        <v>10</v>
      </c>
      <c r="P24" s="105">
        <f>SUM(I18:I35)</f>
        <v>3</v>
      </c>
      <c r="Q24" s="137">
        <f t="shared" si="0"/>
        <v>0</v>
      </c>
      <c r="R24" s="105"/>
    </row>
    <row r="25" spans="1:19" ht="15.75" customHeight="1" x14ac:dyDescent="0.2">
      <c r="A25" s="129" t="s">
        <v>291</v>
      </c>
      <c r="B25" s="105">
        <v>2</v>
      </c>
      <c r="C25" s="105">
        <v>2</v>
      </c>
      <c r="D25" s="105">
        <v>3</v>
      </c>
      <c r="E25" s="105"/>
      <c r="F25" s="105"/>
      <c r="G25" s="105"/>
      <c r="H25" s="105"/>
      <c r="I25" s="105"/>
      <c r="J25" s="105"/>
      <c r="K25" s="105"/>
      <c r="L25" s="105"/>
      <c r="M25" s="105"/>
      <c r="N25" s="25"/>
      <c r="O25" s="105" t="s">
        <v>292</v>
      </c>
      <c r="P25" s="105">
        <f>SUM(J18:J35)</f>
        <v>1</v>
      </c>
      <c r="Q25" s="137">
        <f>Y59*P25</f>
        <v>0</v>
      </c>
      <c r="R25" s="105" t="s">
        <v>92</v>
      </c>
      <c r="S25" s="133" t="s">
        <v>293</v>
      </c>
    </row>
    <row r="26" spans="1:19" ht="15.75" customHeight="1" x14ac:dyDescent="0.2">
      <c r="A26" s="129" t="s">
        <v>300</v>
      </c>
      <c r="B26" s="105">
        <v>2</v>
      </c>
      <c r="C26" s="105"/>
      <c r="D26" s="105">
        <v>2</v>
      </c>
      <c r="E26" s="105">
        <v>2</v>
      </c>
      <c r="F26" s="105"/>
      <c r="G26" s="105"/>
      <c r="H26" s="105"/>
      <c r="I26" s="105"/>
      <c r="J26" s="105"/>
      <c r="K26" s="105"/>
      <c r="L26" s="105"/>
      <c r="M26" s="105"/>
      <c r="N26" s="25"/>
      <c r="O26" s="105" t="s">
        <v>294</v>
      </c>
      <c r="P26" s="105">
        <f>SUM(K17:K35)</f>
        <v>1</v>
      </c>
      <c r="Q26" s="137">
        <f t="shared" ref="Q26:Q27" si="1">Y55*P26</f>
        <v>0</v>
      </c>
      <c r="R26" s="105"/>
      <c r="S26" s="138">
        <f>Q31-R31</f>
        <v>42212</v>
      </c>
    </row>
    <row r="27" spans="1:19" ht="15.75" customHeight="1" x14ac:dyDescent="0.2">
      <c r="A27" s="129" t="s">
        <v>295</v>
      </c>
      <c r="B27" s="105">
        <v>12</v>
      </c>
      <c r="C27" s="105">
        <v>9</v>
      </c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25"/>
      <c r="O27" s="105" t="s">
        <v>134</v>
      </c>
      <c r="P27" s="105">
        <f>SUM(L17:L35)</f>
        <v>1</v>
      </c>
      <c r="Q27" s="137">
        <f t="shared" si="1"/>
        <v>0</v>
      </c>
      <c r="R27" s="105"/>
      <c r="S27" s="133"/>
    </row>
    <row r="28" spans="1:19" ht="15.75" customHeight="1" x14ac:dyDescent="0.2">
      <c r="A28" s="129" t="s">
        <v>301</v>
      </c>
      <c r="B28" s="105">
        <v>5</v>
      </c>
      <c r="C28" s="105">
        <v>5</v>
      </c>
      <c r="D28" s="105">
        <v>3</v>
      </c>
      <c r="E28" s="105"/>
      <c r="F28" s="105"/>
      <c r="G28" s="105"/>
      <c r="H28" s="105"/>
      <c r="I28" s="105"/>
      <c r="J28" s="105"/>
      <c r="K28" s="105"/>
      <c r="L28" s="105"/>
      <c r="M28" s="105"/>
      <c r="N28" s="25"/>
      <c r="O28" s="105" t="s">
        <v>302</v>
      </c>
      <c r="P28" s="105">
        <f>SUM(N18:N50)</f>
        <v>3</v>
      </c>
      <c r="Q28" s="137">
        <f>Y58*P28</f>
        <v>0</v>
      </c>
      <c r="R28" s="105"/>
      <c r="S28" s="133"/>
    </row>
    <row r="29" spans="1:19" ht="15.75" customHeight="1" x14ac:dyDescent="0.2">
      <c r="A29" s="129" t="s">
        <v>303</v>
      </c>
      <c r="B29" s="105">
        <v>2</v>
      </c>
      <c r="C29" s="105">
        <v>2</v>
      </c>
      <c r="D29" s="105">
        <v>3</v>
      </c>
      <c r="E29" s="105"/>
      <c r="F29" s="105"/>
      <c r="G29" s="105">
        <v>2</v>
      </c>
      <c r="H29" s="105"/>
      <c r="I29" s="105"/>
      <c r="J29" s="105"/>
      <c r="K29" s="105"/>
      <c r="L29" s="105"/>
      <c r="M29" s="105"/>
      <c r="N29" s="25"/>
      <c r="O29" s="105" t="s">
        <v>14</v>
      </c>
      <c r="P29" s="105">
        <f>SUM(M18:M35)</f>
        <v>3</v>
      </c>
      <c r="Q29" s="137">
        <f>Y57*P29</f>
        <v>0</v>
      </c>
      <c r="R29" s="105"/>
      <c r="S29" s="134"/>
    </row>
    <row r="30" spans="1:19" ht="15.75" customHeight="1" x14ac:dyDescent="0.2">
      <c r="A30" s="105" t="s">
        <v>304</v>
      </c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25"/>
      <c r="O30" s="105"/>
      <c r="P30" s="105"/>
      <c r="Q30" s="105"/>
      <c r="R30" s="105"/>
      <c r="S30" s="24"/>
    </row>
    <row r="31" spans="1:19" ht="15.75" customHeight="1" x14ac:dyDescent="0.2">
      <c r="A31" s="105" t="s">
        <v>60</v>
      </c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25"/>
      <c r="O31" s="105" t="s">
        <v>187</v>
      </c>
      <c r="P31" s="105"/>
      <c r="Q31" s="139">
        <v>135000</v>
      </c>
      <c r="R31" s="120">
        <v>92788</v>
      </c>
      <c r="S31" s="24"/>
    </row>
    <row r="32" spans="1:19" ht="15.75" customHeight="1" x14ac:dyDescent="0.2">
      <c r="A32" s="105" t="s">
        <v>305</v>
      </c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24"/>
      <c r="P32" s="24"/>
      <c r="Q32" s="24"/>
      <c r="R32" s="24"/>
      <c r="S32" s="24"/>
    </row>
    <row r="33" spans="1:21" ht="15.75" customHeight="1" x14ac:dyDescent="0.2">
      <c r="A33" s="105" t="s">
        <v>72</v>
      </c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24"/>
      <c r="P33" s="24"/>
      <c r="Q33" s="24"/>
      <c r="R33" s="24"/>
      <c r="S33" s="24"/>
    </row>
    <row r="34" spans="1:21" ht="15.75" customHeight="1" x14ac:dyDescent="0.2">
      <c r="A34" s="129" t="s">
        <v>306</v>
      </c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>
        <v>1</v>
      </c>
      <c r="M34" s="105">
        <v>3</v>
      </c>
      <c r="N34" s="105">
        <v>1</v>
      </c>
      <c r="O34" s="24"/>
      <c r="P34" s="24"/>
      <c r="Q34" s="24"/>
      <c r="R34" s="24"/>
      <c r="S34" s="24"/>
    </row>
    <row r="35" spans="1:21" ht="15.75" customHeight="1" x14ac:dyDescent="0.2">
      <c r="A35" s="105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24"/>
      <c r="P35" s="24"/>
      <c r="Q35" s="24"/>
      <c r="R35" s="24"/>
      <c r="S35" s="24"/>
    </row>
    <row r="36" spans="1:21" ht="15.75" customHeight="1" x14ac:dyDescent="0.2"/>
    <row r="37" spans="1:21" ht="15.75" customHeight="1" x14ac:dyDescent="0.2"/>
    <row r="38" spans="1:21" ht="15.75" customHeight="1" x14ac:dyDescent="0.2">
      <c r="A38" s="131" t="s">
        <v>2</v>
      </c>
      <c r="B38" s="131" t="s">
        <v>3</v>
      </c>
      <c r="C38" s="131" t="s">
        <v>4</v>
      </c>
      <c r="D38" s="131" t="s">
        <v>5</v>
      </c>
      <c r="E38" s="131" t="s">
        <v>6</v>
      </c>
      <c r="F38" s="131" t="s">
        <v>7</v>
      </c>
      <c r="G38" s="131" t="s">
        <v>8</v>
      </c>
      <c r="H38" s="131" t="s">
        <v>9</v>
      </c>
      <c r="I38" s="131" t="s">
        <v>10</v>
      </c>
      <c r="J38" s="131" t="s">
        <v>284</v>
      </c>
      <c r="K38" s="132" t="s">
        <v>12</v>
      </c>
      <c r="L38" s="132" t="s">
        <v>13</v>
      </c>
      <c r="M38" s="132" t="s">
        <v>14</v>
      </c>
      <c r="N38" s="105" t="s">
        <v>15</v>
      </c>
      <c r="O38" s="105" t="s">
        <v>307</v>
      </c>
      <c r="Q38" s="133" t="s">
        <v>3</v>
      </c>
      <c r="R38" s="105">
        <f>SUM(B40:B55)</f>
        <v>43</v>
      </c>
      <c r="S38" s="128">
        <f>Y53*R38</f>
        <v>0</v>
      </c>
      <c r="T38" s="105"/>
    </row>
    <row r="39" spans="1:21" ht="15.75" customHeight="1" x14ac:dyDescent="0.2">
      <c r="A39" s="100" t="s">
        <v>308</v>
      </c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25"/>
      <c r="N39" s="105"/>
      <c r="O39" s="105"/>
      <c r="Q39" s="133" t="s">
        <v>99</v>
      </c>
      <c r="R39" s="105">
        <f>SUM(C40:C57)</f>
        <v>24</v>
      </c>
      <c r="S39" s="128">
        <f>Y52*R39</f>
        <v>0</v>
      </c>
      <c r="T39" s="105"/>
    </row>
    <row r="40" spans="1:21" ht="15.75" customHeight="1" x14ac:dyDescent="0.2">
      <c r="A40" s="129" t="s">
        <v>297</v>
      </c>
      <c r="B40" s="105"/>
      <c r="C40" s="105"/>
      <c r="D40" s="105">
        <v>4</v>
      </c>
      <c r="E40" s="105">
        <v>2</v>
      </c>
      <c r="F40" s="105"/>
      <c r="G40" s="105"/>
      <c r="H40" s="105"/>
      <c r="I40" s="105"/>
      <c r="J40" s="105"/>
      <c r="K40" s="105"/>
      <c r="L40" s="105"/>
      <c r="M40" s="25"/>
      <c r="N40" s="105"/>
      <c r="O40" s="105"/>
      <c r="Q40" s="133" t="s">
        <v>103</v>
      </c>
      <c r="R40" s="105">
        <f>SUM(D40:D57)</f>
        <v>16</v>
      </c>
      <c r="S40" s="128">
        <f>Y55*R40</f>
        <v>0</v>
      </c>
      <c r="T40" s="105"/>
    </row>
    <row r="41" spans="1:21" ht="15.75" customHeight="1" x14ac:dyDescent="0.2">
      <c r="A41" s="105" t="s">
        <v>298</v>
      </c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25"/>
      <c r="N41" s="105"/>
      <c r="O41" s="105"/>
      <c r="Q41" s="133" t="s">
        <v>106</v>
      </c>
      <c r="R41" s="105">
        <f>SUM(E40:E57)</f>
        <v>2</v>
      </c>
      <c r="S41" s="128">
        <f>Y55*R41</f>
        <v>0</v>
      </c>
      <c r="T41" s="105"/>
    </row>
    <row r="42" spans="1:21" ht="15.75" customHeight="1" x14ac:dyDescent="0.2">
      <c r="A42" s="105" t="s">
        <v>262</v>
      </c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25"/>
      <c r="N42" s="105"/>
      <c r="O42" s="105"/>
      <c r="Q42" s="133" t="s">
        <v>7</v>
      </c>
      <c r="R42" s="105">
        <f>SUM(F40:F57)</f>
        <v>0</v>
      </c>
      <c r="S42" s="128">
        <f>Y57*R42</f>
        <v>0</v>
      </c>
      <c r="T42" s="105"/>
    </row>
    <row r="43" spans="1:21" ht="15.75" customHeight="1" x14ac:dyDescent="0.2">
      <c r="A43" s="129" t="s">
        <v>288</v>
      </c>
      <c r="B43" s="105">
        <v>10</v>
      </c>
      <c r="C43" s="105">
        <v>10</v>
      </c>
      <c r="D43" s="105"/>
      <c r="E43" s="105"/>
      <c r="F43" s="105"/>
      <c r="G43" s="105"/>
      <c r="H43" s="105"/>
      <c r="I43" s="105"/>
      <c r="J43" s="105"/>
      <c r="K43" s="105"/>
      <c r="L43" s="105"/>
      <c r="M43" s="25"/>
      <c r="N43" s="105"/>
      <c r="O43" s="105"/>
      <c r="Q43" s="133" t="s">
        <v>8</v>
      </c>
      <c r="R43" s="105">
        <f>SUM(G40:G57)</f>
        <v>3</v>
      </c>
      <c r="S43" s="128">
        <f>Y56*R43</f>
        <v>0</v>
      </c>
      <c r="T43" s="105"/>
    </row>
    <row r="44" spans="1:21" ht="15.75" customHeight="1" x14ac:dyDescent="0.2">
      <c r="A44" s="105" t="s">
        <v>299</v>
      </c>
      <c r="B44" s="105"/>
      <c r="C44" s="105"/>
      <c r="D44" s="105"/>
      <c r="E44" s="105"/>
      <c r="F44" s="105"/>
      <c r="G44" s="105"/>
      <c r="H44" s="105"/>
      <c r="I44" s="105"/>
      <c r="J44" s="105"/>
      <c r="K44" s="105">
        <v>1</v>
      </c>
      <c r="L44" s="105"/>
      <c r="M44" s="25"/>
      <c r="N44" s="105">
        <v>1</v>
      </c>
      <c r="O44" s="105"/>
      <c r="Q44" s="134" t="s">
        <v>116</v>
      </c>
      <c r="R44" s="135">
        <f>SUM(H40:H57)</f>
        <v>0</v>
      </c>
      <c r="S44" s="136">
        <f t="shared" ref="S44:S45" si="2">Y61*R44</f>
        <v>0</v>
      </c>
      <c r="T44" s="135"/>
    </row>
    <row r="45" spans="1:21" ht="15.75" customHeight="1" x14ac:dyDescent="0.2">
      <c r="A45" s="105" t="s">
        <v>289</v>
      </c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25"/>
      <c r="N45" s="105"/>
      <c r="O45" s="105"/>
      <c r="Q45" s="105" t="s">
        <v>10</v>
      </c>
      <c r="R45" s="105">
        <f>SUM(I40:I57)</f>
        <v>2</v>
      </c>
      <c r="S45" s="137">
        <f t="shared" si="2"/>
        <v>0</v>
      </c>
      <c r="T45" s="105"/>
    </row>
    <row r="46" spans="1:21" ht="15.75" customHeight="1" x14ac:dyDescent="0.2">
      <c r="A46" s="129" t="s">
        <v>290</v>
      </c>
      <c r="B46" s="105">
        <v>10</v>
      </c>
      <c r="C46" s="105">
        <v>6</v>
      </c>
      <c r="D46" s="105"/>
      <c r="E46" s="105"/>
      <c r="F46" s="105"/>
      <c r="G46" s="105"/>
      <c r="H46" s="105"/>
      <c r="I46" s="105"/>
      <c r="J46" s="105"/>
      <c r="K46" s="105"/>
      <c r="L46" s="105"/>
      <c r="M46" s="25"/>
      <c r="N46" s="105"/>
      <c r="O46" s="105"/>
      <c r="Q46" s="105" t="s">
        <v>292</v>
      </c>
      <c r="R46" s="105">
        <f>SUM(J40:J57)</f>
        <v>0</v>
      </c>
      <c r="S46" s="137">
        <f>Y67*R46</f>
        <v>0</v>
      </c>
      <c r="T46" s="105" t="s">
        <v>92</v>
      </c>
      <c r="U46" s="133" t="s">
        <v>293</v>
      </c>
    </row>
    <row r="47" spans="1:21" ht="15.75" customHeight="1" x14ac:dyDescent="0.2">
      <c r="A47" s="105" t="s">
        <v>291</v>
      </c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25"/>
      <c r="N47" s="105"/>
      <c r="O47" s="105"/>
      <c r="Q47" s="105" t="s">
        <v>294</v>
      </c>
      <c r="R47" s="105">
        <f>SUM(K39:K57)</f>
        <v>1</v>
      </c>
      <c r="S47" s="137">
        <f t="shared" ref="S47:S48" si="3">Y63*R47</f>
        <v>0</v>
      </c>
      <c r="T47" s="105"/>
      <c r="U47" s="138">
        <f>S52-T52</f>
        <v>22186</v>
      </c>
    </row>
    <row r="48" spans="1:21" ht="15.75" customHeight="1" x14ac:dyDescent="0.2">
      <c r="A48" s="129" t="s">
        <v>300</v>
      </c>
      <c r="B48" s="105">
        <v>3</v>
      </c>
      <c r="C48" s="105"/>
      <c r="D48" s="105">
        <v>3</v>
      </c>
      <c r="E48" s="105"/>
      <c r="F48" s="105"/>
      <c r="G48" s="105"/>
      <c r="H48" s="105"/>
      <c r="I48" s="105"/>
      <c r="J48" s="105"/>
      <c r="K48" s="105"/>
      <c r="L48" s="105"/>
      <c r="M48" s="25"/>
      <c r="N48" s="105"/>
      <c r="O48" s="105"/>
      <c r="Q48" s="105" t="s">
        <v>134</v>
      </c>
      <c r="R48" s="105">
        <f>SUM(L39:L57)</f>
        <v>0</v>
      </c>
      <c r="S48" s="137">
        <f t="shared" si="3"/>
        <v>0</v>
      </c>
      <c r="T48" s="105"/>
      <c r="U48" s="133"/>
    </row>
    <row r="49" spans="1:22" ht="15.75" customHeight="1" x14ac:dyDescent="0.2">
      <c r="A49" s="129" t="s">
        <v>295</v>
      </c>
      <c r="B49" s="105">
        <v>12</v>
      </c>
      <c r="C49" s="105"/>
      <c r="D49" s="105">
        <v>6</v>
      </c>
      <c r="E49" s="105"/>
      <c r="F49" s="105"/>
      <c r="G49" s="105"/>
      <c r="H49" s="105"/>
      <c r="I49" s="105"/>
      <c r="J49" s="105"/>
      <c r="K49" s="105"/>
      <c r="L49" s="105"/>
      <c r="M49" s="25"/>
      <c r="N49" s="105"/>
      <c r="O49" s="105"/>
      <c r="Q49" s="105" t="s">
        <v>302</v>
      </c>
      <c r="R49" s="105">
        <f>SUM(N40:N58)</f>
        <v>1</v>
      </c>
      <c r="S49" s="137">
        <f>Y66*R49</f>
        <v>0</v>
      </c>
      <c r="T49" s="105"/>
      <c r="U49" s="133"/>
    </row>
    <row r="50" spans="1:22" ht="15.75" customHeight="1" x14ac:dyDescent="0.2">
      <c r="A50" s="105" t="s">
        <v>301</v>
      </c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25"/>
      <c r="N50" s="105"/>
      <c r="O50" s="105"/>
      <c r="Q50" s="105" t="s">
        <v>14</v>
      </c>
      <c r="R50" s="105">
        <f>SUM(M40:M57)</f>
        <v>0</v>
      </c>
      <c r="S50" s="137">
        <f>Y65*R50</f>
        <v>0</v>
      </c>
      <c r="T50" s="105"/>
      <c r="U50" s="134"/>
    </row>
    <row r="51" spans="1:22" ht="15.75" customHeight="1" x14ac:dyDescent="0.2">
      <c r="A51" s="129" t="s">
        <v>303</v>
      </c>
      <c r="B51" s="105"/>
      <c r="C51" s="105"/>
      <c r="D51" s="105">
        <v>3</v>
      </c>
      <c r="E51" s="105"/>
      <c r="F51" s="105"/>
      <c r="G51" s="105">
        <v>3</v>
      </c>
      <c r="H51" s="105"/>
      <c r="I51" s="105">
        <v>1</v>
      </c>
      <c r="J51" s="105"/>
      <c r="K51" s="105"/>
      <c r="L51" s="105"/>
      <c r="M51" s="25"/>
      <c r="N51" s="105"/>
      <c r="O51" s="105"/>
      <c r="Q51" s="105" t="s">
        <v>309</v>
      </c>
      <c r="R51" s="105">
        <f>SUM(O39:O58)</f>
        <v>1</v>
      </c>
      <c r="S51" s="137">
        <f>Y59*R51</f>
        <v>0</v>
      </c>
      <c r="T51" s="105"/>
      <c r="U51" s="24"/>
    </row>
    <row r="52" spans="1:22" ht="15.75" customHeight="1" x14ac:dyDescent="0.2">
      <c r="A52" s="105" t="s">
        <v>304</v>
      </c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25"/>
      <c r="N52" s="105"/>
      <c r="O52" s="105"/>
      <c r="Q52" s="105" t="s">
        <v>187</v>
      </c>
      <c r="R52" s="105"/>
      <c r="S52" s="139">
        <v>68500</v>
      </c>
      <c r="T52" s="120">
        <v>46314</v>
      </c>
      <c r="U52" s="24"/>
    </row>
    <row r="53" spans="1:22" ht="15.75" customHeight="1" x14ac:dyDescent="0.2">
      <c r="A53" s="129" t="s">
        <v>60</v>
      </c>
      <c r="B53" s="105"/>
      <c r="C53" s="105"/>
      <c r="D53" s="105"/>
      <c r="E53" s="105"/>
      <c r="F53" s="105"/>
      <c r="G53" s="105"/>
      <c r="H53" s="105"/>
      <c r="I53" s="105">
        <v>1</v>
      </c>
      <c r="J53" s="105"/>
      <c r="K53" s="105"/>
      <c r="L53" s="105"/>
      <c r="M53" s="25"/>
      <c r="N53" s="105"/>
      <c r="O53" s="105">
        <v>1</v>
      </c>
      <c r="T53" s="24"/>
      <c r="U53" s="130"/>
    </row>
    <row r="54" spans="1:22" ht="15.75" customHeight="1" x14ac:dyDescent="0.2">
      <c r="A54" s="105" t="s">
        <v>305</v>
      </c>
      <c r="B54" s="105"/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25"/>
      <c r="N54" s="105"/>
      <c r="O54" s="105"/>
      <c r="P54" s="24"/>
      <c r="Q54" s="24"/>
      <c r="R54" s="24"/>
      <c r="S54" s="24"/>
      <c r="T54" s="24"/>
      <c r="U54" s="130"/>
    </row>
    <row r="55" spans="1:22" ht="15.75" customHeight="1" x14ac:dyDescent="0.2">
      <c r="A55" s="129" t="s">
        <v>72</v>
      </c>
      <c r="B55" s="105">
        <v>8</v>
      </c>
      <c r="C55" s="105">
        <v>8</v>
      </c>
      <c r="D55" s="105"/>
      <c r="E55" s="105"/>
      <c r="F55" s="105"/>
      <c r="G55" s="105"/>
      <c r="H55" s="105"/>
      <c r="I55" s="105"/>
      <c r="J55" s="105"/>
      <c r="K55" s="105"/>
      <c r="L55" s="105"/>
      <c r="M55" s="25"/>
      <c r="N55" s="105"/>
      <c r="O55" s="105"/>
      <c r="P55" s="24"/>
      <c r="Q55" s="24"/>
      <c r="R55" s="24"/>
      <c r="S55" s="24"/>
      <c r="T55" s="24"/>
      <c r="U55" s="130"/>
    </row>
    <row r="56" spans="1:22" ht="15.75" customHeight="1" x14ac:dyDescent="0.2">
      <c r="A56" s="105" t="s">
        <v>306</v>
      </c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25"/>
      <c r="N56" s="105"/>
      <c r="O56" s="105"/>
      <c r="P56" s="24"/>
      <c r="Q56" s="24"/>
      <c r="R56" s="24"/>
      <c r="S56" s="24"/>
      <c r="T56" s="24"/>
      <c r="U56" s="130"/>
    </row>
    <row r="57" spans="1:22" ht="15.75" customHeight="1" x14ac:dyDescent="0.2">
      <c r="T57" s="24" t="s">
        <v>310</v>
      </c>
      <c r="U57" s="24">
        <v>25000</v>
      </c>
    </row>
    <row r="58" spans="1:22" ht="15.75" customHeight="1" x14ac:dyDescent="0.2">
      <c r="U58" s="24" t="s">
        <v>187</v>
      </c>
    </row>
    <row r="59" spans="1:22" ht="54" customHeight="1" x14ac:dyDescent="0.7">
      <c r="A59" s="99"/>
      <c r="B59" s="123" t="s">
        <v>311</v>
      </c>
      <c r="C59" s="99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140">
        <f>SUM(U47,S26,T11,U57)</f>
        <v>121398</v>
      </c>
      <c r="V59" s="99"/>
    </row>
    <row r="60" spans="1:22" ht="15.75" customHeight="1" x14ac:dyDescent="0.2"/>
    <row r="61" spans="1:22" ht="15.75" customHeight="1" x14ac:dyDescent="0.2"/>
    <row r="62" spans="1:22" ht="15.75" customHeight="1" x14ac:dyDescent="0.2"/>
    <row r="63" spans="1:22" ht="15.75" customHeight="1" x14ac:dyDescent="0.2">
      <c r="A63" s="141" t="s">
        <v>2</v>
      </c>
      <c r="B63" s="131" t="s">
        <v>3</v>
      </c>
      <c r="C63" s="131" t="s">
        <v>4</v>
      </c>
      <c r="D63" s="131" t="s">
        <v>5</v>
      </c>
      <c r="E63" s="131" t="s">
        <v>6</v>
      </c>
      <c r="F63" s="131" t="s">
        <v>7</v>
      </c>
      <c r="G63" s="131" t="s">
        <v>8</v>
      </c>
      <c r="H63" s="131" t="s">
        <v>9</v>
      </c>
      <c r="I63" s="131" t="s">
        <v>10</v>
      </c>
      <c r="J63" s="131" t="s">
        <v>284</v>
      </c>
      <c r="K63" s="132" t="s">
        <v>12</v>
      </c>
      <c r="L63" s="132" t="s">
        <v>13</v>
      </c>
      <c r="M63" s="132" t="s">
        <v>14</v>
      </c>
      <c r="N63" s="105" t="s">
        <v>15</v>
      </c>
      <c r="O63" s="105" t="s">
        <v>307</v>
      </c>
    </row>
    <row r="64" spans="1:22" ht="15.75" customHeight="1" x14ac:dyDescent="0.2">
      <c r="A64" s="142" t="s">
        <v>47</v>
      </c>
      <c r="B64" s="105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25"/>
      <c r="N64" s="105"/>
      <c r="O64" s="105"/>
      <c r="Q64" s="105" t="s">
        <v>3</v>
      </c>
      <c r="R64" s="105">
        <f>SUM(B65:B82)</f>
        <v>31</v>
      </c>
      <c r="S64" s="137">
        <f>X78*R64</f>
        <v>0</v>
      </c>
      <c r="T64" s="105"/>
      <c r="U64" s="105"/>
    </row>
    <row r="65" spans="1:21" ht="15.75" customHeight="1" x14ac:dyDescent="0.2">
      <c r="A65" s="133" t="s">
        <v>297</v>
      </c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25"/>
      <c r="N65" s="105"/>
      <c r="O65" s="105"/>
      <c r="Q65" s="105" t="s">
        <v>99</v>
      </c>
      <c r="R65" s="105">
        <f>SUM(C65:C82)</f>
        <v>35</v>
      </c>
      <c r="S65" s="137">
        <f>X77*R65</f>
        <v>0</v>
      </c>
      <c r="T65" s="105"/>
      <c r="U65" s="105"/>
    </row>
    <row r="66" spans="1:21" ht="15.75" customHeight="1" x14ac:dyDescent="0.2">
      <c r="A66" s="143" t="s">
        <v>298</v>
      </c>
      <c r="B66" s="105"/>
      <c r="C66" s="105"/>
      <c r="D66" s="105"/>
      <c r="E66" s="105"/>
      <c r="F66" s="105"/>
      <c r="G66" s="105">
        <v>5</v>
      </c>
      <c r="H66" s="105"/>
      <c r="I66" s="105">
        <v>2</v>
      </c>
      <c r="J66" s="105"/>
      <c r="K66" s="105"/>
      <c r="L66" s="105"/>
      <c r="M66" s="25"/>
      <c r="N66" s="105"/>
      <c r="O66" s="105"/>
      <c r="Q66" s="105" t="s">
        <v>103</v>
      </c>
      <c r="R66" s="105">
        <f>SUM(D65:D82)</f>
        <v>26</v>
      </c>
      <c r="S66" s="137">
        <f>X80*R66</f>
        <v>0</v>
      </c>
      <c r="T66" s="105"/>
      <c r="U66" s="105"/>
    </row>
    <row r="67" spans="1:21" ht="15.75" customHeight="1" x14ac:dyDescent="0.2">
      <c r="A67" s="133" t="s">
        <v>262</v>
      </c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25"/>
      <c r="N67" s="105"/>
      <c r="O67" s="105"/>
      <c r="Q67" s="105" t="s">
        <v>106</v>
      </c>
      <c r="R67" s="105">
        <f>SUM(E65:E82)</f>
        <v>2</v>
      </c>
      <c r="S67" s="137">
        <f>X80*R67</f>
        <v>0</v>
      </c>
      <c r="T67" s="105"/>
      <c r="U67" s="105"/>
    </row>
    <row r="68" spans="1:21" ht="15.75" customHeight="1" x14ac:dyDescent="0.2">
      <c r="A68" s="143" t="s">
        <v>288</v>
      </c>
      <c r="B68" s="105">
        <v>5</v>
      </c>
      <c r="C68" s="105">
        <v>10</v>
      </c>
      <c r="D68" s="105">
        <v>5</v>
      </c>
      <c r="E68" s="105"/>
      <c r="F68" s="105"/>
      <c r="G68" s="105"/>
      <c r="H68" s="105"/>
      <c r="I68" s="105"/>
      <c r="J68" s="105"/>
      <c r="K68" s="105">
        <v>1</v>
      </c>
      <c r="L68" s="105">
        <v>1</v>
      </c>
      <c r="M68" s="25"/>
      <c r="N68" s="105"/>
      <c r="O68" s="105"/>
      <c r="Q68" s="105" t="s">
        <v>7</v>
      </c>
      <c r="R68" s="105">
        <f>SUM(F65:F82)</f>
        <v>0</v>
      </c>
      <c r="S68" s="137">
        <f>X82*R68</f>
        <v>0</v>
      </c>
      <c r="T68" s="105"/>
      <c r="U68" s="105"/>
    </row>
    <row r="69" spans="1:21" ht="15.75" customHeight="1" x14ac:dyDescent="0.2">
      <c r="A69" s="143" t="s">
        <v>48</v>
      </c>
      <c r="B69" s="105"/>
      <c r="C69" s="105"/>
      <c r="D69" s="105"/>
      <c r="E69" s="105"/>
      <c r="F69" s="105"/>
      <c r="G69" s="105"/>
      <c r="H69" s="105"/>
      <c r="I69" s="105">
        <v>1</v>
      </c>
      <c r="J69" s="105"/>
      <c r="K69" s="105"/>
      <c r="L69" s="105"/>
      <c r="M69" s="25"/>
      <c r="N69" s="105"/>
      <c r="O69" s="105"/>
      <c r="Q69" s="105" t="s">
        <v>8</v>
      </c>
      <c r="R69" s="105">
        <f>SUM(G65:G82)</f>
        <v>13</v>
      </c>
      <c r="S69" s="137">
        <f>X81*R69</f>
        <v>0</v>
      </c>
      <c r="T69" s="105"/>
      <c r="U69" s="105"/>
    </row>
    <row r="70" spans="1:21" ht="15.75" customHeight="1" x14ac:dyDescent="0.2">
      <c r="A70" s="143" t="s">
        <v>312</v>
      </c>
      <c r="B70" s="105"/>
      <c r="C70" s="105"/>
      <c r="D70" s="105"/>
      <c r="E70" s="105"/>
      <c r="F70" s="105"/>
      <c r="G70" s="105"/>
      <c r="H70" s="105"/>
      <c r="I70" s="105">
        <v>1</v>
      </c>
      <c r="J70" s="105"/>
      <c r="K70" s="105"/>
      <c r="L70" s="105"/>
      <c r="M70" s="25"/>
      <c r="N70" s="105"/>
      <c r="O70" s="105"/>
      <c r="Q70" s="105" t="s">
        <v>116</v>
      </c>
      <c r="R70" s="105">
        <f>SUM(H65:H82)</f>
        <v>0</v>
      </c>
      <c r="S70" s="137">
        <f t="shared" ref="S70:S71" si="4">X86*R70</f>
        <v>0</v>
      </c>
      <c r="T70" s="105"/>
      <c r="U70" s="105"/>
    </row>
    <row r="71" spans="1:21" ht="15.75" customHeight="1" x14ac:dyDescent="0.2">
      <c r="A71" s="143" t="s">
        <v>313</v>
      </c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>
        <v>1</v>
      </c>
      <c r="M71" s="25">
        <v>1</v>
      </c>
      <c r="N71" s="105"/>
      <c r="O71" s="105"/>
      <c r="Q71" s="105" t="s">
        <v>10</v>
      </c>
      <c r="R71" s="105">
        <f>SUM(I65:I82)</f>
        <v>7</v>
      </c>
      <c r="S71" s="137">
        <f t="shared" si="4"/>
        <v>0</v>
      </c>
      <c r="T71" s="105"/>
      <c r="U71" s="105"/>
    </row>
    <row r="72" spans="1:21" ht="15.75" customHeight="1" x14ac:dyDescent="0.2">
      <c r="A72" s="143" t="s">
        <v>291</v>
      </c>
      <c r="B72" s="105">
        <v>3</v>
      </c>
      <c r="C72" s="105">
        <v>3</v>
      </c>
      <c r="D72" s="105">
        <v>3</v>
      </c>
      <c r="E72" s="105"/>
      <c r="F72" s="105"/>
      <c r="G72" s="105"/>
      <c r="H72" s="105"/>
      <c r="I72" s="105"/>
      <c r="J72" s="105"/>
      <c r="K72" s="105"/>
      <c r="L72" s="105"/>
      <c r="M72" s="25"/>
      <c r="N72" s="105"/>
      <c r="O72" s="105"/>
      <c r="Q72" s="105" t="s">
        <v>292</v>
      </c>
      <c r="R72" s="105">
        <f>SUM(J65:J82)</f>
        <v>0</v>
      </c>
      <c r="S72" s="137">
        <f>X92*R72</f>
        <v>0</v>
      </c>
      <c r="T72" s="105" t="s">
        <v>92</v>
      </c>
      <c r="U72" s="105" t="s">
        <v>293</v>
      </c>
    </row>
    <row r="73" spans="1:21" ht="15.75" customHeight="1" x14ac:dyDescent="0.2">
      <c r="A73" s="144" t="s">
        <v>300</v>
      </c>
      <c r="B73" s="105">
        <v>3</v>
      </c>
      <c r="C73" s="105">
        <v>3</v>
      </c>
      <c r="D73" s="105"/>
      <c r="E73" s="105"/>
      <c r="F73" s="105"/>
      <c r="G73" s="105"/>
      <c r="H73" s="105"/>
      <c r="I73" s="105"/>
      <c r="J73" s="105"/>
      <c r="K73" s="105"/>
      <c r="L73" s="105"/>
      <c r="M73" s="25"/>
      <c r="N73" s="105"/>
      <c r="O73" s="105"/>
      <c r="Q73" s="105" t="s">
        <v>294</v>
      </c>
      <c r="R73" s="105">
        <f>SUM(K64:K82)</f>
        <v>2</v>
      </c>
      <c r="S73" s="137">
        <f t="shared" ref="S73:S74" si="5">X88*R73</f>
        <v>0</v>
      </c>
      <c r="T73" s="105"/>
      <c r="U73" s="145">
        <f>S78-T78</f>
        <v>44085</v>
      </c>
    </row>
    <row r="74" spans="1:21" ht="15.75" customHeight="1" x14ac:dyDescent="0.2">
      <c r="A74" s="143" t="s">
        <v>295</v>
      </c>
      <c r="B74" s="105">
        <v>8</v>
      </c>
      <c r="C74" s="105">
        <v>6</v>
      </c>
      <c r="D74" s="105">
        <v>3</v>
      </c>
      <c r="E74" s="105"/>
      <c r="F74" s="105"/>
      <c r="G74" s="105"/>
      <c r="H74" s="105"/>
      <c r="I74" s="105"/>
      <c r="J74" s="105"/>
      <c r="K74" s="105"/>
      <c r="L74" s="105"/>
      <c r="M74" s="25"/>
      <c r="N74" s="105"/>
      <c r="O74" s="105"/>
      <c r="Q74" s="105" t="s">
        <v>134</v>
      </c>
      <c r="R74" s="105">
        <f>SUM(L64:L82)</f>
        <v>3</v>
      </c>
      <c r="S74" s="137">
        <f t="shared" si="5"/>
        <v>0</v>
      </c>
      <c r="T74" s="105"/>
      <c r="U74" s="105"/>
    </row>
    <row r="75" spans="1:21" ht="15.75" customHeight="1" x14ac:dyDescent="0.2">
      <c r="A75" s="143" t="s">
        <v>301</v>
      </c>
      <c r="B75" s="105"/>
      <c r="C75" s="105"/>
      <c r="D75" s="105">
        <v>3</v>
      </c>
      <c r="E75" s="105"/>
      <c r="F75" s="105"/>
      <c r="G75" s="105"/>
      <c r="H75" s="105"/>
      <c r="I75" s="105"/>
      <c r="J75" s="105"/>
      <c r="K75" s="105"/>
      <c r="L75" s="105"/>
      <c r="M75" s="25"/>
      <c r="N75" s="105"/>
      <c r="O75" s="105"/>
      <c r="Q75" s="105" t="s">
        <v>302</v>
      </c>
      <c r="R75" s="105">
        <f>SUM(M65:M83)</f>
        <v>1</v>
      </c>
      <c r="S75" s="137">
        <f>X91*R75</f>
        <v>0</v>
      </c>
      <c r="T75" s="105"/>
      <c r="U75" s="105"/>
    </row>
    <row r="76" spans="1:21" ht="15.75" customHeight="1" x14ac:dyDescent="0.2">
      <c r="A76" s="143" t="s">
        <v>303</v>
      </c>
      <c r="B76" s="105">
        <v>4</v>
      </c>
      <c r="C76" s="105">
        <v>3</v>
      </c>
      <c r="D76" s="105">
        <v>4</v>
      </c>
      <c r="E76" s="105"/>
      <c r="F76" s="105"/>
      <c r="G76" s="105">
        <v>2</v>
      </c>
      <c r="H76" s="105"/>
      <c r="I76" s="105">
        <v>1</v>
      </c>
      <c r="J76" s="105"/>
      <c r="K76" s="105"/>
      <c r="L76" s="105"/>
      <c r="M76" s="25"/>
      <c r="N76" s="105"/>
      <c r="O76" s="105"/>
      <c r="Q76" s="105" t="s">
        <v>14</v>
      </c>
      <c r="R76" s="105">
        <f>SUM(M65:M82)</f>
        <v>1</v>
      </c>
      <c r="S76" s="137">
        <f>X90*R76</f>
        <v>0</v>
      </c>
      <c r="T76" s="105"/>
      <c r="U76" s="105"/>
    </row>
    <row r="77" spans="1:21" ht="15.75" customHeight="1" x14ac:dyDescent="0.2">
      <c r="A77" s="133" t="s">
        <v>304</v>
      </c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25"/>
      <c r="N77" s="105"/>
      <c r="O77" s="105"/>
      <c r="Q77" s="105" t="s">
        <v>309</v>
      </c>
      <c r="R77" s="105"/>
      <c r="S77" s="137">
        <f>X84*R77</f>
        <v>0</v>
      </c>
      <c r="T77" s="105"/>
      <c r="U77" s="105"/>
    </row>
    <row r="78" spans="1:21" ht="15.75" customHeight="1" x14ac:dyDescent="0.2">
      <c r="A78" s="143" t="s">
        <v>71</v>
      </c>
      <c r="B78" s="105"/>
      <c r="C78" s="105"/>
      <c r="D78" s="105"/>
      <c r="E78" s="105"/>
      <c r="F78" s="105"/>
      <c r="G78" s="105"/>
      <c r="H78" s="105"/>
      <c r="I78" s="105">
        <v>1</v>
      </c>
      <c r="J78" s="105"/>
      <c r="K78" s="105"/>
      <c r="L78" s="105"/>
      <c r="M78" s="25"/>
      <c r="N78" s="105"/>
      <c r="O78" s="105"/>
      <c r="Q78" s="105" t="s">
        <v>187</v>
      </c>
      <c r="R78" s="105"/>
      <c r="S78" s="139">
        <v>127000</v>
      </c>
      <c r="T78" s="120">
        <v>82915</v>
      </c>
      <c r="U78" s="105"/>
    </row>
    <row r="79" spans="1:21" ht="15.75" customHeight="1" x14ac:dyDescent="0.2">
      <c r="A79" s="143" t="s">
        <v>305</v>
      </c>
      <c r="B79" s="105"/>
      <c r="C79" s="105">
        <v>5</v>
      </c>
      <c r="D79" s="105">
        <v>4</v>
      </c>
      <c r="E79" s="105"/>
      <c r="F79" s="105"/>
      <c r="G79" s="105">
        <v>6</v>
      </c>
      <c r="H79" s="105"/>
      <c r="I79" s="105"/>
      <c r="J79" s="105"/>
      <c r="K79" s="105"/>
      <c r="L79" s="105"/>
      <c r="M79" s="25"/>
      <c r="N79" s="105"/>
      <c r="O79" s="105"/>
      <c r="P79" s="24"/>
      <c r="Q79" s="24"/>
      <c r="R79" s="24"/>
      <c r="S79" s="24"/>
      <c r="T79" s="24"/>
      <c r="U79" s="130"/>
    </row>
    <row r="80" spans="1:21" ht="15.75" customHeight="1" x14ac:dyDescent="0.2">
      <c r="A80" s="143" t="s">
        <v>314</v>
      </c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>
        <v>1</v>
      </c>
      <c r="M80" s="25"/>
      <c r="N80" s="105">
        <v>1</v>
      </c>
      <c r="O80" s="105"/>
      <c r="P80" s="24"/>
    </row>
    <row r="81" spans="1:22" ht="15.75" customHeight="1" x14ac:dyDescent="0.2">
      <c r="A81" s="143" t="s">
        <v>70</v>
      </c>
      <c r="B81" s="105">
        <v>6</v>
      </c>
      <c r="C81" s="105">
        <v>3</v>
      </c>
      <c r="D81" s="105">
        <v>2</v>
      </c>
      <c r="E81" s="105"/>
      <c r="F81" s="105"/>
      <c r="G81" s="105"/>
      <c r="H81" s="105"/>
      <c r="I81" s="105"/>
      <c r="J81" s="105"/>
      <c r="K81" s="105"/>
      <c r="L81" s="105"/>
      <c r="M81" s="25"/>
      <c r="N81" s="105"/>
      <c r="O81" s="105"/>
      <c r="P81" s="24"/>
    </row>
    <row r="82" spans="1:22" ht="15.75" customHeight="1" x14ac:dyDescent="0.2">
      <c r="A82" s="146" t="s">
        <v>73</v>
      </c>
      <c r="B82" s="105">
        <v>2</v>
      </c>
      <c r="C82" s="105">
        <v>2</v>
      </c>
      <c r="D82" s="105">
        <v>2</v>
      </c>
      <c r="E82" s="105">
        <v>2</v>
      </c>
      <c r="F82" s="105"/>
      <c r="G82" s="105"/>
      <c r="H82" s="105"/>
      <c r="I82" s="105">
        <v>1</v>
      </c>
      <c r="J82" s="105"/>
      <c r="K82" s="105">
        <v>1</v>
      </c>
      <c r="L82" s="105"/>
      <c r="M82" s="25"/>
      <c r="N82" s="105"/>
      <c r="O82" s="105"/>
      <c r="P82" s="24"/>
    </row>
    <row r="83" spans="1:22" ht="15.75" customHeight="1" x14ac:dyDescent="0.2"/>
    <row r="84" spans="1:22" ht="15.75" customHeight="1" x14ac:dyDescent="0.2"/>
    <row r="85" spans="1:22" ht="15.75" customHeight="1" x14ac:dyDescent="0.2"/>
    <row r="86" spans="1:22" ht="15.75" customHeight="1" x14ac:dyDescent="0.2"/>
    <row r="87" spans="1:22" ht="15.75" customHeight="1" x14ac:dyDescent="0.2">
      <c r="A87" s="105" t="s">
        <v>315</v>
      </c>
      <c r="B87" s="141" t="s">
        <v>2</v>
      </c>
      <c r="C87" s="131" t="s">
        <v>3</v>
      </c>
      <c r="D87" s="131" t="s">
        <v>4</v>
      </c>
      <c r="E87" s="131" t="s">
        <v>5</v>
      </c>
      <c r="F87" s="131" t="s">
        <v>6</v>
      </c>
      <c r="G87" s="131" t="s">
        <v>7</v>
      </c>
      <c r="H87" s="131" t="s">
        <v>8</v>
      </c>
      <c r="I87" s="131" t="s">
        <v>9</v>
      </c>
      <c r="J87" s="131" t="s">
        <v>10</v>
      </c>
      <c r="K87" s="131" t="s">
        <v>284</v>
      </c>
      <c r="L87" s="132" t="s">
        <v>12</v>
      </c>
      <c r="M87" s="132" t="s">
        <v>13</v>
      </c>
      <c r="N87" s="132" t="s">
        <v>14</v>
      </c>
      <c r="O87" s="105" t="s">
        <v>15</v>
      </c>
      <c r="P87" s="105" t="s">
        <v>307</v>
      </c>
    </row>
    <row r="88" spans="1:22" ht="15.75" customHeight="1" x14ac:dyDescent="0.2">
      <c r="A88" s="105"/>
      <c r="B88" s="142" t="s">
        <v>47</v>
      </c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25"/>
      <c r="O88" s="105"/>
      <c r="P88" s="105"/>
      <c r="R88" s="105" t="s">
        <v>3</v>
      </c>
      <c r="S88" s="105">
        <f>SUM(C89:C106)</f>
        <v>14</v>
      </c>
      <c r="T88" s="137">
        <f>Y102*S88</f>
        <v>0</v>
      </c>
      <c r="U88" s="105"/>
      <c r="V88" s="105"/>
    </row>
    <row r="89" spans="1:22" ht="15.75" customHeight="1" x14ac:dyDescent="0.2">
      <c r="A89" s="105">
        <v>14</v>
      </c>
      <c r="B89" s="147" t="s">
        <v>60</v>
      </c>
      <c r="C89" s="105"/>
      <c r="D89" s="105"/>
      <c r="E89" s="105"/>
      <c r="F89" s="105"/>
      <c r="G89" s="105"/>
      <c r="H89" s="105"/>
      <c r="I89" s="105"/>
      <c r="J89" s="105">
        <v>2</v>
      </c>
      <c r="K89" s="105"/>
      <c r="L89" s="105"/>
      <c r="M89" s="105"/>
      <c r="N89" s="25"/>
      <c r="O89" s="105"/>
      <c r="P89" s="105"/>
      <c r="R89" s="105" t="s">
        <v>99</v>
      </c>
      <c r="S89" s="105">
        <f>SUM(D89:D106)</f>
        <v>19</v>
      </c>
      <c r="T89" s="137">
        <f>Y101*S89</f>
        <v>0</v>
      </c>
      <c r="U89" s="105"/>
      <c r="V89" s="105"/>
    </row>
    <row r="90" spans="1:22" ht="15.75" customHeight="1" x14ac:dyDescent="0.2">
      <c r="A90" s="105" t="s">
        <v>316</v>
      </c>
      <c r="B90" s="143" t="s">
        <v>298</v>
      </c>
      <c r="C90" s="105"/>
      <c r="D90" s="105"/>
      <c r="E90" s="105"/>
      <c r="F90" s="105"/>
      <c r="G90" s="105"/>
      <c r="H90" s="105"/>
      <c r="I90" s="105"/>
      <c r="J90" s="105">
        <v>1</v>
      </c>
      <c r="K90" s="105"/>
      <c r="L90" s="105"/>
      <c r="M90" s="105">
        <v>1</v>
      </c>
      <c r="N90" s="25">
        <v>1</v>
      </c>
      <c r="O90" s="105"/>
      <c r="P90" s="105"/>
      <c r="R90" s="105" t="s">
        <v>103</v>
      </c>
      <c r="S90" s="105">
        <f>SUM(E89:E106)</f>
        <v>13</v>
      </c>
      <c r="T90" s="137">
        <f>Y104*S90</f>
        <v>0</v>
      </c>
      <c r="U90" s="105"/>
      <c r="V90" s="105"/>
    </row>
    <row r="91" spans="1:22" ht="15.75" customHeight="1" x14ac:dyDescent="0.2">
      <c r="A91" s="105">
        <v>11</v>
      </c>
      <c r="B91" s="147" t="s">
        <v>73</v>
      </c>
      <c r="C91" s="105">
        <v>8</v>
      </c>
      <c r="D91" s="105">
        <v>8</v>
      </c>
      <c r="E91" s="105">
        <v>4</v>
      </c>
      <c r="F91" s="105"/>
      <c r="G91" s="105"/>
      <c r="H91" s="105"/>
      <c r="I91" s="105"/>
      <c r="J91" s="105"/>
      <c r="K91" s="105"/>
      <c r="L91" s="105">
        <v>5</v>
      </c>
      <c r="M91" s="105"/>
      <c r="N91" s="25"/>
      <c r="O91" s="105"/>
      <c r="P91" s="105"/>
      <c r="R91" s="105" t="s">
        <v>106</v>
      </c>
      <c r="S91" s="105">
        <f>SUM(F89:F106)</f>
        <v>0</v>
      </c>
      <c r="T91" s="137">
        <f>Y104*S91</f>
        <v>0</v>
      </c>
      <c r="U91" s="105"/>
      <c r="V91" s="105"/>
    </row>
    <row r="92" spans="1:22" ht="15.75" customHeight="1" x14ac:dyDescent="0.2">
      <c r="A92" s="105">
        <v>6</v>
      </c>
      <c r="B92" s="143" t="s">
        <v>288</v>
      </c>
      <c r="C92" s="105"/>
      <c r="D92" s="105">
        <v>5</v>
      </c>
      <c r="E92" s="105"/>
      <c r="F92" s="105"/>
      <c r="G92" s="105"/>
      <c r="H92" s="105"/>
      <c r="I92" s="105"/>
      <c r="J92" s="105"/>
      <c r="K92" s="105"/>
      <c r="L92" s="105">
        <v>2</v>
      </c>
      <c r="M92" s="105">
        <v>2</v>
      </c>
      <c r="N92" s="25"/>
      <c r="O92" s="105">
        <v>2</v>
      </c>
      <c r="P92" s="105"/>
      <c r="R92" s="105" t="s">
        <v>7</v>
      </c>
      <c r="S92" s="105">
        <f>SUM(G89:G106)</f>
        <v>0</v>
      </c>
      <c r="T92" s="137">
        <f>Y106*S92</f>
        <v>0</v>
      </c>
      <c r="U92" s="105"/>
      <c r="V92" s="105"/>
    </row>
    <row r="93" spans="1:22" ht="15.75" customHeight="1" x14ac:dyDescent="0.2">
      <c r="A93" s="105"/>
      <c r="B93" s="133" t="s">
        <v>48</v>
      </c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25"/>
      <c r="O93" s="105"/>
      <c r="P93" s="105"/>
      <c r="R93" s="105" t="s">
        <v>8</v>
      </c>
      <c r="S93" s="105">
        <f>SUM(H89:H106)</f>
        <v>0</v>
      </c>
      <c r="T93" s="137">
        <f>Y105*S93</f>
        <v>0</v>
      </c>
      <c r="U93" s="105"/>
      <c r="V93" s="105"/>
    </row>
    <row r="94" spans="1:22" ht="15.75" customHeight="1" x14ac:dyDescent="0.2">
      <c r="A94" s="105">
        <v>8</v>
      </c>
      <c r="B94" s="143" t="s">
        <v>312</v>
      </c>
      <c r="C94" s="105"/>
      <c r="D94" s="105"/>
      <c r="E94" s="105"/>
      <c r="F94" s="105"/>
      <c r="G94" s="105"/>
      <c r="H94" s="105"/>
      <c r="I94" s="105"/>
      <c r="J94" s="105">
        <v>1</v>
      </c>
      <c r="K94" s="105"/>
      <c r="L94" s="105"/>
      <c r="M94" s="105"/>
      <c r="N94" s="25"/>
      <c r="O94" s="105"/>
      <c r="P94" s="105"/>
      <c r="R94" s="105" t="s">
        <v>116</v>
      </c>
      <c r="S94" s="105">
        <f>SUM(I89:I106)</f>
        <v>0</v>
      </c>
      <c r="T94" s="137">
        <f t="shared" ref="T94:T95" si="6">Y110*S94</f>
        <v>0</v>
      </c>
      <c r="U94" s="105"/>
      <c r="V94" s="105"/>
    </row>
    <row r="95" spans="1:22" ht="15.75" customHeight="1" x14ac:dyDescent="0.2">
      <c r="A95" s="105"/>
      <c r="B95" s="133" t="s">
        <v>313</v>
      </c>
      <c r="C95" s="105"/>
      <c r="D95" s="105"/>
      <c r="E95" s="105"/>
      <c r="F95" s="105"/>
      <c r="G95" s="105"/>
      <c r="H95" s="105"/>
      <c r="I95" s="105"/>
      <c r="R95" s="105" t="s">
        <v>10</v>
      </c>
      <c r="S95" s="105">
        <f>SUM(J89:J106)</f>
        <v>7</v>
      </c>
      <c r="T95" s="137">
        <f t="shared" si="6"/>
        <v>0</v>
      </c>
      <c r="U95" s="105"/>
      <c r="V95" s="105"/>
    </row>
    <row r="96" spans="1:22" ht="15.75" customHeight="1" x14ac:dyDescent="0.2">
      <c r="A96" s="105">
        <v>7</v>
      </c>
      <c r="B96" s="143" t="s">
        <v>291</v>
      </c>
      <c r="C96" s="105">
        <v>3</v>
      </c>
      <c r="D96" s="105"/>
      <c r="E96" s="105">
        <v>3</v>
      </c>
      <c r="F96" s="105"/>
      <c r="G96" s="105"/>
      <c r="H96" s="105"/>
      <c r="I96" s="105"/>
      <c r="J96" s="105"/>
      <c r="K96" s="105"/>
      <c r="L96" s="105"/>
      <c r="M96" s="105"/>
      <c r="N96" s="25"/>
      <c r="O96" s="105"/>
      <c r="P96" s="105"/>
      <c r="R96" s="105" t="s">
        <v>292</v>
      </c>
      <c r="S96" s="105">
        <f>SUM(K89:K106)</f>
        <v>0</v>
      </c>
      <c r="T96" s="137">
        <f>Y116*S96</f>
        <v>0</v>
      </c>
      <c r="U96" s="105" t="s">
        <v>92</v>
      </c>
      <c r="V96" s="105" t="s">
        <v>293</v>
      </c>
    </row>
    <row r="97" spans="1:22" ht="15.75" customHeight="1" x14ac:dyDescent="0.2">
      <c r="A97" s="105">
        <v>13</v>
      </c>
      <c r="B97" s="144" t="s">
        <v>300</v>
      </c>
      <c r="C97" s="105"/>
      <c r="D97" s="105">
        <v>3</v>
      </c>
      <c r="E97" s="105">
        <v>3</v>
      </c>
      <c r="F97" s="105"/>
      <c r="G97" s="105"/>
      <c r="H97" s="105"/>
      <c r="I97" s="105"/>
      <c r="J97" s="105"/>
      <c r="K97" s="105"/>
      <c r="L97" s="105"/>
      <c r="M97" s="105"/>
      <c r="N97" s="25"/>
      <c r="O97" s="105"/>
      <c r="P97" s="105"/>
      <c r="R97" s="105" t="s">
        <v>294</v>
      </c>
      <c r="S97" s="105">
        <f>SUM(L88:L106)</f>
        <v>10</v>
      </c>
      <c r="T97" s="137">
        <f t="shared" ref="T97:T98" si="7">Y112*S97</f>
        <v>0</v>
      </c>
      <c r="U97" s="105"/>
      <c r="V97" s="145">
        <f>T102-U102</f>
        <v>42815.549999999988</v>
      </c>
    </row>
    <row r="98" spans="1:22" ht="15.75" customHeight="1" x14ac:dyDescent="0.2">
      <c r="A98" s="105">
        <v>12</v>
      </c>
      <c r="B98" s="148" t="s">
        <v>295</v>
      </c>
      <c r="C98" s="105">
        <v>3</v>
      </c>
      <c r="D98" s="105">
        <v>3</v>
      </c>
      <c r="E98" s="105">
        <v>3</v>
      </c>
      <c r="F98" s="105"/>
      <c r="G98" s="105"/>
      <c r="H98" s="105"/>
      <c r="I98" s="105"/>
      <c r="J98" s="105"/>
      <c r="K98" s="105"/>
      <c r="L98" s="105"/>
      <c r="M98" s="105"/>
      <c r="N98" s="25"/>
      <c r="O98" s="105"/>
      <c r="P98" s="105"/>
      <c r="R98" s="105" t="s">
        <v>134</v>
      </c>
      <c r="S98" s="105">
        <f>SUM(M88:M106)</f>
        <v>6</v>
      </c>
      <c r="T98" s="137">
        <f t="shared" si="7"/>
        <v>0</v>
      </c>
      <c r="U98" s="105"/>
      <c r="V98" s="105"/>
    </row>
    <row r="99" spans="1:22" ht="15.75" customHeight="1" x14ac:dyDescent="0.2">
      <c r="A99" s="105">
        <v>4</v>
      </c>
      <c r="B99" s="143" t="s">
        <v>56</v>
      </c>
      <c r="C99" s="105"/>
      <c r="D99" s="105"/>
      <c r="E99" s="105"/>
      <c r="F99" s="105"/>
      <c r="G99" s="105"/>
      <c r="H99" s="105"/>
      <c r="I99" s="105"/>
      <c r="J99" s="105">
        <v>1</v>
      </c>
      <c r="K99" s="105"/>
      <c r="L99" s="105"/>
      <c r="M99" s="105"/>
      <c r="N99" s="25"/>
      <c r="O99" s="105"/>
      <c r="P99" s="105"/>
      <c r="R99" s="105" t="s">
        <v>302</v>
      </c>
      <c r="S99" s="105">
        <f>SUM(O88:O106)</f>
        <v>3</v>
      </c>
      <c r="T99" s="137">
        <f>Y115*S99</f>
        <v>0</v>
      </c>
      <c r="U99" s="105"/>
      <c r="V99" s="105"/>
    </row>
    <row r="100" spans="1:22" ht="15.75" customHeight="1" x14ac:dyDescent="0.2">
      <c r="A100" s="105"/>
      <c r="B100" s="133" t="s">
        <v>303</v>
      </c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25"/>
      <c r="O100" s="105"/>
      <c r="P100" s="105"/>
      <c r="R100" s="105" t="s">
        <v>14</v>
      </c>
      <c r="S100" s="105">
        <f>SUM(N89:N106)</f>
        <v>3</v>
      </c>
      <c r="T100" s="137">
        <f>Y114*S100</f>
        <v>0</v>
      </c>
      <c r="U100" s="105"/>
      <c r="V100" s="105"/>
    </row>
    <row r="101" spans="1:22" ht="15.75" customHeight="1" x14ac:dyDescent="0.2">
      <c r="A101" s="105">
        <v>1</v>
      </c>
      <c r="B101" s="143" t="s">
        <v>304</v>
      </c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25"/>
      <c r="O101" s="105"/>
      <c r="P101" s="105"/>
      <c r="R101" s="105" t="s">
        <v>309</v>
      </c>
      <c r="S101" s="105"/>
      <c r="T101" s="137">
        <f>Y108*S101</f>
        <v>0</v>
      </c>
      <c r="U101" s="105"/>
      <c r="V101" s="105"/>
    </row>
    <row r="102" spans="1:22" ht="15.75" customHeight="1" x14ac:dyDescent="0.2">
      <c r="A102" s="105">
        <v>10</v>
      </c>
      <c r="B102" s="143" t="s">
        <v>71</v>
      </c>
      <c r="C102" s="105"/>
      <c r="D102" s="105"/>
      <c r="E102" s="105"/>
      <c r="F102" s="105"/>
      <c r="G102" s="105"/>
      <c r="H102" s="105"/>
      <c r="I102" s="105"/>
      <c r="J102" s="105">
        <v>1</v>
      </c>
      <c r="K102" s="105"/>
      <c r="L102" s="105">
        <v>1</v>
      </c>
      <c r="M102" s="105"/>
      <c r="N102" s="25"/>
      <c r="O102" s="105"/>
      <c r="P102" s="105"/>
      <c r="R102" s="105" t="s">
        <v>187</v>
      </c>
      <c r="S102" s="105"/>
      <c r="T102" s="139">
        <v>163702.54999999999</v>
      </c>
      <c r="U102" s="120">
        <v>120887</v>
      </c>
      <c r="V102" s="105"/>
    </row>
    <row r="103" spans="1:22" ht="15.75" customHeight="1" x14ac:dyDescent="0.2">
      <c r="A103" s="105"/>
      <c r="B103" s="133" t="s">
        <v>305</v>
      </c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25"/>
      <c r="O103" s="105"/>
      <c r="P103" s="105"/>
      <c r="Q103" s="24"/>
      <c r="R103" s="24"/>
      <c r="S103" s="24"/>
      <c r="T103" s="24"/>
      <c r="U103" s="24"/>
      <c r="V103" s="130"/>
    </row>
    <row r="104" spans="1:22" ht="15.75" customHeight="1" x14ac:dyDescent="0.2">
      <c r="A104" s="105">
        <v>5</v>
      </c>
      <c r="B104" s="143" t="s">
        <v>314</v>
      </c>
      <c r="C104" s="105"/>
      <c r="D104" s="105"/>
      <c r="E104" s="105"/>
      <c r="F104" s="105"/>
      <c r="G104" s="105"/>
      <c r="H104" s="105"/>
      <c r="I104" s="105"/>
      <c r="J104" s="105">
        <v>1</v>
      </c>
      <c r="K104" s="105"/>
      <c r="L104" s="105"/>
      <c r="M104" s="105">
        <v>1</v>
      </c>
      <c r="N104" s="25"/>
      <c r="O104" s="105">
        <v>1</v>
      </c>
      <c r="P104" s="105"/>
      <c r="Q104" s="24"/>
    </row>
    <row r="105" spans="1:22" ht="15.75" customHeight="1" x14ac:dyDescent="0.2">
      <c r="A105" s="105">
        <v>3</v>
      </c>
      <c r="B105" s="143" t="s">
        <v>317</v>
      </c>
      <c r="C105" s="105"/>
      <c r="D105" s="105"/>
      <c r="E105" s="105"/>
      <c r="F105" s="105"/>
      <c r="G105" s="105"/>
      <c r="H105" s="105"/>
      <c r="I105" s="105"/>
      <c r="J105" s="105"/>
      <c r="K105" s="105"/>
      <c r="L105" s="105">
        <v>1</v>
      </c>
      <c r="M105" s="105">
        <v>1</v>
      </c>
      <c r="N105" s="25">
        <v>1</v>
      </c>
      <c r="O105" s="105"/>
      <c r="P105" s="105"/>
      <c r="Q105" s="24"/>
    </row>
    <row r="106" spans="1:22" ht="15.75" customHeight="1" x14ac:dyDescent="0.2">
      <c r="A106" s="105">
        <v>2</v>
      </c>
      <c r="B106" s="143" t="s">
        <v>318</v>
      </c>
      <c r="C106" s="105"/>
      <c r="D106" s="105"/>
      <c r="E106" s="105"/>
      <c r="F106" s="105"/>
      <c r="G106" s="105"/>
      <c r="H106" s="105"/>
      <c r="I106" s="105"/>
      <c r="J106" s="105"/>
      <c r="K106" s="105"/>
      <c r="L106" s="105">
        <v>1</v>
      </c>
      <c r="M106" s="105">
        <v>1</v>
      </c>
      <c r="N106" s="25">
        <v>1</v>
      </c>
      <c r="O106" s="105"/>
      <c r="P106" s="105"/>
      <c r="Q106" s="24"/>
      <c r="T106" s="149"/>
    </row>
    <row r="107" spans="1:22" ht="15.75" customHeight="1" x14ac:dyDescent="0.2"/>
    <row r="108" spans="1:22" ht="15.75" customHeight="1" x14ac:dyDescent="0.2"/>
    <row r="109" spans="1:22" ht="15.75" customHeight="1" x14ac:dyDescent="0.2"/>
    <row r="110" spans="1:22" ht="15.75" customHeight="1" x14ac:dyDescent="0.2">
      <c r="A110" s="105" t="s">
        <v>315</v>
      </c>
      <c r="B110" s="141" t="s">
        <v>2</v>
      </c>
      <c r="C110" s="131" t="s">
        <v>3</v>
      </c>
      <c r="D110" s="131" t="s">
        <v>4</v>
      </c>
      <c r="E110" s="131" t="s">
        <v>5</v>
      </c>
      <c r="F110" s="131" t="s">
        <v>6</v>
      </c>
      <c r="G110" s="131" t="s">
        <v>7</v>
      </c>
      <c r="H110" s="131" t="s">
        <v>8</v>
      </c>
      <c r="I110" s="131" t="s">
        <v>9</v>
      </c>
      <c r="J110" s="131" t="s">
        <v>10</v>
      </c>
      <c r="K110" s="131" t="s">
        <v>284</v>
      </c>
      <c r="L110" s="132" t="s">
        <v>12</v>
      </c>
      <c r="M110" s="132" t="s">
        <v>13</v>
      </c>
      <c r="N110" s="132" t="s">
        <v>14</v>
      </c>
      <c r="O110" s="105" t="s">
        <v>15</v>
      </c>
      <c r="P110" s="105" t="s">
        <v>307</v>
      </c>
    </row>
    <row r="111" spans="1:22" ht="15.75" customHeight="1" x14ac:dyDescent="0.2">
      <c r="A111" s="105"/>
      <c r="B111" s="142" t="s">
        <v>47</v>
      </c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25"/>
      <c r="O111" s="105"/>
      <c r="P111" s="105"/>
      <c r="R111" s="105" t="s">
        <v>3</v>
      </c>
      <c r="S111" s="105">
        <f>SUM(C112:C129)</f>
        <v>61</v>
      </c>
      <c r="T111" s="137">
        <f>Y125*S111</f>
        <v>0</v>
      </c>
      <c r="U111" s="105"/>
      <c r="V111" s="105"/>
    </row>
    <row r="112" spans="1:22" ht="15.75" customHeight="1" x14ac:dyDescent="0.2">
      <c r="A112" s="105" t="s">
        <v>319</v>
      </c>
      <c r="B112" s="148" t="s">
        <v>60</v>
      </c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25"/>
      <c r="O112" s="105"/>
      <c r="P112" s="105"/>
      <c r="R112" s="105" t="s">
        <v>99</v>
      </c>
      <c r="S112" s="105">
        <f>SUM(D112:D129)</f>
        <v>37</v>
      </c>
      <c r="T112" s="137">
        <f>Y124*S112</f>
        <v>0</v>
      </c>
      <c r="U112" s="105"/>
      <c r="V112" s="105"/>
    </row>
    <row r="113" spans="1:22" ht="15.75" customHeight="1" x14ac:dyDescent="0.2">
      <c r="A113" s="105">
        <v>6</v>
      </c>
      <c r="B113" s="143" t="s">
        <v>298</v>
      </c>
      <c r="C113" s="105"/>
      <c r="D113" s="105"/>
      <c r="E113" s="105"/>
      <c r="F113" s="105"/>
      <c r="G113" s="105"/>
      <c r="H113" s="105"/>
      <c r="I113" s="105"/>
      <c r="J113" s="105">
        <v>1</v>
      </c>
      <c r="K113" s="105"/>
      <c r="L113" s="105"/>
      <c r="M113" s="105"/>
      <c r="N113" s="25"/>
      <c r="O113" s="105"/>
      <c r="P113" s="105"/>
      <c r="R113" s="105" t="s">
        <v>103</v>
      </c>
      <c r="S113" s="105">
        <f>SUM(E112:E129)</f>
        <v>16</v>
      </c>
      <c r="T113" s="137">
        <f>Y127*S113</f>
        <v>0</v>
      </c>
      <c r="U113" s="105"/>
      <c r="V113" s="105"/>
    </row>
    <row r="114" spans="1:22" ht="15.75" customHeight="1" x14ac:dyDescent="0.2">
      <c r="A114" s="105" t="s">
        <v>320</v>
      </c>
      <c r="B114" s="142" t="s">
        <v>73</v>
      </c>
      <c r="C114" s="105">
        <v>7</v>
      </c>
      <c r="D114" s="105"/>
      <c r="E114" s="105"/>
      <c r="F114" s="105">
        <v>4</v>
      </c>
      <c r="G114" s="105"/>
      <c r="H114" s="105"/>
      <c r="I114" s="105"/>
      <c r="J114" s="105">
        <v>1</v>
      </c>
      <c r="K114" s="105"/>
      <c r="L114" s="105"/>
      <c r="M114" s="105"/>
      <c r="N114" s="25"/>
      <c r="O114" s="105"/>
      <c r="P114" s="105"/>
      <c r="R114" s="105" t="s">
        <v>106</v>
      </c>
      <c r="S114" s="105">
        <f>SUM(F112:F129)</f>
        <v>5</v>
      </c>
      <c r="T114" s="137">
        <f>Y127*S114</f>
        <v>0</v>
      </c>
      <c r="U114" s="105"/>
      <c r="V114" s="105"/>
    </row>
    <row r="115" spans="1:22" ht="15.75" customHeight="1" x14ac:dyDescent="0.2">
      <c r="A115" s="105">
        <v>9</v>
      </c>
      <c r="B115" s="143" t="s">
        <v>288</v>
      </c>
      <c r="C115" s="105">
        <v>10</v>
      </c>
      <c r="D115" s="105">
        <v>10</v>
      </c>
      <c r="E115" s="105">
        <v>5</v>
      </c>
      <c r="F115" s="105"/>
      <c r="G115" s="105"/>
      <c r="H115" s="105"/>
      <c r="I115" s="105"/>
      <c r="J115" s="105"/>
      <c r="K115" s="105"/>
      <c r="L115" s="105"/>
      <c r="M115" s="105"/>
      <c r="N115" s="25"/>
      <c r="O115" s="105"/>
      <c r="P115" s="105"/>
      <c r="R115" s="105" t="s">
        <v>7</v>
      </c>
      <c r="S115" s="105">
        <f>SUM(G112:G129)</f>
        <v>2</v>
      </c>
      <c r="T115" s="137">
        <f>Y129*S115</f>
        <v>0</v>
      </c>
      <c r="U115" s="105"/>
      <c r="V115" s="105"/>
    </row>
    <row r="116" spans="1:22" ht="15.75" customHeight="1" x14ac:dyDescent="0.2">
      <c r="A116" s="105"/>
      <c r="B116" s="150" t="s">
        <v>321</v>
      </c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25"/>
      <c r="O116" s="105"/>
      <c r="P116" s="105"/>
      <c r="R116" s="105" t="s">
        <v>8</v>
      </c>
      <c r="S116" s="105">
        <f>SUM(H112:H129)</f>
        <v>2</v>
      </c>
      <c r="T116" s="137">
        <f>Y128*S116</f>
        <v>0</v>
      </c>
      <c r="U116" s="105"/>
      <c r="V116" s="105"/>
    </row>
    <row r="117" spans="1:22" ht="15.75" customHeight="1" x14ac:dyDescent="0.2">
      <c r="A117" s="105">
        <v>7</v>
      </c>
      <c r="B117" s="143" t="s">
        <v>312</v>
      </c>
      <c r="C117" s="105"/>
      <c r="D117" s="105"/>
      <c r="E117" s="105"/>
      <c r="F117" s="105"/>
      <c r="G117" s="105"/>
      <c r="H117" s="105"/>
      <c r="I117" s="105"/>
      <c r="J117" s="105">
        <v>1</v>
      </c>
      <c r="K117" s="105"/>
      <c r="L117" s="105"/>
      <c r="M117" s="105"/>
      <c r="N117" s="25"/>
      <c r="O117" s="105"/>
      <c r="P117" s="105"/>
      <c r="R117" s="105" t="s">
        <v>116</v>
      </c>
      <c r="S117" s="105">
        <f>SUM(I112:I129)</f>
        <v>0</v>
      </c>
      <c r="T117" s="137">
        <f t="shared" ref="T117:T118" si="8">Y133*S117</f>
        <v>0</v>
      </c>
      <c r="U117" s="105"/>
      <c r="V117" s="105"/>
    </row>
    <row r="118" spans="1:22" ht="15.75" customHeight="1" x14ac:dyDescent="0.2">
      <c r="A118" s="105" t="s">
        <v>322</v>
      </c>
      <c r="B118" s="143" t="s">
        <v>323</v>
      </c>
      <c r="C118" s="105"/>
      <c r="D118" s="105"/>
      <c r="E118" s="105"/>
      <c r="F118" s="105"/>
      <c r="G118" s="105"/>
      <c r="H118" s="105"/>
      <c r="I118" s="105"/>
      <c r="J118" s="24">
        <v>1</v>
      </c>
      <c r="R118" s="105" t="s">
        <v>10</v>
      </c>
      <c r="S118" s="105">
        <f>SUM(J112:J129)</f>
        <v>8</v>
      </c>
      <c r="T118" s="137">
        <f t="shared" si="8"/>
        <v>0</v>
      </c>
      <c r="U118" s="105"/>
      <c r="V118" s="105"/>
    </row>
    <row r="119" spans="1:22" ht="15.75" customHeight="1" x14ac:dyDescent="0.2">
      <c r="A119" s="105">
        <v>5</v>
      </c>
      <c r="B119" s="143" t="s">
        <v>324</v>
      </c>
      <c r="C119" s="105">
        <v>10</v>
      </c>
      <c r="D119" s="105">
        <v>5</v>
      </c>
      <c r="E119" s="105">
        <v>4</v>
      </c>
      <c r="F119" s="105">
        <v>1</v>
      </c>
      <c r="G119" s="105">
        <v>2</v>
      </c>
      <c r="H119" s="105"/>
      <c r="I119" s="105"/>
      <c r="J119" s="105">
        <v>1</v>
      </c>
      <c r="K119" s="105"/>
      <c r="L119" s="105"/>
      <c r="M119" s="105"/>
      <c r="N119" s="25"/>
      <c r="O119" s="105"/>
      <c r="P119" s="105"/>
      <c r="R119" s="105" t="s">
        <v>292</v>
      </c>
      <c r="S119" s="105">
        <f>SUM(K112:K129)</f>
        <v>1</v>
      </c>
      <c r="T119" s="137">
        <f>Y139*S119</f>
        <v>0</v>
      </c>
      <c r="U119" s="105" t="s">
        <v>92</v>
      </c>
      <c r="V119" s="105" t="s">
        <v>293</v>
      </c>
    </row>
    <row r="120" spans="1:22" ht="15.75" customHeight="1" x14ac:dyDescent="0.2">
      <c r="A120" s="105">
        <v>3</v>
      </c>
      <c r="B120" s="151" t="s">
        <v>325</v>
      </c>
      <c r="C120" s="105">
        <v>6</v>
      </c>
      <c r="D120" s="105">
        <v>4</v>
      </c>
      <c r="E120" s="105"/>
      <c r="F120" s="105"/>
      <c r="G120" s="105"/>
      <c r="H120" s="105"/>
      <c r="I120" s="105"/>
      <c r="J120" s="105"/>
      <c r="K120" s="105"/>
      <c r="L120" s="105"/>
      <c r="M120" s="105"/>
      <c r="N120" s="25"/>
      <c r="O120" s="105"/>
      <c r="P120" s="105"/>
      <c r="R120" s="105" t="s">
        <v>294</v>
      </c>
      <c r="S120" s="105">
        <f>SUM(L111:L129)</f>
        <v>1</v>
      </c>
      <c r="T120" s="137">
        <f t="shared" ref="T120:T121" si="9">Y135*S120</f>
        <v>0</v>
      </c>
      <c r="U120" s="105"/>
      <c r="V120" s="145">
        <f>T125-U125+V122</f>
        <v>40362</v>
      </c>
    </row>
    <row r="121" spans="1:22" ht="15.75" customHeight="1" x14ac:dyDescent="0.2">
      <c r="A121" s="105"/>
      <c r="B121" s="143" t="s">
        <v>295</v>
      </c>
      <c r="C121" s="105">
        <v>10</v>
      </c>
      <c r="D121" s="105">
        <v>6</v>
      </c>
      <c r="E121" s="105">
        <v>3</v>
      </c>
      <c r="F121" s="105"/>
      <c r="G121" s="105"/>
      <c r="H121" s="105"/>
      <c r="I121" s="105"/>
      <c r="J121" s="105"/>
      <c r="K121" s="105"/>
      <c r="L121" s="105"/>
      <c r="M121" s="105"/>
      <c r="N121" s="25"/>
      <c r="O121" s="105"/>
      <c r="P121" s="105"/>
      <c r="R121" s="105" t="s">
        <v>134</v>
      </c>
      <c r="S121" s="105">
        <f>SUM(M111:M129)</f>
        <v>0</v>
      </c>
      <c r="T121" s="137">
        <f t="shared" si="9"/>
        <v>0</v>
      </c>
      <c r="U121" s="105"/>
      <c r="V121" s="105"/>
    </row>
    <row r="122" spans="1:22" ht="15.75" customHeight="1" x14ac:dyDescent="0.2">
      <c r="A122" s="105">
        <v>10</v>
      </c>
      <c r="B122" s="143" t="s">
        <v>72</v>
      </c>
      <c r="C122" s="105">
        <v>10</v>
      </c>
      <c r="D122" s="105">
        <v>10</v>
      </c>
      <c r="E122" s="105"/>
      <c r="F122" s="105"/>
      <c r="G122" s="105"/>
      <c r="H122" s="105"/>
      <c r="I122" s="105"/>
      <c r="J122" s="105"/>
      <c r="K122" s="105"/>
      <c r="L122" s="105">
        <v>1</v>
      </c>
      <c r="M122" s="105"/>
      <c r="N122" s="25"/>
      <c r="O122" s="105"/>
      <c r="P122" s="105"/>
      <c r="R122" s="105" t="s">
        <v>302</v>
      </c>
      <c r="S122" s="105">
        <f>SUM(O111:O129)</f>
        <v>0</v>
      </c>
      <c r="T122" s="137">
        <f>Y138*S122</f>
        <v>0</v>
      </c>
      <c r="U122" s="105" t="s">
        <v>326</v>
      </c>
      <c r="V122" s="105">
        <v>6100</v>
      </c>
    </row>
    <row r="123" spans="1:22" ht="15.75" customHeight="1" x14ac:dyDescent="0.2">
      <c r="A123" s="105">
        <v>4</v>
      </c>
      <c r="B123" s="143" t="s">
        <v>327</v>
      </c>
      <c r="C123" s="105"/>
      <c r="D123" s="105"/>
      <c r="E123" s="105"/>
      <c r="F123" s="105"/>
      <c r="G123" s="105"/>
      <c r="H123" s="105"/>
      <c r="I123" s="105"/>
      <c r="J123" s="105">
        <v>1</v>
      </c>
      <c r="K123" s="105"/>
      <c r="L123" s="105"/>
      <c r="M123" s="105"/>
      <c r="N123" s="25"/>
      <c r="O123" s="105"/>
      <c r="P123" s="105"/>
      <c r="R123" s="105" t="s">
        <v>14</v>
      </c>
      <c r="S123" s="105">
        <f>SUM(N112:N129)</f>
        <v>0</v>
      </c>
      <c r="T123" s="137">
        <f>Y137*S123</f>
        <v>0</v>
      </c>
      <c r="U123" s="105"/>
      <c r="V123" s="105"/>
    </row>
    <row r="124" spans="1:22" ht="15.75" customHeight="1" x14ac:dyDescent="0.2">
      <c r="A124" s="105" t="s">
        <v>328</v>
      </c>
      <c r="B124" s="143" t="s">
        <v>329</v>
      </c>
      <c r="C124" s="105">
        <v>2</v>
      </c>
      <c r="D124" s="105">
        <v>2</v>
      </c>
      <c r="E124" s="105"/>
      <c r="F124" s="105"/>
      <c r="G124" s="105"/>
      <c r="H124" s="105">
        <v>2</v>
      </c>
      <c r="I124" s="105"/>
      <c r="J124" s="105"/>
      <c r="K124" s="105">
        <v>1</v>
      </c>
      <c r="L124" s="105"/>
      <c r="M124" s="105"/>
      <c r="N124" s="25"/>
      <c r="O124" s="105"/>
      <c r="P124" s="105"/>
      <c r="R124" s="105" t="s">
        <v>309</v>
      </c>
      <c r="S124" s="105"/>
      <c r="T124" s="137">
        <f>Y131*S124</f>
        <v>0</v>
      </c>
      <c r="U124" s="105"/>
      <c r="V124" s="105"/>
    </row>
    <row r="125" spans="1:22" ht="15.75" customHeight="1" x14ac:dyDescent="0.2">
      <c r="A125" s="105"/>
      <c r="B125" s="133" t="s">
        <v>71</v>
      </c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25"/>
      <c r="O125" s="105"/>
      <c r="P125" s="105"/>
      <c r="R125" s="105" t="s">
        <v>187</v>
      </c>
      <c r="S125" s="105"/>
      <c r="T125" s="139">
        <v>102500</v>
      </c>
      <c r="U125" s="120">
        <v>68238</v>
      </c>
      <c r="V125" s="105"/>
    </row>
    <row r="126" spans="1:22" ht="15.75" customHeight="1" x14ac:dyDescent="0.2">
      <c r="A126" s="105"/>
      <c r="B126" s="143" t="s">
        <v>330</v>
      </c>
      <c r="C126" s="105">
        <v>6</v>
      </c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25"/>
      <c r="O126" s="105"/>
      <c r="P126" s="105"/>
      <c r="Q126" s="24"/>
      <c r="R126" s="24"/>
      <c r="S126" s="24"/>
      <c r="T126" s="24"/>
      <c r="U126" s="24"/>
      <c r="V126" s="130"/>
    </row>
    <row r="127" spans="1:22" ht="15.75" customHeight="1" x14ac:dyDescent="0.2">
      <c r="A127" s="105">
        <v>2</v>
      </c>
      <c r="B127" s="143" t="s">
        <v>56</v>
      </c>
      <c r="C127" s="105"/>
      <c r="D127" s="105"/>
      <c r="E127" s="105"/>
      <c r="F127" s="105"/>
      <c r="G127" s="105"/>
      <c r="H127" s="105"/>
      <c r="I127" s="105"/>
      <c r="J127" s="105">
        <v>2</v>
      </c>
      <c r="K127" s="105"/>
      <c r="L127" s="105"/>
      <c r="M127" s="105"/>
      <c r="N127" s="25"/>
      <c r="O127" s="105"/>
      <c r="P127" s="105"/>
      <c r="Q127" s="24"/>
    </row>
    <row r="128" spans="1:22" ht="15.75" customHeight="1" x14ac:dyDescent="0.2">
      <c r="A128" s="105">
        <v>8</v>
      </c>
      <c r="B128" s="143" t="s">
        <v>331</v>
      </c>
      <c r="C128" s="105"/>
      <c r="D128" s="105"/>
      <c r="E128" s="105">
        <v>4</v>
      </c>
      <c r="F128" s="105"/>
      <c r="G128" s="105"/>
      <c r="H128" s="105"/>
      <c r="I128" s="105"/>
      <c r="J128" s="105"/>
      <c r="K128" s="105"/>
      <c r="L128" s="105"/>
      <c r="M128" s="105"/>
      <c r="N128" s="25"/>
      <c r="O128" s="105"/>
      <c r="P128" s="105"/>
      <c r="Q128" s="24"/>
    </row>
    <row r="129" spans="1:22" ht="15.75" customHeight="1" x14ac:dyDescent="0.2">
      <c r="A129" s="105" t="s">
        <v>332</v>
      </c>
      <c r="B129" s="143" t="s">
        <v>333</v>
      </c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25"/>
      <c r="O129" s="105"/>
      <c r="P129" s="105"/>
      <c r="Q129" s="24"/>
    </row>
    <row r="130" spans="1:22" ht="15.75" customHeight="1" x14ac:dyDescent="0.2"/>
    <row r="131" spans="1:22" ht="15.75" customHeight="1" x14ac:dyDescent="0.2"/>
    <row r="132" spans="1:22" ht="15.75" customHeight="1" x14ac:dyDescent="0.2"/>
    <row r="133" spans="1:22" ht="15.75" customHeight="1" x14ac:dyDescent="0.2">
      <c r="A133" s="105" t="s">
        <v>315</v>
      </c>
      <c r="B133" s="141" t="s">
        <v>2</v>
      </c>
      <c r="C133" s="131" t="s">
        <v>3</v>
      </c>
      <c r="D133" s="131" t="s">
        <v>4</v>
      </c>
      <c r="E133" s="131" t="s">
        <v>5</v>
      </c>
      <c r="F133" s="131" t="s">
        <v>6</v>
      </c>
      <c r="G133" s="131" t="s">
        <v>7</v>
      </c>
      <c r="H133" s="131" t="s">
        <v>8</v>
      </c>
      <c r="I133" s="131" t="s">
        <v>9</v>
      </c>
      <c r="J133" s="131" t="s">
        <v>10</v>
      </c>
      <c r="K133" s="131" t="s">
        <v>284</v>
      </c>
      <c r="L133" s="132" t="s">
        <v>12</v>
      </c>
      <c r="M133" s="132" t="s">
        <v>13</v>
      </c>
      <c r="N133" s="132" t="s">
        <v>14</v>
      </c>
      <c r="O133" s="105" t="s">
        <v>15</v>
      </c>
      <c r="P133" s="105" t="s">
        <v>307</v>
      </c>
    </row>
    <row r="134" spans="1:22" ht="15.75" customHeight="1" x14ac:dyDescent="0.2">
      <c r="A134" s="105"/>
      <c r="B134" s="142" t="s">
        <v>47</v>
      </c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25"/>
      <c r="O134" s="105"/>
      <c r="P134" s="105"/>
      <c r="R134" s="105" t="s">
        <v>3</v>
      </c>
      <c r="S134" s="105">
        <f>SUM(C135:C152)</f>
        <v>47</v>
      </c>
      <c r="T134" s="137">
        <f>Y148*S134</f>
        <v>0</v>
      </c>
      <c r="U134" s="105"/>
      <c r="V134" s="105"/>
    </row>
    <row r="135" spans="1:22" ht="15.75" customHeight="1" x14ac:dyDescent="0.2">
      <c r="A135" s="105" t="s">
        <v>319</v>
      </c>
      <c r="B135" s="133" t="s">
        <v>60</v>
      </c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25"/>
      <c r="O135" s="105"/>
      <c r="P135" s="105"/>
      <c r="R135" s="105" t="s">
        <v>99</v>
      </c>
      <c r="S135" s="105">
        <f>SUM(D135:D152)</f>
        <v>51</v>
      </c>
      <c r="T135" s="137">
        <f>Y147*S135</f>
        <v>0</v>
      </c>
      <c r="U135" s="105"/>
      <c r="V135" s="105"/>
    </row>
    <row r="136" spans="1:22" ht="15.75" customHeight="1" x14ac:dyDescent="0.2">
      <c r="A136" s="105"/>
      <c r="B136" s="143" t="s">
        <v>298</v>
      </c>
      <c r="C136" s="105">
        <v>5</v>
      </c>
      <c r="D136" s="105">
        <v>5</v>
      </c>
      <c r="E136" s="105">
        <v>2</v>
      </c>
      <c r="F136" s="105">
        <v>2</v>
      </c>
      <c r="G136" s="105"/>
      <c r="H136" s="105">
        <v>5</v>
      </c>
      <c r="I136" s="105"/>
      <c r="J136" s="105"/>
      <c r="K136" s="105">
        <v>1</v>
      </c>
      <c r="L136" s="105"/>
      <c r="M136" s="105"/>
      <c r="N136" s="25"/>
      <c r="O136" s="105"/>
      <c r="P136" s="105"/>
      <c r="R136" s="105" t="s">
        <v>103</v>
      </c>
      <c r="S136" s="105">
        <f>SUM(E135:E152)</f>
        <v>23</v>
      </c>
      <c r="T136" s="137">
        <f>Y150*S136</f>
        <v>0</v>
      </c>
      <c r="U136" s="105"/>
      <c r="V136" s="105"/>
    </row>
    <row r="137" spans="1:22" ht="15.75" customHeight="1" x14ac:dyDescent="0.2">
      <c r="A137" s="105">
        <v>2</v>
      </c>
      <c r="B137" s="144" t="s">
        <v>73</v>
      </c>
      <c r="C137" s="105"/>
      <c r="D137" s="105"/>
      <c r="E137" s="105"/>
      <c r="F137" s="105"/>
      <c r="G137" s="105"/>
      <c r="H137" s="105"/>
      <c r="I137" s="105"/>
      <c r="J137" s="105">
        <v>2</v>
      </c>
      <c r="K137" s="105"/>
      <c r="L137" s="105"/>
      <c r="M137" s="105"/>
      <c r="N137" s="25"/>
      <c r="O137" s="105"/>
      <c r="P137" s="105"/>
      <c r="R137" s="105" t="s">
        <v>106</v>
      </c>
      <c r="S137" s="105">
        <f>SUM(F135:F152)</f>
        <v>4</v>
      </c>
      <c r="T137" s="137">
        <f>Y150*S137</f>
        <v>0</v>
      </c>
      <c r="U137" s="105"/>
      <c r="V137" s="105"/>
    </row>
    <row r="138" spans="1:22" ht="15.75" customHeight="1" x14ac:dyDescent="0.2">
      <c r="A138" s="105"/>
      <c r="B138" s="133" t="s">
        <v>288</v>
      </c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25"/>
      <c r="O138" s="105"/>
      <c r="P138" s="105"/>
      <c r="R138" s="105" t="s">
        <v>7</v>
      </c>
      <c r="S138" s="105">
        <f>SUM(G135:G152)</f>
        <v>2</v>
      </c>
      <c r="T138" s="137">
        <f>Y152*S138</f>
        <v>0</v>
      </c>
      <c r="U138" s="105"/>
      <c r="V138" s="105"/>
    </row>
    <row r="139" spans="1:22" ht="15.75" customHeight="1" x14ac:dyDescent="0.2">
      <c r="A139" s="105"/>
      <c r="B139" s="144" t="s">
        <v>334</v>
      </c>
      <c r="C139" s="105">
        <v>6</v>
      </c>
      <c r="D139" s="105">
        <v>31</v>
      </c>
      <c r="E139" s="105">
        <v>7</v>
      </c>
      <c r="F139" s="105">
        <v>2</v>
      </c>
      <c r="G139" s="105">
        <v>2</v>
      </c>
      <c r="H139" s="105"/>
      <c r="I139" s="105"/>
      <c r="J139" s="105">
        <v>1</v>
      </c>
      <c r="K139" s="105"/>
      <c r="L139" s="105">
        <v>1</v>
      </c>
      <c r="M139" s="105">
        <v>2</v>
      </c>
      <c r="N139" s="25"/>
      <c r="O139" s="105"/>
      <c r="P139" s="105"/>
      <c r="R139" s="105" t="s">
        <v>8</v>
      </c>
      <c r="S139" s="105">
        <f>SUM(H135:H152)</f>
        <v>7</v>
      </c>
      <c r="T139" s="137">
        <f>Y151*S139</f>
        <v>0</v>
      </c>
      <c r="U139" s="105"/>
      <c r="V139" s="105"/>
    </row>
    <row r="140" spans="1:22" ht="15.75" customHeight="1" x14ac:dyDescent="0.2">
      <c r="A140" s="105"/>
      <c r="B140" s="143" t="s">
        <v>312</v>
      </c>
      <c r="C140" s="105"/>
      <c r="D140" s="105"/>
      <c r="E140" s="105"/>
      <c r="F140" s="105"/>
      <c r="G140" s="105"/>
      <c r="H140" s="105"/>
      <c r="I140" s="105"/>
      <c r="J140" s="105">
        <v>1</v>
      </c>
      <c r="K140" s="105"/>
      <c r="L140" s="105"/>
      <c r="M140" s="105"/>
      <c r="N140" s="25"/>
      <c r="O140" s="105"/>
      <c r="P140" s="105"/>
      <c r="R140" s="105" t="s">
        <v>116</v>
      </c>
      <c r="S140" s="105">
        <f>SUM(I135:I152)</f>
        <v>0</v>
      </c>
      <c r="T140" s="137">
        <f t="shared" ref="T140:T141" si="10">Y156*S140</f>
        <v>0</v>
      </c>
      <c r="U140" s="105"/>
      <c r="V140" s="105"/>
    </row>
    <row r="141" spans="1:22" ht="15.75" customHeight="1" x14ac:dyDescent="0.2">
      <c r="A141" s="105"/>
      <c r="B141" s="133" t="s">
        <v>323</v>
      </c>
      <c r="C141" s="105"/>
      <c r="D141" s="105"/>
      <c r="E141" s="105"/>
      <c r="F141" s="105"/>
      <c r="G141" s="105"/>
      <c r="H141" s="105"/>
      <c r="I141" s="105"/>
      <c r="R141" s="105" t="s">
        <v>10</v>
      </c>
      <c r="S141" s="105">
        <f>SUM(J135:J152)</f>
        <v>7</v>
      </c>
      <c r="T141" s="137">
        <f t="shared" si="10"/>
        <v>0</v>
      </c>
      <c r="U141" s="105"/>
      <c r="V141" s="105"/>
    </row>
    <row r="142" spans="1:22" ht="15.75" customHeight="1" x14ac:dyDescent="0.2">
      <c r="A142" s="105"/>
      <c r="B142" s="148" t="s">
        <v>324</v>
      </c>
      <c r="C142" s="105">
        <v>12</v>
      </c>
      <c r="D142" s="105">
        <v>6</v>
      </c>
      <c r="E142" s="105">
        <v>6</v>
      </c>
      <c r="F142" s="105"/>
      <c r="G142" s="105"/>
      <c r="H142" s="105"/>
      <c r="I142" s="105"/>
      <c r="J142" s="105">
        <v>1</v>
      </c>
      <c r="K142" s="105"/>
      <c r="L142" s="105"/>
      <c r="M142" s="105"/>
      <c r="N142" s="25"/>
      <c r="O142" s="105"/>
      <c r="P142" s="105"/>
      <c r="R142" s="105" t="s">
        <v>292</v>
      </c>
      <c r="S142" s="105">
        <f>SUM(K135:K152)</f>
        <v>1</v>
      </c>
      <c r="T142" s="137">
        <f>Y162*S142</f>
        <v>0</v>
      </c>
      <c r="U142" s="105" t="s">
        <v>92</v>
      </c>
      <c r="V142" s="105" t="s">
        <v>293</v>
      </c>
    </row>
    <row r="143" spans="1:22" ht="15.75" customHeight="1" x14ac:dyDescent="0.2">
      <c r="A143" s="105"/>
      <c r="B143" s="143" t="s">
        <v>325</v>
      </c>
      <c r="C143" s="105">
        <v>8</v>
      </c>
      <c r="D143" s="105">
        <v>3</v>
      </c>
      <c r="E143" s="105"/>
      <c r="F143" s="105"/>
      <c r="G143" s="105"/>
      <c r="H143" s="105"/>
      <c r="I143" s="105"/>
      <c r="J143" s="105"/>
      <c r="K143" s="105"/>
      <c r="L143" s="105"/>
      <c r="M143" s="105"/>
      <c r="N143" s="25"/>
      <c r="O143" s="105"/>
      <c r="P143" s="105"/>
      <c r="R143" s="105" t="s">
        <v>294</v>
      </c>
      <c r="S143" s="105">
        <f>SUM(L134:L152)</f>
        <v>3</v>
      </c>
      <c r="T143" s="137">
        <f t="shared" ref="T143:T144" si="11">Y158*S143</f>
        <v>0</v>
      </c>
      <c r="U143" s="105"/>
      <c r="V143" s="145">
        <f>T148-U148</f>
        <v>49494</v>
      </c>
    </row>
    <row r="144" spans="1:22" ht="15.75" customHeight="1" x14ac:dyDescent="0.2">
      <c r="A144" s="105">
        <v>3</v>
      </c>
      <c r="B144" s="144" t="s">
        <v>295</v>
      </c>
      <c r="C144" s="105">
        <v>12</v>
      </c>
      <c r="D144" s="105">
        <v>4</v>
      </c>
      <c r="E144" s="105">
        <v>6</v>
      </c>
      <c r="F144" s="105"/>
      <c r="G144" s="105"/>
      <c r="H144" s="105"/>
      <c r="I144" s="105"/>
      <c r="J144" s="105"/>
      <c r="K144" s="105"/>
      <c r="L144" s="105"/>
      <c r="M144" s="105"/>
      <c r="N144" s="25"/>
      <c r="O144" s="105"/>
      <c r="P144" s="105"/>
      <c r="R144" s="105" t="s">
        <v>134</v>
      </c>
      <c r="S144" s="105">
        <f>SUM(M134:M152)</f>
        <v>3</v>
      </c>
      <c r="T144" s="137">
        <f t="shared" si="11"/>
        <v>0</v>
      </c>
      <c r="U144" s="105"/>
      <c r="V144" s="105"/>
    </row>
    <row r="145" spans="1:22" ht="15.75" customHeight="1" x14ac:dyDescent="0.2">
      <c r="A145" s="105">
        <v>1</v>
      </c>
      <c r="B145" s="144" t="s">
        <v>72</v>
      </c>
      <c r="C145" s="105"/>
      <c r="D145" s="105"/>
      <c r="E145" s="105"/>
      <c r="F145" s="105"/>
      <c r="G145" s="105"/>
      <c r="H145" s="105"/>
      <c r="I145" s="105"/>
      <c r="J145" s="105"/>
      <c r="K145" s="105"/>
      <c r="L145" s="105">
        <v>2</v>
      </c>
      <c r="M145" s="105"/>
      <c r="N145" s="25"/>
      <c r="O145" s="105"/>
      <c r="P145" s="105"/>
      <c r="R145" s="105" t="s">
        <v>302</v>
      </c>
      <c r="S145" s="105">
        <f>SUM(O134:O152)</f>
        <v>0</v>
      </c>
      <c r="T145" s="137">
        <f>Y161*S145</f>
        <v>0</v>
      </c>
      <c r="U145" s="105"/>
      <c r="V145" s="105"/>
    </row>
    <row r="146" spans="1:22" ht="15.75" customHeight="1" x14ac:dyDescent="0.2">
      <c r="A146" s="105"/>
      <c r="B146" s="133" t="s">
        <v>327</v>
      </c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25"/>
      <c r="O146" s="105"/>
      <c r="P146" s="105"/>
      <c r="R146" s="105" t="s">
        <v>14</v>
      </c>
      <c r="S146" s="105">
        <f>SUM(N135:N152)</f>
        <v>1</v>
      </c>
      <c r="T146" s="137">
        <f>Y160*S146</f>
        <v>0</v>
      </c>
      <c r="U146" s="105"/>
      <c r="V146" s="105"/>
    </row>
    <row r="147" spans="1:22" ht="15.75" customHeight="1" x14ac:dyDescent="0.2">
      <c r="A147" s="105"/>
      <c r="B147" s="143" t="s">
        <v>329</v>
      </c>
      <c r="C147" s="105">
        <v>4</v>
      </c>
      <c r="D147" s="105">
        <v>2</v>
      </c>
      <c r="E147" s="105">
        <v>2</v>
      </c>
      <c r="F147" s="105"/>
      <c r="G147" s="105"/>
      <c r="H147" s="105">
        <v>2</v>
      </c>
      <c r="I147" s="105"/>
      <c r="J147" s="105">
        <v>1</v>
      </c>
      <c r="K147" s="105"/>
      <c r="L147" s="105"/>
      <c r="M147" s="105"/>
      <c r="N147" s="25"/>
      <c r="O147" s="105"/>
      <c r="P147" s="105"/>
      <c r="R147" s="105" t="s">
        <v>309</v>
      </c>
      <c r="S147" s="105"/>
      <c r="T147" s="137">
        <f>Y154*S147</f>
        <v>0</v>
      </c>
      <c r="U147" s="105"/>
      <c r="V147" s="105"/>
    </row>
    <row r="148" spans="1:22" ht="15.75" customHeight="1" x14ac:dyDescent="0.2">
      <c r="A148" s="105"/>
      <c r="B148" s="144" t="s">
        <v>335</v>
      </c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25">
        <v>1</v>
      </c>
      <c r="O148" s="105"/>
      <c r="P148" s="105"/>
      <c r="R148" s="105" t="s">
        <v>187</v>
      </c>
      <c r="S148" s="105"/>
      <c r="T148" s="139">
        <v>150000</v>
      </c>
      <c r="U148" s="120">
        <v>100506</v>
      </c>
      <c r="V148" s="105"/>
    </row>
    <row r="149" spans="1:22" ht="15.75" customHeight="1" x14ac:dyDescent="0.2">
      <c r="A149" s="129" t="s">
        <v>336</v>
      </c>
      <c r="B149" s="143" t="s">
        <v>337</v>
      </c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25"/>
      <c r="O149" s="105"/>
      <c r="P149" s="105"/>
      <c r="Q149" s="24"/>
      <c r="R149" s="24"/>
      <c r="S149" s="24"/>
      <c r="T149" s="24"/>
      <c r="U149" s="24"/>
      <c r="V149" s="130"/>
    </row>
    <row r="150" spans="1:22" ht="15.75" customHeight="1" x14ac:dyDescent="0.2">
      <c r="A150" s="105"/>
      <c r="B150" s="143" t="s">
        <v>56</v>
      </c>
      <c r="C150" s="105"/>
      <c r="D150" s="105"/>
      <c r="E150" s="105"/>
      <c r="F150" s="105"/>
      <c r="G150" s="105"/>
      <c r="H150" s="105"/>
      <c r="I150" s="105"/>
      <c r="J150" s="105">
        <v>1</v>
      </c>
      <c r="K150" s="105"/>
      <c r="L150" s="105"/>
      <c r="M150" s="105"/>
      <c r="N150" s="25"/>
      <c r="O150" s="105"/>
      <c r="P150" s="105"/>
      <c r="Q150" s="24"/>
    </row>
    <row r="151" spans="1:22" ht="15.75" customHeight="1" x14ac:dyDescent="0.2">
      <c r="A151" s="105" t="s">
        <v>338</v>
      </c>
      <c r="B151" s="152" t="s">
        <v>339</v>
      </c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25"/>
      <c r="O151" s="105"/>
      <c r="P151" s="105"/>
      <c r="Q151" s="24"/>
    </row>
    <row r="152" spans="1:22" ht="15.75" customHeight="1" x14ac:dyDescent="0.2">
      <c r="A152" s="105"/>
      <c r="B152" s="143" t="s">
        <v>340</v>
      </c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>
        <v>1</v>
      </c>
      <c r="N152" s="25"/>
      <c r="O152" s="105"/>
      <c r="P152" s="105"/>
      <c r="Q152" s="24"/>
    </row>
    <row r="153" spans="1:22" ht="15.75" customHeight="1" x14ac:dyDescent="0.2"/>
    <row r="154" spans="1:22" ht="15.75" customHeight="1" x14ac:dyDescent="0.2"/>
    <row r="155" spans="1:22" ht="15.75" customHeight="1" x14ac:dyDescent="0.2"/>
    <row r="156" spans="1:22" ht="15.75" customHeight="1" x14ac:dyDescent="0.2"/>
    <row r="157" spans="1:22" ht="15.75" customHeight="1" x14ac:dyDescent="0.2">
      <c r="U157" s="24" t="s">
        <v>187</v>
      </c>
    </row>
    <row r="158" spans="1:22" ht="15.75" customHeight="1" x14ac:dyDescent="0.5">
      <c r="A158" s="99"/>
      <c r="B158" s="153" t="s">
        <v>341</v>
      </c>
      <c r="C158" s="99"/>
      <c r="D158" s="99"/>
      <c r="E158" s="99"/>
      <c r="F158" s="99"/>
      <c r="G158" s="99"/>
      <c r="H158" s="99"/>
      <c r="I158" s="99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140">
        <f>SUM(V143,V120,V97,U73,V122)</f>
        <v>182856.55</v>
      </c>
      <c r="V158" s="99"/>
    </row>
    <row r="159" spans="1:22" ht="15.75" customHeight="1" x14ac:dyDescent="0.2"/>
    <row r="160" spans="1:22" ht="15.75" customHeight="1" x14ac:dyDescent="0.2"/>
    <row r="161" spans="2:34" ht="15.75" customHeight="1" x14ac:dyDescent="0.2">
      <c r="B161" s="105" t="s">
        <v>315</v>
      </c>
      <c r="C161" s="141" t="s">
        <v>2</v>
      </c>
      <c r="D161" s="131" t="s">
        <v>3</v>
      </c>
      <c r="E161" s="131" t="s">
        <v>4</v>
      </c>
      <c r="F161" s="131" t="s">
        <v>5</v>
      </c>
      <c r="G161" s="131" t="s">
        <v>6</v>
      </c>
      <c r="H161" s="131" t="s">
        <v>7</v>
      </c>
      <c r="I161" s="131" t="s">
        <v>8</v>
      </c>
      <c r="J161" s="131" t="s">
        <v>9</v>
      </c>
      <c r="K161" s="131" t="s">
        <v>10</v>
      </c>
      <c r="L161" s="131" t="s">
        <v>284</v>
      </c>
      <c r="M161" s="132" t="s">
        <v>12</v>
      </c>
      <c r="N161" s="132" t="s">
        <v>13</v>
      </c>
      <c r="O161" s="132" t="s">
        <v>14</v>
      </c>
      <c r="P161" s="105" t="s">
        <v>15</v>
      </c>
      <c r="Q161" s="105" t="s">
        <v>307</v>
      </c>
    </row>
    <row r="162" spans="2:34" ht="15.75" customHeight="1" x14ac:dyDescent="0.2">
      <c r="B162" s="105"/>
      <c r="C162" s="142" t="s">
        <v>47</v>
      </c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25"/>
      <c r="P162" s="105"/>
      <c r="Q162" s="105"/>
      <c r="S162" s="105" t="s">
        <v>3</v>
      </c>
      <c r="T162" s="105">
        <f>SUM(D163:D180)</f>
        <v>41</v>
      </c>
      <c r="U162" s="137">
        <f>Z176*T162</f>
        <v>0</v>
      </c>
      <c r="V162" s="105"/>
      <c r="W162" s="105"/>
    </row>
    <row r="163" spans="2:34" ht="15.75" customHeight="1" x14ac:dyDescent="0.2">
      <c r="B163" s="105">
        <v>12</v>
      </c>
      <c r="C163" s="143" t="s">
        <v>71</v>
      </c>
      <c r="D163" s="105"/>
      <c r="E163" s="105"/>
      <c r="F163" s="105"/>
      <c r="G163" s="105"/>
      <c r="H163" s="105"/>
      <c r="I163" s="105"/>
      <c r="J163" s="105"/>
      <c r="K163" s="105">
        <v>1</v>
      </c>
      <c r="L163" s="105"/>
      <c r="M163" s="105"/>
      <c r="N163" s="105"/>
      <c r="O163" s="25"/>
      <c r="P163" s="105"/>
      <c r="Q163" s="105"/>
      <c r="S163" s="105" t="s">
        <v>99</v>
      </c>
      <c r="T163" s="105">
        <f>SUM(E163:E180)</f>
        <v>15</v>
      </c>
      <c r="U163" s="137">
        <f>Z175*T163</f>
        <v>0</v>
      </c>
      <c r="V163" s="105"/>
      <c r="W163" s="105"/>
    </row>
    <row r="164" spans="2:34" ht="15.75" customHeight="1" x14ac:dyDescent="0.2">
      <c r="B164" s="105"/>
      <c r="C164" s="148" t="s">
        <v>49</v>
      </c>
      <c r="D164" s="105"/>
      <c r="E164" s="105"/>
      <c r="F164" s="105"/>
      <c r="G164" s="105"/>
      <c r="H164" s="105"/>
      <c r="I164" s="105"/>
      <c r="J164" s="105"/>
      <c r="K164" s="105"/>
      <c r="L164" s="105"/>
      <c r="M164" s="105">
        <v>1</v>
      </c>
      <c r="N164" s="105"/>
      <c r="O164" s="25">
        <v>1</v>
      </c>
      <c r="P164" s="105"/>
      <c r="Q164" s="105"/>
      <c r="S164" s="105" t="s">
        <v>103</v>
      </c>
      <c r="T164" s="105">
        <f>SUM(F163:F180)</f>
        <v>7</v>
      </c>
      <c r="U164" s="137">
        <f>Z178*T164</f>
        <v>0</v>
      </c>
      <c r="V164" s="105"/>
      <c r="W164" s="105"/>
    </row>
    <row r="165" spans="2:34" ht="15.75" customHeight="1" x14ac:dyDescent="0.2">
      <c r="B165" s="105">
        <v>2</v>
      </c>
      <c r="C165" s="143" t="s">
        <v>342</v>
      </c>
      <c r="D165" s="105"/>
      <c r="E165" s="105"/>
      <c r="F165" s="105"/>
      <c r="G165" s="105"/>
      <c r="H165" s="105"/>
      <c r="I165" s="105"/>
      <c r="J165" s="105"/>
      <c r="K165" s="105">
        <v>1</v>
      </c>
      <c r="L165" s="105"/>
      <c r="M165" s="105"/>
      <c r="N165" s="105"/>
      <c r="O165" s="25"/>
      <c r="P165" s="105"/>
      <c r="Q165" s="105"/>
      <c r="S165" s="105" t="s">
        <v>106</v>
      </c>
      <c r="T165" s="105">
        <f>SUM(G163:G180)</f>
        <v>0</v>
      </c>
      <c r="U165" s="137">
        <f>Z178*T165</f>
        <v>0</v>
      </c>
      <c r="V165" s="105"/>
      <c r="W165" s="105"/>
      <c r="AE165" s="24" t="s">
        <v>102</v>
      </c>
      <c r="AF165" s="149">
        <v>7605</v>
      </c>
      <c r="AG165" s="24">
        <v>5850</v>
      </c>
      <c r="AH165" s="24">
        <v>1755</v>
      </c>
    </row>
    <row r="166" spans="2:34" ht="15.75" customHeight="1" x14ac:dyDescent="0.2">
      <c r="B166" s="105">
        <v>4</v>
      </c>
      <c r="C166" s="143" t="s">
        <v>288</v>
      </c>
      <c r="D166" s="105">
        <v>10</v>
      </c>
      <c r="E166" s="105">
        <v>7</v>
      </c>
      <c r="F166" s="105"/>
      <c r="G166" s="105"/>
      <c r="H166" s="105"/>
      <c r="I166" s="105"/>
      <c r="J166" s="105"/>
      <c r="K166" s="105"/>
      <c r="L166" s="105"/>
      <c r="M166" s="105">
        <v>1</v>
      </c>
      <c r="N166" s="105">
        <v>1</v>
      </c>
      <c r="O166" s="25"/>
      <c r="P166" s="105">
        <v>1</v>
      </c>
      <c r="Q166" s="105"/>
      <c r="S166" s="105" t="s">
        <v>7</v>
      </c>
      <c r="T166" s="105">
        <f>SUM(H163:H180)</f>
        <v>0</v>
      </c>
      <c r="U166" s="137">
        <f>Z180*T166</f>
        <v>0</v>
      </c>
      <c r="V166" s="105"/>
      <c r="W166" s="105"/>
      <c r="AE166" s="24" t="s">
        <v>105</v>
      </c>
      <c r="AF166" s="149">
        <v>7605</v>
      </c>
      <c r="AG166" s="24">
        <v>5850</v>
      </c>
      <c r="AH166" s="24">
        <v>1755</v>
      </c>
    </row>
    <row r="167" spans="2:34" ht="15.75" customHeight="1" x14ac:dyDescent="0.2">
      <c r="B167" s="105">
        <v>11</v>
      </c>
      <c r="C167" s="143" t="s">
        <v>343</v>
      </c>
      <c r="D167" s="105">
        <v>3</v>
      </c>
      <c r="E167" s="105">
        <v>3</v>
      </c>
      <c r="F167" s="105">
        <v>2</v>
      </c>
      <c r="G167" s="105"/>
      <c r="H167" s="105"/>
      <c r="I167" s="105"/>
      <c r="J167" s="105"/>
      <c r="K167" s="105"/>
      <c r="L167" s="105"/>
      <c r="M167" s="105"/>
      <c r="N167" s="105"/>
      <c r="O167" s="25"/>
      <c r="P167" s="105"/>
      <c r="Q167" s="105"/>
      <c r="S167" s="105" t="s">
        <v>8</v>
      </c>
      <c r="T167" s="105">
        <f>SUM(I163:I180)</f>
        <v>9</v>
      </c>
      <c r="U167" s="137">
        <f>Z179*T167</f>
        <v>0</v>
      </c>
      <c r="V167" s="105"/>
      <c r="W167" s="105"/>
      <c r="AE167" s="24" t="s">
        <v>201</v>
      </c>
      <c r="AF167" s="149">
        <v>4342</v>
      </c>
      <c r="AG167" s="24">
        <v>3340</v>
      </c>
      <c r="AH167" s="24">
        <v>1002</v>
      </c>
    </row>
    <row r="168" spans="2:34" ht="15.75" customHeight="1" x14ac:dyDescent="0.2">
      <c r="B168" s="105">
        <v>8</v>
      </c>
      <c r="C168" s="143" t="s">
        <v>312</v>
      </c>
      <c r="D168" s="105"/>
      <c r="E168" s="105"/>
      <c r="F168" s="105"/>
      <c r="G168" s="105"/>
      <c r="H168" s="105"/>
      <c r="I168" s="105"/>
      <c r="J168" s="105"/>
      <c r="K168" s="105">
        <v>1</v>
      </c>
      <c r="L168" s="105"/>
      <c r="M168" s="105"/>
      <c r="N168" s="105"/>
      <c r="O168" s="25"/>
      <c r="P168" s="105"/>
      <c r="Q168" s="105"/>
      <c r="S168" s="105" t="s">
        <v>116</v>
      </c>
      <c r="T168" s="105">
        <f>SUM(J163:J180)</f>
        <v>0</v>
      </c>
      <c r="U168" s="137">
        <f t="shared" ref="U168:U169" si="12">Z184*T168</f>
        <v>0</v>
      </c>
      <c r="V168" s="105"/>
      <c r="W168" s="105"/>
      <c r="AE168" s="24" t="s">
        <v>112</v>
      </c>
      <c r="AF168" s="149">
        <v>1976</v>
      </c>
      <c r="AG168" s="24">
        <v>1520</v>
      </c>
      <c r="AH168" s="24">
        <v>456</v>
      </c>
    </row>
    <row r="169" spans="2:34" ht="15.75" customHeight="1" x14ac:dyDescent="0.2">
      <c r="B169" s="105" t="s">
        <v>344</v>
      </c>
      <c r="C169" s="146" t="s">
        <v>323</v>
      </c>
      <c r="D169" s="105"/>
      <c r="E169" s="105"/>
      <c r="F169" s="105"/>
      <c r="G169" s="105"/>
      <c r="H169" s="105"/>
      <c r="I169" s="105"/>
      <c r="J169" s="105"/>
      <c r="K169" s="24">
        <v>1</v>
      </c>
      <c r="L169" s="24">
        <v>1</v>
      </c>
      <c r="S169" s="105" t="s">
        <v>10</v>
      </c>
      <c r="T169" s="105">
        <f>SUM(K163:K180)</f>
        <v>8</v>
      </c>
      <c r="U169" s="137">
        <f t="shared" si="12"/>
        <v>0</v>
      </c>
      <c r="V169" s="105"/>
      <c r="W169" s="105"/>
      <c r="AE169" s="24" t="s">
        <v>114</v>
      </c>
      <c r="AF169" s="149">
        <v>920.4</v>
      </c>
      <c r="AG169" s="24">
        <v>708</v>
      </c>
      <c r="AH169" s="24">
        <v>212.4</v>
      </c>
    </row>
    <row r="170" spans="2:34" ht="15.75" customHeight="1" x14ac:dyDescent="0.2">
      <c r="B170" s="105">
        <v>9</v>
      </c>
      <c r="C170" s="143" t="s">
        <v>298</v>
      </c>
      <c r="D170" s="105">
        <v>4</v>
      </c>
      <c r="E170" s="105">
        <v>3</v>
      </c>
      <c r="F170" s="105">
        <v>2</v>
      </c>
      <c r="G170" s="105"/>
      <c r="H170" s="105"/>
      <c r="I170" s="105">
        <v>5</v>
      </c>
      <c r="J170" s="105"/>
      <c r="K170" s="105"/>
      <c r="L170" s="105"/>
      <c r="M170" s="105"/>
      <c r="N170" s="105"/>
      <c r="O170" s="25">
        <v>1</v>
      </c>
      <c r="P170" s="105"/>
      <c r="Q170" s="105"/>
      <c r="S170" s="105" t="s">
        <v>292</v>
      </c>
      <c r="T170" s="105">
        <f>SUM(L163:L180)</f>
        <v>1</v>
      </c>
      <c r="U170" s="137">
        <f>Z190*T170</f>
        <v>0</v>
      </c>
      <c r="V170" s="105" t="s">
        <v>92</v>
      </c>
      <c r="W170" s="105" t="s">
        <v>293</v>
      </c>
      <c r="AE170" s="24" t="s">
        <v>345</v>
      </c>
      <c r="AF170" s="149">
        <v>858</v>
      </c>
      <c r="AG170" s="24">
        <v>660</v>
      </c>
      <c r="AH170" s="24">
        <v>198</v>
      </c>
    </row>
    <row r="171" spans="2:34" ht="15.75" customHeight="1" x14ac:dyDescent="0.2">
      <c r="B171" s="105"/>
      <c r="C171" s="133" t="s">
        <v>325</v>
      </c>
      <c r="D171" s="105"/>
      <c r="E171" s="105"/>
      <c r="F171" s="105"/>
      <c r="G171" s="105"/>
      <c r="H171" s="105"/>
      <c r="I171" s="105"/>
      <c r="J171" s="105"/>
      <c r="K171" s="105">
        <v>1</v>
      </c>
      <c r="L171" s="105"/>
      <c r="M171" s="105"/>
      <c r="N171" s="105"/>
      <c r="O171" s="25"/>
      <c r="P171" s="105"/>
      <c r="Q171" s="105"/>
      <c r="S171" s="105" t="s">
        <v>294</v>
      </c>
      <c r="T171" s="105">
        <f>SUM(M162:M180)</f>
        <v>2</v>
      </c>
      <c r="U171" s="137">
        <f t="shared" ref="U171:U172" si="13">Z186*T171</f>
        <v>0</v>
      </c>
      <c r="V171" s="105"/>
      <c r="W171" s="145">
        <f>U176-V176+W172</f>
        <v>46240</v>
      </c>
      <c r="AE171" s="24" t="s">
        <v>122</v>
      </c>
      <c r="AF171" s="149">
        <v>1007.5</v>
      </c>
      <c r="AG171" s="24">
        <v>775</v>
      </c>
      <c r="AH171" s="24">
        <v>232.5</v>
      </c>
    </row>
    <row r="172" spans="2:34" ht="15.75" customHeight="1" x14ac:dyDescent="0.2">
      <c r="B172" s="105">
        <v>2</v>
      </c>
      <c r="C172" s="146" t="s">
        <v>346</v>
      </c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25">
        <v>1</v>
      </c>
      <c r="P172" s="105"/>
      <c r="Q172" s="105"/>
      <c r="S172" s="105" t="s">
        <v>134</v>
      </c>
      <c r="T172" s="105">
        <f>SUM(N162:N180)</f>
        <v>1</v>
      </c>
      <c r="U172" s="137">
        <f t="shared" si="13"/>
        <v>0</v>
      </c>
      <c r="V172" s="105" t="s">
        <v>347</v>
      </c>
      <c r="W172" s="105">
        <v>10000</v>
      </c>
      <c r="AE172" s="24" t="s">
        <v>127</v>
      </c>
      <c r="AF172" s="149">
        <v>720.2</v>
      </c>
      <c r="AG172" s="24">
        <v>554</v>
      </c>
      <c r="AH172" s="24">
        <v>166.2</v>
      </c>
    </row>
    <row r="173" spans="2:34" ht="15.75" customHeight="1" x14ac:dyDescent="0.2">
      <c r="B173" s="105">
        <v>13</v>
      </c>
      <c r="C173" s="143" t="s">
        <v>72</v>
      </c>
      <c r="D173" s="105">
        <v>9</v>
      </c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25"/>
      <c r="P173" s="105"/>
      <c r="Q173" s="105"/>
      <c r="S173" s="105" t="s">
        <v>302</v>
      </c>
      <c r="T173" s="105">
        <f>SUM(P162:P180)</f>
        <v>2</v>
      </c>
      <c r="U173" s="137">
        <f>Z189*T173</f>
        <v>0</v>
      </c>
      <c r="V173" s="105"/>
      <c r="W173" s="105"/>
      <c r="AE173" s="24" t="s">
        <v>132</v>
      </c>
      <c r="AF173" s="149">
        <v>7605</v>
      </c>
      <c r="AG173" s="24">
        <v>5850</v>
      </c>
      <c r="AH173" s="24">
        <v>1755</v>
      </c>
    </row>
    <row r="174" spans="2:34" ht="15.75" customHeight="1" x14ac:dyDescent="0.2">
      <c r="B174" s="105"/>
      <c r="C174" s="144" t="s">
        <v>348</v>
      </c>
      <c r="D174" s="105"/>
      <c r="E174" s="105"/>
      <c r="F174" s="105">
        <v>3</v>
      </c>
      <c r="G174" s="105"/>
      <c r="H174" s="105"/>
      <c r="I174" s="105"/>
      <c r="J174" s="105"/>
      <c r="K174" s="105"/>
      <c r="L174" s="105"/>
      <c r="M174" s="105"/>
      <c r="N174" s="105"/>
      <c r="O174" s="25"/>
      <c r="P174" s="105"/>
      <c r="Q174" s="105"/>
      <c r="S174" s="105" t="s">
        <v>14</v>
      </c>
      <c r="T174" s="105">
        <f>SUM(O163:O180)</f>
        <v>3</v>
      </c>
      <c r="U174" s="137">
        <f>Z188*T174</f>
        <v>0</v>
      </c>
      <c r="V174" s="105"/>
      <c r="W174" s="105"/>
      <c r="AE174" s="24" t="s">
        <v>137</v>
      </c>
      <c r="AF174" s="149">
        <v>5460</v>
      </c>
      <c r="AG174" s="24">
        <v>4200</v>
      </c>
      <c r="AH174" s="24">
        <v>1260</v>
      </c>
    </row>
    <row r="175" spans="2:34" ht="15.75" customHeight="1" x14ac:dyDescent="0.2">
      <c r="B175" s="105" t="s">
        <v>349</v>
      </c>
      <c r="C175" s="154" t="s">
        <v>329</v>
      </c>
      <c r="D175" s="105"/>
      <c r="E175" s="105"/>
      <c r="F175" s="105"/>
      <c r="G175" s="105"/>
      <c r="H175" s="105"/>
      <c r="I175" s="105">
        <v>4</v>
      </c>
      <c r="J175" s="105"/>
      <c r="K175" s="105"/>
      <c r="L175" s="105"/>
      <c r="M175" s="105"/>
      <c r="N175" s="105"/>
      <c r="O175" s="25"/>
      <c r="P175" s="105">
        <v>1</v>
      </c>
      <c r="Q175" s="105"/>
      <c r="S175" s="105" t="s">
        <v>309</v>
      </c>
      <c r="T175" s="105"/>
      <c r="U175" s="137">
        <f>Z182*T175</f>
        <v>0</v>
      </c>
      <c r="V175" s="105"/>
      <c r="W175" s="105"/>
      <c r="AE175" s="24" t="s">
        <v>142</v>
      </c>
      <c r="AF175" s="149">
        <v>7605</v>
      </c>
      <c r="AG175" s="24">
        <v>5850</v>
      </c>
      <c r="AH175" s="24">
        <v>1755</v>
      </c>
    </row>
    <row r="176" spans="2:34" ht="15.75" customHeight="1" x14ac:dyDescent="0.2">
      <c r="B176" s="105" t="s">
        <v>350</v>
      </c>
      <c r="C176" s="143" t="s">
        <v>351</v>
      </c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25"/>
      <c r="P176" s="105"/>
      <c r="Q176" s="105"/>
      <c r="S176" s="105" t="s">
        <v>187</v>
      </c>
      <c r="T176" s="105"/>
      <c r="U176" s="139">
        <v>123200</v>
      </c>
      <c r="V176" s="120">
        <v>86960</v>
      </c>
      <c r="W176" s="105"/>
      <c r="AE176" s="24" t="s">
        <v>145</v>
      </c>
      <c r="AF176" s="149">
        <v>7605</v>
      </c>
      <c r="AG176" s="24">
        <v>5850</v>
      </c>
      <c r="AH176" s="24">
        <v>1755</v>
      </c>
    </row>
    <row r="177" spans="2:23" ht="15.75" customHeight="1" x14ac:dyDescent="0.2">
      <c r="B177" s="105">
        <v>6</v>
      </c>
      <c r="C177" s="143" t="s">
        <v>63</v>
      </c>
      <c r="D177" s="105">
        <v>12</v>
      </c>
      <c r="E177" s="105"/>
      <c r="F177" s="105"/>
      <c r="G177" s="105"/>
      <c r="H177" s="105"/>
      <c r="I177" s="105"/>
      <c r="J177" s="105"/>
      <c r="K177" s="105">
        <v>2</v>
      </c>
      <c r="L177" s="105"/>
      <c r="M177" s="105"/>
      <c r="N177" s="105"/>
      <c r="O177" s="25"/>
      <c r="P177" s="105"/>
      <c r="Q177" s="105"/>
      <c r="R177" s="24"/>
      <c r="S177" s="24"/>
      <c r="T177" s="24"/>
      <c r="U177" s="24"/>
      <c r="V177" s="24"/>
      <c r="W177" s="130"/>
    </row>
    <row r="178" spans="2:23" ht="15.75" customHeight="1" x14ac:dyDescent="0.2">
      <c r="B178" s="105">
        <v>3</v>
      </c>
      <c r="C178" s="143" t="s">
        <v>56</v>
      </c>
      <c r="D178" s="105"/>
      <c r="E178" s="105"/>
      <c r="F178" s="105"/>
      <c r="G178" s="105"/>
      <c r="H178" s="105"/>
      <c r="I178" s="105"/>
      <c r="J178" s="105"/>
      <c r="K178" s="105">
        <v>1</v>
      </c>
      <c r="L178" s="105"/>
      <c r="M178" s="105"/>
      <c r="N178" s="105"/>
      <c r="O178" s="25"/>
      <c r="P178" s="105"/>
      <c r="Q178" s="105"/>
      <c r="R178" s="24"/>
    </row>
    <row r="179" spans="2:23" ht="15.75" customHeight="1" x14ac:dyDescent="0.2">
      <c r="B179" s="105" t="s">
        <v>352</v>
      </c>
      <c r="C179" s="143" t="s">
        <v>353</v>
      </c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25"/>
      <c r="P179" s="105"/>
      <c r="Q179" s="105"/>
      <c r="R179" s="24"/>
    </row>
    <row r="180" spans="2:23" ht="15.75" customHeight="1" x14ac:dyDescent="0.2">
      <c r="B180" s="105">
        <v>5</v>
      </c>
      <c r="C180" s="143" t="s">
        <v>354</v>
      </c>
      <c r="D180" s="105">
        <v>3</v>
      </c>
      <c r="E180" s="105">
        <v>2</v>
      </c>
      <c r="F180" s="105"/>
      <c r="G180" s="105"/>
      <c r="H180" s="105"/>
      <c r="I180" s="105"/>
      <c r="J180" s="105"/>
      <c r="K180" s="105"/>
      <c r="L180" s="105"/>
      <c r="M180" s="105"/>
      <c r="N180" s="105"/>
      <c r="O180" s="25"/>
      <c r="P180" s="105"/>
      <c r="Q180" s="105"/>
      <c r="R180" s="24"/>
    </row>
    <row r="181" spans="2:23" ht="15.75" customHeight="1" x14ac:dyDescent="0.2"/>
    <row r="182" spans="2:23" ht="15.75" customHeight="1" x14ac:dyDescent="0.2"/>
    <row r="183" spans="2:23" ht="15.75" customHeight="1" x14ac:dyDescent="0.2"/>
    <row r="184" spans="2:23" ht="15.75" customHeight="1" x14ac:dyDescent="0.2"/>
    <row r="185" spans="2:23" ht="15.75" customHeight="1" x14ac:dyDescent="0.2">
      <c r="B185" s="105" t="s">
        <v>315</v>
      </c>
      <c r="C185" s="141" t="s">
        <v>2</v>
      </c>
      <c r="D185" s="131" t="s">
        <v>3</v>
      </c>
      <c r="E185" s="131" t="s">
        <v>4</v>
      </c>
      <c r="F185" s="131" t="s">
        <v>5</v>
      </c>
      <c r="G185" s="131" t="s">
        <v>6</v>
      </c>
      <c r="H185" s="131" t="s">
        <v>7</v>
      </c>
      <c r="I185" s="131" t="s">
        <v>8</v>
      </c>
      <c r="J185" s="131" t="s">
        <v>9</v>
      </c>
      <c r="K185" s="131" t="s">
        <v>10</v>
      </c>
      <c r="L185" s="131" t="s">
        <v>284</v>
      </c>
      <c r="M185" s="132" t="s">
        <v>12</v>
      </c>
      <c r="N185" s="132" t="s">
        <v>13</v>
      </c>
      <c r="O185" s="132" t="s">
        <v>14</v>
      </c>
      <c r="P185" s="105" t="s">
        <v>15</v>
      </c>
      <c r="Q185" s="105" t="s">
        <v>307</v>
      </c>
    </row>
    <row r="186" spans="2:23" ht="15.75" customHeight="1" x14ac:dyDescent="0.2">
      <c r="B186" s="105"/>
      <c r="C186" s="142" t="s">
        <v>47</v>
      </c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25"/>
      <c r="P186" s="105"/>
      <c r="Q186" s="105"/>
      <c r="S186" s="105" t="s">
        <v>3</v>
      </c>
      <c r="T186" s="105">
        <f>SUM(D187:D204)</f>
        <v>31</v>
      </c>
      <c r="U186" s="137">
        <f>Z200*T186</f>
        <v>0</v>
      </c>
      <c r="V186" s="105"/>
      <c r="W186" s="105"/>
    </row>
    <row r="187" spans="2:23" ht="15.75" customHeight="1" x14ac:dyDescent="0.2">
      <c r="B187" s="105">
        <v>3</v>
      </c>
      <c r="C187" s="144" t="s">
        <v>355</v>
      </c>
      <c r="D187" s="105"/>
      <c r="E187" s="105"/>
      <c r="F187" s="105"/>
      <c r="G187" s="105"/>
      <c r="H187" s="105"/>
      <c r="I187" s="105"/>
      <c r="J187" s="105"/>
      <c r="K187" s="105">
        <v>1</v>
      </c>
      <c r="L187" s="105"/>
      <c r="M187" s="105"/>
      <c r="N187" s="105"/>
      <c r="O187" s="25"/>
      <c r="P187" s="105"/>
      <c r="Q187" s="105"/>
      <c r="S187" s="105" t="s">
        <v>99</v>
      </c>
      <c r="T187" s="105">
        <f>SUM(E187:E204)</f>
        <v>23</v>
      </c>
      <c r="U187" s="137">
        <f>Z199*T187</f>
        <v>0</v>
      </c>
      <c r="V187" s="105"/>
      <c r="W187" s="105"/>
    </row>
    <row r="188" spans="2:23" ht="15.75" customHeight="1" x14ac:dyDescent="0.2">
      <c r="B188" s="105"/>
      <c r="C188" s="133" t="s">
        <v>49</v>
      </c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25"/>
      <c r="P188" s="105"/>
      <c r="Q188" s="105"/>
      <c r="S188" s="105" t="s">
        <v>103</v>
      </c>
      <c r="T188" s="105">
        <f>SUM(F187:F204)</f>
        <v>12</v>
      </c>
      <c r="U188" s="137">
        <f>Z202*T188</f>
        <v>0</v>
      </c>
      <c r="V188" s="105"/>
      <c r="W188" s="105"/>
    </row>
    <row r="189" spans="2:23" ht="15.75" customHeight="1" x14ac:dyDescent="0.2">
      <c r="B189" s="105">
        <v>2</v>
      </c>
      <c r="C189" s="143" t="s">
        <v>342</v>
      </c>
      <c r="D189" s="105"/>
      <c r="E189" s="105"/>
      <c r="F189" s="105"/>
      <c r="G189" s="105"/>
      <c r="H189" s="105"/>
      <c r="I189" s="105"/>
      <c r="J189" s="105"/>
      <c r="K189" s="105">
        <v>2</v>
      </c>
      <c r="L189" s="105"/>
      <c r="M189" s="105"/>
      <c r="N189" s="105"/>
      <c r="O189" s="25"/>
      <c r="P189" s="105"/>
      <c r="Q189" s="105"/>
      <c r="S189" s="105" t="s">
        <v>106</v>
      </c>
      <c r="T189" s="105">
        <f>SUM(G187:G204)</f>
        <v>0</v>
      </c>
      <c r="U189" s="137">
        <f>Z202*T189</f>
        <v>0</v>
      </c>
      <c r="V189" s="105"/>
      <c r="W189" s="105"/>
    </row>
    <row r="190" spans="2:23" ht="15.75" customHeight="1" x14ac:dyDescent="0.2">
      <c r="B190" s="105">
        <v>9</v>
      </c>
      <c r="C190" s="144" t="s">
        <v>288</v>
      </c>
      <c r="D190" s="105">
        <v>10</v>
      </c>
      <c r="E190" s="105">
        <v>10</v>
      </c>
      <c r="F190" s="105">
        <v>3</v>
      </c>
      <c r="G190" s="105"/>
      <c r="H190" s="105"/>
      <c r="I190" s="105"/>
      <c r="J190" s="105"/>
      <c r="K190" s="105"/>
      <c r="L190" s="105"/>
      <c r="M190" s="105">
        <v>1</v>
      </c>
      <c r="N190" s="105">
        <v>1</v>
      </c>
      <c r="O190" s="25"/>
      <c r="P190" s="105"/>
      <c r="Q190" s="105"/>
      <c r="S190" s="105" t="s">
        <v>7</v>
      </c>
      <c r="T190" s="105">
        <f>SUM(H187:H204)</f>
        <v>0</v>
      </c>
      <c r="U190" s="137">
        <f>Z204*T190</f>
        <v>0</v>
      </c>
      <c r="V190" s="105"/>
      <c r="W190" s="105"/>
    </row>
    <row r="191" spans="2:23" ht="15.75" customHeight="1" x14ac:dyDescent="0.2">
      <c r="B191" s="105">
        <v>5</v>
      </c>
      <c r="C191" s="148" t="s">
        <v>356</v>
      </c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25">
        <v>1</v>
      </c>
      <c r="P191" s="105"/>
      <c r="Q191" s="105"/>
      <c r="S191" s="105" t="s">
        <v>8</v>
      </c>
      <c r="T191" s="105">
        <f>SUM(I187:I204)</f>
        <v>0</v>
      </c>
      <c r="U191" s="137">
        <f>Z203*T191</f>
        <v>0</v>
      </c>
      <c r="V191" s="105"/>
      <c r="W191" s="105"/>
    </row>
    <row r="192" spans="2:23" ht="15.75" customHeight="1" x14ac:dyDescent="0.2">
      <c r="B192" s="105">
        <v>6</v>
      </c>
      <c r="C192" s="143" t="s">
        <v>312</v>
      </c>
      <c r="D192" s="105"/>
      <c r="E192" s="105"/>
      <c r="F192" s="105"/>
      <c r="G192" s="105"/>
      <c r="H192" s="105"/>
      <c r="I192" s="105"/>
      <c r="J192" s="105"/>
      <c r="K192" s="105">
        <v>2</v>
      </c>
      <c r="L192" s="105"/>
      <c r="M192" s="105"/>
      <c r="N192" s="105"/>
      <c r="O192" s="25"/>
      <c r="P192" s="105"/>
      <c r="Q192" s="105"/>
      <c r="S192" s="105" t="s">
        <v>116</v>
      </c>
      <c r="T192" s="105">
        <f>SUM(J187:J204)</f>
        <v>0</v>
      </c>
      <c r="U192" s="137">
        <f t="shared" ref="U192:U193" si="14">Z208*T192</f>
        <v>0</v>
      </c>
      <c r="V192" s="105"/>
      <c r="W192" s="105"/>
    </row>
    <row r="193" spans="2:23" ht="15.75" customHeight="1" x14ac:dyDescent="0.2">
      <c r="B193" s="105"/>
      <c r="C193" s="133" t="s">
        <v>323</v>
      </c>
      <c r="D193" s="105"/>
      <c r="E193" s="105"/>
      <c r="F193" s="105"/>
      <c r="G193" s="105"/>
      <c r="H193" s="105"/>
      <c r="I193" s="105"/>
      <c r="J193" s="105"/>
      <c r="S193" s="105" t="s">
        <v>10</v>
      </c>
      <c r="T193" s="105">
        <f>SUM(K187:K204)</f>
        <v>6</v>
      </c>
      <c r="U193" s="137">
        <f t="shared" si="14"/>
        <v>0</v>
      </c>
      <c r="V193" s="105"/>
      <c r="W193" s="105"/>
    </row>
    <row r="194" spans="2:23" ht="15.75" customHeight="1" x14ac:dyDescent="0.2">
      <c r="B194" s="105"/>
      <c r="C194" s="133" t="s">
        <v>298</v>
      </c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25"/>
      <c r="P194" s="105"/>
      <c r="Q194" s="105"/>
      <c r="S194" s="105" t="s">
        <v>292</v>
      </c>
      <c r="T194" s="105">
        <f>SUM(L187:L204)</f>
        <v>0</v>
      </c>
      <c r="U194" s="137">
        <f>Z214*T194</f>
        <v>0</v>
      </c>
      <c r="V194" s="105" t="s">
        <v>92</v>
      </c>
      <c r="W194" s="105" t="s">
        <v>293</v>
      </c>
    </row>
    <row r="195" spans="2:23" ht="15.75" customHeight="1" x14ac:dyDescent="0.2">
      <c r="B195" s="105"/>
      <c r="C195" s="133" t="s">
        <v>325</v>
      </c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25"/>
      <c r="P195" s="105"/>
      <c r="Q195" s="105"/>
      <c r="S195" s="105" t="s">
        <v>294</v>
      </c>
      <c r="T195" s="105">
        <f>SUM(M186:M204)</f>
        <v>5</v>
      </c>
      <c r="U195" s="137">
        <f t="shared" ref="U195:U196" si="15">Z210*T195</f>
        <v>0</v>
      </c>
      <c r="V195" s="105"/>
      <c r="W195" s="145">
        <f>U200-V200</f>
        <v>35800</v>
      </c>
    </row>
    <row r="196" spans="2:23" ht="15.75" customHeight="1" x14ac:dyDescent="0.2">
      <c r="B196" s="105"/>
      <c r="C196" s="133" t="s">
        <v>346</v>
      </c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25"/>
      <c r="P196" s="105"/>
      <c r="Q196" s="105"/>
      <c r="S196" s="105" t="s">
        <v>134</v>
      </c>
      <c r="T196" s="105">
        <f>SUM(N186:N204)</f>
        <v>2</v>
      </c>
      <c r="U196" s="137">
        <f t="shared" si="15"/>
        <v>0</v>
      </c>
      <c r="V196" s="105"/>
      <c r="W196" s="105"/>
    </row>
    <row r="197" spans="2:23" ht="15.75" customHeight="1" x14ac:dyDescent="0.2">
      <c r="B197" s="105">
        <v>7</v>
      </c>
      <c r="C197" s="144" t="s">
        <v>72</v>
      </c>
      <c r="D197" s="105">
        <v>6</v>
      </c>
      <c r="E197" s="105">
        <v>4</v>
      </c>
      <c r="F197" s="105"/>
      <c r="G197" s="105"/>
      <c r="H197" s="105"/>
      <c r="I197" s="105"/>
      <c r="J197" s="105"/>
      <c r="K197" s="105"/>
      <c r="L197" s="105"/>
      <c r="M197" s="105">
        <v>4</v>
      </c>
      <c r="N197" s="105">
        <v>1</v>
      </c>
      <c r="O197" s="25"/>
      <c r="P197" s="105"/>
      <c r="Q197" s="105"/>
      <c r="S197" s="105" t="s">
        <v>302</v>
      </c>
      <c r="T197" s="105">
        <f>SUM(P186:P204)</f>
        <v>0</v>
      </c>
      <c r="U197" s="137">
        <f>Z213*T197</f>
        <v>0</v>
      </c>
      <c r="V197" s="105"/>
      <c r="W197" s="105"/>
    </row>
    <row r="198" spans="2:23" ht="15.75" customHeight="1" x14ac:dyDescent="0.2">
      <c r="B198" s="105">
        <v>4</v>
      </c>
      <c r="C198" s="143" t="s">
        <v>357</v>
      </c>
      <c r="D198" s="105"/>
      <c r="E198" s="105"/>
      <c r="F198" s="105"/>
      <c r="G198" s="105"/>
      <c r="H198" s="105"/>
      <c r="I198" s="105"/>
      <c r="J198" s="105"/>
      <c r="K198" s="105">
        <v>1</v>
      </c>
      <c r="L198" s="105"/>
      <c r="M198" s="105"/>
      <c r="N198" s="105"/>
      <c r="O198" s="25"/>
      <c r="P198" s="105"/>
      <c r="Q198" s="105"/>
      <c r="S198" s="105" t="s">
        <v>14</v>
      </c>
      <c r="T198" s="105">
        <f>SUM(O187:O204)</f>
        <v>1</v>
      </c>
      <c r="U198" s="137">
        <f>Z212*T198</f>
        <v>0</v>
      </c>
      <c r="V198" s="105"/>
      <c r="W198" s="105"/>
    </row>
    <row r="199" spans="2:23" ht="15.75" customHeight="1" x14ac:dyDescent="0.2">
      <c r="B199" s="105" t="s">
        <v>358</v>
      </c>
      <c r="C199" s="154" t="s">
        <v>329</v>
      </c>
      <c r="D199" s="105">
        <v>3</v>
      </c>
      <c r="E199" s="105">
        <v>3</v>
      </c>
      <c r="F199" s="105">
        <v>3</v>
      </c>
      <c r="G199" s="105"/>
      <c r="H199" s="105"/>
      <c r="I199" s="105"/>
      <c r="J199" s="105"/>
      <c r="K199" s="105"/>
      <c r="L199" s="105"/>
      <c r="M199" s="105"/>
      <c r="N199" s="105"/>
      <c r="O199" s="25"/>
      <c r="P199" s="105"/>
      <c r="Q199" s="105"/>
      <c r="S199" s="105" t="s">
        <v>309</v>
      </c>
      <c r="T199" s="105"/>
      <c r="U199" s="137">
        <f>Z206*T199</f>
        <v>0</v>
      </c>
      <c r="V199" s="105"/>
      <c r="W199" s="105"/>
    </row>
    <row r="200" spans="2:23" ht="15.75" customHeight="1" x14ac:dyDescent="0.2">
      <c r="B200" s="105"/>
      <c r="C200" s="133" t="s">
        <v>351</v>
      </c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25"/>
      <c r="P200" s="105"/>
      <c r="Q200" s="105"/>
      <c r="S200" s="105" t="s">
        <v>187</v>
      </c>
      <c r="T200" s="105"/>
      <c r="U200" s="139">
        <v>105000</v>
      </c>
      <c r="V200" s="120">
        <v>69200</v>
      </c>
      <c r="W200" s="105"/>
    </row>
    <row r="201" spans="2:23" ht="15.75" customHeight="1" x14ac:dyDescent="0.2">
      <c r="B201" s="105"/>
      <c r="C201" s="133" t="s">
        <v>63</v>
      </c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25"/>
      <c r="P201" s="105"/>
      <c r="Q201" s="105"/>
      <c r="R201" s="24"/>
      <c r="S201" s="24"/>
      <c r="T201" s="24"/>
      <c r="U201" s="24"/>
      <c r="V201" s="24"/>
      <c r="W201" s="130"/>
    </row>
    <row r="202" spans="2:23" ht="15.75" customHeight="1" x14ac:dyDescent="0.2">
      <c r="B202" s="105"/>
      <c r="C202" s="133" t="s">
        <v>56</v>
      </c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25"/>
      <c r="P202" s="105"/>
      <c r="Q202" s="105"/>
      <c r="R202" s="24"/>
    </row>
    <row r="203" spans="2:23" ht="15.75" customHeight="1" x14ac:dyDescent="0.2">
      <c r="B203" s="105"/>
      <c r="C203" s="133" t="s">
        <v>353</v>
      </c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25"/>
      <c r="P203" s="105"/>
      <c r="Q203" s="105"/>
      <c r="R203" s="24"/>
    </row>
    <row r="204" spans="2:23" ht="15.75" customHeight="1" x14ac:dyDescent="0.2">
      <c r="B204" s="105">
        <v>8</v>
      </c>
      <c r="C204" s="155" t="s">
        <v>359</v>
      </c>
      <c r="D204" s="105">
        <v>12</v>
      </c>
      <c r="E204" s="105">
        <v>6</v>
      </c>
      <c r="F204" s="105">
        <v>6</v>
      </c>
      <c r="G204" s="105"/>
      <c r="H204" s="105"/>
      <c r="I204" s="105"/>
      <c r="J204" s="105"/>
      <c r="K204" s="105"/>
      <c r="L204" s="105"/>
      <c r="M204" s="105"/>
      <c r="N204" s="105"/>
      <c r="O204" s="25"/>
      <c r="P204" s="105"/>
      <c r="Q204" s="105"/>
      <c r="R204" s="24"/>
    </row>
    <row r="205" spans="2:23" ht="15.75" customHeight="1" x14ac:dyDescent="0.2"/>
    <row r="206" spans="2:23" ht="15.75" customHeight="1" x14ac:dyDescent="0.2"/>
    <row r="207" spans="2:23" ht="15.75" customHeight="1" x14ac:dyDescent="0.2"/>
    <row r="208" spans="2:23" ht="15.75" customHeight="1" x14ac:dyDescent="0.2"/>
    <row r="209" spans="1:23" ht="15.75" customHeight="1" x14ac:dyDescent="0.2">
      <c r="B209" s="105" t="s">
        <v>1</v>
      </c>
      <c r="C209" s="141" t="s">
        <v>2</v>
      </c>
      <c r="D209" s="131" t="s">
        <v>3</v>
      </c>
      <c r="E209" s="131" t="s">
        <v>4</v>
      </c>
      <c r="F209" s="131" t="s">
        <v>5</v>
      </c>
      <c r="G209" s="131" t="s">
        <v>6</v>
      </c>
      <c r="H209" s="131" t="s">
        <v>7</v>
      </c>
      <c r="I209" s="131" t="s">
        <v>8</v>
      </c>
      <c r="J209" s="131" t="s">
        <v>9</v>
      </c>
      <c r="K209" s="131" t="s">
        <v>10</v>
      </c>
      <c r="L209" s="131" t="s">
        <v>284</v>
      </c>
      <c r="M209" s="132" t="s">
        <v>12</v>
      </c>
      <c r="N209" s="132" t="s">
        <v>13</v>
      </c>
      <c r="O209" s="132" t="s">
        <v>14</v>
      </c>
      <c r="P209" s="105" t="s">
        <v>15</v>
      </c>
      <c r="Q209" s="105" t="s">
        <v>307</v>
      </c>
    </row>
    <row r="210" spans="1:23" ht="15.75" customHeight="1" x14ac:dyDescent="0.2">
      <c r="A210" s="105" t="s">
        <v>0</v>
      </c>
      <c r="B210" s="133"/>
      <c r="C210" s="142" t="s">
        <v>47</v>
      </c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25"/>
      <c r="P210" s="105"/>
      <c r="Q210" s="105"/>
      <c r="R210" s="105" t="s">
        <v>3</v>
      </c>
      <c r="S210" s="105">
        <f>SUM(D211:D228)</f>
        <v>48</v>
      </c>
      <c r="T210" s="137">
        <f>Y224*S210</f>
        <v>0</v>
      </c>
      <c r="U210" s="105"/>
      <c r="V210" s="105"/>
    </row>
    <row r="211" spans="1:23" ht="15.75" customHeight="1" x14ac:dyDescent="0.2">
      <c r="A211" s="105">
        <v>5</v>
      </c>
      <c r="B211" s="133"/>
      <c r="C211" s="143" t="s">
        <v>355</v>
      </c>
      <c r="D211" s="105"/>
      <c r="E211" s="105"/>
      <c r="F211" s="105"/>
      <c r="G211" s="105"/>
      <c r="H211" s="105"/>
      <c r="I211" s="105"/>
      <c r="J211" s="105"/>
      <c r="K211" s="105">
        <v>1</v>
      </c>
      <c r="L211" s="105"/>
      <c r="M211" s="105"/>
      <c r="N211" s="105"/>
      <c r="O211" s="25"/>
      <c r="P211" s="105"/>
      <c r="Q211" s="105"/>
      <c r="R211" s="105" t="s">
        <v>99</v>
      </c>
      <c r="S211" s="105">
        <f>SUM(E211:E228)</f>
        <v>20</v>
      </c>
      <c r="T211" s="137">
        <f>Y223*S211</f>
        <v>0</v>
      </c>
      <c r="U211" s="105"/>
      <c r="V211" s="105"/>
    </row>
    <row r="212" spans="1:23" ht="15.75" customHeight="1" x14ac:dyDescent="0.2">
      <c r="A212" s="105">
        <v>15</v>
      </c>
      <c r="B212" s="133"/>
      <c r="C212" s="143" t="s">
        <v>73</v>
      </c>
      <c r="D212" s="105"/>
      <c r="E212" s="105"/>
      <c r="F212" s="105"/>
      <c r="G212" s="105"/>
      <c r="H212" s="105"/>
      <c r="I212" s="105"/>
      <c r="J212" s="105"/>
      <c r="K212" s="105">
        <v>2</v>
      </c>
      <c r="L212" s="105"/>
      <c r="M212" s="105">
        <v>2</v>
      </c>
      <c r="N212" s="105">
        <v>1</v>
      </c>
      <c r="O212" s="25">
        <v>1</v>
      </c>
      <c r="P212" s="105">
        <v>1</v>
      </c>
      <c r="Q212" s="105"/>
      <c r="R212" s="105" t="s">
        <v>103</v>
      </c>
      <c r="S212" s="105">
        <f>SUM(F211:F228)</f>
        <v>7</v>
      </c>
      <c r="T212" s="137">
        <f>Y226*S212</f>
        <v>0</v>
      </c>
      <c r="U212" s="105"/>
      <c r="V212" s="105"/>
    </row>
    <row r="213" spans="1:23" ht="15.75" customHeight="1" x14ac:dyDescent="0.2">
      <c r="A213" s="105">
        <v>4</v>
      </c>
      <c r="B213" s="133"/>
      <c r="C213" s="143" t="s">
        <v>360</v>
      </c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25">
        <v>1</v>
      </c>
      <c r="P213" s="105"/>
      <c r="Q213" s="105"/>
      <c r="R213" s="105" t="s">
        <v>106</v>
      </c>
      <c r="S213" s="105">
        <f>SUM(G211:G228)</f>
        <v>0</v>
      </c>
      <c r="T213" s="137">
        <f>Y226*S213</f>
        <v>0</v>
      </c>
      <c r="U213" s="105"/>
      <c r="V213" s="105"/>
    </row>
    <row r="214" spans="1:23" ht="15.75" customHeight="1" x14ac:dyDescent="0.2">
      <c r="A214" s="105">
        <v>6</v>
      </c>
      <c r="B214" s="133"/>
      <c r="C214" s="143" t="s">
        <v>288</v>
      </c>
      <c r="D214" s="105">
        <v>10</v>
      </c>
      <c r="E214" s="105">
        <v>10</v>
      </c>
      <c r="F214" s="105"/>
      <c r="G214" s="105"/>
      <c r="H214" s="105"/>
      <c r="I214" s="105"/>
      <c r="J214" s="105"/>
      <c r="K214" s="105"/>
      <c r="L214" s="105"/>
      <c r="M214" s="105">
        <v>1</v>
      </c>
      <c r="N214" s="105">
        <v>1</v>
      </c>
      <c r="O214" s="25"/>
      <c r="P214" s="105">
        <v>1</v>
      </c>
      <c r="Q214" s="105"/>
      <c r="R214" s="105" t="s">
        <v>7</v>
      </c>
      <c r="S214" s="105">
        <f>SUM(H211:H228)</f>
        <v>0</v>
      </c>
      <c r="T214" s="137">
        <f>Y228*S214</f>
        <v>0</v>
      </c>
      <c r="U214" s="105"/>
      <c r="V214" s="105"/>
    </row>
    <row r="215" spans="1:23" ht="15.75" customHeight="1" x14ac:dyDescent="0.2">
      <c r="A215" s="105">
        <v>13</v>
      </c>
      <c r="B215" s="133"/>
      <c r="C215" s="143" t="s">
        <v>361</v>
      </c>
      <c r="D215" s="105">
        <v>6</v>
      </c>
      <c r="E215" s="105">
        <v>2</v>
      </c>
      <c r="F215" s="105">
        <v>2</v>
      </c>
      <c r="G215" s="105"/>
      <c r="H215" s="105"/>
      <c r="I215" s="105"/>
      <c r="J215" s="105"/>
      <c r="K215" s="105"/>
      <c r="L215" s="105"/>
      <c r="M215" s="105"/>
      <c r="N215" s="105"/>
      <c r="O215" s="25"/>
      <c r="P215" s="105"/>
      <c r="Q215" s="105"/>
      <c r="R215" s="105" t="s">
        <v>8</v>
      </c>
      <c r="S215" s="105">
        <f>SUM(I211:I228)</f>
        <v>0</v>
      </c>
      <c r="T215" s="137">
        <f>Y227*S215</f>
        <v>0</v>
      </c>
      <c r="U215" s="105"/>
      <c r="V215" s="105"/>
    </row>
    <row r="216" spans="1:23" ht="15.75" customHeight="1" x14ac:dyDescent="0.2">
      <c r="A216" s="105">
        <v>11</v>
      </c>
      <c r="B216" s="133"/>
      <c r="C216" s="143" t="s">
        <v>312</v>
      </c>
      <c r="D216" s="105"/>
      <c r="E216" s="105"/>
      <c r="F216" s="105"/>
      <c r="G216" s="105"/>
      <c r="H216" s="105"/>
      <c r="I216" s="105"/>
      <c r="J216" s="105"/>
      <c r="K216" s="105">
        <v>1</v>
      </c>
      <c r="L216" s="105"/>
      <c r="M216" s="105"/>
      <c r="N216" s="105"/>
      <c r="O216" s="25"/>
      <c r="P216" s="105"/>
      <c r="Q216" s="105"/>
      <c r="R216" s="105" t="s">
        <v>116</v>
      </c>
      <c r="S216" s="105">
        <f>SUM(J211:J228)</f>
        <v>0</v>
      </c>
      <c r="T216" s="137">
        <f t="shared" ref="T216:T217" si="16">Y232*S216</f>
        <v>0</v>
      </c>
      <c r="U216" s="105"/>
      <c r="V216" s="105"/>
    </row>
    <row r="217" spans="1:23" ht="15.75" customHeight="1" x14ac:dyDescent="0.2">
      <c r="A217" s="105">
        <v>10</v>
      </c>
      <c r="B217" s="133" t="s">
        <v>362</v>
      </c>
      <c r="C217" s="143" t="s">
        <v>323</v>
      </c>
      <c r="D217" s="105"/>
      <c r="E217" s="105"/>
      <c r="F217" s="105"/>
      <c r="G217" s="105"/>
      <c r="H217" s="105"/>
      <c r="I217" s="105"/>
      <c r="J217" s="105"/>
      <c r="K217" s="24">
        <v>1</v>
      </c>
      <c r="R217" s="105" t="s">
        <v>10</v>
      </c>
      <c r="S217" s="105">
        <f>SUM(K211:K232)</f>
        <v>9</v>
      </c>
      <c r="T217" s="137">
        <f t="shared" si="16"/>
        <v>0</v>
      </c>
      <c r="U217" s="105"/>
      <c r="V217" s="105"/>
    </row>
    <row r="218" spans="1:23" ht="15.75" customHeight="1" x14ac:dyDescent="0.2">
      <c r="A218" s="105">
        <v>12</v>
      </c>
      <c r="B218" s="133" t="s">
        <v>363</v>
      </c>
      <c r="C218" s="143" t="s">
        <v>298</v>
      </c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>
        <v>1</v>
      </c>
      <c r="O218" s="25">
        <v>1</v>
      </c>
      <c r="P218" s="105"/>
      <c r="Q218" s="105"/>
      <c r="R218" s="105" t="s">
        <v>292</v>
      </c>
      <c r="S218" s="105">
        <f>SUM(L211:L228)</f>
        <v>0</v>
      </c>
      <c r="T218" s="137">
        <f>Y238*S218</f>
        <v>0</v>
      </c>
      <c r="U218" s="105" t="s">
        <v>92</v>
      </c>
      <c r="V218" s="105" t="s">
        <v>293</v>
      </c>
    </row>
    <row r="219" spans="1:23" ht="15.75" customHeight="1" x14ac:dyDescent="0.2">
      <c r="A219" s="105">
        <v>19</v>
      </c>
      <c r="B219" s="133"/>
      <c r="C219" s="143" t="s">
        <v>364</v>
      </c>
      <c r="D219" s="105">
        <v>4</v>
      </c>
      <c r="E219" s="105">
        <v>2</v>
      </c>
      <c r="F219" s="105"/>
      <c r="G219" s="105"/>
      <c r="H219" s="105"/>
      <c r="I219" s="105"/>
      <c r="J219" s="105"/>
      <c r="K219" s="105"/>
      <c r="L219" s="105"/>
      <c r="M219" s="105"/>
      <c r="N219" s="105"/>
      <c r="O219" s="25"/>
      <c r="P219" s="105"/>
      <c r="Q219" s="105"/>
      <c r="R219" s="105" t="s">
        <v>294</v>
      </c>
      <c r="S219" s="105">
        <f>SUM(M210:M228)</f>
        <v>6</v>
      </c>
      <c r="T219" s="137">
        <f t="shared" ref="T219:T220" si="17">Y234*S219</f>
        <v>0</v>
      </c>
      <c r="U219" s="105"/>
      <c r="V219" s="145">
        <f>T224-U224+V221</f>
        <v>60100</v>
      </c>
    </row>
    <row r="220" spans="1:23" ht="15.75" customHeight="1" x14ac:dyDescent="0.2">
      <c r="A220" s="105">
        <v>16</v>
      </c>
      <c r="B220" s="133" t="s">
        <v>365</v>
      </c>
      <c r="C220" s="143" t="s">
        <v>366</v>
      </c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25"/>
      <c r="P220" s="105"/>
      <c r="Q220" s="105"/>
      <c r="R220" s="105" t="s">
        <v>134</v>
      </c>
      <c r="S220" s="105">
        <f>SUM(N210:N228)</f>
        <v>3</v>
      </c>
      <c r="T220" s="137">
        <f t="shared" si="17"/>
        <v>0</v>
      </c>
      <c r="U220" s="105" t="s">
        <v>367</v>
      </c>
      <c r="V220" s="105"/>
    </row>
    <row r="221" spans="1:23" ht="15.75" customHeight="1" x14ac:dyDescent="0.2">
      <c r="A221" s="105">
        <v>14</v>
      </c>
      <c r="B221" s="133"/>
      <c r="C221" s="143" t="s">
        <v>72</v>
      </c>
      <c r="D221" s="105">
        <v>4</v>
      </c>
      <c r="E221" s="105"/>
      <c r="F221" s="105"/>
      <c r="G221" s="105"/>
      <c r="H221" s="105"/>
      <c r="I221" s="105"/>
      <c r="J221" s="105"/>
      <c r="K221" s="105"/>
      <c r="L221" s="105"/>
      <c r="M221" s="105">
        <v>3</v>
      </c>
      <c r="N221" s="105"/>
      <c r="O221" s="25"/>
      <c r="P221" s="105"/>
      <c r="Q221" s="105"/>
      <c r="R221" s="105" t="s">
        <v>302</v>
      </c>
      <c r="S221" s="105">
        <f>SUM(P210:P228)</f>
        <v>2</v>
      </c>
      <c r="T221" s="137">
        <f>Y237*S221</f>
        <v>0</v>
      </c>
      <c r="U221" s="105"/>
      <c r="V221" s="105">
        <v>14100</v>
      </c>
    </row>
    <row r="222" spans="1:23" ht="15.75" customHeight="1" x14ac:dyDescent="0.2">
      <c r="A222" s="105">
        <v>9</v>
      </c>
      <c r="B222" s="133"/>
      <c r="C222" s="143" t="s">
        <v>64</v>
      </c>
      <c r="D222" s="105">
        <v>6</v>
      </c>
      <c r="E222" s="105"/>
      <c r="F222" s="105">
        <v>2</v>
      </c>
      <c r="G222" s="105"/>
      <c r="H222" s="105"/>
      <c r="I222" s="105"/>
      <c r="J222" s="105"/>
      <c r="K222" s="105">
        <v>1</v>
      </c>
      <c r="L222" s="105"/>
      <c r="M222" s="105"/>
      <c r="N222" s="105"/>
      <c r="O222" s="25"/>
      <c r="P222" s="105"/>
      <c r="Q222" s="105"/>
      <c r="R222" s="105" t="s">
        <v>14</v>
      </c>
      <c r="S222" s="105">
        <f>SUM(O211:O228)</f>
        <v>3</v>
      </c>
      <c r="T222" s="137">
        <f>Y236*S222</f>
        <v>0</v>
      </c>
      <c r="U222" s="105"/>
      <c r="V222" s="105"/>
    </row>
    <row r="223" spans="1:23" ht="15.75" customHeight="1" x14ac:dyDescent="0.2">
      <c r="A223" s="105">
        <v>1</v>
      </c>
      <c r="B223" s="133" t="s">
        <v>368</v>
      </c>
      <c r="C223" s="143" t="s">
        <v>329</v>
      </c>
      <c r="D223" s="105">
        <v>3</v>
      </c>
      <c r="E223" s="105">
        <v>3</v>
      </c>
      <c r="F223" s="105">
        <v>3</v>
      </c>
      <c r="G223" s="105"/>
      <c r="H223" s="105"/>
      <c r="I223" s="105"/>
      <c r="J223" s="105"/>
      <c r="K223" s="105"/>
      <c r="L223" s="105"/>
      <c r="M223" s="105"/>
      <c r="N223" s="105"/>
      <c r="O223" s="25"/>
      <c r="P223" s="105"/>
      <c r="Q223" s="105"/>
      <c r="R223" s="105" t="s">
        <v>309</v>
      </c>
      <c r="S223" s="105"/>
      <c r="T223" s="137">
        <f>Y230*S223</f>
        <v>0</v>
      </c>
      <c r="U223" s="105"/>
      <c r="V223" s="105"/>
      <c r="W223" s="24"/>
    </row>
    <row r="224" spans="1:23" ht="15.75" customHeight="1" x14ac:dyDescent="0.2">
      <c r="A224" s="105">
        <v>21</v>
      </c>
      <c r="B224" s="133"/>
      <c r="C224" s="143" t="s">
        <v>48</v>
      </c>
      <c r="D224" s="105"/>
      <c r="E224" s="105"/>
      <c r="F224" s="105"/>
      <c r="G224" s="105"/>
      <c r="H224" s="105"/>
      <c r="I224" s="105"/>
      <c r="J224" s="105"/>
      <c r="K224" s="105">
        <v>1</v>
      </c>
      <c r="L224" s="105"/>
      <c r="M224" s="105"/>
      <c r="N224" s="105"/>
      <c r="O224" s="25"/>
      <c r="P224" s="105"/>
      <c r="Q224" s="105"/>
      <c r="R224" s="105" t="s">
        <v>187</v>
      </c>
      <c r="S224" s="105"/>
      <c r="T224" s="139">
        <v>153000</v>
      </c>
      <c r="U224" s="120">
        <v>107000</v>
      </c>
      <c r="V224" s="105"/>
      <c r="W224" s="24"/>
    </row>
    <row r="225" spans="1:23" ht="15.75" customHeight="1" x14ac:dyDescent="0.2">
      <c r="A225" s="105">
        <v>8</v>
      </c>
      <c r="B225" s="133"/>
      <c r="C225" s="143" t="s">
        <v>63</v>
      </c>
      <c r="D225" s="105">
        <v>8</v>
      </c>
      <c r="E225" s="105"/>
      <c r="F225" s="105"/>
      <c r="G225" s="105"/>
      <c r="H225" s="105"/>
      <c r="I225" s="105"/>
      <c r="J225" s="105"/>
      <c r="K225" s="105">
        <v>1</v>
      </c>
      <c r="L225" s="105"/>
      <c r="M225" s="105"/>
      <c r="N225" s="105"/>
      <c r="O225" s="25"/>
      <c r="P225" s="105"/>
      <c r="Q225" s="105"/>
      <c r="R225" s="24"/>
      <c r="S225" s="24"/>
      <c r="T225" s="24"/>
      <c r="U225" s="24"/>
      <c r="V225" s="130"/>
      <c r="W225" s="24"/>
    </row>
    <row r="226" spans="1:23" ht="15.75" customHeight="1" x14ac:dyDescent="0.2">
      <c r="A226" s="105">
        <v>7</v>
      </c>
      <c r="B226" s="133"/>
      <c r="C226" s="143" t="s">
        <v>77</v>
      </c>
      <c r="D226" s="105">
        <v>3</v>
      </c>
      <c r="E226" s="105">
        <v>3</v>
      </c>
      <c r="F226" s="105"/>
      <c r="G226" s="105"/>
      <c r="H226" s="105"/>
      <c r="I226" s="105"/>
      <c r="J226" s="105"/>
      <c r="K226" s="105"/>
      <c r="L226" s="105"/>
      <c r="M226" s="105"/>
      <c r="N226" s="105"/>
      <c r="O226" s="25"/>
      <c r="P226" s="105"/>
      <c r="Q226" s="105"/>
      <c r="W226" s="24"/>
    </row>
    <row r="227" spans="1:23" ht="15.75" customHeight="1" x14ac:dyDescent="0.2">
      <c r="A227" s="105">
        <v>18</v>
      </c>
      <c r="B227" s="133" t="s">
        <v>369</v>
      </c>
      <c r="C227" s="143" t="s">
        <v>353</v>
      </c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25"/>
      <c r="P227" s="105"/>
      <c r="Q227" s="105"/>
      <c r="W227" s="24"/>
    </row>
    <row r="228" spans="1:23" ht="15.75" customHeight="1" x14ac:dyDescent="0.2">
      <c r="A228" s="105">
        <v>20</v>
      </c>
      <c r="B228" s="134" t="s">
        <v>370</v>
      </c>
      <c r="C228" s="156" t="s">
        <v>359</v>
      </c>
      <c r="D228" s="135">
        <v>4</v>
      </c>
      <c r="E228" s="135"/>
      <c r="F228" s="135"/>
      <c r="G228" s="135"/>
      <c r="H228" s="135"/>
      <c r="I228" s="135"/>
      <c r="J228" s="135"/>
      <c r="K228" s="135"/>
      <c r="L228" s="135"/>
      <c r="M228" s="135"/>
      <c r="N228" s="135"/>
      <c r="O228" s="157"/>
      <c r="P228" s="135"/>
      <c r="Q228" s="135"/>
      <c r="W228" s="24"/>
    </row>
    <row r="229" spans="1:23" ht="15.75" customHeight="1" x14ac:dyDescent="0.2">
      <c r="A229" s="105"/>
      <c r="B229" s="133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</row>
    <row r="230" spans="1:23" ht="15.75" customHeight="1" x14ac:dyDescent="0.2">
      <c r="A230" s="105">
        <v>6</v>
      </c>
      <c r="B230" s="133" t="s">
        <v>371</v>
      </c>
      <c r="C230" s="129" t="s">
        <v>372</v>
      </c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</row>
    <row r="231" spans="1:23" ht="15.75" customHeight="1" x14ac:dyDescent="0.2">
      <c r="A231" s="105">
        <v>3</v>
      </c>
      <c r="B231" s="133"/>
      <c r="C231" s="129" t="s">
        <v>373</v>
      </c>
      <c r="D231" s="105"/>
      <c r="E231" s="105"/>
      <c r="F231" s="105"/>
      <c r="G231" s="105"/>
      <c r="H231" s="105"/>
      <c r="I231" s="105"/>
      <c r="J231" s="105"/>
      <c r="K231" s="105">
        <v>1</v>
      </c>
      <c r="L231" s="105"/>
      <c r="M231" s="105"/>
      <c r="N231" s="105"/>
      <c r="O231" s="105"/>
      <c r="P231" s="105"/>
      <c r="Q231" s="105"/>
    </row>
    <row r="232" spans="1:23" ht="15.75" customHeight="1" x14ac:dyDescent="0.2">
      <c r="B232" s="133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W232" s="130"/>
    </row>
    <row r="233" spans="1:23" ht="15.75" customHeight="1" x14ac:dyDescent="0.2"/>
    <row r="234" spans="1:23" ht="15.75" customHeight="1" x14ac:dyDescent="0.2">
      <c r="A234" s="158"/>
    </row>
    <row r="235" spans="1:23" ht="15.75" customHeight="1" x14ac:dyDescent="0.2"/>
    <row r="236" spans="1:23" ht="15.75" customHeight="1" x14ac:dyDescent="0.2"/>
    <row r="237" spans="1:23" ht="15.75" customHeight="1" x14ac:dyDescent="0.2"/>
    <row r="238" spans="1:23" ht="15.75" customHeight="1" x14ac:dyDescent="0.2"/>
    <row r="239" spans="1:23" ht="15.75" customHeight="1" x14ac:dyDescent="0.2">
      <c r="A239" s="24" t="s">
        <v>0</v>
      </c>
      <c r="B239" s="105" t="s">
        <v>1</v>
      </c>
      <c r="C239" s="141" t="s">
        <v>2</v>
      </c>
      <c r="D239" s="131" t="s">
        <v>3</v>
      </c>
      <c r="E239" s="131" t="s">
        <v>4</v>
      </c>
      <c r="F239" s="131" t="s">
        <v>5</v>
      </c>
      <c r="G239" s="131" t="s">
        <v>6</v>
      </c>
      <c r="H239" s="131" t="s">
        <v>7</v>
      </c>
      <c r="I239" s="131" t="s">
        <v>8</v>
      </c>
      <c r="J239" s="131" t="s">
        <v>9</v>
      </c>
      <c r="K239" s="131" t="s">
        <v>10</v>
      </c>
      <c r="L239" s="131" t="s">
        <v>284</v>
      </c>
      <c r="M239" s="132" t="s">
        <v>12</v>
      </c>
      <c r="N239" s="132" t="s">
        <v>13</v>
      </c>
      <c r="O239" s="132" t="s">
        <v>14</v>
      </c>
      <c r="P239" s="105" t="s">
        <v>15</v>
      </c>
      <c r="Q239" s="105" t="s">
        <v>307</v>
      </c>
    </row>
    <row r="240" spans="1:23" ht="15.75" customHeight="1" x14ac:dyDescent="0.2">
      <c r="B240" s="105"/>
      <c r="C240" s="142" t="s">
        <v>47</v>
      </c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25"/>
      <c r="P240" s="105"/>
      <c r="Q240" s="105"/>
      <c r="R240" s="105" t="s">
        <v>3</v>
      </c>
      <c r="S240" s="105">
        <f>SUM(D241:D262)</f>
        <v>48</v>
      </c>
      <c r="T240" s="137">
        <f>Y254*S240</f>
        <v>0</v>
      </c>
      <c r="U240" s="105"/>
      <c r="V240" s="105"/>
    </row>
    <row r="241" spans="1:23" ht="15.75" customHeight="1" x14ac:dyDescent="0.2">
      <c r="A241" s="24">
        <v>5</v>
      </c>
      <c r="B241" s="105"/>
      <c r="C241" s="143" t="s">
        <v>355</v>
      </c>
      <c r="D241" s="105"/>
      <c r="E241" s="105"/>
      <c r="F241" s="105"/>
      <c r="G241" s="105"/>
      <c r="H241" s="105"/>
      <c r="I241" s="105"/>
      <c r="J241" s="105"/>
      <c r="K241" s="17">
        <v>1</v>
      </c>
      <c r="L241" s="105"/>
      <c r="M241" s="105"/>
      <c r="N241" s="105"/>
      <c r="O241" s="25"/>
      <c r="P241" s="105"/>
      <c r="Q241" s="105"/>
      <c r="R241" s="105" t="s">
        <v>99</v>
      </c>
      <c r="S241" s="105">
        <f>SUM(E241:E258)</f>
        <v>28</v>
      </c>
      <c r="T241" s="137">
        <f>Y253*S241</f>
        <v>0</v>
      </c>
      <c r="U241" s="105"/>
      <c r="V241" s="105"/>
    </row>
    <row r="242" spans="1:23" ht="15.75" customHeight="1" x14ac:dyDescent="0.2">
      <c r="A242" s="24">
        <v>15</v>
      </c>
      <c r="B242" s="105"/>
      <c r="C242" s="143" t="s">
        <v>73</v>
      </c>
      <c r="D242" s="105">
        <v>4</v>
      </c>
      <c r="E242" s="105">
        <v>4</v>
      </c>
      <c r="F242" s="105">
        <v>3</v>
      </c>
      <c r="G242" s="105">
        <v>3</v>
      </c>
      <c r="H242" s="105"/>
      <c r="I242" s="105"/>
      <c r="J242" s="105"/>
      <c r="K242" s="41">
        <v>5</v>
      </c>
      <c r="L242" s="105"/>
      <c r="M242" s="105"/>
      <c r="N242" s="105"/>
      <c r="O242" s="25"/>
      <c r="P242" s="105"/>
      <c r="Q242" s="105"/>
      <c r="R242" s="105" t="s">
        <v>103</v>
      </c>
      <c r="S242" s="105">
        <f>SUM(F241:F258)</f>
        <v>18</v>
      </c>
      <c r="T242" s="137">
        <f>Y256*S242</f>
        <v>0</v>
      </c>
      <c r="U242" s="105"/>
      <c r="V242" s="105"/>
    </row>
    <row r="243" spans="1:23" ht="15.75" customHeight="1" x14ac:dyDescent="0.2">
      <c r="A243" s="24">
        <v>4</v>
      </c>
      <c r="B243" s="105"/>
      <c r="C243" s="143" t="s">
        <v>374</v>
      </c>
      <c r="D243" s="105">
        <v>6</v>
      </c>
      <c r="E243" s="105">
        <v>6</v>
      </c>
      <c r="F243" s="105">
        <v>5</v>
      </c>
      <c r="G243" s="105">
        <v>1</v>
      </c>
      <c r="H243" s="105">
        <v>2</v>
      </c>
      <c r="I243" s="105"/>
      <c r="J243" s="105"/>
      <c r="K243" s="41">
        <v>1</v>
      </c>
      <c r="L243" s="105"/>
      <c r="M243" s="105"/>
      <c r="N243" s="105">
        <v>1</v>
      </c>
      <c r="O243" s="25"/>
      <c r="P243" s="105"/>
      <c r="Q243" s="105"/>
      <c r="R243" s="105" t="s">
        <v>106</v>
      </c>
      <c r="S243" s="105">
        <f>SUM(G241:G258)</f>
        <v>4</v>
      </c>
      <c r="T243" s="137">
        <f>Y256*S243</f>
        <v>0</v>
      </c>
      <c r="U243" s="105"/>
      <c r="V243" s="105"/>
    </row>
    <row r="244" spans="1:23" ht="15.75" customHeight="1" x14ac:dyDescent="0.2">
      <c r="A244" s="24">
        <v>3</v>
      </c>
      <c r="B244" s="105"/>
      <c r="C244" s="143" t="s">
        <v>288</v>
      </c>
      <c r="D244" s="105">
        <v>10</v>
      </c>
      <c r="E244" s="105">
        <v>10</v>
      </c>
      <c r="F244" s="105">
        <v>3</v>
      </c>
      <c r="G244" s="105"/>
      <c r="H244" s="105"/>
      <c r="I244" s="105"/>
      <c r="J244" s="105"/>
      <c r="K244" s="105"/>
      <c r="L244" s="105"/>
      <c r="M244" s="105">
        <v>2</v>
      </c>
      <c r="N244" s="105">
        <v>1</v>
      </c>
      <c r="O244" s="25"/>
      <c r="P244" s="105"/>
      <c r="Q244" s="105"/>
      <c r="R244" s="105" t="s">
        <v>7</v>
      </c>
      <c r="S244" s="105">
        <f>SUM(H241:H258)</f>
        <v>2</v>
      </c>
      <c r="T244" s="137">
        <f>Y258*S244</f>
        <v>0</v>
      </c>
      <c r="U244" s="105"/>
      <c r="V244" s="105"/>
    </row>
    <row r="245" spans="1:23" ht="15.75" customHeight="1" x14ac:dyDescent="0.2">
      <c r="A245" s="24">
        <v>13</v>
      </c>
      <c r="B245" s="105"/>
      <c r="C245" s="143" t="s">
        <v>375</v>
      </c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25">
        <v>1</v>
      </c>
      <c r="P245" s="105"/>
      <c r="Q245" s="105"/>
      <c r="R245" s="105" t="s">
        <v>8</v>
      </c>
      <c r="S245" s="105">
        <f>SUM(I241:I258)</f>
        <v>0</v>
      </c>
      <c r="T245" s="137">
        <f>Y257*S245</f>
        <v>0</v>
      </c>
      <c r="U245" s="105"/>
      <c r="V245" s="105"/>
    </row>
    <row r="246" spans="1:23" ht="15.75" customHeight="1" x14ac:dyDescent="0.2">
      <c r="A246" s="24">
        <v>11</v>
      </c>
      <c r="B246" s="105"/>
      <c r="C246" s="143" t="s">
        <v>312</v>
      </c>
      <c r="D246" s="105"/>
      <c r="E246" s="105"/>
      <c r="F246" s="105"/>
      <c r="G246" s="105"/>
      <c r="H246" s="105"/>
      <c r="I246" s="105"/>
      <c r="J246" s="105"/>
      <c r="K246" s="41">
        <v>1</v>
      </c>
      <c r="L246" s="105"/>
      <c r="M246" s="105"/>
      <c r="N246" s="105"/>
      <c r="O246" s="25"/>
      <c r="P246" s="105"/>
      <c r="Q246" s="105"/>
      <c r="R246" s="105" t="s">
        <v>116</v>
      </c>
      <c r="S246" s="105">
        <f>SUM(J241:J258)</f>
        <v>0</v>
      </c>
      <c r="T246" s="137">
        <f t="shared" ref="T246:T247" si="18">Y262*S246</f>
        <v>0</v>
      </c>
      <c r="U246" s="105"/>
      <c r="V246" s="105"/>
    </row>
    <row r="247" spans="1:23" ht="15.75" customHeight="1" x14ac:dyDescent="0.2">
      <c r="A247" s="24">
        <v>1</v>
      </c>
      <c r="B247" s="105"/>
      <c r="C247" s="143" t="s">
        <v>376</v>
      </c>
      <c r="D247" s="105"/>
      <c r="E247" s="105"/>
      <c r="F247" s="105"/>
      <c r="G247" s="105"/>
      <c r="H247" s="105"/>
      <c r="I247" s="105"/>
      <c r="J247" s="105"/>
      <c r="O247" s="24">
        <v>1</v>
      </c>
      <c r="R247" s="105" t="s">
        <v>10</v>
      </c>
      <c r="S247" s="105">
        <f>SUM(K241:K262)</f>
        <v>20</v>
      </c>
      <c r="T247" s="137">
        <f t="shared" si="18"/>
        <v>0</v>
      </c>
      <c r="U247" s="105"/>
      <c r="V247" s="105"/>
    </row>
    <row r="248" spans="1:23" ht="15.75" customHeight="1" x14ac:dyDescent="0.2">
      <c r="A248" s="24">
        <v>12</v>
      </c>
      <c r="B248" s="105" t="s">
        <v>371</v>
      </c>
      <c r="C248" s="143" t="s">
        <v>377</v>
      </c>
      <c r="D248" s="105"/>
      <c r="E248" s="105"/>
      <c r="F248" s="105"/>
      <c r="G248" s="105"/>
      <c r="H248" s="105"/>
      <c r="I248" s="105"/>
      <c r="J248" s="105"/>
      <c r="K248" s="41">
        <v>1</v>
      </c>
      <c r="L248" s="105"/>
      <c r="M248" s="105"/>
      <c r="N248" s="105"/>
      <c r="O248" s="25"/>
      <c r="P248" s="105"/>
      <c r="Q248" s="105"/>
      <c r="R248" s="105" t="s">
        <v>292</v>
      </c>
      <c r="S248" s="105">
        <f>SUM(L241:L258)</f>
        <v>0</v>
      </c>
      <c r="T248" s="137">
        <f>Y268*S248</f>
        <v>0</v>
      </c>
      <c r="U248" s="105" t="s">
        <v>92</v>
      </c>
      <c r="V248" s="105" t="s">
        <v>293</v>
      </c>
    </row>
    <row r="249" spans="1:23" ht="15.75" customHeight="1" x14ac:dyDescent="0.2">
      <c r="A249" s="24">
        <v>19</v>
      </c>
      <c r="B249" s="105"/>
      <c r="C249" s="143" t="s">
        <v>364</v>
      </c>
      <c r="D249" s="105">
        <v>6</v>
      </c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25"/>
      <c r="P249" s="105"/>
      <c r="Q249" s="105"/>
      <c r="R249" s="105" t="s">
        <v>294</v>
      </c>
      <c r="S249" s="105">
        <f>SUM(M240:M262)</f>
        <v>6</v>
      </c>
      <c r="T249" s="137">
        <f t="shared" ref="T249:T250" si="19">Y264*S249</f>
        <v>0</v>
      </c>
      <c r="U249" s="105"/>
      <c r="V249" s="145">
        <f>T254-U254+V250</f>
        <v>61200</v>
      </c>
    </row>
    <row r="250" spans="1:23" ht="15.75" customHeight="1" x14ac:dyDescent="0.2">
      <c r="A250" s="24">
        <v>16</v>
      </c>
      <c r="B250" s="105"/>
      <c r="C250" s="143" t="s">
        <v>48</v>
      </c>
      <c r="D250" s="105"/>
      <c r="E250" s="105"/>
      <c r="F250" s="105"/>
      <c r="G250" s="105"/>
      <c r="H250" s="105"/>
      <c r="I250" s="105"/>
      <c r="J250" s="105"/>
      <c r="K250" s="41">
        <v>3</v>
      </c>
      <c r="L250" s="105"/>
      <c r="M250" s="105"/>
      <c r="N250" s="105"/>
      <c r="O250" s="25"/>
      <c r="P250" s="105"/>
      <c r="Q250" s="105"/>
      <c r="R250" s="105" t="s">
        <v>134</v>
      </c>
      <c r="S250" s="105">
        <f>SUM(N240:N258)</f>
        <v>3</v>
      </c>
      <c r="T250" s="137">
        <f t="shared" si="19"/>
        <v>0</v>
      </c>
      <c r="U250" s="105" t="s">
        <v>326</v>
      </c>
      <c r="V250" s="105">
        <v>4000</v>
      </c>
    </row>
    <row r="251" spans="1:23" ht="15.75" customHeight="1" x14ac:dyDescent="0.2">
      <c r="A251" s="24">
        <v>1</v>
      </c>
      <c r="B251" s="105" t="s">
        <v>371</v>
      </c>
      <c r="C251" s="143" t="s">
        <v>329</v>
      </c>
      <c r="D251" s="105"/>
      <c r="E251" s="105"/>
      <c r="F251" s="105"/>
      <c r="G251" s="105"/>
      <c r="H251" s="105"/>
      <c r="I251" s="105"/>
      <c r="J251" s="105"/>
      <c r="K251" s="105">
        <v>1</v>
      </c>
      <c r="L251" s="105"/>
      <c r="M251" s="105"/>
      <c r="N251" s="105"/>
      <c r="O251" s="25"/>
      <c r="P251" s="105"/>
      <c r="Q251" s="105"/>
      <c r="R251" s="105" t="s">
        <v>302</v>
      </c>
      <c r="S251" s="105">
        <f>SUM(P240:P258)</f>
        <v>0</v>
      </c>
      <c r="T251" s="137">
        <f>Y267*S251</f>
        <v>0</v>
      </c>
      <c r="U251" s="105"/>
      <c r="V251" s="105"/>
    </row>
    <row r="252" spans="1:23" ht="15.75" customHeight="1" x14ac:dyDescent="0.2">
      <c r="A252" s="24">
        <v>5</v>
      </c>
      <c r="B252" s="105"/>
      <c r="C252" s="143" t="s">
        <v>64</v>
      </c>
      <c r="D252" s="105">
        <v>3</v>
      </c>
      <c r="E252" s="105"/>
      <c r="F252" s="105"/>
      <c r="G252" s="105"/>
      <c r="H252" s="105"/>
      <c r="I252" s="105"/>
      <c r="J252" s="105"/>
      <c r="K252" s="105">
        <v>1</v>
      </c>
      <c r="L252" s="105"/>
      <c r="M252" s="105"/>
      <c r="N252" s="105"/>
      <c r="O252" s="25"/>
      <c r="P252" s="105"/>
      <c r="Q252" s="105"/>
      <c r="R252" s="105" t="s">
        <v>14</v>
      </c>
      <c r="S252" s="105">
        <f>SUM(O241:O258)</f>
        <v>4</v>
      </c>
      <c r="T252" s="137">
        <f>Y266*S252</f>
        <v>0</v>
      </c>
      <c r="U252" s="105"/>
      <c r="V252" s="105"/>
    </row>
    <row r="253" spans="1:23" ht="15.75" customHeight="1" x14ac:dyDescent="0.2">
      <c r="A253" s="24">
        <v>1</v>
      </c>
      <c r="B253" s="105"/>
      <c r="C253" s="143" t="s">
        <v>77</v>
      </c>
      <c r="D253" s="105">
        <v>4</v>
      </c>
      <c r="E253" s="105">
        <v>2</v>
      </c>
      <c r="F253" s="105">
        <v>3</v>
      </c>
      <c r="G253" s="105"/>
      <c r="H253" s="105"/>
      <c r="I253" s="105"/>
      <c r="J253" s="105"/>
      <c r="K253" s="105"/>
      <c r="L253" s="105"/>
      <c r="M253" s="105"/>
      <c r="N253" s="105"/>
      <c r="O253" s="25"/>
      <c r="P253" s="105"/>
      <c r="Q253" s="105"/>
      <c r="R253" s="105" t="s">
        <v>309</v>
      </c>
      <c r="S253" s="105"/>
      <c r="T253" s="137">
        <f>Y260*S253</f>
        <v>0</v>
      </c>
      <c r="U253" s="105"/>
      <c r="V253" s="105"/>
    </row>
    <row r="254" spans="1:23" ht="15.75" customHeight="1" x14ac:dyDescent="0.45">
      <c r="A254" s="24">
        <v>21</v>
      </c>
      <c r="B254" s="105"/>
      <c r="C254" s="143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25"/>
      <c r="P254" s="105"/>
      <c r="Q254" s="105"/>
      <c r="R254" s="105" t="s">
        <v>187</v>
      </c>
      <c r="S254" s="105"/>
      <c r="T254" s="139">
        <v>193000</v>
      </c>
      <c r="U254" s="120">
        <v>135800</v>
      </c>
      <c r="V254" s="25"/>
      <c r="W254" s="159" t="s">
        <v>187</v>
      </c>
    </row>
    <row r="255" spans="1:23" ht="15.75" customHeight="1" x14ac:dyDescent="0.45">
      <c r="A255" s="24">
        <v>4</v>
      </c>
      <c r="B255" s="105"/>
      <c r="C255" s="143" t="s">
        <v>63</v>
      </c>
      <c r="D255" s="105"/>
      <c r="E255" s="105"/>
      <c r="F255" s="105"/>
      <c r="G255" s="105"/>
      <c r="H255" s="105"/>
      <c r="I255" s="105"/>
      <c r="J255" s="105"/>
      <c r="K255" s="105">
        <v>2</v>
      </c>
      <c r="L255" s="105"/>
      <c r="M255" s="105"/>
      <c r="N255" s="105"/>
      <c r="O255" s="25"/>
      <c r="P255" s="105"/>
      <c r="Q255" s="105"/>
      <c r="R255" s="24"/>
      <c r="S255" s="24"/>
      <c r="T255" s="24"/>
      <c r="U255" s="24"/>
      <c r="V255" s="130"/>
      <c r="W255" s="160">
        <f>SUM(V249,V221,V219,V250,W195,W172,W171)</f>
        <v>231440</v>
      </c>
    </row>
    <row r="256" spans="1:23" ht="15.75" customHeight="1" x14ac:dyDescent="0.2">
      <c r="A256" s="24">
        <v>7</v>
      </c>
      <c r="B256" s="105"/>
      <c r="C256" s="143" t="s">
        <v>49</v>
      </c>
      <c r="D256" s="105"/>
      <c r="E256" s="105"/>
      <c r="F256" s="105"/>
      <c r="G256" s="105"/>
      <c r="H256" s="105"/>
      <c r="I256" s="105"/>
      <c r="J256" s="105"/>
      <c r="K256" s="105"/>
      <c r="L256" s="105"/>
      <c r="M256" s="105">
        <v>1</v>
      </c>
      <c r="N256" s="105">
        <v>1</v>
      </c>
      <c r="O256" s="25">
        <v>2</v>
      </c>
      <c r="P256" s="105"/>
      <c r="Q256" s="105"/>
    </row>
    <row r="257" spans="1:30" ht="15.75" customHeight="1" x14ac:dyDescent="0.2">
      <c r="A257" s="24">
        <v>18</v>
      </c>
      <c r="B257" s="105"/>
      <c r="C257" s="143" t="s">
        <v>378</v>
      </c>
      <c r="D257" s="105"/>
      <c r="E257" s="105"/>
      <c r="F257" s="105"/>
      <c r="G257" s="105"/>
      <c r="H257" s="105"/>
      <c r="I257" s="105"/>
      <c r="J257" s="105"/>
      <c r="K257" s="41">
        <v>1</v>
      </c>
      <c r="L257" s="105"/>
      <c r="M257" s="105"/>
      <c r="N257" s="105"/>
      <c r="O257" s="25"/>
      <c r="P257" s="105"/>
      <c r="Q257" s="105"/>
    </row>
    <row r="258" spans="1:30" ht="15.75" customHeight="1" x14ac:dyDescent="0.2">
      <c r="A258" s="24">
        <v>20</v>
      </c>
      <c r="B258" s="135" t="s">
        <v>379</v>
      </c>
      <c r="C258" s="156" t="s">
        <v>359</v>
      </c>
      <c r="D258" s="135">
        <v>10</v>
      </c>
      <c r="E258" s="135">
        <v>6</v>
      </c>
      <c r="F258" s="135">
        <v>4</v>
      </c>
      <c r="G258" s="135"/>
      <c r="H258" s="135"/>
      <c r="I258" s="135"/>
      <c r="J258" s="135"/>
      <c r="K258" s="135"/>
      <c r="L258" s="135"/>
      <c r="M258" s="135"/>
      <c r="N258" s="135"/>
      <c r="O258" s="157"/>
      <c r="P258" s="135"/>
      <c r="Q258" s="135"/>
    </row>
    <row r="259" spans="1:30" ht="15.75" customHeight="1" x14ac:dyDescent="0.2">
      <c r="A259" s="24">
        <v>2</v>
      </c>
      <c r="B259" s="105"/>
      <c r="C259" s="129" t="s">
        <v>380</v>
      </c>
      <c r="D259" s="105"/>
      <c r="E259" s="105"/>
      <c r="F259" s="105"/>
      <c r="G259" s="105"/>
      <c r="H259" s="105"/>
      <c r="I259" s="105"/>
      <c r="J259" s="105"/>
      <c r="K259" s="105">
        <v>3</v>
      </c>
      <c r="L259" s="105"/>
      <c r="M259" s="105"/>
      <c r="N259" s="105"/>
      <c r="O259" s="105"/>
      <c r="P259" s="105"/>
      <c r="Q259" s="105"/>
    </row>
    <row r="260" spans="1:30" ht="15.75" customHeight="1" x14ac:dyDescent="0.2">
      <c r="A260" s="24">
        <v>6</v>
      </c>
      <c r="B260" s="105"/>
      <c r="C260" s="129" t="s">
        <v>72</v>
      </c>
      <c r="D260" s="105">
        <v>5</v>
      </c>
      <c r="E260" s="105"/>
      <c r="F260" s="105"/>
      <c r="G260" s="105"/>
      <c r="H260" s="105"/>
      <c r="I260" s="105"/>
      <c r="J260" s="105"/>
      <c r="K260" s="105"/>
      <c r="L260" s="105"/>
      <c r="M260" s="105">
        <v>3</v>
      </c>
      <c r="N260" s="105"/>
      <c r="O260" s="105"/>
      <c r="P260" s="105"/>
      <c r="Q260" s="105"/>
    </row>
    <row r="261" spans="1:30" ht="15.75" customHeight="1" x14ac:dyDescent="0.2">
      <c r="A261" s="24">
        <v>3</v>
      </c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</row>
    <row r="262" spans="1:30" ht="15.75" customHeight="1" x14ac:dyDescent="0.2"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</row>
    <row r="263" spans="1:30" ht="15.75" customHeight="1" x14ac:dyDescent="0.2"/>
    <row r="264" spans="1:30" ht="15.75" customHeight="1" x14ac:dyDescent="0.2"/>
    <row r="265" spans="1:30" ht="52.5" customHeight="1" x14ac:dyDescent="0.7">
      <c r="A265" s="99"/>
      <c r="B265" s="161" t="s">
        <v>381</v>
      </c>
      <c r="C265" s="120" t="s">
        <v>187</v>
      </c>
      <c r="D265" s="162">
        <f>Y278+W305+W336+AF367+AF417</f>
        <v>341450</v>
      </c>
      <c r="E265" s="99"/>
      <c r="F265" s="99"/>
      <c r="G265" s="99"/>
      <c r="H265" s="99"/>
      <c r="I265" s="99"/>
      <c r="J265" s="99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  <c r="AA265" s="99"/>
      <c r="AB265" s="99"/>
      <c r="AC265" s="99"/>
      <c r="AD265" s="99"/>
    </row>
    <row r="266" spans="1:30" ht="15.75" customHeight="1" x14ac:dyDescent="0.2"/>
    <row r="267" spans="1:30" ht="15.75" customHeight="1" x14ac:dyDescent="0.2"/>
    <row r="268" spans="1:30" ht="15.75" customHeight="1" x14ac:dyDescent="0.2">
      <c r="B268" s="24" t="s">
        <v>0</v>
      </c>
      <c r="C268" s="105" t="s">
        <v>1</v>
      </c>
      <c r="D268" s="141" t="s">
        <v>2</v>
      </c>
      <c r="E268" s="131" t="s">
        <v>3</v>
      </c>
      <c r="F268" s="131" t="s">
        <v>4</v>
      </c>
      <c r="G268" s="131" t="s">
        <v>5</v>
      </c>
      <c r="H268" s="131" t="s">
        <v>6</v>
      </c>
      <c r="I268" s="131" t="s">
        <v>7</v>
      </c>
      <c r="J268" s="131" t="s">
        <v>8</v>
      </c>
      <c r="K268" s="131" t="s">
        <v>9</v>
      </c>
      <c r="L268" s="131" t="s">
        <v>10</v>
      </c>
      <c r="M268" s="131" t="s">
        <v>284</v>
      </c>
      <c r="N268" s="132" t="s">
        <v>12</v>
      </c>
      <c r="O268" s="132" t="s">
        <v>13</v>
      </c>
      <c r="P268" s="132" t="s">
        <v>14</v>
      </c>
      <c r="Q268" s="105" t="s">
        <v>15</v>
      </c>
      <c r="R268" s="25" t="s">
        <v>20</v>
      </c>
      <c r="S268" s="105" t="s">
        <v>382</v>
      </c>
      <c r="T268" s="105" t="s">
        <v>383</v>
      </c>
    </row>
    <row r="269" spans="1:30" ht="15.75" customHeight="1" x14ac:dyDescent="0.2">
      <c r="B269" s="24">
        <v>7</v>
      </c>
      <c r="C269" s="105"/>
      <c r="D269" s="142" t="s">
        <v>47</v>
      </c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25"/>
      <c r="Q269" s="105"/>
      <c r="R269" s="25"/>
      <c r="S269" s="105"/>
      <c r="T269" s="105"/>
      <c r="U269" s="133" t="s">
        <v>3</v>
      </c>
      <c r="V269" s="105">
        <f>SUM(E270:E291)</f>
        <v>49</v>
      </c>
      <c r="W269" s="137">
        <f>Z283*V269</f>
        <v>0</v>
      </c>
      <c r="X269" s="105"/>
      <c r="Y269" s="105"/>
    </row>
    <row r="270" spans="1:30" ht="15.75" customHeight="1" x14ac:dyDescent="0.2">
      <c r="C270" s="105"/>
      <c r="D270" s="143" t="s">
        <v>355</v>
      </c>
      <c r="E270" s="105"/>
      <c r="F270" s="105"/>
      <c r="G270" s="105"/>
      <c r="H270" s="105"/>
      <c r="I270" s="105"/>
      <c r="J270" s="105"/>
      <c r="K270" s="105"/>
      <c r="L270" s="41">
        <v>1</v>
      </c>
      <c r="M270" s="105"/>
      <c r="N270" s="105"/>
      <c r="O270" s="105"/>
      <c r="P270" s="25"/>
      <c r="Q270" s="105"/>
      <c r="R270" s="25"/>
      <c r="S270" s="105"/>
      <c r="T270" s="105"/>
      <c r="U270" s="133" t="s">
        <v>99</v>
      </c>
      <c r="V270" s="105">
        <f>SUM(F270:F287)</f>
        <v>32</v>
      </c>
      <c r="W270" s="137">
        <f>Z282*V270</f>
        <v>0</v>
      </c>
      <c r="X270" s="105"/>
      <c r="Y270" s="105"/>
    </row>
    <row r="271" spans="1:30" ht="15.75" customHeight="1" x14ac:dyDescent="0.2">
      <c r="C271" s="105"/>
      <c r="D271" s="143" t="s">
        <v>73</v>
      </c>
      <c r="E271" s="105"/>
      <c r="F271" s="105"/>
      <c r="G271" s="105"/>
      <c r="H271" s="105"/>
      <c r="I271" s="105"/>
      <c r="J271" s="105"/>
      <c r="K271" s="105"/>
      <c r="L271" s="41">
        <v>3</v>
      </c>
      <c r="M271" s="105"/>
      <c r="N271" s="105"/>
      <c r="O271" s="105"/>
      <c r="P271" s="25"/>
      <c r="Q271" s="105"/>
      <c r="R271" s="25"/>
      <c r="S271" s="105"/>
      <c r="T271" s="105"/>
      <c r="U271" s="133" t="s">
        <v>103</v>
      </c>
      <c r="V271" s="105">
        <f>SUM(G270:G287)</f>
        <v>15</v>
      </c>
      <c r="W271" s="137">
        <f>Z285*V271</f>
        <v>0</v>
      </c>
      <c r="X271" s="105"/>
      <c r="Y271" s="105"/>
    </row>
    <row r="272" spans="1:30" ht="15.75" customHeight="1" x14ac:dyDescent="0.2">
      <c r="C272" s="105" t="s">
        <v>384</v>
      </c>
      <c r="D272" s="143" t="s">
        <v>323</v>
      </c>
      <c r="E272" s="105"/>
      <c r="F272" s="105"/>
      <c r="G272" s="105"/>
      <c r="H272" s="105"/>
      <c r="I272" s="105"/>
      <c r="J272" s="105"/>
      <c r="K272" s="105"/>
      <c r="L272" s="41">
        <v>1</v>
      </c>
      <c r="M272" s="105"/>
      <c r="N272" s="105"/>
      <c r="O272" s="105"/>
      <c r="P272" s="25"/>
      <c r="Q272" s="105"/>
      <c r="R272" s="25"/>
      <c r="S272" s="105">
        <v>2</v>
      </c>
      <c r="T272" s="105"/>
      <c r="U272" s="133" t="s">
        <v>106</v>
      </c>
      <c r="V272" s="105">
        <f>SUM(H270:H287)</f>
        <v>0</v>
      </c>
      <c r="W272" s="137">
        <f>Z285*V272</f>
        <v>0</v>
      </c>
      <c r="X272" s="105"/>
      <c r="Y272" s="105"/>
    </row>
    <row r="273" spans="2:25" ht="15.75" customHeight="1" x14ac:dyDescent="0.2">
      <c r="B273" s="24">
        <v>9</v>
      </c>
      <c r="C273" s="105"/>
      <c r="D273" s="143" t="s">
        <v>288</v>
      </c>
      <c r="E273" s="105">
        <v>15</v>
      </c>
      <c r="F273" s="105">
        <v>15</v>
      </c>
      <c r="G273" s="105">
        <v>5</v>
      </c>
      <c r="H273" s="105"/>
      <c r="I273" s="105"/>
      <c r="J273" s="105"/>
      <c r="K273" s="105"/>
      <c r="L273" s="105"/>
      <c r="M273" s="105"/>
      <c r="N273" s="105">
        <v>1</v>
      </c>
      <c r="O273" s="105">
        <v>1</v>
      </c>
      <c r="P273" s="25"/>
      <c r="Q273" s="105">
        <v>1</v>
      </c>
      <c r="R273" s="25"/>
      <c r="S273" s="105"/>
      <c r="T273" s="105"/>
      <c r="U273" s="133" t="s">
        <v>7</v>
      </c>
      <c r="V273" s="105">
        <f>SUM(I270:I287)</f>
        <v>0</v>
      </c>
      <c r="W273" s="137">
        <f>Z287*V273</f>
        <v>0</v>
      </c>
      <c r="X273" s="105"/>
      <c r="Y273" s="105"/>
    </row>
    <row r="274" spans="2:25" ht="15.75" customHeight="1" x14ac:dyDescent="0.2">
      <c r="C274" s="105"/>
      <c r="D274" s="143" t="s">
        <v>68</v>
      </c>
      <c r="E274" s="105">
        <v>3</v>
      </c>
      <c r="F274" s="105">
        <v>5</v>
      </c>
      <c r="G274" s="105">
        <v>2</v>
      </c>
      <c r="H274" s="105"/>
      <c r="I274" s="105"/>
      <c r="J274" s="105"/>
      <c r="K274" s="105"/>
      <c r="L274" s="105"/>
      <c r="M274" s="105"/>
      <c r="N274" s="105"/>
      <c r="O274" s="105"/>
      <c r="P274" s="25"/>
      <c r="Q274" s="105"/>
      <c r="R274" s="25">
        <v>1</v>
      </c>
      <c r="S274" s="105"/>
      <c r="T274" s="105"/>
      <c r="U274" s="133" t="s">
        <v>8</v>
      </c>
      <c r="V274" s="105">
        <f>SUM(J270:J287)</f>
        <v>2</v>
      </c>
      <c r="W274" s="137">
        <f>Z286*V274</f>
        <v>0</v>
      </c>
      <c r="X274" s="105"/>
      <c r="Y274" s="105"/>
    </row>
    <row r="275" spans="2:25" ht="15.75" customHeight="1" x14ac:dyDescent="0.2">
      <c r="C275" s="105"/>
      <c r="D275" s="143" t="s">
        <v>312</v>
      </c>
      <c r="E275" s="105"/>
      <c r="F275" s="105"/>
      <c r="G275" s="105"/>
      <c r="H275" s="105"/>
      <c r="I275" s="105"/>
      <c r="J275" s="105"/>
      <c r="K275" s="105"/>
      <c r="L275" s="41">
        <v>1</v>
      </c>
      <c r="M275" s="105"/>
      <c r="N275" s="105"/>
      <c r="O275" s="105"/>
      <c r="P275" s="25"/>
      <c r="Q275" s="105"/>
      <c r="R275" s="25"/>
      <c r="S275" s="105"/>
      <c r="T275" s="105"/>
      <c r="U275" s="133" t="s">
        <v>116</v>
      </c>
      <c r="V275" s="105">
        <f>SUM(K270:K287)</f>
        <v>0</v>
      </c>
      <c r="W275" s="137">
        <f t="shared" ref="W275:W276" si="20">Z291*V275</f>
        <v>0</v>
      </c>
      <c r="X275" s="105"/>
      <c r="Y275" s="105"/>
    </row>
    <row r="276" spans="2:25" ht="15.75" customHeight="1" x14ac:dyDescent="0.2">
      <c r="B276" s="24">
        <v>5</v>
      </c>
      <c r="C276" s="105"/>
      <c r="D276" s="146" t="s">
        <v>385</v>
      </c>
      <c r="E276" s="105"/>
      <c r="F276" s="105"/>
      <c r="G276" s="105"/>
      <c r="H276" s="105"/>
      <c r="I276" s="105"/>
      <c r="J276" s="105"/>
      <c r="K276" s="105"/>
      <c r="O276" s="24">
        <v>1</v>
      </c>
      <c r="P276" s="24">
        <v>1</v>
      </c>
      <c r="S276" s="105"/>
      <c r="T276" s="105"/>
      <c r="U276" s="133" t="s">
        <v>10</v>
      </c>
      <c r="V276" s="105">
        <f>SUM(L270:L291)</f>
        <v>16</v>
      </c>
      <c r="W276" s="137">
        <f t="shared" si="20"/>
        <v>0</v>
      </c>
      <c r="X276" s="105"/>
      <c r="Y276" s="105"/>
    </row>
    <row r="277" spans="2:25" ht="15.75" customHeight="1" x14ac:dyDescent="0.2">
      <c r="C277" s="105"/>
      <c r="D277" s="143" t="s">
        <v>72</v>
      </c>
      <c r="E277" s="105">
        <v>8</v>
      </c>
      <c r="F277" s="105"/>
      <c r="G277" s="105"/>
      <c r="H277" s="105"/>
      <c r="I277" s="105"/>
      <c r="J277" s="105"/>
      <c r="K277" s="105"/>
      <c r="L277" s="41"/>
      <c r="M277" s="105"/>
      <c r="N277" s="105">
        <v>2</v>
      </c>
      <c r="O277" s="105">
        <v>1</v>
      </c>
      <c r="P277" s="25"/>
      <c r="Q277" s="105"/>
      <c r="R277" s="25"/>
      <c r="S277" s="105"/>
      <c r="T277" s="105"/>
      <c r="U277" s="133" t="s">
        <v>292</v>
      </c>
      <c r="V277" s="105">
        <f>SUM(M270:M287)</f>
        <v>0</v>
      </c>
      <c r="W277" s="137">
        <f>Z297*V277</f>
        <v>0</v>
      </c>
      <c r="X277" s="105" t="s">
        <v>92</v>
      </c>
      <c r="Y277" s="105" t="s">
        <v>293</v>
      </c>
    </row>
    <row r="278" spans="2:25" ht="15.75" customHeight="1" x14ac:dyDescent="0.2">
      <c r="C278" s="105"/>
      <c r="D278" s="143" t="s">
        <v>364</v>
      </c>
      <c r="E278" s="105">
        <v>6</v>
      </c>
      <c r="F278" s="105"/>
      <c r="G278" s="105"/>
      <c r="H278" s="105"/>
      <c r="I278" s="105"/>
      <c r="J278" s="105"/>
      <c r="K278" s="105"/>
      <c r="L278" s="105">
        <v>1</v>
      </c>
      <c r="M278" s="105"/>
      <c r="N278" s="105"/>
      <c r="O278" s="105"/>
      <c r="P278" s="25"/>
      <c r="Q278" s="105"/>
      <c r="R278" s="25"/>
      <c r="S278" s="105"/>
      <c r="T278" s="105"/>
      <c r="U278" s="133" t="s">
        <v>129</v>
      </c>
      <c r="V278" s="105">
        <f>SUM(N269:N291)</f>
        <v>5</v>
      </c>
      <c r="W278" s="137">
        <f t="shared" ref="W278:W279" si="21">Z293*V278</f>
        <v>0</v>
      </c>
      <c r="X278" s="105"/>
      <c r="Y278" s="145">
        <f>W286-X286</f>
        <v>48850</v>
      </c>
    </row>
    <row r="279" spans="2:25" ht="15.75" customHeight="1" x14ac:dyDescent="0.2">
      <c r="C279" s="105"/>
      <c r="D279" s="143" t="s">
        <v>70</v>
      </c>
      <c r="E279" s="105">
        <v>6</v>
      </c>
      <c r="F279" s="105">
        <v>2</v>
      </c>
      <c r="G279" s="105">
        <v>1</v>
      </c>
      <c r="H279" s="105"/>
      <c r="I279" s="105"/>
      <c r="J279" s="105"/>
      <c r="K279" s="105"/>
      <c r="L279" s="41"/>
      <c r="M279" s="105"/>
      <c r="N279" s="105"/>
      <c r="O279" s="105"/>
      <c r="P279" s="25"/>
      <c r="Q279" s="105"/>
      <c r="R279" s="25"/>
      <c r="S279" s="105"/>
      <c r="T279" s="105"/>
      <c r="U279" s="133" t="s">
        <v>134</v>
      </c>
      <c r="V279" s="105">
        <f>SUM(O269:O291)</f>
        <v>5</v>
      </c>
      <c r="W279" s="137">
        <f t="shared" si="21"/>
        <v>0</v>
      </c>
      <c r="X279" s="105"/>
      <c r="Y279" s="105"/>
    </row>
    <row r="280" spans="2:25" ht="15.75" customHeight="1" x14ac:dyDescent="0.2">
      <c r="B280" s="24">
        <v>2</v>
      </c>
      <c r="C280" s="105"/>
      <c r="D280" s="143" t="s">
        <v>386</v>
      </c>
      <c r="E280" s="105">
        <v>2</v>
      </c>
      <c r="F280" s="105">
        <v>2</v>
      </c>
      <c r="G280" s="105">
        <v>3</v>
      </c>
      <c r="H280" s="105"/>
      <c r="I280" s="105"/>
      <c r="J280" s="105">
        <v>2</v>
      </c>
      <c r="K280" s="105"/>
      <c r="L280" s="105"/>
      <c r="M280" s="105"/>
      <c r="N280" s="105"/>
      <c r="O280" s="105"/>
      <c r="P280" s="25"/>
      <c r="Q280" s="105"/>
      <c r="R280" s="25"/>
      <c r="S280" s="105"/>
      <c r="T280" s="105"/>
      <c r="U280" s="133" t="s">
        <v>138</v>
      </c>
      <c r="V280" s="105">
        <f>SUM(Q269:Q291)</f>
        <v>2</v>
      </c>
      <c r="W280" s="137">
        <f>Z296*V280</f>
        <v>0</v>
      </c>
      <c r="X280" s="105"/>
      <c r="Y280" s="105"/>
    </row>
    <row r="281" spans="2:25" ht="15.75" customHeight="1" x14ac:dyDescent="0.2">
      <c r="C281" s="105"/>
      <c r="D281" s="143" t="s">
        <v>64</v>
      </c>
      <c r="E281" s="105">
        <v>4</v>
      </c>
      <c r="F281" s="105"/>
      <c r="G281" s="105"/>
      <c r="H281" s="105"/>
      <c r="I281" s="105"/>
      <c r="J281" s="105"/>
      <c r="K281" s="105"/>
      <c r="L281" s="105">
        <v>1</v>
      </c>
      <c r="M281" s="105"/>
      <c r="N281" s="105"/>
      <c r="O281" s="105"/>
      <c r="P281" s="25"/>
      <c r="Q281" s="105"/>
      <c r="R281" s="25"/>
      <c r="S281" s="105"/>
      <c r="T281" s="105"/>
      <c r="U281" s="133" t="s">
        <v>14</v>
      </c>
      <c r="V281" s="105">
        <f>SUM(P270:P287)</f>
        <v>3</v>
      </c>
      <c r="W281" s="137">
        <f>Z295*V281</f>
        <v>0</v>
      </c>
      <c r="X281" s="105"/>
      <c r="Y281" s="105"/>
    </row>
    <row r="282" spans="2:25" ht="15.75" customHeight="1" x14ac:dyDescent="0.2">
      <c r="C282" s="105"/>
      <c r="D282" s="143" t="s">
        <v>77</v>
      </c>
      <c r="E282" s="105"/>
      <c r="F282" s="105">
        <v>4</v>
      </c>
      <c r="G282" s="105"/>
      <c r="H282" s="105"/>
      <c r="I282" s="105"/>
      <c r="J282" s="105"/>
      <c r="K282" s="105"/>
      <c r="L282" s="105"/>
      <c r="M282" s="105"/>
      <c r="N282" s="105"/>
      <c r="O282" s="105"/>
      <c r="P282" s="25"/>
      <c r="Q282" s="105"/>
      <c r="R282" s="25"/>
      <c r="S282" s="105"/>
      <c r="T282" s="105"/>
      <c r="U282" s="134" t="s">
        <v>20</v>
      </c>
      <c r="V282" s="135">
        <f>SUM(R269:R291)</f>
        <v>2</v>
      </c>
      <c r="W282" s="163">
        <f>J334*V282</f>
        <v>0</v>
      </c>
      <c r="X282" s="135"/>
      <c r="Y282" s="105"/>
    </row>
    <row r="283" spans="2:25" ht="15.75" customHeight="1" x14ac:dyDescent="0.2">
      <c r="B283" s="24">
        <v>6</v>
      </c>
      <c r="C283" s="105"/>
      <c r="D283" s="143" t="s">
        <v>59</v>
      </c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25"/>
      <c r="Q283" s="105"/>
      <c r="R283" s="25">
        <v>1</v>
      </c>
      <c r="S283" s="105"/>
      <c r="T283" s="25">
        <v>1</v>
      </c>
      <c r="U283" s="105" t="s">
        <v>387</v>
      </c>
      <c r="V283" s="105">
        <f>SUM(S269:S291)</f>
        <v>2</v>
      </c>
      <c r="W283" s="163">
        <f>J325*V283</f>
        <v>0</v>
      </c>
      <c r="X283" s="105"/>
      <c r="Y283" s="133"/>
    </row>
    <row r="284" spans="2:25" ht="15.75" customHeight="1" x14ac:dyDescent="0.2">
      <c r="C284" s="105"/>
      <c r="D284" s="143" t="s">
        <v>63</v>
      </c>
      <c r="E284" s="105"/>
      <c r="F284" s="105"/>
      <c r="G284" s="105"/>
      <c r="H284" s="105"/>
      <c r="I284" s="105"/>
      <c r="J284" s="105"/>
      <c r="K284" s="105"/>
      <c r="L284" s="105">
        <v>2</v>
      </c>
      <c r="M284" s="105"/>
      <c r="N284" s="105"/>
      <c r="O284" s="105"/>
      <c r="P284" s="25"/>
      <c r="Q284" s="105"/>
      <c r="R284" s="25"/>
      <c r="S284" s="105"/>
      <c r="T284" s="25"/>
      <c r="U284" s="105" t="s">
        <v>388</v>
      </c>
      <c r="V284" s="105">
        <f>SUM(T269:T291)</f>
        <v>1</v>
      </c>
      <c r="W284" s="163">
        <f>J327*V284</f>
        <v>0</v>
      </c>
      <c r="X284" s="105"/>
      <c r="Y284" s="114"/>
    </row>
    <row r="285" spans="2:25" ht="15.75" customHeight="1" x14ac:dyDescent="0.2">
      <c r="C285" s="105"/>
      <c r="D285" s="164" t="s">
        <v>49</v>
      </c>
      <c r="E285" s="105"/>
      <c r="F285" s="105"/>
      <c r="G285" s="105"/>
      <c r="H285" s="105"/>
      <c r="I285" s="105"/>
      <c r="J285" s="105"/>
      <c r="K285" s="105"/>
      <c r="L285" s="105"/>
      <c r="M285" s="105"/>
      <c r="N285" s="118">
        <v>2</v>
      </c>
      <c r="O285" s="105">
        <v>1</v>
      </c>
      <c r="P285" s="25">
        <v>2</v>
      </c>
      <c r="Q285" s="105"/>
      <c r="R285" s="25"/>
      <c r="S285" s="105"/>
      <c r="T285" s="25"/>
      <c r="U285" s="105"/>
      <c r="V285" s="105"/>
      <c r="W285" s="105"/>
      <c r="X285" s="105"/>
      <c r="Y285" s="114"/>
    </row>
    <row r="286" spans="2:25" ht="15.75" customHeight="1" x14ac:dyDescent="0.2">
      <c r="B286" s="24">
        <v>8</v>
      </c>
      <c r="C286" s="105"/>
      <c r="D286" s="143" t="s">
        <v>378</v>
      </c>
      <c r="E286" s="105"/>
      <c r="F286" s="105"/>
      <c r="G286" s="105"/>
      <c r="H286" s="105"/>
      <c r="I286" s="105"/>
      <c r="J286" s="105"/>
      <c r="K286" s="105"/>
      <c r="L286" s="41">
        <v>1</v>
      </c>
      <c r="M286" s="105"/>
      <c r="N286" s="105"/>
      <c r="O286" s="105"/>
      <c r="P286" s="25"/>
      <c r="Q286" s="105"/>
      <c r="R286" s="25"/>
      <c r="S286" s="105"/>
      <c r="T286" s="25"/>
      <c r="U286" s="105" t="s">
        <v>187</v>
      </c>
      <c r="V286" s="105"/>
      <c r="W286" s="139">
        <v>212000</v>
      </c>
      <c r="X286" s="120">
        <v>163150</v>
      </c>
      <c r="Y286" s="114"/>
    </row>
    <row r="287" spans="2:25" ht="15.75" customHeight="1" x14ac:dyDescent="0.2">
      <c r="C287" s="135"/>
      <c r="D287" s="156" t="s">
        <v>359</v>
      </c>
      <c r="E287" s="135">
        <v>5</v>
      </c>
      <c r="F287" s="135">
        <v>4</v>
      </c>
      <c r="G287" s="135">
        <v>4</v>
      </c>
      <c r="H287" s="135"/>
      <c r="I287" s="135"/>
      <c r="J287" s="135"/>
      <c r="K287" s="135"/>
      <c r="L287" s="135"/>
      <c r="M287" s="135"/>
      <c r="N287" s="135"/>
      <c r="O287" s="135"/>
      <c r="P287" s="157"/>
      <c r="Q287" s="135"/>
      <c r="R287" s="157"/>
      <c r="S287" s="105"/>
      <c r="T287" s="105"/>
      <c r="X287" s="24"/>
      <c r="Y287" s="106"/>
    </row>
    <row r="288" spans="2:25" ht="15.75" customHeight="1" x14ac:dyDescent="0.2">
      <c r="B288" s="24">
        <v>3</v>
      </c>
      <c r="C288" s="105"/>
      <c r="D288" s="129" t="s">
        <v>380</v>
      </c>
      <c r="E288" s="105"/>
      <c r="F288" s="105"/>
      <c r="G288" s="105"/>
      <c r="H288" s="105"/>
      <c r="I288" s="105"/>
      <c r="J288" s="105"/>
      <c r="K288" s="105"/>
      <c r="L288" s="105">
        <v>3</v>
      </c>
      <c r="M288" s="105"/>
      <c r="N288" s="105"/>
      <c r="O288" s="105"/>
      <c r="P288" s="105"/>
      <c r="Q288" s="105"/>
      <c r="R288" s="25"/>
      <c r="S288" s="105"/>
      <c r="T288" s="105"/>
      <c r="Y288" s="106"/>
    </row>
    <row r="289" spans="1:25" ht="15.75" customHeight="1" x14ac:dyDescent="0.2">
      <c r="C289" s="105"/>
      <c r="D289" s="41" t="s">
        <v>389</v>
      </c>
      <c r="E289" s="105"/>
      <c r="F289" s="105"/>
      <c r="G289" s="105"/>
      <c r="H289" s="105"/>
      <c r="I289" s="105"/>
      <c r="J289" s="105"/>
      <c r="K289" s="105"/>
      <c r="L289" s="105">
        <v>1</v>
      </c>
      <c r="M289" s="105"/>
      <c r="N289" s="105"/>
      <c r="O289" s="105">
        <v>1</v>
      </c>
      <c r="P289" s="105"/>
      <c r="Q289" s="105">
        <v>1</v>
      </c>
      <c r="R289" s="25"/>
      <c r="S289" s="105"/>
      <c r="T289" s="105"/>
      <c r="Y289" s="106"/>
    </row>
    <row r="290" spans="1:25" ht="15.75" customHeight="1" x14ac:dyDescent="0.2">
      <c r="B290" s="24">
        <v>4</v>
      </c>
      <c r="C290" s="105"/>
      <c r="D290" s="129">
        <v>501</v>
      </c>
      <c r="E290" s="105"/>
      <c r="F290" s="105"/>
      <c r="G290" s="105"/>
      <c r="H290" s="105"/>
      <c r="I290" s="105"/>
      <c r="J290" s="105"/>
      <c r="K290" s="105"/>
      <c r="L290" s="105">
        <v>1</v>
      </c>
      <c r="M290" s="105"/>
      <c r="N290" s="105"/>
      <c r="O290" s="105"/>
      <c r="P290" s="105"/>
      <c r="Q290" s="105"/>
      <c r="R290" s="25"/>
      <c r="S290" s="105"/>
      <c r="T290" s="105"/>
      <c r="Y290" s="106"/>
    </row>
    <row r="291" spans="1:25" ht="15.75" customHeight="1" x14ac:dyDescent="0.2"/>
    <row r="292" spans="1:25" ht="15.75" customHeight="1" x14ac:dyDescent="0.2"/>
    <row r="293" spans="1:25" ht="15.75" customHeight="1" x14ac:dyDescent="0.2"/>
    <row r="294" spans="1:25" ht="15.75" customHeight="1" x14ac:dyDescent="0.2"/>
    <row r="295" spans="1:25" ht="15.75" customHeight="1" x14ac:dyDescent="0.2">
      <c r="A295" s="105" t="s">
        <v>1</v>
      </c>
      <c r="B295" s="141" t="s">
        <v>2</v>
      </c>
      <c r="C295" s="131" t="s">
        <v>3</v>
      </c>
      <c r="D295" s="131" t="s">
        <v>4</v>
      </c>
      <c r="E295" s="131" t="s">
        <v>5</v>
      </c>
      <c r="F295" s="131" t="s">
        <v>6</v>
      </c>
      <c r="G295" s="131" t="s">
        <v>7</v>
      </c>
      <c r="H295" s="131" t="s">
        <v>8</v>
      </c>
      <c r="I295" s="131" t="s">
        <v>9</v>
      </c>
      <c r="J295" s="131" t="s">
        <v>10</v>
      </c>
      <c r="K295" s="131" t="s">
        <v>284</v>
      </c>
      <c r="L295" s="132" t="s">
        <v>12</v>
      </c>
      <c r="M295" s="132" t="s">
        <v>13</v>
      </c>
      <c r="N295" s="132" t="s">
        <v>14</v>
      </c>
      <c r="O295" s="105" t="s">
        <v>15</v>
      </c>
      <c r="P295" s="25" t="s">
        <v>20</v>
      </c>
      <c r="Q295" s="105" t="s">
        <v>382</v>
      </c>
      <c r="R295" s="105" t="s">
        <v>383</v>
      </c>
    </row>
    <row r="296" spans="1:25" ht="15.75" customHeight="1" x14ac:dyDescent="0.2">
      <c r="A296" s="135"/>
      <c r="B296" s="165" t="s">
        <v>47</v>
      </c>
      <c r="C296" s="135"/>
      <c r="D296" s="135"/>
      <c r="E296" s="135"/>
      <c r="F296" s="135"/>
      <c r="G296" s="135"/>
      <c r="H296" s="135"/>
      <c r="I296" s="135"/>
      <c r="J296" s="135"/>
      <c r="K296" s="135"/>
      <c r="L296" s="135"/>
      <c r="M296" s="135"/>
      <c r="N296" s="157"/>
      <c r="O296" s="135"/>
      <c r="P296" s="157"/>
      <c r="Q296" s="135"/>
      <c r="R296" s="135"/>
      <c r="S296" s="133" t="s">
        <v>3</v>
      </c>
      <c r="T296" s="105">
        <f>SUM(C297:C320)</f>
        <v>73</v>
      </c>
      <c r="U296" s="137">
        <f>X310*T296</f>
        <v>0</v>
      </c>
      <c r="V296" s="105"/>
      <c r="W296" s="105"/>
    </row>
    <row r="297" spans="1:25" ht="15.75" customHeight="1" x14ac:dyDescent="0.2">
      <c r="A297" s="105"/>
      <c r="B297" s="129" t="s">
        <v>355</v>
      </c>
      <c r="C297" s="105"/>
      <c r="D297" s="105"/>
      <c r="E297" s="105"/>
      <c r="F297" s="105"/>
      <c r="G297" s="105"/>
      <c r="H297" s="105"/>
      <c r="I297" s="105"/>
      <c r="J297" s="41">
        <v>1</v>
      </c>
      <c r="K297" s="105"/>
      <c r="L297" s="105"/>
      <c r="M297" s="105"/>
      <c r="N297" s="105"/>
      <c r="O297" s="105"/>
      <c r="P297" s="105"/>
      <c r="Q297" s="105"/>
      <c r="R297" s="105"/>
      <c r="S297" s="133" t="s">
        <v>99</v>
      </c>
      <c r="T297" s="105">
        <f>SUM(D297:D321)</f>
        <v>42</v>
      </c>
      <c r="U297" s="137">
        <f>X309*T297</f>
        <v>0</v>
      </c>
      <c r="V297" s="105"/>
      <c r="W297" s="105"/>
    </row>
    <row r="298" spans="1:25" ht="15.75" customHeight="1" x14ac:dyDescent="0.2">
      <c r="A298" s="105"/>
      <c r="B298" s="129" t="s">
        <v>73</v>
      </c>
      <c r="C298" s="105"/>
      <c r="D298" s="105"/>
      <c r="E298" s="105"/>
      <c r="F298" s="105"/>
      <c r="G298" s="105"/>
      <c r="H298" s="105"/>
      <c r="I298" s="105"/>
      <c r="J298" s="41">
        <v>1</v>
      </c>
      <c r="K298" s="105"/>
      <c r="L298" s="105">
        <v>1</v>
      </c>
      <c r="M298" s="105"/>
      <c r="N298" s="105">
        <v>1</v>
      </c>
      <c r="O298" s="105">
        <v>1</v>
      </c>
      <c r="P298" s="105"/>
      <c r="Q298" s="105"/>
      <c r="R298" s="105"/>
      <c r="S298" s="133" t="s">
        <v>103</v>
      </c>
      <c r="T298" s="105">
        <f>SUM(E297:E321)</f>
        <v>16</v>
      </c>
      <c r="U298" s="137">
        <f>X312*T298</f>
        <v>0</v>
      </c>
      <c r="V298" s="105"/>
      <c r="W298" s="105"/>
    </row>
    <row r="299" spans="1:25" ht="15.75" customHeight="1" x14ac:dyDescent="0.2">
      <c r="A299" s="105"/>
      <c r="B299" s="129" t="s">
        <v>75</v>
      </c>
      <c r="C299" s="105"/>
      <c r="D299" s="105"/>
      <c r="E299" s="105"/>
      <c r="F299" s="105"/>
      <c r="G299" s="105"/>
      <c r="H299" s="105"/>
      <c r="I299" s="105"/>
      <c r="J299" s="41"/>
      <c r="K299" s="105"/>
      <c r="L299" s="105"/>
      <c r="M299" s="105"/>
      <c r="N299" s="105"/>
      <c r="O299" s="105"/>
      <c r="P299" s="105">
        <v>1</v>
      </c>
      <c r="Q299" s="105"/>
      <c r="R299" s="105"/>
      <c r="S299" s="133" t="s">
        <v>106</v>
      </c>
      <c r="T299" s="105">
        <f>SUM(F297:F314)</f>
        <v>0</v>
      </c>
      <c r="U299" s="137">
        <f>X312*T299</f>
        <v>0</v>
      </c>
      <c r="V299" s="105"/>
      <c r="W299" s="105"/>
    </row>
    <row r="300" spans="1:25" ht="15.75" customHeight="1" x14ac:dyDescent="0.2">
      <c r="A300" s="105"/>
      <c r="B300" s="129" t="s">
        <v>288</v>
      </c>
      <c r="C300" s="105">
        <v>15</v>
      </c>
      <c r="D300" s="105">
        <v>15</v>
      </c>
      <c r="E300" s="105"/>
      <c r="F300" s="105"/>
      <c r="G300" s="105"/>
      <c r="H300" s="105"/>
      <c r="I300" s="105"/>
      <c r="J300" s="105"/>
      <c r="K300" s="105"/>
      <c r="L300" s="105">
        <v>1</v>
      </c>
      <c r="M300" s="105">
        <v>1</v>
      </c>
      <c r="N300" s="105"/>
      <c r="O300" s="105"/>
      <c r="P300" s="105"/>
      <c r="Q300" s="105"/>
      <c r="R300" s="105"/>
      <c r="S300" s="133" t="s">
        <v>7</v>
      </c>
      <c r="T300" s="105">
        <f>SUM(G297:G314)</f>
        <v>0</v>
      </c>
      <c r="U300" s="137">
        <f>X314*T300</f>
        <v>0</v>
      </c>
      <c r="V300" s="105"/>
      <c r="W300" s="105"/>
    </row>
    <row r="301" spans="1:25" ht="15.75" customHeight="1" x14ac:dyDescent="0.2">
      <c r="A301" s="105"/>
      <c r="B301" s="129" t="s">
        <v>361</v>
      </c>
      <c r="C301" s="105">
        <v>6</v>
      </c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33" t="s">
        <v>8</v>
      </c>
      <c r="T301" s="105">
        <f>SUM(H297:H314)</f>
        <v>0</v>
      </c>
      <c r="U301" s="137">
        <f>X313*T301</f>
        <v>0</v>
      </c>
      <c r="V301" s="105"/>
      <c r="W301" s="105"/>
    </row>
    <row r="302" spans="1:25" ht="15.75" customHeight="1" x14ac:dyDescent="0.2">
      <c r="A302" s="105"/>
      <c r="B302" s="129" t="s">
        <v>312</v>
      </c>
      <c r="C302" s="105"/>
      <c r="D302" s="105"/>
      <c r="E302" s="105"/>
      <c r="F302" s="105"/>
      <c r="G302" s="105"/>
      <c r="H302" s="105"/>
      <c r="I302" s="105"/>
      <c r="J302" s="41">
        <v>2</v>
      </c>
      <c r="K302" s="105"/>
      <c r="L302" s="105"/>
      <c r="M302" s="105"/>
      <c r="N302" s="105"/>
      <c r="O302" s="105"/>
      <c r="P302" s="105"/>
      <c r="Q302" s="105"/>
      <c r="R302" s="105"/>
      <c r="S302" s="133" t="s">
        <v>116</v>
      </c>
      <c r="T302" s="105">
        <f>SUM(I297:I314)</f>
        <v>1</v>
      </c>
      <c r="U302" s="137">
        <f t="shared" ref="U302:U303" si="22">X318*T302</f>
        <v>0</v>
      </c>
      <c r="V302" s="105"/>
      <c r="W302" s="105"/>
    </row>
    <row r="303" spans="1:25" ht="15.75" customHeight="1" x14ac:dyDescent="0.2">
      <c r="A303" s="105" t="s">
        <v>390</v>
      </c>
      <c r="B303" s="129" t="s">
        <v>391</v>
      </c>
      <c r="C303" s="105"/>
      <c r="D303" s="105"/>
      <c r="E303" s="105"/>
      <c r="F303" s="105"/>
      <c r="G303" s="105"/>
      <c r="H303" s="105"/>
      <c r="I303" s="105"/>
      <c r="J303" s="105">
        <v>1</v>
      </c>
      <c r="K303" s="105"/>
      <c r="L303" s="105"/>
      <c r="M303" s="105"/>
      <c r="N303" s="105"/>
      <c r="O303" s="105"/>
      <c r="P303" s="105">
        <v>1</v>
      </c>
      <c r="Q303" s="105">
        <v>1</v>
      </c>
      <c r="R303" s="105"/>
      <c r="S303" s="133" t="s">
        <v>10</v>
      </c>
      <c r="T303" s="105">
        <f>SUM(J297:J321)</f>
        <v>19</v>
      </c>
      <c r="U303" s="137">
        <f t="shared" si="22"/>
        <v>0</v>
      </c>
      <c r="V303" s="105"/>
      <c r="W303" s="105"/>
    </row>
    <row r="304" spans="1:25" ht="15.75" customHeight="1" x14ac:dyDescent="0.2">
      <c r="A304" s="105"/>
      <c r="B304" s="129" t="s">
        <v>72</v>
      </c>
      <c r="C304" s="105">
        <v>10</v>
      </c>
      <c r="D304" s="105"/>
      <c r="E304" s="105"/>
      <c r="F304" s="105"/>
      <c r="G304" s="105"/>
      <c r="H304" s="105"/>
      <c r="I304" s="105"/>
      <c r="J304" s="41"/>
      <c r="K304" s="105"/>
      <c r="L304" s="105">
        <v>2</v>
      </c>
      <c r="M304" s="105"/>
      <c r="N304" s="105"/>
      <c r="O304" s="105"/>
      <c r="P304" s="105"/>
      <c r="Q304" s="105"/>
      <c r="R304" s="105"/>
      <c r="S304" s="133" t="s">
        <v>292</v>
      </c>
      <c r="T304" s="105">
        <f>SUM(K297:K321)</f>
        <v>1</v>
      </c>
      <c r="U304" s="137">
        <f>X324*T304</f>
        <v>0</v>
      </c>
      <c r="V304" s="105" t="s">
        <v>92</v>
      </c>
      <c r="W304" s="105" t="s">
        <v>293</v>
      </c>
    </row>
    <row r="305" spans="1:23" ht="15.75" customHeight="1" x14ac:dyDescent="0.2">
      <c r="A305" s="105"/>
      <c r="B305" s="129" t="s">
        <v>77</v>
      </c>
      <c r="C305" s="105">
        <v>3</v>
      </c>
      <c r="D305" s="105">
        <v>3</v>
      </c>
      <c r="E305" s="105">
        <v>3</v>
      </c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33" t="s">
        <v>129</v>
      </c>
      <c r="T305" s="105">
        <f>SUM(L296:L321)</f>
        <v>7</v>
      </c>
      <c r="U305" s="137">
        <f t="shared" ref="U305:U306" si="23">X320*T305</f>
        <v>0</v>
      </c>
      <c r="V305" s="105"/>
      <c r="W305" s="145">
        <f>U313-V313</f>
        <v>88000</v>
      </c>
    </row>
    <row r="306" spans="1:23" ht="15.75" customHeight="1" x14ac:dyDescent="0.2">
      <c r="A306" s="105"/>
      <c r="B306" s="129" t="s">
        <v>48</v>
      </c>
      <c r="C306" s="105"/>
      <c r="D306" s="105"/>
      <c r="E306" s="105"/>
      <c r="F306" s="105"/>
      <c r="G306" s="105"/>
      <c r="H306" s="105"/>
      <c r="I306" s="105"/>
      <c r="J306" s="41">
        <v>3</v>
      </c>
      <c r="K306" s="105"/>
      <c r="L306" s="105"/>
      <c r="M306" s="105"/>
      <c r="N306" s="105"/>
      <c r="O306" s="105"/>
      <c r="P306" s="105"/>
      <c r="Q306" s="105"/>
      <c r="R306" s="105"/>
      <c r="S306" s="133" t="s">
        <v>134</v>
      </c>
      <c r="T306" s="105">
        <f>SUM(M296:M321)</f>
        <v>7</v>
      </c>
      <c r="U306" s="137">
        <f t="shared" si="23"/>
        <v>0</v>
      </c>
      <c r="V306" s="105"/>
      <c r="W306" s="105"/>
    </row>
    <row r="307" spans="1:23" ht="15.75" customHeight="1" x14ac:dyDescent="0.2">
      <c r="A307" s="105" t="s">
        <v>392</v>
      </c>
      <c r="B307" s="129" t="s">
        <v>323</v>
      </c>
      <c r="C307" s="105">
        <v>6</v>
      </c>
      <c r="D307" s="105">
        <v>6</v>
      </c>
      <c r="E307" s="105"/>
      <c r="F307" s="105"/>
      <c r="G307" s="105"/>
      <c r="H307" s="105"/>
      <c r="I307" s="105"/>
      <c r="J307" s="105">
        <v>1</v>
      </c>
      <c r="K307" s="105"/>
      <c r="L307" s="105"/>
      <c r="M307" s="105"/>
      <c r="N307" s="105"/>
      <c r="O307" s="105"/>
      <c r="P307" s="105"/>
      <c r="Q307" s="105"/>
      <c r="R307" s="105"/>
      <c r="S307" s="133" t="s">
        <v>138</v>
      </c>
      <c r="T307" s="105">
        <f>SUM(O296:O321)</f>
        <v>4</v>
      </c>
      <c r="U307" s="137">
        <f>X323*T307</f>
        <v>0</v>
      </c>
      <c r="V307" s="105"/>
      <c r="W307" s="105"/>
    </row>
    <row r="308" spans="1:23" ht="15.75" customHeight="1" x14ac:dyDescent="0.2">
      <c r="A308" s="105"/>
      <c r="B308" s="129" t="s">
        <v>64</v>
      </c>
      <c r="C308" s="105">
        <v>8</v>
      </c>
      <c r="D308" s="105"/>
      <c r="E308" s="105"/>
      <c r="F308" s="105"/>
      <c r="G308" s="105"/>
      <c r="H308" s="105"/>
      <c r="I308" s="105"/>
      <c r="J308" s="105">
        <v>2</v>
      </c>
      <c r="K308" s="105"/>
      <c r="L308" s="105"/>
      <c r="M308" s="105"/>
      <c r="N308" s="105"/>
      <c r="O308" s="105"/>
      <c r="P308" s="105"/>
      <c r="Q308" s="105"/>
      <c r="R308" s="105"/>
      <c r="S308" s="133" t="s">
        <v>14</v>
      </c>
      <c r="T308" s="105">
        <f>SUM(N297:N321)</f>
        <v>6</v>
      </c>
      <c r="U308" s="137">
        <f>X322*T308</f>
        <v>0</v>
      </c>
      <c r="V308" s="105"/>
      <c r="W308" s="105"/>
    </row>
    <row r="309" spans="1:23" ht="15.75" customHeight="1" x14ac:dyDescent="0.2">
      <c r="A309" s="105"/>
      <c r="B309" s="129" t="s">
        <v>68</v>
      </c>
      <c r="C309" s="105">
        <v>3</v>
      </c>
      <c r="D309" s="105">
        <v>3</v>
      </c>
      <c r="E309" s="105"/>
      <c r="F309" s="105"/>
      <c r="G309" s="105"/>
      <c r="H309" s="105"/>
      <c r="I309" s="105">
        <v>1</v>
      </c>
      <c r="J309" s="105"/>
      <c r="K309" s="105"/>
      <c r="L309" s="105"/>
      <c r="M309" s="105">
        <v>1</v>
      </c>
      <c r="N309" s="105">
        <v>1</v>
      </c>
      <c r="O309" s="105"/>
      <c r="P309" s="105">
        <v>1</v>
      </c>
      <c r="Q309" s="105"/>
      <c r="R309" s="105"/>
      <c r="S309" s="134" t="s">
        <v>20</v>
      </c>
      <c r="T309" s="135">
        <f>SUM(P296:P321)</f>
        <v>6</v>
      </c>
      <c r="U309" s="163">
        <f>H361*T309</f>
        <v>0</v>
      </c>
      <c r="V309" s="135"/>
      <c r="W309" s="105"/>
    </row>
    <row r="310" spans="1:23" ht="15.75" customHeight="1" x14ac:dyDescent="0.2">
      <c r="A310" s="105"/>
      <c r="B310" s="129" t="s">
        <v>393</v>
      </c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>
        <v>1</v>
      </c>
      <c r="Q310" s="105"/>
      <c r="R310" s="105"/>
      <c r="S310" s="133" t="s">
        <v>387</v>
      </c>
      <c r="T310" s="105">
        <f>SUM(Q296:Q321)</f>
        <v>2</v>
      </c>
      <c r="U310" s="163">
        <f>H352*T310</f>
        <v>0</v>
      </c>
      <c r="V310" s="105"/>
      <c r="W310" s="133"/>
    </row>
    <row r="311" spans="1:23" ht="15.75" customHeight="1" x14ac:dyDescent="0.2">
      <c r="A311" s="105"/>
      <c r="B311" s="129" t="s">
        <v>63</v>
      </c>
      <c r="C311" s="105"/>
      <c r="D311" s="105"/>
      <c r="E311" s="105"/>
      <c r="F311" s="105"/>
      <c r="G311" s="105"/>
      <c r="H311" s="105"/>
      <c r="I311" s="105"/>
      <c r="J311" s="105">
        <v>2</v>
      </c>
      <c r="K311" s="105"/>
      <c r="L311" s="105"/>
      <c r="M311" s="105"/>
      <c r="N311" s="105"/>
      <c r="O311" s="105"/>
      <c r="P311" s="105"/>
      <c r="Q311" s="105"/>
      <c r="R311" s="105"/>
      <c r="S311" s="133" t="s">
        <v>388</v>
      </c>
      <c r="T311" s="105">
        <f>SUM(R296:R318)</f>
        <v>0</v>
      </c>
      <c r="U311" s="163">
        <f>H354*T311</f>
        <v>0</v>
      </c>
      <c r="V311" s="105"/>
      <c r="W311" s="114"/>
    </row>
    <row r="312" spans="1:23" ht="15.75" customHeight="1" x14ac:dyDescent="0.2">
      <c r="A312" s="105"/>
      <c r="B312" s="129" t="s">
        <v>49</v>
      </c>
      <c r="C312" s="105"/>
      <c r="D312" s="105"/>
      <c r="E312" s="105"/>
      <c r="F312" s="105"/>
      <c r="G312" s="105"/>
      <c r="H312" s="105"/>
      <c r="I312" s="105"/>
      <c r="J312" s="105"/>
      <c r="K312" s="105"/>
      <c r="L312" s="118">
        <v>2</v>
      </c>
      <c r="M312" s="105">
        <v>1</v>
      </c>
      <c r="N312" s="105">
        <v>2</v>
      </c>
      <c r="O312" s="105"/>
      <c r="P312" s="105"/>
      <c r="Q312" s="105"/>
      <c r="R312" s="105"/>
      <c r="S312" s="133"/>
      <c r="T312" s="105"/>
      <c r="U312" s="105"/>
      <c r="V312" s="105"/>
      <c r="W312" s="114"/>
    </row>
    <row r="313" spans="1:23" ht="15.75" customHeight="1" x14ac:dyDescent="0.2">
      <c r="A313" s="105"/>
      <c r="B313" s="129" t="s">
        <v>378</v>
      </c>
      <c r="C313" s="105"/>
      <c r="D313" s="105"/>
      <c r="E313" s="105"/>
      <c r="F313" s="105"/>
      <c r="G313" s="105"/>
      <c r="H313" s="105"/>
      <c r="I313" s="105"/>
      <c r="J313" s="41">
        <v>1</v>
      </c>
      <c r="K313" s="105"/>
      <c r="L313" s="105"/>
      <c r="M313" s="105"/>
      <c r="N313" s="105"/>
      <c r="O313" s="105"/>
      <c r="P313" s="105"/>
      <c r="Q313" s="105"/>
      <c r="R313" s="105"/>
      <c r="S313" s="133" t="s">
        <v>187</v>
      </c>
      <c r="T313" s="105"/>
      <c r="U313" s="139">
        <v>330000</v>
      </c>
      <c r="V313" s="120">
        <v>242000</v>
      </c>
      <c r="W313" s="114"/>
    </row>
    <row r="314" spans="1:23" ht="15.75" customHeight="1" x14ac:dyDescent="0.2">
      <c r="A314" s="105"/>
      <c r="B314" s="129" t="s">
        <v>359</v>
      </c>
      <c r="C314" s="105">
        <v>12</v>
      </c>
      <c r="D314" s="105">
        <v>7</v>
      </c>
      <c r="E314" s="105">
        <v>5</v>
      </c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V314" s="24"/>
      <c r="W314" s="106"/>
    </row>
    <row r="315" spans="1:23" ht="15.75" customHeight="1" x14ac:dyDescent="0.2">
      <c r="A315" s="105"/>
      <c r="B315" s="129" t="s">
        <v>380</v>
      </c>
      <c r="C315" s="105"/>
      <c r="D315" s="105"/>
      <c r="E315" s="105"/>
      <c r="F315" s="105"/>
      <c r="G315" s="105"/>
      <c r="H315" s="105"/>
      <c r="I315" s="105"/>
      <c r="J315" s="105">
        <v>3</v>
      </c>
      <c r="K315" s="105"/>
      <c r="L315" s="105"/>
      <c r="M315" s="105"/>
      <c r="N315" s="105"/>
      <c r="O315" s="105"/>
      <c r="P315" s="105"/>
      <c r="Q315" s="105"/>
      <c r="R315" s="105"/>
      <c r="W315" s="106"/>
    </row>
    <row r="316" spans="1:23" ht="15.75" customHeight="1" x14ac:dyDescent="0.2">
      <c r="A316" s="105"/>
      <c r="B316" s="129" t="s">
        <v>394</v>
      </c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>
        <v>1</v>
      </c>
      <c r="N316" s="105">
        <v>1</v>
      </c>
      <c r="O316" s="105"/>
      <c r="P316" s="105"/>
      <c r="Q316" s="105"/>
      <c r="R316" s="105"/>
      <c r="W316" s="106"/>
    </row>
    <row r="317" spans="1:23" ht="15.75" customHeight="1" x14ac:dyDescent="0.2">
      <c r="A317" s="105"/>
      <c r="B317" s="129">
        <v>501</v>
      </c>
      <c r="C317" s="105"/>
      <c r="D317" s="105"/>
      <c r="E317" s="105"/>
      <c r="F317" s="105"/>
      <c r="G317" s="105"/>
      <c r="H317" s="105"/>
      <c r="I317" s="105"/>
      <c r="J317" s="105">
        <v>1</v>
      </c>
      <c r="K317" s="105"/>
      <c r="L317" s="105"/>
      <c r="M317" s="105"/>
      <c r="N317" s="105"/>
      <c r="O317" s="105"/>
      <c r="P317" s="105">
        <v>1</v>
      </c>
      <c r="Q317" s="105"/>
      <c r="R317" s="105"/>
      <c r="W317" s="106"/>
    </row>
    <row r="318" spans="1:23" ht="15.75" customHeight="1" x14ac:dyDescent="0.2">
      <c r="A318" s="105"/>
      <c r="B318" s="129" t="s">
        <v>395</v>
      </c>
      <c r="C318" s="105"/>
      <c r="D318" s="105"/>
      <c r="E318" s="105"/>
      <c r="F318" s="105"/>
      <c r="G318" s="105"/>
      <c r="H318" s="105"/>
      <c r="I318" s="105"/>
      <c r="J318" s="105"/>
      <c r="K318" s="105">
        <v>1</v>
      </c>
      <c r="L318" s="105">
        <v>1</v>
      </c>
      <c r="M318" s="105">
        <v>1</v>
      </c>
      <c r="N318" s="105">
        <v>1</v>
      </c>
      <c r="O318" s="105"/>
      <c r="P318" s="105">
        <v>1</v>
      </c>
      <c r="Q318" s="105">
        <v>1</v>
      </c>
      <c r="R318" s="105"/>
      <c r="V318" s="130"/>
      <c r="W318" s="106"/>
    </row>
    <row r="319" spans="1:23" ht="15.75" customHeight="1" x14ac:dyDescent="0.2">
      <c r="A319" s="105"/>
      <c r="B319" s="41" t="s">
        <v>396</v>
      </c>
      <c r="C319" s="105">
        <v>8</v>
      </c>
      <c r="D319" s="105">
        <v>8</v>
      </c>
      <c r="E319" s="105">
        <v>6</v>
      </c>
      <c r="F319" s="105"/>
      <c r="G319" s="105"/>
      <c r="H319" s="105"/>
      <c r="I319" s="105"/>
      <c r="J319" s="105"/>
      <c r="K319" s="105"/>
      <c r="L319" s="105"/>
      <c r="M319" s="105">
        <v>2</v>
      </c>
      <c r="N319" s="105"/>
      <c r="O319" s="105">
        <v>3</v>
      </c>
      <c r="P319" s="105"/>
      <c r="Q319" s="105"/>
      <c r="R319" s="105"/>
      <c r="T319" s="120"/>
      <c r="U319" s="120"/>
      <c r="W319" s="106"/>
    </row>
    <row r="320" spans="1:23" ht="15.75" customHeight="1" x14ac:dyDescent="0.2">
      <c r="A320" s="105" t="s">
        <v>397</v>
      </c>
      <c r="B320" s="129" t="s">
        <v>329</v>
      </c>
      <c r="C320" s="105">
        <v>2</v>
      </c>
      <c r="D320" s="105"/>
      <c r="E320" s="105">
        <v>2</v>
      </c>
      <c r="F320" s="105"/>
      <c r="G320" s="105"/>
      <c r="H320" s="105"/>
      <c r="I320" s="105"/>
      <c r="J320" s="105">
        <v>1</v>
      </c>
      <c r="K320" s="105"/>
      <c r="L320" s="105"/>
      <c r="M320" s="105"/>
      <c r="N320" s="105"/>
      <c r="O320" s="105"/>
      <c r="P320" s="105"/>
      <c r="Q320" s="105"/>
      <c r="R320" s="105"/>
      <c r="T320" s="41"/>
      <c r="U320" s="166"/>
      <c r="W320" s="106"/>
    </row>
    <row r="321" spans="1:23" ht="15.75" customHeight="1" x14ac:dyDescent="0.2"/>
    <row r="322" spans="1:23" ht="15.75" customHeight="1" x14ac:dyDescent="0.2"/>
    <row r="323" spans="1:23" ht="15.75" customHeight="1" x14ac:dyDescent="0.2"/>
    <row r="324" spans="1:23" ht="15.75" customHeight="1" x14ac:dyDescent="0.2"/>
    <row r="325" spans="1:23" ht="15.75" customHeight="1" x14ac:dyDescent="0.2"/>
    <row r="326" spans="1:23" ht="15.75" customHeight="1" x14ac:dyDescent="0.2">
      <c r="A326" s="105" t="s">
        <v>1</v>
      </c>
      <c r="B326" s="141" t="s">
        <v>2</v>
      </c>
      <c r="C326" s="131" t="s">
        <v>3</v>
      </c>
      <c r="D326" s="131" t="s">
        <v>4</v>
      </c>
      <c r="E326" s="131" t="s">
        <v>5</v>
      </c>
      <c r="F326" s="131" t="s">
        <v>6</v>
      </c>
      <c r="G326" s="131" t="s">
        <v>7</v>
      </c>
      <c r="H326" s="131" t="s">
        <v>8</v>
      </c>
      <c r="I326" s="131" t="s">
        <v>9</v>
      </c>
      <c r="J326" s="131" t="s">
        <v>10</v>
      </c>
      <c r="K326" s="131" t="s">
        <v>284</v>
      </c>
      <c r="L326" s="132" t="s">
        <v>12</v>
      </c>
      <c r="M326" s="132" t="s">
        <v>13</v>
      </c>
      <c r="N326" s="132" t="s">
        <v>14</v>
      </c>
      <c r="O326" s="105" t="s">
        <v>15</v>
      </c>
      <c r="P326" s="25" t="s">
        <v>20</v>
      </c>
      <c r="Q326" s="105" t="s">
        <v>382</v>
      </c>
      <c r="R326" s="105" t="s">
        <v>383</v>
      </c>
    </row>
    <row r="327" spans="1:23" ht="15.75" customHeight="1" x14ac:dyDescent="0.2">
      <c r="A327" s="135"/>
      <c r="B327" s="165" t="s">
        <v>47</v>
      </c>
      <c r="C327" s="135"/>
      <c r="D327" s="135"/>
      <c r="E327" s="135"/>
      <c r="F327" s="135"/>
      <c r="G327" s="135"/>
      <c r="H327" s="135"/>
      <c r="I327" s="135"/>
      <c r="J327" s="135"/>
      <c r="K327" s="135"/>
      <c r="L327" s="135"/>
      <c r="M327" s="135"/>
      <c r="N327" s="157"/>
      <c r="O327" s="135"/>
      <c r="P327" s="157"/>
      <c r="Q327" s="135"/>
      <c r="R327" s="135"/>
      <c r="S327" s="133" t="s">
        <v>3</v>
      </c>
      <c r="T327" s="105">
        <f>SUM(C328:C351)</f>
        <v>46</v>
      </c>
      <c r="U327" s="137">
        <f>X341*T327</f>
        <v>0</v>
      </c>
      <c r="V327" s="105"/>
      <c r="W327" s="105"/>
    </row>
    <row r="328" spans="1:23" ht="15.75" customHeight="1" x14ac:dyDescent="0.2">
      <c r="A328" s="105"/>
      <c r="B328" s="129" t="s">
        <v>355</v>
      </c>
      <c r="C328" s="105"/>
      <c r="D328" s="105"/>
      <c r="E328" s="105"/>
      <c r="F328" s="105"/>
      <c r="G328" s="105"/>
      <c r="H328" s="105"/>
      <c r="I328" s="105"/>
      <c r="J328" s="41">
        <v>1</v>
      </c>
      <c r="K328" s="105"/>
      <c r="L328" s="105"/>
      <c r="M328" s="105"/>
      <c r="N328" s="105"/>
      <c r="O328" s="105"/>
      <c r="P328" s="105"/>
      <c r="Q328" s="105"/>
      <c r="R328" s="105"/>
      <c r="S328" s="133" t="s">
        <v>99</v>
      </c>
      <c r="T328" s="105">
        <f>SUM(D328:D352)</f>
        <v>20</v>
      </c>
      <c r="U328" s="137">
        <f>X340*T328</f>
        <v>0</v>
      </c>
      <c r="V328" s="105"/>
      <c r="W328" s="105"/>
    </row>
    <row r="329" spans="1:23" ht="15.75" customHeight="1" x14ac:dyDescent="0.2">
      <c r="A329" s="105"/>
      <c r="B329" s="129" t="s">
        <v>73</v>
      </c>
      <c r="C329" s="105">
        <v>3</v>
      </c>
      <c r="D329" s="105">
        <v>3</v>
      </c>
      <c r="E329" s="105">
        <v>3</v>
      </c>
      <c r="F329" s="105">
        <v>3</v>
      </c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33" t="s">
        <v>103</v>
      </c>
      <c r="T329" s="105">
        <f>SUM(E328:E352)</f>
        <v>14</v>
      </c>
      <c r="U329" s="137">
        <f>X343*T329</f>
        <v>0</v>
      </c>
      <c r="V329" s="105"/>
      <c r="W329" s="105"/>
    </row>
    <row r="330" spans="1:23" ht="15.75" customHeight="1" x14ac:dyDescent="0.2">
      <c r="A330" s="105"/>
      <c r="B330" s="129" t="s">
        <v>398</v>
      </c>
      <c r="C330" s="105"/>
      <c r="D330" s="105"/>
      <c r="E330" s="105">
        <v>3</v>
      </c>
      <c r="F330" s="105">
        <v>3</v>
      </c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33" t="s">
        <v>106</v>
      </c>
      <c r="T330" s="105">
        <f>SUM(F328:F345)</f>
        <v>6</v>
      </c>
      <c r="U330" s="137">
        <f>X343*T330</f>
        <v>0</v>
      </c>
      <c r="V330" s="105"/>
      <c r="W330" s="105"/>
    </row>
    <row r="331" spans="1:23" ht="15.75" customHeight="1" x14ac:dyDescent="0.2">
      <c r="A331" s="105"/>
      <c r="B331" s="129" t="s">
        <v>288</v>
      </c>
      <c r="C331" s="105">
        <v>15</v>
      </c>
      <c r="D331" s="105">
        <v>5</v>
      </c>
      <c r="E331" s="105"/>
      <c r="F331" s="105"/>
      <c r="G331" s="105"/>
      <c r="H331" s="105"/>
      <c r="I331" s="105"/>
      <c r="J331" s="105"/>
      <c r="K331" s="105"/>
      <c r="L331" s="105">
        <v>2</v>
      </c>
      <c r="M331" s="105"/>
      <c r="N331" s="105"/>
      <c r="O331" s="105">
        <v>1</v>
      </c>
      <c r="P331" s="105"/>
      <c r="Q331" s="105"/>
      <c r="R331" s="105"/>
      <c r="S331" s="133" t="s">
        <v>7</v>
      </c>
      <c r="T331" s="105">
        <f>SUM(G328:G351)</f>
        <v>3</v>
      </c>
      <c r="U331" s="137">
        <f>X345*T331</f>
        <v>0</v>
      </c>
      <c r="V331" s="105"/>
      <c r="W331" s="105"/>
    </row>
    <row r="332" spans="1:23" ht="15.75" customHeight="1" x14ac:dyDescent="0.2">
      <c r="A332" s="105"/>
      <c r="B332" s="167" t="s">
        <v>361</v>
      </c>
      <c r="C332" s="105">
        <v>6</v>
      </c>
      <c r="D332" s="105"/>
      <c r="E332" s="105">
        <v>2</v>
      </c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33" t="s">
        <v>8</v>
      </c>
      <c r="T332" s="105">
        <f>SUM(H328:H345)</f>
        <v>0</v>
      </c>
      <c r="U332" s="137">
        <f>X344*T332</f>
        <v>0</v>
      </c>
      <c r="V332" s="105"/>
      <c r="W332" s="105"/>
    </row>
    <row r="333" spans="1:23" ht="15.75" customHeight="1" x14ac:dyDescent="0.2">
      <c r="A333" s="105"/>
      <c r="B333" s="105" t="s">
        <v>312</v>
      </c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33" t="s">
        <v>116</v>
      </c>
      <c r="T333" s="105">
        <f>SUM(I328:I345)</f>
        <v>0</v>
      </c>
      <c r="U333" s="137">
        <f t="shared" ref="U333:U334" si="24">X349*T333</f>
        <v>0</v>
      </c>
      <c r="V333" s="105"/>
      <c r="W333" s="105"/>
    </row>
    <row r="334" spans="1:23" ht="15.75" customHeight="1" x14ac:dyDescent="0.2">
      <c r="A334" s="105"/>
      <c r="B334" s="105" t="s">
        <v>391</v>
      </c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33" t="s">
        <v>10</v>
      </c>
      <c r="T334" s="105">
        <f>SUM(J328:J352)</f>
        <v>11</v>
      </c>
      <c r="U334" s="137">
        <f t="shared" si="24"/>
        <v>0</v>
      </c>
      <c r="V334" s="105"/>
      <c r="W334" s="105"/>
    </row>
    <row r="335" spans="1:23" ht="15.75" customHeight="1" x14ac:dyDescent="0.2">
      <c r="A335" s="105"/>
      <c r="B335" s="105" t="s">
        <v>72</v>
      </c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33" t="s">
        <v>292</v>
      </c>
      <c r="T335" s="105">
        <f>SUM(K328:K352)</f>
        <v>0</v>
      </c>
      <c r="U335" s="137">
        <f>X355*T335</f>
        <v>0</v>
      </c>
      <c r="V335" s="105" t="s">
        <v>92</v>
      </c>
      <c r="W335" s="105" t="s">
        <v>293</v>
      </c>
    </row>
    <row r="336" spans="1:23" ht="15.75" customHeight="1" x14ac:dyDescent="0.2">
      <c r="A336" s="105"/>
      <c r="B336" s="105" t="s">
        <v>77</v>
      </c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33" t="s">
        <v>129</v>
      </c>
      <c r="T336" s="105">
        <f>SUM(L327:L352)</f>
        <v>2</v>
      </c>
      <c r="U336" s="137">
        <f t="shared" ref="U336:U337" si="25">X351*T336</f>
        <v>0</v>
      </c>
      <c r="V336" s="105"/>
      <c r="W336" s="145">
        <f>U344-V344</f>
        <v>46000</v>
      </c>
    </row>
    <row r="337" spans="1:23" ht="15.75" customHeight="1" x14ac:dyDescent="0.2">
      <c r="A337" s="105"/>
      <c r="B337" s="129" t="s">
        <v>48</v>
      </c>
      <c r="C337" s="105"/>
      <c r="D337" s="105"/>
      <c r="E337" s="105"/>
      <c r="F337" s="105"/>
      <c r="G337" s="105"/>
      <c r="H337" s="105"/>
      <c r="I337" s="105"/>
      <c r="J337" s="105">
        <v>2</v>
      </c>
      <c r="K337" s="105"/>
      <c r="L337" s="105"/>
      <c r="M337" s="105"/>
      <c r="N337" s="105"/>
      <c r="O337" s="105"/>
      <c r="P337" s="105"/>
      <c r="Q337" s="105"/>
      <c r="R337" s="105"/>
      <c r="S337" s="133" t="s">
        <v>134</v>
      </c>
      <c r="T337" s="105">
        <f>SUM(M327:M352)</f>
        <v>0</v>
      </c>
      <c r="U337" s="137">
        <f t="shared" si="25"/>
        <v>0</v>
      </c>
      <c r="V337" s="105"/>
      <c r="W337" s="105"/>
    </row>
    <row r="338" spans="1:23" ht="15.75" customHeight="1" x14ac:dyDescent="0.2">
      <c r="A338" s="105" t="s">
        <v>399</v>
      </c>
      <c r="B338" s="129" t="s">
        <v>323</v>
      </c>
      <c r="C338" s="105"/>
      <c r="D338" s="105"/>
      <c r="E338" s="105"/>
      <c r="F338" s="105"/>
      <c r="G338" s="105"/>
      <c r="H338" s="105"/>
      <c r="I338" s="105"/>
      <c r="J338" s="105">
        <v>1</v>
      </c>
      <c r="K338" s="105"/>
      <c r="L338" s="105"/>
      <c r="M338" s="105"/>
      <c r="N338" s="105"/>
      <c r="O338" s="105"/>
      <c r="P338" s="105"/>
      <c r="Q338" s="105">
        <v>3</v>
      </c>
      <c r="R338" s="105"/>
      <c r="S338" s="133" t="s">
        <v>138</v>
      </c>
      <c r="T338" s="105">
        <f>SUM(O327:O352)</f>
        <v>2</v>
      </c>
      <c r="U338" s="137">
        <f>X354*T338</f>
        <v>0</v>
      </c>
      <c r="V338" s="105"/>
      <c r="W338" s="105"/>
    </row>
    <row r="339" spans="1:23" ht="15.75" customHeight="1" x14ac:dyDescent="0.2">
      <c r="A339" s="105"/>
      <c r="B339" s="129" t="s">
        <v>64</v>
      </c>
      <c r="C339" s="105">
        <v>10</v>
      </c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33" t="s">
        <v>14</v>
      </c>
      <c r="T339" s="105">
        <f>SUM(N328:N352)</f>
        <v>1</v>
      </c>
      <c r="U339" s="137">
        <f>X353*T339</f>
        <v>0</v>
      </c>
      <c r="V339" s="105"/>
      <c r="W339" s="105"/>
    </row>
    <row r="340" spans="1:23" ht="15.75" customHeight="1" x14ac:dyDescent="0.2">
      <c r="A340" s="105"/>
      <c r="B340" s="105" t="s">
        <v>68</v>
      </c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34" t="s">
        <v>20</v>
      </c>
      <c r="T340" s="135">
        <f>SUM(P327:P352)</f>
        <v>2</v>
      </c>
      <c r="U340" s="163">
        <f>H392*T340</f>
        <v>0</v>
      </c>
      <c r="V340" s="135"/>
      <c r="W340" s="105"/>
    </row>
    <row r="341" spans="1:23" ht="15.75" customHeight="1" x14ac:dyDescent="0.2">
      <c r="A341" s="105"/>
      <c r="B341" s="129" t="s">
        <v>400</v>
      </c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>
        <v>1</v>
      </c>
      <c r="O341" s="105">
        <v>1</v>
      </c>
      <c r="P341" s="105"/>
      <c r="Q341" s="105"/>
      <c r="R341" s="105"/>
      <c r="S341" s="133" t="s">
        <v>387</v>
      </c>
      <c r="T341" s="105">
        <f>SUM(Q327:Q352)</f>
        <v>5</v>
      </c>
      <c r="U341" s="163">
        <f>H383*T341</f>
        <v>0</v>
      </c>
      <c r="V341" s="105"/>
      <c r="W341" s="133"/>
    </row>
    <row r="342" spans="1:23" ht="15.75" customHeight="1" x14ac:dyDescent="0.2">
      <c r="A342" s="105"/>
      <c r="B342" s="129" t="s">
        <v>63</v>
      </c>
      <c r="C342" s="105"/>
      <c r="D342" s="105"/>
      <c r="E342" s="105"/>
      <c r="F342" s="105"/>
      <c r="G342" s="105"/>
      <c r="H342" s="105"/>
      <c r="I342" s="105"/>
      <c r="J342" s="105">
        <v>2</v>
      </c>
      <c r="K342" s="105"/>
      <c r="L342" s="105"/>
      <c r="M342" s="105"/>
      <c r="N342" s="105"/>
      <c r="O342" s="105"/>
      <c r="P342" s="105"/>
      <c r="Q342" s="105"/>
      <c r="R342" s="105"/>
      <c r="S342" s="133" t="s">
        <v>388</v>
      </c>
      <c r="T342" s="105">
        <f>SUM(R327:R349)</f>
        <v>0</v>
      </c>
      <c r="U342" s="163">
        <f>H385*T342</f>
        <v>0</v>
      </c>
      <c r="V342" s="105"/>
      <c r="W342" s="114"/>
    </row>
    <row r="343" spans="1:23" ht="15.75" customHeight="1" x14ac:dyDescent="0.2">
      <c r="A343" s="105"/>
      <c r="B343" s="17" t="s">
        <v>49</v>
      </c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33"/>
      <c r="T343" s="105"/>
      <c r="U343" s="105"/>
      <c r="V343" s="105"/>
      <c r="W343" s="114"/>
    </row>
    <row r="344" spans="1:23" ht="15.75" customHeight="1" x14ac:dyDescent="0.2">
      <c r="A344" s="105"/>
      <c r="B344" s="129" t="s">
        <v>378</v>
      </c>
      <c r="C344" s="105"/>
      <c r="D344" s="105"/>
      <c r="E344" s="105"/>
      <c r="F344" s="105"/>
      <c r="G344" s="105"/>
      <c r="H344" s="105"/>
      <c r="I344" s="105"/>
      <c r="J344" s="105">
        <v>1</v>
      </c>
      <c r="K344" s="105"/>
      <c r="L344" s="105"/>
      <c r="M344" s="105"/>
      <c r="N344" s="105"/>
      <c r="O344" s="105"/>
      <c r="P344" s="105"/>
      <c r="Q344" s="105"/>
      <c r="R344" s="105"/>
      <c r="S344" s="133" t="s">
        <v>187</v>
      </c>
      <c r="T344" s="105"/>
      <c r="U344" s="139">
        <v>168550</v>
      </c>
      <c r="V344" s="120">
        <v>122550</v>
      </c>
      <c r="W344" s="114"/>
    </row>
    <row r="345" spans="1:23" ht="15.75" customHeight="1" x14ac:dyDescent="0.2">
      <c r="A345" s="105" t="s">
        <v>401</v>
      </c>
      <c r="B345" s="167" t="s">
        <v>359</v>
      </c>
      <c r="C345" s="105">
        <v>4</v>
      </c>
      <c r="D345" s="105"/>
      <c r="E345" s="105">
        <v>4</v>
      </c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>
        <v>2</v>
      </c>
      <c r="R345" s="105"/>
      <c r="V345" s="24"/>
      <c r="W345" s="106"/>
    </row>
    <row r="346" spans="1:23" ht="15.75" customHeight="1" x14ac:dyDescent="0.2">
      <c r="A346" s="105"/>
      <c r="B346" s="129" t="s">
        <v>380</v>
      </c>
      <c r="C346" s="105"/>
      <c r="D346" s="105"/>
      <c r="E346" s="105"/>
      <c r="F346" s="105"/>
      <c r="G346" s="105"/>
      <c r="H346" s="105"/>
      <c r="I346" s="105"/>
      <c r="J346" s="105">
        <v>2</v>
      </c>
      <c r="K346" s="105"/>
      <c r="L346" s="105"/>
      <c r="M346" s="105"/>
      <c r="N346" s="105"/>
      <c r="O346" s="105"/>
      <c r="P346" s="105"/>
      <c r="Q346" s="105"/>
      <c r="R346" s="105"/>
      <c r="W346" s="106"/>
    </row>
    <row r="347" spans="1:23" ht="15.75" customHeight="1" x14ac:dyDescent="0.2">
      <c r="A347" s="105"/>
      <c r="B347" s="105" t="s">
        <v>394</v>
      </c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W347" s="106"/>
    </row>
    <row r="348" spans="1:23" ht="15.75" customHeight="1" x14ac:dyDescent="0.2">
      <c r="A348" s="105"/>
      <c r="B348" s="167">
        <v>501</v>
      </c>
      <c r="C348" s="105"/>
      <c r="D348" s="105"/>
      <c r="E348" s="105"/>
      <c r="F348" s="105"/>
      <c r="G348" s="105"/>
      <c r="H348" s="105"/>
      <c r="I348" s="105"/>
      <c r="J348" s="105">
        <v>1</v>
      </c>
      <c r="K348" s="105"/>
      <c r="L348" s="105"/>
      <c r="M348" s="105"/>
      <c r="N348" s="105"/>
      <c r="O348" s="105"/>
      <c r="P348" s="105">
        <v>1</v>
      </c>
      <c r="Q348" s="105"/>
      <c r="R348" s="105"/>
      <c r="W348" s="106"/>
    </row>
    <row r="349" spans="1:23" ht="15.75" customHeight="1" x14ac:dyDescent="0.2">
      <c r="A349" s="105"/>
      <c r="B349" s="168" t="s">
        <v>402</v>
      </c>
      <c r="C349" s="105"/>
      <c r="D349" s="105"/>
      <c r="E349" s="105"/>
      <c r="F349" s="105"/>
      <c r="G349" s="105"/>
      <c r="H349" s="105"/>
      <c r="I349" s="105"/>
      <c r="J349" s="105">
        <v>1</v>
      </c>
      <c r="K349" s="105"/>
      <c r="L349" s="105"/>
      <c r="M349" s="105"/>
      <c r="N349" s="105"/>
      <c r="O349" s="105"/>
      <c r="P349" s="105"/>
      <c r="Q349" s="105"/>
      <c r="R349" s="105"/>
      <c r="V349" s="130"/>
      <c r="W349" s="106"/>
    </row>
    <row r="350" spans="1:23" ht="15.75" customHeight="1" x14ac:dyDescent="0.2">
      <c r="A350" s="105"/>
      <c r="B350" s="41" t="s">
        <v>396</v>
      </c>
      <c r="C350" s="105">
        <v>6</v>
      </c>
      <c r="D350" s="105">
        <v>10</v>
      </c>
      <c r="E350" s="105"/>
      <c r="F350" s="105"/>
      <c r="G350" s="105">
        <v>3</v>
      </c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T350" s="120"/>
      <c r="U350" s="120"/>
      <c r="W350" s="106"/>
    </row>
    <row r="351" spans="1:23" ht="15.75" customHeight="1" x14ac:dyDescent="0.2">
      <c r="A351" s="105" t="s">
        <v>397</v>
      </c>
      <c r="B351" s="129" t="s">
        <v>329</v>
      </c>
      <c r="C351" s="105">
        <v>2</v>
      </c>
      <c r="D351" s="105">
        <v>2</v>
      </c>
      <c r="E351" s="105">
        <v>2</v>
      </c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>
        <v>1</v>
      </c>
      <c r="Q351" s="105"/>
      <c r="R351" s="105"/>
      <c r="T351" s="41"/>
      <c r="U351" s="166"/>
      <c r="W351" s="106"/>
    </row>
    <row r="352" spans="1:23" ht="15.75" customHeight="1" x14ac:dyDescent="0.2"/>
    <row r="353" spans="1:32" ht="15.75" customHeight="1" x14ac:dyDescent="0.2"/>
    <row r="354" spans="1:32" ht="15.75" customHeight="1" x14ac:dyDescent="0.2"/>
    <row r="355" spans="1:32" ht="15.75" customHeight="1" x14ac:dyDescent="0.2">
      <c r="A355" s="105" t="s">
        <v>0</v>
      </c>
      <c r="B355" s="105" t="s">
        <v>1</v>
      </c>
      <c r="C355" s="120" t="s">
        <v>2</v>
      </c>
      <c r="D355" s="120" t="s">
        <v>3</v>
      </c>
      <c r="E355" s="120" t="s">
        <v>4</v>
      </c>
      <c r="F355" s="120" t="s">
        <v>5</v>
      </c>
      <c r="G355" s="120" t="s">
        <v>6</v>
      </c>
      <c r="H355" s="120" t="s">
        <v>7</v>
      </c>
      <c r="I355" s="120" t="s">
        <v>8</v>
      </c>
      <c r="J355" s="120" t="s">
        <v>9</v>
      </c>
      <c r="K355" s="120" t="s">
        <v>10</v>
      </c>
      <c r="L355" s="120" t="s">
        <v>284</v>
      </c>
      <c r="M355" s="120" t="s">
        <v>12</v>
      </c>
      <c r="N355" s="120" t="s">
        <v>13</v>
      </c>
      <c r="O355" s="120" t="s">
        <v>14</v>
      </c>
      <c r="P355" s="105" t="s">
        <v>15</v>
      </c>
      <c r="Q355" s="105" t="s">
        <v>20</v>
      </c>
      <c r="R355" s="105" t="s">
        <v>382</v>
      </c>
      <c r="S355" s="105" t="s">
        <v>383</v>
      </c>
    </row>
    <row r="356" spans="1:32" ht="15.75" customHeight="1" x14ac:dyDescent="0.2">
      <c r="A356" s="105"/>
      <c r="B356" s="105"/>
      <c r="C356" s="100" t="s">
        <v>47</v>
      </c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</row>
    <row r="357" spans="1:32" ht="15.75" customHeight="1" x14ac:dyDescent="0.2">
      <c r="A357" s="105"/>
      <c r="B357" s="105"/>
      <c r="C357" s="129" t="s">
        <v>403</v>
      </c>
      <c r="D357" s="105">
        <v>5</v>
      </c>
      <c r="E357" s="105">
        <v>5</v>
      </c>
      <c r="F357" s="105">
        <v>3</v>
      </c>
      <c r="G357" s="105">
        <v>2</v>
      </c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AB357" s="105" t="s">
        <v>88</v>
      </c>
      <c r="AC357" s="105" t="s">
        <v>90</v>
      </c>
      <c r="AD357" s="105" t="s">
        <v>91</v>
      </c>
      <c r="AE357" s="105"/>
      <c r="AF357" s="105" t="s">
        <v>93</v>
      </c>
    </row>
    <row r="358" spans="1:32" ht="15.75" customHeight="1" x14ac:dyDescent="0.2">
      <c r="A358" s="105">
        <v>10</v>
      </c>
      <c r="B358" s="105"/>
      <c r="C358" s="129" t="s">
        <v>73</v>
      </c>
      <c r="D358" s="105">
        <v>7</v>
      </c>
      <c r="E358" s="105"/>
      <c r="F358" s="105">
        <v>3</v>
      </c>
      <c r="G358" s="105">
        <v>3</v>
      </c>
      <c r="H358" s="105"/>
      <c r="I358" s="105"/>
      <c r="J358" s="105"/>
      <c r="K358" s="105"/>
      <c r="L358" s="105"/>
      <c r="M358" s="105">
        <v>1</v>
      </c>
      <c r="N358" s="105">
        <v>1</v>
      </c>
      <c r="O358" s="105"/>
      <c r="P358" s="105"/>
      <c r="Q358" s="169">
        <v>2</v>
      </c>
      <c r="R358" s="105"/>
      <c r="S358" s="105"/>
      <c r="AB358" s="105" t="s">
        <v>3</v>
      </c>
      <c r="AC358" s="105">
        <f>D438</f>
        <v>0</v>
      </c>
      <c r="AD358" s="137">
        <f>AL390*AC358</f>
        <v>0</v>
      </c>
      <c r="AE358" s="105"/>
      <c r="AF358" s="105"/>
    </row>
    <row r="359" spans="1:32" ht="15.75" customHeight="1" x14ac:dyDescent="0.2">
      <c r="A359" s="105"/>
      <c r="B359" s="105"/>
      <c r="C359" s="129" t="s">
        <v>364</v>
      </c>
      <c r="D359" s="105">
        <v>3</v>
      </c>
      <c r="E359" s="105"/>
      <c r="F359" s="105"/>
      <c r="G359" s="105"/>
      <c r="H359" s="105"/>
      <c r="I359" s="105"/>
      <c r="J359" s="105"/>
      <c r="K359" s="170">
        <v>2</v>
      </c>
      <c r="L359" s="105"/>
      <c r="M359" s="105"/>
      <c r="N359" s="105"/>
      <c r="O359" s="105"/>
      <c r="P359" s="105"/>
      <c r="Q359" s="105"/>
      <c r="R359" s="105"/>
      <c r="S359" s="105"/>
      <c r="AB359" s="105" t="s">
        <v>99</v>
      </c>
      <c r="AC359" s="105">
        <f>E438</f>
        <v>0</v>
      </c>
      <c r="AD359" s="137">
        <f>AL389*AC359</f>
        <v>0</v>
      </c>
      <c r="AE359" s="105"/>
      <c r="AF359" s="105"/>
    </row>
    <row r="360" spans="1:32" ht="15.75" customHeight="1" x14ac:dyDescent="0.2">
      <c r="A360" s="105">
        <v>3</v>
      </c>
      <c r="B360" s="105"/>
      <c r="C360" s="129" t="s">
        <v>288</v>
      </c>
      <c r="D360" s="105">
        <v>15</v>
      </c>
      <c r="E360" s="105">
        <v>15</v>
      </c>
      <c r="F360" s="105">
        <v>3</v>
      </c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AB360" s="105" t="s">
        <v>103</v>
      </c>
      <c r="AC360" s="105">
        <f>F438</f>
        <v>0</v>
      </c>
      <c r="AD360" s="137">
        <f>AL392*AC360</f>
        <v>0</v>
      </c>
      <c r="AE360" s="105"/>
      <c r="AF360" s="105"/>
    </row>
    <row r="361" spans="1:32" ht="15.75" customHeight="1" x14ac:dyDescent="0.2">
      <c r="A361" s="105"/>
      <c r="B361" s="105"/>
      <c r="C361" s="105" t="s">
        <v>329</v>
      </c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>
        <v>1</v>
      </c>
      <c r="S361" s="105">
        <v>1</v>
      </c>
      <c r="AB361" s="105" t="s">
        <v>106</v>
      </c>
      <c r="AC361" s="105">
        <f>G438</f>
        <v>0</v>
      </c>
      <c r="AD361" s="137">
        <f>AL392*AC361</f>
        <v>0</v>
      </c>
      <c r="AE361" s="105"/>
      <c r="AF361" s="105"/>
    </row>
    <row r="362" spans="1:32" ht="15.75" customHeight="1" x14ac:dyDescent="0.2">
      <c r="A362" s="105">
        <v>7</v>
      </c>
      <c r="B362" s="105"/>
      <c r="C362" s="129" t="s">
        <v>312</v>
      </c>
      <c r="D362" s="105"/>
      <c r="E362" s="105"/>
      <c r="F362" s="105"/>
      <c r="G362" s="105"/>
      <c r="H362" s="105"/>
      <c r="I362" s="105"/>
      <c r="J362" s="105"/>
      <c r="K362" s="170">
        <v>2</v>
      </c>
      <c r="L362" s="105"/>
      <c r="M362" s="105"/>
      <c r="N362" s="105"/>
      <c r="O362" s="105"/>
      <c r="P362" s="105"/>
      <c r="Q362" s="105"/>
      <c r="R362" s="105"/>
      <c r="S362" s="105"/>
      <c r="AB362" s="105" t="s">
        <v>7</v>
      </c>
      <c r="AC362" s="105">
        <f>H438</f>
        <v>0</v>
      </c>
      <c r="AD362" s="137">
        <f>AL394*AC362</f>
        <v>0</v>
      </c>
      <c r="AE362" s="105"/>
      <c r="AF362" s="105"/>
    </row>
    <row r="363" spans="1:32" ht="15.75" customHeight="1" x14ac:dyDescent="0.2">
      <c r="A363" s="105"/>
      <c r="B363" s="105"/>
      <c r="C363" s="41" t="s">
        <v>404</v>
      </c>
      <c r="D363" s="105">
        <v>3</v>
      </c>
      <c r="E363" s="105">
        <v>3</v>
      </c>
      <c r="F363" s="105"/>
      <c r="G363" s="105"/>
      <c r="H363" s="105"/>
      <c r="I363" s="105"/>
      <c r="J363" s="105"/>
      <c r="K363" s="105">
        <v>1</v>
      </c>
      <c r="L363" s="105"/>
      <c r="M363" s="105"/>
      <c r="N363" s="105"/>
      <c r="O363" s="105"/>
      <c r="P363" s="105">
        <v>1</v>
      </c>
      <c r="Q363" s="105"/>
      <c r="R363" s="105"/>
      <c r="S363" s="105"/>
      <c r="AB363" s="105" t="s">
        <v>8</v>
      </c>
      <c r="AC363" s="105">
        <f>I438</f>
        <v>0</v>
      </c>
      <c r="AD363" s="137">
        <f>AL393*AC363</f>
        <v>0</v>
      </c>
      <c r="AE363" s="105"/>
      <c r="AF363" s="105"/>
    </row>
    <row r="364" spans="1:32" ht="15.75" customHeight="1" x14ac:dyDescent="0.2">
      <c r="A364" s="105">
        <v>9</v>
      </c>
      <c r="B364" s="105"/>
      <c r="C364" s="168" t="s">
        <v>72</v>
      </c>
      <c r="D364" s="105">
        <v>15</v>
      </c>
      <c r="E364" s="105"/>
      <c r="F364" s="105"/>
      <c r="G364" s="105"/>
      <c r="H364" s="105"/>
      <c r="I364" s="105"/>
      <c r="J364" s="105"/>
      <c r="K364" s="105"/>
      <c r="L364" s="105"/>
      <c r="M364" s="105"/>
      <c r="N364" s="105">
        <v>1</v>
      </c>
      <c r="O364" s="105"/>
      <c r="P364" s="105"/>
      <c r="Q364" s="105"/>
      <c r="R364" s="105"/>
      <c r="S364" s="105"/>
      <c r="AB364" s="105" t="s">
        <v>116</v>
      </c>
      <c r="AC364" s="105">
        <f>J438</f>
        <v>0</v>
      </c>
      <c r="AD364" s="137">
        <f t="shared" ref="AD364:AD365" si="26">AL398*AC364</f>
        <v>0</v>
      </c>
      <c r="AE364" s="105"/>
      <c r="AF364" s="105"/>
    </row>
    <row r="365" spans="1:32" ht="15.75" customHeight="1" x14ac:dyDescent="0.2">
      <c r="A365" s="105">
        <v>4</v>
      </c>
      <c r="B365" s="105"/>
      <c r="C365" s="129" t="s">
        <v>77</v>
      </c>
      <c r="D365" s="105">
        <v>4</v>
      </c>
      <c r="E365" s="105">
        <v>4</v>
      </c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AB365" s="105" t="s">
        <v>10</v>
      </c>
      <c r="AC365" s="105">
        <f>K438</f>
        <v>0</v>
      </c>
      <c r="AD365" s="137">
        <f t="shared" si="26"/>
        <v>0</v>
      </c>
      <c r="AE365" s="105"/>
      <c r="AF365" s="105"/>
    </row>
    <row r="366" spans="1:32" ht="15.75" customHeight="1" x14ac:dyDescent="0.2">
      <c r="A366" s="105"/>
      <c r="B366" s="105"/>
      <c r="C366" s="41" t="s">
        <v>372</v>
      </c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69">
        <v>1</v>
      </c>
      <c r="R366" s="105"/>
      <c r="S366" s="105"/>
      <c r="AB366" s="105" t="s">
        <v>292</v>
      </c>
      <c r="AC366" s="105">
        <f>L438</f>
        <v>0</v>
      </c>
      <c r="AD366" s="137">
        <f>AL404*AC366</f>
        <v>0</v>
      </c>
      <c r="AE366" s="105" t="s">
        <v>92</v>
      </c>
      <c r="AF366" s="105"/>
    </row>
    <row r="367" spans="1:32" ht="15.75" customHeight="1" x14ac:dyDescent="0.2">
      <c r="A367" s="105">
        <v>9</v>
      </c>
      <c r="B367" s="105"/>
      <c r="C367" s="129" t="s">
        <v>69</v>
      </c>
      <c r="D367" s="105"/>
      <c r="E367" s="105"/>
      <c r="F367" s="105"/>
      <c r="G367" s="105"/>
      <c r="H367" s="105"/>
      <c r="I367" s="105"/>
      <c r="J367" s="105"/>
      <c r="K367" s="105">
        <v>1</v>
      </c>
      <c r="L367" s="105"/>
      <c r="M367" s="105"/>
      <c r="N367" s="105"/>
      <c r="O367" s="105"/>
      <c r="P367" s="105"/>
      <c r="Q367" s="105">
        <v>1</v>
      </c>
      <c r="R367" s="105"/>
      <c r="S367" s="105"/>
      <c r="AB367" s="105" t="s">
        <v>129</v>
      </c>
      <c r="AC367" s="105">
        <f>M438</f>
        <v>0</v>
      </c>
      <c r="AD367" s="137">
        <f t="shared" ref="AD367:AD368" si="27">AL400*AC367</f>
        <v>0</v>
      </c>
      <c r="AE367" s="105" t="s">
        <v>130</v>
      </c>
      <c r="AF367" s="145">
        <f>AD375*0.33</f>
        <v>74250</v>
      </c>
    </row>
    <row r="368" spans="1:32" ht="15.75" customHeight="1" x14ac:dyDescent="0.2">
      <c r="A368" s="105">
        <v>5</v>
      </c>
      <c r="B368" s="105"/>
      <c r="C368" s="129" t="s">
        <v>64</v>
      </c>
      <c r="D368" s="105">
        <v>8</v>
      </c>
      <c r="E368" s="105"/>
      <c r="F368" s="105"/>
      <c r="G368" s="105"/>
      <c r="H368" s="105"/>
      <c r="I368" s="105"/>
      <c r="J368" s="105"/>
      <c r="K368" s="105">
        <v>1</v>
      </c>
      <c r="L368" s="105"/>
      <c r="M368" s="105"/>
      <c r="N368" s="105"/>
      <c r="O368" s="105"/>
      <c r="P368" s="105"/>
      <c r="Q368" s="105"/>
      <c r="R368" s="105"/>
      <c r="S368" s="105"/>
      <c r="AB368" s="105" t="s">
        <v>134</v>
      </c>
      <c r="AC368" s="105">
        <f>N438</f>
        <v>0</v>
      </c>
      <c r="AD368" s="137">
        <f t="shared" si="27"/>
        <v>0</v>
      </c>
      <c r="AE368" s="105" t="s">
        <v>405</v>
      </c>
      <c r="AF368" s="171">
        <f>AD375-AE375+12000</f>
        <v>86200</v>
      </c>
    </row>
    <row r="369" spans="1:32" ht="15.75" customHeight="1" x14ac:dyDescent="0.2">
      <c r="A369" s="105">
        <v>8</v>
      </c>
      <c r="B369" s="105"/>
      <c r="C369" s="129" t="s">
        <v>68</v>
      </c>
      <c r="D369" s="105">
        <v>5</v>
      </c>
      <c r="E369" s="105">
        <v>5</v>
      </c>
      <c r="F369" s="105">
        <v>3</v>
      </c>
      <c r="G369" s="105"/>
      <c r="H369" s="105"/>
      <c r="I369" s="105"/>
      <c r="J369" s="105"/>
      <c r="K369" s="105"/>
      <c r="L369" s="105"/>
      <c r="M369" s="105"/>
      <c r="N369" s="105">
        <v>1</v>
      </c>
      <c r="O369" s="105"/>
      <c r="P369" s="105"/>
      <c r="Q369" s="105"/>
      <c r="R369" s="105"/>
      <c r="S369" s="105"/>
      <c r="AB369" s="105" t="s">
        <v>138</v>
      </c>
      <c r="AC369" s="105">
        <f>P438</f>
        <v>0</v>
      </c>
      <c r="AD369" s="137">
        <f>AL403*AC369</f>
        <v>0</v>
      </c>
      <c r="AE369" s="105"/>
      <c r="AF369" s="105"/>
    </row>
    <row r="370" spans="1:32" ht="15.75" customHeight="1" x14ac:dyDescent="0.2">
      <c r="A370" s="105">
        <v>1</v>
      </c>
      <c r="B370" s="105"/>
      <c r="C370" s="129" t="s">
        <v>406</v>
      </c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>
        <v>1</v>
      </c>
      <c r="O370" s="172">
        <v>1</v>
      </c>
      <c r="P370" s="105"/>
      <c r="Q370" s="105"/>
      <c r="R370" s="105"/>
      <c r="S370" s="105"/>
      <c r="AB370" s="105" t="s">
        <v>14</v>
      </c>
      <c r="AC370" s="105">
        <f>O438</f>
        <v>0</v>
      </c>
      <c r="AD370" s="137">
        <f>AL402*AC370</f>
        <v>0</v>
      </c>
      <c r="AE370" s="105"/>
      <c r="AF370" s="105"/>
    </row>
    <row r="371" spans="1:32" ht="15.75" customHeight="1" x14ac:dyDescent="0.2">
      <c r="A371" s="105">
        <v>6</v>
      </c>
      <c r="B371" s="105"/>
      <c r="C371" s="129" t="s">
        <v>63</v>
      </c>
      <c r="D371" s="105"/>
      <c r="E371" s="105"/>
      <c r="F371" s="105"/>
      <c r="G371" s="105"/>
      <c r="H371" s="105"/>
      <c r="I371" s="105"/>
      <c r="J371" s="105"/>
      <c r="K371" s="105">
        <v>1</v>
      </c>
      <c r="L371" s="105"/>
      <c r="M371" s="105"/>
      <c r="N371" s="105"/>
      <c r="O371" s="105"/>
      <c r="P371" s="105"/>
      <c r="Q371" s="105"/>
      <c r="R371" s="105"/>
      <c r="S371" s="105"/>
      <c r="AB371" s="105" t="s">
        <v>20</v>
      </c>
      <c r="AC371" s="105">
        <f>Q438</f>
        <v>0</v>
      </c>
      <c r="AD371" s="137">
        <f>AU389*AC371</f>
        <v>0</v>
      </c>
      <c r="AE371" s="105"/>
      <c r="AF371" s="105"/>
    </row>
    <row r="372" spans="1:32" ht="15.75" customHeight="1" x14ac:dyDescent="0.2">
      <c r="A372" s="105"/>
      <c r="B372" s="105"/>
      <c r="C372" s="41" t="s">
        <v>49</v>
      </c>
      <c r="D372" s="105"/>
      <c r="E372" s="105"/>
      <c r="F372" s="105"/>
      <c r="G372" s="105"/>
      <c r="H372" s="105"/>
      <c r="I372" s="105"/>
      <c r="J372" s="105"/>
      <c r="K372" s="105"/>
      <c r="L372" s="105"/>
      <c r="M372" s="105">
        <v>2</v>
      </c>
      <c r="N372" s="105">
        <v>1</v>
      </c>
      <c r="O372" s="172">
        <v>2</v>
      </c>
      <c r="P372" s="105"/>
      <c r="Q372" s="105"/>
      <c r="R372" s="105"/>
      <c r="S372" s="105"/>
      <c r="AB372" s="105" t="s">
        <v>387</v>
      </c>
      <c r="AC372" s="105">
        <f>R438</f>
        <v>0</v>
      </c>
      <c r="AD372" s="137">
        <f>AU380*AC372</f>
        <v>0</v>
      </c>
      <c r="AE372" s="105"/>
      <c r="AF372" s="105"/>
    </row>
    <row r="373" spans="1:32" ht="15.75" customHeight="1" x14ac:dyDescent="0.2">
      <c r="A373" s="105"/>
      <c r="B373" s="105"/>
      <c r="C373" s="129" t="s">
        <v>378</v>
      </c>
      <c r="D373" s="105"/>
      <c r="E373" s="105"/>
      <c r="F373" s="105"/>
      <c r="G373" s="105"/>
      <c r="H373" s="105"/>
      <c r="I373" s="105"/>
      <c r="J373" s="105"/>
      <c r="K373" s="170">
        <v>1</v>
      </c>
      <c r="L373" s="105"/>
      <c r="M373" s="105"/>
      <c r="N373" s="105"/>
      <c r="O373" s="105"/>
      <c r="P373" s="105"/>
      <c r="Q373" s="105"/>
      <c r="R373" s="105"/>
      <c r="S373" s="105"/>
      <c r="AB373" s="105" t="s">
        <v>388</v>
      </c>
      <c r="AC373" s="105">
        <f>S438</f>
        <v>0</v>
      </c>
      <c r="AD373" s="137">
        <f>AU382*AC373</f>
        <v>0</v>
      </c>
      <c r="AE373" s="105"/>
      <c r="AF373" s="105"/>
    </row>
    <row r="374" spans="1:32" ht="15.75" customHeight="1" x14ac:dyDescent="0.2">
      <c r="A374" s="105"/>
      <c r="B374" s="105"/>
      <c r="C374" s="41" t="s">
        <v>407</v>
      </c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>
        <v>1</v>
      </c>
      <c r="O374" s="172">
        <v>1</v>
      </c>
      <c r="P374" s="105">
        <v>1</v>
      </c>
      <c r="Q374" s="105"/>
      <c r="R374" s="105"/>
      <c r="S374" s="105"/>
      <c r="W374" s="24"/>
      <c r="AB374" s="105"/>
      <c r="AC374" s="105"/>
      <c r="AD374" s="105"/>
      <c r="AE374" s="105"/>
      <c r="AF374" s="105"/>
    </row>
    <row r="375" spans="1:32" ht="15.75" customHeight="1" x14ac:dyDescent="0.2">
      <c r="A375" s="105">
        <v>1</v>
      </c>
      <c r="B375" s="105"/>
      <c r="C375" s="129" t="s">
        <v>380</v>
      </c>
      <c r="D375" s="105"/>
      <c r="E375" s="105"/>
      <c r="F375" s="105"/>
      <c r="G375" s="105"/>
      <c r="H375" s="105"/>
      <c r="I375" s="105"/>
      <c r="J375" s="105"/>
      <c r="K375" s="105">
        <v>2</v>
      </c>
      <c r="L375" s="105"/>
      <c r="M375" s="105"/>
      <c r="N375" s="105"/>
      <c r="O375" s="105"/>
      <c r="P375" s="105"/>
      <c r="Q375" s="105"/>
      <c r="R375" s="105"/>
      <c r="S375" s="105"/>
      <c r="AB375" s="105" t="s">
        <v>187</v>
      </c>
      <c r="AC375" s="105"/>
      <c r="AD375" s="139">
        <v>225000</v>
      </c>
      <c r="AE375" s="120">
        <v>150800</v>
      </c>
      <c r="AF375" s="105"/>
    </row>
    <row r="376" spans="1:32" ht="15.75" customHeight="1" x14ac:dyDescent="0.2">
      <c r="A376" s="105"/>
      <c r="B376" s="105"/>
      <c r="C376" s="41" t="s">
        <v>394</v>
      </c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>
        <v>1</v>
      </c>
      <c r="O376" s="172">
        <v>1</v>
      </c>
      <c r="P376" s="105"/>
      <c r="Q376" s="105"/>
      <c r="R376" s="105"/>
      <c r="S376" s="105"/>
    </row>
    <row r="377" spans="1:32" ht="15.75" customHeight="1" x14ac:dyDescent="0.2">
      <c r="A377" s="105">
        <v>2</v>
      </c>
      <c r="B377" s="105"/>
      <c r="C377" s="172">
        <v>501</v>
      </c>
      <c r="D377" s="105"/>
      <c r="E377" s="105"/>
      <c r="F377" s="105"/>
      <c r="G377" s="105"/>
      <c r="H377" s="105"/>
      <c r="I377" s="105"/>
      <c r="J377" s="105"/>
      <c r="K377" s="170">
        <v>2</v>
      </c>
      <c r="L377" s="105"/>
      <c r="M377" s="105"/>
      <c r="N377" s="105"/>
      <c r="O377" s="105"/>
      <c r="P377" s="105"/>
      <c r="Q377" s="169">
        <v>1</v>
      </c>
      <c r="R377" s="105"/>
      <c r="S377" s="105"/>
    </row>
    <row r="378" spans="1:32" ht="15.75" customHeight="1" x14ac:dyDescent="0.2">
      <c r="A378" s="105"/>
      <c r="B378" s="105"/>
      <c r="C378" s="129" t="s">
        <v>408</v>
      </c>
      <c r="D378" s="105"/>
      <c r="E378" s="105"/>
      <c r="F378" s="105"/>
      <c r="G378" s="105"/>
      <c r="H378" s="105"/>
      <c r="I378" s="105"/>
      <c r="J378" s="105"/>
      <c r="K378" s="105">
        <v>1</v>
      </c>
      <c r="L378" s="105"/>
      <c r="M378" s="105"/>
      <c r="N378" s="105"/>
      <c r="O378" s="105"/>
      <c r="P378" s="105"/>
      <c r="Q378" s="105"/>
      <c r="R378" s="105"/>
      <c r="S378" s="105"/>
      <c r="W378" s="130"/>
    </row>
    <row r="379" spans="1:32" ht="15.75" customHeight="1" x14ac:dyDescent="0.2">
      <c r="A379" s="105"/>
      <c r="B379" s="105"/>
      <c r="C379" s="105" t="s">
        <v>396</v>
      </c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</row>
    <row r="380" spans="1:32" ht="15.75" customHeight="1" x14ac:dyDescent="0.2">
      <c r="A380" s="105"/>
      <c r="B380" s="105"/>
      <c r="C380" s="129" t="s">
        <v>80</v>
      </c>
      <c r="D380" s="105">
        <v>3</v>
      </c>
      <c r="E380" s="105">
        <v>3</v>
      </c>
      <c r="F380" s="105">
        <v>3</v>
      </c>
      <c r="G380" s="105"/>
      <c r="H380" s="105"/>
      <c r="I380" s="105"/>
      <c r="J380" s="105"/>
      <c r="K380" s="105"/>
      <c r="L380" s="105"/>
      <c r="M380" s="105">
        <v>2</v>
      </c>
      <c r="N380" s="105">
        <v>2</v>
      </c>
      <c r="O380" s="105"/>
      <c r="P380" s="105"/>
      <c r="Q380" s="105"/>
      <c r="R380" s="105"/>
      <c r="S380" s="105"/>
    </row>
    <row r="381" spans="1:32" ht="15.75" customHeight="1" x14ac:dyDescent="0.2">
      <c r="A381" s="105"/>
      <c r="B381" s="105" t="s">
        <v>409</v>
      </c>
      <c r="C381" s="129" t="s">
        <v>81</v>
      </c>
      <c r="D381" s="105"/>
      <c r="E381" s="105"/>
      <c r="F381" s="105"/>
      <c r="G381" s="105"/>
      <c r="H381" s="105"/>
      <c r="I381" s="105"/>
      <c r="J381" s="105"/>
      <c r="K381" s="105">
        <v>1</v>
      </c>
      <c r="L381" s="105"/>
      <c r="M381" s="105"/>
      <c r="N381" s="105"/>
      <c r="O381" s="105"/>
      <c r="P381" s="105"/>
      <c r="Q381" s="105">
        <v>1</v>
      </c>
      <c r="R381" s="105">
        <v>1</v>
      </c>
      <c r="S381" s="105"/>
    </row>
    <row r="382" spans="1:32" ht="15.75" customHeight="1" x14ac:dyDescent="0.2">
      <c r="A382" s="105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</row>
    <row r="383" spans="1:32" ht="15.75" customHeight="1" x14ac:dyDescent="0.2">
      <c r="A383" s="105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</row>
    <row r="384" spans="1:32" ht="15.75" customHeight="1" x14ac:dyDescent="0.2">
      <c r="A384" s="105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</row>
    <row r="385" spans="1:24" ht="15.75" customHeight="1" x14ac:dyDescent="0.2">
      <c r="A385" s="105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</row>
    <row r="386" spans="1:24" ht="15.75" customHeight="1" x14ac:dyDescent="0.2">
      <c r="A386" s="105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</row>
    <row r="387" spans="1:24" ht="15.75" customHeight="1" x14ac:dyDescent="0.2">
      <c r="A387" s="105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24"/>
    </row>
    <row r="388" spans="1:24" ht="15.75" customHeight="1" x14ac:dyDescent="0.2">
      <c r="A388" s="105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24"/>
    </row>
    <row r="389" spans="1:24" ht="15.75" customHeight="1" x14ac:dyDescent="0.2">
      <c r="A389" s="105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24"/>
    </row>
    <row r="390" spans="1:24" ht="15.75" customHeight="1" x14ac:dyDescent="0.2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24"/>
    </row>
    <row r="391" spans="1:24" ht="15.75" customHeight="1" x14ac:dyDescent="0.2">
      <c r="A391" s="105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24"/>
    </row>
    <row r="392" spans="1:24" ht="15.75" customHeight="1" x14ac:dyDescent="0.2">
      <c r="A392" s="105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24"/>
    </row>
    <row r="393" spans="1:24" ht="15.75" customHeight="1" x14ac:dyDescent="0.2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24"/>
    </row>
    <row r="394" spans="1:24" ht="15.75" customHeight="1" x14ac:dyDescent="0.2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24"/>
    </row>
    <row r="395" spans="1:24" ht="15.75" customHeight="1" x14ac:dyDescent="0.2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</row>
    <row r="396" spans="1:24" ht="15.75" customHeight="1" x14ac:dyDescent="0.2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</row>
    <row r="397" spans="1:24" ht="15.75" customHeight="1" x14ac:dyDescent="0.2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</row>
    <row r="398" spans="1:24" ht="15.75" customHeight="1" x14ac:dyDescent="0.2"/>
    <row r="399" spans="1:24" ht="15.75" customHeight="1" x14ac:dyDescent="0.2"/>
    <row r="400" spans="1:24" ht="15.75" customHeight="1" x14ac:dyDescent="0.2">
      <c r="A400" s="105" t="s">
        <v>0</v>
      </c>
      <c r="B400" s="105" t="s">
        <v>1</v>
      </c>
      <c r="C400" s="120" t="s">
        <v>2</v>
      </c>
      <c r="D400" s="120" t="s">
        <v>3</v>
      </c>
      <c r="E400" s="120" t="s">
        <v>4</v>
      </c>
      <c r="F400" s="120" t="s">
        <v>5</v>
      </c>
      <c r="G400" s="120" t="s">
        <v>6</v>
      </c>
      <c r="H400" s="120" t="s">
        <v>7</v>
      </c>
      <c r="I400" s="120" t="s">
        <v>8</v>
      </c>
      <c r="J400" s="120" t="s">
        <v>9</v>
      </c>
      <c r="K400" s="120" t="s">
        <v>10</v>
      </c>
      <c r="L400" s="120" t="s">
        <v>284</v>
      </c>
      <c r="M400" s="120" t="s">
        <v>12</v>
      </c>
      <c r="N400" s="120" t="s">
        <v>13</v>
      </c>
      <c r="O400" s="120" t="s">
        <v>14</v>
      </c>
      <c r="P400" s="105" t="s">
        <v>15</v>
      </c>
      <c r="Q400" s="105" t="s">
        <v>20</v>
      </c>
      <c r="R400" s="105" t="s">
        <v>382</v>
      </c>
      <c r="S400" s="25" t="s">
        <v>410</v>
      </c>
      <c r="T400" s="173" t="s">
        <v>31</v>
      </c>
      <c r="U400" s="129" t="s">
        <v>32</v>
      </c>
      <c r="V400" s="174" t="s">
        <v>33</v>
      </c>
      <c r="W400" s="105" t="s">
        <v>411</v>
      </c>
      <c r="X400" s="105" t="s">
        <v>34</v>
      </c>
    </row>
    <row r="401" spans="1:32" ht="15.75" customHeight="1" x14ac:dyDescent="0.2">
      <c r="A401" s="105"/>
      <c r="B401" s="105"/>
      <c r="C401" s="100" t="s">
        <v>47</v>
      </c>
      <c r="D401" s="105"/>
      <c r="E401" s="105"/>
      <c r="F401" s="105"/>
      <c r="G401" s="105"/>
      <c r="H401" s="105"/>
      <c r="I401" s="105"/>
      <c r="J401" s="105"/>
      <c r="K401" s="175">
        <v>1</v>
      </c>
      <c r="L401" s="105"/>
      <c r="M401" s="168"/>
      <c r="N401" s="174"/>
      <c r="O401" s="176"/>
      <c r="P401" s="41"/>
      <c r="Q401" s="177"/>
      <c r="R401" s="105"/>
      <c r="S401" s="25"/>
      <c r="T401" s="173"/>
      <c r="U401" s="129"/>
      <c r="V401" s="174"/>
      <c r="W401" s="41"/>
      <c r="X401" s="105"/>
    </row>
    <row r="402" spans="1:32" ht="15.75" customHeight="1" x14ac:dyDescent="0.2">
      <c r="A402" s="105"/>
      <c r="B402" s="105"/>
      <c r="C402" s="100" t="s">
        <v>286</v>
      </c>
      <c r="D402" s="105"/>
      <c r="E402" s="105"/>
      <c r="F402" s="105"/>
      <c r="G402" s="105"/>
      <c r="H402" s="105"/>
      <c r="I402" s="105"/>
      <c r="J402" s="105"/>
      <c r="K402" s="175"/>
      <c r="L402" s="105"/>
      <c r="M402" s="168"/>
      <c r="N402" s="174"/>
      <c r="O402" s="176"/>
      <c r="P402" s="41"/>
      <c r="Q402" s="177"/>
      <c r="R402" s="105"/>
      <c r="S402" s="25"/>
      <c r="T402" s="173"/>
      <c r="U402" s="129"/>
      <c r="V402" s="174"/>
      <c r="W402" s="41"/>
      <c r="X402" s="105"/>
    </row>
    <row r="403" spans="1:32" ht="15.75" customHeight="1" x14ac:dyDescent="0.2">
      <c r="A403" s="105"/>
      <c r="B403" s="105"/>
      <c r="C403" s="100" t="s">
        <v>73</v>
      </c>
      <c r="D403" s="105">
        <v>5</v>
      </c>
      <c r="E403" s="105">
        <v>4</v>
      </c>
      <c r="F403" s="105"/>
      <c r="G403" s="105"/>
      <c r="H403" s="105"/>
      <c r="I403" s="105"/>
      <c r="J403" s="105"/>
      <c r="K403" s="175">
        <v>6</v>
      </c>
      <c r="L403" s="105"/>
      <c r="M403" s="168"/>
      <c r="N403" s="174"/>
      <c r="O403" s="176"/>
      <c r="P403" s="41"/>
      <c r="Q403" s="177"/>
      <c r="R403" s="105"/>
      <c r="S403" s="25"/>
      <c r="T403" s="173"/>
      <c r="U403" s="129"/>
      <c r="V403" s="174"/>
      <c r="W403" s="41"/>
      <c r="X403" s="105"/>
    </row>
    <row r="404" spans="1:32" ht="15.75" customHeight="1" x14ac:dyDescent="0.2">
      <c r="A404" s="105"/>
      <c r="B404" s="105"/>
      <c r="C404" s="100" t="s">
        <v>364</v>
      </c>
      <c r="D404" s="105"/>
      <c r="E404" s="105">
        <v>4</v>
      </c>
      <c r="F404" s="105"/>
      <c r="G404" s="105"/>
      <c r="H404" s="105"/>
      <c r="I404" s="105"/>
      <c r="J404" s="105"/>
      <c r="K404" s="175">
        <v>2</v>
      </c>
      <c r="L404" s="105"/>
      <c r="M404" s="168"/>
      <c r="N404" s="174"/>
      <c r="O404" s="176"/>
      <c r="P404" s="41"/>
      <c r="Q404" s="177"/>
      <c r="R404" s="105"/>
      <c r="S404" s="25"/>
      <c r="T404" s="173"/>
      <c r="U404" s="129"/>
      <c r="V404" s="174"/>
      <c r="W404" s="41"/>
      <c r="X404" s="105"/>
    </row>
    <row r="405" spans="1:32" ht="15.75" customHeight="1" x14ac:dyDescent="0.2">
      <c r="A405" s="105"/>
      <c r="B405" s="105"/>
      <c r="C405" s="100" t="s">
        <v>288</v>
      </c>
      <c r="D405" s="105">
        <v>10</v>
      </c>
      <c r="E405" s="105"/>
      <c r="F405" s="105"/>
      <c r="G405" s="105"/>
      <c r="H405" s="105"/>
      <c r="I405" s="105"/>
      <c r="J405" s="105"/>
      <c r="K405" s="175"/>
      <c r="L405" s="105"/>
      <c r="M405" s="168">
        <v>1</v>
      </c>
      <c r="N405" s="174">
        <v>1</v>
      </c>
      <c r="O405" s="176"/>
      <c r="P405" s="41">
        <v>1</v>
      </c>
      <c r="Q405" s="177"/>
      <c r="R405" s="105"/>
      <c r="S405" s="25"/>
      <c r="T405" s="173"/>
      <c r="U405" s="129"/>
      <c r="V405" s="174"/>
      <c r="W405" s="41"/>
      <c r="X405" s="105"/>
    </row>
    <row r="406" spans="1:32" ht="15.75" customHeight="1" x14ac:dyDescent="0.2">
      <c r="A406" s="105">
        <v>2</v>
      </c>
      <c r="B406" s="105"/>
      <c r="C406" s="100" t="s">
        <v>412</v>
      </c>
      <c r="D406" s="105"/>
      <c r="E406" s="105"/>
      <c r="F406" s="105">
        <v>3</v>
      </c>
      <c r="G406" s="105"/>
      <c r="H406" s="105"/>
      <c r="I406" s="105"/>
      <c r="J406" s="105"/>
      <c r="K406" s="175">
        <v>1</v>
      </c>
      <c r="L406" s="105"/>
      <c r="M406" s="168"/>
      <c r="N406" s="174"/>
      <c r="O406" s="176"/>
      <c r="P406" s="41"/>
      <c r="Q406" s="177"/>
      <c r="R406" s="105"/>
      <c r="S406" s="25"/>
      <c r="T406" s="173"/>
      <c r="U406" s="129"/>
      <c r="V406" s="174"/>
      <c r="W406" s="41"/>
      <c r="X406" s="105"/>
      <c r="AB406" s="41" t="s">
        <v>88</v>
      </c>
      <c r="AC406" s="41" t="s">
        <v>90</v>
      </c>
      <c r="AD406" s="41" t="s">
        <v>91</v>
      </c>
      <c r="AE406" s="105"/>
      <c r="AF406" s="105" t="s">
        <v>93</v>
      </c>
    </row>
    <row r="407" spans="1:32" ht="15.75" customHeight="1" x14ac:dyDescent="0.2">
      <c r="A407" s="105"/>
      <c r="B407" s="105"/>
      <c r="C407" s="100" t="s">
        <v>312</v>
      </c>
      <c r="D407" s="105"/>
      <c r="E407" s="105"/>
      <c r="F407" s="105"/>
      <c r="G407" s="105"/>
      <c r="H407" s="105"/>
      <c r="I407" s="105"/>
      <c r="J407" s="105"/>
      <c r="K407" s="175">
        <v>2</v>
      </c>
      <c r="L407" s="105"/>
      <c r="M407" s="168"/>
      <c r="N407" s="174"/>
      <c r="O407" s="176"/>
      <c r="P407" s="41"/>
      <c r="Q407" s="177"/>
      <c r="R407" s="105"/>
      <c r="S407" s="25"/>
      <c r="T407" s="173"/>
      <c r="U407" s="129"/>
      <c r="V407" s="174"/>
      <c r="W407" s="41"/>
      <c r="X407" s="105"/>
      <c r="AB407" s="178" t="s">
        <v>3</v>
      </c>
      <c r="AC407" s="129">
        <f>D487</f>
        <v>0</v>
      </c>
      <c r="AD407" s="179">
        <f>AQ417*AC407</f>
        <v>0</v>
      </c>
      <c r="AE407" s="105"/>
      <c r="AF407" s="105"/>
    </row>
    <row r="408" spans="1:32" ht="15.75" customHeight="1" x14ac:dyDescent="0.2">
      <c r="A408" s="105"/>
      <c r="B408" s="105"/>
      <c r="C408" s="105" t="s">
        <v>404</v>
      </c>
      <c r="D408" s="105"/>
      <c r="E408" s="105"/>
      <c r="F408" s="105"/>
      <c r="G408" s="105"/>
      <c r="H408" s="105"/>
      <c r="I408" s="105"/>
      <c r="J408" s="105"/>
      <c r="K408" s="175"/>
      <c r="L408" s="105"/>
      <c r="M408" s="168"/>
      <c r="N408" s="174"/>
      <c r="O408" s="176"/>
      <c r="P408" s="41"/>
      <c r="Q408" s="177"/>
      <c r="R408" s="105"/>
      <c r="S408" s="25"/>
      <c r="T408" s="173"/>
      <c r="U408" s="129"/>
      <c r="V408" s="174"/>
      <c r="W408" s="41"/>
      <c r="X408" s="105"/>
      <c r="AB408" s="178" t="s">
        <v>99</v>
      </c>
      <c r="AC408" s="129">
        <f>E487</f>
        <v>0</v>
      </c>
      <c r="AD408" s="179">
        <f>AQ416*AC408</f>
        <v>0</v>
      </c>
      <c r="AE408" s="105"/>
      <c r="AF408" s="105"/>
    </row>
    <row r="409" spans="1:32" ht="15.75" customHeight="1" x14ac:dyDescent="0.2">
      <c r="A409" s="105"/>
      <c r="B409" s="105" t="s">
        <v>413</v>
      </c>
      <c r="C409" s="100" t="s">
        <v>72</v>
      </c>
      <c r="D409" s="105"/>
      <c r="E409" s="105"/>
      <c r="F409" s="105"/>
      <c r="G409" s="105"/>
      <c r="H409" s="105"/>
      <c r="I409" s="105"/>
      <c r="J409" s="105"/>
      <c r="K409" s="175"/>
      <c r="L409" s="105"/>
      <c r="M409" s="168">
        <v>2</v>
      </c>
      <c r="N409" s="174"/>
      <c r="O409" s="176"/>
      <c r="P409" s="41"/>
      <c r="Q409" s="177"/>
      <c r="R409" s="105"/>
      <c r="S409" s="25"/>
      <c r="T409" s="173"/>
      <c r="U409" s="129">
        <v>1</v>
      </c>
      <c r="V409" s="174"/>
      <c r="W409" s="41"/>
      <c r="X409" s="105"/>
      <c r="AB409" s="178" t="s">
        <v>103</v>
      </c>
      <c r="AC409" s="129">
        <f>F487</f>
        <v>0</v>
      </c>
      <c r="AD409" s="179">
        <f>AQ419*AC409</f>
        <v>0</v>
      </c>
      <c r="AE409" s="105"/>
      <c r="AF409" s="105"/>
    </row>
    <row r="410" spans="1:32" ht="15.75" customHeight="1" x14ac:dyDescent="0.2">
      <c r="A410" s="105"/>
      <c r="B410" s="105"/>
      <c r="C410" s="100" t="s">
        <v>77</v>
      </c>
      <c r="D410" s="105">
        <v>4</v>
      </c>
      <c r="E410" s="105">
        <v>4</v>
      </c>
      <c r="F410" s="105"/>
      <c r="G410" s="105"/>
      <c r="H410" s="105"/>
      <c r="I410" s="105"/>
      <c r="J410" s="105"/>
      <c r="K410" s="175"/>
      <c r="L410" s="105"/>
      <c r="M410" s="168"/>
      <c r="N410" s="174"/>
      <c r="O410" s="176"/>
      <c r="P410" s="41"/>
      <c r="Q410" s="177"/>
      <c r="R410" s="105"/>
      <c r="S410" s="25"/>
      <c r="T410" s="173"/>
      <c r="U410" s="129"/>
      <c r="V410" s="174"/>
      <c r="W410" s="41"/>
      <c r="X410" s="105"/>
      <c r="AB410" s="178" t="s">
        <v>106</v>
      </c>
      <c r="AC410" s="129">
        <f>G487</f>
        <v>0</v>
      </c>
      <c r="AD410" s="179">
        <f>AQ419*AC410</f>
        <v>0</v>
      </c>
      <c r="AE410" s="105"/>
      <c r="AF410" s="105"/>
    </row>
    <row r="411" spans="1:32" ht="15.75" customHeight="1" x14ac:dyDescent="0.2">
      <c r="A411" s="105">
        <v>2</v>
      </c>
      <c r="B411" s="105"/>
      <c r="C411" s="100" t="s">
        <v>414</v>
      </c>
      <c r="D411" s="105"/>
      <c r="E411" s="105"/>
      <c r="F411" s="105">
        <v>2</v>
      </c>
      <c r="G411" s="105">
        <v>2</v>
      </c>
      <c r="H411" s="105"/>
      <c r="I411" s="105"/>
      <c r="J411" s="105"/>
      <c r="K411" s="175"/>
      <c r="L411" s="105"/>
      <c r="M411" s="168"/>
      <c r="N411" s="174"/>
      <c r="O411" s="176"/>
      <c r="P411" s="41"/>
      <c r="Q411" s="177"/>
      <c r="R411" s="105"/>
      <c r="S411" s="25"/>
      <c r="T411" s="173"/>
      <c r="U411" s="129"/>
      <c r="V411" s="174"/>
      <c r="W411" s="41"/>
      <c r="X411" s="105"/>
      <c r="AB411" s="178" t="s">
        <v>7</v>
      </c>
      <c r="AC411" s="129">
        <f>H487</f>
        <v>0</v>
      </c>
      <c r="AD411" s="179">
        <f>AQ421*AC411</f>
        <v>0</v>
      </c>
      <c r="AE411" s="105"/>
      <c r="AF411" s="105"/>
    </row>
    <row r="412" spans="1:32" ht="15.75" customHeight="1" x14ac:dyDescent="0.2">
      <c r="A412" s="105"/>
      <c r="B412" s="105"/>
      <c r="C412" s="105" t="s">
        <v>69</v>
      </c>
      <c r="D412" s="105"/>
      <c r="E412" s="105"/>
      <c r="F412" s="105"/>
      <c r="G412" s="105"/>
      <c r="H412" s="105"/>
      <c r="I412" s="105"/>
      <c r="J412" s="105"/>
      <c r="K412" s="175"/>
      <c r="L412" s="105"/>
      <c r="M412" s="168"/>
      <c r="N412" s="174"/>
      <c r="O412" s="176"/>
      <c r="P412" s="41"/>
      <c r="Q412" s="177"/>
      <c r="R412" s="105"/>
      <c r="S412" s="25"/>
      <c r="T412" s="173"/>
      <c r="U412" s="129"/>
      <c r="V412" s="174"/>
      <c r="W412" s="41"/>
      <c r="X412" s="105"/>
      <c r="AB412" s="178" t="s">
        <v>8</v>
      </c>
      <c r="AC412" s="129">
        <f>I487</f>
        <v>0</v>
      </c>
      <c r="AD412" s="179">
        <f>AQ420*AC412</f>
        <v>0</v>
      </c>
      <c r="AE412" s="105"/>
      <c r="AF412" s="105"/>
    </row>
    <row r="413" spans="1:32" ht="15.75" customHeight="1" x14ac:dyDescent="0.2">
      <c r="A413" s="105"/>
      <c r="B413" s="105"/>
      <c r="C413" s="100" t="s">
        <v>64</v>
      </c>
      <c r="D413" s="105">
        <v>10</v>
      </c>
      <c r="E413" s="105"/>
      <c r="F413" s="105"/>
      <c r="G413" s="105"/>
      <c r="H413" s="105"/>
      <c r="I413" s="105"/>
      <c r="J413" s="105"/>
      <c r="K413" s="175">
        <v>1</v>
      </c>
      <c r="L413" s="105"/>
      <c r="M413" s="168"/>
      <c r="N413" s="174"/>
      <c r="O413" s="176"/>
      <c r="P413" s="41"/>
      <c r="Q413" s="177"/>
      <c r="R413" s="105"/>
      <c r="S413" s="25"/>
      <c r="T413" s="173"/>
      <c r="U413" s="129"/>
      <c r="V413" s="174"/>
      <c r="W413" s="41"/>
      <c r="X413" s="105"/>
      <c r="AB413" s="178" t="s">
        <v>116</v>
      </c>
      <c r="AC413" s="129">
        <f>J487</f>
        <v>0</v>
      </c>
      <c r="AD413" s="179">
        <f t="shared" ref="AD413:AD414" si="28">AQ425*AC413</f>
        <v>0</v>
      </c>
      <c r="AE413" s="105"/>
      <c r="AF413" s="105"/>
    </row>
    <row r="414" spans="1:32" ht="15.75" customHeight="1" x14ac:dyDescent="0.2">
      <c r="A414" s="105"/>
      <c r="B414" s="105"/>
      <c r="C414" s="100" t="s">
        <v>68</v>
      </c>
      <c r="D414" s="105"/>
      <c r="E414" s="105"/>
      <c r="F414" s="105"/>
      <c r="G414" s="105"/>
      <c r="H414" s="105"/>
      <c r="I414" s="105"/>
      <c r="J414" s="105"/>
      <c r="K414" s="175"/>
      <c r="L414" s="105"/>
      <c r="M414" s="168"/>
      <c r="N414" s="174"/>
      <c r="O414" s="176">
        <v>1</v>
      </c>
      <c r="P414" s="41"/>
      <c r="Q414" s="177">
        <v>2</v>
      </c>
      <c r="R414" s="105"/>
      <c r="S414" s="25"/>
      <c r="T414" s="173"/>
      <c r="U414" s="129"/>
      <c r="V414" s="174"/>
      <c r="W414" s="41"/>
      <c r="X414" s="105"/>
      <c r="AB414" s="178" t="s">
        <v>10</v>
      </c>
      <c r="AC414" s="129">
        <f>K487</f>
        <v>0</v>
      </c>
      <c r="AD414" s="179">
        <f t="shared" si="28"/>
        <v>0</v>
      </c>
      <c r="AE414" s="105"/>
      <c r="AF414" s="105"/>
    </row>
    <row r="415" spans="1:32" ht="15.75" customHeight="1" x14ac:dyDescent="0.2">
      <c r="A415" s="105"/>
      <c r="B415" s="105"/>
      <c r="C415" s="105" t="s">
        <v>406</v>
      </c>
      <c r="D415" s="105"/>
      <c r="E415" s="105"/>
      <c r="F415" s="105"/>
      <c r="G415" s="105"/>
      <c r="H415" s="105"/>
      <c r="I415" s="105"/>
      <c r="J415" s="105"/>
      <c r="K415" s="175"/>
      <c r="L415" s="105"/>
      <c r="M415" s="168"/>
      <c r="N415" s="174"/>
      <c r="O415" s="176"/>
      <c r="P415" s="41"/>
      <c r="Q415" s="177"/>
      <c r="R415" s="105"/>
      <c r="S415" s="25"/>
      <c r="T415" s="173"/>
      <c r="U415" s="129"/>
      <c r="V415" s="174"/>
      <c r="W415" s="41"/>
      <c r="X415" s="105"/>
      <c r="AB415" s="178" t="s">
        <v>292</v>
      </c>
      <c r="AC415" s="129">
        <f>L487</f>
        <v>0</v>
      </c>
      <c r="AD415" s="179">
        <f>AQ431*AC415</f>
        <v>0</v>
      </c>
      <c r="AE415" s="105" t="s">
        <v>92</v>
      </c>
      <c r="AF415" s="105"/>
    </row>
    <row r="416" spans="1:32" ht="15.75" customHeight="1" x14ac:dyDescent="0.2">
      <c r="A416" s="105"/>
      <c r="B416" s="105"/>
      <c r="C416" s="100" t="s">
        <v>63</v>
      </c>
      <c r="D416" s="105"/>
      <c r="E416" s="105"/>
      <c r="F416" s="105"/>
      <c r="G416" s="105"/>
      <c r="H416" s="105"/>
      <c r="I416" s="105"/>
      <c r="J416" s="105"/>
      <c r="K416" s="175">
        <v>3</v>
      </c>
      <c r="L416" s="105"/>
      <c r="M416" s="168"/>
      <c r="N416" s="174"/>
      <c r="O416" s="176"/>
      <c r="P416" s="41"/>
      <c r="Q416" s="177"/>
      <c r="R416" s="105"/>
      <c r="S416" s="25"/>
      <c r="T416" s="173"/>
      <c r="U416" s="129"/>
      <c r="V416" s="174"/>
      <c r="W416" s="41"/>
      <c r="X416" s="105"/>
      <c r="AB416" s="178" t="s">
        <v>129</v>
      </c>
      <c r="AC416" s="129">
        <f>M487</f>
        <v>0</v>
      </c>
      <c r="AD416" s="179">
        <f t="shared" ref="AD416:AD417" si="29">AQ427*AC416</f>
        <v>0</v>
      </c>
      <c r="AE416" s="105" t="s">
        <v>130</v>
      </c>
      <c r="AF416" s="145">
        <f>AD431*0.33</f>
        <v>98670</v>
      </c>
    </row>
    <row r="417" spans="1:32" ht="15.75" customHeight="1" x14ac:dyDescent="0.2">
      <c r="A417" s="105"/>
      <c r="B417" s="105" t="s">
        <v>415</v>
      </c>
      <c r="C417" s="129" t="s">
        <v>49</v>
      </c>
      <c r="D417" s="105"/>
      <c r="E417" s="105"/>
      <c r="F417" s="105"/>
      <c r="G417" s="105"/>
      <c r="H417" s="105"/>
      <c r="I417" s="105"/>
      <c r="J417" s="105"/>
      <c r="K417" s="175"/>
      <c r="L417" s="105"/>
      <c r="M417" s="168">
        <v>2</v>
      </c>
      <c r="N417" s="174"/>
      <c r="O417" s="176"/>
      <c r="P417" s="41"/>
      <c r="Q417" s="177"/>
      <c r="R417" s="105"/>
      <c r="S417" s="25"/>
      <c r="T417" s="173">
        <v>2</v>
      </c>
      <c r="U417" s="129"/>
      <c r="V417" s="174">
        <v>1</v>
      </c>
      <c r="W417" s="41"/>
      <c r="X417" s="105"/>
      <c r="AB417" s="178" t="s">
        <v>134</v>
      </c>
      <c r="AC417" s="129">
        <f>N487</f>
        <v>0</v>
      </c>
      <c r="AD417" s="179">
        <f t="shared" si="29"/>
        <v>0</v>
      </c>
      <c r="AE417" s="105" t="s">
        <v>405</v>
      </c>
      <c r="AF417" s="171">
        <f>AD431-AE431</f>
        <v>84350</v>
      </c>
    </row>
    <row r="418" spans="1:32" ht="15.75" customHeight="1" x14ac:dyDescent="0.2">
      <c r="A418" s="105"/>
      <c r="B418" s="105"/>
      <c r="C418" s="100" t="s">
        <v>378</v>
      </c>
      <c r="D418" s="105"/>
      <c r="E418" s="105"/>
      <c r="F418" s="105"/>
      <c r="G418" s="105"/>
      <c r="H418" s="105"/>
      <c r="I418" s="105"/>
      <c r="J418" s="105"/>
      <c r="K418" s="175">
        <v>1</v>
      </c>
      <c r="L418" s="105"/>
      <c r="M418" s="168"/>
      <c r="N418" s="174"/>
      <c r="O418" s="176"/>
      <c r="P418" s="41"/>
      <c r="Q418" s="177"/>
      <c r="R418" s="105"/>
      <c r="S418" s="25"/>
      <c r="T418" s="173"/>
      <c r="U418" s="129"/>
      <c r="V418" s="174"/>
      <c r="W418" s="41"/>
      <c r="X418" s="105"/>
      <c r="AB418" s="178" t="s">
        <v>138</v>
      </c>
      <c r="AC418" s="129">
        <f>P487</f>
        <v>0</v>
      </c>
      <c r="AD418" s="179">
        <f>AQ430*AC418</f>
        <v>0</v>
      </c>
      <c r="AE418" s="105"/>
      <c r="AF418" s="105"/>
    </row>
    <row r="419" spans="1:32" ht="15.75" customHeight="1" x14ac:dyDescent="0.2">
      <c r="A419" s="105"/>
      <c r="B419" s="105"/>
      <c r="C419" s="105" t="s">
        <v>407</v>
      </c>
      <c r="D419" s="105"/>
      <c r="E419" s="105"/>
      <c r="F419" s="105"/>
      <c r="G419" s="105"/>
      <c r="H419" s="105"/>
      <c r="I419" s="105"/>
      <c r="J419" s="105"/>
      <c r="K419" s="175"/>
      <c r="L419" s="105"/>
      <c r="M419" s="168"/>
      <c r="N419" s="174"/>
      <c r="O419" s="176"/>
      <c r="P419" s="41"/>
      <c r="Q419" s="177"/>
      <c r="R419" s="105"/>
      <c r="S419" s="25"/>
      <c r="T419" s="173"/>
      <c r="U419" s="129"/>
      <c r="V419" s="174"/>
      <c r="W419" s="41"/>
      <c r="X419" s="105"/>
      <c r="AB419" s="178" t="s">
        <v>14</v>
      </c>
      <c r="AC419" s="129">
        <f>O487</f>
        <v>0</v>
      </c>
      <c r="AD419" s="179">
        <f>AQ429*AC419</f>
        <v>0</v>
      </c>
      <c r="AE419" s="105"/>
      <c r="AF419" s="105"/>
    </row>
    <row r="420" spans="1:32" ht="15.75" customHeight="1" x14ac:dyDescent="0.2">
      <c r="A420" s="105">
        <v>4</v>
      </c>
      <c r="B420" s="105"/>
      <c r="C420" s="100" t="s">
        <v>380</v>
      </c>
      <c r="D420" s="105"/>
      <c r="E420" s="105"/>
      <c r="F420" s="105"/>
      <c r="G420" s="105"/>
      <c r="H420" s="105"/>
      <c r="I420" s="105"/>
      <c r="J420" s="105"/>
      <c r="K420" s="175">
        <v>3</v>
      </c>
      <c r="L420" s="105"/>
      <c r="M420" s="168"/>
      <c r="N420" s="174"/>
      <c r="O420" s="176"/>
      <c r="P420" s="41"/>
      <c r="Q420" s="177"/>
      <c r="R420" s="105"/>
      <c r="S420" s="25"/>
      <c r="T420" s="173"/>
      <c r="U420" s="129"/>
      <c r="V420" s="174"/>
      <c r="W420" s="41"/>
      <c r="X420" s="105"/>
      <c r="AB420" s="99" t="s">
        <v>148</v>
      </c>
      <c r="AC420" s="99"/>
      <c r="AD420" s="99"/>
      <c r="AE420" s="105"/>
      <c r="AF420" s="105"/>
    </row>
    <row r="421" spans="1:32" ht="15.75" customHeight="1" x14ac:dyDescent="0.2">
      <c r="A421" s="105"/>
      <c r="B421" s="105"/>
      <c r="C421" s="105" t="s">
        <v>394</v>
      </c>
      <c r="D421" s="105"/>
      <c r="E421" s="105"/>
      <c r="F421" s="105"/>
      <c r="G421" s="105"/>
      <c r="H421" s="105"/>
      <c r="I421" s="105"/>
      <c r="J421" s="105"/>
      <c r="K421" s="175"/>
      <c r="L421" s="105"/>
      <c r="M421" s="168"/>
      <c r="N421" s="174"/>
      <c r="O421" s="176"/>
      <c r="P421" s="41"/>
      <c r="Q421" s="177"/>
      <c r="R421" s="105"/>
      <c r="S421" s="25"/>
      <c r="T421" s="173"/>
      <c r="U421" s="129"/>
      <c r="V421" s="174"/>
      <c r="W421" s="41"/>
      <c r="X421" s="105"/>
      <c r="AB421" s="178" t="s">
        <v>20</v>
      </c>
      <c r="AC421" s="129">
        <f>Q487</f>
        <v>0</v>
      </c>
      <c r="AD421" s="179">
        <f>AT425*AC421</f>
        <v>0</v>
      </c>
      <c r="AE421" s="105"/>
      <c r="AF421" s="105"/>
    </row>
    <row r="422" spans="1:32" ht="15.75" customHeight="1" x14ac:dyDescent="0.2">
      <c r="A422" s="105">
        <v>5</v>
      </c>
      <c r="B422" s="105"/>
      <c r="C422" s="100">
        <v>501</v>
      </c>
      <c r="D422" s="105"/>
      <c r="E422" s="105"/>
      <c r="F422" s="105"/>
      <c r="G422" s="105"/>
      <c r="H422" s="105"/>
      <c r="I422" s="105"/>
      <c r="J422" s="105"/>
      <c r="K422" s="175">
        <v>2</v>
      </c>
      <c r="L422" s="105"/>
      <c r="M422" s="168"/>
      <c r="N422" s="174"/>
      <c r="O422" s="176"/>
      <c r="P422" s="41"/>
      <c r="Q422" s="177">
        <v>1</v>
      </c>
      <c r="R422" s="105"/>
      <c r="S422" s="25"/>
      <c r="T422" s="173"/>
      <c r="U422" s="129"/>
      <c r="V422" s="174"/>
      <c r="W422" s="41"/>
      <c r="X422" s="105"/>
      <c r="AB422" s="178" t="s">
        <v>387</v>
      </c>
      <c r="AC422" s="129">
        <f>R487</f>
        <v>0</v>
      </c>
      <c r="AD422" s="179">
        <f>AT416*AC422</f>
        <v>0</v>
      </c>
      <c r="AE422" s="105"/>
      <c r="AF422" s="105"/>
    </row>
    <row r="423" spans="1:32" ht="15.75" customHeight="1" x14ac:dyDescent="0.2">
      <c r="A423" s="105"/>
      <c r="B423" s="105"/>
      <c r="C423" s="100" t="s">
        <v>408</v>
      </c>
      <c r="D423" s="105"/>
      <c r="E423" s="105"/>
      <c r="F423" s="105"/>
      <c r="G423" s="105"/>
      <c r="H423" s="105"/>
      <c r="I423" s="105"/>
      <c r="J423" s="105"/>
      <c r="K423" s="175">
        <v>2</v>
      </c>
      <c r="L423" s="105"/>
      <c r="M423" s="168"/>
      <c r="N423" s="174"/>
      <c r="O423" s="176"/>
      <c r="P423" s="41"/>
      <c r="Q423" s="177">
        <v>1</v>
      </c>
      <c r="R423" s="105"/>
      <c r="S423" s="25"/>
      <c r="T423" s="173"/>
      <c r="U423" s="129"/>
      <c r="V423" s="174"/>
      <c r="W423" s="85"/>
      <c r="X423" s="105"/>
      <c r="AB423" s="180" t="s">
        <v>388</v>
      </c>
      <c r="AC423" s="181">
        <f>S487</f>
        <v>0</v>
      </c>
      <c r="AD423" s="182">
        <f>AT418*AC423</f>
        <v>0</v>
      </c>
      <c r="AE423" s="105"/>
      <c r="AF423" s="105"/>
    </row>
    <row r="424" spans="1:32" ht="15.75" customHeight="1" x14ac:dyDescent="0.2">
      <c r="A424" s="105"/>
      <c r="B424" s="105"/>
      <c r="C424" s="100" t="s">
        <v>396</v>
      </c>
      <c r="D424" s="105">
        <v>5</v>
      </c>
      <c r="E424" s="105">
        <v>5</v>
      </c>
      <c r="F424" s="105">
        <v>1</v>
      </c>
      <c r="G424" s="105">
        <v>1</v>
      </c>
      <c r="H424" s="105"/>
      <c r="I424" s="105"/>
      <c r="J424" s="105"/>
      <c r="K424" s="175">
        <v>1</v>
      </c>
      <c r="L424" s="105"/>
      <c r="M424" s="168"/>
      <c r="N424" s="174"/>
      <c r="O424" s="176"/>
      <c r="P424" s="41"/>
      <c r="Q424" s="177"/>
      <c r="R424" s="105"/>
      <c r="S424" s="25"/>
      <c r="T424" s="173"/>
      <c r="U424" s="129">
        <v>4</v>
      </c>
      <c r="V424" s="174"/>
      <c r="W424" s="41"/>
      <c r="X424" s="105"/>
      <c r="AB424" s="41" t="s">
        <v>416</v>
      </c>
      <c r="AC424" s="41"/>
      <c r="AD424" s="41"/>
    </row>
    <row r="425" spans="1:32" ht="15.75" customHeight="1" x14ac:dyDescent="0.2">
      <c r="A425" s="105"/>
      <c r="B425" s="105"/>
      <c r="C425" s="100" t="s">
        <v>80</v>
      </c>
      <c r="D425" s="105"/>
      <c r="E425" s="105"/>
      <c r="F425" s="105"/>
      <c r="G425" s="105"/>
      <c r="H425" s="105"/>
      <c r="I425" s="105"/>
      <c r="J425" s="105"/>
      <c r="K425" s="175"/>
      <c r="L425" s="105"/>
      <c r="M425" s="168"/>
      <c r="N425" s="174">
        <v>4</v>
      </c>
      <c r="O425" s="176"/>
      <c r="P425" s="41"/>
      <c r="Q425" s="177"/>
      <c r="R425" s="105"/>
      <c r="S425" s="25"/>
      <c r="T425" s="173"/>
      <c r="U425" s="129"/>
      <c r="V425" s="174"/>
      <c r="W425" s="41"/>
      <c r="X425" s="105"/>
      <c r="AB425" s="178" t="s">
        <v>31</v>
      </c>
      <c r="AC425" s="129">
        <f>T487</f>
        <v>0</v>
      </c>
      <c r="AD425" s="179">
        <f>AL417*AC425</f>
        <v>0</v>
      </c>
    </row>
    <row r="426" spans="1:32" ht="15.75" customHeight="1" x14ac:dyDescent="0.2">
      <c r="A426" s="105"/>
      <c r="B426" s="105"/>
      <c r="C426" s="105" t="s">
        <v>81</v>
      </c>
      <c r="D426" s="105"/>
      <c r="E426" s="105"/>
      <c r="F426" s="105"/>
      <c r="G426" s="105"/>
      <c r="H426" s="105"/>
      <c r="I426" s="105"/>
      <c r="J426" s="105"/>
      <c r="K426" s="175"/>
      <c r="L426" s="105"/>
      <c r="M426" s="168"/>
      <c r="N426" s="174"/>
      <c r="O426" s="176"/>
      <c r="P426" s="41"/>
      <c r="Q426" s="177"/>
      <c r="R426" s="105"/>
      <c r="S426" s="25"/>
      <c r="T426" s="173"/>
      <c r="U426" s="129"/>
      <c r="V426" s="174"/>
      <c r="W426" s="41"/>
      <c r="X426" s="105"/>
      <c r="AB426" s="178" t="s">
        <v>171</v>
      </c>
      <c r="AC426" s="129">
        <f>V487</f>
        <v>0</v>
      </c>
      <c r="AD426" s="179">
        <f>AL417*AC426</f>
        <v>0</v>
      </c>
    </row>
    <row r="427" spans="1:32" ht="15.75" customHeight="1" x14ac:dyDescent="0.2">
      <c r="A427" s="105">
        <v>3</v>
      </c>
      <c r="B427" s="105"/>
      <c r="C427" s="100" t="s">
        <v>329</v>
      </c>
      <c r="D427" s="105"/>
      <c r="E427" s="105"/>
      <c r="F427" s="105"/>
      <c r="G427" s="105"/>
      <c r="H427" s="105"/>
      <c r="I427" s="105"/>
      <c r="J427" s="105"/>
      <c r="K427" s="175"/>
      <c r="L427" s="105"/>
      <c r="M427" s="168"/>
      <c r="N427" s="174"/>
      <c r="O427" s="176"/>
      <c r="P427" s="41"/>
      <c r="Q427" s="177">
        <v>1</v>
      </c>
      <c r="R427" s="105"/>
      <c r="S427" s="25">
        <v>1</v>
      </c>
      <c r="T427" s="173"/>
      <c r="U427" s="129"/>
      <c r="V427" s="174"/>
      <c r="W427" s="41"/>
      <c r="X427" s="105"/>
      <c r="AB427" s="178" t="s">
        <v>151</v>
      </c>
      <c r="AC427" s="129">
        <f>U487</f>
        <v>0</v>
      </c>
      <c r="AD427" s="179">
        <f>AL419*AC427</f>
        <v>0</v>
      </c>
    </row>
    <row r="428" spans="1:32" ht="15.75" customHeight="1" x14ac:dyDescent="0.2">
      <c r="A428" s="105"/>
      <c r="B428" s="105"/>
      <c r="C428" s="100" t="s">
        <v>255</v>
      </c>
      <c r="D428" s="105"/>
      <c r="E428" s="105"/>
      <c r="F428" s="105"/>
      <c r="G428" s="105"/>
      <c r="H428" s="105"/>
      <c r="I428" s="105"/>
      <c r="J428" s="105"/>
      <c r="K428" s="175">
        <v>1</v>
      </c>
      <c r="L428" s="105"/>
      <c r="M428" s="168"/>
      <c r="N428" s="174"/>
      <c r="O428" s="176"/>
      <c r="P428" s="41"/>
      <c r="Q428" s="177">
        <v>1</v>
      </c>
      <c r="R428" s="105"/>
      <c r="S428" s="25"/>
      <c r="T428" s="173"/>
      <c r="U428" s="129"/>
      <c r="V428" s="174"/>
      <c r="W428" s="41"/>
      <c r="X428" s="105"/>
      <c r="AB428" s="178" t="s">
        <v>173</v>
      </c>
      <c r="AC428" s="129">
        <f>X487</f>
        <v>0</v>
      </c>
      <c r="AD428" s="179">
        <f>AL417*AC428</f>
        <v>0</v>
      </c>
    </row>
    <row r="429" spans="1:32" ht="15.75" customHeight="1" x14ac:dyDescent="0.2">
      <c r="A429" s="105"/>
      <c r="B429" s="105" t="s">
        <v>417</v>
      </c>
      <c r="C429" s="129" t="s">
        <v>65</v>
      </c>
      <c r="D429" s="105"/>
      <c r="E429" s="105">
        <v>5</v>
      </c>
      <c r="F429" s="105"/>
      <c r="G429" s="105"/>
      <c r="H429" s="105"/>
      <c r="I429" s="105"/>
      <c r="J429" s="105"/>
      <c r="K429" s="175">
        <v>1</v>
      </c>
      <c r="L429" s="105"/>
      <c r="M429" s="168"/>
      <c r="N429" s="174"/>
      <c r="O429" s="176"/>
      <c r="P429" s="41"/>
      <c r="Q429" s="177"/>
      <c r="R429" s="105">
        <v>1</v>
      </c>
      <c r="S429" s="25"/>
      <c r="T429" s="173"/>
      <c r="U429" s="129"/>
      <c r="V429" s="174"/>
      <c r="W429" s="41"/>
      <c r="X429" s="105">
        <v>1</v>
      </c>
      <c r="AB429" s="178" t="s">
        <v>418</v>
      </c>
      <c r="AC429" s="129">
        <f>W487</f>
        <v>0</v>
      </c>
      <c r="AD429" s="179">
        <f>AL421*AC429</f>
        <v>0</v>
      </c>
    </row>
    <row r="430" spans="1:32" ht="15.75" customHeight="1" x14ac:dyDescent="0.2">
      <c r="A430" s="105"/>
      <c r="B430" s="105"/>
      <c r="C430" s="100" t="s">
        <v>70</v>
      </c>
      <c r="D430" s="105"/>
      <c r="E430" s="105">
        <v>3</v>
      </c>
      <c r="F430" s="105">
        <v>3</v>
      </c>
      <c r="G430" s="105"/>
      <c r="H430" s="105"/>
      <c r="I430" s="105"/>
      <c r="J430" s="105"/>
      <c r="K430" s="175"/>
      <c r="L430" s="105"/>
      <c r="M430" s="168"/>
      <c r="N430" s="174"/>
      <c r="O430" s="176"/>
      <c r="P430" s="41"/>
      <c r="Q430" s="177"/>
      <c r="R430" s="105"/>
      <c r="S430" s="25"/>
      <c r="T430" s="173"/>
      <c r="U430" s="129"/>
      <c r="V430" s="174"/>
      <c r="W430" s="41"/>
      <c r="X430" s="105"/>
    </row>
    <row r="431" spans="1:32" ht="15.75" customHeight="1" x14ac:dyDescent="0.2">
      <c r="A431" s="105"/>
      <c r="B431" s="105"/>
      <c r="C431" s="100" t="s">
        <v>71</v>
      </c>
      <c r="D431" s="105"/>
      <c r="E431" s="105"/>
      <c r="F431" s="105"/>
      <c r="G431" s="105"/>
      <c r="H431" s="105"/>
      <c r="I431" s="105"/>
      <c r="J431" s="105"/>
      <c r="K431" s="175">
        <v>1</v>
      </c>
      <c r="L431" s="105"/>
      <c r="M431" s="168"/>
      <c r="N431" s="174"/>
      <c r="O431" s="176"/>
      <c r="P431" s="41"/>
      <c r="Q431" s="177"/>
      <c r="R431" s="105"/>
      <c r="S431" s="25"/>
      <c r="T431" s="173"/>
      <c r="U431" s="129"/>
      <c r="V431" s="174"/>
      <c r="W431" s="41"/>
      <c r="X431" s="105"/>
      <c r="AB431" s="105" t="s">
        <v>187</v>
      </c>
      <c r="AC431" s="105"/>
      <c r="AD431" s="139">
        <v>299000</v>
      </c>
      <c r="AE431" s="120">
        <v>214650</v>
      </c>
      <c r="AF431" s="105"/>
    </row>
    <row r="432" spans="1:32" ht="15.75" customHeight="1" x14ac:dyDescent="0.2">
      <c r="A432" s="105"/>
      <c r="B432" s="105"/>
      <c r="C432" s="105"/>
      <c r="D432" s="105"/>
      <c r="E432" s="105"/>
      <c r="F432" s="105"/>
      <c r="G432" s="105"/>
      <c r="H432" s="105"/>
      <c r="I432" s="105"/>
      <c r="J432" s="105"/>
      <c r="K432" s="175"/>
      <c r="L432" s="105"/>
      <c r="M432" s="168"/>
      <c r="N432" s="174"/>
      <c r="O432" s="176"/>
      <c r="P432" s="41"/>
      <c r="Q432" s="177"/>
      <c r="R432" s="105"/>
      <c r="S432" s="25"/>
      <c r="T432" s="173"/>
      <c r="U432" s="129"/>
      <c r="V432" s="174"/>
      <c r="W432" s="41"/>
      <c r="X432" s="105"/>
    </row>
    <row r="433" spans="1:43" ht="15.75" customHeight="1" x14ac:dyDescent="0.2">
      <c r="A433" s="105"/>
      <c r="B433" s="105"/>
      <c r="C433" s="105"/>
      <c r="D433" s="105"/>
      <c r="E433" s="105"/>
      <c r="F433" s="105"/>
      <c r="G433" s="105"/>
      <c r="H433" s="105"/>
      <c r="I433" s="105"/>
      <c r="J433" s="105"/>
      <c r="K433" s="175"/>
      <c r="L433" s="105"/>
      <c r="M433" s="168"/>
      <c r="N433" s="174"/>
      <c r="O433" s="176"/>
      <c r="P433" s="41"/>
      <c r="Q433" s="177"/>
      <c r="R433" s="105"/>
      <c r="S433" s="25"/>
      <c r="T433" s="173"/>
      <c r="U433" s="129"/>
      <c r="V433" s="174"/>
      <c r="W433" s="41"/>
      <c r="X433" s="105"/>
    </row>
    <row r="434" spans="1:43" ht="15.75" customHeight="1" x14ac:dyDescent="0.2">
      <c r="A434" s="105"/>
      <c r="B434" s="105"/>
      <c r="C434" s="118"/>
      <c r="D434" s="105"/>
      <c r="E434" s="105"/>
      <c r="F434" s="105"/>
      <c r="G434" s="105"/>
      <c r="H434" s="105"/>
      <c r="I434" s="105"/>
      <c r="J434" s="105"/>
      <c r="K434" s="175"/>
      <c r="L434" s="105"/>
      <c r="M434" s="168"/>
      <c r="N434" s="174"/>
      <c r="O434" s="176"/>
      <c r="P434" s="41"/>
      <c r="Q434" s="177"/>
      <c r="R434" s="105"/>
      <c r="S434" s="25"/>
      <c r="T434" s="173"/>
      <c r="U434" s="129"/>
      <c r="V434" s="174"/>
      <c r="W434" s="41"/>
      <c r="X434" s="105"/>
    </row>
    <row r="435" spans="1:43" ht="15.75" customHeight="1" x14ac:dyDescent="0.2">
      <c r="A435" s="105"/>
      <c r="B435" s="105"/>
      <c r="C435" s="118"/>
      <c r="D435" s="105"/>
      <c r="E435" s="105"/>
      <c r="F435" s="105"/>
      <c r="G435" s="105"/>
      <c r="H435" s="105"/>
      <c r="I435" s="105"/>
      <c r="J435" s="105"/>
      <c r="K435" s="175"/>
      <c r="L435" s="105"/>
      <c r="M435" s="168"/>
      <c r="N435" s="174"/>
      <c r="O435" s="176"/>
      <c r="P435" s="41"/>
      <c r="Q435" s="177"/>
      <c r="R435" s="105"/>
      <c r="S435" s="25"/>
      <c r="T435" s="173"/>
      <c r="U435" s="129"/>
      <c r="V435" s="174"/>
      <c r="W435" s="41"/>
      <c r="X435" s="105"/>
    </row>
    <row r="436" spans="1:43" ht="15.75" customHeight="1" x14ac:dyDescent="0.2">
      <c r="A436" s="135"/>
      <c r="B436" s="135"/>
      <c r="C436" s="135"/>
      <c r="D436" s="135"/>
      <c r="E436" s="135"/>
      <c r="F436" s="135"/>
      <c r="G436" s="135"/>
      <c r="H436" s="135"/>
      <c r="I436" s="135"/>
      <c r="J436" s="135"/>
      <c r="K436" s="183"/>
      <c r="L436" s="135"/>
      <c r="M436" s="184"/>
      <c r="N436" s="185"/>
      <c r="O436" s="186"/>
      <c r="P436" s="187"/>
      <c r="Q436" s="188"/>
      <c r="R436" s="135"/>
      <c r="S436" s="157"/>
      <c r="T436" s="189"/>
      <c r="U436" s="181"/>
      <c r="V436" s="185"/>
      <c r="W436" s="187"/>
      <c r="X436" s="135"/>
    </row>
    <row r="437" spans="1:43" ht="84" customHeight="1" x14ac:dyDescent="0.9">
      <c r="A437" s="190" t="s">
        <v>419</v>
      </c>
      <c r="B437" s="190"/>
      <c r="C437" s="190" t="s">
        <v>225</v>
      </c>
      <c r="D437" s="191">
        <f>AG467+AG512+AG558+AG592</f>
        <v>309048.95</v>
      </c>
      <c r="E437" s="190" t="s">
        <v>420</v>
      </c>
      <c r="F437" s="190"/>
      <c r="G437" s="190"/>
      <c r="H437" s="190"/>
      <c r="I437" s="190"/>
      <c r="J437" s="190"/>
      <c r="K437" s="190"/>
      <c r="L437" s="190"/>
      <c r="M437" s="190"/>
      <c r="N437" s="190"/>
      <c r="O437" s="190"/>
      <c r="P437" s="190"/>
      <c r="Q437" s="190"/>
      <c r="R437" s="190"/>
      <c r="S437" s="190"/>
      <c r="T437" s="190"/>
      <c r="U437" s="190"/>
      <c r="V437" s="190"/>
      <c r="W437" s="190"/>
      <c r="X437" s="190"/>
      <c r="Y437" s="190"/>
      <c r="Z437" s="190"/>
      <c r="AA437" s="190"/>
      <c r="AB437" s="190"/>
      <c r="AC437" s="190"/>
      <c r="AD437" s="190"/>
      <c r="AE437" s="190"/>
      <c r="AF437" s="190"/>
      <c r="AG437" s="190"/>
      <c r="AH437" s="190"/>
      <c r="AI437" s="190"/>
      <c r="AJ437" s="190"/>
      <c r="AK437" s="190"/>
      <c r="AL437" s="190"/>
      <c r="AM437" s="190"/>
      <c r="AN437" s="190"/>
      <c r="AO437" s="190"/>
      <c r="AP437" s="190"/>
      <c r="AQ437" s="190"/>
    </row>
    <row r="438" spans="1:43" ht="15.75" customHeight="1" x14ac:dyDescent="0.2">
      <c r="A438" s="99"/>
      <c r="B438" s="99"/>
      <c r="C438" s="99"/>
      <c r="D438" s="99"/>
      <c r="E438" s="99"/>
      <c r="F438" s="99"/>
      <c r="G438" s="99"/>
      <c r="H438" s="99"/>
      <c r="I438" s="99"/>
      <c r="J438" s="99"/>
      <c r="K438" s="99"/>
      <c r="L438" s="99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  <c r="AA438" s="99"/>
      <c r="AB438" s="99"/>
      <c r="AC438" s="99"/>
      <c r="AD438" s="99"/>
      <c r="AE438" s="99"/>
      <c r="AF438" s="99"/>
      <c r="AG438" s="99"/>
      <c r="AH438" s="99"/>
      <c r="AI438" s="99"/>
      <c r="AJ438" s="99"/>
      <c r="AK438" s="99"/>
      <c r="AL438" s="99"/>
      <c r="AM438" s="99"/>
      <c r="AN438" s="99"/>
      <c r="AO438" s="99"/>
      <c r="AP438" s="99"/>
      <c r="AQ438" s="99"/>
    </row>
    <row r="439" spans="1:43" ht="15.75" customHeight="1" x14ac:dyDescent="0.2">
      <c r="A439" s="99"/>
      <c r="B439" s="99"/>
      <c r="C439" s="99"/>
      <c r="D439" s="99"/>
      <c r="E439" s="99"/>
      <c r="F439" s="99"/>
      <c r="G439" s="99"/>
      <c r="H439" s="99"/>
      <c r="I439" s="99"/>
      <c r="J439" s="99"/>
      <c r="K439" s="99"/>
      <c r="L439" s="99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  <c r="AA439" s="99"/>
      <c r="AB439" s="99"/>
      <c r="AC439" s="99"/>
      <c r="AD439" s="99"/>
      <c r="AE439" s="99"/>
      <c r="AF439" s="99"/>
      <c r="AG439" s="99"/>
      <c r="AH439" s="99"/>
      <c r="AI439" s="99"/>
      <c r="AJ439" s="99"/>
      <c r="AK439" s="99"/>
      <c r="AL439" s="99"/>
      <c r="AM439" s="99"/>
      <c r="AN439" s="99"/>
      <c r="AO439" s="99"/>
      <c r="AP439" s="99"/>
      <c r="AQ439" s="99"/>
    </row>
    <row r="440" spans="1:43" ht="15.75" customHeight="1" x14ac:dyDescent="0.2">
      <c r="A440" s="158" t="s">
        <v>0</v>
      </c>
      <c r="B440" s="158" t="s">
        <v>1</v>
      </c>
      <c r="C440" s="126" t="s">
        <v>2</v>
      </c>
      <c r="D440" s="126" t="s">
        <v>3</v>
      </c>
      <c r="E440" s="126" t="s">
        <v>4</v>
      </c>
      <c r="F440" s="126" t="s">
        <v>5</v>
      </c>
      <c r="G440" s="126" t="s">
        <v>6</v>
      </c>
      <c r="H440" s="126" t="s">
        <v>7</v>
      </c>
      <c r="I440" s="126" t="s">
        <v>8</v>
      </c>
      <c r="J440" s="126" t="s">
        <v>9</v>
      </c>
      <c r="K440" s="126" t="s">
        <v>10</v>
      </c>
      <c r="L440" s="126" t="s">
        <v>284</v>
      </c>
      <c r="M440" s="126" t="s">
        <v>12</v>
      </c>
      <c r="N440" s="126" t="s">
        <v>13</v>
      </c>
      <c r="O440" s="126" t="s">
        <v>14</v>
      </c>
      <c r="P440" s="158" t="s">
        <v>15</v>
      </c>
      <c r="Q440" s="158" t="s">
        <v>20</v>
      </c>
      <c r="R440" s="158" t="s">
        <v>382</v>
      </c>
      <c r="S440" s="192" t="s">
        <v>410</v>
      </c>
      <c r="T440" s="193" t="s">
        <v>31</v>
      </c>
      <c r="U440" s="194" t="s">
        <v>32</v>
      </c>
      <c r="V440" s="195" t="s">
        <v>33</v>
      </c>
      <c r="W440" s="158" t="s">
        <v>411</v>
      </c>
      <c r="X440" s="158" t="s">
        <v>34</v>
      </c>
      <c r="AI440" s="99"/>
      <c r="AJ440" s="99"/>
      <c r="AK440" s="99"/>
      <c r="AL440" s="99"/>
      <c r="AM440" s="99"/>
      <c r="AN440" s="99"/>
    </row>
    <row r="441" spans="1:43" ht="15.75" customHeight="1" x14ac:dyDescent="0.2">
      <c r="A441" s="105"/>
      <c r="B441" s="105">
        <v>1</v>
      </c>
      <c r="C441" s="100" t="s">
        <v>47</v>
      </c>
      <c r="D441" s="105"/>
      <c r="E441" s="105"/>
      <c r="F441" s="105"/>
      <c r="G441" s="105"/>
      <c r="H441" s="105"/>
      <c r="I441" s="105"/>
      <c r="J441" s="105"/>
      <c r="K441" s="175"/>
      <c r="L441" s="105"/>
      <c r="M441" s="168"/>
      <c r="N441" s="174"/>
      <c r="O441" s="176"/>
      <c r="P441" s="41"/>
      <c r="Q441" s="177"/>
      <c r="R441" s="105"/>
      <c r="S441" s="25"/>
      <c r="T441" s="173"/>
      <c r="U441" s="129"/>
      <c r="V441" s="174"/>
      <c r="W441" s="41"/>
      <c r="X441" s="105"/>
    </row>
    <row r="442" spans="1:43" ht="15.75" customHeight="1" x14ac:dyDescent="0.2">
      <c r="A442" s="105" t="s">
        <v>421</v>
      </c>
      <c r="B442" s="105">
        <v>2</v>
      </c>
      <c r="C442" s="196" t="s">
        <v>406</v>
      </c>
      <c r="D442" s="105"/>
      <c r="E442" s="105"/>
      <c r="F442" s="105"/>
      <c r="G442" s="105"/>
      <c r="H442" s="105"/>
      <c r="I442" s="105"/>
      <c r="J442" s="105"/>
      <c r="K442" s="175"/>
      <c r="L442" s="105"/>
      <c r="M442" s="168"/>
      <c r="N442" s="174"/>
      <c r="O442" s="176"/>
      <c r="P442" s="41"/>
      <c r="Q442" s="177"/>
      <c r="R442" s="105"/>
      <c r="S442" s="25"/>
      <c r="T442" s="173"/>
      <c r="U442" s="129"/>
      <c r="V442" s="174"/>
      <c r="W442" s="41"/>
      <c r="X442" s="105"/>
      <c r="AB442" s="41" t="s">
        <v>88</v>
      </c>
      <c r="AC442" s="41" t="s">
        <v>90</v>
      </c>
      <c r="AD442" s="41" t="s">
        <v>91</v>
      </c>
      <c r="AE442" s="24" t="s">
        <v>92</v>
      </c>
      <c r="AF442" s="105"/>
      <c r="AG442" s="105" t="s">
        <v>93</v>
      </c>
    </row>
    <row r="443" spans="1:43" ht="15.75" customHeight="1" x14ac:dyDescent="0.2">
      <c r="A443" s="105"/>
      <c r="B443" s="105">
        <v>3</v>
      </c>
      <c r="C443" s="17" t="s">
        <v>414</v>
      </c>
      <c r="D443" s="105"/>
      <c r="E443" s="105"/>
      <c r="F443" s="105"/>
      <c r="G443" s="105"/>
      <c r="H443" s="105"/>
      <c r="I443" s="105"/>
      <c r="J443" s="105"/>
      <c r="K443" s="175"/>
      <c r="L443" s="105"/>
      <c r="M443" s="168"/>
      <c r="N443" s="174"/>
      <c r="O443" s="176"/>
      <c r="P443" s="41"/>
      <c r="Q443" s="177"/>
      <c r="R443" s="105"/>
      <c r="S443" s="25"/>
      <c r="T443" s="173"/>
      <c r="U443" s="129"/>
      <c r="V443" s="174"/>
      <c r="W443" s="41"/>
      <c r="X443" s="105"/>
      <c r="AB443" s="178" t="s">
        <v>3</v>
      </c>
      <c r="AC443" s="129">
        <f>D523</f>
        <v>0</v>
      </c>
      <c r="AD443" s="179">
        <f>AQ453*AC443</f>
        <v>0</v>
      </c>
      <c r="AE443" s="179">
        <f t="shared" ref="AE443:AE446" si="30">AQ481*AC443</f>
        <v>0</v>
      </c>
      <c r="AF443" s="105"/>
      <c r="AG443" s="105"/>
    </row>
    <row r="444" spans="1:43" ht="15.75" customHeight="1" x14ac:dyDescent="0.2">
      <c r="A444" s="105"/>
      <c r="B444" s="105">
        <v>4</v>
      </c>
      <c r="C444" s="17" t="s">
        <v>412</v>
      </c>
      <c r="D444" s="105"/>
      <c r="E444" s="105"/>
      <c r="F444" s="105"/>
      <c r="G444" s="105"/>
      <c r="H444" s="105"/>
      <c r="I444" s="105"/>
      <c r="J444" s="105"/>
      <c r="K444" s="175"/>
      <c r="L444" s="105"/>
      <c r="M444" s="168"/>
      <c r="N444" s="174"/>
      <c r="O444" s="176"/>
      <c r="P444" s="41"/>
      <c r="Q444" s="177"/>
      <c r="R444" s="105"/>
      <c r="S444" s="25"/>
      <c r="T444" s="173"/>
      <c r="U444" s="129"/>
      <c r="V444" s="174"/>
      <c r="W444" s="41"/>
      <c r="X444" s="105"/>
      <c r="AB444" s="178" t="s">
        <v>99</v>
      </c>
      <c r="AC444" s="129">
        <f>E523</f>
        <v>10</v>
      </c>
      <c r="AD444" s="179">
        <f>AQ452*AC444</f>
        <v>0</v>
      </c>
      <c r="AE444" s="179">
        <f t="shared" si="30"/>
        <v>0</v>
      </c>
      <c r="AF444" s="105"/>
      <c r="AG444" s="105"/>
    </row>
    <row r="445" spans="1:43" ht="15.75" customHeight="1" x14ac:dyDescent="0.2">
      <c r="A445" s="105"/>
      <c r="B445" s="105">
        <v>5</v>
      </c>
      <c r="C445" s="129" t="s">
        <v>329</v>
      </c>
      <c r="D445" s="105"/>
      <c r="E445" s="105"/>
      <c r="F445" s="105"/>
      <c r="G445" s="105"/>
      <c r="H445" s="105"/>
      <c r="I445" s="105"/>
      <c r="J445" s="105"/>
      <c r="K445" s="175"/>
      <c r="L445" s="105"/>
      <c r="M445" s="168"/>
      <c r="N445" s="174"/>
      <c r="O445" s="176"/>
      <c r="P445" s="41"/>
      <c r="Q445" s="177">
        <v>1</v>
      </c>
      <c r="R445" s="105"/>
      <c r="S445" s="25"/>
      <c r="T445" s="173"/>
      <c r="U445" s="129"/>
      <c r="V445" s="174"/>
      <c r="W445" s="41"/>
      <c r="X445" s="105"/>
      <c r="AB445" s="178" t="s">
        <v>103</v>
      </c>
      <c r="AC445" s="129">
        <f>F523</f>
        <v>0</v>
      </c>
      <c r="AD445" s="179">
        <f>AQ455*AC445</f>
        <v>0</v>
      </c>
      <c r="AE445" s="179">
        <f t="shared" si="30"/>
        <v>0</v>
      </c>
      <c r="AF445" s="105"/>
      <c r="AG445" s="105"/>
    </row>
    <row r="446" spans="1:43" ht="15.75" customHeight="1" x14ac:dyDescent="0.2">
      <c r="A446" s="105"/>
      <c r="B446" s="105">
        <v>6</v>
      </c>
      <c r="C446" s="129" t="s">
        <v>55</v>
      </c>
      <c r="D446" s="105"/>
      <c r="E446" s="105"/>
      <c r="F446" s="105"/>
      <c r="G446" s="105"/>
      <c r="H446" s="105"/>
      <c r="I446" s="105"/>
      <c r="J446" s="105"/>
      <c r="K446" s="175">
        <v>3</v>
      </c>
      <c r="L446" s="105"/>
      <c r="M446" s="168"/>
      <c r="N446" s="174"/>
      <c r="O446" s="176"/>
      <c r="P446" s="41"/>
      <c r="Q446" s="177"/>
      <c r="R446" s="105"/>
      <c r="S446" s="25"/>
      <c r="T446" s="173"/>
      <c r="U446" s="129"/>
      <c r="V446" s="174"/>
      <c r="W446" s="41"/>
      <c r="X446" s="105"/>
      <c r="AB446" s="178" t="s">
        <v>106</v>
      </c>
      <c r="AC446" s="129">
        <f>G523</f>
        <v>0</v>
      </c>
      <c r="AD446" s="179">
        <f>AQ455*AC446</f>
        <v>0</v>
      </c>
      <c r="AE446" s="179">
        <f t="shared" si="30"/>
        <v>0</v>
      </c>
      <c r="AF446" s="105"/>
      <c r="AG446" s="105"/>
    </row>
    <row r="447" spans="1:43" ht="15.75" customHeight="1" x14ac:dyDescent="0.2">
      <c r="A447" s="105"/>
      <c r="B447" s="105">
        <v>7</v>
      </c>
      <c r="C447" s="197" t="s">
        <v>56</v>
      </c>
      <c r="D447" s="105"/>
      <c r="E447" s="105"/>
      <c r="F447" s="105"/>
      <c r="G447" s="105"/>
      <c r="H447" s="105"/>
      <c r="I447" s="105"/>
      <c r="J447" s="105"/>
      <c r="K447" s="175"/>
      <c r="L447" s="105"/>
      <c r="M447" s="168"/>
      <c r="N447" s="174"/>
      <c r="O447" s="176"/>
      <c r="P447" s="41"/>
      <c r="Q447" s="177">
        <v>2</v>
      </c>
      <c r="R447" s="105"/>
      <c r="S447" s="25"/>
      <c r="T447" s="173"/>
      <c r="U447" s="129"/>
      <c r="V447" s="174"/>
      <c r="W447" s="41"/>
      <c r="X447" s="105"/>
      <c r="AB447" s="178" t="s">
        <v>7</v>
      </c>
      <c r="AC447" s="129">
        <f>H523</f>
        <v>0</v>
      </c>
      <c r="AD447" s="179">
        <f>AQ457*AC447</f>
        <v>0</v>
      </c>
      <c r="AE447" s="179">
        <f>AQ486*AC447</f>
        <v>0</v>
      </c>
      <c r="AF447" s="105"/>
      <c r="AG447" s="105"/>
    </row>
    <row r="448" spans="1:43" ht="15.75" customHeight="1" x14ac:dyDescent="0.2">
      <c r="A448" s="105"/>
      <c r="B448" s="105">
        <v>8</v>
      </c>
      <c r="C448" s="129" t="s">
        <v>62</v>
      </c>
      <c r="D448" s="105">
        <v>15</v>
      </c>
      <c r="E448" s="105">
        <v>15</v>
      </c>
      <c r="F448" s="105"/>
      <c r="G448" s="105"/>
      <c r="H448" s="105"/>
      <c r="I448" s="105"/>
      <c r="J448" s="105"/>
      <c r="K448" s="175"/>
      <c r="L448" s="105"/>
      <c r="M448" s="168"/>
      <c r="N448" s="174">
        <v>1</v>
      </c>
      <c r="O448" s="176"/>
      <c r="P448" s="41"/>
      <c r="Q448" s="177"/>
      <c r="R448" s="105"/>
      <c r="S448" s="25"/>
      <c r="T448" s="173"/>
      <c r="U448" s="129"/>
      <c r="V448" s="174"/>
      <c r="W448" s="41"/>
      <c r="X448" s="105"/>
      <c r="AB448" s="178" t="s">
        <v>8</v>
      </c>
      <c r="AC448" s="129">
        <f>I523</f>
        <v>0</v>
      </c>
      <c r="AD448" s="179">
        <f>AQ456*AC448</f>
        <v>0</v>
      </c>
      <c r="AE448" s="179">
        <f>AQ485*AC448</f>
        <v>0</v>
      </c>
      <c r="AF448" s="105"/>
      <c r="AG448" s="105"/>
      <c r="AK448" s="99"/>
    </row>
    <row r="449" spans="1:33" ht="15.75" customHeight="1" x14ac:dyDescent="0.2">
      <c r="A449" s="105"/>
      <c r="B449" s="105">
        <v>9</v>
      </c>
      <c r="C449" s="129" t="s">
        <v>63</v>
      </c>
      <c r="D449" s="105"/>
      <c r="E449" s="105"/>
      <c r="F449" s="105"/>
      <c r="G449" s="105"/>
      <c r="H449" s="105"/>
      <c r="I449" s="105"/>
      <c r="J449" s="105"/>
      <c r="K449" s="175">
        <v>4</v>
      </c>
      <c r="L449" s="105"/>
      <c r="M449" s="168"/>
      <c r="N449" s="174"/>
      <c r="O449" s="176"/>
      <c r="P449" s="41"/>
      <c r="Q449" s="177"/>
      <c r="R449" s="105"/>
      <c r="S449" s="25"/>
      <c r="T449" s="173"/>
      <c r="U449" s="129"/>
      <c r="V449" s="174"/>
      <c r="W449" s="41"/>
      <c r="X449" s="105"/>
      <c r="AB449" s="178" t="s">
        <v>116</v>
      </c>
      <c r="AC449" s="129">
        <f>J523</f>
        <v>0</v>
      </c>
      <c r="AD449" s="179">
        <f t="shared" ref="AD449:AD450" si="31">AQ461*AC449</f>
        <v>0</v>
      </c>
      <c r="AE449" s="179">
        <f t="shared" ref="AE449:AE450" si="32">AQ488*AC449</f>
        <v>0</v>
      </c>
      <c r="AF449" s="105"/>
      <c r="AG449" s="105"/>
    </row>
    <row r="450" spans="1:33" ht="15.75" customHeight="1" x14ac:dyDescent="0.2">
      <c r="A450" s="105"/>
      <c r="B450" s="105">
        <v>10</v>
      </c>
      <c r="C450" s="129" t="s">
        <v>64</v>
      </c>
      <c r="D450" s="105">
        <v>8</v>
      </c>
      <c r="E450" s="105"/>
      <c r="F450" s="105"/>
      <c r="G450" s="105"/>
      <c r="H450" s="105"/>
      <c r="I450" s="105"/>
      <c r="J450" s="105"/>
      <c r="K450" s="175">
        <v>1</v>
      </c>
      <c r="L450" s="105"/>
      <c r="M450" s="168"/>
      <c r="N450" s="174"/>
      <c r="O450" s="176"/>
      <c r="P450" s="41"/>
      <c r="Q450" s="177"/>
      <c r="R450" s="105"/>
      <c r="S450" s="25"/>
      <c r="T450" s="173"/>
      <c r="U450" s="129"/>
      <c r="V450" s="174"/>
      <c r="W450" s="41"/>
      <c r="X450" s="105"/>
      <c r="AB450" s="178" t="s">
        <v>10</v>
      </c>
      <c r="AC450" s="129">
        <f>K523</f>
        <v>0</v>
      </c>
      <c r="AD450" s="179">
        <f t="shared" si="31"/>
        <v>0</v>
      </c>
      <c r="AE450" s="179">
        <f t="shared" si="32"/>
        <v>0</v>
      </c>
      <c r="AF450" s="105"/>
      <c r="AG450" s="105"/>
    </row>
    <row r="451" spans="1:33" ht="15.75" customHeight="1" x14ac:dyDescent="0.2">
      <c r="A451" s="105"/>
      <c r="B451" s="105">
        <v>11</v>
      </c>
      <c r="C451" s="129" t="s">
        <v>65</v>
      </c>
      <c r="D451" s="105"/>
      <c r="E451" s="105"/>
      <c r="F451" s="105"/>
      <c r="G451" s="105"/>
      <c r="H451" s="105"/>
      <c r="I451" s="105"/>
      <c r="J451" s="105"/>
      <c r="K451" s="175"/>
      <c r="L451" s="105"/>
      <c r="M451" s="168"/>
      <c r="N451" s="174"/>
      <c r="O451" s="176"/>
      <c r="P451" s="41"/>
      <c r="Q451" s="177"/>
      <c r="R451" s="105"/>
      <c r="S451" s="25"/>
      <c r="T451" s="173"/>
      <c r="U451" s="129"/>
      <c r="V451" s="174"/>
      <c r="W451" s="41"/>
      <c r="X451" s="105"/>
      <c r="AB451" s="178" t="s">
        <v>292</v>
      </c>
      <c r="AC451" s="129">
        <f>L523</f>
        <v>0</v>
      </c>
      <c r="AD451" s="179">
        <f>AQ467*AC451</f>
        <v>0</v>
      </c>
      <c r="AE451" s="179">
        <f t="shared" ref="AE451:AE453" si="33">AQ489*AC451</f>
        <v>0</v>
      </c>
      <c r="AF451" s="105" t="s">
        <v>92</v>
      </c>
      <c r="AG451" s="105"/>
    </row>
    <row r="452" spans="1:33" ht="15.75" customHeight="1" x14ac:dyDescent="0.2">
      <c r="A452" s="105"/>
      <c r="B452" s="105">
        <v>12</v>
      </c>
      <c r="C452" s="129" t="s">
        <v>66</v>
      </c>
      <c r="D452" s="105"/>
      <c r="E452" s="105"/>
      <c r="F452" s="105"/>
      <c r="G452" s="105"/>
      <c r="H452" s="105"/>
      <c r="I452" s="105"/>
      <c r="J452" s="105"/>
      <c r="K452" s="175">
        <v>2</v>
      </c>
      <c r="L452" s="105"/>
      <c r="M452" s="168"/>
      <c r="N452" s="174"/>
      <c r="O452" s="176"/>
      <c r="P452" s="41"/>
      <c r="Q452" s="177"/>
      <c r="R452" s="105"/>
      <c r="S452" s="25"/>
      <c r="T452" s="173"/>
      <c r="U452" s="129"/>
      <c r="V452" s="174"/>
      <c r="W452" s="41"/>
      <c r="X452" s="105"/>
      <c r="AB452" s="178" t="s">
        <v>129</v>
      </c>
      <c r="AC452" s="129">
        <f>M523</f>
        <v>0</v>
      </c>
      <c r="AD452" s="179">
        <f t="shared" ref="AD452:AD453" si="34">AQ463*AC452</f>
        <v>0</v>
      </c>
      <c r="AE452" s="179">
        <f t="shared" si="33"/>
        <v>0</v>
      </c>
      <c r="AF452" s="105" t="s">
        <v>130</v>
      </c>
      <c r="AG452" s="145">
        <f>AD467*0.33</f>
        <v>114510</v>
      </c>
    </row>
    <row r="453" spans="1:33" ht="15.75" customHeight="1" x14ac:dyDescent="0.2">
      <c r="A453" s="105"/>
      <c r="B453" s="105">
        <v>13</v>
      </c>
      <c r="C453" s="129" t="s">
        <v>68</v>
      </c>
      <c r="D453" s="105"/>
      <c r="E453" s="105"/>
      <c r="F453" s="105"/>
      <c r="G453" s="105"/>
      <c r="H453" s="105"/>
      <c r="I453" s="105"/>
      <c r="J453" s="105"/>
      <c r="K453" s="175"/>
      <c r="L453" s="105"/>
      <c r="M453" s="168"/>
      <c r="N453" s="174">
        <v>1</v>
      </c>
      <c r="O453" s="176"/>
      <c r="P453" s="41"/>
      <c r="Q453" s="177">
        <v>2</v>
      </c>
      <c r="R453" s="105"/>
      <c r="S453" s="25"/>
      <c r="T453" s="173"/>
      <c r="U453" s="129"/>
      <c r="V453" s="174"/>
      <c r="W453" s="41"/>
      <c r="X453" s="105"/>
      <c r="AB453" s="178" t="s">
        <v>134</v>
      </c>
      <c r="AC453" s="129">
        <f>N523</f>
        <v>0</v>
      </c>
      <c r="AD453" s="179">
        <f t="shared" si="34"/>
        <v>0</v>
      </c>
      <c r="AE453" s="179">
        <f t="shared" si="33"/>
        <v>0</v>
      </c>
      <c r="AF453" s="105" t="s">
        <v>405</v>
      </c>
      <c r="AG453" s="171">
        <f>AD467-AF467</f>
        <v>132350</v>
      </c>
    </row>
    <row r="454" spans="1:33" ht="15.75" customHeight="1" x14ac:dyDescent="0.2">
      <c r="A454" s="105"/>
      <c r="B454" s="105">
        <v>14</v>
      </c>
      <c r="C454" s="198" t="s">
        <v>70</v>
      </c>
      <c r="D454" s="105">
        <v>6</v>
      </c>
      <c r="E454" s="105">
        <v>3</v>
      </c>
      <c r="F454" s="105">
        <v>3</v>
      </c>
      <c r="G454" s="105"/>
      <c r="H454" s="105"/>
      <c r="I454" s="105"/>
      <c r="J454" s="105"/>
      <c r="K454" s="175"/>
      <c r="L454" s="105"/>
      <c r="M454" s="168"/>
      <c r="N454" s="174"/>
      <c r="O454" s="176"/>
      <c r="P454" s="41"/>
      <c r="Q454" s="177"/>
      <c r="R454" s="105"/>
      <c r="S454" s="25"/>
      <c r="T454" s="173"/>
      <c r="U454" s="129"/>
      <c r="V454" s="174"/>
      <c r="W454" s="41"/>
      <c r="X454" s="105"/>
      <c r="AB454" s="178" t="s">
        <v>138</v>
      </c>
      <c r="AC454" s="129">
        <f>P523</f>
        <v>0</v>
      </c>
      <c r="AD454" s="179">
        <f>AQ466*AC454</f>
        <v>0</v>
      </c>
      <c r="AE454" s="179">
        <f>AQ493*AC454</f>
        <v>0</v>
      </c>
      <c r="AF454" s="105" t="s">
        <v>139</v>
      </c>
      <c r="AG454" s="85">
        <f>AD467-AE467</f>
        <v>107000</v>
      </c>
    </row>
    <row r="455" spans="1:33" ht="15.75" customHeight="1" x14ac:dyDescent="0.2">
      <c r="A455" s="105"/>
      <c r="B455" s="105">
        <v>15</v>
      </c>
      <c r="C455" s="129" t="s">
        <v>69</v>
      </c>
      <c r="D455" s="105"/>
      <c r="E455" s="105"/>
      <c r="F455" s="105"/>
      <c r="G455" s="105"/>
      <c r="H455" s="105"/>
      <c r="I455" s="105"/>
      <c r="J455" s="105"/>
      <c r="K455" s="175">
        <v>1</v>
      </c>
      <c r="L455" s="105"/>
      <c r="M455" s="168"/>
      <c r="N455" s="174"/>
      <c r="O455" s="176"/>
      <c r="P455" s="41"/>
      <c r="Q455" s="177">
        <v>1</v>
      </c>
      <c r="R455" s="105"/>
      <c r="S455" s="25"/>
      <c r="T455" s="173"/>
      <c r="U455" s="129"/>
      <c r="V455" s="174"/>
      <c r="W455" s="41"/>
      <c r="X455" s="105"/>
      <c r="AB455" s="178" t="s">
        <v>14</v>
      </c>
      <c r="AC455" s="129">
        <f>O523</f>
        <v>0</v>
      </c>
      <c r="AD455" s="179">
        <f>AQ465*AC455</f>
        <v>0</v>
      </c>
      <c r="AE455" s="179">
        <f>AQ492*AC455</f>
        <v>0</v>
      </c>
      <c r="AF455" s="105"/>
      <c r="AG455" s="105"/>
    </row>
    <row r="456" spans="1:33" ht="15.75" customHeight="1" x14ac:dyDescent="0.2">
      <c r="A456" s="105"/>
      <c r="B456" s="105">
        <v>16</v>
      </c>
      <c r="C456" s="129" t="s">
        <v>71</v>
      </c>
      <c r="D456" s="105"/>
      <c r="E456" s="105"/>
      <c r="F456" s="105"/>
      <c r="G456" s="105"/>
      <c r="H456" s="105"/>
      <c r="I456" s="105"/>
      <c r="J456" s="105"/>
      <c r="K456" s="175">
        <v>1</v>
      </c>
      <c r="L456" s="105"/>
      <c r="M456" s="168"/>
      <c r="N456" s="174"/>
      <c r="O456" s="176"/>
      <c r="P456" s="41"/>
      <c r="Q456" s="177"/>
      <c r="R456" s="105"/>
      <c r="S456" s="25"/>
      <c r="T456" s="173"/>
      <c r="U456" s="129">
        <v>1</v>
      </c>
      <c r="V456" s="174"/>
      <c r="W456" s="41"/>
      <c r="X456" s="105">
        <v>1</v>
      </c>
      <c r="AB456" s="99" t="s">
        <v>148</v>
      </c>
      <c r="AC456" s="99"/>
      <c r="AD456" s="199">
        <f t="shared" ref="AD456:AE456" si="35">SUM(AD443:AD455)</f>
        <v>0</v>
      </c>
      <c r="AE456" s="130">
        <f t="shared" si="35"/>
        <v>0</v>
      </c>
      <c r="AF456" s="137">
        <f>AD456-AE456</f>
        <v>0</v>
      </c>
      <c r="AG456" s="105"/>
    </row>
    <row r="457" spans="1:33" ht="15.75" customHeight="1" x14ac:dyDescent="0.2">
      <c r="A457" s="105"/>
      <c r="B457" s="105">
        <v>17</v>
      </c>
      <c r="C457" s="129" t="s">
        <v>72</v>
      </c>
      <c r="D457" s="105"/>
      <c r="E457" s="105"/>
      <c r="F457" s="105"/>
      <c r="G457" s="105"/>
      <c r="H457" s="105"/>
      <c r="I457" s="105"/>
      <c r="J457" s="105"/>
      <c r="K457" s="175"/>
      <c r="L457" s="105"/>
      <c r="M457" s="168">
        <v>1</v>
      </c>
      <c r="N457" s="174"/>
      <c r="O457" s="176"/>
      <c r="P457" s="41"/>
      <c r="Q457" s="177"/>
      <c r="R457" s="105"/>
      <c r="S457" s="25"/>
      <c r="T457" s="173"/>
      <c r="U457" s="129">
        <v>2</v>
      </c>
      <c r="V457" s="174"/>
      <c r="W457" s="41"/>
      <c r="X457" s="105"/>
      <c r="AA457" s="24" t="s">
        <v>422</v>
      </c>
      <c r="AB457" s="178" t="s">
        <v>20</v>
      </c>
      <c r="AC457" s="129">
        <f>Q523</f>
        <v>0</v>
      </c>
      <c r="AD457" s="179">
        <f>AT461*AC457</f>
        <v>0</v>
      </c>
      <c r="AE457" s="179">
        <f t="shared" ref="AE457:AE459" si="36">AV486*AC457</f>
        <v>0</v>
      </c>
      <c r="AF457" s="105"/>
      <c r="AG457" s="105"/>
    </row>
    <row r="458" spans="1:33" ht="15.75" customHeight="1" x14ac:dyDescent="0.2">
      <c r="A458" s="105"/>
      <c r="B458" s="105">
        <v>18</v>
      </c>
      <c r="C458" s="129" t="s">
        <v>73</v>
      </c>
      <c r="D458" s="105"/>
      <c r="E458" s="105"/>
      <c r="F458" s="105"/>
      <c r="G458" s="105"/>
      <c r="H458" s="105"/>
      <c r="I458" s="105"/>
      <c r="J458" s="105"/>
      <c r="K458" s="175">
        <v>2</v>
      </c>
      <c r="L458" s="105"/>
      <c r="M458" s="168">
        <v>1</v>
      </c>
      <c r="N458" s="174"/>
      <c r="O458" s="176">
        <v>1</v>
      </c>
      <c r="P458" s="41">
        <v>1</v>
      </c>
      <c r="Q458" s="177"/>
      <c r="R458" s="105"/>
      <c r="S458" s="25"/>
      <c r="T458" s="173"/>
      <c r="U458" s="129"/>
      <c r="V458" s="174"/>
      <c r="W458" s="41"/>
      <c r="X458" s="105"/>
      <c r="AB458" s="178" t="s">
        <v>387</v>
      </c>
      <c r="AC458" s="129">
        <f>R523</f>
        <v>0</v>
      </c>
      <c r="AD458" s="179">
        <f t="shared" ref="AD458:AD459" si="37">AT452*AC458</f>
        <v>0</v>
      </c>
      <c r="AE458" s="179">
        <f t="shared" si="36"/>
        <v>0</v>
      </c>
      <c r="AF458" s="105"/>
      <c r="AG458" s="105"/>
    </row>
    <row r="459" spans="1:33" ht="15.75" customHeight="1" x14ac:dyDescent="0.2">
      <c r="A459" s="105"/>
      <c r="B459" s="105">
        <v>19</v>
      </c>
      <c r="C459" s="200" t="s">
        <v>75</v>
      </c>
      <c r="D459" s="105"/>
      <c r="E459" s="105"/>
      <c r="F459" s="105"/>
      <c r="G459" s="105"/>
      <c r="H459" s="105"/>
      <c r="I459" s="105"/>
      <c r="J459" s="105"/>
      <c r="K459" s="175"/>
      <c r="L459" s="105"/>
      <c r="M459" s="168"/>
      <c r="N459" s="174"/>
      <c r="O459" s="176"/>
      <c r="P459" s="41"/>
      <c r="Q459" s="177"/>
      <c r="R459" s="105"/>
      <c r="S459" s="25"/>
      <c r="T459" s="173"/>
      <c r="U459" s="129"/>
      <c r="V459" s="174"/>
      <c r="W459" s="41"/>
      <c r="X459" s="105"/>
      <c r="AB459" s="180" t="s">
        <v>423</v>
      </c>
      <c r="AC459" s="181">
        <f>S523</f>
        <v>0</v>
      </c>
      <c r="AD459" s="182">
        <f t="shared" si="37"/>
        <v>0</v>
      </c>
      <c r="AE459" s="179">
        <f t="shared" si="36"/>
        <v>0</v>
      </c>
      <c r="AF459" s="105"/>
      <c r="AG459" s="105"/>
    </row>
    <row r="460" spans="1:33" ht="15.75" customHeight="1" x14ac:dyDescent="0.2">
      <c r="A460" s="105"/>
      <c r="B460" s="105">
        <v>20</v>
      </c>
      <c r="C460" s="105" t="s">
        <v>76</v>
      </c>
      <c r="D460" s="133"/>
      <c r="E460" s="105"/>
      <c r="F460" s="105"/>
      <c r="G460" s="105"/>
      <c r="H460" s="105"/>
      <c r="I460" s="105"/>
      <c r="J460" s="105"/>
      <c r="K460" s="175"/>
      <c r="L460" s="105"/>
      <c r="M460" s="168"/>
      <c r="N460" s="174"/>
      <c r="O460" s="176"/>
      <c r="P460" s="41"/>
      <c r="Q460" s="177"/>
      <c r="R460" s="105"/>
      <c r="S460" s="25"/>
      <c r="T460" s="173"/>
      <c r="U460" s="129"/>
      <c r="V460" s="174"/>
      <c r="W460" s="41"/>
      <c r="X460" s="105"/>
      <c r="AB460" s="41" t="s">
        <v>416</v>
      </c>
      <c r="AC460" s="41"/>
      <c r="AD460" s="85">
        <f t="shared" ref="AD460:AE460" si="38">SUM(AD457:AD459)</f>
        <v>0</v>
      </c>
      <c r="AE460" s="130">
        <f t="shared" si="38"/>
        <v>0</v>
      </c>
      <c r="AF460" s="130">
        <f>AD460-AE460</f>
        <v>0</v>
      </c>
    </row>
    <row r="461" spans="1:33" ht="15.75" customHeight="1" x14ac:dyDescent="0.2">
      <c r="A461" s="105"/>
      <c r="B461" s="105">
        <v>21</v>
      </c>
      <c r="C461" s="129" t="s">
        <v>77</v>
      </c>
      <c r="D461" s="133">
        <v>4</v>
      </c>
      <c r="E461" s="105"/>
      <c r="F461" s="105"/>
      <c r="G461" s="105"/>
      <c r="H461" s="105"/>
      <c r="I461" s="105"/>
      <c r="J461" s="105"/>
      <c r="K461" s="175"/>
      <c r="L461" s="105"/>
      <c r="M461" s="168"/>
      <c r="N461" s="174"/>
      <c r="O461" s="176"/>
      <c r="P461" s="41"/>
      <c r="Q461" s="177"/>
      <c r="R461" s="105"/>
      <c r="S461" s="25"/>
      <c r="T461" s="173"/>
      <c r="U461" s="129"/>
      <c r="V461" s="174"/>
      <c r="W461" s="41"/>
      <c r="X461" s="105"/>
      <c r="AB461" s="178" t="s">
        <v>31</v>
      </c>
      <c r="AC461" s="129">
        <f>T523</f>
        <v>0</v>
      </c>
      <c r="AD461" s="179">
        <f>AL453*AC461</f>
        <v>0</v>
      </c>
      <c r="AE461" s="179">
        <f>AN453*AC461</f>
        <v>0</v>
      </c>
    </row>
    <row r="462" spans="1:33" ht="15.75" customHeight="1" x14ac:dyDescent="0.2">
      <c r="A462" s="105"/>
      <c r="B462" s="105">
        <v>22</v>
      </c>
      <c r="C462" s="129" t="s">
        <v>78</v>
      </c>
      <c r="D462" s="133">
        <v>4</v>
      </c>
      <c r="E462" s="105">
        <v>4</v>
      </c>
      <c r="F462" s="105"/>
      <c r="G462" s="105"/>
      <c r="H462" s="105">
        <v>2</v>
      </c>
      <c r="I462" s="105"/>
      <c r="J462" s="105"/>
      <c r="K462" s="175">
        <v>2</v>
      </c>
      <c r="L462" s="105"/>
      <c r="M462" s="168"/>
      <c r="N462" s="174"/>
      <c r="O462" s="176"/>
      <c r="P462" s="41"/>
      <c r="Q462" s="177"/>
      <c r="R462" s="105"/>
      <c r="S462" s="25"/>
      <c r="T462" s="173"/>
      <c r="U462" s="129"/>
      <c r="V462" s="174"/>
      <c r="W462" s="41"/>
      <c r="X462" s="105"/>
      <c r="AB462" s="178" t="s">
        <v>171</v>
      </c>
      <c r="AC462" s="129">
        <f>V523</f>
        <v>0</v>
      </c>
      <c r="AD462" s="179">
        <f>AL453*AC462</f>
        <v>0</v>
      </c>
      <c r="AE462" s="179">
        <f>AN453*AC462</f>
        <v>0</v>
      </c>
    </row>
    <row r="463" spans="1:33" ht="15.75" customHeight="1" x14ac:dyDescent="0.2">
      <c r="A463" s="105"/>
      <c r="B463" s="41">
        <v>23</v>
      </c>
      <c r="C463" s="196" t="s">
        <v>424</v>
      </c>
      <c r="D463" s="133"/>
      <c r="E463" s="105"/>
      <c r="F463" s="105"/>
      <c r="G463" s="105"/>
      <c r="H463" s="105"/>
      <c r="I463" s="105"/>
      <c r="J463" s="105"/>
      <c r="K463" s="175"/>
      <c r="L463" s="105"/>
      <c r="M463" s="168"/>
      <c r="N463" s="174"/>
      <c r="O463" s="176"/>
      <c r="P463" s="41"/>
      <c r="Q463" s="177"/>
      <c r="R463" s="105"/>
      <c r="S463" s="25"/>
      <c r="T463" s="173">
        <v>1</v>
      </c>
      <c r="U463" s="129">
        <v>1</v>
      </c>
      <c r="V463" s="174">
        <v>1</v>
      </c>
      <c r="W463" s="85"/>
      <c r="X463" s="105"/>
      <c r="AB463" s="178" t="s">
        <v>151</v>
      </c>
      <c r="AC463" s="129">
        <f>U523</f>
        <v>0</v>
      </c>
      <c r="AD463" s="179">
        <f>AL455*AC463</f>
        <v>0</v>
      </c>
      <c r="AE463" s="179">
        <f t="shared" ref="AE463:AE464" si="39">AN455*AC463</f>
        <v>0</v>
      </c>
    </row>
    <row r="464" spans="1:33" ht="15.75" customHeight="1" x14ac:dyDescent="0.2">
      <c r="A464" s="105"/>
      <c r="B464" s="41">
        <v>24</v>
      </c>
      <c r="C464" s="194" t="s">
        <v>425</v>
      </c>
      <c r="D464" s="105"/>
      <c r="E464" s="105"/>
      <c r="F464" s="105"/>
      <c r="G464" s="105"/>
      <c r="H464" s="105"/>
      <c r="I464" s="105"/>
      <c r="J464" s="105"/>
      <c r="K464" s="175"/>
      <c r="L464" s="105"/>
      <c r="M464" s="168"/>
      <c r="N464" s="174"/>
      <c r="O464" s="176"/>
      <c r="P464" s="41"/>
      <c r="Q464" s="177"/>
      <c r="R464" s="105"/>
      <c r="S464" s="25"/>
      <c r="T464" s="173">
        <v>1</v>
      </c>
      <c r="U464" s="129"/>
      <c r="V464" s="174">
        <v>1</v>
      </c>
      <c r="W464" s="41"/>
      <c r="X464" s="105"/>
      <c r="AB464" s="178" t="s">
        <v>173</v>
      </c>
      <c r="AC464" s="129">
        <f>X523</f>
        <v>0</v>
      </c>
      <c r="AD464" s="179">
        <f>AL453*AC464</f>
        <v>0</v>
      </c>
      <c r="AE464" s="179">
        <f t="shared" si="39"/>
        <v>0</v>
      </c>
    </row>
    <row r="465" spans="1:33" ht="15.75" customHeight="1" x14ac:dyDescent="0.2">
      <c r="A465" s="105" t="s">
        <v>426</v>
      </c>
      <c r="B465" s="41">
        <v>25</v>
      </c>
      <c r="C465" s="129" t="s">
        <v>396</v>
      </c>
      <c r="D465" s="105"/>
      <c r="E465" s="105"/>
      <c r="F465" s="105"/>
      <c r="G465" s="105"/>
      <c r="H465" s="105"/>
      <c r="I465" s="105"/>
      <c r="J465" s="105"/>
      <c r="K465" s="175"/>
      <c r="L465" s="105"/>
      <c r="M465" s="168"/>
      <c r="N465" s="174"/>
      <c r="O465" s="176"/>
      <c r="P465" s="41"/>
      <c r="Q465" s="177"/>
      <c r="R465" s="105"/>
      <c r="S465" s="25"/>
      <c r="T465" s="173"/>
      <c r="U465" s="129"/>
      <c r="V465" s="174"/>
      <c r="W465" s="41"/>
      <c r="X465" s="105"/>
      <c r="AB465" s="178" t="s">
        <v>418</v>
      </c>
      <c r="AC465" s="129">
        <f>W523</f>
        <v>0</v>
      </c>
      <c r="AD465" s="179">
        <f>AL457*AC465</f>
        <v>0</v>
      </c>
      <c r="AE465" s="179">
        <f>AN453*AC465</f>
        <v>0</v>
      </c>
    </row>
    <row r="466" spans="1:33" ht="15.75" customHeight="1" x14ac:dyDescent="0.2">
      <c r="A466" s="105"/>
      <c r="B466" s="41">
        <v>26</v>
      </c>
      <c r="C466" s="129" t="s">
        <v>80</v>
      </c>
      <c r="D466" s="105"/>
      <c r="E466" s="105"/>
      <c r="F466" s="105"/>
      <c r="G466" s="105"/>
      <c r="H466" s="105"/>
      <c r="I466" s="105"/>
      <c r="J466" s="105"/>
      <c r="K466" s="175"/>
      <c r="L466" s="105"/>
      <c r="M466" s="168"/>
      <c r="N466" s="174">
        <v>3</v>
      </c>
      <c r="O466" s="176"/>
      <c r="P466" s="41"/>
      <c r="Q466" s="177"/>
      <c r="R466" s="105"/>
      <c r="S466" s="25"/>
      <c r="T466" s="173"/>
      <c r="U466" s="129">
        <v>3</v>
      </c>
      <c r="V466" s="174"/>
      <c r="W466" s="41"/>
      <c r="X466" s="105"/>
      <c r="AD466" s="130">
        <f t="shared" ref="AD466:AE466" si="40">SUM(AD461:AD465)</f>
        <v>0</v>
      </c>
      <c r="AE466" s="130">
        <f t="shared" si="40"/>
        <v>0</v>
      </c>
      <c r="AF466" s="130">
        <f>AD466-AE466</f>
        <v>0</v>
      </c>
    </row>
    <row r="467" spans="1:33" ht="15.75" customHeight="1" x14ac:dyDescent="0.7">
      <c r="A467" s="105"/>
      <c r="B467" s="41">
        <v>27</v>
      </c>
      <c r="C467" s="17" t="s">
        <v>81</v>
      </c>
      <c r="D467" s="105"/>
      <c r="E467" s="105"/>
      <c r="F467" s="105"/>
      <c r="G467" s="105"/>
      <c r="H467" s="105"/>
      <c r="I467" s="105"/>
      <c r="J467" s="105"/>
      <c r="K467" s="175"/>
      <c r="L467" s="105"/>
      <c r="M467" s="168"/>
      <c r="N467" s="174"/>
      <c r="O467" s="176"/>
      <c r="P467" s="41"/>
      <c r="Q467" s="177"/>
      <c r="R467" s="105"/>
      <c r="S467" s="25"/>
      <c r="T467" s="173"/>
      <c r="U467" s="129"/>
      <c r="V467" s="174"/>
      <c r="W467" s="41"/>
      <c r="X467" s="105"/>
      <c r="AB467" s="105" t="s">
        <v>187</v>
      </c>
      <c r="AC467" s="105"/>
      <c r="AD467" s="139">
        <v>347000</v>
      </c>
      <c r="AE467" s="201">
        <v>240000</v>
      </c>
      <c r="AF467" s="120">
        <f>38650+33000+143000</f>
        <v>214650</v>
      </c>
      <c r="AG467" s="202">
        <v>110000</v>
      </c>
    </row>
    <row r="468" spans="1:33" ht="15.75" customHeight="1" x14ac:dyDescent="0.2">
      <c r="A468" s="105" t="s">
        <v>427</v>
      </c>
      <c r="B468" s="41">
        <v>28</v>
      </c>
      <c r="C468" s="129" t="s">
        <v>53</v>
      </c>
      <c r="D468" s="105"/>
      <c r="E468" s="105"/>
      <c r="F468" s="105"/>
      <c r="G468" s="105"/>
      <c r="H468" s="105"/>
      <c r="I468" s="105"/>
      <c r="J468" s="105"/>
      <c r="K468" s="175">
        <v>2</v>
      </c>
      <c r="L468" s="105"/>
      <c r="M468" s="168"/>
      <c r="N468" s="174"/>
      <c r="O468" s="176"/>
      <c r="P468" s="41"/>
      <c r="Q468" s="177"/>
      <c r="R468" s="105"/>
      <c r="S468" s="25"/>
      <c r="T468" s="173"/>
      <c r="U468" s="129"/>
      <c r="V468" s="174"/>
      <c r="W468" s="41"/>
      <c r="X468" s="105"/>
    </row>
    <row r="469" spans="1:33" ht="15.75" customHeight="1" x14ac:dyDescent="0.2">
      <c r="A469" s="105"/>
      <c r="B469" s="41">
        <v>29</v>
      </c>
      <c r="C469" s="17" t="s">
        <v>61</v>
      </c>
      <c r="D469" s="105"/>
      <c r="E469" s="105"/>
      <c r="F469" s="105"/>
      <c r="G469" s="105"/>
      <c r="H469" s="105"/>
      <c r="I469" s="105"/>
      <c r="J469" s="105"/>
      <c r="K469" s="175"/>
      <c r="L469" s="105"/>
      <c r="M469" s="168"/>
      <c r="N469" s="174"/>
      <c r="O469" s="176"/>
      <c r="P469" s="41"/>
      <c r="Q469" s="177"/>
      <c r="R469" s="105"/>
      <c r="S469" s="25"/>
      <c r="T469" s="173"/>
      <c r="U469" s="129"/>
      <c r="V469" s="174"/>
      <c r="W469" s="41"/>
      <c r="X469" s="105"/>
    </row>
    <row r="470" spans="1:33" ht="15.75" customHeight="1" x14ac:dyDescent="0.2">
      <c r="A470" s="105"/>
      <c r="B470" s="41">
        <v>30</v>
      </c>
      <c r="C470" s="129" t="s">
        <v>48</v>
      </c>
      <c r="D470" s="105"/>
      <c r="E470" s="105"/>
      <c r="F470" s="105"/>
      <c r="G470" s="105"/>
      <c r="H470" s="105"/>
      <c r="I470" s="105"/>
      <c r="J470" s="105"/>
      <c r="K470" s="175">
        <v>2</v>
      </c>
      <c r="L470" s="105"/>
      <c r="M470" s="168"/>
      <c r="N470" s="174"/>
      <c r="O470" s="176"/>
      <c r="P470" s="41"/>
      <c r="Q470" s="177"/>
      <c r="R470" s="105"/>
      <c r="S470" s="25"/>
      <c r="T470" s="173"/>
      <c r="U470" s="129"/>
      <c r="V470" s="174"/>
      <c r="W470" s="41"/>
      <c r="X470" s="105"/>
    </row>
    <row r="471" spans="1:33" ht="15.75" customHeight="1" x14ac:dyDescent="0.2">
      <c r="A471" s="105"/>
      <c r="B471" s="41">
        <v>31</v>
      </c>
      <c r="C471" s="129" t="s">
        <v>49</v>
      </c>
      <c r="D471" s="105"/>
      <c r="E471" s="105"/>
      <c r="F471" s="105"/>
      <c r="G471" s="105"/>
      <c r="H471" s="105"/>
      <c r="I471" s="105"/>
      <c r="J471" s="105"/>
      <c r="K471" s="175"/>
      <c r="L471" s="105"/>
      <c r="M471" s="168">
        <v>2</v>
      </c>
      <c r="N471" s="174"/>
      <c r="O471" s="176"/>
      <c r="P471" s="41"/>
      <c r="Q471" s="177"/>
      <c r="R471" s="105"/>
      <c r="S471" s="25"/>
      <c r="T471" s="173"/>
      <c r="U471" s="129">
        <v>1</v>
      </c>
      <c r="V471" s="174">
        <v>2</v>
      </c>
      <c r="W471" s="41"/>
      <c r="X471" s="105"/>
    </row>
    <row r="472" spans="1:33" ht="15.75" customHeight="1" x14ac:dyDescent="0.2">
      <c r="A472" s="105"/>
      <c r="B472" s="41">
        <v>32</v>
      </c>
      <c r="C472" s="196" t="s">
        <v>428</v>
      </c>
      <c r="D472" s="105"/>
      <c r="E472" s="105"/>
      <c r="F472" s="105">
        <v>5</v>
      </c>
      <c r="G472" s="105">
        <v>2</v>
      </c>
      <c r="H472" s="105"/>
      <c r="I472" s="105"/>
      <c r="J472" s="105"/>
      <c r="K472" s="175">
        <v>1</v>
      </c>
      <c r="L472" s="105"/>
      <c r="M472" s="168"/>
      <c r="N472" s="174"/>
      <c r="O472" s="176"/>
      <c r="P472" s="41"/>
      <c r="Q472" s="177"/>
      <c r="R472" s="105"/>
      <c r="S472" s="25"/>
      <c r="T472" s="173"/>
      <c r="U472" s="129"/>
      <c r="V472" s="174"/>
      <c r="W472" s="41"/>
      <c r="X472" s="105"/>
    </row>
    <row r="473" spans="1:33" ht="15.75" customHeight="1" x14ac:dyDescent="0.2">
      <c r="A473" s="105"/>
      <c r="B473" s="41">
        <v>33</v>
      </c>
      <c r="C473" s="129" t="s">
        <v>59</v>
      </c>
      <c r="D473" s="105"/>
      <c r="E473" s="105"/>
      <c r="F473" s="105"/>
      <c r="G473" s="105"/>
      <c r="H473" s="105"/>
      <c r="I473" s="105"/>
      <c r="J473" s="105"/>
      <c r="K473" s="175"/>
      <c r="L473" s="105"/>
      <c r="M473" s="168"/>
      <c r="N473" s="174"/>
      <c r="O473" s="176"/>
      <c r="P473" s="41"/>
      <c r="Q473" s="177">
        <v>1</v>
      </c>
      <c r="R473" s="105"/>
      <c r="S473" s="25"/>
      <c r="T473" s="173"/>
      <c r="U473" s="129"/>
      <c r="V473" s="174"/>
      <c r="W473" s="41"/>
      <c r="X473" s="105"/>
    </row>
    <row r="474" spans="1:33" ht="15.75" customHeight="1" x14ac:dyDescent="0.2">
      <c r="A474" s="105"/>
      <c r="B474" s="41">
        <v>34</v>
      </c>
      <c r="C474" s="129" t="s">
        <v>60</v>
      </c>
      <c r="D474" s="105"/>
      <c r="E474" s="105"/>
      <c r="F474" s="105"/>
      <c r="G474" s="105"/>
      <c r="H474" s="105"/>
      <c r="I474" s="105"/>
      <c r="J474" s="105"/>
      <c r="K474" s="175">
        <v>1</v>
      </c>
      <c r="L474" s="105"/>
      <c r="M474" s="168"/>
      <c r="N474" s="174"/>
      <c r="O474" s="176"/>
      <c r="P474" s="41"/>
      <c r="Q474" s="177"/>
      <c r="R474" s="105"/>
      <c r="S474" s="25"/>
      <c r="T474" s="173"/>
      <c r="U474" s="129"/>
      <c r="V474" s="174"/>
      <c r="W474" s="41"/>
      <c r="X474" s="105"/>
    </row>
    <row r="475" spans="1:33" ht="15.75" customHeight="1" x14ac:dyDescent="0.2">
      <c r="A475" s="105"/>
      <c r="B475" s="105">
        <v>35</v>
      </c>
      <c r="C475" s="129" t="s">
        <v>429</v>
      </c>
      <c r="D475" s="105"/>
      <c r="E475" s="105"/>
      <c r="F475" s="105"/>
      <c r="G475" s="105"/>
      <c r="H475" s="105"/>
      <c r="I475" s="105"/>
      <c r="J475" s="105"/>
      <c r="K475" s="175"/>
      <c r="L475" s="105"/>
      <c r="M475" s="168"/>
      <c r="N475" s="174"/>
      <c r="O475" s="176"/>
      <c r="P475" s="41"/>
      <c r="Q475" s="177"/>
      <c r="R475" s="105"/>
      <c r="S475" s="25"/>
      <c r="T475" s="173">
        <v>1</v>
      </c>
      <c r="U475" s="129"/>
      <c r="V475" s="174">
        <v>1</v>
      </c>
      <c r="W475" s="41"/>
      <c r="X475" s="105"/>
    </row>
    <row r="476" spans="1:33" ht="15.75" customHeight="1" x14ac:dyDescent="0.2">
      <c r="A476" s="105"/>
      <c r="B476" s="105">
        <v>36</v>
      </c>
      <c r="C476" s="129" t="s">
        <v>83</v>
      </c>
      <c r="D476" s="105">
        <v>2</v>
      </c>
      <c r="E476" s="105">
        <v>2</v>
      </c>
      <c r="F476" s="105">
        <v>1</v>
      </c>
      <c r="G476" s="105"/>
      <c r="H476" s="105"/>
      <c r="I476" s="105"/>
      <c r="J476" s="105"/>
      <c r="K476" s="175"/>
      <c r="L476" s="105"/>
      <c r="M476" s="168"/>
      <c r="N476" s="174"/>
      <c r="O476" s="176"/>
      <c r="P476" s="41"/>
      <c r="Q476" s="177"/>
      <c r="R476" s="105"/>
      <c r="S476" s="25"/>
      <c r="T476" s="173"/>
      <c r="U476" s="129"/>
      <c r="V476" s="174"/>
      <c r="W476" s="41"/>
      <c r="X476" s="105"/>
    </row>
    <row r="477" spans="1:33" ht="15.75" customHeight="1" x14ac:dyDescent="0.2">
      <c r="A477" s="105" t="s">
        <v>430</v>
      </c>
      <c r="B477" s="105">
        <v>37</v>
      </c>
      <c r="C477" s="129" t="s">
        <v>84</v>
      </c>
      <c r="D477" s="105">
        <v>8</v>
      </c>
      <c r="E477" s="105">
        <v>6</v>
      </c>
      <c r="F477" s="105">
        <v>4</v>
      </c>
      <c r="G477" s="105"/>
      <c r="H477" s="105"/>
      <c r="I477" s="105"/>
      <c r="J477" s="105"/>
      <c r="K477" s="175"/>
      <c r="L477" s="105"/>
      <c r="M477" s="168"/>
      <c r="N477" s="174"/>
      <c r="O477" s="176"/>
      <c r="P477" s="41"/>
      <c r="Q477" s="177"/>
      <c r="R477" s="105"/>
      <c r="S477" s="25"/>
      <c r="T477" s="173"/>
      <c r="U477" s="129"/>
      <c r="V477" s="174"/>
      <c r="W477" s="41"/>
      <c r="X477" s="105"/>
    </row>
    <row r="478" spans="1:33" ht="15.75" customHeight="1" x14ac:dyDescent="0.2">
      <c r="A478" s="105" t="s">
        <v>431</v>
      </c>
      <c r="B478" s="105">
        <v>38</v>
      </c>
      <c r="C478" s="129" t="s">
        <v>85</v>
      </c>
      <c r="D478" s="105">
        <v>1</v>
      </c>
      <c r="E478" s="105">
        <v>2</v>
      </c>
      <c r="F478" s="105"/>
      <c r="G478" s="105"/>
      <c r="H478" s="105"/>
      <c r="I478" s="105"/>
      <c r="J478" s="105"/>
      <c r="K478" s="175"/>
      <c r="L478" s="105"/>
      <c r="M478" s="168"/>
      <c r="N478" s="174"/>
      <c r="O478" s="176"/>
      <c r="P478" s="41"/>
      <c r="Q478" s="177"/>
      <c r="R478" s="105"/>
      <c r="S478" s="25"/>
      <c r="T478" s="173"/>
      <c r="U478" s="129"/>
      <c r="V478" s="174"/>
      <c r="W478" s="41"/>
      <c r="X478" s="105"/>
    </row>
    <row r="479" spans="1:33" ht="15.75" customHeight="1" x14ac:dyDescent="0.2">
      <c r="A479" s="105"/>
      <c r="B479" s="105">
        <v>39</v>
      </c>
      <c r="C479" s="129" t="s">
        <v>432</v>
      </c>
      <c r="D479" s="105"/>
      <c r="E479" s="105"/>
      <c r="F479" s="105"/>
      <c r="G479" s="105"/>
      <c r="H479" s="105"/>
      <c r="I479" s="105"/>
      <c r="J479" s="105"/>
      <c r="K479" s="175"/>
      <c r="L479" s="105"/>
      <c r="M479" s="168"/>
      <c r="N479" s="174"/>
      <c r="O479" s="176"/>
      <c r="P479" s="41"/>
      <c r="Q479" s="177"/>
      <c r="R479" s="105"/>
      <c r="S479" s="25"/>
      <c r="T479" s="173"/>
      <c r="U479" s="129"/>
      <c r="V479" s="174"/>
      <c r="W479" s="41"/>
      <c r="X479" s="105"/>
    </row>
    <row r="480" spans="1:33" ht="15.75" customHeight="1" x14ac:dyDescent="0.2">
      <c r="A480" s="105"/>
      <c r="B480" s="105">
        <v>40</v>
      </c>
      <c r="C480" s="105"/>
      <c r="D480" s="105"/>
      <c r="E480" s="105"/>
      <c r="F480" s="105"/>
      <c r="G480" s="105"/>
      <c r="H480" s="105"/>
      <c r="I480" s="105"/>
      <c r="J480" s="105"/>
      <c r="K480" s="175"/>
      <c r="L480" s="105"/>
      <c r="M480" s="168"/>
      <c r="N480" s="174"/>
      <c r="O480" s="176"/>
      <c r="P480" s="41"/>
      <c r="Q480" s="177"/>
      <c r="R480" s="105"/>
      <c r="S480" s="25"/>
      <c r="T480" s="173"/>
      <c r="U480" s="129"/>
      <c r="V480" s="174"/>
      <c r="W480" s="41"/>
      <c r="X480" s="105"/>
    </row>
    <row r="481" spans="1:40" ht="15.75" customHeight="1" x14ac:dyDescent="0.2">
      <c r="A481" s="135"/>
      <c r="B481" s="135"/>
      <c r="C481" s="135"/>
      <c r="D481" s="135"/>
      <c r="E481" s="135"/>
      <c r="F481" s="135"/>
      <c r="G481" s="135"/>
      <c r="H481" s="135"/>
      <c r="I481" s="135"/>
      <c r="J481" s="135"/>
      <c r="K481" s="183"/>
      <c r="L481" s="135"/>
      <c r="M481" s="184"/>
      <c r="N481" s="185"/>
      <c r="O481" s="186"/>
      <c r="P481" s="187"/>
      <c r="Q481" s="188"/>
      <c r="R481" s="135"/>
      <c r="S481" s="157"/>
      <c r="T481" s="189"/>
      <c r="U481" s="181"/>
      <c r="V481" s="185"/>
      <c r="W481" s="187"/>
      <c r="X481" s="135"/>
    </row>
    <row r="482" spans="1:40" ht="15.75" customHeight="1" x14ac:dyDescent="0.2">
      <c r="A482" s="203"/>
      <c r="B482" s="203"/>
      <c r="C482" s="203"/>
      <c r="D482" s="203"/>
      <c r="E482" s="203"/>
      <c r="F482" s="203"/>
      <c r="G482" s="203"/>
      <c r="H482" s="203"/>
      <c r="I482" s="203"/>
      <c r="J482" s="203"/>
      <c r="K482" s="203"/>
      <c r="L482" s="203"/>
      <c r="M482" s="203"/>
      <c r="N482" s="203"/>
      <c r="O482" s="203"/>
      <c r="P482" s="203"/>
      <c r="Q482" s="203"/>
      <c r="R482" s="203"/>
      <c r="S482" s="203"/>
      <c r="T482" s="203"/>
      <c r="U482" s="203"/>
      <c r="V482" s="203"/>
      <c r="W482" s="203"/>
      <c r="X482" s="203"/>
      <c r="Y482" s="203"/>
      <c r="Z482" s="203"/>
      <c r="AA482" s="203"/>
      <c r="AB482" s="203"/>
      <c r="AC482" s="203"/>
      <c r="AD482" s="203"/>
      <c r="AE482" s="203"/>
      <c r="AF482" s="203"/>
      <c r="AG482" s="203"/>
      <c r="AH482" s="203"/>
      <c r="AI482" s="203"/>
      <c r="AJ482" s="203"/>
      <c r="AK482" s="203"/>
      <c r="AL482" s="203"/>
      <c r="AM482" s="203"/>
      <c r="AN482" s="203"/>
    </row>
    <row r="483" spans="1:40" ht="15.75" customHeight="1" x14ac:dyDescent="0.2">
      <c r="A483" s="203"/>
      <c r="B483" s="203"/>
      <c r="C483" s="203"/>
      <c r="D483" s="203"/>
      <c r="E483" s="203"/>
      <c r="F483" s="203"/>
      <c r="G483" s="203"/>
      <c r="H483" s="203"/>
      <c r="I483" s="203"/>
      <c r="J483" s="203"/>
      <c r="K483" s="203"/>
      <c r="L483" s="203"/>
      <c r="M483" s="203"/>
      <c r="N483" s="203"/>
      <c r="O483" s="203"/>
      <c r="P483" s="203"/>
      <c r="Q483" s="203"/>
      <c r="R483" s="203"/>
      <c r="S483" s="203"/>
      <c r="T483" s="203"/>
      <c r="U483" s="203"/>
      <c r="V483" s="203"/>
      <c r="W483" s="203"/>
      <c r="X483" s="203"/>
      <c r="Y483" s="203"/>
      <c r="Z483" s="203"/>
      <c r="AA483" s="203"/>
      <c r="AB483" s="203"/>
      <c r="AC483" s="203"/>
      <c r="AD483" s="203"/>
      <c r="AE483" s="203"/>
      <c r="AF483" s="203"/>
      <c r="AG483" s="203"/>
      <c r="AH483" s="203"/>
      <c r="AI483" s="203"/>
      <c r="AJ483" s="203"/>
      <c r="AK483" s="203"/>
      <c r="AL483" s="203"/>
      <c r="AM483" s="203"/>
      <c r="AN483" s="203"/>
    </row>
    <row r="484" spans="1:40" ht="15.75" customHeight="1" x14ac:dyDescent="0.2">
      <c r="A484" s="203"/>
      <c r="B484" s="203"/>
      <c r="C484" s="203"/>
      <c r="D484" s="203"/>
      <c r="E484" s="203"/>
      <c r="F484" s="203"/>
      <c r="G484" s="203"/>
      <c r="H484" s="203"/>
      <c r="I484" s="203"/>
      <c r="J484" s="203"/>
      <c r="K484" s="203"/>
      <c r="L484" s="203"/>
      <c r="M484" s="203"/>
      <c r="N484" s="203"/>
      <c r="O484" s="203"/>
      <c r="P484" s="203"/>
      <c r="Q484" s="203"/>
      <c r="R484" s="203"/>
      <c r="S484" s="203"/>
      <c r="T484" s="203"/>
      <c r="U484" s="203"/>
      <c r="V484" s="203"/>
      <c r="W484" s="203"/>
      <c r="X484" s="203"/>
      <c r="Y484" s="203"/>
      <c r="Z484" s="203"/>
      <c r="AA484" s="203"/>
      <c r="AB484" s="203"/>
      <c r="AC484" s="203"/>
      <c r="AD484" s="203"/>
      <c r="AE484" s="203"/>
      <c r="AF484" s="203"/>
      <c r="AG484" s="203"/>
      <c r="AH484" s="203"/>
      <c r="AI484" s="203"/>
      <c r="AJ484" s="203"/>
      <c r="AK484" s="203"/>
      <c r="AL484" s="203"/>
      <c r="AM484" s="203"/>
      <c r="AN484" s="203"/>
    </row>
    <row r="485" spans="1:40" ht="15.75" customHeight="1" x14ac:dyDescent="0.2">
      <c r="A485" s="158" t="s">
        <v>0</v>
      </c>
      <c r="B485" s="158" t="s">
        <v>1</v>
      </c>
      <c r="C485" s="126" t="s">
        <v>2</v>
      </c>
      <c r="D485" s="126" t="s">
        <v>3</v>
      </c>
      <c r="E485" s="126" t="s">
        <v>4</v>
      </c>
      <c r="F485" s="126" t="s">
        <v>5</v>
      </c>
      <c r="G485" s="126" t="s">
        <v>6</v>
      </c>
      <c r="H485" s="126" t="s">
        <v>7</v>
      </c>
      <c r="I485" s="126" t="s">
        <v>8</v>
      </c>
      <c r="J485" s="126" t="s">
        <v>9</v>
      </c>
      <c r="K485" s="126" t="s">
        <v>10</v>
      </c>
      <c r="L485" s="126" t="s">
        <v>284</v>
      </c>
      <c r="M485" s="126" t="s">
        <v>12</v>
      </c>
      <c r="N485" s="126" t="s">
        <v>13</v>
      </c>
      <c r="O485" s="126" t="s">
        <v>14</v>
      </c>
      <c r="P485" s="158" t="s">
        <v>15</v>
      </c>
      <c r="Q485" s="158" t="s">
        <v>20</v>
      </c>
      <c r="R485" s="158" t="s">
        <v>382</v>
      </c>
      <c r="S485" s="192" t="s">
        <v>410</v>
      </c>
      <c r="T485" s="193" t="s">
        <v>31</v>
      </c>
      <c r="U485" s="194" t="s">
        <v>32</v>
      </c>
      <c r="V485" s="195" t="s">
        <v>33</v>
      </c>
      <c r="W485" s="158" t="s">
        <v>411</v>
      </c>
      <c r="X485" s="158" t="s">
        <v>34</v>
      </c>
    </row>
    <row r="486" spans="1:40" ht="15.75" customHeight="1" x14ac:dyDescent="0.2">
      <c r="A486" s="105"/>
      <c r="B486" s="105">
        <v>1</v>
      </c>
      <c r="C486" s="100" t="s">
        <v>47</v>
      </c>
      <c r="D486" s="105"/>
      <c r="E486" s="105"/>
      <c r="F486" s="105"/>
      <c r="G486" s="105"/>
      <c r="H486" s="105"/>
      <c r="I486" s="105"/>
      <c r="J486" s="105"/>
      <c r="K486" s="175"/>
      <c r="L486" s="105"/>
      <c r="M486" s="168"/>
      <c r="N486" s="174"/>
      <c r="O486" s="176"/>
      <c r="P486" s="41"/>
      <c r="Q486" s="177"/>
      <c r="R486" s="105"/>
      <c r="S486" s="25"/>
      <c r="T486" s="173"/>
      <c r="U486" s="129"/>
      <c r="V486" s="174"/>
      <c r="W486" s="41"/>
      <c r="X486" s="105"/>
    </row>
    <row r="487" spans="1:40" ht="15.75" customHeight="1" x14ac:dyDescent="0.2">
      <c r="A487" s="105"/>
      <c r="B487" s="105">
        <v>2</v>
      </c>
      <c r="C487" s="17" t="s">
        <v>406</v>
      </c>
      <c r="D487" s="105"/>
      <c r="E487" s="105"/>
      <c r="F487" s="105"/>
      <c r="G487" s="105"/>
      <c r="H487" s="105"/>
      <c r="I487" s="105"/>
      <c r="J487" s="105"/>
      <c r="K487" s="175"/>
      <c r="L487" s="105"/>
      <c r="M487" s="168"/>
      <c r="N487" s="174"/>
      <c r="O487" s="176"/>
      <c r="P487" s="41"/>
      <c r="Q487" s="177"/>
      <c r="R487" s="105"/>
      <c r="S487" s="25"/>
      <c r="T487" s="173"/>
      <c r="U487" s="129"/>
      <c r="V487" s="174"/>
      <c r="W487" s="41"/>
      <c r="X487" s="105"/>
      <c r="AB487" s="41" t="s">
        <v>88</v>
      </c>
      <c r="AC487" s="41" t="s">
        <v>90</v>
      </c>
      <c r="AD487" s="41" t="s">
        <v>91</v>
      </c>
      <c r="AE487" s="24" t="s">
        <v>92</v>
      </c>
      <c r="AF487" s="105"/>
      <c r="AG487" s="105" t="s">
        <v>93</v>
      </c>
    </row>
    <row r="488" spans="1:40" ht="15.75" customHeight="1" x14ac:dyDescent="0.2">
      <c r="A488" s="105"/>
      <c r="B488" s="105">
        <v>3</v>
      </c>
      <c r="C488" s="17" t="s">
        <v>414</v>
      </c>
      <c r="D488" s="105"/>
      <c r="E488" s="105"/>
      <c r="F488" s="105"/>
      <c r="G488" s="105"/>
      <c r="H488" s="105"/>
      <c r="I488" s="105"/>
      <c r="J488" s="105"/>
      <c r="K488" s="175"/>
      <c r="L488" s="105"/>
      <c r="M488" s="168"/>
      <c r="N488" s="174"/>
      <c r="O488" s="176"/>
      <c r="P488" s="41"/>
      <c r="Q488" s="177"/>
      <c r="R488" s="105"/>
      <c r="S488" s="25"/>
      <c r="T488" s="173"/>
      <c r="U488" s="129"/>
      <c r="V488" s="174"/>
      <c r="W488" s="41"/>
      <c r="X488" s="105"/>
      <c r="AB488" s="178" t="s">
        <v>3</v>
      </c>
      <c r="AC488" s="129">
        <f>D568</f>
        <v>4</v>
      </c>
      <c r="AD488" s="179">
        <f>AQ489*AC488</f>
        <v>0</v>
      </c>
      <c r="AE488" s="179">
        <f t="shared" ref="AE488:AE491" si="41">AQ526*AC488</f>
        <v>0</v>
      </c>
      <c r="AF488" s="105"/>
      <c r="AG488" s="105"/>
    </row>
    <row r="489" spans="1:40" ht="15.75" customHeight="1" x14ac:dyDescent="0.2">
      <c r="A489" s="105"/>
      <c r="B489" s="105">
        <v>4</v>
      </c>
      <c r="C489" s="129" t="s">
        <v>412</v>
      </c>
      <c r="D489" s="105"/>
      <c r="E489" s="105"/>
      <c r="F489" s="105">
        <v>5</v>
      </c>
      <c r="G489" s="105"/>
      <c r="H489" s="105"/>
      <c r="I489" s="105"/>
      <c r="J489" s="105"/>
      <c r="K489" s="175"/>
      <c r="L489" s="105"/>
      <c r="M489" s="168"/>
      <c r="N489" s="174"/>
      <c r="O489" s="176"/>
      <c r="P489" s="41"/>
      <c r="Q489" s="177"/>
      <c r="R489" s="105"/>
      <c r="S489" s="25"/>
      <c r="T489" s="173"/>
      <c r="U489" s="129"/>
      <c r="V489" s="174"/>
      <c r="W489" s="41"/>
      <c r="X489" s="105"/>
      <c r="AB489" s="178" t="s">
        <v>99</v>
      </c>
      <c r="AC489" s="129">
        <f>E568</f>
        <v>3</v>
      </c>
      <c r="AD489" s="179">
        <f>AQ488*AC489</f>
        <v>0</v>
      </c>
      <c r="AE489" s="179">
        <f t="shared" si="41"/>
        <v>0</v>
      </c>
      <c r="AF489" s="105"/>
      <c r="AG489" s="105"/>
    </row>
    <row r="490" spans="1:40" ht="15.75" customHeight="1" x14ac:dyDescent="0.2">
      <c r="A490" s="105" t="s">
        <v>433</v>
      </c>
      <c r="B490" s="105">
        <v>5</v>
      </c>
      <c r="C490" s="129" t="s">
        <v>329</v>
      </c>
      <c r="D490" s="105"/>
      <c r="E490" s="105"/>
      <c r="F490" s="105"/>
      <c r="G490" s="105"/>
      <c r="H490" s="105"/>
      <c r="I490" s="105"/>
      <c r="J490" s="105"/>
      <c r="K490" s="175">
        <v>1</v>
      </c>
      <c r="L490" s="105"/>
      <c r="M490" s="168"/>
      <c r="N490" s="174"/>
      <c r="O490" s="176"/>
      <c r="P490" s="41"/>
      <c r="Q490" s="177">
        <v>2</v>
      </c>
      <c r="R490" s="105"/>
      <c r="S490" s="25"/>
      <c r="T490" s="173"/>
      <c r="U490" s="129"/>
      <c r="V490" s="174"/>
      <c r="W490" s="41"/>
      <c r="X490" s="105"/>
      <c r="AB490" s="178" t="s">
        <v>103</v>
      </c>
      <c r="AC490" s="129">
        <f>F568</f>
        <v>0</v>
      </c>
      <c r="AD490" s="179">
        <f>AQ491*AC490</f>
        <v>0</v>
      </c>
      <c r="AE490" s="179">
        <f t="shared" si="41"/>
        <v>0</v>
      </c>
      <c r="AF490" s="105"/>
      <c r="AG490" s="105"/>
    </row>
    <row r="491" spans="1:40" ht="15.75" customHeight="1" x14ac:dyDescent="0.2">
      <c r="A491" s="105"/>
      <c r="B491" s="105">
        <v>6</v>
      </c>
      <c r="C491" s="129" t="s">
        <v>55</v>
      </c>
      <c r="D491" s="105"/>
      <c r="E491" s="105"/>
      <c r="F491" s="105"/>
      <c r="G491" s="105"/>
      <c r="H491" s="105"/>
      <c r="I491" s="105"/>
      <c r="J491" s="105"/>
      <c r="K491" s="175">
        <v>3</v>
      </c>
      <c r="L491" s="105"/>
      <c r="M491" s="168"/>
      <c r="N491" s="174"/>
      <c r="O491" s="176"/>
      <c r="P491" s="41"/>
      <c r="Q491" s="177"/>
      <c r="R491" s="105"/>
      <c r="S491" s="25"/>
      <c r="T491" s="173"/>
      <c r="U491" s="129"/>
      <c r="V491" s="174"/>
      <c r="W491" s="41"/>
      <c r="X491" s="105"/>
      <c r="AB491" s="178" t="s">
        <v>106</v>
      </c>
      <c r="AC491" s="129">
        <f>G568</f>
        <v>0</v>
      </c>
      <c r="AD491" s="179">
        <f>AQ491*AC491</f>
        <v>0</v>
      </c>
      <c r="AE491" s="179">
        <f t="shared" si="41"/>
        <v>0</v>
      </c>
      <c r="AF491" s="105"/>
      <c r="AG491" s="105"/>
    </row>
    <row r="492" spans="1:40" ht="15.75" customHeight="1" x14ac:dyDescent="0.2">
      <c r="A492" s="105"/>
      <c r="B492" s="105">
        <v>7</v>
      </c>
      <c r="C492" s="197" t="s">
        <v>56</v>
      </c>
      <c r="D492" s="105"/>
      <c r="E492" s="105"/>
      <c r="F492" s="105"/>
      <c r="G492" s="105"/>
      <c r="H492" s="105"/>
      <c r="I492" s="105"/>
      <c r="J492" s="105"/>
      <c r="K492" s="175">
        <v>1</v>
      </c>
      <c r="L492" s="105"/>
      <c r="M492" s="168"/>
      <c r="N492" s="174"/>
      <c r="O492" s="176"/>
      <c r="P492" s="41"/>
      <c r="Q492" s="177"/>
      <c r="R492" s="105"/>
      <c r="S492" s="25"/>
      <c r="T492" s="173"/>
      <c r="U492" s="129"/>
      <c r="V492" s="174"/>
      <c r="W492" s="41"/>
      <c r="X492" s="105"/>
      <c r="AB492" s="178" t="s">
        <v>7</v>
      </c>
      <c r="AC492" s="129">
        <f>H568</f>
        <v>0</v>
      </c>
      <c r="AD492" s="179">
        <f>AQ493*AC492</f>
        <v>0</v>
      </c>
      <c r="AE492" s="179">
        <f>AQ531*AC492</f>
        <v>0</v>
      </c>
      <c r="AF492" s="105"/>
      <c r="AG492" s="105"/>
    </row>
    <row r="493" spans="1:40" ht="15.75" customHeight="1" x14ac:dyDescent="0.2">
      <c r="A493" s="105"/>
      <c r="B493" s="105">
        <v>8</v>
      </c>
      <c r="C493" s="129" t="s">
        <v>62</v>
      </c>
      <c r="D493" s="105">
        <v>10</v>
      </c>
      <c r="E493" s="105">
        <v>10</v>
      </c>
      <c r="F493" s="105"/>
      <c r="G493" s="105"/>
      <c r="H493" s="105"/>
      <c r="I493" s="105"/>
      <c r="J493" s="105"/>
      <c r="K493" s="175"/>
      <c r="L493" s="105"/>
      <c r="M493" s="168"/>
      <c r="N493" s="174"/>
      <c r="O493" s="176"/>
      <c r="P493" s="41"/>
      <c r="Q493" s="177"/>
      <c r="R493" s="105"/>
      <c r="S493" s="25"/>
      <c r="T493" s="173"/>
      <c r="U493" s="129"/>
      <c r="V493" s="174"/>
      <c r="W493" s="41"/>
      <c r="X493" s="105"/>
      <c r="AB493" s="178" t="s">
        <v>8</v>
      </c>
      <c r="AC493" s="129">
        <f>I568</f>
        <v>0</v>
      </c>
      <c r="AD493" s="179">
        <f>AQ492*AC493</f>
        <v>0</v>
      </c>
      <c r="AE493" s="179">
        <f>AQ530*AC493</f>
        <v>0</v>
      </c>
      <c r="AF493" s="105"/>
      <c r="AG493" s="105"/>
    </row>
    <row r="494" spans="1:40" ht="15.75" customHeight="1" x14ac:dyDescent="0.2">
      <c r="A494" s="105"/>
      <c r="B494" s="105">
        <v>9</v>
      </c>
      <c r="C494" s="129" t="s">
        <v>63</v>
      </c>
      <c r="D494" s="105"/>
      <c r="E494" s="105"/>
      <c r="F494" s="105"/>
      <c r="G494" s="105"/>
      <c r="H494" s="105"/>
      <c r="I494" s="105"/>
      <c r="J494" s="105"/>
      <c r="K494" s="175">
        <v>2</v>
      </c>
      <c r="L494" s="105"/>
      <c r="M494" s="168"/>
      <c r="N494" s="174"/>
      <c r="O494" s="176"/>
      <c r="P494" s="41"/>
      <c r="Q494" s="177"/>
      <c r="R494" s="105"/>
      <c r="S494" s="25"/>
      <c r="T494" s="173"/>
      <c r="U494" s="129"/>
      <c r="V494" s="174"/>
      <c r="W494" s="41"/>
      <c r="X494" s="105"/>
      <c r="AB494" s="178" t="s">
        <v>116</v>
      </c>
      <c r="AC494" s="129">
        <f>J568</f>
        <v>0</v>
      </c>
      <c r="AD494" s="179">
        <f t="shared" ref="AD494:AD495" si="42">AQ497*AC494</f>
        <v>0</v>
      </c>
      <c r="AE494" s="179">
        <f t="shared" ref="AE494:AE495" si="43">AQ533*AC494</f>
        <v>0</v>
      </c>
      <c r="AF494" s="105"/>
      <c r="AG494" s="105"/>
    </row>
    <row r="495" spans="1:40" ht="15.75" customHeight="1" x14ac:dyDescent="0.2">
      <c r="A495" s="105"/>
      <c r="B495" s="105">
        <v>10</v>
      </c>
      <c r="C495" s="17" t="s">
        <v>64</v>
      </c>
      <c r="D495" s="105"/>
      <c r="E495" s="105"/>
      <c r="F495" s="105"/>
      <c r="G495" s="105"/>
      <c r="H495" s="105"/>
      <c r="I495" s="105"/>
      <c r="J495" s="105"/>
      <c r="K495" s="175"/>
      <c r="L495" s="105"/>
      <c r="M495" s="168"/>
      <c r="N495" s="174"/>
      <c r="O495" s="176"/>
      <c r="P495" s="41"/>
      <c r="Q495" s="177"/>
      <c r="R495" s="105"/>
      <c r="S495" s="25"/>
      <c r="T495" s="173"/>
      <c r="U495" s="129"/>
      <c r="V495" s="174"/>
      <c r="W495" s="41"/>
      <c r="X495" s="105"/>
      <c r="AB495" s="178" t="s">
        <v>10</v>
      </c>
      <c r="AC495" s="129">
        <f>K568</f>
        <v>0</v>
      </c>
      <c r="AD495" s="179">
        <f t="shared" si="42"/>
        <v>0</v>
      </c>
      <c r="AE495" s="179">
        <f t="shared" si="43"/>
        <v>0</v>
      </c>
      <c r="AF495" s="105"/>
      <c r="AG495" s="105"/>
    </row>
    <row r="496" spans="1:40" ht="15.75" customHeight="1" x14ac:dyDescent="0.2">
      <c r="A496" s="105"/>
      <c r="B496" s="105">
        <v>11</v>
      </c>
      <c r="C496" s="129" t="s">
        <v>65</v>
      </c>
      <c r="D496" s="105"/>
      <c r="E496" s="105">
        <v>5</v>
      </c>
      <c r="F496" s="105"/>
      <c r="G496" s="105"/>
      <c r="H496" s="105"/>
      <c r="I496" s="105"/>
      <c r="J496" s="105"/>
      <c r="K496" s="175">
        <v>1</v>
      </c>
      <c r="L496" s="105"/>
      <c r="M496" s="168"/>
      <c r="N496" s="174"/>
      <c r="O496" s="176"/>
      <c r="P496" s="41"/>
      <c r="Q496" s="177"/>
      <c r="R496" s="105"/>
      <c r="S496" s="25"/>
      <c r="T496" s="173"/>
      <c r="U496" s="129"/>
      <c r="V496" s="174"/>
      <c r="W496" s="41"/>
      <c r="X496" s="105"/>
      <c r="AB496" s="178" t="s">
        <v>292</v>
      </c>
      <c r="AC496" s="129">
        <f>L568</f>
        <v>0</v>
      </c>
      <c r="AD496" s="179">
        <f>AQ503*AC496</f>
        <v>0</v>
      </c>
      <c r="AE496" s="179">
        <f t="shared" ref="AE496:AE498" si="44">AQ534*AC496</f>
        <v>0</v>
      </c>
      <c r="AF496" s="105" t="s">
        <v>92</v>
      </c>
      <c r="AG496" s="105"/>
    </row>
    <row r="497" spans="1:33" ht="15.75" customHeight="1" x14ac:dyDescent="0.2">
      <c r="A497" s="105"/>
      <c r="B497" s="105">
        <v>12</v>
      </c>
      <c r="C497" s="129" t="s">
        <v>66</v>
      </c>
      <c r="D497" s="105"/>
      <c r="E497" s="105"/>
      <c r="F497" s="105"/>
      <c r="G497" s="105"/>
      <c r="H497" s="105"/>
      <c r="I497" s="105"/>
      <c r="J497" s="105"/>
      <c r="K497" s="175">
        <v>2</v>
      </c>
      <c r="L497" s="105"/>
      <c r="M497" s="168"/>
      <c r="N497" s="174"/>
      <c r="O497" s="176"/>
      <c r="P497" s="41"/>
      <c r="Q497" s="177"/>
      <c r="R497" s="105"/>
      <c r="S497" s="25"/>
      <c r="T497" s="173"/>
      <c r="U497" s="129"/>
      <c r="V497" s="174"/>
      <c r="W497" s="41"/>
      <c r="X497" s="105"/>
      <c r="AB497" s="178" t="s">
        <v>129</v>
      </c>
      <c r="AC497" s="129">
        <f>M568</f>
        <v>0</v>
      </c>
      <c r="AD497" s="179">
        <f t="shared" ref="AD497:AD498" si="45">AQ499*AC497</f>
        <v>0</v>
      </c>
      <c r="AE497" s="179">
        <f t="shared" si="44"/>
        <v>0</v>
      </c>
      <c r="AF497" s="105" t="s">
        <v>130</v>
      </c>
      <c r="AG497" s="145">
        <f>AD512*0.33</f>
        <v>0</v>
      </c>
    </row>
    <row r="498" spans="1:33" ht="15.75" customHeight="1" x14ac:dyDescent="0.2">
      <c r="A498" s="105"/>
      <c r="B498" s="105">
        <v>13</v>
      </c>
      <c r="C498" s="17" t="s">
        <v>68</v>
      </c>
      <c r="D498" s="105"/>
      <c r="E498" s="105"/>
      <c r="F498" s="105"/>
      <c r="G498" s="105"/>
      <c r="H498" s="105"/>
      <c r="I498" s="105"/>
      <c r="J498" s="105"/>
      <c r="K498" s="175"/>
      <c r="L498" s="105"/>
      <c r="M498" s="168"/>
      <c r="N498" s="174"/>
      <c r="O498" s="176"/>
      <c r="P498" s="41"/>
      <c r="Q498" s="177"/>
      <c r="R498" s="105"/>
      <c r="S498" s="25"/>
      <c r="T498" s="173"/>
      <c r="U498" s="129"/>
      <c r="V498" s="174"/>
      <c r="W498" s="41"/>
      <c r="X498" s="105"/>
      <c r="AB498" s="178" t="s">
        <v>134</v>
      </c>
      <c r="AC498" s="129">
        <f>N568</f>
        <v>0</v>
      </c>
      <c r="AD498" s="179">
        <f t="shared" si="45"/>
        <v>0</v>
      </c>
      <c r="AE498" s="179">
        <f t="shared" si="44"/>
        <v>0</v>
      </c>
      <c r="AF498" s="105" t="s">
        <v>405</v>
      </c>
      <c r="AG498" s="171">
        <f>AD512-AF512</f>
        <v>-214650</v>
      </c>
    </row>
    <row r="499" spans="1:33" ht="15.75" customHeight="1" x14ac:dyDescent="0.2">
      <c r="A499" s="105"/>
      <c r="B499" s="105">
        <v>14</v>
      </c>
      <c r="C499" s="198" t="s">
        <v>70</v>
      </c>
      <c r="D499" s="105"/>
      <c r="E499" s="105"/>
      <c r="F499" s="105">
        <v>4</v>
      </c>
      <c r="G499" s="105"/>
      <c r="H499" s="105"/>
      <c r="I499" s="105"/>
      <c r="J499" s="105"/>
      <c r="K499" s="175"/>
      <c r="L499" s="105"/>
      <c r="M499" s="168"/>
      <c r="N499" s="174"/>
      <c r="O499" s="176"/>
      <c r="P499" s="41"/>
      <c r="Q499" s="177"/>
      <c r="R499" s="105"/>
      <c r="S499" s="25"/>
      <c r="T499" s="173"/>
      <c r="U499" s="129"/>
      <c r="V499" s="174"/>
      <c r="W499" s="41"/>
      <c r="X499" s="105"/>
      <c r="AB499" s="178" t="s">
        <v>138</v>
      </c>
      <c r="AC499" s="129">
        <f>P568</f>
        <v>0</v>
      </c>
      <c r="AD499" s="179">
        <f>AQ502*AC499</f>
        <v>0</v>
      </c>
      <c r="AE499" s="179">
        <f>AQ538*AC499</f>
        <v>0</v>
      </c>
      <c r="AF499" s="105" t="s">
        <v>139</v>
      </c>
      <c r="AG499" s="137">
        <f>AD512-AE512</f>
        <v>0</v>
      </c>
    </row>
    <row r="500" spans="1:33" ht="15.75" customHeight="1" x14ac:dyDescent="0.2">
      <c r="A500" s="105"/>
      <c r="B500" s="105">
        <v>15</v>
      </c>
      <c r="C500" s="129" t="s">
        <v>69</v>
      </c>
      <c r="D500" s="105"/>
      <c r="E500" s="105"/>
      <c r="F500" s="105"/>
      <c r="G500" s="105"/>
      <c r="H500" s="105"/>
      <c r="I500" s="105"/>
      <c r="J500" s="105"/>
      <c r="K500" s="175">
        <v>1</v>
      </c>
      <c r="L500" s="105"/>
      <c r="M500" s="168"/>
      <c r="N500" s="174"/>
      <c r="O500" s="176"/>
      <c r="P500" s="41"/>
      <c r="Q500" s="177"/>
      <c r="R500" s="105"/>
      <c r="S500" s="25"/>
      <c r="T500" s="173"/>
      <c r="U500" s="129"/>
      <c r="V500" s="174"/>
      <c r="W500" s="41"/>
      <c r="X500" s="105"/>
      <c r="AB500" s="178" t="s">
        <v>14</v>
      </c>
      <c r="AC500" s="129">
        <f>O568</f>
        <v>0</v>
      </c>
      <c r="AD500" s="179">
        <f>AQ501*AC500</f>
        <v>0</v>
      </c>
      <c r="AE500" s="179">
        <f>AQ537*AC500</f>
        <v>0</v>
      </c>
      <c r="AF500" s="105"/>
      <c r="AG500" s="105"/>
    </row>
    <row r="501" spans="1:33" ht="15.75" customHeight="1" x14ac:dyDescent="0.2">
      <c r="A501" s="105" t="s">
        <v>434</v>
      </c>
      <c r="B501" s="105">
        <v>16</v>
      </c>
      <c r="C501" s="129" t="s">
        <v>71</v>
      </c>
      <c r="D501" s="105"/>
      <c r="E501" s="105"/>
      <c r="F501" s="105"/>
      <c r="G501" s="105"/>
      <c r="H501" s="105"/>
      <c r="I501" s="105"/>
      <c r="J501" s="105"/>
      <c r="K501" s="175">
        <v>1</v>
      </c>
      <c r="L501" s="105"/>
      <c r="M501" s="168"/>
      <c r="N501" s="174"/>
      <c r="O501" s="176"/>
      <c r="P501" s="41"/>
      <c r="Q501" s="177"/>
      <c r="R501" s="105"/>
      <c r="S501" s="25"/>
      <c r="T501" s="173"/>
      <c r="U501" s="129"/>
      <c r="V501" s="174">
        <v>1</v>
      </c>
      <c r="W501" s="41"/>
      <c r="X501" s="105">
        <v>1</v>
      </c>
      <c r="AB501" s="99" t="s">
        <v>148</v>
      </c>
      <c r="AC501" s="99"/>
      <c r="AD501" s="199">
        <f t="shared" ref="AD501:AE501" si="46">SUM(AD488:AD500)</f>
        <v>0</v>
      </c>
      <c r="AE501" s="130">
        <f t="shared" si="46"/>
        <v>0</v>
      </c>
      <c r="AF501" s="137">
        <f>AD501-AE501</f>
        <v>0</v>
      </c>
      <c r="AG501" s="105"/>
    </row>
    <row r="502" spans="1:33" ht="15.75" customHeight="1" x14ac:dyDescent="0.2">
      <c r="A502" s="105"/>
      <c r="B502" s="105">
        <v>17</v>
      </c>
      <c r="C502" s="129" t="s">
        <v>72</v>
      </c>
      <c r="D502" s="105"/>
      <c r="E502" s="105"/>
      <c r="F502" s="105"/>
      <c r="G502" s="105"/>
      <c r="H502" s="105"/>
      <c r="I502" s="105"/>
      <c r="J502" s="105"/>
      <c r="K502" s="175"/>
      <c r="L502" s="105"/>
      <c r="M502" s="168">
        <v>2</v>
      </c>
      <c r="N502" s="174">
        <v>1</v>
      </c>
      <c r="O502" s="176"/>
      <c r="P502" s="41">
        <v>1</v>
      </c>
      <c r="Q502" s="177"/>
      <c r="R502" s="105"/>
      <c r="S502" s="25"/>
      <c r="T502" s="173"/>
      <c r="U502" s="129"/>
      <c r="V502" s="174"/>
      <c r="W502" s="41"/>
      <c r="X502" s="105"/>
      <c r="AB502" s="178" t="s">
        <v>20</v>
      </c>
      <c r="AC502" s="129">
        <f>Q568</f>
        <v>0</v>
      </c>
      <c r="AD502" s="179">
        <f>AT495*AC502</f>
        <v>0</v>
      </c>
      <c r="AE502" s="179">
        <f t="shared" ref="AE502:AE504" si="47">AV531*AC502</f>
        <v>0</v>
      </c>
      <c r="AF502" s="105"/>
      <c r="AG502" s="105"/>
    </row>
    <row r="503" spans="1:33" ht="15.75" customHeight="1" x14ac:dyDescent="0.2">
      <c r="A503" s="105"/>
      <c r="B503" s="105">
        <v>18</v>
      </c>
      <c r="C503" s="196" t="s">
        <v>73</v>
      </c>
      <c r="D503" s="105"/>
      <c r="E503" s="105"/>
      <c r="F503" s="105">
        <v>4</v>
      </c>
      <c r="G503" s="105">
        <v>4</v>
      </c>
      <c r="H503" s="105"/>
      <c r="I503" s="105"/>
      <c r="J503" s="105"/>
      <c r="K503" s="175">
        <v>3</v>
      </c>
      <c r="L503" s="105"/>
      <c r="M503" s="168"/>
      <c r="N503" s="174"/>
      <c r="O503" s="176"/>
      <c r="P503" s="41"/>
      <c r="Q503" s="177"/>
      <c r="R503" s="105"/>
      <c r="S503" s="25"/>
      <c r="T503" s="173"/>
      <c r="U503" s="129"/>
      <c r="V503" s="174"/>
      <c r="W503" s="41"/>
      <c r="X503" s="105"/>
      <c r="AB503" s="178" t="s">
        <v>387</v>
      </c>
      <c r="AC503" s="129">
        <f>R568</f>
        <v>1</v>
      </c>
      <c r="AD503" s="179">
        <f t="shared" ref="AD503:AD504" si="48">AT486*AC503</f>
        <v>0</v>
      </c>
      <c r="AE503" s="179">
        <f t="shared" si="47"/>
        <v>0</v>
      </c>
      <c r="AF503" s="105"/>
      <c r="AG503" s="105"/>
    </row>
    <row r="504" spans="1:33" ht="15.75" customHeight="1" x14ac:dyDescent="0.2">
      <c r="A504" s="105"/>
      <c r="B504" s="105">
        <v>19</v>
      </c>
      <c r="C504" s="181" t="s">
        <v>75</v>
      </c>
      <c r="D504" s="105"/>
      <c r="E504" s="105"/>
      <c r="F504" s="105"/>
      <c r="G504" s="105"/>
      <c r="H504" s="105"/>
      <c r="I504" s="105"/>
      <c r="J504" s="105"/>
      <c r="K504" s="175">
        <v>1</v>
      </c>
      <c r="L504" s="105"/>
      <c r="M504" s="168"/>
      <c r="N504" s="174"/>
      <c r="O504" s="176"/>
      <c r="P504" s="41"/>
      <c r="Q504" s="177">
        <v>1</v>
      </c>
      <c r="R504" s="105"/>
      <c r="S504" s="25"/>
      <c r="T504" s="173"/>
      <c r="U504" s="129"/>
      <c r="V504" s="174"/>
      <c r="W504" s="41"/>
      <c r="X504" s="105"/>
      <c r="AB504" s="180" t="s">
        <v>423</v>
      </c>
      <c r="AC504" s="181">
        <f>S568</f>
        <v>0</v>
      </c>
      <c r="AD504" s="182">
        <f t="shared" si="48"/>
        <v>0</v>
      </c>
      <c r="AE504" s="179">
        <f t="shared" si="47"/>
        <v>0</v>
      </c>
      <c r="AF504" s="105"/>
      <c r="AG504" s="105"/>
    </row>
    <row r="505" spans="1:33" ht="15.75" customHeight="1" x14ac:dyDescent="0.2">
      <c r="A505" s="105"/>
      <c r="B505" s="105">
        <v>20</v>
      </c>
      <c r="C505" s="129" t="s">
        <v>76</v>
      </c>
      <c r="D505" s="133"/>
      <c r="E505" s="105"/>
      <c r="F505" s="105"/>
      <c r="G505" s="105"/>
      <c r="H505" s="105"/>
      <c r="I505" s="105"/>
      <c r="J505" s="105"/>
      <c r="K505" s="175">
        <v>1</v>
      </c>
      <c r="L505" s="105"/>
      <c r="M505" s="168"/>
      <c r="N505" s="174"/>
      <c r="O505" s="176"/>
      <c r="P505" s="41"/>
      <c r="Q505" s="177"/>
      <c r="R505" s="105"/>
      <c r="S505" s="25"/>
      <c r="T505" s="173"/>
      <c r="U505" s="129"/>
      <c r="V505" s="174"/>
      <c r="W505" s="41"/>
      <c r="X505" s="105"/>
      <c r="AB505" s="41" t="s">
        <v>416</v>
      </c>
      <c r="AC505" s="41"/>
      <c r="AD505" s="85">
        <f t="shared" ref="AD505:AE505" si="49">SUM(AD502:AD504)</f>
        <v>0</v>
      </c>
      <c r="AE505" s="130">
        <f t="shared" si="49"/>
        <v>0</v>
      </c>
      <c r="AF505" s="130">
        <f>AD505-AE505</f>
        <v>0</v>
      </c>
    </row>
    <row r="506" spans="1:33" ht="15.75" customHeight="1" x14ac:dyDescent="0.2">
      <c r="A506" s="105"/>
      <c r="B506" s="105">
        <v>21</v>
      </c>
      <c r="C506" s="129" t="s">
        <v>77</v>
      </c>
      <c r="D506" s="133">
        <v>3</v>
      </c>
      <c r="E506" s="105">
        <v>3</v>
      </c>
      <c r="F506" s="105"/>
      <c r="G506" s="105"/>
      <c r="H506" s="105"/>
      <c r="I506" s="105"/>
      <c r="J506" s="105"/>
      <c r="K506" s="175"/>
      <c r="L506" s="105"/>
      <c r="M506" s="168"/>
      <c r="N506" s="174"/>
      <c r="O506" s="176"/>
      <c r="P506" s="41"/>
      <c r="Q506" s="177"/>
      <c r="R506" s="105"/>
      <c r="S506" s="25"/>
      <c r="T506" s="173"/>
      <c r="U506" s="129"/>
      <c r="V506" s="174"/>
      <c r="W506" s="41"/>
      <c r="X506" s="105"/>
      <c r="AB506" s="178" t="s">
        <v>31</v>
      </c>
      <c r="AC506" s="129">
        <f>T568</f>
        <v>0</v>
      </c>
      <c r="AD506" s="179">
        <f>AL498*AC506</f>
        <v>0</v>
      </c>
      <c r="AE506" s="179">
        <f>AN498*AC506</f>
        <v>0</v>
      </c>
    </row>
    <row r="507" spans="1:33" ht="15.75" customHeight="1" x14ac:dyDescent="0.2">
      <c r="A507" s="105"/>
      <c r="B507" s="105">
        <v>22</v>
      </c>
      <c r="C507" s="129" t="s">
        <v>78</v>
      </c>
      <c r="D507" s="133">
        <v>2</v>
      </c>
      <c r="E507" s="105"/>
      <c r="F507" s="105"/>
      <c r="G507" s="105"/>
      <c r="H507" s="105">
        <v>2</v>
      </c>
      <c r="I507" s="105"/>
      <c r="J507" s="105"/>
      <c r="K507" s="175">
        <v>4</v>
      </c>
      <c r="L507" s="105"/>
      <c r="M507" s="168"/>
      <c r="N507" s="174"/>
      <c r="O507" s="176"/>
      <c r="P507" s="41"/>
      <c r="Q507" s="177"/>
      <c r="R507" s="105"/>
      <c r="S507" s="25"/>
      <c r="T507" s="173"/>
      <c r="U507" s="129"/>
      <c r="V507" s="174"/>
      <c r="W507" s="41"/>
      <c r="X507" s="105"/>
      <c r="AB507" s="178" t="s">
        <v>171</v>
      </c>
      <c r="AC507" s="129">
        <f>V568</f>
        <v>0</v>
      </c>
      <c r="AD507" s="179">
        <f>AL498*AC507</f>
        <v>0</v>
      </c>
      <c r="AE507" s="179">
        <f>AN498*AC507</f>
        <v>0</v>
      </c>
    </row>
    <row r="508" spans="1:33" ht="15.75" customHeight="1" x14ac:dyDescent="0.2">
      <c r="A508" s="105"/>
      <c r="B508" s="41">
        <v>23</v>
      </c>
      <c r="C508" s="17" t="s">
        <v>424</v>
      </c>
      <c r="D508" s="133"/>
      <c r="E508" s="105"/>
      <c r="F508" s="105"/>
      <c r="G508" s="105"/>
      <c r="H508" s="105"/>
      <c r="I508" s="105"/>
      <c r="J508" s="105"/>
      <c r="K508" s="175"/>
      <c r="L508" s="105"/>
      <c r="M508" s="168"/>
      <c r="N508" s="174"/>
      <c r="O508" s="176"/>
      <c r="P508" s="41"/>
      <c r="Q508" s="177"/>
      <c r="R508" s="105"/>
      <c r="S508" s="25"/>
      <c r="T508" s="173"/>
      <c r="U508" s="129"/>
      <c r="V508" s="174"/>
      <c r="W508" s="85"/>
      <c r="X508" s="105"/>
      <c r="AB508" s="178" t="s">
        <v>151</v>
      </c>
      <c r="AC508" s="129">
        <f>U568</f>
        <v>0</v>
      </c>
      <c r="AD508" s="179">
        <f>AL500*AC508</f>
        <v>0</v>
      </c>
      <c r="AE508" s="179">
        <f t="shared" ref="AE508:AE509" si="50">AN500*AC508</f>
        <v>0</v>
      </c>
    </row>
    <row r="509" spans="1:33" ht="15.75" customHeight="1" x14ac:dyDescent="0.2">
      <c r="A509" s="105"/>
      <c r="B509" s="41">
        <v>24</v>
      </c>
      <c r="C509" s="204" t="s">
        <v>425</v>
      </c>
      <c r="D509" s="105"/>
      <c r="E509" s="105"/>
      <c r="F509" s="105"/>
      <c r="G509" s="105"/>
      <c r="H509" s="105"/>
      <c r="I509" s="105"/>
      <c r="J509" s="105"/>
      <c r="K509" s="175"/>
      <c r="L509" s="105"/>
      <c r="M509" s="168"/>
      <c r="N509" s="174"/>
      <c r="O509" s="176"/>
      <c r="P509" s="41"/>
      <c r="Q509" s="177"/>
      <c r="R509" s="105"/>
      <c r="S509" s="25"/>
      <c r="T509" s="173"/>
      <c r="U509" s="129"/>
      <c r="V509" s="174"/>
      <c r="W509" s="41"/>
      <c r="X509" s="105"/>
      <c r="AB509" s="178" t="s">
        <v>173</v>
      </c>
      <c r="AC509" s="129">
        <f>X568</f>
        <v>0</v>
      </c>
      <c r="AD509" s="179">
        <f>AL498*AC509</f>
        <v>0</v>
      </c>
      <c r="AE509" s="179">
        <f t="shared" si="50"/>
        <v>0</v>
      </c>
    </row>
    <row r="510" spans="1:33" ht="15.75" customHeight="1" x14ac:dyDescent="0.2">
      <c r="A510" s="105"/>
      <c r="B510" s="41">
        <v>25</v>
      </c>
      <c r="C510" s="17" t="s">
        <v>396</v>
      </c>
      <c r="D510" s="105"/>
      <c r="E510" s="105"/>
      <c r="F510" s="105"/>
      <c r="G510" s="105"/>
      <c r="H510" s="105"/>
      <c r="I510" s="105"/>
      <c r="J510" s="105"/>
      <c r="K510" s="175"/>
      <c r="L510" s="105"/>
      <c r="M510" s="168"/>
      <c r="N510" s="174"/>
      <c r="O510" s="176"/>
      <c r="P510" s="41"/>
      <c r="Q510" s="177"/>
      <c r="R510" s="105"/>
      <c r="S510" s="25"/>
      <c r="T510" s="173"/>
      <c r="U510" s="129"/>
      <c r="V510" s="174"/>
      <c r="W510" s="41"/>
      <c r="X510" s="105"/>
      <c r="AB510" s="178" t="s">
        <v>418</v>
      </c>
      <c r="AC510" s="129">
        <f>W568</f>
        <v>0</v>
      </c>
      <c r="AD510" s="179">
        <f>AL502*AC510</f>
        <v>0</v>
      </c>
      <c r="AE510" s="179">
        <f>AN498*AC510</f>
        <v>0</v>
      </c>
    </row>
    <row r="511" spans="1:33" ht="15.75" customHeight="1" x14ac:dyDescent="0.2">
      <c r="A511" s="105"/>
      <c r="B511" s="41">
        <v>26</v>
      </c>
      <c r="C511" s="17" t="s">
        <v>80</v>
      </c>
      <c r="D511" s="105"/>
      <c r="E511" s="105"/>
      <c r="F511" s="105"/>
      <c r="G511" s="105"/>
      <c r="H511" s="105"/>
      <c r="I511" s="105"/>
      <c r="J511" s="105"/>
      <c r="K511" s="175"/>
      <c r="L511" s="105"/>
      <c r="M511" s="168"/>
      <c r="N511" s="174"/>
      <c r="O511" s="176"/>
      <c r="P511" s="41"/>
      <c r="Q511" s="177"/>
      <c r="R511" s="105"/>
      <c r="S511" s="25"/>
      <c r="T511" s="173"/>
      <c r="U511" s="129"/>
      <c r="V511" s="174"/>
      <c r="W511" s="41"/>
      <c r="X511" s="105"/>
      <c r="AD511" s="130">
        <f t="shared" ref="AD511:AE511" si="51">SUM(AD506:AD510)</f>
        <v>0</v>
      </c>
      <c r="AE511" s="130">
        <f t="shared" si="51"/>
        <v>0</v>
      </c>
      <c r="AF511" s="130">
        <f>AD511-AE511</f>
        <v>0</v>
      </c>
    </row>
    <row r="512" spans="1:33" ht="15.75" customHeight="1" x14ac:dyDescent="0.7">
      <c r="A512" s="105"/>
      <c r="B512" s="41">
        <v>27</v>
      </c>
      <c r="C512" s="17" t="s">
        <v>81</v>
      </c>
      <c r="D512" s="105"/>
      <c r="E512" s="105"/>
      <c r="F512" s="105"/>
      <c r="G512" s="105"/>
      <c r="H512" s="105"/>
      <c r="I512" s="105"/>
      <c r="J512" s="105"/>
      <c r="K512" s="175"/>
      <c r="L512" s="105"/>
      <c r="M512" s="168"/>
      <c r="N512" s="174"/>
      <c r="O512" s="176"/>
      <c r="P512" s="41"/>
      <c r="Q512" s="177"/>
      <c r="R512" s="105"/>
      <c r="S512" s="25"/>
      <c r="T512" s="173"/>
      <c r="U512" s="129"/>
      <c r="V512" s="174"/>
      <c r="W512" s="41"/>
      <c r="X512" s="105"/>
      <c r="AB512" s="105" t="s">
        <v>187</v>
      </c>
      <c r="AC512" s="105"/>
      <c r="AD512" s="139">
        <f>SUM(AD506:AD510,AD502:AD504,AD488:AD500)</f>
        <v>0</v>
      </c>
      <c r="AE512" s="201">
        <f>SUM(AE511,AE505,AE501)</f>
        <v>0</v>
      </c>
      <c r="AF512" s="120">
        <f>38650+33000+143000</f>
        <v>214650</v>
      </c>
      <c r="AG512" s="205">
        <v>73048.95</v>
      </c>
    </row>
    <row r="513" spans="1:40" ht="15.75" customHeight="1" x14ac:dyDescent="0.2">
      <c r="A513" s="105" t="s">
        <v>427</v>
      </c>
      <c r="B513" s="41">
        <v>28</v>
      </c>
      <c r="C513" s="129" t="s">
        <v>53</v>
      </c>
      <c r="D513" s="105"/>
      <c r="E513" s="105"/>
      <c r="F513" s="105"/>
      <c r="G513" s="105"/>
      <c r="H513" s="105"/>
      <c r="I513" s="105"/>
      <c r="J513" s="105"/>
      <c r="K513" s="175">
        <v>2</v>
      </c>
      <c r="L513" s="105"/>
      <c r="M513" s="168"/>
      <c r="N513" s="174"/>
      <c r="O513" s="176"/>
      <c r="P513" s="41"/>
      <c r="Q513" s="177"/>
      <c r="R513" s="105"/>
      <c r="S513" s="25"/>
      <c r="T513" s="173"/>
      <c r="U513" s="129"/>
      <c r="V513" s="174"/>
      <c r="W513" s="41"/>
      <c r="X513" s="105"/>
    </row>
    <row r="514" spans="1:40" ht="15.75" customHeight="1" x14ac:dyDescent="0.2">
      <c r="A514" s="105"/>
      <c r="B514" s="41">
        <v>29</v>
      </c>
      <c r="C514" s="129" t="s">
        <v>61</v>
      </c>
      <c r="D514" s="105"/>
      <c r="E514" s="105"/>
      <c r="F514" s="105"/>
      <c r="G514" s="105"/>
      <c r="H514" s="105"/>
      <c r="I514" s="105"/>
      <c r="J514" s="105"/>
      <c r="K514" s="175">
        <v>1</v>
      </c>
      <c r="L514" s="105"/>
      <c r="M514" s="168"/>
      <c r="N514" s="174"/>
      <c r="O514" s="176"/>
      <c r="P514" s="41"/>
      <c r="Q514" s="177"/>
      <c r="R514" s="105"/>
      <c r="S514" s="25"/>
      <c r="T514" s="173"/>
      <c r="U514" s="129"/>
      <c r="V514" s="174"/>
      <c r="W514" s="41"/>
      <c r="X514" s="105"/>
    </row>
    <row r="515" spans="1:40" ht="15.75" customHeight="1" x14ac:dyDescent="0.2">
      <c r="A515" s="105"/>
      <c r="B515" s="41">
        <v>30</v>
      </c>
      <c r="C515" s="17" t="s">
        <v>48</v>
      </c>
      <c r="D515" s="105"/>
      <c r="E515" s="105"/>
      <c r="F515" s="105"/>
      <c r="G515" s="105"/>
      <c r="H515" s="105"/>
      <c r="I515" s="105"/>
      <c r="J515" s="105"/>
      <c r="K515" s="175"/>
      <c r="L515" s="105"/>
      <c r="M515" s="168"/>
      <c r="N515" s="174"/>
      <c r="O515" s="176"/>
      <c r="P515" s="41"/>
      <c r="Q515" s="177"/>
      <c r="R515" s="105"/>
      <c r="S515" s="25"/>
      <c r="T515" s="173"/>
      <c r="U515" s="129"/>
      <c r="V515" s="174"/>
      <c r="W515" s="41"/>
      <c r="X515" s="105"/>
    </row>
    <row r="516" spans="1:40" ht="15.75" customHeight="1" x14ac:dyDescent="0.2">
      <c r="A516" s="105"/>
      <c r="B516" s="41">
        <v>31</v>
      </c>
      <c r="C516" s="129" t="s">
        <v>49</v>
      </c>
      <c r="D516" s="105"/>
      <c r="E516" s="105"/>
      <c r="F516" s="105"/>
      <c r="G516" s="105"/>
      <c r="H516" s="105"/>
      <c r="I516" s="105"/>
      <c r="J516" s="105"/>
      <c r="K516" s="175"/>
      <c r="L516" s="105"/>
      <c r="M516" s="168"/>
      <c r="N516" s="174"/>
      <c r="O516" s="176"/>
      <c r="P516" s="41"/>
      <c r="Q516" s="177"/>
      <c r="R516" s="105"/>
      <c r="S516" s="25"/>
      <c r="T516" s="173">
        <v>1</v>
      </c>
      <c r="U516" s="129">
        <v>2</v>
      </c>
      <c r="V516" s="174">
        <v>2</v>
      </c>
      <c r="W516" s="41"/>
      <c r="X516" s="105"/>
    </row>
    <row r="517" spans="1:40" ht="15.75" customHeight="1" x14ac:dyDescent="0.2">
      <c r="A517" s="105"/>
      <c r="B517" s="41">
        <v>32</v>
      </c>
      <c r="C517" s="167" t="s">
        <v>428</v>
      </c>
      <c r="D517" s="105">
        <v>5</v>
      </c>
      <c r="E517" s="105">
        <v>5</v>
      </c>
      <c r="F517" s="105">
        <v>4</v>
      </c>
      <c r="G517" s="105">
        <v>2</v>
      </c>
      <c r="H517" s="105"/>
      <c r="I517" s="105"/>
      <c r="J517" s="105"/>
      <c r="K517" s="175">
        <v>1</v>
      </c>
      <c r="L517" s="105"/>
      <c r="M517" s="168"/>
      <c r="N517" s="174"/>
      <c r="O517" s="176"/>
      <c r="P517" s="41"/>
      <c r="Q517" s="177"/>
      <c r="R517" s="105"/>
      <c r="S517" s="25"/>
      <c r="T517" s="173"/>
      <c r="U517" s="129"/>
      <c r="V517" s="174"/>
      <c r="W517" s="41"/>
      <c r="X517" s="105"/>
    </row>
    <row r="518" spans="1:40" ht="15.75" customHeight="1" x14ac:dyDescent="0.2">
      <c r="A518" s="105"/>
      <c r="B518" s="41">
        <v>33</v>
      </c>
      <c r="C518" s="17" t="s">
        <v>59</v>
      </c>
      <c r="D518" s="105"/>
      <c r="E518" s="105"/>
      <c r="F518" s="105"/>
      <c r="G518" s="105"/>
      <c r="H518" s="105"/>
      <c r="I518" s="105"/>
      <c r="J518" s="105"/>
      <c r="K518" s="175"/>
      <c r="L518" s="105"/>
      <c r="M518" s="168"/>
      <c r="N518" s="174"/>
      <c r="O518" s="176"/>
      <c r="P518" s="41"/>
      <c r="Q518" s="177"/>
      <c r="R518" s="105"/>
      <c r="S518" s="25"/>
      <c r="T518" s="173"/>
      <c r="U518" s="129"/>
      <c r="V518" s="174"/>
      <c r="W518" s="41"/>
      <c r="X518" s="105"/>
    </row>
    <row r="519" spans="1:40" ht="15.75" customHeight="1" x14ac:dyDescent="0.2">
      <c r="A519" s="105"/>
      <c r="B519" s="41">
        <v>34</v>
      </c>
      <c r="C519" s="17" t="s">
        <v>60</v>
      </c>
      <c r="D519" s="105"/>
      <c r="E519" s="105"/>
      <c r="F519" s="105"/>
      <c r="G519" s="105"/>
      <c r="H519" s="105"/>
      <c r="I519" s="105"/>
      <c r="J519" s="105"/>
      <c r="K519" s="175"/>
      <c r="L519" s="105"/>
      <c r="M519" s="168"/>
      <c r="N519" s="174"/>
      <c r="O519" s="176"/>
      <c r="P519" s="41"/>
      <c r="Q519" s="177"/>
      <c r="R519" s="105"/>
      <c r="S519" s="25"/>
      <c r="T519" s="173"/>
      <c r="U519" s="129"/>
      <c r="V519" s="174"/>
      <c r="W519" s="41"/>
      <c r="X519" s="105"/>
    </row>
    <row r="520" spans="1:40" ht="15.75" customHeight="1" x14ac:dyDescent="0.2">
      <c r="A520" s="105"/>
      <c r="B520" s="105">
        <v>35</v>
      </c>
      <c r="C520" s="17" t="s">
        <v>429</v>
      </c>
      <c r="D520" s="105"/>
      <c r="E520" s="105"/>
      <c r="F520" s="105"/>
      <c r="G520" s="105"/>
      <c r="H520" s="105"/>
      <c r="I520" s="105"/>
      <c r="J520" s="105"/>
      <c r="K520" s="175"/>
      <c r="L520" s="105"/>
      <c r="M520" s="168"/>
      <c r="N520" s="174"/>
      <c r="O520" s="176"/>
      <c r="P520" s="41"/>
      <c r="Q520" s="177"/>
      <c r="R520" s="105"/>
      <c r="S520" s="25"/>
      <c r="T520" s="173"/>
      <c r="U520" s="129"/>
      <c r="V520" s="174"/>
      <c r="W520" s="41"/>
      <c r="X520" s="105"/>
    </row>
    <row r="521" spans="1:40" ht="15.75" customHeight="1" x14ac:dyDescent="0.2">
      <c r="A521" s="105"/>
      <c r="B521" s="105">
        <v>36</v>
      </c>
      <c r="C521" s="129" t="s">
        <v>83</v>
      </c>
      <c r="D521" s="105">
        <v>2</v>
      </c>
      <c r="E521" s="105">
        <v>2</v>
      </c>
      <c r="F521" s="105"/>
      <c r="G521" s="105">
        <v>2</v>
      </c>
      <c r="H521" s="105">
        <v>1</v>
      </c>
      <c r="I521" s="105"/>
      <c r="J521" s="105"/>
      <c r="K521" s="175"/>
      <c r="L521" s="105"/>
      <c r="M521" s="168"/>
      <c r="N521" s="174"/>
      <c r="O521" s="176"/>
      <c r="P521" s="41"/>
      <c r="Q521" s="177"/>
      <c r="R521" s="105"/>
      <c r="S521" s="25"/>
      <c r="T521" s="173"/>
      <c r="U521" s="129"/>
      <c r="V521" s="174"/>
      <c r="W521" s="41"/>
      <c r="X521" s="105"/>
    </row>
    <row r="522" spans="1:40" ht="15.75" customHeight="1" x14ac:dyDescent="0.2">
      <c r="A522" s="105" t="s">
        <v>409</v>
      </c>
      <c r="B522" s="105">
        <v>37</v>
      </c>
      <c r="C522" s="129" t="s">
        <v>84</v>
      </c>
      <c r="D522" s="105">
        <v>10</v>
      </c>
      <c r="E522" s="105"/>
      <c r="F522" s="105"/>
      <c r="G522" s="105"/>
      <c r="H522" s="105"/>
      <c r="I522" s="105"/>
      <c r="J522" s="105"/>
      <c r="K522" s="175"/>
      <c r="L522" s="105"/>
      <c r="M522" s="168"/>
      <c r="N522" s="174"/>
      <c r="O522" s="176"/>
      <c r="P522" s="41"/>
      <c r="Q522" s="177"/>
      <c r="R522" s="105">
        <v>1</v>
      </c>
      <c r="S522" s="25"/>
      <c r="T522" s="173"/>
      <c r="U522" s="129"/>
      <c r="V522" s="174"/>
      <c r="W522" s="41"/>
      <c r="X522" s="105"/>
    </row>
    <row r="523" spans="1:40" ht="15.75" customHeight="1" x14ac:dyDescent="0.2">
      <c r="A523" s="105" t="s">
        <v>431</v>
      </c>
      <c r="B523" s="105">
        <v>38</v>
      </c>
      <c r="C523" s="129" t="s">
        <v>85</v>
      </c>
      <c r="D523" s="105"/>
      <c r="E523" s="105">
        <v>10</v>
      </c>
      <c r="F523" s="105"/>
      <c r="G523" s="105"/>
      <c r="H523" s="105"/>
      <c r="I523" s="105"/>
      <c r="J523" s="105"/>
      <c r="K523" s="175"/>
      <c r="L523" s="105"/>
      <c r="M523" s="168"/>
      <c r="N523" s="174"/>
      <c r="O523" s="176"/>
      <c r="P523" s="41"/>
      <c r="Q523" s="177"/>
      <c r="R523" s="105"/>
      <c r="S523" s="25"/>
      <c r="T523" s="173"/>
      <c r="U523" s="129"/>
      <c r="V523" s="174"/>
      <c r="W523" s="41"/>
      <c r="X523" s="105"/>
    </row>
    <row r="524" spans="1:40" ht="15.75" customHeight="1" x14ac:dyDescent="0.2">
      <c r="A524" s="135"/>
      <c r="B524" s="135">
        <v>39</v>
      </c>
      <c r="C524" s="135" t="s">
        <v>435</v>
      </c>
      <c r="D524" s="135"/>
      <c r="E524" s="135"/>
      <c r="F524" s="135"/>
      <c r="G524" s="135"/>
      <c r="H524" s="135"/>
      <c r="I524" s="135"/>
      <c r="J524" s="135"/>
      <c r="K524" s="183"/>
      <c r="L524" s="135"/>
      <c r="M524" s="184"/>
      <c r="N524" s="185"/>
      <c r="O524" s="186"/>
      <c r="P524" s="187"/>
      <c r="Q524" s="188"/>
      <c r="R524" s="135"/>
      <c r="S524" s="157"/>
      <c r="T524" s="189"/>
      <c r="U524" s="181"/>
      <c r="V524" s="185"/>
      <c r="W524" s="187"/>
      <c r="X524" s="135"/>
    </row>
    <row r="525" spans="1:40" ht="15.75" customHeight="1" x14ac:dyDescent="0.2">
      <c r="A525" s="203"/>
      <c r="B525" s="203"/>
      <c r="C525" s="203"/>
      <c r="D525" s="203"/>
      <c r="E525" s="203"/>
      <c r="F525" s="203"/>
      <c r="G525" s="203"/>
      <c r="H525" s="203"/>
      <c r="I525" s="203"/>
      <c r="J525" s="203"/>
      <c r="K525" s="203"/>
      <c r="L525" s="203"/>
      <c r="M525" s="203"/>
      <c r="N525" s="203"/>
      <c r="O525" s="203"/>
      <c r="P525" s="203"/>
      <c r="Q525" s="203"/>
      <c r="R525" s="203"/>
      <c r="S525" s="203"/>
      <c r="T525" s="203"/>
      <c r="U525" s="203"/>
      <c r="V525" s="203"/>
      <c r="W525" s="203"/>
      <c r="X525" s="203"/>
      <c r="Y525" s="203"/>
      <c r="Z525" s="203"/>
      <c r="AA525" s="203"/>
      <c r="AB525" s="203"/>
      <c r="AC525" s="203"/>
      <c r="AD525" s="203"/>
      <c r="AE525" s="203"/>
      <c r="AF525" s="203"/>
      <c r="AG525" s="203"/>
      <c r="AH525" s="203"/>
      <c r="AI525" s="203"/>
      <c r="AJ525" s="203"/>
      <c r="AK525" s="203"/>
      <c r="AL525" s="203"/>
      <c r="AM525" s="203"/>
      <c r="AN525" s="203"/>
    </row>
    <row r="526" spans="1:40" ht="15.75" customHeight="1" x14ac:dyDescent="0.2">
      <c r="A526" s="203"/>
      <c r="B526" s="203"/>
      <c r="C526" s="203"/>
      <c r="D526" s="203"/>
      <c r="E526" s="203"/>
      <c r="F526" s="203"/>
      <c r="G526" s="203"/>
      <c r="H526" s="203"/>
      <c r="I526" s="203"/>
      <c r="J526" s="203"/>
      <c r="K526" s="203"/>
      <c r="L526" s="203"/>
      <c r="M526" s="203"/>
      <c r="N526" s="203"/>
      <c r="O526" s="203"/>
      <c r="P526" s="203"/>
      <c r="Q526" s="203"/>
      <c r="R526" s="203"/>
      <c r="S526" s="203"/>
      <c r="T526" s="203"/>
      <c r="U526" s="203"/>
      <c r="V526" s="203"/>
      <c r="W526" s="203"/>
      <c r="X526" s="203"/>
      <c r="Y526" s="203"/>
      <c r="Z526" s="203"/>
      <c r="AA526" s="203"/>
      <c r="AB526" s="203"/>
      <c r="AC526" s="203"/>
      <c r="AD526" s="203"/>
      <c r="AE526" s="203"/>
      <c r="AF526" s="203"/>
      <c r="AG526" s="203"/>
      <c r="AH526" s="203"/>
      <c r="AI526" s="203"/>
      <c r="AJ526" s="203"/>
      <c r="AK526" s="203"/>
      <c r="AL526" s="203"/>
      <c r="AM526" s="203"/>
      <c r="AN526" s="203"/>
    </row>
    <row r="527" spans="1:40" ht="15.75" customHeight="1" x14ac:dyDescent="0.2">
      <c r="A527" s="203"/>
      <c r="B527" s="203"/>
      <c r="C527" s="203"/>
      <c r="D527" s="203"/>
      <c r="E527" s="203"/>
      <c r="F527" s="203"/>
      <c r="G527" s="203"/>
      <c r="H527" s="203"/>
      <c r="I527" s="203"/>
      <c r="J527" s="203"/>
      <c r="K527" s="203"/>
      <c r="L527" s="203"/>
      <c r="M527" s="203"/>
      <c r="N527" s="203"/>
      <c r="O527" s="203"/>
      <c r="P527" s="203"/>
      <c r="Q527" s="203"/>
      <c r="R527" s="203"/>
      <c r="S527" s="203"/>
      <c r="T527" s="203"/>
      <c r="U527" s="203"/>
      <c r="V527" s="203"/>
      <c r="W527" s="203"/>
      <c r="X527" s="203"/>
      <c r="Y527" s="203"/>
      <c r="Z527" s="203"/>
      <c r="AA527" s="203"/>
      <c r="AB527" s="203"/>
      <c r="AC527" s="203"/>
      <c r="AD527" s="203"/>
      <c r="AE527" s="203"/>
      <c r="AF527" s="203"/>
      <c r="AG527" s="203"/>
      <c r="AH527" s="203"/>
      <c r="AI527" s="203"/>
      <c r="AJ527" s="203"/>
      <c r="AK527" s="203"/>
      <c r="AL527" s="203"/>
      <c r="AM527" s="203"/>
      <c r="AN527" s="203"/>
    </row>
    <row r="528" spans="1:40" ht="15.75" customHeight="1" x14ac:dyDescent="0.2"/>
    <row r="529" spans="1:33" ht="15.75" customHeight="1" x14ac:dyDescent="0.2"/>
    <row r="530" spans="1:33" ht="15.75" customHeight="1" x14ac:dyDescent="0.2"/>
    <row r="531" spans="1:33" ht="15.75" customHeight="1" x14ac:dyDescent="0.2">
      <c r="A531" s="135" t="s">
        <v>0</v>
      </c>
      <c r="B531" s="135" t="s">
        <v>1</v>
      </c>
      <c r="C531" s="131" t="s">
        <v>2</v>
      </c>
      <c r="D531" s="131" t="s">
        <v>3</v>
      </c>
      <c r="E531" s="131" t="s">
        <v>4</v>
      </c>
      <c r="F531" s="131" t="s">
        <v>5</v>
      </c>
      <c r="G531" s="131" t="s">
        <v>6</v>
      </c>
      <c r="H531" s="131" t="s">
        <v>7</v>
      </c>
      <c r="I531" s="131" t="s">
        <v>8</v>
      </c>
      <c r="J531" s="131" t="s">
        <v>9</v>
      </c>
      <c r="K531" s="131" t="s">
        <v>10</v>
      </c>
      <c r="L531" s="131" t="s">
        <v>284</v>
      </c>
      <c r="M531" s="131" t="s">
        <v>12</v>
      </c>
      <c r="N531" s="131" t="s">
        <v>13</v>
      </c>
      <c r="O531" s="131" t="s">
        <v>14</v>
      </c>
      <c r="P531" s="135" t="s">
        <v>15</v>
      </c>
      <c r="Q531" s="135" t="s">
        <v>20</v>
      </c>
      <c r="R531" s="135" t="s">
        <v>382</v>
      </c>
      <c r="S531" s="157" t="s">
        <v>410</v>
      </c>
      <c r="T531" s="189" t="s">
        <v>31</v>
      </c>
      <c r="U531" s="181" t="s">
        <v>32</v>
      </c>
      <c r="V531" s="185" t="s">
        <v>33</v>
      </c>
      <c r="W531" s="135" t="s">
        <v>411</v>
      </c>
      <c r="X531" s="135" t="s">
        <v>34</v>
      </c>
    </row>
    <row r="532" spans="1:33" ht="15.75" customHeight="1" x14ac:dyDescent="0.2">
      <c r="A532" s="206"/>
      <c r="B532" s="206">
        <v>1</v>
      </c>
      <c r="C532" s="206" t="s">
        <v>47</v>
      </c>
      <c r="D532" s="206"/>
      <c r="E532" s="206"/>
      <c r="F532" s="206"/>
      <c r="G532" s="206"/>
      <c r="H532" s="206"/>
      <c r="I532" s="206"/>
      <c r="J532" s="206"/>
      <c r="K532" s="206"/>
      <c r="L532" s="206"/>
      <c r="M532" s="206"/>
      <c r="N532" s="206"/>
      <c r="O532" s="206"/>
      <c r="P532" s="206"/>
      <c r="Q532" s="206"/>
      <c r="R532" s="206"/>
      <c r="S532" s="207"/>
      <c r="T532" s="206"/>
      <c r="U532" s="206"/>
      <c r="V532" s="206"/>
      <c r="W532" s="206"/>
      <c r="X532" s="206"/>
      <c r="Y532" s="208"/>
      <c r="Z532" s="208"/>
      <c r="AA532" s="208"/>
    </row>
    <row r="533" spans="1:33" ht="15.75" customHeight="1" x14ac:dyDescent="0.2">
      <c r="A533" s="158" t="s">
        <v>436</v>
      </c>
      <c r="B533" s="158">
        <v>2</v>
      </c>
      <c r="C533" s="194" t="s">
        <v>406</v>
      </c>
      <c r="D533" s="158"/>
      <c r="E533" s="158"/>
      <c r="F533" s="158"/>
      <c r="G533" s="158"/>
      <c r="H533" s="158"/>
      <c r="I533" s="158"/>
      <c r="J533" s="158"/>
      <c r="K533" s="209"/>
      <c r="L533" s="158">
        <v>1</v>
      </c>
      <c r="M533" s="210"/>
      <c r="N533" s="195"/>
      <c r="O533" s="211"/>
      <c r="P533" s="212"/>
      <c r="Q533" s="213"/>
      <c r="R533" s="158"/>
      <c r="S533" s="192"/>
      <c r="T533" s="193"/>
      <c r="U533" s="194"/>
      <c r="V533" s="195"/>
      <c r="W533" s="212"/>
      <c r="X533" s="158"/>
      <c r="AB533" s="41" t="s">
        <v>88</v>
      </c>
      <c r="AC533" s="41" t="s">
        <v>90</v>
      </c>
      <c r="AD533" s="41" t="s">
        <v>91</v>
      </c>
      <c r="AE533" s="24" t="s">
        <v>92</v>
      </c>
      <c r="AF533" s="105"/>
      <c r="AG533" s="105" t="s">
        <v>93</v>
      </c>
    </row>
    <row r="534" spans="1:33" ht="15.75" customHeight="1" x14ac:dyDescent="0.2">
      <c r="A534" s="105"/>
      <c r="B534" s="105">
        <v>3</v>
      </c>
      <c r="C534" s="105" t="s">
        <v>414</v>
      </c>
      <c r="D534" s="105"/>
      <c r="E534" s="105"/>
      <c r="F534" s="105"/>
      <c r="G534" s="105"/>
      <c r="H534" s="105"/>
      <c r="I534" s="105"/>
      <c r="J534" s="105"/>
      <c r="K534" s="175"/>
      <c r="L534" s="105"/>
      <c r="M534" s="168"/>
      <c r="N534" s="174"/>
      <c r="O534" s="176"/>
      <c r="P534" s="41"/>
      <c r="Q534" s="177"/>
      <c r="R534" s="105"/>
      <c r="S534" s="25"/>
      <c r="T534" s="173"/>
      <c r="U534" s="129"/>
      <c r="V534" s="174"/>
      <c r="W534" s="41"/>
      <c r="X534" s="105"/>
      <c r="AB534" s="178" t="s">
        <v>3</v>
      </c>
      <c r="AC534" s="129">
        <f>D614</f>
        <v>0</v>
      </c>
      <c r="AD534" s="179">
        <f>AQ535*AC534</f>
        <v>0</v>
      </c>
      <c r="AE534" s="179">
        <f t="shared" ref="AE534:AE537" si="52">AQ572*AC534</f>
        <v>0</v>
      </c>
      <c r="AF534" s="105"/>
      <c r="AG534" s="105"/>
    </row>
    <row r="535" spans="1:33" ht="15.75" customHeight="1" x14ac:dyDescent="0.2">
      <c r="A535" s="105"/>
      <c r="B535" s="105">
        <v>4</v>
      </c>
      <c r="C535" s="129" t="s">
        <v>412</v>
      </c>
      <c r="D535" s="105"/>
      <c r="E535" s="105"/>
      <c r="F535" s="105">
        <v>5</v>
      </c>
      <c r="G535" s="105"/>
      <c r="H535" s="105"/>
      <c r="I535" s="105"/>
      <c r="J535" s="105"/>
      <c r="K535" s="175">
        <v>2</v>
      </c>
      <c r="L535" s="105"/>
      <c r="M535" s="168"/>
      <c r="N535" s="174"/>
      <c r="O535" s="176"/>
      <c r="P535" s="41"/>
      <c r="Q535" s="177"/>
      <c r="R535" s="105"/>
      <c r="S535" s="25"/>
      <c r="T535" s="173"/>
      <c r="U535" s="129"/>
      <c r="V535" s="174"/>
      <c r="W535" s="41"/>
      <c r="X535" s="105"/>
      <c r="AB535" s="178" t="s">
        <v>99</v>
      </c>
      <c r="AC535" s="129">
        <f>E614</f>
        <v>0</v>
      </c>
      <c r="AD535" s="179">
        <f>AQ534*AC535</f>
        <v>0</v>
      </c>
      <c r="AE535" s="179">
        <f t="shared" si="52"/>
        <v>0</v>
      </c>
      <c r="AF535" s="105"/>
      <c r="AG535" s="105"/>
    </row>
    <row r="536" spans="1:33" ht="15.75" customHeight="1" x14ac:dyDescent="0.2">
      <c r="A536" s="105" t="s">
        <v>433</v>
      </c>
      <c r="B536" s="105">
        <v>5</v>
      </c>
      <c r="C536" s="129" t="s">
        <v>329</v>
      </c>
      <c r="D536" s="105"/>
      <c r="E536" s="105"/>
      <c r="F536" s="105"/>
      <c r="G536" s="105"/>
      <c r="H536" s="105"/>
      <c r="I536" s="105"/>
      <c r="J536" s="105"/>
      <c r="K536" s="175">
        <v>1</v>
      </c>
      <c r="L536" s="105"/>
      <c r="M536" s="168"/>
      <c r="N536" s="174"/>
      <c r="O536" s="176"/>
      <c r="P536" s="41"/>
      <c r="Q536" s="177"/>
      <c r="R536" s="105"/>
      <c r="S536" s="25"/>
      <c r="T536" s="173"/>
      <c r="U536" s="129"/>
      <c r="V536" s="174"/>
      <c r="W536" s="41"/>
      <c r="X536" s="105"/>
      <c r="AB536" s="178" t="s">
        <v>103</v>
      </c>
      <c r="AC536" s="129">
        <f>F614</f>
        <v>0</v>
      </c>
      <c r="AD536" s="179">
        <f>AQ537*AC536</f>
        <v>0</v>
      </c>
      <c r="AE536" s="179">
        <f t="shared" si="52"/>
        <v>0</v>
      </c>
      <c r="AF536" s="105"/>
      <c r="AG536" s="105"/>
    </row>
    <row r="537" spans="1:33" ht="15.75" customHeight="1" x14ac:dyDescent="0.2">
      <c r="A537" s="105"/>
      <c r="B537" s="105">
        <v>6</v>
      </c>
      <c r="C537" s="129" t="s">
        <v>55</v>
      </c>
      <c r="D537" s="105"/>
      <c r="E537" s="105"/>
      <c r="F537" s="105"/>
      <c r="G537" s="105"/>
      <c r="H537" s="105"/>
      <c r="I537" s="105"/>
      <c r="J537" s="105"/>
      <c r="K537" s="175">
        <v>2</v>
      </c>
      <c r="L537" s="105"/>
      <c r="M537" s="168"/>
      <c r="N537" s="174"/>
      <c r="O537" s="176"/>
      <c r="P537" s="41"/>
      <c r="Q537" s="177"/>
      <c r="R537" s="105"/>
      <c r="S537" s="25"/>
      <c r="T537" s="173"/>
      <c r="U537" s="129"/>
      <c r="V537" s="174"/>
      <c r="W537" s="41"/>
      <c r="X537" s="105"/>
      <c r="AB537" s="178" t="s">
        <v>106</v>
      </c>
      <c r="AC537" s="129">
        <f>G614</f>
        <v>0</v>
      </c>
      <c r="AD537" s="179">
        <f>AQ537*AC537</f>
        <v>0</v>
      </c>
      <c r="AE537" s="179">
        <f t="shared" si="52"/>
        <v>0</v>
      </c>
      <c r="AF537" s="105"/>
      <c r="AG537" s="105"/>
    </row>
    <row r="538" spans="1:33" ht="15.75" customHeight="1" x14ac:dyDescent="0.2">
      <c r="A538" s="105"/>
      <c r="B538" s="105">
        <v>7</v>
      </c>
      <c r="C538" s="197" t="s">
        <v>56</v>
      </c>
      <c r="D538" s="105"/>
      <c r="E538" s="105"/>
      <c r="F538" s="105"/>
      <c r="G538" s="105"/>
      <c r="H538" s="105"/>
      <c r="I538" s="105"/>
      <c r="J538" s="105"/>
      <c r="K538" s="175"/>
      <c r="L538" s="105"/>
      <c r="M538" s="168"/>
      <c r="N538" s="174"/>
      <c r="O538" s="176"/>
      <c r="P538" s="41"/>
      <c r="Q538" s="177">
        <v>2</v>
      </c>
      <c r="R538" s="105"/>
      <c r="S538" s="25"/>
      <c r="T538" s="173"/>
      <c r="U538" s="129"/>
      <c r="V538" s="174"/>
      <c r="W538" s="41"/>
      <c r="X538" s="105"/>
      <c r="AB538" s="178" t="s">
        <v>7</v>
      </c>
      <c r="AC538" s="129">
        <f>H614</f>
        <v>0</v>
      </c>
      <c r="AD538" s="179">
        <f>AQ539*AC538</f>
        <v>0</v>
      </c>
      <c r="AE538" s="179">
        <f>AQ577*AC538</f>
        <v>0</v>
      </c>
      <c r="AF538" s="105"/>
      <c r="AG538" s="105"/>
    </row>
    <row r="539" spans="1:33" ht="15.75" customHeight="1" x14ac:dyDescent="0.2">
      <c r="A539" s="105"/>
      <c r="B539" s="105">
        <v>8</v>
      </c>
      <c r="C539" s="129" t="s">
        <v>62</v>
      </c>
      <c r="D539" s="105">
        <v>10</v>
      </c>
      <c r="E539" s="105">
        <v>5</v>
      </c>
      <c r="F539" s="105">
        <v>3</v>
      </c>
      <c r="G539" s="105"/>
      <c r="H539" s="105"/>
      <c r="I539" s="105"/>
      <c r="J539" s="105"/>
      <c r="K539" s="175"/>
      <c r="L539" s="105"/>
      <c r="M539" s="168">
        <v>1</v>
      </c>
      <c r="N539" s="174">
        <v>1</v>
      </c>
      <c r="O539" s="176"/>
      <c r="P539" s="41"/>
      <c r="Q539" s="177"/>
      <c r="R539" s="105"/>
      <c r="S539" s="25"/>
      <c r="T539" s="173"/>
      <c r="U539" s="129"/>
      <c r="V539" s="174"/>
      <c r="W539" s="41"/>
      <c r="X539" s="105"/>
      <c r="AB539" s="178" t="s">
        <v>8</v>
      </c>
      <c r="AC539" s="129">
        <f>I614</f>
        <v>0</v>
      </c>
      <c r="AD539" s="179">
        <f>AQ538*AC539</f>
        <v>0</v>
      </c>
      <c r="AE539" s="179">
        <f>AQ576*AC539</f>
        <v>0</v>
      </c>
      <c r="AF539" s="105"/>
      <c r="AG539" s="105"/>
    </row>
    <row r="540" spans="1:33" ht="15.75" customHeight="1" x14ac:dyDescent="0.2">
      <c r="A540" s="105"/>
      <c r="B540" s="105">
        <v>9</v>
      </c>
      <c r="C540" s="129" t="s">
        <v>63</v>
      </c>
      <c r="D540" s="105"/>
      <c r="E540" s="105"/>
      <c r="F540" s="105"/>
      <c r="G540" s="105"/>
      <c r="H540" s="105"/>
      <c r="I540" s="105"/>
      <c r="J540" s="105"/>
      <c r="K540" s="175">
        <v>1</v>
      </c>
      <c r="L540" s="105"/>
      <c r="M540" s="168"/>
      <c r="N540" s="174"/>
      <c r="O540" s="176"/>
      <c r="P540" s="41"/>
      <c r="Q540" s="177"/>
      <c r="R540" s="105"/>
      <c r="S540" s="25"/>
      <c r="T540" s="173"/>
      <c r="U540" s="129"/>
      <c r="V540" s="174"/>
      <c r="W540" s="41"/>
      <c r="X540" s="105"/>
      <c r="AB540" s="178" t="s">
        <v>116</v>
      </c>
      <c r="AC540" s="129">
        <f>J614</f>
        <v>0</v>
      </c>
      <c r="AD540" s="179">
        <f t="shared" ref="AD540:AD541" si="53">AQ543*AC540</f>
        <v>0</v>
      </c>
      <c r="AE540" s="179">
        <f t="shared" ref="AE540:AE541" si="54">AQ579*AC540</f>
        <v>0</v>
      </c>
      <c r="AF540" s="105"/>
      <c r="AG540" s="105"/>
    </row>
    <row r="541" spans="1:33" ht="15.75" customHeight="1" x14ac:dyDescent="0.2">
      <c r="A541" s="105"/>
      <c r="B541" s="105">
        <v>10</v>
      </c>
      <c r="C541" s="129" t="s">
        <v>64</v>
      </c>
      <c r="D541" s="105"/>
      <c r="E541" s="105"/>
      <c r="F541" s="105"/>
      <c r="G541" s="105"/>
      <c r="H541" s="105"/>
      <c r="I541" s="105"/>
      <c r="J541" s="105"/>
      <c r="K541" s="175">
        <v>1</v>
      </c>
      <c r="L541" s="105"/>
      <c r="M541" s="168"/>
      <c r="N541" s="174"/>
      <c r="O541" s="176"/>
      <c r="P541" s="41"/>
      <c r="Q541" s="177"/>
      <c r="R541" s="105"/>
      <c r="S541" s="25"/>
      <c r="T541" s="173"/>
      <c r="U541" s="129"/>
      <c r="V541" s="174"/>
      <c r="W541" s="41"/>
      <c r="X541" s="105"/>
      <c r="AB541" s="178" t="s">
        <v>10</v>
      </c>
      <c r="AC541" s="129">
        <f>K614</f>
        <v>0</v>
      </c>
      <c r="AD541" s="179">
        <f t="shared" si="53"/>
        <v>0</v>
      </c>
      <c r="AE541" s="179">
        <f t="shared" si="54"/>
        <v>0</v>
      </c>
      <c r="AF541" s="105"/>
      <c r="AG541" s="105"/>
    </row>
    <row r="542" spans="1:33" ht="15.75" customHeight="1" x14ac:dyDescent="0.2">
      <c r="A542" s="105" t="s">
        <v>390</v>
      </c>
      <c r="B542" s="105">
        <v>11</v>
      </c>
      <c r="C542" s="129" t="s">
        <v>65</v>
      </c>
      <c r="D542" s="105"/>
      <c r="E542" s="105"/>
      <c r="F542" s="105"/>
      <c r="G542" s="105"/>
      <c r="H542" s="105"/>
      <c r="I542" s="105"/>
      <c r="J542" s="105"/>
      <c r="K542" s="175">
        <v>1</v>
      </c>
      <c r="L542" s="105"/>
      <c r="M542" s="168"/>
      <c r="N542" s="174"/>
      <c r="O542" s="176"/>
      <c r="P542" s="41"/>
      <c r="Q542" s="177"/>
      <c r="R542" s="105">
        <v>1</v>
      </c>
      <c r="S542" s="25"/>
      <c r="T542" s="173"/>
      <c r="U542" s="129"/>
      <c r="V542" s="174"/>
      <c r="W542" s="41"/>
      <c r="X542" s="105"/>
      <c r="AB542" s="178" t="s">
        <v>292</v>
      </c>
      <c r="AC542" s="129">
        <f>L614</f>
        <v>0</v>
      </c>
      <c r="AD542" s="179">
        <f>AQ549*AC542</f>
        <v>0</v>
      </c>
      <c r="AE542" s="179">
        <f t="shared" ref="AE542:AE544" si="55">AQ580*AC542</f>
        <v>0</v>
      </c>
      <c r="AF542" s="105" t="s">
        <v>92</v>
      </c>
      <c r="AG542" s="105"/>
    </row>
    <row r="543" spans="1:33" ht="15.75" customHeight="1" x14ac:dyDescent="0.2">
      <c r="A543" s="105"/>
      <c r="B543" s="105">
        <v>12</v>
      </c>
      <c r="C543" s="129" t="s">
        <v>66</v>
      </c>
      <c r="D543" s="105"/>
      <c r="E543" s="105"/>
      <c r="F543" s="105"/>
      <c r="G543" s="105"/>
      <c r="H543" s="105"/>
      <c r="I543" s="105"/>
      <c r="J543" s="105"/>
      <c r="K543" s="175">
        <v>1</v>
      </c>
      <c r="L543" s="105"/>
      <c r="M543" s="168"/>
      <c r="N543" s="174"/>
      <c r="O543" s="176"/>
      <c r="P543" s="41"/>
      <c r="Q543" s="177"/>
      <c r="R543" s="105"/>
      <c r="S543" s="25"/>
      <c r="T543" s="173"/>
      <c r="U543" s="129"/>
      <c r="V543" s="174"/>
      <c r="W543" s="41"/>
      <c r="X543" s="105"/>
      <c r="AB543" s="178" t="s">
        <v>129</v>
      </c>
      <c r="AC543" s="129">
        <f>M614</f>
        <v>0</v>
      </c>
      <c r="AD543" s="179">
        <f t="shared" ref="AD543:AD544" si="56">AQ545*AC543</f>
        <v>0</v>
      </c>
      <c r="AE543" s="179">
        <f t="shared" si="55"/>
        <v>0</v>
      </c>
      <c r="AF543" s="105" t="s">
        <v>130</v>
      </c>
      <c r="AG543" s="145">
        <f>AD558*0.33</f>
        <v>68310</v>
      </c>
    </row>
    <row r="544" spans="1:33" ht="15.75" customHeight="1" x14ac:dyDescent="0.2">
      <c r="A544" s="105"/>
      <c r="B544" s="105">
        <v>13</v>
      </c>
      <c r="C544" s="129" t="s">
        <v>68</v>
      </c>
      <c r="D544" s="105"/>
      <c r="E544" s="105"/>
      <c r="F544" s="105"/>
      <c r="G544" s="105"/>
      <c r="H544" s="105"/>
      <c r="I544" s="105"/>
      <c r="J544" s="105"/>
      <c r="K544" s="175"/>
      <c r="L544" s="105"/>
      <c r="M544" s="168"/>
      <c r="N544" s="174"/>
      <c r="O544" s="176"/>
      <c r="P544" s="41"/>
      <c r="Q544" s="177">
        <v>1</v>
      </c>
      <c r="R544" s="105"/>
      <c r="S544" s="25"/>
      <c r="T544" s="173">
        <v>1</v>
      </c>
      <c r="U544" s="129"/>
      <c r="V544" s="174"/>
      <c r="W544" s="41"/>
      <c r="X544" s="105"/>
      <c r="AB544" s="178" t="s">
        <v>134</v>
      </c>
      <c r="AC544" s="129">
        <f>N614</f>
        <v>0</v>
      </c>
      <c r="AD544" s="179">
        <f t="shared" si="56"/>
        <v>0</v>
      </c>
      <c r="AE544" s="179">
        <f t="shared" si="55"/>
        <v>0</v>
      </c>
      <c r="AF544" s="105" t="s">
        <v>405</v>
      </c>
      <c r="AG544" s="171">
        <f>AD558-AF558</f>
        <v>-7650</v>
      </c>
    </row>
    <row r="545" spans="1:33" ht="15.75" customHeight="1" x14ac:dyDescent="0.2">
      <c r="A545" s="105"/>
      <c r="B545" s="105">
        <v>14</v>
      </c>
      <c r="C545" s="198" t="s">
        <v>70</v>
      </c>
      <c r="D545" s="105">
        <v>3</v>
      </c>
      <c r="E545" s="105">
        <v>3</v>
      </c>
      <c r="F545" s="105">
        <v>1</v>
      </c>
      <c r="G545" s="105"/>
      <c r="H545" s="105"/>
      <c r="I545" s="105"/>
      <c r="J545" s="105"/>
      <c r="K545" s="175"/>
      <c r="L545" s="105"/>
      <c r="M545" s="168"/>
      <c r="N545" s="174"/>
      <c r="O545" s="176"/>
      <c r="P545" s="41"/>
      <c r="Q545" s="177"/>
      <c r="R545" s="105"/>
      <c r="S545" s="25"/>
      <c r="T545" s="173"/>
      <c r="U545" s="129"/>
      <c r="V545" s="174"/>
      <c r="W545" s="41"/>
      <c r="X545" s="105"/>
      <c r="AB545" s="178" t="s">
        <v>138</v>
      </c>
      <c r="AC545" s="129">
        <f>P614</f>
        <v>0</v>
      </c>
      <c r="AD545" s="179">
        <f>AQ548*AC545</f>
        <v>0</v>
      </c>
      <c r="AE545" s="179">
        <f>AQ584*AC545</f>
        <v>0</v>
      </c>
      <c r="AF545" s="105" t="s">
        <v>139</v>
      </c>
      <c r="AG545" s="137">
        <f>AD558-AE558+AG546</f>
        <v>74000</v>
      </c>
    </row>
    <row r="546" spans="1:33" ht="15.75" customHeight="1" x14ac:dyDescent="0.2">
      <c r="A546" s="105"/>
      <c r="B546" s="105">
        <v>15</v>
      </c>
      <c r="C546" s="129" t="s">
        <v>69</v>
      </c>
      <c r="D546" s="105"/>
      <c r="E546" s="105"/>
      <c r="F546" s="105"/>
      <c r="G546" s="105"/>
      <c r="H546" s="105"/>
      <c r="I546" s="105"/>
      <c r="J546" s="105"/>
      <c r="K546" s="175">
        <v>1</v>
      </c>
      <c r="L546" s="105"/>
      <c r="M546" s="168"/>
      <c r="N546" s="174"/>
      <c r="O546" s="176"/>
      <c r="P546" s="41"/>
      <c r="Q546" s="177"/>
      <c r="R546" s="105"/>
      <c r="S546" s="25"/>
      <c r="T546" s="173"/>
      <c r="U546" s="129"/>
      <c r="V546" s="174"/>
      <c r="W546" s="41"/>
      <c r="X546" s="105"/>
      <c r="AB546" s="178" t="s">
        <v>14</v>
      </c>
      <c r="AC546" s="129">
        <f>O614</f>
        <v>0</v>
      </c>
      <c r="AD546" s="179">
        <f>AQ547*AC546</f>
        <v>0</v>
      </c>
      <c r="AE546" s="179">
        <f>AQ583*AC546</f>
        <v>0</v>
      </c>
      <c r="AF546" s="105" t="s">
        <v>437</v>
      </c>
      <c r="AG546" s="105">
        <v>7000</v>
      </c>
    </row>
    <row r="547" spans="1:33" ht="15.75" customHeight="1" x14ac:dyDescent="0.2">
      <c r="A547" s="105"/>
      <c r="B547" s="105">
        <v>16</v>
      </c>
      <c r="C547" s="105" t="s">
        <v>71</v>
      </c>
      <c r="D547" s="105"/>
      <c r="E547" s="105"/>
      <c r="F547" s="105"/>
      <c r="G547" s="105"/>
      <c r="H547" s="105"/>
      <c r="I547" s="105"/>
      <c r="J547" s="105"/>
      <c r="K547" s="175"/>
      <c r="L547" s="105"/>
      <c r="M547" s="168"/>
      <c r="N547" s="174"/>
      <c r="O547" s="176"/>
      <c r="P547" s="41"/>
      <c r="Q547" s="177"/>
      <c r="R547" s="105"/>
      <c r="S547" s="25"/>
      <c r="T547" s="173"/>
      <c r="U547" s="129"/>
      <c r="V547" s="174"/>
      <c r="W547" s="41"/>
      <c r="X547" s="105"/>
      <c r="AB547" s="99" t="s">
        <v>148</v>
      </c>
      <c r="AC547" s="99"/>
      <c r="AD547" s="199">
        <f t="shared" ref="AD547:AE547" si="57">SUM(AD534:AD546)</f>
        <v>0</v>
      </c>
      <c r="AE547" s="130">
        <f t="shared" si="57"/>
        <v>0</v>
      </c>
      <c r="AF547" s="137">
        <f>AD547-AE547</f>
        <v>0</v>
      </c>
      <c r="AG547" s="105"/>
    </row>
    <row r="548" spans="1:33" ht="15.75" customHeight="1" x14ac:dyDescent="0.2">
      <c r="A548" s="105"/>
      <c r="B548" s="105">
        <v>17</v>
      </c>
      <c r="C548" s="129" t="s">
        <v>72</v>
      </c>
      <c r="D548" s="105">
        <v>5</v>
      </c>
      <c r="E548" s="105"/>
      <c r="F548" s="105"/>
      <c r="G548" s="105"/>
      <c r="H548" s="105"/>
      <c r="I548" s="105"/>
      <c r="J548" s="105"/>
      <c r="K548" s="175"/>
      <c r="L548" s="105"/>
      <c r="M548" s="168">
        <v>2</v>
      </c>
      <c r="N548" s="174"/>
      <c r="O548" s="176"/>
      <c r="P548" s="41"/>
      <c r="Q548" s="177"/>
      <c r="R548" s="105"/>
      <c r="S548" s="25"/>
      <c r="T548" s="173"/>
      <c r="U548" s="129"/>
      <c r="V548" s="174"/>
      <c r="W548" s="41"/>
      <c r="X548" s="105"/>
      <c r="AB548" s="178" t="s">
        <v>20</v>
      </c>
      <c r="AC548" s="129">
        <f>Q614</f>
        <v>0</v>
      </c>
      <c r="AD548" s="179">
        <f>AT541*AC548</f>
        <v>0</v>
      </c>
      <c r="AE548" s="179">
        <f t="shared" ref="AE548:AE550" si="58">AV577*AC548</f>
        <v>0</v>
      </c>
      <c r="AF548" s="105"/>
      <c r="AG548" s="105"/>
    </row>
    <row r="549" spans="1:33" ht="15.75" customHeight="1" x14ac:dyDescent="0.2">
      <c r="A549" s="105"/>
      <c r="B549" s="105">
        <v>18</v>
      </c>
      <c r="C549" s="129" t="s">
        <v>73</v>
      </c>
      <c r="D549" s="105">
        <v>5</v>
      </c>
      <c r="E549" s="105">
        <v>5</v>
      </c>
      <c r="F549" s="105"/>
      <c r="G549" s="105"/>
      <c r="H549" s="105"/>
      <c r="I549" s="105"/>
      <c r="J549" s="105"/>
      <c r="K549" s="175">
        <v>2</v>
      </c>
      <c r="L549" s="105"/>
      <c r="M549" s="168"/>
      <c r="N549" s="174">
        <v>1</v>
      </c>
      <c r="O549" s="176"/>
      <c r="P549" s="41"/>
      <c r="Q549" s="177"/>
      <c r="R549" s="105"/>
      <c r="S549" s="25"/>
      <c r="T549" s="173"/>
      <c r="U549" s="129"/>
      <c r="V549" s="174"/>
      <c r="W549" s="41"/>
      <c r="X549" s="105"/>
      <c r="AB549" s="178" t="s">
        <v>387</v>
      </c>
      <c r="AC549" s="129">
        <f>R614</f>
        <v>0</v>
      </c>
      <c r="AD549" s="179">
        <f t="shared" ref="AD549:AD550" si="59">AT532*AC549</f>
        <v>0</v>
      </c>
      <c r="AE549" s="179">
        <f t="shared" si="58"/>
        <v>0</v>
      </c>
      <c r="AF549" s="105"/>
      <c r="AG549" s="105"/>
    </row>
    <row r="550" spans="1:33" ht="15.75" customHeight="1" x14ac:dyDescent="0.2">
      <c r="A550" s="105"/>
      <c r="B550" s="105">
        <v>19</v>
      </c>
      <c r="C550" s="181" t="s">
        <v>75</v>
      </c>
      <c r="D550" s="105"/>
      <c r="E550" s="105"/>
      <c r="F550" s="105"/>
      <c r="G550" s="105"/>
      <c r="H550" s="105"/>
      <c r="I550" s="105"/>
      <c r="J550" s="105"/>
      <c r="K550" s="175">
        <v>1</v>
      </c>
      <c r="L550" s="105"/>
      <c r="M550" s="168"/>
      <c r="N550" s="174"/>
      <c r="O550" s="176"/>
      <c r="P550" s="41"/>
      <c r="Q550" s="177">
        <v>1</v>
      </c>
      <c r="R550" s="105"/>
      <c r="S550" s="25"/>
      <c r="T550" s="173"/>
      <c r="U550" s="129"/>
      <c r="V550" s="174"/>
      <c r="W550" s="41"/>
      <c r="X550" s="105"/>
      <c r="AB550" s="180" t="s">
        <v>423</v>
      </c>
      <c r="AC550" s="181">
        <f>S614</f>
        <v>0</v>
      </c>
      <c r="AD550" s="182">
        <f t="shared" si="59"/>
        <v>0</v>
      </c>
      <c r="AE550" s="179">
        <f t="shared" si="58"/>
        <v>0</v>
      </c>
      <c r="AF550" s="105"/>
      <c r="AG550" s="105"/>
    </row>
    <row r="551" spans="1:33" ht="15.75" customHeight="1" x14ac:dyDescent="0.2">
      <c r="A551" s="105"/>
      <c r="B551" s="105">
        <v>20</v>
      </c>
      <c r="C551" s="105" t="s">
        <v>76</v>
      </c>
      <c r="D551" s="133"/>
      <c r="E551" s="105"/>
      <c r="F551" s="105"/>
      <c r="G551" s="105"/>
      <c r="H551" s="105"/>
      <c r="I551" s="105"/>
      <c r="J551" s="105"/>
      <c r="K551" s="175"/>
      <c r="L551" s="105"/>
      <c r="M551" s="168"/>
      <c r="N551" s="174"/>
      <c r="O551" s="176"/>
      <c r="P551" s="41"/>
      <c r="Q551" s="177"/>
      <c r="R551" s="105"/>
      <c r="S551" s="25"/>
      <c r="T551" s="173"/>
      <c r="U551" s="129"/>
      <c r="V551" s="174"/>
      <c r="W551" s="41"/>
      <c r="X551" s="105"/>
      <c r="AB551" s="41" t="s">
        <v>416</v>
      </c>
      <c r="AC551" s="41"/>
      <c r="AD551" s="85">
        <f t="shared" ref="AD551:AE551" si="60">SUM(AD548:AD550)</f>
        <v>0</v>
      </c>
      <c r="AE551" s="130">
        <f t="shared" si="60"/>
        <v>0</v>
      </c>
      <c r="AF551" s="130">
        <f>AD551-AE551</f>
        <v>0</v>
      </c>
    </row>
    <row r="552" spans="1:33" ht="15.75" customHeight="1" x14ac:dyDescent="0.2">
      <c r="A552" s="105"/>
      <c r="B552" s="105">
        <v>21</v>
      </c>
      <c r="C552" s="129" t="s">
        <v>77</v>
      </c>
      <c r="D552" s="133">
        <v>4</v>
      </c>
      <c r="E552" s="105"/>
      <c r="F552" s="105"/>
      <c r="G552" s="105"/>
      <c r="H552" s="105"/>
      <c r="I552" s="105"/>
      <c r="J552" s="105"/>
      <c r="K552" s="175"/>
      <c r="L552" s="105"/>
      <c r="M552" s="168"/>
      <c r="N552" s="174"/>
      <c r="O552" s="176"/>
      <c r="P552" s="41"/>
      <c r="Q552" s="177"/>
      <c r="R552" s="105"/>
      <c r="S552" s="25"/>
      <c r="T552" s="173"/>
      <c r="U552" s="129"/>
      <c r="V552" s="174"/>
      <c r="W552" s="41"/>
      <c r="X552" s="105"/>
      <c r="AB552" s="178" t="s">
        <v>31</v>
      </c>
      <c r="AC552" s="129">
        <f>T614</f>
        <v>0</v>
      </c>
      <c r="AD552" s="179">
        <f>AL544*AC552</f>
        <v>0</v>
      </c>
      <c r="AE552" s="179">
        <f>AN544*AC552</f>
        <v>0</v>
      </c>
    </row>
    <row r="553" spans="1:33" ht="15.75" customHeight="1" x14ac:dyDescent="0.2">
      <c r="A553" s="105"/>
      <c r="B553" s="105">
        <v>22</v>
      </c>
      <c r="C553" s="105" t="s">
        <v>78</v>
      </c>
      <c r="D553" s="133"/>
      <c r="E553" s="105"/>
      <c r="F553" s="105"/>
      <c r="G553" s="105"/>
      <c r="H553" s="105"/>
      <c r="I553" s="105"/>
      <c r="J553" s="105"/>
      <c r="K553" s="175"/>
      <c r="L553" s="105"/>
      <c r="M553" s="168"/>
      <c r="N553" s="174"/>
      <c r="O553" s="176"/>
      <c r="P553" s="41"/>
      <c r="Q553" s="177"/>
      <c r="R553" s="105"/>
      <c r="S553" s="25"/>
      <c r="T553" s="173"/>
      <c r="U553" s="129"/>
      <c r="V553" s="174"/>
      <c r="W553" s="41"/>
      <c r="X553" s="105"/>
      <c r="AB553" s="178" t="s">
        <v>171</v>
      </c>
      <c r="AC553" s="129">
        <f>V614</f>
        <v>0</v>
      </c>
      <c r="AD553" s="179">
        <f>AL544*AC553</f>
        <v>0</v>
      </c>
      <c r="AE553" s="179">
        <f>AN544*AC553</f>
        <v>0</v>
      </c>
    </row>
    <row r="554" spans="1:33" ht="15.75" customHeight="1" x14ac:dyDescent="0.2">
      <c r="A554" s="105"/>
      <c r="B554" s="41">
        <v>23</v>
      </c>
      <c r="C554" s="105" t="s">
        <v>424</v>
      </c>
      <c r="D554" s="133"/>
      <c r="E554" s="105"/>
      <c r="F554" s="105"/>
      <c r="G554" s="105"/>
      <c r="H554" s="105"/>
      <c r="I554" s="105"/>
      <c r="J554" s="105"/>
      <c r="K554" s="175"/>
      <c r="L554" s="105"/>
      <c r="M554" s="168"/>
      <c r="N554" s="174"/>
      <c r="O554" s="176"/>
      <c r="P554" s="41"/>
      <c r="Q554" s="177"/>
      <c r="R554" s="105"/>
      <c r="S554" s="25"/>
      <c r="T554" s="173"/>
      <c r="U554" s="129"/>
      <c r="V554" s="174"/>
      <c r="W554" s="85"/>
      <c r="X554" s="105"/>
      <c r="AB554" s="178" t="s">
        <v>151</v>
      </c>
      <c r="AC554" s="129">
        <f>U614</f>
        <v>0</v>
      </c>
      <c r="AD554" s="179">
        <f>AL546*AC554</f>
        <v>0</v>
      </c>
      <c r="AE554" s="179">
        <f t="shared" ref="AE554:AE555" si="61">AN546*AC554</f>
        <v>0</v>
      </c>
    </row>
    <row r="555" spans="1:33" ht="15.75" customHeight="1" x14ac:dyDescent="0.2">
      <c r="A555" s="105"/>
      <c r="B555" s="41">
        <v>24</v>
      </c>
      <c r="C555" s="158" t="s">
        <v>425</v>
      </c>
      <c r="D555" s="105"/>
      <c r="E555" s="105"/>
      <c r="F555" s="105"/>
      <c r="G555" s="105"/>
      <c r="H555" s="105"/>
      <c r="I555" s="105"/>
      <c r="J555" s="105"/>
      <c r="K555" s="175"/>
      <c r="L555" s="105"/>
      <c r="M555" s="168"/>
      <c r="N555" s="174"/>
      <c r="O555" s="176"/>
      <c r="P555" s="41"/>
      <c r="Q555" s="177"/>
      <c r="R555" s="105"/>
      <c r="S555" s="25"/>
      <c r="T555" s="173"/>
      <c r="U555" s="129"/>
      <c r="V555" s="174"/>
      <c r="W555" s="41"/>
      <c r="X555" s="105"/>
      <c r="AB555" s="178" t="s">
        <v>173</v>
      </c>
      <c r="AC555" s="129">
        <f>X614</f>
        <v>0</v>
      </c>
      <c r="AD555" s="179">
        <f>AL544*AC555</f>
        <v>0</v>
      </c>
      <c r="AE555" s="179">
        <f t="shared" si="61"/>
        <v>0</v>
      </c>
    </row>
    <row r="556" spans="1:33" ht="15.75" customHeight="1" x14ac:dyDescent="0.2">
      <c r="A556" s="105"/>
      <c r="B556" s="41">
        <v>25</v>
      </c>
      <c r="C556" s="105" t="s">
        <v>396</v>
      </c>
      <c r="D556" s="105"/>
      <c r="E556" s="105"/>
      <c r="F556" s="105"/>
      <c r="G556" s="105"/>
      <c r="H556" s="105"/>
      <c r="I556" s="105"/>
      <c r="J556" s="105"/>
      <c r="K556" s="175"/>
      <c r="L556" s="105"/>
      <c r="M556" s="168"/>
      <c r="N556" s="174"/>
      <c r="O556" s="176"/>
      <c r="P556" s="41"/>
      <c r="Q556" s="177"/>
      <c r="R556" s="105"/>
      <c r="S556" s="25"/>
      <c r="T556" s="173"/>
      <c r="U556" s="129"/>
      <c r="V556" s="174"/>
      <c r="W556" s="41"/>
      <c r="X556" s="105"/>
      <c r="AB556" s="178" t="s">
        <v>418</v>
      </c>
      <c r="AC556" s="129">
        <f>W614</f>
        <v>0</v>
      </c>
      <c r="AD556" s="179">
        <f>AL548*AC556</f>
        <v>0</v>
      </c>
      <c r="AE556" s="179">
        <f>AN544*AC556</f>
        <v>0</v>
      </c>
    </row>
    <row r="557" spans="1:33" ht="15.75" customHeight="1" x14ac:dyDescent="0.2">
      <c r="A557" s="105"/>
      <c r="B557" s="41">
        <v>26</v>
      </c>
      <c r="C557" s="105" t="s">
        <v>80</v>
      </c>
      <c r="D557" s="105"/>
      <c r="E557" s="105"/>
      <c r="F557" s="105"/>
      <c r="G557" s="105"/>
      <c r="H557" s="105"/>
      <c r="I557" s="105"/>
      <c r="J557" s="105"/>
      <c r="K557" s="175"/>
      <c r="L557" s="105"/>
      <c r="M557" s="168"/>
      <c r="N557" s="174"/>
      <c r="O557" s="176"/>
      <c r="P557" s="41"/>
      <c r="Q557" s="177"/>
      <c r="R557" s="105"/>
      <c r="S557" s="25"/>
      <c r="T557" s="173"/>
      <c r="U557" s="129"/>
      <c r="V557" s="174"/>
      <c r="W557" s="41"/>
      <c r="X557" s="105"/>
      <c r="AD557" s="130">
        <f t="shared" ref="AD557:AE557" si="62">SUM(AD552:AD556)</f>
        <v>0</v>
      </c>
      <c r="AE557" s="130">
        <f t="shared" si="62"/>
        <v>0</v>
      </c>
      <c r="AF557" s="130">
        <f>AD557-AE557</f>
        <v>0</v>
      </c>
    </row>
    <row r="558" spans="1:33" ht="15.75" customHeight="1" x14ac:dyDescent="0.45">
      <c r="A558" s="105" t="s">
        <v>438</v>
      </c>
      <c r="B558" s="41">
        <v>27</v>
      </c>
      <c r="C558" s="129" t="s">
        <v>81</v>
      </c>
      <c r="D558" s="105"/>
      <c r="E558" s="105"/>
      <c r="F558" s="105"/>
      <c r="G558" s="105"/>
      <c r="H558" s="105"/>
      <c r="I558" s="105"/>
      <c r="J558" s="105"/>
      <c r="K558" s="175">
        <v>1</v>
      </c>
      <c r="L558" s="105"/>
      <c r="M558" s="168"/>
      <c r="N558" s="174"/>
      <c r="O558" s="176"/>
      <c r="P558" s="41"/>
      <c r="Q558" s="177"/>
      <c r="R558" s="105"/>
      <c r="S558" s="25"/>
      <c r="T558" s="173"/>
      <c r="U558" s="129"/>
      <c r="V558" s="174"/>
      <c r="W558" s="41"/>
      <c r="X558" s="105"/>
      <c r="AB558" s="105" t="s">
        <v>187</v>
      </c>
      <c r="AC558" s="105"/>
      <c r="AD558" s="139">
        <v>207000</v>
      </c>
      <c r="AE558" s="201">
        <v>140000</v>
      </c>
      <c r="AF558" s="120">
        <f>38650+33000+143000</f>
        <v>214650</v>
      </c>
      <c r="AG558" s="214">
        <v>74000</v>
      </c>
    </row>
    <row r="559" spans="1:33" ht="15.75" customHeight="1" x14ac:dyDescent="0.2">
      <c r="A559" s="105" t="s">
        <v>427</v>
      </c>
      <c r="B559" s="41">
        <v>28</v>
      </c>
      <c r="C559" s="129" t="s">
        <v>53</v>
      </c>
      <c r="D559" s="105"/>
      <c r="E559" s="105"/>
      <c r="F559" s="105"/>
      <c r="G559" s="105"/>
      <c r="H559" s="105"/>
      <c r="I559" s="105"/>
      <c r="J559" s="105"/>
      <c r="K559" s="175">
        <v>1</v>
      </c>
      <c r="L559" s="105"/>
      <c r="M559" s="168"/>
      <c r="N559" s="174"/>
      <c r="O559" s="176"/>
      <c r="P559" s="41"/>
      <c r="Q559" s="177"/>
      <c r="R559" s="105"/>
      <c r="S559" s="25"/>
      <c r="T559" s="173"/>
      <c r="U559" s="129"/>
      <c r="V559" s="174"/>
      <c r="W559" s="41"/>
      <c r="X559" s="105"/>
    </row>
    <row r="560" spans="1:33" ht="15.75" customHeight="1" x14ac:dyDescent="0.2">
      <c r="A560" s="105"/>
      <c r="B560" s="41">
        <v>29</v>
      </c>
      <c r="C560" s="129" t="s">
        <v>61</v>
      </c>
      <c r="D560" s="105"/>
      <c r="E560" s="105"/>
      <c r="F560" s="105"/>
      <c r="G560" s="105"/>
      <c r="H560" s="105"/>
      <c r="I560" s="105"/>
      <c r="J560" s="105"/>
      <c r="K560" s="175">
        <v>1</v>
      </c>
      <c r="L560" s="105"/>
      <c r="M560" s="168"/>
      <c r="N560" s="174"/>
      <c r="O560" s="176"/>
      <c r="P560" s="41"/>
      <c r="Q560" s="177"/>
      <c r="R560" s="105"/>
      <c r="S560" s="25"/>
      <c r="T560" s="173"/>
      <c r="U560" s="129"/>
      <c r="V560" s="174"/>
      <c r="W560" s="41"/>
      <c r="X560" s="105"/>
    </row>
    <row r="561" spans="1:43" ht="15.75" customHeight="1" x14ac:dyDescent="0.2">
      <c r="A561" s="105"/>
      <c r="B561" s="41">
        <v>30</v>
      </c>
      <c r="C561" s="17" t="s">
        <v>48</v>
      </c>
      <c r="D561" s="105"/>
      <c r="E561" s="105"/>
      <c r="F561" s="105"/>
      <c r="G561" s="105"/>
      <c r="H561" s="105"/>
      <c r="I561" s="105"/>
      <c r="J561" s="105"/>
      <c r="K561" s="175"/>
      <c r="L561" s="105"/>
      <c r="M561" s="168"/>
      <c r="N561" s="174"/>
      <c r="O561" s="176"/>
      <c r="P561" s="41"/>
      <c r="Q561" s="177"/>
      <c r="R561" s="105"/>
      <c r="S561" s="25"/>
      <c r="T561" s="173"/>
      <c r="U561" s="129"/>
      <c r="V561" s="174"/>
      <c r="W561" s="41"/>
      <c r="X561" s="105"/>
    </row>
    <row r="562" spans="1:43" ht="15.75" customHeight="1" x14ac:dyDescent="0.2">
      <c r="A562" s="105"/>
      <c r="B562" s="41">
        <v>31</v>
      </c>
      <c r="C562" s="129" t="s">
        <v>49</v>
      </c>
      <c r="D562" s="105"/>
      <c r="E562" s="105"/>
      <c r="F562" s="105"/>
      <c r="G562" s="105"/>
      <c r="H562" s="105"/>
      <c r="I562" s="105"/>
      <c r="J562" s="105"/>
      <c r="K562" s="175"/>
      <c r="L562" s="105"/>
      <c r="M562" s="168"/>
      <c r="N562" s="174"/>
      <c r="O562" s="176"/>
      <c r="P562" s="41"/>
      <c r="Q562" s="177"/>
      <c r="R562" s="105"/>
      <c r="S562" s="25"/>
      <c r="T562" s="173">
        <v>2</v>
      </c>
      <c r="U562" s="129"/>
      <c r="V562" s="174">
        <v>2</v>
      </c>
      <c r="W562" s="41"/>
      <c r="X562" s="105"/>
    </row>
    <row r="563" spans="1:43" ht="15.75" customHeight="1" x14ac:dyDescent="0.2">
      <c r="A563" s="105"/>
      <c r="B563" s="41">
        <v>32</v>
      </c>
      <c r="C563" s="167" t="s">
        <v>428</v>
      </c>
      <c r="D563" s="105"/>
      <c r="E563" s="105"/>
      <c r="F563" s="105"/>
      <c r="G563" s="105"/>
      <c r="H563" s="105"/>
      <c r="I563" s="105"/>
      <c r="J563" s="105"/>
      <c r="K563" s="175"/>
      <c r="L563" s="105"/>
      <c r="M563" s="168"/>
      <c r="N563" s="174"/>
      <c r="O563" s="176"/>
      <c r="P563" s="41"/>
      <c r="Q563" s="177"/>
      <c r="R563" s="105"/>
      <c r="S563" s="25"/>
      <c r="T563" s="173"/>
      <c r="U563" s="129"/>
      <c r="V563" s="174"/>
      <c r="W563" s="41"/>
      <c r="X563" s="105"/>
    </row>
    <row r="564" spans="1:43" ht="15.75" customHeight="1" x14ac:dyDescent="0.2">
      <c r="A564" s="105"/>
      <c r="B564" s="41">
        <v>33</v>
      </c>
      <c r="C564" s="105" t="s">
        <v>59</v>
      </c>
      <c r="D564" s="105"/>
      <c r="E564" s="105"/>
      <c r="F564" s="105"/>
      <c r="G564" s="105"/>
      <c r="H564" s="105"/>
      <c r="I564" s="105"/>
      <c r="J564" s="105"/>
      <c r="K564" s="175"/>
      <c r="L564" s="105"/>
      <c r="M564" s="168"/>
      <c r="N564" s="174"/>
      <c r="O564" s="176"/>
      <c r="P564" s="41"/>
      <c r="Q564" s="177"/>
      <c r="R564" s="105"/>
      <c r="S564" s="25"/>
      <c r="T564" s="173"/>
      <c r="U564" s="129"/>
      <c r="V564" s="174"/>
      <c r="W564" s="41"/>
      <c r="X564" s="105"/>
    </row>
    <row r="565" spans="1:43" ht="15.75" customHeight="1" x14ac:dyDescent="0.2">
      <c r="A565" s="105"/>
      <c r="B565" s="41">
        <v>34</v>
      </c>
      <c r="C565" s="129" t="s">
        <v>60</v>
      </c>
      <c r="D565" s="105"/>
      <c r="E565" s="105"/>
      <c r="F565" s="105"/>
      <c r="G565" s="105"/>
      <c r="H565" s="105"/>
      <c r="I565" s="105"/>
      <c r="J565" s="105"/>
      <c r="K565" s="175">
        <v>2</v>
      </c>
      <c r="L565" s="105"/>
      <c r="M565" s="168"/>
      <c r="N565" s="174"/>
      <c r="O565" s="176"/>
      <c r="P565" s="41"/>
      <c r="Q565" s="177"/>
      <c r="R565" s="105"/>
      <c r="S565" s="25"/>
      <c r="T565" s="173"/>
      <c r="U565" s="129"/>
      <c r="V565" s="174"/>
      <c r="W565" s="41"/>
      <c r="X565" s="105"/>
    </row>
    <row r="566" spans="1:43" ht="15.75" customHeight="1" x14ac:dyDescent="0.2">
      <c r="A566" s="105"/>
      <c r="B566" s="105">
        <v>35</v>
      </c>
      <c r="C566" s="105" t="s">
        <v>429</v>
      </c>
      <c r="D566" s="105"/>
      <c r="E566" s="105"/>
      <c r="F566" s="105"/>
      <c r="G566" s="105"/>
      <c r="H566" s="105"/>
      <c r="I566" s="105"/>
      <c r="J566" s="105"/>
      <c r="K566" s="175"/>
      <c r="L566" s="105"/>
      <c r="M566" s="168"/>
      <c r="N566" s="174"/>
      <c r="O566" s="176"/>
      <c r="P566" s="41"/>
      <c r="Q566" s="177"/>
      <c r="R566" s="105"/>
      <c r="S566" s="25"/>
      <c r="T566" s="173"/>
      <c r="U566" s="129"/>
      <c r="V566" s="174"/>
      <c r="W566" s="41"/>
      <c r="X566" s="105"/>
    </row>
    <row r="567" spans="1:43" ht="15.75" customHeight="1" x14ac:dyDescent="0.2">
      <c r="A567" s="105"/>
      <c r="B567" s="105">
        <v>36</v>
      </c>
      <c r="C567" s="129" t="s">
        <v>83</v>
      </c>
      <c r="D567" s="105">
        <v>1</v>
      </c>
      <c r="E567" s="105">
        <v>2</v>
      </c>
      <c r="F567" s="105"/>
      <c r="G567" s="105"/>
      <c r="H567" s="105"/>
      <c r="I567" s="105"/>
      <c r="J567" s="105"/>
      <c r="K567" s="175"/>
      <c r="L567" s="105"/>
      <c r="M567" s="168"/>
      <c r="N567" s="174"/>
      <c r="O567" s="176"/>
      <c r="P567" s="41"/>
      <c r="Q567" s="177"/>
      <c r="R567" s="105"/>
      <c r="S567" s="25"/>
      <c r="T567" s="173"/>
      <c r="U567" s="129"/>
      <c r="V567" s="174"/>
      <c r="W567" s="41"/>
      <c r="X567" s="105"/>
    </row>
    <row r="568" spans="1:43" ht="15.75" customHeight="1" x14ac:dyDescent="0.2">
      <c r="A568" s="105" t="s">
        <v>390</v>
      </c>
      <c r="B568" s="105">
        <v>37</v>
      </c>
      <c r="C568" s="129" t="s">
        <v>84</v>
      </c>
      <c r="D568" s="105">
        <v>4</v>
      </c>
      <c r="E568" s="105">
        <v>3</v>
      </c>
      <c r="F568" s="105"/>
      <c r="G568" s="105"/>
      <c r="H568" s="105"/>
      <c r="I568" s="105"/>
      <c r="J568" s="105"/>
      <c r="K568" s="175"/>
      <c r="L568" s="105"/>
      <c r="M568" s="168"/>
      <c r="N568" s="174"/>
      <c r="O568" s="176"/>
      <c r="P568" s="41"/>
      <c r="Q568" s="177"/>
      <c r="R568" s="105">
        <v>1</v>
      </c>
      <c r="S568" s="25"/>
      <c r="T568" s="173"/>
      <c r="U568" s="129"/>
      <c r="V568" s="174"/>
      <c r="W568" s="41"/>
      <c r="X568" s="105"/>
    </row>
    <row r="569" spans="1:43" ht="15.75" customHeight="1" x14ac:dyDescent="0.2">
      <c r="A569" s="105" t="s">
        <v>431</v>
      </c>
      <c r="B569" s="105">
        <v>38</v>
      </c>
      <c r="C569" s="129" t="s">
        <v>85</v>
      </c>
      <c r="D569" s="105"/>
      <c r="E569" s="105">
        <v>10</v>
      </c>
      <c r="F569" s="105"/>
      <c r="G569" s="105"/>
      <c r="H569" s="105"/>
      <c r="I569" s="105"/>
      <c r="J569" s="105"/>
      <c r="K569" s="175"/>
      <c r="L569" s="105"/>
      <c r="M569" s="168"/>
      <c r="N569" s="174"/>
      <c r="O569" s="176"/>
      <c r="P569" s="41"/>
      <c r="Q569" s="177"/>
      <c r="R569" s="105"/>
      <c r="S569" s="25"/>
      <c r="T569" s="173"/>
      <c r="U569" s="129"/>
      <c r="V569" s="174"/>
      <c r="W569" s="41"/>
      <c r="X569" s="105"/>
    </row>
    <row r="570" spans="1:43" ht="15.75" customHeight="1" x14ac:dyDescent="0.2">
      <c r="A570" s="105"/>
      <c r="B570" s="105">
        <v>39</v>
      </c>
      <c r="C570" s="105" t="s">
        <v>435</v>
      </c>
      <c r="D570" s="105"/>
      <c r="E570" s="105"/>
      <c r="F570" s="105"/>
      <c r="G570" s="105"/>
      <c r="H570" s="105"/>
      <c r="I570" s="105"/>
      <c r="J570" s="105"/>
      <c r="K570" s="175"/>
      <c r="L570" s="105"/>
      <c r="M570" s="168"/>
      <c r="N570" s="174"/>
      <c r="O570" s="176"/>
      <c r="P570" s="41"/>
      <c r="Q570" s="177"/>
      <c r="R570" s="105"/>
      <c r="S570" s="25"/>
      <c r="T570" s="173"/>
      <c r="U570" s="129"/>
      <c r="V570" s="174"/>
      <c r="W570" s="41"/>
      <c r="X570" s="105"/>
    </row>
    <row r="571" spans="1:43" ht="15.75" customHeight="1" x14ac:dyDescent="0.2"/>
    <row r="572" spans="1:43" ht="15.75" customHeight="1" x14ac:dyDescent="0.2"/>
    <row r="573" spans="1:43" ht="15.75" customHeight="1" x14ac:dyDescent="0.2"/>
    <row r="574" spans="1:43" ht="15.75" customHeight="1" x14ac:dyDescent="0.2"/>
    <row r="575" spans="1:43" ht="28.5" customHeight="1" x14ac:dyDescent="0.2">
      <c r="A575" s="215"/>
      <c r="B575" s="215"/>
      <c r="C575" s="215"/>
      <c r="D575" s="215"/>
      <c r="E575" s="215"/>
      <c r="F575" s="215"/>
      <c r="G575" s="215"/>
      <c r="H575" s="215"/>
      <c r="I575" s="215"/>
      <c r="J575" s="215"/>
      <c r="K575" s="215"/>
      <c r="L575" s="215"/>
      <c r="M575" s="215"/>
      <c r="N575" s="215"/>
      <c r="O575" s="215"/>
      <c r="P575" s="215"/>
      <c r="Q575" s="215"/>
      <c r="R575" s="215"/>
      <c r="S575" s="215"/>
      <c r="T575" s="215"/>
      <c r="U575" s="215"/>
      <c r="V575" s="215"/>
      <c r="W575" s="215"/>
      <c r="X575" s="215"/>
      <c r="Y575" s="215"/>
      <c r="Z575" s="215"/>
      <c r="AA575" s="215"/>
      <c r="AB575" s="215"/>
      <c r="AC575" s="215"/>
      <c r="AD575" s="215"/>
      <c r="AE575" s="215"/>
      <c r="AF575" s="215"/>
      <c r="AG575" s="215"/>
      <c r="AH575" s="215"/>
      <c r="AI575" s="215"/>
      <c r="AJ575" s="215"/>
      <c r="AK575" s="215"/>
      <c r="AL575" s="215"/>
      <c r="AM575" s="215"/>
      <c r="AN575" s="215"/>
      <c r="AO575" s="215"/>
      <c r="AP575" s="215"/>
      <c r="AQ575" s="215"/>
    </row>
    <row r="576" spans="1:43" ht="15.75" customHeight="1" x14ac:dyDescent="0.2"/>
    <row r="577" spans="1:43" ht="15.75" customHeight="1" x14ac:dyDescent="0.2"/>
    <row r="578" spans="1:43" ht="15.75" customHeight="1" x14ac:dyDescent="0.2">
      <c r="A578" s="135" t="s">
        <v>0</v>
      </c>
      <c r="B578" s="135" t="s">
        <v>1</v>
      </c>
      <c r="C578" s="131" t="s">
        <v>2</v>
      </c>
      <c r="D578" s="131" t="s">
        <v>3</v>
      </c>
      <c r="E578" s="131" t="s">
        <v>4</v>
      </c>
      <c r="F578" s="131" t="s">
        <v>5</v>
      </c>
      <c r="G578" s="131" t="s">
        <v>6</v>
      </c>
      <c r="H578" s="131" t="s">
        <v>7</v>
      </c>
      <c r="I578" s="131" t="s">
        <v>8</v>
      </c>
      <c r="J578" s="131" t="s">
        <v>9</v>
      </c>
      <c r="K578" s="131" t="s">
        <v>10</v>
      </c>
      <c r="L578" s="131" t="s">
        <v>284</v>
      </c>
      <c r="M578" s="131" t="s">
        <v>12</v>
      </c>
      <c r="N578" s="131" t="s">
        <v>13</v>
      </c>
      <c r="O578" s="131" t="s">
        <v>14</v>
      </c>
      <c r="P578" s="135" t="s">
        <v>15</v>
      </c>
      <c r="Q578" s="135" t="s">
        <v>20</v>
      </c>
      <c r="R578" s="135" t="s">
        <v>382</v>
      </c>
      <c r="S578" s="157" t="s">
        <v>410</v>
      </c>
      <c r="T578" s="189" t="s">
        <v>31</v>
      </c>
      <c r="U578" s="181" t="s">
        <v>32</v>
      </c>
      <c r="V578" s="185" t="s">
        <v>33</v>
      </c>
      <c r="W578" s="135" t="s">
        <v>411</v>
      </c>
      <c r="X578" s="135" t="s">
        <v>34</v>
      </c>
    </row>
    <row r="579" spans="1:43" ht="15.75" customHeight="1" x14ac:dyDescent="0.2">
      <c r="A579" s="216"/>
      <c r="B579" s="216">
        <v>1</v>
      </c>
      <c r="C579" s="216" t="s">
        <v>47</v>
      </c>
      <c r="D579" s="216"/>
      <c r="E579" s="216"/>
      <c r="F579" s="216"/>
      <c r="G579" s="216"/>
      <c r="H579" s="216"/>
      <c r="I579" s="216"/>
      <c r="J579" s="216"/>
      <c r="K579" s="216"/>
      <c r="L579" s="216"/>
      <c r="M579" s="216"/>
      <c r="N579" s="216"/>
      <c r="O579" s="216"/>
      <c r="P579" s="216"/>
      <c r="Q579" s="216"/>
      <c r="R579" s="216"/>
      <c r="S579" s="217"/>
      <c r="T579" s="216"/>
      <c r="U579" s="216"/>
      <c r="V579" s="216"/>
      <c r="W579" s="216"/>
      <c r="X579" s="216"/>
      <c r="Y579" s="218"/>
      <c r="Z579" s="218"/>
      <c r="AA579" s="218"/>
    </row>
    <row r="580" spans="1:43" ht="15.75" customHeight="1" x14ac:dyDescent="0.2">
      <c r="A580" s="105"/>
      <c r="B580" s="105"/>
      <c r="C580" s="129" t="s">
        <v>439</v>
      </c>
      <c r="D580" s="105">
        <v>5</v>
      </c>
      <c r="E580" s="105">
        <v>3</v>
      </c>
      <c r="F580" s="105">
        <v>2</v>
      </c>
      <c r="G580" s="105"/>
      <c r="H580" s="105"/>
      <c r="I580" s="105">
        <v>2</v>
      </c>
      <c r="J580" s="105"/>
      <c r="K580" s="105"/>
      <c r="L580" s="105"/>
      <c r="M580" s="105">
        <v>1</v>
      </c>
      <c r="N580" s="105"/>
      <c r="O580" s="105"/>
      <c r="P580" s="105"/>
      <c r="Q580" s="105"/>
      <c r="R580" s="105"/>
      <c r="S580" s="105"/>
      <c r="T580" s="105"/>
      <c r="U580" s="105"/>
      <c r="V580" s="105"/>
      <c r="W580" s="105"/>
      <c r="X580" s="105"/>
      <c r="Y580" s="105"/>
      <c r="Z580" s="105"/>
      <c r="AA580" s="105"/>
      <c r="AB580" s="41" t="s">
        <v>88</v>
      </c>
      <c r="AC580" s="41" t="s">
        <v>90</v>
      </c>
      <c r="AD580" s="41" t="s">
        <v>91</v>
      </c>
      <c r="AE580" s="105" t="s">
        <v>92</v>
      </c>
      <c r="AF580" s="105"/>
      <c r="AG580" s="105" t="s">
        <v>93</v>
      </c>
      <c r="AH580" s="105"/>
    </row>
    <row r="581" spans="1:43" ht="15.75" customHeight="1" x14ac:dyDescent="0.2">
      <c r="A581" s="158"/>
      <c r="B581" s="158">
        <v>2</v>
      </c>
      <c r="C581" s="204" t="s">
        <v>406</v>
      </c>
      <c r="D581" s="158"/>
      <c r="E581" s="158"/>
      <c r="F581" s="158"/>
      <c r="G581" s="158"/>
      <c r="H581" s="158"/>
      <c r="I581" s="158"/>
      <c r="J581" s="158"/>
      <c r="K581" s="209"/>
      <c r="L581" s="158"/>
      <c r="M581" s="210"/>
      <c r="N581" s="195"/>
      <c r="O581" s="211"/>
      <c r="P581" s="212"/>
      <c r="Q581" s="213"/>
      <c r="R581" s="158"/>
      <c r="S581" s="192"/>
      <c r="T581" s="193"/>
      <c r="U581" s="194"/>
      <c r="V581" s="195"/>
      <c r="W581" s="212"/>
      <c r="X581" s="158"/>
      <c r="AB581" s="219" t="s">
        <v>3</v>
      </c>
      <c r="AC581" s="194">
        <f>D661</f>
        <v>0</v>
      </c>
      <c r="AD581" s="220">
        <f>AQ582*AC581</f>
        <v>0</v>
      </c>
      <c r="AE581" s="220">
        <f t="shared" ref="AE581:AE584" si="63">AQ619*AC581</f>
        <v>0</v>
      </c>
      <c r="AF581" s="158"/>
      <c r="AG581" s="158"/>
    </row>
    <row r="582" spans="1:43" ht="15.75" customHeight="1" x14ac:dyDescent="0.2">
      <c r="A582" s="105"/>
      <c r="B582" s="105">
        <v>3</v>
      </c>
      <c r="C582" s="17" t="s">
        <v>414</v>
      </c>
      <c r="D582" s="105"/>
      <c r="E582" s="105"/>
      <c r="F582" s="105"/>
      <c r="G582" s="105"/>
      <c r="H582" s="105"/>
      <c r="I582" s="105"/>
      <c r="J582" s="105"/>
      <c r="K582" s="175"/>
      <c r="L582" s="105"/>
      <c r="M582" s="168"/>
      <c r="N582" s="174"/>
      <c r="O582" s="176"/>
      <c r="P582" s="41"/>
      <c r="Q582" s="177"/>
      <c r="R582" s="105"/>
      <c r="S582" s="25"/>
      <c r="T582" s="173"/>
      <c r="U582" s="129"/>
      <c r="V582" s="174"/>
      <c r="W582" s="41"/>
      <c r="X582" s="105"/>
      <c r="AB582" s="178" t="s">
        <v>99</v>
      </c>
      <c r="AC582" s="129">
        <f>E661</f>
        <v>0</v>
      </c>
      <c r="AD582" s="179">
        <f>AQ581*AC582</f>
        <v>0</v>
      </c>
      <c r="AE582" s="179">
        <f t="shared" si="63"/>
        <v>0</v>
      </c>
      <c r="AF582" s="105"/>
      <c r="AG582" s="105"/>
    </row>
    <row r="583" spans="1:43" ht="15.75" customHeight="1" x14ac:dyDescent="0.2">
      <c r="A583" s="105"/>
      <c r="B583" s="105">
        <v>4</v>
      </c>
      <c r="C583" s="17" t="s">
        <v>412</v>
      </c>
      <c r="D583" s="105"/>
      <c r="E583" s="105"/>
      <c r="F583" s="105"/>
      <c r="G583" s="105"/>
      <c r="H583" s="105"/>
      <c r="I583" s="105"/>
      <c r="J583" s="105"/>
      <c r="K583" s="175"/>
      <c r="L583" s="105"/>
      <c r="M583" s="168"/>
      <c r="N583" s="174"/>
      <c r="O583" s="176"/>
      <c r="P583" s="41"/>
      <c r="Q583" s="177"/>
      <c r="R583" s="105"/>
      <c r="S583" s="25"/>
      <c r="T583" s="173"/>
      <c r="U583" s="129"/>
      <c r="V583" s="174"/>
      <c r="W583" s="41"/>
      <c r="X583" s="105"/>
      <c r="AB583" s="178" t="s">
        <v>103</v>
      </c>
      <c r="AC583" s="129">
        <f>F661</f>
        <v>0</v>
      </c>
      <c r="AD583" s="179">
        <f>AQ584*AC583</f>
        <v>0</v>
      </c>
      <c r="AE583" s="179">
        <f t="shared" si="63"/>
        <v>0</v>
      </c>
      <c r="AF583" s="105"/>
      <c r="AG583" s="105"/>
    </row>
    <row r="584" spans="1:43" ht="15.75" customHeight="1" x14ac:dyDescent="0.2">
      <c r="A584" s="105" t="s">
        <v>440</v>
      </c>
      <c r="B584" s="105">
        <v>5</v>
      </c>
      <c r="C584" s="129" t="s">
        <v>329</v>
      </c>
      <c r="D584" s="105"/>
      <c r="E584" s="105"/>
      <c r="F584" s="105"/>
      <c r="G584" s="105"/>
      <c r="H584" s="105"/>
      <c r="I584" s="105"/>
      <c r="J584" s="105"/>
      <c r="K584" s="175"/>
      <c r="L584" s="105"/>
      <c r="M584" s="168"/>
      <c r="N584" s="174"/>
      <c r="O584" s="176"/>
      <c r="P584" s="41"/>
      <c r="Q584" s="177"/>
      <c r="R584" s="105"/>
      <c r="S584" s="25"/>
      <c r="T584" s="173"/>
      <c r="U584" s="129"/>
      <c r="V584" s="174"/>
      <c r="W584" s="41"/>
      <c r="X584" s="105"/>
      <c r="AB584" s="178" t="s">
        <v>106</v>
      </c>
      <c r="AC584" s="129">
        <f>G661</f>
        <v>0</v>
      </c>
      <c r="AD584" s="179">
        <f>AQ584*AC584</f>
        <v>0</v>
      </c>
      <c r="AE584" s="179">
        <f t="shared" si="63"/>
        <v>0</v>
      </c>
      <c r="AF584" s="105"/>
      <c r="AG584" s="105"/>
    </row>
    <row r="585" spans="1:43" ht="15.75" customHeight="1" x14ac:dyDescent="0.2">
      <c r="A585" s="105"/>
      <c r="B585" s="105">
        <v>6</v>
      </c>
      <c r="C585" s="129" t="s">
        <v>55</v>
      </c>
      <c r="D585" s="105"/>
      <c r="E585" s="105"/>
      <c r="F585" s="105"/>
      <c r="G585" s="105"/>
      <c r="H585" s="105"/>
      <c r="I585" s="105"/>
      <c r="J585" s="105"/>
      <c r="K585" s="175">
        <v>4</v>
      </c>
      <c r="L585" s="105"/>
      <c r="M585" s="168"/>
      <c r="N585" s="174"/>
      <c r="O585" s="176"/>
      <c r="P585" s="41"/>
      <c r="Q585" s="177"/>
      <c r="R585" s="105"/>
      <c r="S585" s="25"/>
      <c r="T585" s="173"/>
      <c r="U585" s="129"/>
      <c r="V585" s="174"/>
      <c r="W585" s="41"/>
      <c r="X585" s="105"/>
      <c r="AB585" s="178" t="s">
        <v>7</v>
      </c>
      <c r="AC585" s="129">
        <f>H661</f>
        <v>0</v>
      </c>
      <c r="AD585" s="179">
        <f>AQ586*AC585</f>
        <v>0</v>
      </c>
      <c r="AE585" s="179">
        <f>AQ624*AC585</f>
        <v>0</v>
      </c>
      <c r="AF585" s="105"/>
      <c r="AG585" s="105"/>
    </row>
    <row r="586" spans="1:43" ht="15.75" customHeight="1" x14ac:dyDescent="0.2">
      <c r="A586" s="105"/>
      <c r="B586" s="105">
        <v>7</v>
      </c>
      <c r="C586" s="197" t="s">
        <v>56</v>
      </c>
      <c r="D586" s="105"/>
      <c r="E586" s="105"/>
      <c r="F586" s="105"/>
      <c r="G586" s="105"/>
      <c r="H586" s="105"/>
      <c r="I586" s="105"/>
      <c r="J586" s="105"/>
      <c r="K586" s="175">
        <v>1</v>
      </c>
      <c r="L586" s="105"/>
      <c r="M586" s="168"/>
      <c r="N586" s="174"/>
      <c r="O586" s="176"/>
      <c r="P586" s="41"/>
      <c r="Q586" s="177">
        <v>2</v>
      </c>
      <c r="R586" s="105"/>
      <c r="S586" s="25"/>
      <c r="T586" s="173"/>
      <c r="U586" s="129"/>
      <c r="V586" s="174"/>
      <c r="W586" s="41"/>
      <c r="X586" s="105"/>
      <c r="AB586" s="178" t="s">
        <v>8</v>
      </c>
      <c r="AC586" s="129">
        <f>I661</f>
        <v>0</v>
      </c>
      <c r="AD586" s="179">
        <f>AQ585*AC586</f>
        <v>0</v>
      </c>
      <c r="AE586" s="179">
        <f>AQ623*AC586</f>
        <v>0</v>
      </c>
      <c r="AF586" s="105"/>
      <c r="AG586" s="105"/>
    </row>
    <row r="587" spans="1:43" ht="15.75" customHeight="1" x14ac:dyDescent="0.2">
      <c r="A587" s="105"/>
      <c r="B587" s="105">
        <v>8</v>
      </c>
      <c r="C587" s="17" t="s">
        <v>62</v>
      </c>
      <c r="D587" s="105"/>
      <c r="E587" s="105"/>
      <c r="F587" s="105"/>
      <c r="G587" s="105"/>
      <c r="H587" s="105"/>
      <c r="I587" s="105"/>
      <c r="J587" s="105"/>
      <c r="K587" s="175"/>
      <c r="L587" s="105"/>
      <c r="M587" s="168"/>
      <c r="N587" s="174"/>
      <c r="O587" s="176"/>
      <c r="P587" s="41"/>
      <c r="Q587" s="177"/>
      <c r="R587" s="105"/>
      <c r="S587" s="25"/>
      <c r="T587" s="173"/>
      <c r="U587" s="129"/>
      <c r="V587" s="174"/>
      <c r="W587" s="41"/>
      <c r="X587" s="105"/>
      <c r="AB587" s="178" t="s">
        <v>116</v>
      </c>
      <c r="AC587" s="129">
        <f>J661</f>
        <v>0</v>
      </c>
      <c r="AD587" s="179">
        <f t="shared" ref="AD587:AD588" si="64">AQ590*AC587</f>
        <v>0</v>
      </c>
      <c r="AE587" s="179">
        <f t="shared" ref="AE587:AE588" si="65">AQ626*AC587</f>
        <v>0</v>
      </c>
      <c r="AF587" s="105"/>
      <c r="AG587" s="105"/>
    </row>
    <row r="588" spans="1:43" ht="15.75" customHeight="1" x14ac:dyDescent="0.2">
      <c r="A588" s="105"/>
      <c r="B588" s="105">
        <v>9</v>
      </c>
      <c r="C588" s="129" t="s">
        <v>63</v>
      </c>
      <c r="D588" s="105"/>
      <c r="E588" s="105"/>
      <c r="F588" s="105"/>
      <c r="G588" s="105"/>
      <c r="H588" s="105"/>
      <c r="I588" s="105"/>
      <c r="J588" s="105"/>
      <c r="K588" s="175">
        <v>3</v>
      </c>
      <c r="L588" s="105"/>
      <c r="M588" s="168"/>
      <c r="N588" s="174"/>
      <c r="O588" s="176"/>
      <c r="P588" s="41"/>
      <c r="Q588" s="177"/>
      <c r="R588" s="105"/>
      <c r="S588" s="25"/>
      <c r="T588" s="173"/>
      <c r="U588" s="129"/>
      <c r="V588" s="174"/>
      <c r="W588" s="41"/>
      <c r="X588" s="105"/>
      <c r="AB588" s="178" t="s">
        <v>10</v>
      </c>
      <c r="AC588" s="129">
        <f>K661</f>
        <v>0</v>
      </c>
      <c r="AD588" s="179">
        <f t="shared" si="64"/>
        <v>0</v>
      </c>
      <c r="AE588" s="179">
        <f t="shared" si="65"/>
        <v>0</v>
      </c>
      <c r="AF588" s="105"/>
      <c r="AG588" s="105"/>
    </row>
    <row r="589" spans="1:43" ht="15.75" customHeight="1" x14ac:dyDescent="0.2">
      <c r="A589" s="105"/>
      <c r="B589" s="105">
        <v>10</v>
      </c>
      <c r="C589" s="129" t="s">
        <v>64</v>
      </c>
      <c r="D589" s="105"/>
      <c r="E589" s="105"/>
      <c r="F589" s="105"/>
      <c r="G589" s="105"/>
      <c r="H589" s="105"/>
      <c r="I589" s="105"/>
      <c r="J589" s="105"/>
      <c r="K589" s="175"/>
      <c r="L589" s="105"/>
      <c r="M589" s="168"/>
      <c r="N589" s="174"/>
      <c r="O589" s="176"/>
      <c r="P589" s="41"/>
      <c r="Q589" s="177"/>
      <c r="R589" s="105"/>
      <c r="S589" s="25"/>
      <c r="T589" s="173"/>
      <c r="U589" s="129"/>
      <c r="V589" s="174"/>
      <c r="W589" s="41"/>
      <c r="X589" s="105"/>
      <c r="AB589" s="178" t="s">
        <v>292</v>
      </c>
      <c r="AC589" s="129">
        <f>L661</f>
        <v>0</v>
      </c>
      <c r="AD589" s="179">
        <f>AQ596*AC589</f>
        <v>0</v>
      </c>
      <c r="AE589" s="179">
        <f t="shared" ref="AE589:AE591" si="66">AQ627*AC589</f>
        <v>0</v>
      </c>
      <c r="AF589" s="105" t="s">
        <v>92</v>
      </c>
      <c r="AG589" s="105"/>
    </row>
    <row r="590" spans="1:43" ht="15.75" customHeight="1" x14ac:dyDescent="0.2">
      <c r="A590" s="105"/>
      <c r="B590" s="105">
        <v>11</v>
      </c>
      <c r="C590" s="129" t="s">
        <v>65</v>
      </c>
      <c r="D590" s="105"/>
      <c r="E590" s="105"/>
      <c r="F590" s="105"/>
      <c r="G590" s="105"/>
      <c r="H590" s="105"/>
      <c r="I590" s="105"/>
      <c r="J590" s="105"/>
      <c r="K590" s="175">
        <v>1</v>
      </c>
      <c r="L590" s="105"/>
      <c r="M590" s="168"/>
      <c r="N590" s="174"/>
      <c r="O590" s="176"/>
      <c r="P590" s="41"/>
      <c r="Q590" s="177"/>
      <c r="R590" s="105"/>
      <c r="S590" s="25"/>
      <c r="T590" s="173"/>
      <c r="U590" s="129"/>
      <c r="V590" s="174"/>
      <c r="W590" s="41"/>
      <c r="X590" s="105"/>
      <c r="AB590" s="178" t="s">
        <v>129</v>
      </c>
      <c r="AC590" s="129">
        <f>M661</f>
        <v>0</v>
      </c>
      <c r="AD590" s="179">
        <f t="shared" ref="AD590:AD591" si="67">AQ592*AC590</f>
        <v>0</v>
      </c>
      <c r="AE590" s="179">
        <f t="shared" si="66"/>
        <v>0</v>
      </c>
      <c r="AF590" s="105" t="s">
        <v>130</v>
      </c>
      <c r="AG590" s="145">
        <f>AD605*0.33</f>
        <v>0</v>
      </c>
    </row>
    <row r="591" spans="1:43" ht="15.75" customHeight="1" x14ac:dyDescent="0.2">
      <c r="A591" s="105"/>
      <c r="B591" s="105">
        <v>12</v>
      </c>
      <c r="C591" s="129" t="s">
        <v>66</v>
      </c>
      <c r="D591" s="105"/>
      <c r="E591" s="105"/>
      <c r="F591" s="105"/>
      <c r="G591" s="105"/>
      <c r="H591" s="105"/>
      <c r="I591" s="105"/>
      <c r="J591" s="105"/>
      <c r="K591" s="175">
        <v>1</v>
      </c>
      <c r="L591" s="105"/>
      <c r="M591" s="168"/>
      <c r="N591" s="174"/>
      <c r="O591" s="176"/>
      <c r="P591" s="41"/>
      <c r="Q591" s="177"/>
      <c r="R591" s="105"/>
      <c r="S591" s="25"/>
      <c r="T591" s="173"/>
      <c r="U591" s="129"/>
      <c r="V591" s="174"/>
      <c r="W591" s="41"/>
      <c r="X591" s="105"/>
      <c r="AB591" s="178" t="s">
        <v>134</v>
      </c>
      <c r="AC591" s="129">
        <f>N661</f>
        <v>0</v>
      </c>
      <c r="AD591" s="179">
        <f t="shared" si="67"/>
        <v>0</v>
      </c>
      <c r="AE591" s="179">
        <f t="shared" si="66"/>
        <v>0</v>
      </c>
      <c r="AF591" s="105" t="s">
        <v>405</v>
      </c>
      <c r="AG591" s="171">
        <f>AD605-AF605</f>
        <v>-214650</v>
      </c>
    </row>
    <row r="592" spans="1:43" ht="43.5" customHeight="1" x14ac:dyDescent="0.55000000000000004">
      <c r="A592" s="221"/>
      <c r="B592" s="221">
        <v>13</v>
      </c>
      <c r="C592" s="222" t="s">
        <v>68</v>
      </c>
      <c r="D592" s="221"/>
      <c r="E592" s="221"/>
      <c r="F592" s="221"/>
      <c r="G592" s="221"/>
      <c r="H592" s="221"/>
      <c r="I592" s="221"/>
      <c r="J592" s="221"/>
      <c r="K592" s="223"/>
      <c r="L592" s="221"/>
      <c r="M592" s="224"/>
      <c r="N592" s="225"/>
      <c r="O592" s="226"/>
      <c r="P592" s="227"/>
      <c r="Q592" s="228"/>
      <c r="R592" s="221"/>
      <c r="S592" s="229"/>
      <c r="T592" s="230"/>
      <c r="U592" s="231"/>
      <c r="V592" s="225"/>
      <c r="W592" s="227"/>
      <c r="X592" s="221"/>
      <c r="Y592" s="232"/>
      <c r="Z592" s="232"/>
      <c r="AA592" s="232"/>
      <c r="AB592" s="233" t="s">
        <v>138</v>
      </c>
      <c r="AC592" s="231">
        <f>P661</f>
        <v>0</v>
      </c>
      <c r="AD592" s="234">
        <f>AQ595*AC592</f>
        <v>0</v>
      </c>
      <c r="AE592" s="234">
        <f>AQ631*AC592</f>
        <v>0</v>
      </c>
      <c r="AF592" s="221" t="s">
        <v>139</v>
      </c>
      <c r="AG592" s="235">
        <v>52000</v>
      </c>
      <c r="AH592" s="232"/>
      <c r="AI592" s="232"/>
      <c r="AJ592" s="232"/>
      <c r="AK592" s="232"/>
      <c r="AL592" s="232"/>
      <c r="AM592" s="232"/>
      <c r="AN592" s="232"/>
      <c r="AO592" s="232"/>
      <c r="AP592" s="232"/>
      <c r="AQ592" s="232"/>
    </row>
    <row r="593" spans="1:33" ht="15.75" customHeight="1" x14ac:dyDescent="0.2">
      <c r="A593" s="105"/>
      <c r="B593" s="105">
        <v>14</v>
      </c>
      <c r="C593" s="44" t="s">
        <v>70</v>
      </c>
      <c r="D593" s="105"/>
      <c r="E593" s="105"/>
      <c r="F593" s="105"/>
      <c r="G593" s="105"/>
      <c r="H593" s="105"/>
      <c r="I593" s="105"/>
      <c r="J593" s="105"/>
      <c r="K593" s="175"/>
      <c r="L593" s="105"/>
      <c r="M593" s="168"/>
      <c r="N593" s="174"/>
      <c r="O593" s="176"/>
      <c r="P593" s="41"/>
      <c r="Q593" s="177"/>
      <c r="R593" s="105"/>
      <c r="S593" s="25"/>
      <c r="T593" s="173"/>
      <c r="U593" s="129"/>
      <c r="V593" s="174"/>
      <c r="W593" s="41"/>
      <c r="X593" s="105"/>
      <c r="AB593" s="178" t="s">
        <v>14</v>
      </c>
      <c r="AC593" s="129">
        <f>O661</f>
        <v>0</v>
      </c>
      <c r="AD593" s="179">
        <f>AQ594*AC593</f>
        <v>0</v>
      </c>
      <c r="AE593" s="179">
        <f>AQ630*AC593</f>
        <v>0</v>
      </c>
      <c r="AF593" s="105"/>
      <c r="AG593" s="105"/>
    </row>
    <row r="594" spans="1:33" ht="15.75" customHeight="1" x14ac:dyDescent="0.2">
      <c r="A594" s="105"/>
      <c r="B594" s="105">
        <v>15</v>
      </c>
      <c r="C594" s="129" t="s">
        <v>69</v>
      </c>
      <c r="D594" s="105"/>
      <c r="E594" s="105"/>
      <c r="F594" s="105"/>
      <c r="G594" s="105"/>
      <c r="H594" s="105"/>
      <c r="I594" s="105"/>
      <c r="J594" s="105"/>
      <c r="K594" s="175">
        <v>1</v>
      </c>
      <c r="L594" s="105"/>
      <c r="M594" s="168"/>
      <c r="N594" s="174"/>
      <c r="O594" s="176"/>
      <c r="P594" s="41"/>
      <c r="Q594" s="177"/>
      <c r="R594" s="105"/>
      <c r="S594" s="25"/>
      <c r="T594" s="173"/>
      <c r="U594" s="129"/>
      <c r="V594" s="174"/>
      <c r="W594" s="41"/>
      <c r="X594" s="105"/>
      <c r="AB594" s="99" t="s">
        <v>148</v>
      </c>
      <c r="AC594" s="99"/>
      <c r="AD594" s="199">
        <f t="shared" ref="AD594:AE594" si="68">SUM(AD581:AD593)</f>
        <v>0</v>
      </c>
      <c r="AE594" s="130">
        <f t="shared" si="68"/>
        <v>0</v>
      </c>
      <c r="AF594" s="137">
        <f>AD594-AE594</f>
        <v>0</v>
      </c>
      <c r="AG594" s="105"/>
    </row>
    <row r="595" spans="1:33" ht="15.75" customHeight="1" x14ac:dyDescent="0.2">
      <c r="A595" s="105"/>
      <c r="B595" s="105">
        <v>16</v>
      </c>
      <c r="C595" s="17" t="s">
        <v>71</v>
      </c>
      <c r="D595" s="105"/>
      <c r="E595" s="105"/>
      <c r="F595" s="105"/>
      <c r="G595" s="105"/>
      <c r="H595" s="105"/>
      <c r="I595" s="105"/>
      <c r="J595" s="105"/>
      <c r="K595" s="175"/>
      <c r="L595" s="105"/>
      <c r="M595" s="168"/>
      <c r="N595" s="174"/>
      <c r="O595" s="176"/>
      <c r="P595" s="41"/>
      <c r="Q595" s="177"/>
      <c r="R595" s="105"/>
      <c r="S595" s="25"/>
      <c r="T595" s="173"/>
      <c r="U595" s="129"/>
      <c r="V595" s="174"/>
      <c r="W595" s="41"/>
      <c r="X595" s="105"/>
      <c r="AB595" s="178" t="s">
        <v>20</v>
      </c>
      <c r="AC595" s="129">
        <f>Q661</f>
        <v>0</v>
      </c>
      <c r="AD595" s="179">
        <f>AT588*AC595</f>
        <v>0</v>
      </c>
      <c r="AE595" s="179">
        <f t="shared" ref="AE595:AE597" si="69">AV624*AC595</f>
        <v>0</v>
      </c>
      <c r="AF595" s="105"/>
      <c r="AG595" s="105"/>
    </row>
    <row r="596" spans="1:33" ht="15.75" customHeight="1" x14ac:dyDescent="0.2">
      <c r="A596" s="105"/>
      <c r="B596" s="105">
        <v>17</v>
      </c>
      <c r="C596" s="129" t="s">
        <v>72</v>
      </c>
      <c r="D596" s="105"/>
      <c r="E596" s="105"/>
      <c r="F596" s="105"/>
      <c r="G596" s="105"/>
      <c r="H596" s="105"/>
      <c r="I596" s="105"/>
      <c r="J596" s="105"/>
      <c r="K596" s="175"/>
      <c r="L596" s="105"/>
      <c r="M596" s="168">
        <v>2</v>
      </c>
      <c r="N596" s="174"/>
      <c r="O596" s="176"/>
      <c r="P596" s="41"/>
      <c r="Q596" s="177"/>
      <c r="R596" s="105"/>
      <c r="S596" s="25"/>
      <c r="T596" s="173"/>
      <c r="U596" s="129"/>
      <c r="V596" s="174"/>
      <c r="W596" s="41"/>
      <c r="X596" s="105"/>
      <c r="AB596" s="178" t="s">
        <v>387</v>
      </c>
      <c r="AC596" s="129">
        <f>R661</f>
        <v>0</v>
      </c>
      <c r="AD596" s="179">
        <f t="shared" ref="AD596:AD597" si="70">AT579*AC596</f>
        <v>0</v>
      </c>
      <c r="AE596" s="179">
        <f t="shared" si="69"/>
        <v>0</v>
      </c>
      <c r="AF596" s="105"/>
      <c r="AG596" s="105"/>
    </row>
    <row r="597" spans="1:33" ht="15.75" customHeight="1" x14ac:dyDescent="0.2">
      <c r="A597" s="105" t="s">
        <v>441</v>
      </c>
      <c r="B597" s="105">
        <v>18</v>
      </c>
      <c r="C597" s="167" t="s">
        <v>73</v>
      </c>
      <c r="D597" s="105"/>
      <c r="E597" s="105"/>
      <c r="F597" s="105"/>
      <c r="G597" s="105"/>
      <c r="H597" s="105"/>
      <c r="I597" s="105"/>
      <c r="J597" s="105"/>
      <c r="K597" s="175"/>
      <c r="L597" s="105"/>
      <c r="M597" s="168"/>
      <c r="N597" s="174"/>
      <c r="O597" s="176"/>
      <c r="P597" s="41">
        <v>1</v>
      </c>
      <c r="Q597" s="177"/>
      <c r="R597" s="105"/>
      <c r="S597" s="25"/>
      <c r="T597" s="173"/>
      <c r="U597" s="129"/>
      <c r="V597" s="174"/>
      <c r="W597" s="41"/>
      <c r="X597" s="105"/>
      <c r="AB597" s="180" t="s">
        <v>423</v>
      </c>
      <c r="AC597" s="181">
        <f>S661</f>
        <v>0</v>
      </c>
      <c r="AD597" s="182">
        <f t="shared" si="70"/>
        <v>0</v>
      </c>
      <c r="AE597" s="179">
        <f t="shared" si="69"/>
        <v>0</v>
      </c>
      <c r="AF597" s="105"/>
      <c r="AG597" s="105"/>
    </row>
    <row r="598" spans="1:33" ht="15.75" customHeight="1" x14ac:dyDescent="0.2">
      <c r="A598" s="105"/>
      <c r="B598" s="105">
        <v>19</v>
      </c>
      <c r="C598" s="200" t="s">
        <v>75</v>
      </c>
      <c r="D598" s="105"/>
      <c r="E598" s="105"/>
      <c r="F598" s="105"/>
      <c r="G598" s="105"/>
      <c r="H598" s="105"/>
      <c r="I598" s="105"/>
      <c r="J598" s="105"/>
      <c r="K598" s="175"/>
      <c r="L598" s="105"/>
      <c r="M598" s="168"/>
      <c r="N598" s="174"/>
      <c r="O598" s="176"/>
      <c r="P598" s="41"/>
      <c r="Q598" s="177"/>
      <c r="R598" s="105"/>
      <c r="S598" s="25"/>
      <c r="T598" s="173"/>
      <c r="U598" s="129"/>
      <c r="V598" s="174"/>
      <c r="W598" s="41"/>
      <c r="X598" s="105"/>
      <c r="AB598" s="41" t="s">
        <v>416</v>
      </c>
      <c r="AC598" s="41"/>
      <c r="AD598" s="85">
        <f t="shared" ref="AD598:AE598" si="71">SUM(AD595:AD597)</f>
        <v>0</v>
      </c>
      <c r="AE598" s="130">
        <f t="shared" si="71"/>
        <v>0</v>
      </c>
      <c r="AF598" s="130">
        <f>AD598-AE598</f>
        <v>0</v>
      </c>
    </row>
    <row r="599" spans="1:33" ht="15.75" customHeight="1" x14ac:dyDescent="0.2">
      <c r="A599" s="105"/>
      <c r="B599" s="105">
        <v>20</v>
      </c>
      <c r="C599" s="129" t="s">
        <v>76</v>
      </c>
      <c r="D599" s="133"/>
      <c r="E599" s="105"/>
      <c r="F599" s="105"/>
      <c r="G599" s="105"/>
      <c r="H599" s="105"/>
      <c r="I599" s="105"/>
      <c r="J599" s="105"/>
      <c r="K599" s="175">
        <v>1</v>
      </c>
      <c r="L599" s="105"/>
      <c r="M599" s="168"/>
      <c r="N599" s="174"/>
      <c r="O599" s="176"/>
      <c r="P599" s="41"/>
      <c r="Q599" s="177">
        <v>1</v>
      </c>
      <c r="R599" s="105"/>
      <c r="S599" s="25"/>
      <c r="T599" s="173"/>
      <c r="U599" s="129"/>
      <c r="V599" s="174"/>
      <c r="W599" s="41"/>
      <c r="X599" s="105"/>
      <c r="AB599" s="178" t="s">
        <v>31</v>
      </c>
      <c r="AC599" s="129">
        <f>T661</f>
        <v>0</v>
      </c>
      <c r="AD599" s="179">
        <f>AL591*AC599</f>
        <v>0</v>
      </c>
      <c r="AE599" s="179">
        <f>AN591*AC599</f>
        <v>0</v>
      </c>
    </row>
    <row r="600" spans="1:33" ht="15.75" customHeight="1" x14ac:dyDescent="0.2">
      <c r="A600" s="105"/>
      <c r="B600" s="105">
        <v>21</v>
      </c>
      <c r="C600" s="129" t="s">
        <v>77</v>
      </c>
      <c r="D600" s="133">
        <v>4</v>
      </c>
      <c r="E600" s="105"/>
      <c r="F600" s="105"/>
      <c r="G600" s="105"/>
      <c r="H600" s="105"/>
      <c r="I600" s="105"/>
      <c r="J600" s="105"/>
      <c r="K600" s="175"/>
      <c r="L600" s="105"/>
      <c r="M600" s="168"/>
      <c r="N600" s="174"/>
      <c r="O600" s="176"/>
      <c r="P600" s="41"/>
      <c r="Q600" s="177"/>
      <c r="R600" s="105"/>
      <c r="S600" s="25"/>
      <c r="T600" s="173"/>
      <c r="U600" s="129"/>
      <c r="V600" s="174"/>
      <c r="W600" s="41"/>
      <c r="X600" s="105"/>
      <c r="AB600" s="178" t="s">
        <v>171</v>
      </c>
      <c r="AC600" s="129">
        <f>V661</f>
        <v>0</v>
      </c>
      <c r="AD600" s="179">
        <f>AL591*AC600</f>
        <v>0</v>
      </c>
      <c r="AE600" s="179">
        <f>AN591*AC600</f>
        <v>0</v>
      </c>
    </row>
    <row r="601" spans="1:33" ht="15.75" customHeight="1" x14ac:dyDescent="0.2">
      <c r="A601" s="105"/>
      <c r="B601" s="105">
        <v>22</v>
      </c>
      <c r="C601" s="17" t="s">
        <v>78</v>
      </c>
      <c r="D601" s="133"/>
      <c r="E601" s="105"/>
      <c r="F601" s="105"/>
      <c r="G601" s="105"/>
      <c r="H601" s="105"/>
      <c r="I601" s="105"/>
      <c r="J601" s="105"/>
      <c r="K601" s="175"/>
      <c r="L601" s="105"/>
      <c r="M601" s="168"/>
      <c r="N601" s="174"/>
      <c r="O601" s="176"/>
      <c r="P601" s="41"/>
      <c r="Q601" s="177"/>
      <c r="R601" s="105"/>
      <c r="S601" s="25"/>
      <c r="T601" s="173"/>
      <c r="U601" s="129"/>
      <c r="V601" s="174"/>
      <c r="W601" s="41"/>
      <c r="X601" s="105"/>
      <c r="AB601" s="178" t="s">
        <v>151</v>
      </c>
      <c r="AC601" s="129">
        <f>U661</f>
        <v>0</v>
      </c>
      <c r="AD601" s="179">
        <f>AL593*AC601</f>
        <v>0</v>
      </c>
      <c r="AE601" s="179">
        <f t="shared" ref="AE601:AE602" si="72">AN593*AC601</f>
        <v>0</v>
      </c>
    </row>
    <row r="602" spans="1:33" ht="15.75" customHeight="1" x14ac:dyDescent="0.2">
      <c r="A602" s="105"/>
      <c r="B602" s="41">
        <v>23</v>
      </c>
      <c r="C602" s="17" t="s">
        <v>424</v>
      </c>
      <c r="D602" s="133"/>
      <c r="E602" s="105"/>
      <c r="F602" s="105"/>
      <c r="G602" s="105"/>
      <c r="H602" s="105"/>
      <c r="I602" s="105"/>
      <c r="J602" s="105"/>
      <c r="K602" s="175"/>
      <c r="L602" s="105"/>
      <c r="M602" s="168"/>
      <c r="N602" s="174"/>
      <c r="O602" s="176"/>
      <c r="P602" s="41"/>
      <c r="Q602" s="177"/>
      <c r="R602" s="105"/>
      <c r="S602" s="25"/>
      <c r="T602" s="173"/>
      <c r="U602" s="129"/>
      <c r="V602" s="174"/>
      <c r="W602" s="85"/>
      <c r="X602" s="105"/>
      <c r="AB602" s="178" t="s">
        <v>173</v>
      </c>
      <c r="AC602" s="129">
        <f>X661</f>
        <v>0</v>
      </c>
      <c r="AD602" s="179">
        <f>AL591*AC602</f>
        <v>0</v>
      </c>
      <c r="AE602" s="179">
        <f t="shared" si="72"/>
        <v>0</v>
      </c>
    </row>
    <row r="603" spans="1:33" ht="15.75" customHeight="1" x14ac:dyDescent="0.2">
      <c r="A603" s="105"/>
      <c r="B603" s="41">
        <v>24</v>
      </c>
      <c r="C603" s="204" t="s">
        <v>425</v>
      </c>
      <c r="D603" s="105"/>
      <c r="E603" s="105"/>
      <c r="F603" s="105"/>
      <c r="G603" s="105"/>
      <c r="H603" s="105"/>
      <c r="I603" s="105"/>
      <c r="J603" s="105"/>
      <c r="K603" s="175"/>
      <c r="L603" s="105"/>
      <c r="M603" s="168"/>
      <c r="N603" s="174"/>
      <c r="O603" s="176"/>
      <c r="P603" s="41"/>
      <c r="Q603" s="177"/>
      <c r="R603" s="105"/>
      <c r="S603" s="25"/>
      <c r="T603" s="173"/>
      <c r="U603" s="129"/>
      <c r="V603" s="174"/>
      <c r="W603" s="41"/>
      <c r="X603" s="105"/>
      <c r="AB603" s="178" t="s">
        <v>418</v>
      </c>
      <c r="AC603" s="129">
        <f>W661</f>
        <v>0</v>
      </c>
      <c r="AD603" s="179">
        <f>AL595*AC603</f>
        <v>0</v>
      </c>
      <c r="AE603" s="179">
        <f>AN591*AC603</f>
        <v>0</v>
      </c>
    </row>
    <row r="604" spans="1:33" ht="15.75" customHeight="1" x14ac:dyDescent="0.2">
      <c r="A604" s="105"/>
      <c r="B604" s="41">
        <v>25</v>
      </c>
      <c r="C604" s="17" t="s">
        <v>396</v>
      </c>
      <c r="D604" s="105"/>
      <c r="E604" s="105"/>
      <c r="F604" s="105"/>
      <c r="G604" s="105"/>
      <c r="H604" s="105"/>
      <c r="I604" s="105"/>
      <c r="J604" s="105"/>
      <c r="K604" s="175"/>
      <c r="L604" s="105"/>
      <c r="M604" s="168"/>
      <c r="N604" s="174"/>
      <c r="O604" s="176"/>
      <c r="P604" s="41"/>
      <c r="Q604" s="177"/>
      <c r="R604" s="105"/>
      <c r="S604" s="25"/>
      <c r="T604" s="173"/>
      <c r="U604" s="129"/>
      <c r="V604" s="174"/>
      <c r="W604" s="41"/>
      <c r="X604" s="105"/>
      <c r="AD604" s="130">
        <f t="shared" ref="AD604:AE604" si="73">SUM(AD599:AD603)</f>
        <v>0</v>
      </c>
      <c r="AE604" s="130">
        <f t="shared" si="73"/>
        <v>0</v>
      </c>
      <c r="AF604" s="130">
        <f>AD604-AE604</f>
        <v>0</v>
      </c>
    </row>
    <row r="605" spans="1:33" ht="15.75" customHeight="1" x14ac:dyDescent="0.2">
      <c r="A605" s="105"/>
      <c r="B605" s="41">
        <v>26</v>
      </c>
      <c r="C605" s="17" t="s">
        <v>80</v>
      </c>
      <c r="D605" s="105"/>
      <c r="E605" s="105"/>
      <c r="F605" s="105"/>
      <c r="G605" s="105"/>
      <c r="H605" s="105"/>
      <c r="I605" s="105"/>
      <c r="J605" s="105"/>
      <c r="K605" s="175"/>
      <c r="L605" s="105"/>
      <c r="M605" s="168"/>
      <c r="N605" s="174"/>
      <c r="O605" s="176"/>
      <c r="P605" s="41"/>
      <c r="Q605" s="177"/>
      <c r="R605" s="105"/>
      <c r="S605" s="25"/>
      <c r="T605" s="173"/>
      <c r="U605" s="129"/>
      <c r="V605" s="174"/>
      <c r="W605" s="41"/>
      <c r="X605" s="105"/>
      <c r="AB605" s="105" t="s">
        <v>187</v>
      </c>
      <c r="AC605" s="105"/>
      <c r="AD605" s="139">
        <f>SUM(AD599:AD603,AD595:AD597,AD581:AD593)</f>
        <v>0</v>
      </c>
      <c r="AE605" s="201">
        <f>SUM(AE604,AE598,AE594)</f>
        <v>0</v>
      </c>
      <c r="AF605" s="120">
        <f>38650+33000+143000</f>
        <v>214650</v>
      </c>
      <c r="AG605" s="105"/>
    </row>
    <row r="606" spans="1:33" ht="15.75" customHeight="1" x14ac:dyDescent="0.2">
      <c r="A606" s="105"/>
      <c r="B606" s="41">
        <v>27</v>
      </c>
      <c r="C606" s="17" t="s">
        <v>81</v>
      </c>
      <c r="D606" s="105"/>
      <c r="E606" s="105"/>
      <c r="F606" s="105"/>
      <c r="G606" s="105"/>
      <c r="H606" s="105"/>
      <c r="I606" s="105"/>
      <c r="J606" s="105"/>
      <c r="K606" s="175"/>
      <c r="L606" s="105"/>
      <c r="M606" s="168"/>
      <c r="N606" s="174"/>
      <c r="O606" s="176"/>
      <c r="P606" s="41"/>
      <c r="Q606" s="177"/>
      <c r="R606" s="105"/>
      <c r="S606" s="25"/>
      <c r="T606" s="173"/>
      <c r="U606" s="129"/>
      <c r="V606" s="174"/>
      <c r="W606" s="41"/>
      <c r="X606" s="105"/>
    </row>
    <row r="607" spans="1:33" ht="15.75" customHeight="1" x14ac:dyDescent="0.2">
      <c r="A607" s="105"/>
      <c r="B607" s="41">
        <v>28</v>
      </c>
      <c r="C607" s="17" t="s">
        <v>53</v>
      </c>
      <c r="D607" s="105"/>
      <c r="E607" s="105"/>
      <c r="F607" s="105"/>
      <c r="G607" s="105"/>
      <c r="H607" s="105"/>
      <c r="I607" s="105"/>
      <c r="J607" s="105"/>
      <c r="K607" s="175"/>
      <c r="L607" s="105"/>
      <c r="M607" s="168"/>
      <c r="N607" s="174"/>
      <c r="O607" s="176"/>
      <c r="P607" s="41"/>
      <c r="Q607" s="177"/>
      <c r="R607" s="105"/>
      <c r="S607" s="25"/>
      <c r="T607" s="173"/>
      <c r="U607" s="129"/>
      <c r="V607" s="174"/>
      <c r="W607" s="41"/>
      <c r="X607" s="105"/>
    </row>
    <row r="608" spans="1:33" ht="15.75" customHeight="1" x14ac:dyDescent="0.2">
      <c r="A608" s="105"/>
      <c r="B608" s="41">
        <v>29</v>
      </c>
      <c r="C608" s="129" t="s">
        <v>61</v>
      </c>
      <c r="D608" s="105"/>
      <c r="E608" s="105"/>
      <c r="F608" s="105"/>
      <c r="G608" s="105"/>
      <c r="H608" s="105"/>
      <c r="I608" s="105"/>
      <c r="J608" s="105"/>
      <c r="K608" s="175">
        <v>1</v>
      </c>
      <c r="L608" s="105"/>
      <c r="M608" s="168"/>
      <c r="N608" s="174"/>
      <c r="O608" s="176"/>
      <c r="P608" s="41"/>
      <c r="Q608" s="177"/>
      <c r="R608" s="105"/>
      <c r="S608" s="25"/>
      <c r="T608" s="173"/>
      <c r="U608" s="129"/>
      <c r="V608" s="174"/>
      <c r="W608" s="41"/>
      <c r="X608" s="105"/>
    </row>
    <row r="609" spans="1:43" ht="15.75" customHeight="1" x14ac:dyDescent="0.2">
      <c r="A609" s="105"/>
      <c r="B609" s="41">
        <v>30</v>
      </c>
      <c r="C609" s="129" t="s">
        <v>48</v>
      </c>
      <c r="D609" s="105"/>
      <c r="E609" s="105"/>
      <c r="F609" s="105"/>
      <c r="G609" s="105"/>
      <c r="H609" s="105"/>
      <c r="I609" s="105"/>
      <c r="J609" s="105"/>
      <c r="K609" s="175">
        <v>2</v>
      </c>
      <c r="L609" s="105"/>
      <c r="M609" s="168"/>
      <c r="N609" s="174"/>
      <c r="O609" s="176"/>
      <c r="P609" s="41"/>
      <c r="Q609" s="177"/>
      <c r="R609" s="105"/>
      <c r="S609" s="25"/>
      <c r="T609" s="173"/>
      <c r="U609" s="129"/>
      <c r="V609" s="174"/>
      <c r="W609" s="41"/>
      <c r="X609" s="105"/>
    </row>
    <row r="610" spans="1:43" ht="15.75" customHeight="1" x14ac:dyDescent="0.2">
      <c r="A610" s="105"/>
      <c r="B610" s="41">
        <v>31</v>
      </c>
      <c r="C610" s="129" t="s">
        <v>49</v>
      </c>
      <c r="D610" s="105"/>
      <c r="E610" s="105"/>
      <c r="F610" s="105"/>
      <c r="G610" s="105"/>
      <c r="H610" s="105"/>
      <c r="I610" s="105"/>
      <c r="J610" s="105"/>
      <c r="K610" s="175"/>
      <c r="L610" s="105"/>
      <c r="M610" s="168">
        <v>2</v>
      </c>
      <c r="N610" s="174"/>
      <c r="O610" s="176"/>
      <c r="P610" s="41"/>
      <c r="Q610" s="177"/>
      <c r="R610" s="105"/>
      <c r="S610" s="25"/>
      <c r="T610" s="173">
        <v>1</v>
      </c>
      <c r="U610" s="129"/>
      <c r="V610" s="174">
        <v>2</v>
      </c>
      <c r="W610" s="41"/>
      <c r="X610" s="105"/>
    </row>
    <row r="611" spans="1:43" ht="15.75" customHeight="1" x14ac:dyDescent="0.2">
      <c r="A611" s="105"/>
      <c r="B611" s="41">
        <v>32</v>
      </c>
      <c r="C611" s="167" t="s">
        <v>428</v>
      </c>
      <c r="D611" s="105"/>
      <c r="E611" s="105"/>
      <c r="F611" s="105"/>
      <c r="G611" s="105"/>
      <c r="H611" s="105"/>
      <c r="I611" s="105"/>
      <c r="J611" s="105"/>
      <c r="K611" s="175"/>
      <c r="L611" s="105"/>
      <c r="M611" s="168"/>
      <c r="N611" s="174"/>
      <c r="O611" s="176"/>
      <c r="P611" s="41"/>
      <c r="Q611" s="177"/>
      <c r="R611" s="105"/>
      <c r="S611" s="25"/>
      <c r="T611" s="173"/>
      <c r="U611" s="129"/>
      <c r="V611" s="174"/>
      <c r="W611" s="41"/>
      <c r="X611" s="105"/>
    </row>
    <row r="612" spans="1:43" ht="15.75" customHeight="1" x14ac:dyDescent="0.2">
      <c r="A612" s="105"/>
      <c r="B612" s="41">
        <v>33</v>
      </c>
      <c r="C612" s="17" t="s">
        <v>59</v>
      </c>
      <c r="D612" s="105"/>
      <c r="E612" s="105"/>
      <c r="F612" s="105"/>
      <c r="G612" s="105"/>
      <c r="H612" s="105"/>
      <c r="I612" s="105"/>
      <c r="J612" s="105"/>
      <c r="K612" s="175"/>
      <c r="L612" s="105"/>
      <c r="M612" s="168"/>
      <c r="N612" s="174"/>
      <c r="O612" s="176"/>
      <c r="P612" s="41"/>
      <c r="Q612" s="177"/>
      <c r="R612" s="105"/>
      <c r="S612" s="25"/>
      <c r="T612" s="173"/>
      <c r="U612" s="129"/>
      <c r="V612" s="174"/>
      <c r="W612" s="41"/>
      <c r="X612" s="105"/>
    </row>
    <row r="613" spans="1:43" ht="15.75" customHeight="1" x14ac:dyDescent="0.2">
      <c r="A613" s="105"/>
      <c r="B613" s="41">
        <v>34</v>
      </c>
      <c r="C613" s="17" t="s">
        <v>60</v>
      </c>
      <c r="D613" s="105"/>
      <c r="E613" s="105"/>
      <c r="F613" s="105"/>
      <c r="G613" s="105"/>
      <c r="H613" s="105"/>
      <c r="I613" s="105"/>
      <c r="J613" s="105"/>
      <c r="K613" s="175"/>
      <c r="L613" s="105"/>
      <c r="M613" s="168"/>
      <c r="N613" s="174"/>
      <c r="O613" s="176"/>
      <c r="P613" s="41"/>
      <c r="Q613" s="177"/>
      <c r="R613" s="105"/>
      <c r="S613" s="25"/>
      <c r="T613" s="173"/>
      <c r="U613" s="129"/>
      <c r="V613" s="174"/>
      <c r="W613" s="41"/>
      <c r="X613" s="105"/>
    </row>
    <row r="614" spans="1:43" ht="15.75" customHeight="1" x14ac:dyDescent="0.2">
      <c r="A614" s="105"/>
      <c r="B614" s="105">
        <v>35</v>
      </c>
      <c r="C614" s="17" t="s">
        <v>429</v>
      </c>
      <c r="D614" s="105"/>
      <c r="E614" s="105"/>
      <c r="F614" s="105"/>
      <c r="G614" s="105"/>
      <c r="H614" s="105"/>
      <c r="I614" s="105"/>
      <c r="J614" s="105"/>
      <c r="K614" s="175"/>
      <c r="L614" s="105"/>
      <c r="M614" s="168"/>
      <c r="N614" s="174"/>
      <c r="O614" s="176"/>
      <c r="P614" s="41"/>
      <c r="Q614" s="177"/>
      <c r="R614" s="105"/>
      <c r="S614" s="25"/>
      <c r="T614" s="173"/>
      <c r="U614" s="129"/>
      <c r="V614" s="174"/>
      <c r="W614" s="41"/>
      <c r="X614" s="105"/>
    </row>
    <row r="615" spans="1:43" ht="15.75" customHeight="1" x14ac:dyDescent="0.2">
      <c r="A615" s="105"/>
      <c r="B615" s="105">
        <v>36</v>
      </c>
      <c r="C615" s="129" t="s">
        <v>83</v>
      </c>
      <c r="D615" s="105"/>
      <c r="E615" s="105"/>
      <c r="F615" s="105"/>
      <c r="G615" s="105"/>
      <c r="H615" s="105"/>
      <c r="I615" s="105"/>
      <c r="J615" s="105"/>
      <c r="K615" s="175">
        <v>1</v>
      </c>
      <c r="L615" s="105"/>
      <c r="M615" s="168"/>
      <c r="N615" s="174"/>
      <c r="O615" s="176"/>
      <c r="P615" s="41"/>
      <c r="Q615" s="177"/>
      <c r="R615" s="105"/>
      <c r="S615" s="25"/>
      <c r="T615" s="173"/>
      <c r="U615" s="129"/>
      <c r="V615" s="174"/>
      <c r="W615" s="41"/>
      <c r="X615" s="105"/>
    </row>
    <row r="616" spans="1:43" ht="15.75" customHeight="1" x14ac:dyDescent="0.2">
      <c r="A616" s="105" t="s">
        <v>442</v>
      </c>
      <c r="B616" s="105">
        <v>37</v>
      </c>
      <c r="C616" s="129" t="s">
        <v>84</v>
      </c>
      <c r="D616" s="105">
        <v>8</v>
      </c>
      <c r="E616" s="105"/>
      <c r="F616" s="105">
        <v>4</v>
      </c>
      <c r="G616" s="105"/>
      <c r="H616" s="105"/>
      <c r="I616" s="105"/>
      <c r="J616" s="105"/>
      <c r="K616" s="175"/>
      <c r="L616" s="105"/>
      <c r="M616" s="168"/>
      <c r="N616" s="174"/>
      <c r="O616" s="176"/>
      <c r="P616" s="41"/>
      <c r="Q616" s="177"/>
      <c r="R616" s="105">
        <v>1</v>
      </c>
      <c r="S616" s="25"/>
      <c r="T616" s="173"/>
      <c r="U616" s="129"/>
      <c r="V616" s="174"/>
      <c r="W616" s="41"/>
      <c r="X616" s="105"/>
    </row>
    <row r="617" spans="1:43" ht="15.75" customHeight="1" x14ac:dyDescent="0.2">
      <c r="A617" s="105" t="s">
        <v>431</v>
      </c>
      <c r="B617" s="105">
        <v>38</v>
      </c>
      <c r="C617" s="129" t="s">
        <v>85</v>
      </c>
      <c r="D617" s="105"/>
      <c r="E617" s="105">
        <v>20</v>
      </c>
      <c r="F617" s="105"/>
      <c r="G617" s="105"/>
      <c r="H617" s="105"/>
      <c r="I617" s="105"/>
      <c r="J617" s="105"/>
      <c r="K617" s="175"/>
      <c r="L617" s="105"/>
      <c r="M617" s="168"/>
      <c r="N617" s="174"/>
      <c r="O617" s="176"/>
      <c r="P617" s="41"/>
      <c r="Q617" s="177"/>
      <c r="R617" s="105"/>
      <c r="S617" s="25"/>
      <c r="T617" s="173"/>
      <c r="U617" s="129"/>
      <c r="V617" s="174"/>
      <c r="W617" s="41"/>
      <c r="X617" s="105"/>
    </row>
    <row r="618" spans="1:43" ht="15.75" customHeight="1" x14ac:dyDescent="0.2">
      <c r="A618" s="105"/>
      <c r="B618" s="105">
        <v>39</v>
      </c>
      <c r="C618" s="105" t="s">
        <v>435</v>
      </c>
      <c r="D618" s="105"/>
      <c r="E618" s="105"/>
      <c r="F618" s="105"/>
      <c r="G618" s="105"/>
      <c r="H618" s="105"/>
      <c r="I618" s="105"/>
      <c r="J618" s="105"/>
      <c r="K618" s="175"/>
      <c r="L618" s="105"/>
      <c r="M618" s="168"/>
      <c r="N618" s="174"/>
      <c r="O618" s="176"/>
      <c r="P618" s="41"/>
      <c r="Q618" s="177"/>
      <c r="R618" s="105"/>
      <c r="S618" s="25"/>
      <c r="T618" s="173"/>
      <c r="U618" s="129"/>
      <c r="V618" s="174"/>
      <c r="W618" s="41"/>
      <c r="X618" s="105"/>
    </row>
    <row r="619" spans="1:43" ht="15.75" customHeight="1" x14ac:dyDescent="0.2">
      <c r="A619" s="105"/>
      <c r="B619" s="105"/>
      <c r="C619" s="105"/>
      <c r="D619" s="105"/>
      <c r="E619" s="105"/>
      <c r="F619" s="105"/>
      <c r="G619" s="105"/>
      <c r="H619" s="105"/>
      <c r="I619" s="105"/>
      <c r="J619" s="105"/>
      <c r="K619" s="175"/>
      <c r="L619" s="105"/>
      <c r="M619" s="168"/>
      <c r="N619" s="174"/>
      <c r="O619" s="176"/>
      <c r="P619" s="41"/>
      <c r="Q619" s="177"/>
      <c r="R619" s="105"/>
      <c r="S619" s="25"/>
      <c r="T619" s="173"/>
      <c r="U619" s="129"/>
      <c r="V619" s="174"/>
      <c r="W619" s="41"/>
      <c r="X619" s="105"/>
    </row>
    <row r="620" spans="1:43" ht="15.75" customHeight="1" x14ac:dyDescent="0.2"/>
    <row r="621" spans="1:43" ht="15.75" customHeight="1" x14ac:dyDescent="0.2"/>
    <row r="622" spans="1:43" ht="15.75" customHeight="1" x14ac:dyDescent="0.2"/>
    <row r="623" spans="1:43" ht="15.75" customHeight="1" x14ac:dyDescent="0.2"/>
    <row r="624" spans="1:43" ht="63.75" customHeight="1" x14ac:dyDescent="0.9">
      <c r="A624" s="190"/>
      <c r="B624" s="190" t="s">
        <v>443</v>
      </c>
      <c r="C624" s="190"/>
      <c r="D624" s="236">
        <f>AF641+BC696+G800+G916</f>
        <v>336933.57499999995</v>
      </c>
      <c r="E624" s="190" t="s">
        <v>187</v>
      </c>
      <c r="F624" s="190">
        <v>1100000</v>
      </c>
      <c r="G624" s="190"/>
      <c r="H624" s="190"/>
      <c r="I624" s="190"/>
      <c r="J624" s="190"/>
      <c r="K624" s="190"/>
      <c r="L624" s="190"/>
      <c r="M624" s="190"/>
      <c r="N624" s="190"/>
      <c r="O624" s="190"/>
      <c r="P624" s="190"/>
      <c r="Q624" s="190"/>
      <c r="R624" s="190"/>
      <c r="S624" s="190"/>
      <c r="T624" s="190"/>
      <c r="U624" s="190"/>
      <c r="V624" s="190"/>
      <c r="W624" s="190"/>
      <c r="X624" s="190"/>
      <c r="Y624" s="190"/>
      <c r="Z624" s="190"/>
      <c r="AA624" s="190"/>
      <c r="AB624" s="190"/>
      <c r="AC624" s="190"/>
      <c r="AD624" s="190"/>
      <c r="AE624" s="190"/>
      <c r="AF624" s="190"/>
      <c r="AG624" s="190"/>
      <c r="AH624" s="190"/>
      <c r="AI624" s="190"/>
      <c r="AJ624" s="190"/>
      <c r="AK624" s="190"/>
      <c r="AL624" s="190"/>
      <c r="AM624" s="190"/>
      <c r="AN624" s="190"/>
      <c r="AO624" s="190"/>
      <c r="AP624" s="190"/>
      <c r="AQ624" s="190"/>
    </row>
    <row r="625" spans="1:34" ht="15" customHeight="1" x14ac:dyDescent="0.2">
      <c r="A625" s="105"/>
      <c r="B625" s="105"/>
      <c r="C625" s="105"/>
      <c r="D625" s="105"/>
      <c r="E625" s="105"/>
      <c r="F625" s="105"/>
      <c r="G625" s="105"/>
      <c r="H625" s="105"/>
      <c r="I625" s="105"/>
      <c r="J625" s="105"/>
      <c r="K625" s="105"/>
      <c r="L625" s="105"/>
      <c r="M625" s="105"/>
      <c r="N625" s="105"/>
      <c r="O625" s="105"/>
      <c r="P625" s="105"/>
      <c r="Q625" s="105"/>
      <c r="R625" s="105"/>
      <c r="S625" s="105"/>
      <c r="T625" s="105"/>
      <c r="U625" s="105"/>
      <c r="V625" s="105"/>
      <c r="W625" s="105"/>
      <c r="X625" s="105"/>
      <c r="Y625" s="105"/>
      <c r="Z625" s="105"/>
      <c r="AA625" s="105"/>
      <c r="AB625" s="105"/>
      <c r="AC625" s="105"/>
      <c r="AD625" s="105"/>
      <c r="AE625" s="105"/>
      <c r="AF625" s="105"/>
      <c r="AG625" s="105"/>
      <c r="AH625" s="24"/>
    </row>
    <row r="626" spans="1:34" ht="15" customHeight="1" x14ac:dyDescent="0.2">
      <c r="A626" s="105"/>
      <c r="B626" s="105"/>
      <c r="C626" s="105"/>
      <c r="D626" s="105"/>
      <c r="E626" s="105"/>
      <c r="F626" s="105"/>
      <c r="G626" s="105"/>
      <c r="H626" s="105"/>
      <c r="I626" s="105"/>
      <c r="J626" s="105"/>
      <c r="K626" s="105"/>
      <c r="L626" s="105"/>
      <c r="M626" s="105"/>
      <c r="N626" s="105"/>
      <c r="O626" s="105"/>
      <c r="P626" s="105"/>
      <c r="Q626" s="105"/>
      <c r="R626" s="105"/>
      <c r="S626" s="105"/>
      <c r="T626" s="105"/>
      <c r="U626" s="105"/>
      <c r="V626" s="105"/>
      <c r="W626" s="105"/>
      <c r="X626" s="105"/>
      <c r="Y626" s="105"/>
      <c r="Z626" s="105"/>
      <c r="AA626" s="105"/>
      <c r="AB626" s="105"/>
      <c r="AC626" s="105"/>
      <c r="AD626" s="105"/>
      <c r="AE626" s="105"/>
      <c r="AF626" s="105"/>
      <c r="AG626" s="105"/>
      <c r="AH626" s="24"/>
    </row>
    <row r="627" spans="1:34" ht="15" customHeight="1" x14ac:dyDescent="0.2">
      <c r="A627" s="105" t="s">
        <v>1</v>
      </c>
      <c r="B627" s="105" t="s">
        <v>2</v>
      </c>
      <c r="C627" s="105" t="s">
        <v>3</v>
      </c>
      <c r="D627" s="105" t="s">
        <v>4</v>
      </c>
      <c r="E627" s="105" t="s">
        <v>5</v>
      </c>
      <c r="F627" s="105" t="s">
        <v>6</v>
      </c>
      <c r="G627" s="105" t="s">
        <v>7</v>
      </c>
      <c r="H627" s="105" t="s">
        <v>8</v>
      </c>
      <c r="I627" s="105" t="s">
        <v>9</v>
      </c>
      <c r="J627" s="105" t="s">
        <v>10</v>
      </c>
      <c r="K627" s="105" t="s">
        <v>284</v>
      </c>
      <c r="L627" s="105" t="s">
        <v>12</v>
      </c>
      <c r="M627" s="105" t="s">
        <v>13</v>
      </c>
      <c r="N627" s="105" t="s">
        <v>14</v>
      </c>
      <c r="O627" s="105" t="s">
        <v>15</v>
      </c>
      <c r="P627" s="105" t="s">
        <v>20</v>
      </c>
      <c r="Q627" s="105" t="s">
        <v>382</v>
      </c>
      <c r="R627" s="105" t="s">
        <v>444</v>
      </c>
      <c r="S627" s="105" t="s">
        <v>31</v>
      </c>
      <c r="T627" s="105" t="s">
        <v>32</v>
      </c>
      <c r="U627" s="105" t="s">
        <v>33</v>
      </c>
      <c r="V627" s="105" t="s">
        <v>411</v>
      </c>
      <c r="W627" s="105" t="s">
        <v>34</v>
      </c>
      <c r="X627" s="105"/>
      <c r="Y627" s="105"/>
      <c r="Z627" s="105"/>
      <c r="AA627" s="105"/>
      <c r="AB627" s="105"/>
      <c r="AC627" s="105"/>
      <c r="AD627" s="105"/>
      <c r="AE627" s="105"/>
      <c r="AF627" s="105"/>
      <c r="AG627" s="105"/>
      <c r="AH627" s="24"/>
    </row>
    <row r="628" spans="1:34" ht="15" customHeight="1" x14ac:dyDescent="0.2">
      <c r="A628" s="105">
        <v>1</v>
      </c>
      <c r="B628" s="105" t="s">
        <v>47</v>
      </c>
      <c r="C628" s="105"/>
      <c r="D628" s="105"/>
      <c r="E628" s="105"/>
      <c r="F628" s="105"/>
      <c r="G628" s="105"/>
      <c r="H628" s="105"/>
      <c r="I628" s="105"/>
      <c r="J628" s="105"/>
      <c r="K628" s="105"/>
      <c r="L628" s="105"/>
      <c r="M628" s="105"/>
      <c r="N628" s="105"/>
      <c r="O628" s="105"/>
      <c r="P628" s="105"/>
      <c r="Q628" s="105"/>
      <c r="R628" s="105"/>
      <c r="S628" s="105"/>
      <c r="T628" s="105"/>
      <c r="U628" s="105"/>
      <c r="V628" s="105"/>
      <c r="W628" s="105"/>
      <c r="X628" s="105"/>
      <c r="Y628" s="105"/>
      <c r="Z628" s="105"/>
      <c r="AA628" s="105"/>
      <c r="AB628" s="105"/>
      <c r="AC628" s="105"/>
      <c r="AD628" s="105"/>
      <c r="AE628" s="105"/>
      <c r="AF628" s="105"/>
      <c r="AG628" s="105"/>
      <c r="AH628" s="24"/>
    </row>
    <row r="629" spans="1:34" ht="15" customHeight="1" x14ac:dyDescent="0.2">
      <c r="A629" s="105"/>
      <c r="B629" s="105" t="s">
        <v>439</v>
      </c>
      <c r="C629" s="105"/>
      <c r="D629" s="105"/>
      <c r="E629" s="105"/>
      <c r="F629" s="105"/>
      <c r="G629" s="105"/>
      <c r="H629" s="105"/>
      <c r="I629" s="105"/>
      <c r="J629" s="105"/>
      <c r="K629" s="105"/>
      <c r="L629" s="105"/>
      <c r="M629" s="105"/>
      <c r="N629" s="105"/>
      <c r="O629" s="105"/>
      <c r="P629" s="105"/>
      <c r="Q629" s="105"/>
      <c r="R629" s="105"/>
      <c r="S629" s="105"/>
      <c r="T629" s="105"/>
      <c r="U629" s="105"/>
      <c r="V629" s="105"/>
      <c r="W629" s="105"/>
      <c r="X629" s="105"/>
      <c r="Y629" s="105"/>
      <c r="Z629" s="105"/>
      <c r="AA629" s="105" t="s">
        <v>88</v>
      </c>
      <c r="AB629" s="105" t="s">
        <v>90</v>
      </c>
      <c r="AC629" s="105" t="s">
        <v>91</v>
      </c>
      <c r="AD629" s="105" t="s">
        <v>92</v>
      </c>
      <c r="AE629" s="105"/>
      <c r="AF629" s="105" t="s">
        <v>93</v>
      </c>
      <c r="AG629" s="105"/>
      <c r="AH629" s="24"/>
    </row>
    <row r="630" spans="1:34" ht="15" customHeight="1" x14ac:dyDescent="0.2">
      <c r="A630" s="105">
        <v>2</v>
      </c>
      <c r="B630" s="105" t="s">
        <v>406</v>
      </c>
      <c r="C630" s="105"/>
      <c r="D630" s="105"/>
      <c r="E630" s="105"/>
      <c r="F630" s="105"/>
      <c r="G630" s="105"/>
      <c r="H630" s="105"/>
      <c r="I630" s="105"/>
      <c r="J630" s="105"/>
      <c r="K630" s="105"/>
      <c r="L630" s="105"/>
      <c r="M630" s="105"/>
      <c r="N630" s="105"/>
      <c r="O630" s="105"/>
      <c r="P630" s="105"/>
      <c r="Q630" s="105"/>
      <c r="R630" s="105">
        <v>1</v>
      </c>
      <c r="S630" s="105"/>
      <c r="T630" s="105"/>
      <c r="U630" s="105"/>
      <c r="V630" s="105"/>
      <c r="W630" s="105"/>
      <c r="X630" s="105"/>
      <c r="Y630" s="105"/>
      <c r="Z630" s="105"/>
      <c r="AA630" s="105" t="s">
        <v>3</v>
      </c>
      <c r="AB630" s="105">
        <v>0</v>
      </c>
      <c r="AC630" s="237">
        <v>0</v>
      </c>
      <c r="AD630" s="237">
        <v>0</v>
      </c>
      <c r="AE630" s="105"/>
      <c r="AF630" s="105"/>
      <c r="AG630" s="105"/>
      <c r="AH630" s="24"/>
    </row>
    <row r="631" spans="1:34" ht="15" customHeight="1" x14ac:dyDescent="0.2">
      <c r="A631" s="105">
        <v>3</v>
      </c>
      <c r="B631" s="105" t="s">
        <v>414</v>
      </c>
      <c r="C631" s="105"/>
      <c r="D631" s="105"/>
      <c r="E631" s="105"/>
      <c r="F631" s="105"/>
      <c r="G631" s="105"/>
      <c r="H631" s="105"/>
      <c r="I631" s="105"/>
      <c r="J631" s="105"/>
      <c r="K631" s="105"/>
      <c r="L631" s="105"/>
      <c r="M631" s="105"/>
      <c r="N631" s="105"/>
      <c r="O631" s="105"/>
      <c r="P631" s="105"/>
      <c r="Q631" s="105"/>
      <c r="R631" s="105"/>
      <c r="S631" s="105"/>
      <c r="T631" s="105"/>
      <c r="U631" s="105"/>
      <c r="V631" s="105"/>
      <c r="W631" s="105"/>
      <c r="X631" s="105"/>
      <c r="Y631" s="105"/>
      <c r="Z631" s="105"/>
      <c r="AA631" s="105" t="s">
        <v>99</v>
      </c>
      <c r="AB631" s="105">
        <v>0</v>
      </c>
      <c r="AC631" s="237">
        <v>0</v>
      </c>
      <c r="AD631" s="237">
        <v>0</v>
      </c>
      <c r="AE631" s="105"/>
      <c r="AF631" s="105"/>
      <c r="AG631" s="105"/>
      <c r="AH631" s="24"/>
    </row>
    <row r="632" spans="1:34" ht="15" customHeight="1" x14ac:dyDescent="0.2">
      <c r="A632" s="105">
        <v>4</v>
      </c>
      <c r="B632" s="105" t="s">
        <v>412</v>
      </c>
      <c r="C632" s="105"/>
      <c r="D632" s="105"/>
      <c r="E632" s="105">
        <v>5</v>
      </c>
      <c r="F632" s="105"/>
      <c r="G632" s="105"/>
      <c r="H632" s="105"/>
      <c r="I632" s="105"/>
      <c r="J632" s="105">
        <v>1</v>
      </c>
      <c r="K632" s="105"/>
      <c r="L632" s="105"/>
      <c r="M632" s="105"/>
      <c r="N632" s="105"/>
      <c r="O632" s="105"/>
      <c r="P632" s="105"/>
      <c r="Q632" s="105"/>
      <c r="R632" s="105"/>
      <c r="S632" s="105"/>
      <c r="T632" s="105"/>
      <c r="U632" s="105"/>
      <c r="V632" s="105"/>
      <c r="W632" s="105"/>
      <c r="X632" s="105"/>
      <c r="Y632" s="105"/>
      <c r="Z632" s="105"/>
      <c r="AA632" s="105" t="s">
        <v>103</v>
      </c>
      <c r="AB632" s="105">
        <v>0</v>
      </c>
      <c r="AC632" s="237">
        <v>0</v>
      </c>
      <c r="AD632" s="237">
        <v>0</v>
      </c>
      <c r="AE632" s="105"/>
      <c r="AF632" s="105"/>
      <c r="AG632" s="105"/>
      <c r="AH632" s="24"/>
    </row>
    <row r="633" spans="1:34" ht="15" customHeight="1" x14ac:dyDescent="0.2">
      <c r="A633" s="105">
        <v>5</v>
      </c>
      <c r="B633" s="105" t="s">
        <v>329</v>
      </c>
      <c r="C633" s="105"/>
      <c r="D633" s="105"/>
      <c r="E633" s="105"/>
      <c r="F633" s="105"/>
      <c r="G633" s="105"/>
      <c r="H633" s="105"/>
      <c r="I633" s="105"/>
      <c r="J633" s="105"/>
      <c r="K633" s="105"/>
      <c r="L633" s="105"/>
      <c r="M633" s="105"/>
      <c r="N633" s="105"/>
      <c r="O633" s="105"/>
      <c r="P633" s="105"/>
      <c r="Q633" s="105"/>
      <c r="R633" s="105"/>
      <c r="S633" s="105"/>
      <c r="T633" s="105"/>
      <c r="U633" s="105"/>
      <c r="V633" s="105"/>
      <c r="W633" s="105"/>
      <c r="X633" s="105"/>
      <c r="Y633" s="105"/>
      <c r="Z633" s="105"/>
      <c r="AA633" s="105" t="s">
        <v>106</v>
      </c>
      <c r="AB633" s="105">
        <v>0</v>
      </c>
      <c r="AC633" s="237">
        <v>0</v>
      </c>
      <c r="AD633" s="237">
        <v>0</v>
      </c>
      <c r="AE633" s="105"/>
      <c r="AF633" s="105"/>
      <c r="AG633" s="105"/>
      <c r="AH633" s="24"/>
    </row>
    <row r="634" spans="1:34" ht="15" customHeight="1" x14ac:dyDescent="0.2">
      <c r="A634" s="105">
        <v>6</v>
      </c>
      <c r="B634" s="105" t="s">
        <v>55</v>
      </c>
      <c r="C634" s="105"/>
      <c r="D634" s="105"/>
      <c r="E634" s="105"/>
      <c r="F634" s="105"/>
      <c r="G634" s="105"/>
      <c r="H634" s="105"/>
      <c r="I634" s="105"/>
      <c r="J634" s="105">
        <v>3</v>
      </c>
      <c r="K634" s="105"/>
      <c r="L634" s="105"/>
      <c r="M634" s="105"/>
      <c r="N634" s="105"/>
      <c r="O634" s="105"/>
      <c r="P634" s="105"/>
      <c r="Q634" s="105"/>
      <c r="R634" s="105"/>
      <c r="S634" s="105"/>
      <c r="T634" s="105"/>
      <c r="U634" s="105"/>
      <c r="V634" s="105"/>
      <c r="W634" s="105"/>
      <c r="X634" s="105"/>
      <c r="Y634" s="105"/>
      <c r="Z634" s="105"/>
      <c r="AA634" s="105" t="s">
        <v>7</v>
      </c>
      <c r="AB634" s="105">
        <v>0</v>
      </c>
      <c r="AC634" s="237">
        <v>0</v>
      </c>
      <c r="AD634" s="237">
        <v>0</v>
      </c>
      <c r="AE634" s="105"/>
      <c r="AF634" s="105"/>
      <c r="AG634" s="105"/>
      <c r="AH634" s="24"/>
    </row>
    <row r="635" spans="1:34" ht="15" customHeight="1" x14ac:dyDescent="0.2">
      <c r="A635" s="105">
        <v>7</v>
      </c>
      <c r="B635" s="105" t="s">
        <v>56</v>
      </c>
      <c r="C635" s="105"/>
      <c r="D635" s="105"/>
      <c r="E635" s="105"/>
      <c r="F635" s="105"/>
      <c r="G635" s="105"/>
      <c r="H635" s="105"/>
      <c r="I635" s="105"/>
      <c r="J635" s="105"/>
      <c r="K635" s="105"/>
      <c r="L635" s="105"/>
      <c r="M635" s="105"/>
      <c r="N635" s="105"/>
      <c r="O635" s="105"/>
      <c r="P635" s="105"/>
      <c r="Q635" s="105"/>
      <c r="R635" s="105"/>
      <c r="S635" s="105"/>
      <c r="T635" s="105"/>
      <c r="U635" s="105"/>
      <c r="V635" s="105"/>
      <c r="W635" s="105"/>
      <c r="X635" s="105"/>
      <c r="Y635" s="105"/>
      <c r="Z635" s="105"/>
      <c r="AA635" s="105" t="s">
        <v>8</v>
      </c>
      <c r="AB635" s="105">
        <v>0</v>
      </c>
      <c r="AC635" s="237">
        <v>0</v>
      </c>
      <c r="AD635" s="237">
        <v>0</v>
      </c>
      <c r="AE635" s="105"/>
      <c r="AF635" s="105"/>
      <c r="AG635" s="105"/>
      <c r="AH635" s="24"/>
    </row>
    <row r="636" spans="1:34" ht="15" customHeight="1" x14ac:dyDescent="0.2">
      <c r="A636" s="105">
        <v>8</v>
      </c>
      <c r="B636" s="105" t="s">
        <v>62</v>
      </c>
      <c r="C636" s="105">
        <v>10</v>
      </c>
      <c r="D636" s="105">
        <v>10</v>
      </c>
      <c r="E636" s="105">
        <v>3</v>
      </c>
      <c r="F636" s="105"/>
      <c r="G636" s="105"/>
      <c r="H636" s="105"/>
      <c r="I636" s="105"/>
      <c r="J636" s="105"/>
      <c r="K636" s="105"/>
      <c r="L636" s="105"/>
      <c r="M636" s="105">
        <v>1</v>
      </c>
      <c r="N636" s="105"/>
      <c r="O636" s="105"/>
      <c r="P636" s="105"/>
      <c r="Q636" s="105"/>
      <c r="R636" s="105"/>
      <c r="S636" s="105"/>
      <c r="T636" s="105"/>
      <c r="U636" s="105"/>
      <c r="V636" s="105"/>
      <c r="W636" s="105"/>
      <c r="X636" s="105"/>
      <c r="Y636" s="105"/>
      <c r="Z636" s="105"/>
      <c r="AA636" s="105" t="s">
        <v>116</v>
      </c>
      <c r="AB636" s="105">
        <v>0</v>
      </c>
      <c r="AC636" s="237">
        <v>0</v>
      </c>
      <c r="AD636" s="237">
        <v>0</v>
      </c>
      <c r="AE636" s="105"/>
      <c r="AF636" s="105"/>
      <c r="AG636" s="105"/>
      <c r="AH636" s="24"/>
    </row>
    <row r="637" spans="1:34" ht="15" customHeight="1" x14ac:dyDescent="0.2">
      <c r="A637" s="105">
        <v>9</v>
      </c>
      <c r="B637" s="105" t="s">
        <v>63</v>
      </c>
      <c r="C637" s="105"/>
      <c r="D637" s="105"/>
      <c r="E637" s="105"/>
      <c r="F637" s="105"/>
      <c r="G637" s="105"/>
      <c r="H637" s="105"/>
      <c r="I637" s="105"/>
      <c r="J637" s="105"/>
      <c r="K637" s="105"/>
      <c r="L637" s="105"/>
      <c r="M637" s="105"/>
      <c r="N637" s="105"/>
      <c r="O637" s="105"/>
      <c r="P637" s="105"/>
      <c r="Q637" s="105"/>
      <c r="R637" s="105"/>
      <c r="S637" s="105"/>
      <c r="T637" s="105"/>
      <c r="U637" s="105"/>
      <c r="V637" s="105"/>
      <c r="W637" s="105"/>
      <c r="X637" s="105"/>
      <c r="Y637" s="105"/>
      <c r="Z637" s="105"/>
      <c r="AA637" s="105" t="s">
        <v>10</v>
      </c>
      <c r="AB637" s="105">
        <v>0</v>
      </c>
      <c r="AC637" s="237">
        <v>0</v>
      </c>
      <c r="AD637" s="237">
        <v>0</v>
      </c>
      <c r="AE637" s="105"/>
      <c r="AF637" s="105"/>
      <c r="AG637" s="105"/>
      <c r="AH637" s="24"/>
    </row>
    <row r="638" spans="1:34" ht="15" customHeight="1" x14ac:dyDescent="0.2">
      <c r="A638" s="105">
        <v>10</v>
      </c>
      <c r="B638" s="105" t="s">
        <v>64</v>
      </c>
      <c r="C638" s="105"/>
      <c r="D638" s="105"/>
      <c r="E638" s="105"/>
      <c r="F638" s="105"/>
      <c r="G638" s="105">
        <v>3</v>
      </c>
      <c r="H638" s="105"/>
      <c r="I638" s="105"/>
      <c r="J638" s="105">
        <v>1</v>
      </c>
      <c r="K638" s="105"/>
      <c r="L638" s="105"/>
      <c r="M638" s="105"/>
      <c r="N638" s="105"/>
      <c r="O638" s="105"/>
      <c r="P638" s="105"/>
      <c r="Q638" s="105"/>
      <c r="R638" s="105"/>
      <c r="S638" s="105"/>
      <c r="T638" s="105"/>
      <c r="U638" s="105"/>
      <c r="V638" s="105"/>
      <c r="W638" s="105"/>
      <c r="X638" s="105"/>
      <c r="Y638" s="105"/>
      <c r="Z638" s="105"/>
      <c r="AA638" s="105" t="s">
        <v>292</v>
      </c>
      <c r="AB638" s="105">
        <v>0</v>
      </c>
      <c r="AC638" s="237">
        <v>0</v>
      </c>
      <c r="AD638" s="237">
        <v>0</v>
      </c>
      <c r="AE638" s="105" t="s">
        <v>92</v>
      </c>
      <c r="AF638" s="105"/>
      <c r="AG638" s="105"/>
      <c r="AH638" s="24"/>
    </row>
    <row r="639" spans="1:34" ht="15" customHeight="1" x14ac:dyDescent="0.2">
      <c r="A639" s="105">
        <v>11</v>
      </c>
      <c r="B639" s="105" t="s">
        <v>65</v>
      </c>
      <c r="C639" s="105"/>
      <c r="D639" s="105"/>
      <c r="E639" s="105"/>
      <c r="F639" s="105"/>
      <c r="G639" s="105"/>
      <c r="H639" s="105"/>
      <c r="I639" s="105"/>
      <c r="J639" s="105"/>
      <c r="K639" s="105"/>
      <c r="L639" s="105"/>
      <c r="M639" s="105"/>
      <c r="N639" s="105"/>
      <c r="O639" s="105"/>
      <c r="P639" s="105"/>
      <c r="Q639" s="105"/>
      <c r="R639" s="105"/>
      <c r="S639" s="105"/>
      <c r="T639" s="105"/>
      <c r="U639" s="105"/>
      <c r="V639" s="105"/>
      <c r="W639" s="105"/>
      <c r="X639" s="105"/>
      <c r="Y639" s="105"/>
      <c r="Z639" s="105"/>
      <c r="AA639" s="105" t="s">
        <v>129</v>
      </c>
      <c r="AB639" s="105">
        <v>0</v>
      </c>
      <c r="AC639" s="237">
        <v>0</v>
      </c>
      <c r="AD639" s="237">
        <v>0</v>
      </c>
      <c r="AE639" s="105" t="s">
        <v>130</v>
      </c>
      <c r="AF639" s="237">
        <v>0</v>
      </c>
      <c r="AG639" s="105"/>
      <c r="AH639" s="24"/>
    </row>
    <row r="640" spans="1:34" ht="15" customHeight="1" x14ac:dyDescent="0.2">
      <c r="A640" s="105">
        <v>12</v>
      </c>
      <c r="B640" s="105" t="s">
        <v>66</v>
      </c>
      <c r="C640" s="105"/>
      <c r="D640" s="105"/>
      <c r="E640" s="105"/>
      <c r="F640" s="105"/>
      <c r="G640" s="105"/>
      <c r="H640" s="105"/>
      <c r="I640" s="105"/>
      <c r="J640" s="105">
        <v>2</v>
      </c>
      <c r="K640" s="105"/>
      <c r="L640" s="105"/>
      <c r="M640" s="105"/>
      <c r="N640" s="105"/>
      <c r="O640" s="105"/>
      <c r="P640" s="105"/>
      <c r="Q640" s="105"/>
      <c r="R640" s="105"/>
      <c r="S640" s="105"/>
      <c r="T640" s="105"/>
      <c r="U640" s="105"/>
      <c r="V640" s="105"/>
      <c r="W640" s="105"/>
      <c r="X640" s="105"/>
      <c r="Y640" s="105"/>
      <c r="Z640" s="105"/>
      <c r="AA640" s="105" t="s">
        <v>134</v>
      </c>
      <c r="AB640" s="105">
        <v>0</v>
      </c>
      <c r="AC640" s="237">
        <v>0</v>
      </c>
      <c r="AD640" s="237">
        <v>0</v>
      </c>
      <c r="AE640" s="105" t="s">
        <v>405</v>
      </c>
      <c r="AF640" s="237">
        <v>-214650</v>
      </c>
      <c r="AG640" s="105"/>
      <c r="AH640" s="24"/>
    </row>
    <row r="641" spans="1:34" ht="30" customHeight="1" x14ac:dyDescent="0.45">
      <c r="A641" s="105">
        <v>13</v>
      </c>
      <c r="B641" s="105" t="s">
        <v>68</v>
      </c>
      <c r="C641" s="105"/>
      <c r="D641" s="105"/>
      <c r="E641" s="105"/>
      <c r="F641" s="105"/>
      <c r="G641" s="105"/>
      <c r="H641" s="105"/>
      <c r="I641" s="105"/>
      <c r="J641" s="105"/>
      <c r="K641" s="105"/>
      <c r="L641" s="105"/>
      <c r="M641" s="105"/>
      <c r="N641" s="105"/>
      <c r="O641" s="105"/>
      <c r="P641" s="105">
        <v>2</v>
      </c>
      <c r="Q641" s="105"/>
      <c r="R641" s="105"/>
      <c r="S641" s="105"/>
      <c r="T641" s="105"/>
      <c r="U641" s="105"/>
      <c r="V641" s="105"/>
      <c r="W641" s="105">
        <v>1</v>
      </c>
      <c r="X641" s="105"/>
      <c r="Y641" s="105"/>
      <c r="Z641" s="105"/>
      <c r="AA641" s="105" t="s">
        <v>138</v>
      </c>
      <c r="AB641" s="105">
        <v>0</v>
      </c>
      <c r="AC641" s="237">
        <v>0</v>
      </c>
      <c r="AD641" s="237">
        <v>0</v>
      </c>
      <c r="AE641" s="105" t="s">
        <v>139</v>
      </c>
      <c r="AF641" s="238">
        <v>90000</v>
      </c>
      <c r="AG641" s="105"/>
      <c r="AH641" s="24"/>
    </row>
    <row r="642" spans="1:34" ht="15" customHeight="1" x14ac:dyDescent="0.2">
      <c r="A642" s="105">
        <v>14</v>
      </c>
      <c r="B642" s="105" t="s">
        <v>70</v>
      </c>
      <c r="C642" s="105"/>
      <c r="D642" s="105">
        <v>2</v>
      </c>
      <c r="E642" s="105">
        <v>3</v>
      </c>
      <c r="F642" s="105"/>
      <c r="G642" s="105"/>
      <c r="H642" s="105"/>
      <c r="I642" s="105"/>
      <c r="J642" s="105"/>
      <c r="K642" s="105"/>
      <c r="L642" s="105">
        <v>1</v>
      </c>
      <c r="M642" s="105"/>
      <c r="N642" s="105"/>
      <c r="O642" s="105"/>
      <c r="P642" s="105"/>
      <c r="Q642" s="105"/>
      <c r="R642" s="105"/>
      <c r="S642" s="105"/>
      <c r="T642" s="105"/>
      <c r="U642" s="105">
        <v>1</v>
      </c>
      <c r="V642" s="105"/>
      <c r="W642" s="105"/>
      <c r="X642" s="105"/>
      <c r="Y642" s="105"/>
      <c r="Z642" s="105"/>
      <c r="AA642" s="105" t="s">
        <v>14</v>
      </c>
      <c r="AB642" s="105">
        <v>0</v>
      </c>
      <c r="AC642" s="237">
        <v>0</v>
      </c>
      <c r="AD642" s="237">
        <v>0</v>
      </c>
      <c r="AE642" s="105"/>
      <c r="AF642" s="105"/>
      <c r="AG642" s="105"/>
      <c r="AH642" s="24"/>
    </row>
    <row r="643" spans="1:34" ht="15" customHeight="1" x14ac:dyDescent="0.2">
      <c r="A643" s="105">
        <v>15</v>
      </c>
      <c r="B643" s="105" t="s">
        <v>69</v>
      </c>
      <c r="C643" s="105"/>
      <c r="D643" s="105"/>
      <c r="E643" s="105"/>
      <c r="F643" s="105"/>
      <c r="G643" s="105"/>
      <c r="H643" s="105"/>
      <c r="I643" s="105"/>
      <c r="J643" s="105">
        <v>1</v>
      </c>
      <c r="K643" s="105"/>
      <c r="L643" s="105"/>
      <c r="M643" s="105"/>
      <c r="N643" s="105"/>
      <c r="O643" s="105"/>
      <c r="P643" s="105"/>
      <c r="Q643" s="105"/>
      <c r="R643" s="105"/>
      <c r="S643" s="105"/>
      <c r="T643" s="105"/>
      <c r="U643" s="105"/>
      <c r="V643" s="105"/>
      <c r="W643" s="105"/>
      <c r="X643" s="105"/>
      <c r="Y643" s="105"/>
      <c r="Z643" s="105"/>
      <c r="AA643" s="105" t="s">
        <v>148</v>
      </c>
      <c r="AB643" s="105"/>
      <c r="AC643" s="237">
        <v>0</v>
      </c>
      <c r="AD643" s="237">
        <v>0</v>
      </c>
      <c r="AE643" s="237">
        <v>0</v>
      </c>
      <c r="AF643" s="105"/>
      <c r="AG643" s="105"/>
      <c r="AH643" s="24"/>
    </row>
    <row r="644" spans="1:34" ht="15" customHeight="1" x14ac:dyDescent="0.2">
      <c r="A644" s="105">
        <v>16</v>
      </c>
      <c r="B644" s="105" t="s">
        <v>71</v>
      </c>
      <c r="C644" s="105"/>
      <c r="D644" s="105"/>
      <c r="E644" s="105"/>
      <c r="F644" s="105"/>
      <c r="G644" s="105"/>
      <c r="H644" s="105"/>
      <c r="I644" s="105"/>
      <c r="J644" s="105"/>
      <c r="K644" s="105"/>
      <c r="L644" s="105"/>
      <c r="M644" s="105"/>
      <c r="N644" s="105"/>
      <c r="O644" s="105"/>
      <c r="P644" s="105"/>
      <c r="Q644" s="105"/>
      <c r="R644" s="105"/>
      <c r="S644" s="105"/>
      <c r="T644" s="105"/>
      <c r="U644" s="105"/>
      <c r="V644" s="105"/>
      <c r="W644" s="105">
        <v>1</v>
      </c>
      <c r="X644" s="105"/>
      <c r="Y644" s="105"/>
      <c r="Z644" s="105"/>
      <c r="AA644" s="105" t="s">
        <v>20</v>
      </c>
      <c r="AB644" s="105">
        <v>0</v>
      </c>
      <c r="AC644" s="237">
        <v>0</v>
      </c>
      <c r="AD644" s="237">
        <v>0</v>
      </c>
      <c r="AE644" s="105"/>
      <c r="AF644" s="105"/>
      <c r="AG644" s="105"/>
      <c r="AH644" s="24"/>
    </row>
    <row r="645" spans="1:34" ht="15" customHeight="1" x14ac:dyDescent="0.2">
      <c r="A645" s="105">
        <v>17</v>
      </c>
      <c r="B645" s="105" t="s">
        <v>72</v>
      </c>
      <c r="C645" s="105"/>
      <c r="D645" s="105"/>
      <c r="E645" s="105"/>
      <c r="F645" s="105"/>
      <c r="G645" s="105"/>
      <c r="H645" s="105"/>
      <c r="I645" s="105"/>
      <c r="J645" s="105"/>
      <c r="K645" s="105"/>
      <c r="L645" s="105">
        <v>2</v>
      </c>
      <c r="M645" s="105">
        <v>1</v>
      </c>
      <c r="N645" s="105"/>
      <c r="O645" s="105"/>
      <c r="P645" s="105"/>
      <c r="Q645" s="105"/>
      <c r="R645" s="105"/>
      <c r="S645" s="105"/>
      <c r="T645" s="105"/>
      <c r="U645" s="105"/>
      <c r="V645" s="105"/>
      <c r="W645" s="105"/>
      <c r="X645" s="105"/>
      <c r="Y645" s="105"/>
      <c r="Z645" s="105"/>
      <c r="AA645" s="105" t="s">
        <v>387</v>
      </c>
      <c r="AB645" s="105">
        <v>0</v>
      </c>
      <c r="AC645" s="237">
        <v>0</v>
      </c>
      <c r="AD645" s="237">
        <v>0</v>
      </c>
      <c r="AE645" s="105"/>
      <c r="AF645" s="105"/>
      <c r="AG645" s="105"/>
      <c r="AH645" s="24"/>
    </row>
    <row r="646" spans="1:34" ht="15" customHeight="1" x14ac:dyDescent="0.2">
      <c r="A646" s="105">
        <v>18</v>
      </c>
      <c r="B646" s="105" t="s">
        <v>73</v>
      </c>
      <c r="C646" s="105"/>
      <c r="D646" s="105">
        <v>3</v>
      </c>
      <c r="E646" s="105">
        <v>3</v>
      </c>
      <c r="F646" s="105">
        <v>3</v>
      </c>
      <c r="G646" s="105"/>
      <c r="H646" s="105"/>
      <c r="I646" s="105"/>
      <c r="J646" s="105">
        <v>2</v>
      </c>
      <c r="K646" s="105"/>
      <c r="L646" s="105"/>
      <c r="M646" s="105"/>
      <c r="N646" s="105"/>
      <c r="O646" s="105"/>
      <c r="P646" s="105">
        <v>1</v>
      </c>
      <c r="Q646" s="105"/>
      <c r="R646" s="105">
        <v>1</v>
      </c>
      <c r="S646" s="105"/>
      <c r="T646" s="105"/>
      <c r="U646" s="105"/>
      <c r="V646" s="105"/>
      <c r="W646" s="105"/>
      <c r="X646" s="105"/>
      <c r="Y646" s="105"/>
      <c r="Z646" s="105"/>
      <c r="AA646" s="105" t="s">
        <v>163</v>
      </c>
      <c r="AB646" s="105">
        <v>0</v>
      </c>
      <c r="AC646" s="237">
        <v>0</v>
      </c>
      <c r="AD646" s="237">
        <v>0</v>
      </c>
      <c r="AE646" s="105"/>
      <c r="AF646" s="105"/>
      <c r="AG646" s="105"/>
      <c r="AH646" s="24"/>
    </row>
    <row r="647" spans="1:34" ht="15" customHeight="1" x14ac:dyDescent="0.2">
      <c r="A647" s="105">
        <v>19</v>
      </c>
      <c r="B647" s="105" t="s">
        <v>75</v>
      </c>
      <c r="C647" s="105"/>
      <c r="D647" s="105"/>
      <c r="E647" s="105"/>
      <c r="F647" s="105"/>
      <c r="G647" s="105"/>
      <c r="H647" s="105"/>
      <c r="I647" s="105"/>
      <c r="J647" s="105"/>
      <c r="K647" s="105"/>
      <c r="L647" s="105"/>
      <c r="M647" s="105"/>
      <c r="N647" s="105"/>
      <c r="O647" s="105"/>
      <c r="P647" s="105"/>
      <c r="Q647" s="105"/>
      <c r="R647" s="105"/>
      <c r="S647" s="105"/>
      <c r="T647" s="105"/>
      <c r="U647" s="105"/>
      <c r="V647" s="105"/>
      <c r="W647" s="105"/>
      <c r="X647" s="105"/>
      <c r="Y647" s="105"/>
      <c r="Z647" s="105"/>
      <c r="AA647" s="105" t="s">
        <v>416</v>
      </c>
      <c r="AB647" s="105"/>
      <c r="AC647" s="237">
        <v>0</v>
      </c>
      <c r="AD647" s="237">
        <v>0</v>
      </c>
      <c r="AE647" s="237">
        <v>0</v>
      </c>
      <c r="AF647" s="105"/>
      <c r="AG647" s="105"/>
      <c r="AH647" s="24"/>
    </row>
    <row r="648" spans="1:34" ht="15" customHeight="1" x14ac:dyDescent="0.2">
      <c r="A648" s="105">
        <v>20</v>
      </c>
      <c r="B648" s="105" t="s">
        <v>76</v>
      </c>
      <c r="C648" s="105"/>
      <c r="D648" s="105"/>
      <c r="E648" s="105"/>
      <c r="F648" s="105"/>
      <c r="G648" s="105"/>
      <c r="H648" s="105"/>
      <c r="I648" s="105"/>
      <c r="J648" s="105"/>
      <c r="K648" s="105"/>
      <c r="L648" s="105"/>
      <c r="M648" s="105"/>
      <c r="N648" s="105"/>
      <c r="O648" s="105"/>
      <c r="P648" s="105"/>
      <c r="Q648" s="105"/>
      <c r="R648" s="105"/>
      <c r="S648" s="105"/>
      <c r="T648" s="105"/>
      <c r="U648" s="105"/>
      <c r="V648" s="105"/>
      <c r="W648" s="105"/>
      <c r="X648" s="105"/>
      <c r="Y648" s="105"/>
      <c r="Z648" s="105"/>
      <c r="AA648" s="105" t="s">
        <v>31</v>
      </c>
      <c r="AB648" s="105">
        <v>0</v>
      </c>
      <c r="AC648" s="237">
        <v>0</v>
      </c>
      <c r="AD648" s="237">
        <v>0</v>
      </c>
      <c r="AE648" s="105"/>
      <c r="AF648" s="105"/>
      <c r="AG648" s="105"/>
      <c r="AH648" s="24"/>
    </row>
    <row r="649" spans="1:34" ht="15" customHeight="1" x14ac:dyDescent="0.2">
      <c r="A649" s="105">
        <v>21</v>
      </c>
      <c r="B649" s="105" t="s">
        <v>77</v>
      </c>
      <c r="C649" s="105">
        <v>4</v>
      </c>
      <c r="D649" s="105"/>
      <c r="E649" s="105"/>
      <c r="F649" s="105"/>
      <c r="G649" s="105"/>
      <c r="H649" s="105"/>
      <c r="I649" s="105"/>
      <c r="J649" s="105"/>
      <c r="K649" s="105"/>
      <c r="L649" s="105"/>
      <c r="M649" s="105"/>
      <c r="N649" s="105"/>
      <c r="O649" s="105"/>
      <c r="P649" s="105"/>
      <c r="Q649" s="105"/>
      <c r="R649" s="105"/>
      <c r="S649" s="105"/>
      <c r="T649" s="105"/>
      <c r="U649" s="105"/>
      <c r="V649" s="105"/>
      <c r="W649" s="105"/>
      <c r="X649" s="105"/>
      <c r="Y649" s="105"/>
      <c r="Z649" s="105"/>
      <c r="AA649" s="105" t="s">
        <v>171</v>
      </c>
      <c r="AB649" s="105">
        <v>0</v>
      </c>
      <c r="AC649" s="237">
        <v>0</v>
      </c>
      <c r="AD649" s="237">
        <v>0</v>
      </c>
      <c r="AE649" s="105"/>
      <c r="AF649" s="105"/>
      <c r="AG649" s="105"/>
      <c r="AH649" s="24"/>
    </row>
    <row r="650" spans="1:34" ht="15" customHeight="1" x14ac:dyDescent="0.2">
      <c r="A650" s="105">
        <v>22</v>
      </c>
      <c r="B650" s="105" t="s">
        <v>78</v>
      </c>
      <c r="C650" s="105">
        <v>6</v>
      </c>
      <c r="D650" s="105"/>
      <c r="E650" s="105"/>
      <c r="F650" s="105"/>
      <c r="G650" s="105">
        <v>4</v>
      </c>
      <c r="H650" s="105"/>
      <c r="I650" s="105"/>
      <c r="J650" s="105">
        <v>1</v>
      </c>
      <c r="K650" s="105"/>
      <c r="L650" s="105"/>
      <c r="M650" s="105"/>
      <c r="N650" s="105"/>
      <c r="O650" s="105"/>
      <c r="P650" s="105"/>
      <c r="Q650" s="105"/>
      <c r="R650" s="105"/>
      <c r="S650" s="105"/>
      <c r="T650" s="105"/>
      <c r="U650" s="105"/>
      <c r="V650" s="105"/>
      <c r="W650" s="105"/>
      <c r="X650" s="105"/>
      <c r="Y650" s="105"/>
      <c r="Z650" s="105"/>
      <c r="AA650" s="105" t="s">
        <v>151</v>
      </c>
      <c r="AB650" s="105">
        <v>0</v>
      </c>
      <c r="AC650" s="237">
        <v>0</v>
      </c>
      <c r="AD650" s="237">
        <v>0</v>
      </c>
      <c r="AE650" s="105"/>
      <c r="AF650" s="105"/>
      <c r="AG650" s="105"/>
      <c r="AH650" s="24"/>
    </row>
    <row r="651" spans="1:34" ht="15" customHeight="1" x14ac:dyDescent="0.2">
      <c r="A651" s="105">
        <v>23</v>
      </c>
      <c r="B651" s="105" t="s">
        <v>424</v>
      </c>
      <c r="C651" s="105"/>
      <c r="D651" s="105"/>
      <c r="E651" s="105"/>
      <c r="F651" s="105"/>
      <c r="G651" s="105"/>
      <c r="H651" s="105"/>
      <c r="I651" s="105"/>
      <c r="J651" s="105"/>
      <c r="K651" s="105"/>
      <c r="L651" s="105"/>
      <c r="M651" s="105"/>
      <c r="N651" s="105"/>
      <c r="O651" s="105"/>
      <c r="P651" s="105"/>
      <c r="Q651" s="105"/>
      <c r="R651" s="105"/>
      <c r="S651" s="105"/>
      <c r="T651" s="105"/>
      <c r="U651" s="105"/>
      <c r="V651" s="105"/>
      <c r="W651" s="105"/>
      <c r="X651" s="105"/>
      <c r="Y651" s="105"/>
      <c r="Z651" s="105"/>
      <c r="AA651" s="105" t="s">
        <v>173</v>
      </c>
      <c r="AB651" s="105">
        <v>0</v>
      </c>
      <c r="AC651" s="237">
        <v>0</v>
      </c>
      <c r="AD651" s="237">
        <v>0</v>
      </c>
      <c r="AE651" s="105"/>
      <c r="AF651" s="105"/>
      <c r="AG651" s="105"/>
      <c r="AH651" s="24"/>
    </row>
    <row r="652" spans="1:34" ht="15" customHeight="1" x14ac:dyDescent="0.2">
      <c r="A652" s="105">
        <v>24</v>
      </c>
      <c r="B652" s="105" t="s">
        <v>425</v>
      </c>
      <c r="C652" s="105"/>
      <c r="D652" s="105"/>
      <c r="E652" s="105"/>
      <c r="F652" s="105"/>
      <c r="G652" s="105"/>
      <c r="H652" s="105"/>
      <c r="I652" s="105"/>
      <c r="J652" s="105"/>
      <c r="K652" s="105"/>
      <c r="L652" s="105"/>
      <c r="M652" s="105"/>
      <c r="N652" s="105"/>
      <c r="O652" s="105"/>
      <c r="P652" s="105"/>
      <c r="Q652" s="105"/>
      <c r="R652" s="105"/>
      <c r="S652" s="105"/>
      <c r="T652" s="105"/>
      <c r="U652" s="105"/>
      <c r="V652" s="105"/>
      <c r="W652" s="105"/>
      <c r="X652" s="105"/>
      <c r="Y652" s="105"/>
      <c r="Z652" s="105"/>
      <c r="AA652" s="105" t="s">
        <v>418</v>
      </c>
      <c r="AB652" s="105">
        <v>0</v>
      </c>
      <c r="AC652" s="237">
        <v>0</v>
      </c>
      <c r="AD652" s="237">
        <v>0</v>
      </c>
      <c r="AE652" s="105"/>
      <c r="AF652" s="105"/>
      <c r="AG652" s="105"/>
      <c r="AH652" s="24"/>
    </row>
    <row r="653" spans="1:34" ht="15" customHeight="1" x14ac:dyDescent="0.2">
      <c r="A653" s="105">
        <v>25</v>
      </c>
      <c r="B653" s="105" t="s">
        <v>396</v>
      </c>
      <c r="C653" s="105"/>
      <c r="D653" s="105"/>
      <c r="E653" s="105"/>
      <c r="F653" s="105"/>
      <c r="G653" s="105"/>
      <c r="H653" s="105"/>
      <c r="I653" s="105"/>
      <c r="J653" s="105"/>
      <c r="K653" s="105"/>
      <c r="L653" s="105"/>
      <c r="M653" s="105"/>
      <c r="N653" s="105"/>
      <c r="O653" s="105"/>
      <c r="P653" s="105"/>
      <c r="Q653" s="105"/>
      <c r="R653" s="105"/>
      <c r="S653" s="105"/>
      <c r="T653" s="105"/>
      <c r="U653" s="105"/>
      <c r="V653" s="105"/>
      <c r="W653" s="105"/>
      <c r="X653" s="105"/>
      <c r="Y653" s="105"/>
      <c r="Z653" s="105"/>
      <c r="AA653" s="105"/>
      <c r="AB653" s="105"/>
      <c r="AC653" s="237">
        <v>0</v>
      </c>
      <c r="AD653" s="237">
        <v>0</v>
      </c>
      <c r="AE653" s="237">
        <v>0</v>
      </c>
      <c r="AF653" s="105"/>
      <c r="AG653" s="105"/>
      <c r="AH653" s="24"/>
    </row>
    <row r="654" spans="1:34" ht="15" customHeight="1" x14ac:dyDescent="0.2">
      <c r="A654" s="105">
        <v>26</v>
      </c>
      <c r="B654" s="105" t="s">
        <v>80</v>
      </c>
      <c r="C654" s="105"/>
      <c r="D654" s="105"/>
      <c r="E654" s="105"/>
      <c r="F654" s="105"/>
      <c r="G654" s="105"/>
      <c r="H654" s="105"/>
      <c r="I654" s="105"/>
      <c r="J654" s="105"/>
      <c r="K654" s="105"/>
      <c r="L654" s="105"/>
      <c r="M654" s="105">
        <v>3</v>
      </c>
      <c r="N654" s="105"/>
      <c r="O654" s="105"/>
      <c r="P654" s="105">
        <v>1</v>
      </c>
      <c r="Q654" s="105"/>
      <c r="R654" s="105"/>
      <c r="S654" s="105"/>
      <c r="T654" s="105">
        <v>4</v>
      </c>
      <c r="U654" s="105"/>
      <c r="V654" s="105"/>
      <c r="W654" s="105"/>
      <c r="X654" s="105"/>
      <c r="Y654" s="105"/>
      <c r="Z654" s="105"/>
      <c r="AA654" s="105" t="s">
        <v>187</v>
      </c>
      <c r="AB654" s="105"/>
      <c r="AC654" s="237">
        <v>0</v>
      </c>
      <c r="AD654" s="237">
        <v>0</v>
      </c>
      <c r="AE654" s="105">
        <v>214650</v>
      </c>
      <c r="AF654" s="105"/>
      <c r="AG654" s="105"/>
      <c r="AH654" s="24"/>
    </row>
    <row r="655" spans="1:34" ht="15" customHeight="1" x14ac:dyDescent="0.2">
      <c r="A655" s="105">
        <v>27</v>
      </c>
      <c r="B655" s="105" t="s">
        <v>81</v>
      </c>
      <c r="C655" s="105"/>
      <c r="D655" s="105"/>
      <c r="E655" s="105"/>
      <c r="F655" s="105"/>
      <c r="G655" s="105"/>
      <c r="H655" s="105"/>
      <c r="I655" s="105"/>
      <c r="J655" s="105"/>
      <c r="K655" s="105"/>
      <c r="L655" s="105"/>
      <c r="M655" s="105"/>
      <c r="N655" s="105"/>
      <c r="O655" s="105"/>
      <c r="P655" s="105"/>
      <c r="Q655" s="105"/>
      <c r="R655" s="105"/>
      <c r="S655" s="105"/>
      <c r="T655" s="105"/>
      <c r="U655" s="105"/>
      <c r="V655" s="105"/>
      <c r="W655" s="105"/>
      <c r="X655" s="105"/>
      <c r="Y655" s="105"/>
      <c r="Z655" s="105"/>
      <c r="AA655" s="105"/>
      <c r="AB655" s="105"/>
      <c r="AC655" s="105"/>
      <c r="AD655" s="105"/>
      <c r="AE655" s="105"/>
      <c r="AF655" s="105"/>
      <c r="AG655" s="105"/>
      <c r="AH655" s="24"/>
    </row>
    <row r="656" spans="1:34" ht="15" customHeight="1" x14ac:dyDescent="0.2">
      <c r="A656" s="105">
        <v>28</v>
      </c>
      <c r="B656" s="105" t="s">
        <v>53</v>
      </c>
      <c r="C656" s="105"/>
      <c r="D656" s="105"/>
      <c r="E656" s="105"/>
      <c r="F656" s="105"/>
      <c r="G656" s="105"/>
      <c r="H656" s="105"/>
      <c r="I656" s="105"/>
      <c r="J656" s="105"/>
      <c r="K656" s="105"/>
      <c r="L656" s="105"/>
      <c r="M656" s="105"/>
      <c r="N656" s="105"/>
      <c r="O656" s="105"/>
      <c r="P656" s="105"/>
      <c r="Q656" s="105"/>
      <c r="R656" s="105"/>
      <c r="S656" s="105"/>
      <c r="T656" s="105"/>
      <c r="U656" s="105"/>
      <c r="V656" s="105"/>
      <c r="W656" s="105"/>
      <c r="X656" s="105"/>
      <c r="Y656" s="105"/>
      <c r="Z656" s="105"/>
      <c r="AA656" s="105"/>
      <c r="AB656" s="105"/>
      <c r="AC656" s="105"/>
      <c r="AD656" s="105"/>
      <c r="AE656" s="105"/>
      <c r="AF656" s="105"/>
      <c r="AG656" s="105"/>
      <c r="AH656" s="24"/>
    </row>
    <row r="657" spans="1:60" ht="15" customHeight="1" x14ac:dyDescent="0.2">
      <c r="A657" s="105">
        <v>29</v>
      </c>
      <c r="B657" s="105" t="s">
        <v>61</v>
      </c>
      <c r="C657" s="105"/>
      <c r="D657" s="105"/>
      <c r="E657" s="105"/>
      <c r="F657" s="105"/>
      <c r="G657" s="105"/>
      <c r="H657" s="105">
        <v>1</v>
      </c>
      <c r="I657" s="105"/>
      <c r="J657" s="105"/>
      <c r="K657" s="105"/>
      <c r="L657" s="105"/>
      <c r="M657" s="105"/>
      <c r="N657" s="105"/>
      <c r="O657" s="105"/>
      <c r="P657" s="105"/>
      <c r="Q657" s="105"/>
      <c r="R657" s="105"/>
      <c r="S657" s="105"/>
      <c r="T657" s="105"/>
      <c r="U657" s="105"/>
      <c r="V657" s="105"/>
      <c r="W657" s="105"/>
      <c r="X657" s="105"/>
      <c r="Y657" s="105"/>
      <c r="Z657" s="105"/>
      <c r="AA657" s="105"/>
      <c r="AB657" s="105"/>
      <c r="AC657" s="105"/>
      <c r="AD657" s="105"/>
      <c r="AE657" s="105"/>
      <c r="AF657" s="105"/>
      <c r="AG657" s="105"/>
      <c r="AH657" s="24"/>
    </row>
    <row r="658" spans="1:60" ht="15" customHeight="1" x14ac:dyDescent="0.2">
      <c r="A658" s="105">
        <v>30</v>
      </c>
      <c r="B658" s="105" t="s">
        <v>48</v>
      </c>
      <c r="C658" s="105"/>
      <c r="D658" s="105"/>
      <c r="E658" s="105"/>
      <c r="F658" s="105"/>
      <c r="G658" s="105"/>
      <c r="H658" s="105"/>
      <c r="I658" s="105"/>
      <c r="J658" s="105">
        <v>1</v>
      </c>
      <c r="K658" s="105"/>
      <c r="L658" s="105"/>
      <c r="M658" s="105"/>
      <c r="N658" s="105"/>
      <c r="O658" s="105"/>
      <c r="P658" s="105"/>
      <c r="Q658" s="105"/>
      <c r="R658" s="105"/>
      <c r="S658" s="105"/>
      <c r="T658" s="105"/>
      <c r="U658" s="105"/>
      <c r="V658" s="105"/>
      <c r="W658" s="105"/>
      <c r="X658" s="105"/>
      <c r="Y658" s="105"/>
      <c r="Z658" s="105"/>
      <c r="AA658" s="105"/>
      <c r="AB658" s="105"/>
      <c r="AC658" s="105"/>
      <c r="AD658" s="105"/>
      <c r="AE658" s="105"/>
      <c r="AF658" s="105"/>
      <c r="AG658" s="105"/>
      <c r="AH658" s="24"/>
    </row>
    <row r="659" spans="1:60" ht="15" customHeight="1" x14ac:dyDescent="0.2">
      <c r="A659" s="105">
        <v>31</v>
      </c>
      <c r="B659" s="105" t="s">
        <v>49</v>
      </c>
      <c r="C659" s="105"/>
      <c r="D659" s="105"/>
      <c r="E659" s="105"/>
      <c r="F659" s="105"/>
      <c r="G659" s="105"/>
      <c r="H659" s="105"/>
      <c r="I659" s="105"/>
      <c r="J659" s="105"/>
      <c r="K659" s="105"/>
      <c r="L659" s="105">
        <v>1</v>
      </c>
      <c r="M659" s="105"/>
      <c r="N659" s="105"/>
      <c r="O659" s="105"/>
      <c r="P659" s="105"/>
      <c r="Q659" s="105"/>
      <c r="R659" s="105"/>
      <c r="S659" s="105">
        <v>1</v>
      </c>
      <c r="T659" s="105"/>
      <c r="U659" s="105">
        <v>2</v>
      </c>
      <c r="V659" s="105"/>
      <c r="W659" s="105"/>
      <c r="X659" s="105"/>
      <c r="Y659" s="105"/>
      <c r="Z659" s="105"/>
      <c r="AA659" s="105"/>
      <c r="AB659" s="105"/>
      <c r="AC659" s="105"/>
      <c r="AD659" s="105"/>
      <c r="AE659" s="105"/>
      <c r="AF659" s="105"/>
      <c r="AG659" s="105"/>
      <c r="AH659" s="24"/>
    </row>
    <row r="660" spans="1:60" ht="15" customHeight="1" x14ac:dyDescent="0.2">
      <c r="A660" s="105">
        <v>32</v>
      </c>
      <c r="B660" s="105" t="s">
        <v>428</v>
      </c>
      <c r="C660" s="105"/>
      <c r="D660" s="105"/>
      <c r="E660" s="105"/>
      <c r="F660" s="105"/>
      <c r="G660" s="105"/>
      <c r="H660" s="105"/>
      <c r="I660" s="105"/>
      <c r="J660" s="105"/>
      <c r="K660" s="105"/>
      <c r="L660" s="105"/>
      <c r="M660" s="105"/>
      <c r="N660" s="105"/>
      <c r="O660" s="105"/>
      <c r="P660" s="105"/>
      <c r="Q660" s="105"/>
      <c r="R660" s="105"/>
      <c r="S660" s="105"/>
      <c r="T660" s="105"/>
      <c r="U660" s="105"/>
      <c r="V660" s="105"/>
      <c r="W660" s="105"/>
      <c r="X660" s="105"/>
      <c r="Y660" s="105"/>
      <c r="Z660" s="105"/>
      <c r="AA660" s="105" t="s">
        <v>224</v>
      </c>
      <c r="AB660" s="105" t="s">
        <v>445</v>
      </c>
      <c r="AC660" s="105" t="s">
        <v>225</v>
      </c>
      <c r="AD660" s="105"/>
      <c r="AE660" s="105"/>
      <c r="AF660" s="105"/>
      <c r="AG660" s="105"/>
      <c r="AH660" s="24"/>
    </row>
    <row r="661" spans="1:60" ht="15" customHeight="1" x14ac:dyDescent="0.2">
      <c r="A661" s="105">
        <v>33</v>
      </c>
      <c r="B661" s="105" t="s">
        <v>59</v>
      </c>
      <c r="C661" s="105"/>
      <c r="D661" s="105"/>
      <c r="E661" s="105"/>
      <c r="F661" s="105"/>
      <c r="G661" s="105"/>
      <c r="H661" s="105"/>
      <c r="I661" s="105"/>
      <c r="J661" s="105"/>
      <c r="K661" s="105"/>
      <c r="L661" s="105"/>
      <c r="M661" s="105"/>
      <c r="N661" s="105"/>
      <c r="O661" s="105"/>
      <c r="P661" s="105"/>
      <c r="Q661" s="105"/>
      <c r="R661" s="105"/>
      <c r="S661" s="105"/>
      <c r="T661" s="105"/>
      <c r="U661" s="105"/>
      <c r="V661" s="105"/>
      <c r="W661" s="105"/>
      <c r="X661" s="105"/>
      <c r="Y661" s="105"/>
      <c r="Z661" s="105"/>
      <c r="AA661" s="105" t="s">
        <v>228</v>
      </c>
      <c r="AB661" s="105" t="s">
        <v>266</v>
      </c>
      <c r="AC661" s="237">
        <v>435000</v>
      </c>
      <c r="AD661" s="105"/>
      <c r="AE661" s="105"/>
      <c r="AF661" s="105"/>
      <c r="AG661" s="105"/>
      <c r="AH661" s="24"/>
    </row>
    <row r="662" spans="1:60" ht="15" customHeight="1" x14ac:dyDescent="0.2">
      <c r="A662" s="105">
        <v>34</v>
      </c>
      <c r="B662" s="105" t="s">
        <v>60</v>
      </c>
      <c r="C662" s="105"/>
      <c r="D662" s="105"/>
      <c r="E662" s="105"/>
      <c r="F662" s="105"/>
      <c r="G662" s="105"/>
      <c r="H662" s="105"/>
      <c r="I662" s="105"/>
      <c r="J662" s="105">
        <v>2</v>
      </c>
      <c r="K662" s="105"/>
      <c r="L662" s="105"/>
      <c r="M662" s="105"/>
      <c r="N662" s="105"/>
      <c r="O662" s="105"/>
      <c r="P662" s="105"/>
      <c r="Q662" s="105"/>
      <c r="R662" s="105"/>
      <c r="S662" s="105"/>
      <c r="T662" s="105"/>
      <c r="U662" s="105"/>
      <c r="V662" s="105"/>
      <c r="W662" s="105"/>
      <c r="X662" s="105"/>
      <c r="Y662" s="105"/>
      <c r="Z662" s="105"/>
      <c r="AA662" s="105" t="s">
        <v>229</v>
      </c>
      <c r="AB662" s="237">
        <v>135000</v>
      </c>
      <c r="AC662" s="105"/>
      <c r="AD662" s="105" t="s">
        <v>230</v>
      </c>
      <c r="AE662" s="105"/>
      <c r="AF662" s="105"/>
      <c r="AG662" s="105"/>
      <c r="AH662" s="24"/>
    </row>
    <row r="663" spans="1:60" ht="15" customHeight="1" x14ac:dyDescent="0.2">
      <c r="A663" s="105">
        <v>35</v>
      </c>
      <c r="B663" s="105" t="s">
        <v>429</v>
      </c>
      <c r="C663" s="105"/>
      <c r="D663" s="105"/>
      <c r="E663" s="105"/>
      <c r="F663" s="105"/>
      <c r="G663" s="105"/>
      <c r="H663" s="105"/>
      <c r="I663" s="105"/>
      <c r="J663" s="105"/>
      <c r="K663" s="105"/>
      <c r="L663" s="105"/>
      <c r="M663" s="105"/>
      <c r="N663" s="105"/>
      <c r="O663" s="105"/>
      <c r="P663" s="105"/>
      <c r="Q663" s="105"/>
      <c r="R663" s="105"/>
      <c r="S663" s="105"/>
      <c r="T663" s="105"/>
      <c r="U663" s="105"/>
      <c r="V663" s="105"/>
      <c r="W663" s="105"/>
      <c r="X663" s="105"/>
      <c r="Y663" s="105"/>
      <c r="Z663" s="105"/>
      <c r="AA663" s="105" t="s">
        <v>231</v>
      </c>
      <c r="AB663" s="237">
        <v>33000</v>
      </c>
      <c r="AC663" s="105"/>
      <c r="AD663" s="237">
        <v>435000</v>
      </c>
      <c r="AE663" s="105"/>
      <c r="AF663" s="105"/>
      <c r="AG663" s="105"/>
      <c r="AH663" s="24"/>
    </row>
    <row r="664" spans="1:60" ht="15" customHeight="1" x14ac:dyDescent="0.2">
      <c r="A664" s="105">
        <v>36</v>
      </c>
      <c r="B664" s="105" t="s">
        <v>83</v>
      </c>
      <c r="C664" s="105">
        <v>2</v>
      </c>
      <c r="D664" s="105">
        <v>2</v>
      </c>
      <c r="E664" s="105"/>
      <c r="F664" s="105"/>
      <c r="G664" s="105"/>
      <c r="H664" s="105"/>
      <c r="I664" s="105"/>
      <c r="J664" s="105">
        <v>1</v>
      </c>
      <c r="K664" s="105"/>
      <c r="L664" s="105"/>
      <c r="M664" s="105"/>
      <c r="N664" s="105"/>
      <c r="O664" s="105"/>
      <c r="P664" s="105"/>
      <c r="Q664" s="105"/>
      <c r="R664" s="105"/>
      <c r="S664" s="105"/>
      <c r="T664" s="105"/>
      <c r="U664" s="105"/>
      <c r="V664" s="105"/>
      <c r="W664" s="105"/>
      <c r="X664" s="105"/>
      <c r="Y664" s="105"/>
      <c r="Z664" s="105"/>
      <c r="AA664" s="105" t="s">
        <v>232</v>
      </c>
      <c r="AB664" s="237">
        <v>33000</v>
      </c>
      <c r="AC664" s="105"/>
      <c r="AD664" s="105"/>
      <c r="AE664" s="105"/>
      <c r="AF664" s="105"/>
      <c r="AG664" s="105"/>
      <c r="AH664" s="24"/>
    </row>
    <row r="665" spans="1:60" ht="15" customHeight="1" x14ac:dyDescent="0.2">
      <c r="A665" s="105">
        <v>37</v>
      </c>
      <c r="B665" s="105" t="s">
        <v>84</v>
      </c>
      <c r="C665" s="105"/>
      <c r="D665" s="105"/>
      <c r="E665" s="105"/>
      <c r="F665" s="105"/>
      <c r="G665" s="105"/>
      <c r="H665" s="105"/>
      <c r="I665" s="105"/>
      <c r="J665" s="105"/>
      <c r="K665" s="105"/>
      <c r="L665" s="105"/>
      <c r="M665" s="105"/>
      <c r="N665" s="105"/>
      <c r="O665" s="105"/>
      <c r="P665" s="105"/>
      <c r="Q665" s="105">
        <v>1</v>
      </c>
      <c r="R665" s="105"/>
      <c r="S665" s="105"/>
      <c r="T665" s="105">
        <v>1</v>
      </c>
      <c r="U665" s="105"/>
      <c r="V665" s="105"/>
      <c r="W665" s="105"/>
      <c r="X665" s="105"/>
      <c r="Y665" s="105"/>
      <c r="Z665" s="105"/>
      <c r="AA665" s="105" t="s">
        <v>446</v>
      </c>
      <c r="AB665" s="237">
        <v>12000</v>
      </c>
      <c r="AC665" s="105"/>
      <c r="AD665" s="105"/>
      <c r="AE665" s="105"/>
      <c r="AF665" s="105"/>
      <c r="AG665" s="105"/>
      <c r="AH665" s="24"/>
    </row>
    <row r="666" spans="1:60" ht="15" customHeight="1" x14ac:dyDescent="0.2">
      <c r="A666" s="105">
        <v>38</v>
      </c>
      <c r="B666" s="105" t="s">
        <v>85</v>
      </c>
      <c r="C666" s="105"/>
      <c r="D666" s="105"/>
      <c r="E666" s="105"/>
      <c r="F666" s="105"/>
      <c r="G666" s="105"/>
      <c r="H666" s="105"/>
      <c r="I666" s="105"/>
      <c r="J666" s="105"/>
      <c r="K666" s="105"/>
      <c r="L666" s="105"/>
      <c r="M666" s="105"/>
      <c r="N666" s="105"/>
      <c r="O666" s="105"/>
      <c r="P666" s="105"/>
      <c r="Q666" s="105"/>
      <c r="R666" s="105"/>
      <c r="S666" s="105"/>
      <c r="T666" s="105"/>
      <c r="U666" s="105"/>
      <c r="V666" s="105"/>
      <c r="W666" s="105"/>
      <c r="X666" s="105"/>
      <c r="Y666" s="105"/>
      <c r="Z666" s="105"/>
      <c r="AA666" s="105" t="s">
        <v>233</v>
      </c>
      <c r="AB666" s="237">
        <v>43500</v>
      </c>
      <c r="AC666" s="105"/>
      <c r="AD666" s="105"/>
      <c r="AE666" s="105"/>
      <c r="AF666" s="105"/>
      <c r="AG666" s="105"/>
      <c r="AH666" s="24"/>
    </row>
    <row r="667" spans="1:60" ht="15" customHeight="1" x14ac:dyDescent="0.2">
      <c r="A667" s="105">
        <v>39</v>
      </c>
      <c r="B667" s="105" t="s">
        <v>435</v>
      </c>
      <c r="C667" s="105"/>
      <c r="D667" s="105"/>
      <c r="E667" s="105"/>
      <c r="F667" s="105"/>
      <c r="G667" s="105"/>
      <c r="H667" s="105"/>
      <c r="I667" s="105"/>
      <c r="J667" s="105"/>
      <c r="K667" s="105"/>
      <c r="L667" s="105"/>
      <c r="M667" s="105"/>
      <c r="N667" s="105"/>
      <c r="O667" s="105"/>
      <c r="P667" s="105"/>
      <c r="Q667" s="105"/>
      <c r="R667" s="105"/>
      <c r="S667" s="105"/>
      <c r="T667" s="105"/>
      <c r="U667" s="105"/>
      <c r="V667" s="105"/>
      <c r="W667" s="105"/>
      <c r="X667" s="105"/>
      <c r="Y667" s="105"/>
      <c r="Z667" s="105"/>
      <c r="AA667" s="105" t="s">
        <v>234</v>
      </c>
      <c r="AB667" s="237">
        <v>30000</v>
      </c>
      <c r="AC667" s="105"/>
      <c r="AD667" s="105"/>
      <c r="AE667" s="105"/>
      <c r="AF667" s="105"/>
      <c r="AG667" s="105"/>
      <c r="AH667" s="24"/>
    </row>
    <row r="668" spans="1:60" ht="15" customHeight="1" x14ac:dyDescent="0.2">
      <c r="A668" s="105"/>
      <c r="B668" s="105" t="s">
        <v>447</v>
      </c>
      <c r="C668" s="105"/>
      <c r="D668" s="105"/>
      <c r="E668" s="105"/>
      <c r="F668" s="105"/>
      <c r="G668" s="105"/>
      <c r="H668" s="105"/>
      <c r="I668" s="105"/>
      <c r="J668" s="105"/>
      <c r="K668" s="105"/>
      <c r="L668" s="105">
        <v>2</v>
      </c>
      <c r="M668" s="105"/>
      <c r="N668" s="105"/>
      <c r="O668" s="105"/>
      <c r="P668" s="105"/>
      <c r="Q668" s="105"/>
      <c r="R668" s="105"/>
      <c r="S668" s="105"/>
      <c r="T668" s="105"/>
      <c r="U668" s="105"/>
      <c r="V668" s="105"/>
      <c r="W668" s="105"/>
      <c r="X668" s="105"/>
      <c r="Y668" s="105"/>
      <c r="Z668" s="105"/>
      <c r="AA668" s="105" t="s">
        <v>235</v>
      </c>
      <c r="AB668" s="237">
        <v>20000</v>
      </c>
      <c r="AC668" s="105"/>
      <c r="AD668" s="105"/>
      <c r="AE668" s="105"/>
      <c r="AF668" s="105"/>
      <c r="AG668" s="105"/>
      <c r="AH668" s="24"/>
    </row>
    <row r="669" spans="1:60" ht="15" customHeight="1" x14ac:dyDescent="0.2">
      <c r="A669" s="105"/>
      <c r="B669" s="105" t="s">
        <v>448</v>
      </c>
      <c r="C669" s="105"/>
      <c r="D669" s="105"/>
      <c r="E669" s="105"/>
      <c r="F669" s="105"/>
      <c r="G669" s="105"/>
      <c r="H669" s="105"/>
      <c r="I669" s="105"/>
      <c r="J669" s="105"/>
      <c r="K669" s="105"/>
      <c r="L669" s="105"/>
      <c r="M669" s="105"/>
      <c r="N669" s="105"/>
      <c r="O669" s="105"/>
      <c r="P669" s="105"/>
      <c r="Q669" s="105"/>
      <c r="R669" s="105"/>
      <c r="S669" s="105">
        <v>1</v>
      </c>
      <c r="T669" s="105"/>
      <c r="U669" s="105">
        <v>1</v>
      </c>
      <c r="V669" s="105"/>
      <c r="W669" s="105"/>
      <c r="X669" s="105"/>
      <c r="Y669" s="105"/>
      <c r="Z669" s="105"/>
      <c r="AA669" s="105" t="s">
        <v>236</v>
      </c>
      <c r="AB669" s="237">
        <v>10000</v>
      </c>
      <c r="AC669" s="105"/>
      <c r="AD669" s="105"/>
      <c r="AE669" s="105"/>
      <c r="AF669" s="105"/>
      <c r="AG669" s="105"/>
      <c r="AH669" s="24"/>
    </row>
    <row r="670" spans="1:60" ht="15" customHeight="1" x14ac:dyDescent="0.2">
      <c r="A670" s="105"/>
      <c r="B670" s="105"/>
      <c r="C670" s="105"/>
      <c r="D670" s="105"/>
      <c r="E670" s="105"/>
      <c r="F670" s="105"/>
      <c r="G670" s="105"/>
      <c r="H670" s="105"/>
      <c r="I670" s="105"/>
      <c r="J670" s="105"/>
      <c r="K670" s="105"/>
      <c r="L670" s="105"/>
      <c r="M670" s="105"/>
      <c r="N670" s="105"/>
      <c r="O670" s="105"/>
      <c r="P670" s="105"/>
      <c r="Q670" s="105"/>
      <c r="R670" s="105"/>
      <c r="S670" s="105"/>
      <c r="T670" s="105"/>
      <c r="U670" s="105"/>
      <c r="V670" s="105"/>
      <c r="W670" s="105"/>
      <c r="X670" s="105"/>
      <c r="Y670" s="105"/>
      <c r="Z670" s="105"/>
      <c r="AA670" s="105" t="s">
        <v>238</v>
      </c>
      <c r="AB670" s="237">
        <v>25000</v>
      </c>
      <c r="AC670" s="105"/>
      <c r="AD670" s="105"/>
      <c r="AE670" s="105"/>
      <c r="AF670" s="105"/>
      <c r="AG670" s="105"/>
      <c r="AH670" s="24"/>
    </row>
    <row r="671" spans="1:60" ht="15" customHeight="1" x14ac:dyDescent="0.2">
      <c r="A671" s="105"/>
      <c r="B671" s="105"/>
      <c r="C671" s="105"/>
      <c r="D671" s="105"/>
      <c r="E671" s="105"/>
      <c r="F671" s="105"/>
      <c r="G671" s="105"/>
      <c r="H671" s="105"/>
      <c r="I671" s="105"/>
      <c r="J671" s="105"/>
      <c r="K671" s="105"/>
      <c r="L671" s="105"/>
      <c r="M671" s="105"/>
      <c r="N671" s="105"/>
      <c r="O671" s="105"/>
      <c r="P671" s="105"/>
      <c r="Q671" s="105"/>
      <c r="R671" s="105"/>
      <c r="S671" s="105"/>
      <c r="T671" s="105"/>
      <c r="U671" s="105"/>
      <c r="V671" s="105"/>
      <c r="W671" s="105"/>
      <c r="X671" s="105"/>
      <c r="Y671" s="105"/>
      <c r="Z671" s="105"/>
      <c r="AA671" s="105" t="s">
        <v>239</v>
      </c>
      <c r="AB671" s="237">
        <v>20000</v>
      </c>
      <c r="AC671" s="105"/>
      <c r="AD671" s="105"/>
      <c r="AE671" s="105"/>
      <c r="AF671" s="105"/>
      <c r="AG671" s="105"/>
      <c r="AH671" s="24"/>
    </row>
    <row r="672" spans="1:60" ht="15" customHeight="1" x14ac:dyDescent="0.2">
      <c r="A672" s="215"/>
      <c r="B672" s="215"/>
      <c r="C672" s="215"/>
      <c r="D672" s="215"/>
      <c r="E672" s="215"/>
      <c r="F672" s="215"/>
      <c r="G672" s="215"/>
      <c r="H672" s="215"/>
      <c r="I672" s="215"/>
      <c r="J672" s="215"/>
      <c r="K672" s="215"/>
      <c r="L672" s="215"/>
      <c r="M672" s="215"/>
      <c r="N672" s="215"/>
      <c r="O672" s="215"/>
      <c r="P672" s="215"/>
      <c r="Q672" s="215"/>
      <c r="R672" s="215"/>
      <c r="S672" s="215"/>
      <c r="T672" s="215"/>
      <c r="U672" s="215"/>
      <c r="V672" s="215"/>
      <c r="W672" s="215"/>
      <c r="X672" s="215"/>
      <c r="Y672" s="215"/>
      <c r="Z672" s="215"/>
      <c r="AA672" s="215" t="s">
        <v>240</v>
      </c>
      <c r="AB672" s="239">
        <v>20000</v>
      </c>
      <c r="AC672" s="215"/>
      <c r="AD672" s="215"/>
      <c r="AE672" s="215"/>
      <c r="AF672" s="215"/>
      <c r="AG672" s="215"/>
      <c r="AH672" s="215"/>
      <c r="AI672" s="215"/>
      <c r="AJ672" s="215"/>
      <c r="AK672" s="215"/>
      <c r="AL672" s="215"/>
      <c r="AM672" s="215"/>
      <c r="AN672" s="215"/>
      <c r="AO672" s="215"/>
      <c r="AP672" s="215"/>
      <c r="AQ672" s="215"/>
      <c r="AR672" s="215"/>
      <c r="AS672" s="215"/>
      <c r="AT672" s="215"/>
      <c r="AU672" s="215"/>
      <c r="AV672" s="215"/>
      <c r="AW672" s="215"/>
      <c r="AX672" s="215"/>
      <c r="AY672" s="215"/>
      <c r="AZ672" s="215"/>
      <c r="BA672" s="215"/>
      <c r="BB672" s="215"/>
      <c r="BC672" s="215"/>
      <c r="BD672" s="215"/>
      <c r="BE672" s="215"/>
      <c r="BF672" s="215"/>
      <c r="BG672" s="215"/>
      <c r="BH672" s="215"/>
    </row>
    <row r="673" spans="1:57" ht="15.75" customHeight="1" x14ac:dyDescent="0.2"/>
    <row r="674" spans="1:57" ht="15" customHeight="1" x14ac:dyDescent="0.2">
      <c r="A674" s="1" t="s">
        <v>0</v>
      </c>
      <c r="B674" s="1" t="s">
        <v>1</v>
      </c>
      <c r="C674" s="2" t="s">
        <v>2</v>
      </c>
      <c r="D674" s="2" t="s">
        <v>3</v>
      </c>
      <c r="E674" s="2" t="s">
        <v>4</v>
      </c>
      <c r="F674" s="2" t="s">
        <v>5</v>
      </c>
      <c r="G674" s="2" t="s">
        <v>6</v>
      </c>
      <c r="H674" s="2" t="s">
        <v>7</v>
      </c>
      <c r="I674" s="2" t="s">
        <v>8</v>
      </c>
      <c r="J674" s="2" t="s">
        <v>9</v>
      </c>
      <c r="K674" s="2" t="s">
        <v>10</v>
      </c>
      <c r="L674" s="2" t="s">
        <v>284</v>
      </c>
      <c r="M674" s="2" t="s">
        <v>12</v>
      </c>
      <c r="N674" s="2" t="s">
        <v>13</v>
      </c>
      <c r="O674" s="2" t="s">
        <v>14</v>
      </c>
      <c r="P674" s="1" t="s">
        <v>15</v>
      </c>
      <c r="Q674" s="3" t="s">
        <v>17</v>
      </c>
      <c r="R674" s="3" t="s">
        <v>18</v>
      </c>
      <c r="S674" s="3" t="s">
        <v>19</v>
      </c>
      <c r="T674" s="4" t="s">
        <v>20</v>
      </c>
      <c r="U674" s="3" t="s">
        <v>21</v>
      </c>
      <c r="V674" s="3" t="s">
        <v>22</v>
      </c>
      <c r="W674" s="4" t="s">
        <v>23</v>
      </c>
      <c r="X674" s="4"/>
      <c r="Y674" s="4"/>
      <c r="Z674" s="4"/>
      <c r="AA674" s="6" t="s">
        <v>27</v>
      </c>
      <c r="AB674" s="6" t="s">
        <v>28</v>
      </c>
      <c r="AC674" s="6" t="s">
        <v>131</v>
      </c>
      <c r="AD674" s="7" t="s">
        <v>29</v>
      </c>
      <c r="AE674" s="6" t="s">
        <v>120</v>
      </c>
      <c r="AF674" s="8" t="s">
        <v>31</v>
      </c>
      <c r="AG674" s="8" t="s">
        <v>32</v>
      </c>
      <c r="AH674" s="8" t="s">
        <v>33</v>
      </c>
      <c r="AI674" s="8" t="s">
        <v>411</v>
      </c>
      <c r="AJ674" s="8" t="s">
        <v>34</v>
      </c>
      <c r="AK674" s="9" t="s">
        <v>39</v>
      </c>
      <c r="AL674" s="9" t="s">
        <v>40</v>
      </c>
      <c r="AM674" s="9" t="s">
        <v>33</v>
      </c>
      <c r="AN674" s="9" t="s">
        <v>32</v>
      </c>
      <c r="AO674" s="9" t="s">
        <v>41</v>
      </c>
      <c r="AP674" s="9" t="s">
        <v>42</v>
      </c>
      <c r="AQ674" s="9" t="s">
        <v>43</v>
      </c>
      <c r="AR674" s="9" t="s">
        <v>44</v>
      </c>
      <c r="AS674" s="9" t="s">
        <v>45</v>
      </c>
      <c r="AT674" s="9" t="s">
        <v>46</v>
      </c>
    </row>
    <row r="675" spans="1:57" ht="15" customHeight="1" x14ac:dyDescent="0.2">
      <c r="A675" s="11"/>
      <c r="B675" s="11">
        <v>1</v>
      </c>
      <c r="C675" s="11" t="s">
        <v>47</v>
      </c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11"/>
      <c r="AP675" s="11"/>
      <c r="AQ675" s="11"/>
      <c r="AR675" s="11"/>
      <c r="AS675" s="11"/>
      <c r="AT675" s="11"/>
    </row>
    <row r="676" spans="1:57" ht="15" customHeight="1" x14ac:dyDescent="0.2">
      <c r="A676" s="1"/>
      <c r="B676" s="1"/>
      <c r="C676" s="1" t="s">
        <v>439</v>
      </c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</row>
    <row r="677" spans="1:57" ht="15" customHeight="1" x14ac:dyDescent="0.2">
      <c r="A677" s="1"/>
      <c r="B677" s="1">
        <v>2</v>
      </c>
      <c r="C677" s="1" t="s">
        <v>406</v>
      </c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</row>
    <row r="678" spans="1:57" ht="15" customHeight="1" x14ac:dyDescent="0.2">
      <c r="A678" s="1"/>
      <c r="B678" s="1">
        <v>3</v>
      </c>
      <c r="C678" s="1" t="s">
        <v>414</v>
      </c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</row>
    <row r="679" spans="1:57" ht="15" customHeight="1" x14ac:dyDescent="0.2">
      <c r="A679" s="1"/>
      <c r="B679" s="1">
        <v>4</v>
      </c>
      <c r="C679" s="1" t="s">
        <v>412</v>
      </c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</row>
    <row r="680" spans="1:57" ht="15" customHeight="1" x14ac:dyDescent="0.2">
      <c r="A680" s="1"/>
      <c r="B680" s="1">
        <v>5</v>
      </c>
      <c r="C680" s="240" t="s">
        <v>329</v>
      </c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4"/>
      <c r="R680" s="4"/>
      <c r="S680" s="4"/>
      <c r="T680" s="4">
        <v>1</v>
      </c>
      <c r="U680" s="4"/>
      <c r="V680" s="4"/>
      <c r="W680" s="4">
        <v>1</v>
      </c>
      <c r="X680" s="4"/>
      <c r="Y680" s="4"/>
      <c r="Z680" s="4"/>
      <c r="AA680" s="8">
        <v>4</v>
      </c>
      <c r="AB680" s="8"/>
      <c r="AC680" s="8"/>
      <c r="AD680" s="8"/>
      <c r="AE680" s="8"/>
      <c r="AF680" s="8"/>
      <c r="AG680" s="8"/>
      <c r="AH680" s="8"/>
      <c r="AI680" s="8"/>
      <c r="AJ680" s="8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</row>
    <row r="681" spans="1:57" ht="15" customHeight="1" x14ac:dyDescent="0.2">
      <c r="A681" s="1"/>
      <c r="B681" s="1">
        <v>6</v>
      </c>
      <c r="C681" s="240" t="s">
        <v>55</v>
      </c>
      <c r="D681" s="14"/>
      <c r="E681" s="14"/>
      <c r="F681" s="14"/>
      <c r="G681" s="14"/>
      <c r="H681" s="14"/>
      <c r="I681" s="14"/>
      <c r="J681" s="14"/>
      <c r="K681" s="14">
        <v>4</v>
      </c>
      <c r="L681" s="14"/>
      <c r="M681" s="14"/>
      <c r="N681" s="14"/>
      <c r="O681" s="14"/>
      <c r="P681" s="1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</row>
    <row r="682" spans="1:57" ht="15" customHeight="1" x14ac:dyDescent="0.2">
      <c r="A682" s="1"/>
      <c r="B682" s="1">
        <v>7</v>
      </c>
      <c r="C682" s="241" t="s">
        <v>56</v>
      </c>
      <c r="D682" s="14"/>
      <c r="E682" s="14"/>
      <c r="F682" s="14"/>
      <c r="G682" s="14"/>
      <c r="H682" s="14"/>
      <c r="I682" s="14"/>
      <c r="J682" s="14"/>
      <c r="K682" s="14">
        <v>1</v>
      </c>
      <c r="L682" s="14"/>
      <c r="M682" s="14"/>
      <c r="N682" s="14"/>
      <c r="O682" s="14"/>
      <c r="P682" s="14"/>
      <c r="Q682" s="4"/>
      <c r="R682" s="4"/>
      <c r="S682" s="4"/>
      <c r="T682" s="4">
        <v>2</v>
      </c>
      <c r="U682" s="4"/>
      <c r="V682" s="4"/>
      <c r="W682" s="4"/>
      <c r="X682" s="4"/>
      <c r="Y682" s="4"/>
      <c r="Z682" s="4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W682" s="45"/>
      <c r="AX682" s="45"/>
      <c r="AY682" s="45"/>
      <c r="AZ682" s="45"/>
      <c r="BA682" s="45"/>
      <c r="BB682" s="45"/>
      <c r="BC682" s="45"/>
      <c r="BD682" s="45"/>
      <c r="BE682" s="44"/>
    </row>
    <row r="683" spans="1:57" ht="15" customHeight="1" x14ac:dyDescent="0.6">
      <c r="A683" s="1"/>
      <c r="B683" s="1">
        <v>8</v>
      </c>
      <c r="C683" s="240" t="s">
        <v>62</v>
      </c>
      <c r="D683" s="14">
        <v>15</v>
      </c>
      <c r="E683" s="14">
        <v>5</v>
      </c>
      <c r="F683" s="14"/>
      <c r="G683" s="14"/>
      <c r="H683" s="14">
        <v>5</v>
      </c>
      <c r="I683" s="14"/>
      <c r="J683" s="14"/>
      <c r="K683" s="14"/>
      <c r="L683" s="14"/>
      <c r="M683" s="14">
        <v>1</v>
      </c>
      <c r="N683" s="14">
        <v>1</v>
      </c>
      <c r="O683" s="14"/>
      <c r="P683" s="1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15"/>
      <c r="AL683" s="15"/>
      <c r="AM683" s="15"/>
      <c r="AN683" s="15"/>
      <c r="AO683" s="15"/>
      <c r="AP683" s="9"/>
      <c r="AQ683" s="15"/>
      <c r="AR683" s="15"/>
      <c r="AS683" s="15"/>
      <c r="AT683" s="15"/>
      <c r="AW683" s="45"/>
      <c r="AX683" s="47" t="s">
        <v>88</v>
      </c>
      <c r="AY683" s="48"/>
      <c r="AZ683" s="48"/>
      <c r="BA683" s="48"/>
      <c r="BB683" s="48"/>
      <c r="BC683" s="48"/>
      <c r="BD683" s="45"/>
      <c r="BE683" s="44"/>
    </row>
    <row r="684" spans="1:57" ht="15" customHeight="1" x14ac:dyDescent="0.2">
      <c r="A684" s="1"/>
      <c r="B684" s="1">
        <v>9</v>
      </c>
      <c r="C684" s="1" t="s">
        <v>63</v>
      </c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W684" s="45"/>
      <c r="AX684" s="49" t="s">
        <v>89</v>
      </c>
      <c r="AY684" s="33" t="s">
        <v>90</v>
      </c>
      <c r="AZ684" s="33" t="s">
        <v>91</v>
      </c>
      <c r="BA684" s="33" t="s">
        <v>92</v>
      </c>
      <c r="BB684" s="50"/>
      <c r="BC684" s="50" t="s">
        <v>93</v>
      </c>
      <c r="BD684" s="45"/>
      <c r="BE684" s="44"/>
    </row>
    <row r="685" spans="1:57" ht="15" customHeight="1" x14ac:dyDescent="0.2">
      <c r="A685" s="1"/>
      <c r="B685" s="1">
        <v>10</v>
      </c>
      <c r="C685" s="240" t="s">
        <v>64</v>
      </c>
      <c r="D685" s="14"/>
      <c r="E685" s="14"/>
      <c r="F685" s="14"/>
      <c r="G685" s="14"/>
      <c r="H685" s="14">
        <v>2</v>
      </c>
      <c r="I685" s="14"/>
      <c r="J685" s="14"/>
      <c r="K685" s="14">
        <v>1</v>
      </c>
      <c r="L685" s="14"/>
      <c r="M685" s="14"/>
      <c r="N685" s="14"/>
      <c r="O685" s="14"/>
      <c r="P685" s="1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8">
        <v>3</v>
      </c>
      <c r="AB685" s="8">
        <v>4</v>
      </c>
      <c r="AC685" s="8"/>
      <c r="AD685" s="8"/>
      <c r="AE685" s="8"/>
      <c r="AF685" s="8"/>
      <c r="AG685" s="8"/>
      <c r="AH685" s="8"/>
      <c r="AI685" s="8"/>
      <c r="AJ685" s="8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W685" s="45"/>
      <c r="AX685" s="53" t="s">
        <v>3</v>
      </c>
      <c r="AY685" s="15">
        <f>AZ677</f>
        <v>0</v>
      </c>
      <c r="AZ685" s="54">
        <f>BO688*AY685</f>
        <v>0</v>
      </c>
      <c r="BA685" s="34">
        <f t="shared" ref="BA685:BA688" si="74">AZ747*AY685</f>
        <v>0</v>
      </c>
      <c r="BB685" s="45"/>
      <c r="BC685" s="45"/>
      <c r="BD685" s="45"/>
      <c r="BE685" s="44"/>
    </row>
    <row r="686" spans="1:57" ht="15" customHeight="1" x14ac:dyDescent="0.2">
      <c r="A686" s="1"/>
      <c r="B686" s="1">
        <v>11</v>
      </c>
      <c r="C686" s="242" t="s">
        <v>65</v>
      </c>
      <c r="D686" s="14">
        <v>4</v>
      </c>
      <c r="E686" s="14">
        <v>4</v>
      </c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W686" s="45"/>
      <c r="AX686" s="53" t="s">
        <v>99</v>
      </c>
      <c r="AY686" s="15">
        <f>BA677</f>
        <v>0</v>
      </c>
      <c r="AZ686" s="54">
        <f>BO687*AY686</f>
        <v>0</v>
      </c>
      <c r="BA686" s="34">
        <f t="shared" si="74"/>
        <v>0</v>
      </c>
      <c r="BB686" s="45"/>
      <c r="BC686" s="45"/>
      <c r="BD686" s="45"/>
      <c r="BE686" s="44"/>
    </row>
    <row r="687" spans="1:57" ht="15" customHeight="1" x14ac:dyDescent="0.2">
      <c r="A687" s="1"/>
      <c r="B687" s="1">
        <v>12</v>
      </c>
      <c r="C687" s="240" t="s">
        <v>66</v>
      </c>
      <c r="D687" s="14"/>
      <c r="E687" s="14"/>
      <c r="F687" s="14"/>
      <c r="G687" s="14"/>
      <c r="H687" s="14"/>
      <c r="I687" s="14"/>
      <c r="J687" s="14"/>
      <c r="K687" s="14">
        <v>2</v>
      </c>
      <c r="L687" s="14"/>
      <c r="M687" s="14"/>
      <c r="N687" s="14"/>
      <c r="O687" s="14"/>
      <c r="P687" s="1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W687" s="45"/>
      <c r="AX687" s="53" t="s">
        <v>103</v>
      </c>
      <c r="AY687" s="15">
        <f>BB677</f>
        <v>0</v>
      </c>
      <c r="AZ687" s="54">
        <f>BO690*AY687</f>
        <v>0</v>
      </c>
      <c r="BA687" s="34">
        <f t="shared" si="74"/>
        <v>0</v>
      </c>
      <c r="BB687" s="45"/>
      <c r="BC687" s="45"/>
      <c r="BD687" s="61"/>
      <c r="BE687" s="44"/>
    </row>
    <row r="688" spans="1:57" ht="15" customHeight="1" x14ac:dyDescent="0.2">
      <c r="A688" s="1"/>
      <c r="B688" s="1">
        <v>13</v>
      </c>
      <c r="C688" s="240" t="s">
        <v>68</v>
      </c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4"/>
      <c r="R688" s="4"/>
      <c r="S688" s="4"/>
      <c r="T688" s="4">
        <v>2</v>
      </c>
      <c r="U688" s="4"/>
      <c r="V688" s="4"/>
      <c r="W688" s="4"/>
      <c r="X688" s="4"/>
      <c r="Y688" s="4"/>
      <c r="Z688" s="4"/>
      <c r="AA688" s="8"/>
      <c r="AB688" s="28"/>
      <c r="AC688" s="8"/>
      <c r="AD688" s="8"/>
      <c r="AE688" s="8"/>
      <c r="AF688" s="8"/>
      <c r="AG688" s="8"/>
      <c r="AH688" s="8"/>
      <c r="AI688" s="8"/>
      <c r="AJ688" s="8">
        <v>1</v>
      </c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W688" s="45"/>
      <c r="AX688" s="53" t="s">
        <v>106</v>
      </c>
      <c r="AY688" s="15">
        <f>BC677</f>
        <v>0</v>
      </c>
      <c r="AZ688" s="54">
        <f>BO690*AY688</f>
        <v>0</v>
      </c>
      <c r="BA688" s="34">
        <f t="shared" si="74"/>
        <v>0</v>
      </c>
      <c r="BB688" s="45"/>
      <c r="BC688" s="45"/>
      <c r="BD688" s="45"/>
      <c r="BE688" s="44"/>
    </row>
    <row r="689" spans="1:57" ht="15" customHeight="1" x14ac:dyDescent="0.2">
      <c r="A689" s="1"/>
      <c r="B689" s="1">
        <v>14</v>
      </c>
      <c r="C689" s="240" t="s">
        <v>70</v>
      </c>
      <c r="D689" s="14">
        <v>3</v>
      </c>
      <c r="E689" s="14">
        <v>3</v>
      </c>
      <c r="F689" s="14">
        <v>3</v>
      </c>
      <c r="G689" s="14"/>
      <c r="H689" s="14"/>
      <c r="I689" s="14"/>
      <c r="J689" s="14"/>
      <c r="K689" s="14"/>
      <c r="L689" s="14"/>
      <c r="M689" s="14">
        <v>2</v>
      </c>
      <c r="N689" s="14"/>
      <c r="O689" s="14"/>
      <c r="P689" s="1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W689" s="45"/>
      <c r="AX689" s="53" t="s">
        <v>7</v>
      </c>
      <c r="AY689" s="15">
        <f>BD677</f>
        <v>0</v>
      </c>
      <c r="AZ689" s="54">
        <f>BO692*AY689</f>
        <v>0</v>
      </c>
      <c r="BA689" s="34">
        <f>AZ752*AY689</f>
        <v>0</v>
      </c>
      <c r="BB689" s="45"/>
      <c r="BC689" s="45"/>
      <c r="BD689" s="45"/>
      <c r="BE689" s="44"/>
    </row>
    <row r="690" spans="1:57" ht="15" customHeight="1" x14ac:dyDescent="0.2">
      <c r="A690" s="1"/>
      <c r="B690" s="1">
        <v>15</v>
      </c>
      <c r="C690" s="1" t="s">
        <v>69</v>
      </c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W690" s="45"/>
      <c r="AX690" s="53" t="s">
        <v>8</v>
      </c>
      <c r="AY690" s="15">
        <f>BE677</f>
        <v>0</v>
      </c>
      <c r="AZ690" s="54">
        <f>BO691*AY690</f>
        <v>0</v>
      </c>
      <c r="BA690" s="34">
        <f>AZ751*AY690</f>
        <v>0</v>
      </c>
      <c r="BB690" s="45"/>
      <c r="BC690" s="45"/>
      <c r="BD690" s="45"/>
      <c r="BE690" s="44"/>
    </row>
    <row r="691" spans="1:57" ht="15" customHeight="1" x14ac:dyDescent="0.2">
      <c r="A691" s="1"/>
      <c r="B691" s="1">
        <v>16</v>
      </c>
      <c r="C691" s="243" t="s">
        <v>71</v>
      </c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15"/>
      <c r="AL691" s="15"/>
      <c r="AM691" s="15"/>
      <c r="AN691" s="15"/>
      <c r="AO691" s="9"/>
      <c r="AP691" s="15"/>
      <c r="AQ691" s="15"/>
      <c r="AR691" s="15"/>
      <c r="AS691" s="15"/>
      <c r="AT691" s="15"/>
      <c r="AW691" s="45"/>
      <c r="AX691" s="53" t="s">
        <v>116</v>
      </c>
      <c r="AY691" s="15">
        <f>BF677</f>
        <v>0</v>
      </c>
      <c r="AZ691" s="54">
        <f t="shared" ref="AZ691:AZ692" si="75">BO696*AY691</f>
        <v>0</v>
      </c>
      <c r="BA691" s="34">
        <f t="shared" ref="BA691:BA692" si="76">AZ754*AY691</f>
        <v>0</v>
      </c>
      <c r="BB691" s="45"/>
      <c r="BC691" s="45"/>
      <c r="BD691" s="45"/>
      <c r="BE691" s="44"/>
    </row>
    <row r="692" spans="1:57" ht="15" customHeight="1" x14ac:dyDescent="0.2">
      <c r="A692" s="1"/>
      <c r="B692" s="1">
        <v>17</v>
      </c>
      <c r="C692" s="1" t="s">
        <v>72</v>
      </c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W692" s="45"/>
      <c r="AX692" s="53" t="s">
        <v>10</v>
      </c>
      <c r="AY692" s="15">
        <f>BG677</f>
        <v>0</v>
      </c>
      <c r="AZ692" s="54">
        <f t="shared" si="75"/>
        <v>0</v>
      </c>
      <c r="BA692" s="34">
        <f t="shared" si="76"/>
        <v>0</v>
      </c>
      <c r="BB692" s="45"/>
      <c r="BC692" s="45"/>
      <c r="BD692" s="45"/>
      <c r="BE692" s="44"/>
    </row>
    <row r="693" spans="1:57" ht="15" customHeight="1" x14ac:dyDescent="0.2">
      <c r="A693" s="1"/>
      <c r="B693" s="1">
        <v>18</v>
      </c>
      <c r="C693" s="240" t="s">
        <v>73</v>
      </c>
      <c r="D693" s="14">
        <v>5</v>
      </c>
      <c r="E693" s="14">
        <v>5</v>
      </c>
      <c r="F693" s="14"/>
      <c r="G693" s="14"/>
      <c r="H693" s="14"/>
      <c r="I693" s="14"/>
      <c r="J693" s="14"/>
      <c r="K693" s="14">
        <v>4</v>
      </c>
      <c r="L693" s="14"/>
      <c r="M693" s="14">
        <v>2</v>
      </c>
      <c r="N693" s="14"/>
      <c r="O693" s="14"/>
      <c r="P693" s="1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8"/>
      <c r="AB693" s="8"/>
      <c r="AC693" s="8"/>
      <c r="AD693" s="8"/>
      <c r="AE693" s="8"/>
      <c r="AF693" s="8">
        <v>1</v>
      </c>
      <c r="AG693" s="8"/>
      <c r="AH693" s="8"/>
      <c r="AI693" s="8"/>
      <c r="AJ693" s="8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W693" s="45"/>
      <c r="AX693" s="53" t="s">
        <v>292</v>
      </c>
      <c r="AY693" s="15">
        <f>BH677</f>
        <v>0</v>
      </c>
      <c r="AZ693" s="54">
        <f>BO702*AY693</f>
        <v>0</v>
      </c>
      <c r="BA693" s="34">
        <f t="shared" ref="BA693:BA695" si="77">AZ755*AY693</f>
        <v>0</v>
      </c>
      <c r="BB693" s="68" t="s">
        <v>92</v>
      </c>
      <c r="BC693" s="45"/>
      <c r="BD693" s="45"/>
      <c r="BE693" s="44"/>
    </row>
    <row r="694" spans="1:57" ht="15" customHeight="1" x14ac:dyDescent="0.2">
      <c r="A694" s="1"/>
      <c r="B694" s="1">
        <v>19</v>
      </c>
      <c r="C694" s="1" t="s">
        <v>75</v>
      </c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15"/>
      <c r="AL694" s="15"/>
      <c r="AM694" s="15"/>
      <c r="AN694" s="15"/>
      <c r="AO694" s="15"/>
      <c r="AP694" s="9"/>
      <c r="AQ694" s="15"/>
      <c r="AR694" s="15"/>
      <c r="AS694" s="15"/>
      <c r="AT694" s="15"/>
      <c r="AW694" s="45"/>
      <c r="AX694" s="53" t="s">
        <v>129</v>
      </c>
      <c r="AY694" s="15">
        <f>BI677</f>
        <v>0</v>
      </c>
      <c r="AZ694" s="54">
        <f t="shared" ref="AZ694:AZ695" si="78">BO698*AY694</f>
        <v>0</v>
      </c>
      <c r="BA694" s="34">
        <f t="shared" si="77"/>
        <v>0</v>
      </c>
      <c r="BB694" s="68" t="s">
        <v>130</v>
      </c>
      <c r="BC694" s="72">
        <f>AZ734*0.33</f>
        <v>0</v>
      </c>
      <c r="BD694" s="45"/>
      <c r="BE694" s="44"/>
    </row>
    <row r="695" spans="1:57" ht="36" customHeight="1" x14ac:dyDescent="0.5">
      <c r="A695" s="1"/>
      <c r="B695" s="1">
        <v>20</v>
      </c>
      <c r="C695" s="243" t="s">
        <v>76</v>
      </c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W695" s="45"/>
      <c r="AX695" s="53" t="s">
        <v>134</v>
      </c>
      <c r="AY695" s="15">
        <f>BJ677</f>
        <v>0</v>
      </c>
      <c r="AZ695" s="54">
        <f t="shared" si="78"/>
        <v>0</v>
      </c>
      <c r="BA695" s="34">
        <f t="shared" si="77"/>
        <v>0</v>
      </c>
      <c r="BB695" s="68" t="s">
        <v>135</v>
      </c>
      <c r="BC695" s="244">
        <v>84500</v>
      </c>
      <c r="BD695" s="45"/>
      <c r="BE695" s="44"/>
    </row>
    <row r="696" spans="1:57" ht="24" customHeight="1" x14ac:dyDescent="0.35">
      <c r="A696" s="1" t="s">
        <v>449</v>
      </c>
      <c r="B696" s="1">
        <v>21</v>
      </c>
      <c r="C696" s="240" t="s">
        <v>77</v>
      </c>
      <c r="D696" s="14">
        <v>4</v>
      </c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4"/>
      <c r="R696" s="4"/>
      <c r="S696" s="3"/>
      <c r="T696" s="4"/>
      <c r="U696" s="4"/>
      <c r="V696" s="4"/>
      <c r="W696" s="4"/>
      <c r="X696" s="4"/>
      <c r="Y696" s="4"/>
      <c r="Z696" s="4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W696" s="45"/>
      <c r="AX696" s="53" t="s">
        <v>138</v>
      </c>
      <c r="AY696" s="15">
        <f>BL677</f>
        <v>0</v>
      </c>
      <c r="AZ696" s="54">
        <f>BO701*AY696</f>
        <v>0</v>
      </c>
      <c r="BA696" s="34">
        <f>AZ759*AY696</f>
        <v>0</v>
      </c>
      <c r="BB696" s="68" t="s">
        <v>139</v>
      </c>
      <c r="BC696" s="74">
        <v>87500</v>
      </c>
      <c r="BD696" s="45"/>
      <c r="BE696" s="44"/>
    </row>
    <row r="697" spans="1:57" ht="15" customHeight="1" x14ac:dyDescent="0.2">
      <c r="A697" s="1"/>
      <c r="B697" s="1">
        <v>22</v>
      </c>
      <c r="C697" s="240" t="s">
        <v>78</v>
      </c>
      <c r="D697" s="14">
        <v>4</v>
      </c>
      <c r="E697" s="14"/>
      <c r="F697" s="14"/>
      <c r="G697" s="14"/>
      <c r="H697" s="14"/>
      <c r="I697" s="14"/>
      <c r="J697" s="14"/>
      <c r="K697" s="14">
        <v>1</v>
      </c>
      <c r="L697" s="14"/>
      <c r="M697" s="14"/>
      <c r="N697" s="14"/>
      <c r="O697" s="14"/>
      <c r="P697" s="1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W697" s="45"/>
      <c r="AX697" s="53" t="s">
        <v>14</v>
      </c>
      <c r="AY697" s="15">
        <f>BK677</f>
        <v>0</v>
      </c>
      <c r="AZ697" s="54">
        <f>BO700*AY697</f>
        <v>0</v>
      </c>
      <c r="BA697" s="34">
        <f>AZ758*AY697</f>
        <v>0</v>
      </c>
      <c r="BB697" s="61"/>
      <c r="BC697" s="61"/>
      <c r="BD697" s="45"/>
      <c r="BE697" s="44"/>
    </row>
    <row r="698" spans="1:57" ht="15" customHeight="1" x14ac:dyDescent="0.2">
      <c r="A698" s="1"/>
      <c r="B698" s="33">
        <v>23</v>
      </c>
      <c r="C698" s="1" t="s">
        <v>424</v>
      </c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8"/>
      <c r="AB698" s="8"/>
      <c r="AC698" s="8"/>
      <c r="AD698" s="8"/>
      <c r="AE698" s="8"/>
      <c r="AF698" s="8"/>
      <c r="AG698" s="8"/>
      <c r="AH698" s="8"/>
      <c r="AI698" s="34"/>
      <c r="AJ698" s="8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W698" s="45"/>
      <c r="AX698" s="33" t="s">
        <v>148</v>
      </c>
      <c r="AY698" s="33"/>
      <c r="AZ698" s="75">
        <f t="shared" ref="AZ698:BA698" si="79">SUM(AZ685:AZ697)</f>
        <v>0</v>
      </c>
      <c r="BA698" s="75">
        <f t="shared" si="79"/>
        <v>0</v>
      </c>
      <c r="BB698" s="75">
        <v>110375</v>
      </c>
      <c r="BC698" s="33"/>
      <c r="BD698" s="45"/>
      <c r="BE698" s="44"/>
    </row>
    <row r="699" spans="1:57" ht="15" customHeight="1" x14ac:dyDescent="0.2">
      <c r="A699" s="1"/>
      <c r="B699" s="33">
        <v>24</v>
      </c>
      <c r="C699" s="1" t="s">
        <v>425</v>
      </c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W699" s="45"/>
      <c r="AX699" s="77" t="s">
        <v>159</v>
      </c>
      <c r="AY699" s="15">
        <f>BM677</f>
        <v>0</v>
      </c>
      <c r="AZ699" s="54">
        <f>BR695*AY699</f>
        <v>0</v>
      </c>
      <c r="BA699" s="34">
        <f t="shared" ref="BA699:BA701" si="80">BF752*AY699</f>
        <v>0</v>
      </c>
      <c r="BB699" s="45"/>
      <c r="BC699" s="45"/>
      <c r="BD699" s="45"/>
      <c r="BE699" s="44"/>
    </row>
    <row r="700" spans="1:57" ht="15" customHeight="1" x14ac:dyDescent="0.2">
      <c r="A700" s="1"/>
      <c r="B700" s="33">
        <v>25</v>
      </c>
      <c r="C700" s="1" t="s">
        <v>396</v>
      </c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W700" s="45"/>
      <c r="AX700" s="78" t="s">
        <v>158</v>
      </c>
      <c r="AY700" s="15">
        <f>BN677</f>
        <v>0</v>
      </c>
      <c r="AZ700" s="54">
        <f t="shared" ref="AZ700:AZ701" si="81">BR686*AY700</f>
        <v>0</v>
      </c>
      <c r="BA700" s="34">
        <f t="shared" si="80"/>
        <v>0</v>
      </c>
      <c r="BB700" s="45"/>
      <c r="BC700" s="45"/>
      <c r="BD700" s="45"/>
      <c r="BE700" s="44"/>
    </row>
    <row r="701" spans="1:57" ht="15" customHeight="1" x14ac:dyDescent="0.2">
      <c r="A701" s="1"/>
      <c r="B701" s="33">
        <v>26</v>
      </c>
      <c r="C701" s="240" t="s">
        <v>80</v>
      </c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4"/>
      <c r="R701" s="4"/>
      <c r="S701" s="4"/>
      <c r="T701" s="4">
        <v>3</v>
      </c>
      <c r="U701" s="4"/>
      <c r="V701" s="4"/>
      <c r="W701" s="4"/>
      <c r="X701" s="4"/>
      <c r="Y701" s="4"/>
      <c r="Z701" s="4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W701" s="45"/>
      <c r="AX701" s="79" t="s">
        <v>161</v>
      </c>
      <c r="AY701" s="80">
        <f>BO677</f>
        <v>0</v>
      </c>
      <c r="AZ701" s="81">
        <f t="shared" si="81"/>
        <v>0</v>
      </c>
      <c r="BA701" s="34">
        <f t="shared" si="80"/>
        <v>0</v>
      </c>
      <c r="BB701" s="45"/>
      <c r="BC701" s="45"/>
      <c r="BD701" s="45"/>
      <c r="BE701" s="44"/>
    </row>
    <row r="702" spans="1:57" ht="15" customHeight="1" x14ac:dyDescent="0.2">
      <c r="A702" s="1"/>
      <c r="B702" s="33">
        <v>27</v>
      </c>
      <c r="C702" s="1" t="s">
        <v>81</v>
      </c>
      <c r="D702" s="14"/>
      <c r="E702" s="14"/>
      <c r="F702" s="14"/>
      <c r="G702" s="14"/>
      <c r="H702" s="14"/>
      <c r="I702" s="14"/>
      <c r="J702" s="14"/>
      <c r="K702" s="14"/>
      <c r="L702" s="14"/>
      <c r="M702" s="36"/>
      <c r="N702" s="14"/>
      <c r="O702" s="14"/>
      <c r="P702" s="1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W702" s="45"/>
      <c r="AX702" s="78" t="s">
        <v>20</v>
      </c>
      <c r="AY702" s="15">
        <f>BP677</f>
        <v>0</v>
      </c>
      <c r="AZ702" s="81">
        <f>BR695*AY702</f>
        <v>0</v>
      </c>
      <c r="BA702" s="34">
        <f>BS695*AY702</f>
        <v>0</v>
      </c>
      <c r="BB702" s="45"/>
      <c r="BC702" s="45"/>
      <c r="BD702" s="45"/>
      <c r="BE702" s="44"/>
    </row>
    <row r="703" spans="1:57" ht="15" customHeight="1" x14ac:dyDescent="0.2">
      <c r="A703" s="1"/>
      <c r="B703" s="33">
        <v>28</v>
      </c>
      <c r="C703" s="1" t="s">
        <v>53</v>
      </c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W703" s="45"/>
      <c r="AX703" s="78" t="s">
        <v>163</v>
      </c>
      <c r="AY703" s="15">
        <f>BQ677</f>
        <v>0</v>
      </c>
      <c r="AZ703" s="81">
        <f t="shared" ref="AZ703:AZ704" si="82">BR689*AY703</f>
        <v>0</v>
      </c>
      <c r="BA703" s="34">
        <f t="shared" ref="BA703:BA704" si="83">BF756*AY703</f>
        <v>0</v>
      </c>
      <c r="BB703" s="45"/>
      <c r="BC703" s="45"/>
      <c r="BD703" s="45"/>
      <c r="BE703" s="44"/>
    </row>
    <row r="704" spans="1:57" ht="15" customHeight="1" x14ac:dyDescent="0.2">
      <c r="A704" s="1"/>
      <c r="B704" s="33">
        <v>29</v>
      </c>
      <c r="C704" s="240" t="s">
        <v>61</v>
      </c>
      <c r="D704" s="14"/>
      <c r="E704" s="14"/>
      <c r="F704" s="14"/>
      <c r="G704" s="14"/>
      <c r="H704" s="14"/>
      <c r="I704" s="14"/>
      <c r="J704" s="14"/>
      <c r="K704" s="14">
        <v>1</v>
      </c>
      <c r="L704" s="14"/>
      <c r="M704" s="14"/>
      <c r="N704" s="14"/>
      <c r="O704" s="14"/>
      <c r="P704" s="1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W704" s="45"/>
      <c r="AX704" s="78" t="s">
        <v>165</v>
      </c>
      <c r="AY704" s="15">
        <f>BR677</f>
        <v>0</v>
      </c>
      <c r="AZ704" s="81">
        <f t="shared" si="82"/>
        <v>0</v>
      </c>
      <c r="BA704" s="34">
        <f t="shared" si="83"/>
        <v>0</v>
      </c>
      <c r="BB704" s="45"/>
      <c r="BC704" s="45"/>
      <c r="BD704" s="45"/>
      <c r="BE704" s="44"/>
    </row>
    <row r="705" spans="1:57" ht="15" customHeight="1" x14ac:dyDescent="0.2">
      <c r="A705" s="1"/>
      <c r="B705" s="33">
        <v>30</v>
      </c>
      <c r="C705" s="240" t="s">
        <v>48</v>
      </c>
      <c r="D705" s="14"/>
      <c r="E705" s="14"/>
      <c r="F705" s="14"/>
      <c r="G705" s="14"/>
      <c r="H705" s="14"/>
      <c r="I705" s="14"/>
      <c r="J705" s="14"/>
      <c r="K705" s="14">
        <v>1</v>
      </c>
      <c r="L705" s="14"/>
      <c r="M705" s="14"/>
      <c r="N705" s="14"/>
      <c r="O705" s="14"/>
      <c r="P705" s="1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W705" s="45"/>
      <c r="AX705" s="53" t="s">
        <v>23</v>
      </c>
      <c r="AY705" s="15">
        <f>BS677</f>
        <v>0</v>
      </c>
      <c r="AZ705" s="81">
        <f>BR687*AY705</f>
        <v>0</v>
      </c>
      <c r="BA705" s="34">
        <f>BS687*AY705</f>
        <v>0</v>
      </c>
      <c r="BB705" s="45"/>
      <c r="BC705" s="45"/>
      <c r="BD705" s="45"/>
      <c r="BE705" s="44"/>
    </row>
    <row r="706" spans="1:57" ht="15" customHeight="1" x14ac:dyDescent="0.2">
      <c r="A706" s="1"/>
      <c r="B706" s="33">
        <v>31</v>
      </c>
      <c r="C706" s="240" t="s">
        <v>49</v>
      </c>
      <c r="D706" s="14"/>
      <c r="E706" s="14"/>
      <c r="F706" s="14"/>
      <c r="G706" s="14"/>
      <c r="H706" s="14"/>
      <c r="I706" s="14"/>
      <c r="J706" s="14"/>
      <c r="K706" s="14"/>
      <c r="L706" s="14"/>
      <c r="M706" s="14">
        <v>1</v>
      </c>
      <c r="N706" s="14"/>
      <c r="O706" s="14"/>
      <c r="P706" s="1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8"/>
      <c r="AB706" s="8"/>
      <c r="AC706" s="8"/>
      <c r="AD706" s="8"/>
      <c r="AE706" s="8"/>
      <c r="AF706" s="8">
        <v>1</v>
      </c>
      <c r="AG706" s="8"/>
      <c r="AH706" s="8">
        <v>2</v>
      </c>
      <c r="AI706" s="8"/>
      <c r="AJ706" s="8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W706" s="45"/>
      <c r="AX706" s="53"/>
      <c r="AY706" s="15"/>
      <c r="AZ706" s="245"/>
      <c r="BA706" s="8"/>
      <c r="BB706" s="45"/>
      <c r="BC706" s="45"/>
      <c r="BD706" s="45"/>
      <c r="BE706" s="44"/>
    </row>
    <row r="707" spans="1:57" ht="15" customHeight="1" x14ac:dyDescent="0.2">
      <c r="A707" s="1"/>
      <c r="B707" s="33">
        <v>32</v>
      </c>
      <c r="C707" s="240" t="s">
        <v>428</v>
      </c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W707" s="45"/>
      <c r="AX707" s="53"/>
      <c r="AY707" s="15"/>
      <c r="AZ707" s="245"/>
      <c r="BA707" s="8"/>
      <c r="BB707" s="45"/>
      <c r="BC707" s="45"/>
      <c r="BD707" s="45"/>
      <c r="BE707" s="44"/>
    </row>
    <row r="708" spans="1:57" ht="15" customHeight="1" x14ac:dyDescent="0.2">
      <c r="A708" s="1"/>
      <c r="B708" s="33">
        <v>33</v>
      </c>
      <c r="C708" s="1" t="s">
        <v>59</v>
      </c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W708" s="45"/>
      <c r="AX708" s="53"/>
      <c r="AY708" s="15"/>
      <c r="AZ708" s="245"/>
      <c r="BA708" s="8"/>
      <c r="BB708" s="45"/>
      <c r="BC708" s="45"/>
      <c r="BD708" s="45"/>
      <c r="BE708" s="44"/>
    </row>
    <row r="709" spans="1:57" ht="15" customHeight="1" x14ac:dyDescent="0.2">
      <c r="A709" s="1"/>
      <c r="B709" s="33">
        <v>34</v>
      </c>
      <c r="C709" s="240" t="s">
        <v>60</v>
      </c>
      <c r="D709" s="14"/>
      <c r="E709" s="14"/>
      <c r="F709" s="14"/>
      <c r="G709" s="14"/>
      <c r="H709" s="14"/>
      <c r="I709" s="14"/>
      <c r="J709" s="14"/>
      <c r="K709" s="14">
        <v>1</v>
      </c>
      <c r="L709" s="14"/>
      <c r="M709" s="14"/>
      <c r="N709" s="14"/>
      <c r="O709" s="14"/>
      <c r="P709" s="1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W709" s="45"/>
      <c r="AX709" s="49" t="s">
        <v>95</v>
      </c>
      <c r="AY709" s="33"/>
      <c r="AZ709" s="75">
        <f t="shared" ref="AZ709:BA709" si="84">SUM(AZ699:AZ708)</f>
        <v>0</v>
      </c>
      <c r="BA709" s="82">
        <f t="shared" si="84"/>
        <v>0</v>
      </c>
      <c r="BB709" s="85">
        <v>48075</v>
      </c>
      <c r="BC709" s="45"/>
      <c r="BD709" s="45"/>
      <c r="BE709" s="44"/>
    </row>
    <row r="710" spans="1:57" ht="15" customHeight="1" x14ac:dyDescent="0.2">
      <c r="A710" s="1"/>
      <c r="B710" s="1">
        <v>35</v>
      </c>
      <c r="C710" s="243" t="s">
        <v>429</v>
      </c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W710" s="45"/>
      <c r="AX710" s="53" t="s">
        <v>31</v>
      </c>
      <c r="AY710" s="15">
        <f>CB677</f>
        <v>0</v>
      </c>
      <c r="AZ710" s="83">
        <f>BJ698*AY710</f>
        <v>0</v>
      </c>
      <c r="BA710" s="34">
        <f>BL698*AY710</f>
        <v>0</v>
      </c>
      <c r="BB710" s="45"/>
      <c r="BC710" s="45"/>
      <c r="BD710" s="45"/>
      <c r="BE710" s="44"/>
    </row>
    <row r="711" spans="1:57" ht="15" customHeight="1" x14ac:dyDescent="0.2">
      <c r="A711" s="1"/>
      <c r="B711" s="1">
        <v>36</v>
      </c>
      <c r="C711" s="240" t="s">
        <v>83</v>
      </c>
      <c r="D711" s="14">
        <v>2</v>
      </c>
      <c r="E711" s="14">
        <v>2</v>
      </c>
      <c r="F711" s="14"/>
      <c r="G711" s="14"/>
      <c r="H711" s="14"/>
      <c r="I711" s="14"/>
      <c r="J711" s="14"/>
      <c r="K711" s="14">
        <v>1</v>
      </c>
      <c r="L711" s="14"/>
      <c r="M711" s="14"/>
      <c r="N711" s="14"/>
      <c r="O711" s="14"/>
      <c r="P711" s="14"/>
      <c r="Q711" s="4"/>
      <c r="R711" s="4"/>
      <c r="S711" s="4"/>
      <c r="T711" s="4">
        <v>1</v>
      </c>
      <c r="U711" s="4"/>
      <c r="V711" s="4"/>
      <c r="W711" s="4"/>
      <c r="X711" s="4"/>
      <c r="Y711" s="4"/>
      <c r="Z711" s="4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W711" s="45"/>
      <c r="AX711" s="53" t="s">
        <v>171</v>
      </c>
      <c r="AY711" s="15">
        <f>CD677</f>
        <v>0</v>
      </c>
      <c r="AZ711" s="83">
        <f>BJ698*AY711</f>
        <v>0</v>
      </c>
      <c r="BA711" s="34">
        <f>BL698*AY711</f>
        <v>0</v>
      </c>
      <c r="BB711" s="45"/>
      <c r="BC711" s="45"/>
      <c r="BD711" s="45"/>
      <c r="BE711" s="44"/>
    </row>
    <row r="712" spans="1:57" ht="15" customHeight="1" x14ac:dyDescent="0.2">
      <c r="A712" s="1"/>
      <c r="B712" s="1">
        <v>37</v>
      </c>
      <c r="C712" s="243" t="s">
        <v>84</v>
      </c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W712" s="45"/>
      <c r="AX712" s="53" t="s">
        <v>151</v>
      </c>
      <c r="AY712" s="15">
        <f>BY677</f>
        <v>0</v>
      </c>
      <c r="AZ712" s="83">
        <f>BJ700*AY712</f>
        <v>0</v>
      </c>
      <c r="BA712" s="34">
        <f t="shared" ref="BA712:BA713" si="85">BL700*AY712</f>
        <v>0</v>
      </c>
      <c r="BB712" s="45"/>
      <c r="BC712" s="45"/>
      <c r="BD712" s="45"/>
    </row>
    <row r="713" spans="1:57" ht="15" customHeight="1" x14ac:dyDescent="0.2">
      <c r="A713" s="1" t="s">
        <v>431</v>
      </c>
      <c r="B713" s="1">
        <v>38</v>
      </c>
      <c r="C713" s="240" t="s">
        <v>85</v>
      </c>
      <c r="D713" s="14"/>
      <c r="E713" s="14">
        <v>10</v>
      </c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W713" s="45"/>
      <c r="AX713" s="53" t="s">
        <v>173</v>
      </c>
      <c r="AY713" s="15">
        <f>CF677</f>
        <v>0</v>
      </c>
      <c r="AZ713" s="83">
        <f>BJ698*AY713</f>
        <v>0</v>
      </c>
      <c r="BA713" s="34">
        <f t="shared" si="85"/>
        <v>0</v>
      </c>
      <c r="BB713" s="45"/>
      <c r="BC713" s="45"/>
      <c r="BD713" s="45"/>
    </row>
    <row r="714" spans="1:57" ht="15" customHeight="1" x14ac:dyDescent="0.2">
      <c r="A714" s="1"/>
      <c r="B714" s="1">
        <v>39</v>
      </c>
      <c r="C714" s="243" t="s">
        <v>435</v>
      </c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W714" s="45"/>
      <c r="AX714" s="53" t="s">
        <v>418</v>
      </c>
      <c r="AY714" s="15">
        <f>CA677</f>
        <v>0</v>
      </c>
      <c r="AZ714" s="83">
        <f>BJ702*AY714</f>
        <v>0</v>
      </c>
      <c r="BA714" s="34">
        <f>BL698*AY714</f>
        <v>0</v>
      </c>
      <c r="BB714" s="45"/>
      <c r="BC714" s="45"/>
      <c r="BD714" s="45"/>
    </row>
    <row r="715" spans="1:57" ht="15" customHeight="1" x14ac:dyDescent="0.2">
      <c r="A715" s="1"/>
      <c r="B715" s="1"/>
      <c r="C715" s="1" t="s">
        <v>87</v>
      </c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W715" s="45"/>
      <c r="AX715" s="87" t="s">
        <v>27</v>
      </c>
      <c r="AY715" s="15">
        <f>BW677</f>
        <v>0</v>
      </c>
      <c r="AZ715" s="83">
        <f t="shared" ref="AZ715:AZ716" si="86">BJ690*AY715</f>
        <v>0</v>
      </c>
      <c r="BA715" s="34">
        <f t="shared" ref="BA715:BA716" si="87">BL690*AY715</f>
        <v>0</v>
      </c>
      <c r="BB715" s="45"/>
      <c r="BC715" s="45"/>
      <c r="BD715" s="45"/>
    </row>
    <row r="716" spans="1:57" ht="15" customHeight="1" x14ac:dyDescent="0.2">
      <c r="A716" s="1"/>
      <c r="B716" s="1"/>
      <c r="C716" s="240" t="s">
        <v>57</v>
      </c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8"/>
      <c r="AB716" s="8"/>
      <c r="AC716" s="8"/>
      <c r="AD716" s="8"/>
      <c r="AE716" s="8"/>
      <c r="AF716" s="8"/>
      <c r="AG716" s="8"/>
      <c r="AH716" s="8"/>
      <c r="AI716" s="8"/>
      <c r="AJ716" s="8">
        <v>1</v>
      </c>
      <c r="AK716" s="15">
        <v>1</v>
      </c>
      <c r="AL716" s="15"/>
      <c r="AM716" s="15"/>
      <c r="AN716" s="15"/>
      <c r="AO716" s="15"/>
      <c r="AP716" s="15"/>
      <c r="AQ716" s="15"/>
      <c r="AR716" s="15"/>
      <c r="AS716" s="15"/>
      <c r="AT716" s="15"/>
      <c r="AW716" s="45"/>
      <c r="AX716" s="87" t="s">
        <v>28</v>
      </c>
      <c r="AY716" s="15">
        <f>BX677</f>
        <v>0</v>
      </c>
      <c r="AZ716" s="83">
        <f t="shared" si="86"/>
        <v>0</v>
      </c>
      <c r="BA716" s="34">
        <f t="shared" si="87"/>
        <v>0</v>
      </c>
      <c r="BB716" s="45"/>
      <c r="BC716" s="45"/>
      <c r="BD716" s="45"/>
    </row>
    <row r="717" spans="1:57" ht="15" customHeight="1" x14ac:dyDescent="0.2">
      <c r="A717" s="1"/>
      <c r="B717" s="1"/>
      <c r="C717" s="240" t="s">
        <v>74</v>
      </c>
      <c r="D717" s="14"/>
      <c r="E717" s="14"/>
      <c r="F717" s="14"/>
      <c r="G717" s="14"/>
      <c r="H717" s="14"/>
      <c r="I717" s="14"/>
      <c r="J717" s="14"/>
      <c r="K717" s="14"/>
      <c r="L717" s="14"/>
      <c r="M717" s="14">
        <v>2</v>
      </c>
      <c r="N717" s="14"/>
      <c r="O717" s="14"/>
      <c r="P717" s="1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15"/>
      <c r="AL717" s="15"/>
      <c r="AM717" s="15"/>
      <c r="AN717" s="15"/>
      <c r="AO717" s="15"/>
      <c r="AP717" s="15"/>
      <c r="AQ717" s="15">
        <v>2</v>
      </c>
      <c r="AR717" s="15"/>
      <c r="AS717" s="15"/>
      <c r="AT717" s="15"/>
      <c r="AW717" s="45"/>
      <c r="AX717" s="87" t="s">
        <v>131</v>
      </c>
      <c r="AY717" s="15">
        <f>BY677</f>
        <v>0</v>
      </c>
      <c r="AZ717" s="83">
        <f t="shared" ref="AZ717:AZ718" si="88">BJ694*AY717</f>
        <v>0</v>
      </c>
      <c r="BA717" s="34">
        <f t="shared" ref="BA717:BA718" si="89">BL694*AY717</f>
        <v>0</v>
      </c>
      <c r="BB717" s="45"/>
      <c r="BC717" s="45"/>
      <c r="BD717" s="45"/>
    </row>
    <row r="718" spans="1:57" ht="15" customHeight="1" x14ac:dyDescent="0.2">
      <c r="A718" s="1"/>
      <c r="B718" s="1"/>
      <c r="C718" s="1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W718" s="45"/>
      <c r="AX718" s="53" t="s">
        <v>29</v>
      </c>
      <c r="AY718" s="15">
        <f>CE677</f>
        <v>0</v>
      </c>
      <c r="AZ718" s="83">
        <f t="shared" si="88"/>
        <v>0</v>
      </c>
      <c r="BA718" s="34">
        <f t="shared" si="89"/>
        <v>0</v>
      </c>
      <c r="BB718" s="45"/>
      <c r="BC718" s="45"/>
      <c r="BD718" s="45"/>
    </row>
    <row r="719" spans="1:57" ht="15" customHeight="1" x14ac:dyDescent="0.2">
      <c r="A719" s="1"/>
      <c r="B719" s="1"/>
      <c r="C719" s="1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W719" s="45"/>
      <c r="AX719" s="87" t="s">
        <v>120</v>
      </c>
      <c r="AY719" s="15">
        <f>CA677</f>
        <v>0</v>
      </c>
      <c r="AZ719" s="83">
        <f>BJ693*AY719</f>
        <v>0</v>
      </c>
      <c r="BA719" s="34">
        <f>BL693*AY719</f>
        <v>0</v>
      </c>
      <c r="BB719" s="45"/>
      <c r="BC719" s="45"/>
      <c r="BD719" s="45"/>
    </row>
    <row r="720" spans="1:57" ht="15" customHeight="1" x14ac:dyDescent="0.2">
      <c r="A720" s="1"/>
      <c r="B720" s="1"/>
      <c r="C720" s="1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W720" s="45"/>
      <c r="AX720" s="49" t="s">
        <v>94</v>
      </c>
      <c r="AY720" s="33"/>
      <c r="AZ720" s="75">
        <f t="shared" ref="AZ720:BA720" si="90">SUM(AZ710:AZ719)</f>
        <v>0</v>
      </c>
      <c r="BA720" s="82">
        <f t="shared" si="90"/>
        <v>0</v>
      </c>
      <c r="BB720" s="41">
        <v>32650</v>
      </c>
      <c r="BC720" s="45"/>
      <c r="BD720" s="45"/>
    </row>
    <row r="721" spans="1:60" ht="15" customHeight="1" x14ac:dyDescent="0.2">
      <c r="A721" s="1"/>
      <c r="B721" s="1"/>
      <c r="C721" s="1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W721" s="45"/>
      <c r="AX721" s="78" t="s">
        <v>39</v>
      </c>
      <c r="AY721" s="89">
        <f>CG677</f>
        <v>0</v>
      </c>
      <c r="AZ721" s="83">
        <f>BU695*AY721</f>
        <v>0</v>
      </c>
      <c r="BA721" s="34">
        <f>BV695*AY721</f>
        <v>0</v>
      </c>
      <c r="BB721" s="88"/>
      <c r="BC721" s="88"/>
      <c r="BD721" s="88"/>
    </row>
    <row r="722" spans="1:60" ht="15" customHeight="1" x14ac:dyDescent="0.2">
      <c r="A722" s="1"/>
      <c r="B722" s="1"/>
      <c r="C722" s="1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W722" s="45"/>
      <c r="AX722" s="78" t="s">
        <v>40</v>
      </c>
      <c r="AY722" s="90">
        <f>CH677</f>
        <v>0</v>
      </c>
      <c r="AZ722" s="83">
        <f t="shared" ref="AZ722:AZ724" si="91">BU686*AY722</f>
        <v>0</v>
      </c>
      <c r="BA722" s="34">
        <f>BV686*AY722</f>
        <v>0</v>
      </c>
      <c r="BB722" s="88"/>
      <c r="BC722" s="88"/>
      <c r="BD722" s="88"/>
    </row>
    <row r="723" spans="1:60" ht="15" customHeight="1" x14ac:dyDescent="0.2">
      <c r="A723" s="1"/>
      <c r="B723" s="1"/>
      <c r="C723" s="1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W723" s="45"/>
      <c r="AX723" s="78" t="s">
        <v>33</v>
      </c>
      <c r="AY723" s="90">
        <f>CI677</f>
        <v>0</v>
      </c>
      <c r="AZ723" s="83">
        <f t="shared" si="91"/>
        <v>0</v>
      </c>
      <c r="BA723" s="34">
        <f>BL697*AY723</f>
        <v>0</v>
      </c>
      <c r="BB723" s="88"/>
      <c r="BC723" s="88"/>
      <c r="BD723" s="88"/>
    </row>
    <row r="724" spans="1:60" ht="15" customHeight="1" x14ac:dyDescent="0.2">
      <c r="A724" s="33"/>
      <c r="B724" s="33"/>
      <c r="C724" s="33"/>
      <c r="D724" s="33">
        <f t="shared" ref="D724:AT724" si="92">SUM(D676:D723)</f>
        <v>37</v>
      </c>
      <c r="E724" s="33">
        <f t="shared" si="92"/>
        <v>29</v>
      </c>
      <c r="F724" s="33">
        <f t="shared" si="92"/>
        <v>3</v>
      </c>
      <c r="G724" s="33">
        <f t="shared" si="92"/>
        <v>0</v>
      </c>
      <c r="H724" s="33">
        <f t="shared" si="92"/>
        <v>7</v>
      </c>
      <c r="I724" s="33">
        <f t="shared" si="92"/>
        <v>0</v>
      </c>
      <c r="J724" s="33">
        <f t="shared" si="92"/>
        <v>0</v>
      </c>
      <c r="K724" s="33">
        <f t="shared" si="92"/>
        <v>17</v>
      </c>
      <c r="L724" s="33">
        <f t="shared" si="92"/>
        <v>0</v>
      </c>
      <c r="M724" s="33">
        <f t="shared" si="92"/>
        <v>8</v>
      </c>
      <c r="N724" s="33">
        <f t="shared" si="92"/>
        <v>1</v>
      </c>
      <c r="O724" s="33">
        <f t="shared" si="92"/>
        <v>0</v>
      </c>
      <c r="P724" s="33">
        <f t="shared" si="92"/>
        <v>0</v>
      </c>
      <c r="Q724" s="33">
        <f t="shared" si="92"/>
        <v>0</v>
      </c>
      <c r="R724" s="33">
        <f t="shared" si="92"/>
        <v>0</v>
      </c>
      <c r="S724" s="33">
        <f t="shared" si="92"/>
        <v>0</v>
      </c>
      <c r="T724" s="33">
        <f t="shared" si="92"/>
        <v>9</v>
      </c>
      <c r="U724" s="33">
        <f t="shared" si="92"/>
        <v>0</v>
      </c>
      <c r="V724" s="33">
        <f t="shared" si="92"/>
        <v>0</v>
      </c>
      <c r="W724" s="33">
        <f t="shared" si="92"/>
        <v>1</v>
      </c>
      <c r="X724" s="33">
        <f t="shared" si="92"/>
        <v>0</v>
      </c>
      <c r="Y724" s="33">
        <f t="shared" si="92"/>
        <v>0</v>
      </c>
      <c r="Z724" s="33">
        <f t="shared" si="92"/>
        <v>0</v>
      </c>
      <c r="AA724" s="33">
        <f t="shared" si="92"/>
        <v>7</v>
      </c>
      <c r="AB724" s="33">
        <f t="shared" si="92"/>
        <v>4</v>
      </c>
      <c r="AC724" s="33">
        <f t="shared" si="92"/>
        <v>0</v>
      </c>
      <c r="AD724" s="33">
        <f t="shared" si="92"/>
        <v>0</v>
      </c>
      <c r="AE724" s="33">
        <f t="shared" si="92"/>
        <v>0</v>
      </c>
      <c r="AF724" s="33">
        <f t="shared" si="92"/>
        <v>2</v>
      </c>
      <c r="AG724" s="33">
        <f t="shared" si="92"/>
        <v>0</v>
      </c>
      <c r="AH724" s="33">
        <f t="shared" si="92"/>
        <v>2</v>
      </c>
      <c r="AI724" s="33">
        <f t="shared" si="92"/>
        <v>0</v>
      </c>
      <c r="AJ724" s="33">
        <f t="shared" si="92"/>
        <v>2</v>
      </c>
      <c r="AK724" s="33">
        <f t="shared" si="92"/>
        <v>1</v>
      </c>
      <c r="AL724" s="33">
        <f t="shared" si="92"/>
        <v>0</v>
      </c>
      <c r="AM724" s="33">
        <f t="shared" si="92"/>
        <v>0</v>
      </c>
      <c r="AN724" s="33">
        <f t="shared" si="92"/>
        <v>0</v>
      </c>
      <c r="AO724" s="33">
        <f t="shared" si="92"/>
        <v>0</v>
      </c>
      <c r="AP724" s="33">
        <f t="shared" si="92"/>
        <v>0</v>
      </c>
      <c r="AQ724" s="33">
        <f t="shared" si="92"/>
        <v>2</v>
      </c>
      <c r="AR724" s="33">
        <f t="shared" si="92"/>
        <v>0</v>
      </c>
      <c r="AS724" s="33">
        <f t="shared" si="92"/>
        <v>0</v>
      </c>
      <c r="AT724" s="33">
        <f t="shared" si="92"/>
        <v>0</v>
      </c>
      <c r="AW724" s="45"/>
      <c r="AX724" s="78" t="s">
        <v>32</v>
      </c>
      <c r="AY724" s="90">
        <f>CJ677</f>
        <v>0</v>
      </c>
      <c r="AZ724" s="83">
        <f t="shared" si="91"/>
        <v>0</v>
      </c>
      <c r="BA724" s="34">
        <f>BV687*AY724</f>
        <v>0</v>
      </c>
      <c r="BB724" s="88"/>
      <c r="BC724" s="88"/>
      <c r="BD724" s="88"/>
    </row>
    <row r="725" spans="1:60" ht="15" customHeight="1" x14ac:dyDescent="0.2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AW725" s="45"/>
      <c r="AX725" s="78" t="s">
        <v>41</v>
      </c>
      <c r="AY725" s="90">
        <f>CK677</f>
        <v>0</v>
      </c>
      <c r="AZ725" s="83">
        <f>BU694*AY725</f>
        <v>0</v>
      </c>
      <c r="BA725" s="34">
        <f>BV694*AY725</f>
        <v>0</v>
      </c>
      <c r="BB725" s="88"/>
      <c r="BC725" s="88"/>
      <c r="BD725" s="88"/>
    </row>
    <row r="726" spans="1:60" ht="15" customHeight="1" x14ac:dyDescent="0.2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AW726" s="45"/>
      <c r="AX726" s="78" t="s">
        <v>42</v>
      </c>
      <c r="AY726" s="90">
        <f>CL677</f>
        <v>0</v>
      </c>
      <c r="AZ726" s="83">
        <f>BU689*AY726</f>
        <v>0</v>
      </c>
      <c r="BA726" s="34">
        <f>BV689*AY726</f>
        <v>0</v>
      </c>
      <c r="BB726" s="88"/>
      <c r="BC726" s="88"/>
      <c r="BD726" s="88"/>
    </row>
    <row r="727" spans="1:60" ht="15" customHeight="1" x14ac:dyDescent="0.2">
      <c r="AW727" s="45"/>
      <c r="AX727" s="78" t="s">
        <v>43</v>
      </c>
      <c r="AY727" s="90">
        <f>CM677</f>
        <v>0</v>
      </c>
      <c r="AZ727" s="83">
        <f t="shared" ref="AZ727:AZ729" si="93">BU691*AY727</f>
        <v>0</v>
      </c>
      <c r="BA727" s="34">
        <f>BV691*AY727</f>
        <v>0</v>
      </c>
      <c r="BB727" s="88"/>
      <c r="BC727" s="88"/>
      <c r="BD727" s="88"/>
    </row>
    <row r="728" spans="1:60" ht="15" customHeight="1" x14ac:dyDescent="0.2">
      <c r="AW728" s="45"/>
      <c r="AX728" s="78" t="s">
        <v>44</v>
      </c>
      <c r="AY728" s="90">
        <f>CN677</f>
        <v>0</v>
      </c>
      <c r="AZ728" s="83">
        <f t="shared" si="93"/>
        <v>0</v>
      </c>
      <c r="BA728" s="34">
        <f>BV693*AY728</f>
        <v>0</v>
      </c>
      <c r="BB728" s="88"/>
      <c r="BC728" s="88"/>
      <c r="BD728" s="88"/>
    </row>
    <row r="729" spans="1:60" ht="45" customHeight="1" x14ac:dyDescent="0.2">
      <c r="A729" s="215"/>
      <c r="B729" s="215"/>
      <c r="C729" s="215"/>
      <c r="D729" s="215"/>
      <c r="E729" s="215"/>
      <c r="F729" s="215"/>
      <c r="G729" s="215"/>
      <c r="H729" s="215"/>
      <c r="I729" s="215"/>
      <c r="J729" s="215"/>
      <c r="K729" s="215"/>
      <c r="L729" s="215"/>
      <c r="M729" s="215"/>
      <c r="N729" s="215"/>
      <c r="O729" s="215"/>
      <c r="P729" s="215"/>
      <c r="Q729" s="215"/>
      <c r="R729" s="215"/>
      <c r="S729" s="215"/>
      <c r="T729" s="215"/>
      <c r="U729" s="215"/>
      <c r="V729" s="215"/>
      <c r="W729" s="215"/>
      <c r="X729" s="215"/>
      <c r="Y729" s="215"/>
      <c r="Z729" s="215"/>
      <c r="AA729" s="215"/>
      <c r="AB729" s="215"/>
      <c r="AC729" s="215"/>
      <c r="AD729" s="215"/>
      <c r="AE729" s="215"/>
      <c r="AF729" s="215"/>
      <c r="AG729" s="215"/>
      <c r="AH729" s="215"/>
      <c r="AI729" s="215"/>
      <c r="AJ729" s="215"/>
      <c r="AK729" s="215"/>
      <c r="AL729" s="215"/>
      <c r="AM729" s="215"/>
      <c r="AN729" s="215"/>
      <c r="AO729" s="215"/>
      <c r="AP729" s="215"/>
      <c r="AQ729" s="215"/>
      <c r="AR729" s="215"/>
      <c r="AS729" s="215"/>
      <c r="AT729" s="215"/>
      <c r="AU729" s="215"/>
      <c r="AV729" s="215"/>
      <c r="AW729" s="215"/>
      <c r="AX729" s="246" t="s">
        <v>45</v>
      </c>
      <c r="AY729" s="247">
        <f>CO677</f>
        <v>0</v>
      </c>
      <c r="AZ729" s="248">
        <f t="shared" si="93"/>
        <v>0</v>
      </c>
      <c r="BA729" s="249">
        <f>BV692*AY729</f>
        <v>0</v>
      </c>
      <c r="BB729" s="215"/>
      <c r="BC729" s="215"/>
      <c r="BD729" s="215"/>
      <c r="BE729" s="215"/>
      <c r="BF729" s="215"/>
      <c r="BG729" s="215"/>
      <c r="BH729" s="215"/>
    </row>
    <row r="730" spans="1:60" ht="15" customHeight="1" x14ac:dyDescent="0.2">
      <c r="AW730" s="45"/>
      <c r="AX730" s="78" t="s">
        <v>46</v>
      </c>
      <c r="AY730" s="90">
        <f>CP677</f>
        <v>0</v>
      </c>
      <c r="AZ730" s="83">
        <f>BU690*AY730</f>
        <v>0</v>
      </c>
      <c r="BA730" s="34">
        <f>BV690*AY730</f>
        <v>0</v>
      </c>
      <c r="BB730" s="88"/>
      <c r="BC730" s="88"/>
      <c r="BD730" s="88"/>
    </row>
    <row r="731" spans="1:60" ht="15" customHeight="1" x14ac:dyDescent="0.2">
      <c r="AW731" s="45"/>
      <c r="AX731" s="53"/>
      <c r="AY731" s="89"/>
      <c r="AZ731" s="83">
        <f t="shared" ref="AZ731:AZ732" si="94">BU695*AY731</f>
        <v>0</v>
      </c>
      <c r="BA731" s="34">
        <f t="shared" ref="BA731:BA732" si="95">BL705*AY731</f>
        <v>0</v>
      </c>
      <c r="BB731" s="88"/>
      <c r="BC731" s="88"/>
      <c r="BD731" s="88"/>
    </row>
    <row r="732" spans="1:60" ht="15" customHeight="1" x14ac:dyDescent="0.2">
      <c r="A732" s="1" t="s">
        <v>0</v>
      </c>
      <c r="B732" s="1" t="s">
        <v>1</v>
      </c>
      <c r="C732" s="2" t="s">
        <v>2</v>
      </c>
      <c r="D732" s="2" t="s">
        <v>3</v>
      </c>
      <c r="E732" s="2" t="s">
        <v>4</v>
      </c>
      <c r="F732" s="2" t="s">
        <v>5</v>
      </c>
      <c r="G732" s="2" t="s">
        <v>6</v>
      </c>
      <c r="H732" s="2" t="s">
        <v>7</v>
      </c>
      <c r="I732" s="2" t="s">
        <v>8</v>
      </c>
      <c r="J732" s="2" t="s">
        <v>9</v>
      </c>
      <c r="K732" s="2" t="s">
        <v>10</v>
      </c>
      <c r="L732" s="2" t="s">
        <v>284</v>
      </c>
      <c r="M732" s="2" t="s">
        <v>12</v>
      </c>
      <c r="N732" s="2" t="s">
        <v>13</v>
      </c>
      <c r="O732" s="2" t="s">
        <v>14</v>
      </c>
      <c r="P732" s="1" t="s">
        <v>15</v>
      </c>
      <c r="Q732" s="3" t="s">
        <v>17</v>
      </c>
      <c r="R732" s="3" t="s">
        <v>18</v>
      </c>
      <c r="S732" s="3" t="s">
        <v>19</v>
      </c>
      <c r="T732" s="4" t="s">
        <v>20</v>
      </c>
      <c r="U732" s="3" t="s">
        <v>21</v>
      </c>
      <c r="V732" s="3" t="s">
        <v>22</v>
      </c>
      <c r="W732" s="4" t="s">
        <v>23</v>
      </c>
      <c r="X732" s="4"/>
      <c r="Y732" s="4"/>
      <c r="Z732" s="4"/>
      <c r="AA732" s="6" t="s">
        <v>27</v>
      </c>
      <c r="AB732" s="6" t="s">
        <v>28</v>
      </c>
      <c r="AC732" s="6" t="s">
        <v>131</v>
      </c>
      <c r="AD732" s="7" t="s">
        <v>29</v>
      </c>
      <c r="AE732" s="6" t="s">
        <v>120</v>
      </c>
      <c r="AF732" s="8" t="s">
        <v>31</v>
      </c>
      <c r="AG732" s="8" t="s">
        <v>32</v>
      </c>
      <c r="AH732" s="8" t="s">
        <v>33</v>
      </c>
      <c r="AI732" s="8" t="s">
        <v>411</v>
      </c>
      <c r="AJ732" s="8" t="s">
        <v>34</v>
      </c>
      <c r="AK732" s="9" t="s">
        <v>39</v>
      </c>
      <c r="AL732" s="9" t="s">
        <v>40</v>
      </c>
      <c r="AM732" s="9" t="s">
        <v>33</v>
      </c>
      <c r="AN732" s="9" t="s">
        <v>32</v>
      </c>
      <c r="AO732" s="9" t="s">
        <v>41</v>
      </c>
      <c r="AP732" s="9" t="s">
        <v>42</v>
      </c>
      <c r="AQ732" s="9" t="s">
        <v>43</v>
      </c>
      <c r="AR732" s="9" t="s">
        <v>44</v>
      </c>
      <c r="AS732" s="9" t="s">
        <v>45</v>
      </c>
      <c r="AT732" s="9" t="s">
        <v>46</v>
      </c>
      <c r="AW732" s="45"/>
      <c r="AX732" s="53"/>
      <c r="AY732" s="89"/>
      <c r="AZ732" s="83">
        <f t="shared" si="94"/>
        <v>0</v>
      </c>
      <c r="BA732" s="34">
        <f t="shared" si="95"/>
        <v>0</v>
      </c>
      <c r="BB732" s="88"/>
      <c r="BC732" s="88"/>
      <c r="BD732" s="88"/>
    </row>
    <row r="733" spans="1:60" ht="15" customHeight="1" x14ac:dyDescent="0.2">
      <c r="A733" s="11"/>
      <c r="B733" s="11">
        <v>1</v>
      </c>
      <c r="C733" s="11" t="s">
        <v>47</v>
      </c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  <c r="AK733" s="11"/>
      <c r="AL733" s="11"/>
      <c r="AM733" s="11"/>
      <c r="AN733" s="11"/>
      <c r="AO733" s="11"/>
      <c r="AP733" s="11"/>
      <c r="AQ733" s="11"/>
      <c r="AR733" s="11"/>
      <c r="AS733" s="11"/>
      <c r="AT733" s="11"/>
      <c r="AW733" s="45"/>
      <c r="AX733" s="91"/>
      <c r="AY733" s="91"/>
      <c r="AZ733" s="92">
        <f t="shared" ref="AZ733:BA733" si="96">SUM(AZ721:AZ732)</f>
        <v>0</v>
      </c>
      <c r="BA733" s="93">
        <f t="shared" si="96"/>
        <v>0</v>
      </c>
      <c r="BB733" s="41">
        <v>15200</v>
      </c>
      <c r="BC733" s="88"/>
      <c r="BD733" s="88"/>
    </row>
    <row r="734" spans="1:60" ht="15" customHeight="1" x14ac:dyDescent="0.2">
      <c r="A734" s="1"/>
      <c r="B734" s="1"/>
      <c r="C734" s="1" t="s">
        <v>439</v>
      </c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W734" s="45"/>
      <c r="AX734" s="33" t="s">
        <v>187</v>
      </c>
      <c r="AY734" s="61"/>
      <c r="AZ734" s="94">
        <f>SUM(AZ709,AZ698,AZ720,AZ733)</f>
        <v>0</v>
      </c>
      <c r="BA734" s="95">
        <f>SUM(BA733,BA709,BA698,BA720)</f>
        <v>0</v>
      </c>
      <c r="BB734" s="92">
        <f>SUM(BB733,BB720,BB709,BB698)</f>
        <v>206300</v>
      </c>
      <c r="BC734" s="45"/>
      <c r="BD734" s="45"/>
    </row>
    <row r="735" spans="1:60" ht="15" customHeight="1" x14ac:dyDescent="0.2">
      <c r="A735" s="1"/>
      <c r="B735" s="1">
        <v>2</v>
      </c>
      <c r="C735" s="1" t="s">
        <v>406</v>
      </c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W735" s="45"/>
      <c r="AX735" s="45"/>
      <c r="AY735" s="45"/>
      <c r="AZ735" s="45"/>
      <c r="BA735" s="45"/>
      <c r="BB735" s="45"/>
      <c r="BC735" s="45"/>
      <c r="BD735" s="45"/>
    </row>
    <row r="736" spans="1:60" ht="15" customHeight="1" x14ac:dyDescent="0.2">
      <c r="A736" s="1"/>
      <c r="B736" s="1">
        <v>3</v>
      </c>
      <c r="C736" s="1" t="s">
        <v>414</v>
      </c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W736" s="45"/>
      <c r="AX736" s="45"/>
      <c r="AY736" s="45"/>
      <c r="AZ736" s="45"/>
      <c r="BA736" s="45"/>
      <c r="BB736" s="45"/>
      <c r="BC736" s="45"/>
      <c r="BD736" s="45"/>
    </row>
    <row r="737" spans="1:46" ht="15" customHeight="1" x14ac:dyDescent="0.2">
      <c r="A737" s="1"/>
      <c r="B737" s="1">
        <v>4</v>
      </c>
      <c r="C737" s="243" t="s">
        <v>412</v>
      </c>
      <c r="D737" s="14"/>
      <c r="E737" s="14"/>
      <c r="F737" s="14">
        <v>5</v>
      </c>
      <c r="G737" s="14"/>
      <c r="H737" s="14"/>
      <c r="I737" s="14"/>
      <c r="J737" s="14"/>
      <c r="K737" s="14">
        <v>1</v>
      </c>
      <c r="L737" s="14"/>
      <c r="M737" s="14"/>
      <c r="N737" s="14"/>
      <c r="O737" s="14"/>
      <c r="P737" s="1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</row>
    <row r="738" spans="1:46" ht="15" customHeight="1" x14ac:dyDescent="0.2">
      <c r="A738" s="1"/>
      <c r="B738" s="1">
        <v>5</v>
      </c>
      <c r="C738" s="250" t="s">
        <v>329</v>
      </c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8">
        <v>6</v>
      </c>
      <c r="AB738" s="8"/>
      <c r="AC738" s="8"/>
      <c r="AD738" s="8"/>
      <c r="AE738" s="8"/>
      <c r="AF738" s="8"/>
      <c r="AG738" s="8"/>
      <c r="AH738" s="8"/>
      <c r="AI738" s="8"/>
      <c r="AJ738" s="8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</row>
    <row r="739" spans="1:46" ht="15" customHeight="1" x14ac:dyDescent="0.2">
      <c r="A739" s="1"/>
      <c r="B739" s="1">
        <v>6</v>
      </c>
      <c r="C739" s="1" t="s">
        <v>55</v>
      </c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</row>
    <row r="740" spans="1:46" ht="15" customHeight="1" x14ac:dyDescent="0.2">
      <c r="A740" s="1"/>
      <c r="B740" s="1">
        <v>7</v>
      </c>
      <c r="C740" s="251" t="s">
        <v>56</v>
      </c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4"/>
      <c r="R740" s="4"/>
      <c r="S740" s="4"/>
      <c r="T740" s="4">
        <v>1</v>
      </c>
      <c r="U740" s="4"/>
      <c r="V740" s="4"/>
      <c r="W740" s="4"/>
      <c r="X740" s="4"/>
      <c r="Y740" s="4"/>
      <c r="Z740" s="4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15"/>
      <c r="AL740" s="15"/>
      <c r="AM740" s="15"/>
      <c r="AN740" s="15"/>
      <c r="AO740" s="15"/>
      <c r="AP740" s="15"/>
      <c r="AQ740" s="15">
        <v>1</v>
      </c>
      <c r="AR740" s="15"/>
      <c r="AS740" s="15"/>
      <c r="AT740" s="15"/>
    </row>
    <row r="741" spans="1:46" ht="15" customHeight="1" x14ac:dyDescent="0.2">
      <c r="A741" s="1"/>
      <c r="B741" s="1">
        <v>8</v>
      </c>
      <c r="C741" s="240" t="s">
        <v>62</v>
      </c>
      <c r="D741" s="14">
        <v>10</v>
      </c>
      <c r="E741" s="14">
        <v>15</v>
      </c>
      <c r="F741" s="14">
        <v>3</v>
      </c>
      <c r="G741" s="14"/>
      <c r="H741" s="14">
        <v>5</v>
      </c>
      <c r="I741" s="14"/>
      <c r="J741" s="14"/>
      <c r="K741" s="14"/>
      <c r="L741" s="14"/>
      <c r="M741" s="14">
        <v>1</v>
      </c>
      <c r="N741" s="14">
        <v>1</v>
      </c>
      <c r="O741" s="14"/>
      <c r="P741" s="14">
        <v>1</v>
      </c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15"/>
      <c r="AL741" s="15"/>
      <c r="AM741" s="15"/>
      <c r="AN741" s="15"/>
      <c r="AO741" s="15"/>
      <c r="AP741" s="9"/>
      <c r="AQ741" s="15"/>
      <c r="AR741" s="15"/>
      <c r="AS741" s="15"/>
      <c r="AT741" s="15"/>
    </row>
    <row r="742" spans="1:46" ht="15" customHeight="1" x14ac:dyDescent="0.2">
      <c r="A742" s="1"/>
      <c r="B742" s="1">
        <v>9</v>
      </c>
      <c r="C742" s="240" t="s">
        <v>63</v>
      </c>
      <c r="D742" s="14"/>
      <c r="E742" s="14"/>
      <c r="F742" s="14"/>
      <c r="G742" s="14"/>
      <c r="H742" s="14"/>
      <c r="I742" s="14"/>
      <c r="J742" s="14"/>
      <c r="K742" s="14">
        <v>3</v>
      </c>
      <c r="L742" s="14"/>
      <c r="M742" s="14"/>
      <c r="N742" s="14"/>
      <c r="O742" s="14"/>
      <c r="P742" s="1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8">
        <v>6</v>
      </c>
      <c r="AB742" s="8"/>
      <c r="AC742" s="8"/>
      <c r="AD742" s="8"/>
      <c r="AE742" s="8"/>
      <c r="AF742" s="8"/>
      <c r="AG742" s="8"/>
      <c r="AH742" s="8"/>
      <c r="AI742" s="8"/>
      <c r="AJ742" s="8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</row>
    <row r="743" spans="1:46" ht="15" customHeight="1" x14ac:dyDescent="0.2">
      <c r="A743" s="1"/>
      <c r="B743" s="1">
        <v>10</v>
      </c>
      <c r="C743" s="240" t="s">
        <v>64</v>
      </c>
      <c r="D743" s="14"/>
      <c r="E743" s="14"/>
      <c r="F743" s="14"/>
      <c r="G743" s="14"/>
      <c r="H743" s="14">
        <v>3</v>
      </c>
      <c r="I743" s="14"/>
      <c r="J743" s="14"/>
      <c r="K743" s="14">
        <v>1</v>
      </c>
      <c r="L743" s="14"/>
      <c r="M743" s="14"/>
      <c r="N743" s="14"/>
      <c r="O743" s="14"/>
      <c r="P743" s="1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8">
        <v>3</v>
      </c>
      <c r="AB743" s="8">
        <v>4</v>
      </c>
      <c r="AC743" s="8"/>
      <c r="AD743" s="8"/>
      <c r="AE743" s="8"/>
      <c r="AF743" s="8"/>
      <c r="AG743" s="8"/>
      <c r="AH743" s="8"/>
      <c r="AI743" s="8"/>
      <c r="AJ743" s="8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</row>
    <row r="744" spans="1:46" ht="15" customHeight="1" x14ac:dyDescent="0.2">
      <c r="A744" s="1"/>
      <c r="B744" s="1">
        <v>11</v>
      </c>
      <c r="C744" s="1" t="s">
        <v>65</v>
      </c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</row>
    <row r="745" spans="1:46" ht="15" customHeight="1" x14ac:dyDescent="0.2">
      <c r="A745" s="1"/>
      <c r="B745" s="1">
        <v>12</v>
      </c>
      <c r="C745" s="240" t="s">
        <v>66</v>
      </c>
      <c r="D745" s="14"/>
      <c r="E745" s="14"/>
      <c r="F745" s="14"/>
      <c r="G745" s="14"/>
      <c r="H745" s="14"/>
      <c r="I745" s="14"/>
      <c r="J745" s="14"/>
      <c r="K745" s="14">
        <v>1</v>
      </c>
      <c r="L745" s="14"/>
      <c r="M745" s="14"/>
      <c r="N745" s="14"/>
      <c r="O745" s="14"/>
      <c r="P745" s="1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</row>
    <row r="746" spans="1:46" ht="15" customHeight="1" x14ac:dyDescent="0.2">
      <c r="A746" s="1"/>
      <c r="B746" s="1">
        <v>13</v>
      </c>
      <c r="C746" s="240" t="s">
        <v>68</v>
      </c>
      <c r="D746" s="14"/>
      <c r="E746" s="14"/>
      <c r="F746" s="14"/>
      <c r="G746" s="14"/>
      <c r="H746" s="14"/>
      <c r="I746" s="14"/>
      <c r="J746" s="14"/>
      <c r="K746" s="14">
        <v>1</v>
      </c>
      <c r="L746" s="14"/>
      <c r="M746" s="14"/>
      <c r="N746" s="14"/>
      <c r="O746" s="14"/>
      <c r="P746" s="14"/>
      <c r="Q746" s="4"/>
      <c r="R746" s="4"/>
      <c r="S746" s="4"/>
      <c r="T746" s="4">
        <v>1</v>
      </c>
      <c r="U746" s="4"/>
      <c r="V746" s="4"/>
      <c r="W746" s="4"/>
      <c r="X746" s="4"/>
      <c r="Y746" s="4"/>
      <c r="Z746" s="4"/>
      <c r="AA746" s="8"/>
      <c r="AB746" s="28"/>
      <c r="AC746" s="8"/>
      <c r="AD746" s="8"/>
      <c r="AE746" s="8"/>
      <c r="AF746" s="8"/>
      <c r="AG746" s="8"/>
      <c r="AH746" s="8"/>
      <c r="AI746" s="8"/>
      <c r="AJ746" s="8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</row>
    <row r="747" spans="1:46" ht="15" customHeight="1" x14ac:dyDescent="0.2">
      <c r="A747" s="1"/>
      <c r="B747" s="1">
        <v>14</v>
      </c>
      <c r="C747" s="240" t="s">
        <v>70</v>
      </c>
      <c r="D747" s="14">
        <v>6</v>
      </c>
      <c r="E747" s="14">
        <v>3</v>
      </c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</row>
    <row r="748" spans="1:46" ht="15" customHeight="1" x14ac:dyDescent="0.2">
      <c r="A748" s="1"/>
      <c r="B748" s="1">
        <v>15</v>
      </c>
      <c r="C748" s="240" t="s">
        <v>69</v>
      </c>
      <c r="D748" s="14"/>
      <c r="E748" s="14"/>
      <c r="F748" s="14"/>
      <c r="G748" s="14"/>
      <c r="H748" s="14"/>
      <c r="I748" s="14"/>
      <c r="J748" s="14"/>
      <c r="K748" s="14">
        <v>1</v>
      </c>
      <c r="L748" s="14"/>
      <c r="M748" s="14"/>
      <c r="N748" s="14"/>
      <c r="O748" s="14"/>
      <c r="P748" s="14"/>
      <c r="Q748" s="4"/>
      <c r="R748" s="4"/>
      <c r="S748" s="4"/>
      <c r="T748" s="4">
        <v>1</v>
      </c>
      <c r="U748" s="4"/>
      <c r="V748" s="4"/>
      <c r="W748" s="4"/>
      <c r="X748" s="4"/>
      <c r="Y748" s="4"/>
      <c r="Z748" s="4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</row>
    <row r="749" spans="1:46" ht="15" customHeight="1" x14ac:dyDescent="0.2">
      <c r="A749" s="1"/>
      <c r="B749" s="1">
        <v>16</v>
      </c>
      <c r="C749" s="1" t="s">
        <v>71</v>
      </c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15"/>
      <c r="AL749" s="15"/>
      <c r="AM749" s="15"/>
      <c r="AN749" s="15"/>
      <c r="AO749" s="9"/>
      <c r="AP749" s="15"/>
      <c r="AQ749" s="15"/>
      <c r="AR749" s="15"/>
      <c r="AS749" s="15"/>
      <c r="AT749" s="15"/>
    </row>
    <row r="750" spans="1:46" ht="15" customHeight="1" x14ac:dyDescent="0.2">
      <c r="A750" s="1"/>
      <c r="B750" s="1">
        <v>17</v>
      </c>
      <c r="C750" s="240" t="s">
        <v>72</v>
      </c>
      <c r="D750" s="14"/>
      <c r="E750" s="14"/>
      <c r="F750" s="14"/>
      <c r="G750" s="14"/>
      <c r="H750" s="14"/>
      <c r="I750" s="14"/>
      <c r="J750" s="14"/>
      <c r="K750" s="14"/>
      <c r="L750" s="14"/>
      <c r="M750" s="14">
        <v>2</v>
      </c>
      <c r="N750" s="14">
        <v>1</v>
      </c>
      <c r="O750" s="14"/>
      <c r="P750" s="1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</row>
    <row r="751" spans="1:46" ht="15" customHeight="1" x14ac:dyDescent="0.2">
      <c r="A751" s="1"/>
      <c r="B751" s="1">
        <v>18</v>
      </c>
      <c r="C751" s="242" t="s">
        <v>73</v>
      </c>
      <c r="D751" s="14">
        <v>6</v>
      </c>
      <c r="E751" s="14">
        <v>6</v>
      </c>
      <c r="F751" s="14">
        <v>2</v>
      </c>
      <c r="G751" s="14">
        <v>2</v>
      </c>
      <c r="H751" s="14"/>
      <c r="I751" s="14"/>
      <c r="J751" s="14"/>
      <c r="K751" s="14">
        <v>2</v>
      </c>
      <c r="L751" s="14"/>
      <c r="M751" s="14"/>
      <c r="N751" s="14"/>
      <c r="O751" s="14"/>
      <c r="P751" s="14"/>
      <c r="Q751" s="4"/>
      <c r="R751" s="4"/>
      <c r="S751" s="4"/>
      <c r="T751" s="4">
        <v>1</v>
      </c>
      <c r="U751" s="4"/>
      <c r="V751" s="4"/>
      <c r="W751" s="4"/>
      <c r="X751" s="4"/>
      <c r="Y751" s="4"/>
      <c r="Z751" s="4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</row>
    <row r="752" spans="1:46" ht="15" customHeight="1" x14ac:dyDescent="0.2">
      <c r="A752" s="1"/>
      <c r="B752" s="1">
        <v>19</v>
      </c>
      <c r="C752" s="240" t="s">
        <v>75</v>
      </c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4"/>
      <c r="R752" s="4"/>
      <c r="S752" s="4"/>
      <c r="T752" s="4">
        <v>1</v>
      </c>
      <c r="U752" s="4"/>
      <c r="V752" s="4"/>
      <c r="W752" s="4"/>
      <c r="X752" s="4"/>
      <c r="Y752" s="4"/>
      <c r="Z752" s="4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15"/>
      <c r="AL752" s="15"/>
      <c r="AM752" s="15"/>
      <c r="AN752" s="15"/>
      <c r="AO752" s="15"/>
      <c r="AP752" s="9"/>
      <c r="AQ752" s="15"/>
      <c r="AR752" s="15"/>
      <c r="AS752" s="15"/>
      <c r="AT752" s="15"/>
    </row>
    <row r="753" spans="1:46" ht="15" customHeight="1" x14ac:dyDescent="0.2">
      <c r="A753" s="1"/>
      <c r="B753" s="1">
        <v>20</v>
      </c>
      <c r="C753" s="243" t="s">
        <v>76</v>
      </c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</row>
    <row r="754" spans="1:46" ht="15" customHeight="1" x14ac:dyDescent="0.2">
      <c r="B754" s="1">
        <v>21</v>
      </c>
      <c r="C754" s="1" t="s">
        <v>77</v>
      </c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4"/>
      <c r="R754" s="4"/>
      <c r="S754" s="3"/>
      <c r="T754" s="4"/>
      <c r="U754" s="4"/>
      <c r="V754" s="4"/>
      <c r="W754" s="4"/>
      <c r="X754" s="4"/>
      <c r="Y754" s="4"/>
      <c r="Z754" s="4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</row>
    <row r="755" spans="1:46" ht="15" customHeight="1" x14ac:dyDescent="0.2">
      <c r="A755" s="1"/>
      <c r="B755" s="1">
        <v>22</v>
      </c>
      <c r="C755" s="240" t="s">
        <v>78</v>
      </c>
      <c r="D755" s="14"/>
      <c r="E755" s="14"/>
      <c r="F755" s="14"/>
      <c r="G755" s="14"/>
      <c r="H755" s="14">
        <v>3</v>
      </c>
      <c r="I755" s="14"/>
      <c r="J755" s="14"/>
      <c r="K755" s="252"/>
      <c r="L755" s="14"/>
      <c r="M755" s="14">
        <v>1</v>
      </c>
      <c r="N755" s="14"/>
      <c r="O755" s="14"/>
      <c r="P755" s="1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15"/>
      <c r="AL755" s="15"/>
      <c r="AM755" s="15"/>
      <c r="AN755" s="15"/>
      <c r="AO755" s="15"/>
      <c r="AP755" s="15"/>
      <c r="AQ755" s="15">
        <v>1</v>
      </c>
      <c r="AR755" s="15"/>
      <c r="AS755" s="15"/>
      <c r="AT755" s="15"/>
    </row>
    <row r="756" spans="1:46" ht="15" customHeight="1" x14ac:dyDescent="0.2">
      <c r="A756" s="1"/>
      <c r="B756" s="33">
        <v>23</v>
      </c>
      <c r="C756" s="1" t="s">
        <v>424</v>
      </c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8"/>
      <c r="AB756" s="8"/>
      <c r="AC756" s="8"/>
      <c r="AD756" s="8"/>
      <c r="AE756" s="8"/>
      <c r="AF756" s="8"/>
      <c r="AG756" s="8"/>
      <c r="AH756" s="8"/>
      <c r="AI756" s="34"/>
      <c r="AJ756" s="8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</row>
    <row r="757" spans="1:46" ht="15" customHeight="1" x14ac:dyDescent="0.2">
      <c r="A757" s="1"/>
      <c r="B757" s="33">
        <v>24</v>
      </c>
      <c r="C757" s="1" t="s">
        <v>425</v>
      </c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</row>
    <row r="758" spans="1:46" ht="15" customHeight="1" x14ac:dyDescent="0.2">
      <c r="A758" s="1"/>
      <c r="B758" s="33">
        <v>25</v>
      </c>
      <c r="C758" s="1" t="s">
        <v>396</v>
      </c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</row>
    <row r="759" spans="1:46" ht="15" customHeight="1" x14ac:dyDescent="0.2">
      <c r="A759" s="1"/>
      <c r="B759" s="33">
        <v>26</v>
      </c>
      <c r="C759" s="1" t="s">
        <v>80</v>
      </c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</row>
    <row r="760" spans="1:46" ht="15" customHeight="1" x14ac:dyDescent="0.2">
      <c r="A760" s="1"/>
      <c r="B760" s="33">
        <v>27</v>
      </c>
      <c r="C760" s="1" t="s">
        <v>81</v>
      </c>
      <c r="D760" s="14"/>
      <c r="E760" s="14"/>
      <c r="F760" s="14"/>
      <c r="G760" s="14"/>
      <c r="H760" s="14"/>
      <c r="I760" s="14"/>
      <c r="J760" s="14"/>
      <c r="K760" s="14"/>
      <c r="L760" s="14"/>
      <c r="M760" s="36"/>
      <c r="N760" s="14"/>
      <c r="O760" s="14"/>
      <c r="P760" s="1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</row>
    <row r="761" spans="1:46" ht="15" customHeight="1" x14ac:dyDescent="0.2">
      <c r="A761" s="1" t="s">
        <v>450</v>
      </c>
      <c r="B761" s="33">
        <v>28</v>
      </c>
      <c r="C761" s="240" t="s">
        <v>53</v>
      </c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</row>
    <row r="762" spans="1:46" ht="15" customHeight="1" x14ac:dyDescent="0.2">
      <c r="A762" s="1"/>
      <c r="B762" s="33">
        <v>29</v>
      </c>
      <c r="C762" s="240" t="s">
        <v>61</v>
      </c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</row>
    <row r="763" spans="1:46" ht="15" customHeight="1" x14ac:dyDescent="0.2">
      <c r="A763" s="1" t="s">
        <v>451</v>
      </c>
      <c r="B763" s="33">
        <v>30</v>
      </c>
      <c r="C763" s="240" t="s">
        <v>48</v>
      </c>
      <c r="D763" s="14"/>
      <c r="E763" s="14"/>
      <c r="F763" s="14"/>
      <c r="G763" s="14"/>
      <c r="H763" s="14"/>
      <c r="I763" s="14"/>
      <c r="J763" s="14"/>
      <c r="K763" s="14">
        <v>1</v>
      </c>
      <c r="L763" s="14"/>
      <c r="M763" s="14"/>
      <c r="N763" s="14"/>
      <c r="O763" s="14"/>
      <c r="P763" s="1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</row>
    <row r="764" spans="1:46" ht="15" customHeight="1" x14ac:dyDescent="0.2">
      <c r="A764" s="1"/>
      <c r="B764" s="33">
        <v>31</v>
      </c>
      <c r="C764" s="240" t="s">
        <v>49</v>
      </c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8"/>
      <c r="AB764" s="8"/>
      <c r="AC764" s="8"/>
      <c r="AD764" s="8"/>
      <c r="AE764" s="8"/>
      <c r="AF764" s="8">
        <v>1</v>
      </c>
      <c r="AG764" s="8"/>
      <c r="AH764" s="8">
        <v>2</v>
      </c>
      <c r="AI764" s="8"/>
      <c r="AJ764" s="8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</row>
    <row r="765" spans="1:46" ht="15" customHeight="1" x14ac:dyDescent="0.2">
      <c r="A765" s="1"/>
      <c r="B765" s="33">
        <v>32</v>
      </c>
      <c r="C765" s="1" t="s">
        <v>428</v>
      </c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</row>
    <row r="766" spans="1:46" ht="15" customHeight="1" x14ac:dyDescent="0.2">
      <c r="A766" s="1"/>
      <c r="B766" s="33">
        <v>33</v>
      </c>
      <c r="C766" s="1" t="s">
        <v>59</v>
      </c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</row>
    <row r="767" spans="1:46" ht="15" customHeight="1" x14ac:dyDescent="0.2">
      <c r="A767" s="1"/>
      <c r="B767" s="33">
        <v>34</v>
      </c>
      <c r="C767" s="1" t="s">
        <v>60</v>
      </c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</row>
    <row r="768" spans="1:46" ht="15" customHeight="1" x14ac:dyDescent="0.2">
      <c r="A768" s="1"/>
      <c r="B768" s="1">
        <v>35</v>
      </c>
      <c r="C768" s="1" t="s">
        <v>429</v>
      </c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</row>
    <row r="769" spans="1:48" ht="15" customHeight="1" x14ac:dyDescent="0.2">
      <c r="A769" s="1"/>
      <c r="B769" s="1">
        <v>36</v>
      </c>
      <c r="C769" s="1" t="s">
        <v>83</v>
      </c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</row>
    <row r="770" spans="1:48" ht="15" customHeight="1" x14ac:dyDescent="0.2">
      <c r="A770" s="1"/>
      <c r="B770" s="1">
        <v>37</v>
      </c>
      <c r="C770" s="250" t="s">
        <v>84</v>
      </c>
      <c r="D770" s="14">
        <v>8</v>
      </c>
      <c r="E770" s="14">
        <v>6</v>
      </c>
      <c r="F770" s="14">
        <v>3</v>
      </c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</row>
    <row r="771" spans="1:48" ht="15" customHeight="1" x14ac:dyDescent="0.2">
      <c r="A771" s="1" t="s">
        <v>431</v>
      </c>
      <c r="B771" s="1">
        <v>38</v>
      </c>
      <c r="C771" s="240" t="s">
        <v>85</v>
      </c>
      <c r="D771" s="14">
        <v>10</v>
      </c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</row>
    <row r="772" spans="1:48" ht="15" customHeight="1" x14ac:dyDescent="0.2">
      <c r="A772" s="1"/>
      <c r="B772" s="1">
        <v>39</v>
      </c>
      <c r="C772" s="1" t="s">
        <v>435</v>
      </c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</row>
    <row r="773" spans="1:48" ht="15" customHeight="1" x14ac:dyDescent="0.2">
      <c r="A773" s="1"/>
      <c r="B773" s="1">
        <v>40</v>
      </c>
      <c r="C773" s="250" t="s">
        <v>87</v>
      </c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8"/>
      <c r="AB773" s="8"/>
      <c r="AC773" s="8"/>
      <c r="AD773" s="8"/>
      <c r="AE773" s="8"/>
      <c r="AF773" s="8">
        <v>1</v>
      </c>
      <c r="AG773" s="8"/>
      <c r="AH773" s="8"/>
      <c r="AI773" s="8"/>
      <c r="AJ773" s="8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</row>
    <row r="774" spans="1:48" ht="15" customHeight="1" x14ac:dyDescent="0.2">
      <c r="A774" s="1"/>
      <c r="B774" s="1">
        <v>41</v>
      </c>
      <c r="C774" s="1" t="s">
        <v>57</v>
      </c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</row>
    <row r="775" spans="1:48" ht="15" customHeight="1" x14ac:dyDescent="0.2">
      <c r="A775" s="1"/>
      <c r="B775" s="1">
        <v>42</v>
      </c>
      <c r="C775" s="240" t="s">
        <v>74</v>
      </c>
      <c r="D775" s="14"/>
      <c r="E775" s="14"/>
      <c r="F775" s="14"/>
      <c r="G775" s="14"/>
      <c r="H775" s="14"/>
      <c r="I775" s="14"/>
      <c r="J775" s="14"/>
      <c r="K775" s="14"/>
      <c r="L775" s="14"/>
      <c r="M775" s="14">
        <v>4</v>
      </c>
      <c r="N775" s="14"/>
      <c r="O775" s="14"/>
      <c r="P775" s="1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</row>
    <row r="776" spans="1:48" ht="15" customHeight="1" x14ac:dyDescent="0.2">
      <c r="A776" s="1" t="s">
        <v>452</v>
      </c>
      <c r="B776" s="1">
        <v>43</v>
      </c>
      <c r="C776" s="250" t="s">
        <v>52</v>
      </c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V776" s="253"/>
    </row>
    <row r="777" spans="1:48" ht="15" customHeight="1" x14ac:dyDescent="0.2">
      <c r="A777" s="1"/>
      <c r="B777" s="1">
        <v>44</v>
      </c>
      <c r="C777" s="240" t="s">
        <v>453</v>
      </c>
      <c r="D777" s="14"/>
      <c r="E777" s="14"/>
      <c r="F777" s="14"/>
      <c r="G777" s="14"/>
      <c r="H777" s="14"/>
      <c r="I777" s="14"/>
      <c r="J777" s="14"/>
      <c r="K777" s="14"/>
      <c r="L777" s="14"/>
      <c r="M777" s="14">
        <v>1</v>
      </c>
      <c r="N777" s="14"/>
      <c r="O777" s="14"/>
      <c r="P777" s="1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8"/>
      <c r="AB777" s="8"/>
      <c r="AC777" s="8"/>
      <c r="AD777" s="8"/>
      <c r="AE777" s="8"/>
      <c r="AF777" s="8"/>
      <c r="AG777" s="8"/>
      <c r="AH777" s="8"/>
      <c r="AI777" s="8"/>
      <c r="AJ777" s="8">
        <v>1</v>
      </c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</row>
    <row r="778" spans="1:48" ht="15" customHeight="1" x14ac:dyDescent="0.2">
      <c r="A778" s="1"/>
      <c r="B778" s="1"/>
      <c r="C778" s="1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</row>
    <row r="779" spans="1:48" ht="15" customHeight="1" x14ac:dyDescent="0.2">
      <c r="A779" s="1"/>
      <c r="B779" s="1"/>
      <c r="C779" s="1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</row>
    <row r="780" spans="1:48" ht="15" customHeight="1" x14ac:dyDescent="0.2">
      <c r="A780" s="1"/>
      <c r="B780" s="1"/>
      <c r="C780" s="1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</row>
    <row r="781" spans="1:48" ht="15" customHeight="1" x14ac:dyDescent="0.2">
      <c r="A781" s="1"/>
      <c r="B781" s="1"/>
      <c r="C781" s="1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</row>
    <row r="782" spans="1:48" ht="15" customHeight="1" x14ac:dyDescent="0.2">
      <c r="A782" s="33"/>
      <c r="B782" s="33"/>
      <c r="C782" s="33"/>
      <c r="D782" s="33">
        <f t="shared" ref="D782:AT782" si="97">SUM(D734:D781)</f>
        <v>40</v>
      </c>
      <c r="E782" s="33">
        <f t="shared" si="97"/>
        <v>30</v>
      </c>
      <c r="F782" s="33">
        <f t="shared" si="97"/>
        <v>13</v>
      </c>
      <c r="G782" s="33">
        <f t="shared" si="97"/>
        <v>2</v>
      </c>
      <c r="H782" s="33">
        <f t="shared" si="97"/>
        <v>11</v>
      </c>
      <c r="I782" s="33">
        <f t="shared" si="97"/>
        <v>0</v>
      </c>
      <c r="J782" s="33">
        <f t="shared" si="97"/>
        <v>0</v>
      </c>
      <c r="K782" s="33">
        <f t="shared" si="97"/>
        <v>11</v>
      </c>
      <c r="L782" s="33">
        <f t="shared" si="97"/>
        <v>0</v>
      </c>
      <c r="M782" s="33">
        <f t="shared" si="97"/>
        <v>9</v>
      </c>
      <c r="N782" s="33">
        <f t="shared" si="97"/>
        <v>2</v>
      </c>
      <c r="O782" s="33">
        <f t="shared" si="97"/>
        <v>0</v>
      </c>
      <c r="P782" s="33">
        <f t="shared" si="97"/>
        <v>1</v>
      </c>
      <c r="Q782" s="33">
        <f t="shared" si="97"/>
        <v>0</v>
      </c>
      <c r="R782" s="33">
        <f t="shared" si="97"/>
        <v>0</v>
      </c>
      <c r="S782" s="33">
        <f t="shared" si="97"/>
        <v>0</v>
      </c>
      <c r="T782" s="33">
        <f t="shared" si="97"/>
        <v>5</v>
      </c>
      <c r="U782" s="33">
        <f t="shared" si="97"/>
        <v>0</v>
      </c>
      <c r="V782" s="33">
        <f t="shared" si="97"/>
        <v>0</v>
      </c>
      <c r="W782" s="33">
        <f t="shared" si="97"/>
        <v>0</v>
      </c>
      <c r="X782" s="33">
        <f t="shared" si="97"/>
        <v>0</v>
      </c>
      <c r="Y782" s="33">
        <f t="shared" si="97"/>
        <v>0</v>
      </c>
      <c r="Z782" s="33">
        <f t="shared" si="97"/>
        <v>0</v>
      </c>
      <c r="AA782" s="33">
        <f t="shared" si="97"/>
        <v>15</v>
      </c>
      <c r="AB782" s="33">
        <f t="shared" si="97"/>
        <v>4</v>
      </c>
      <c r="AC782" s="33">
        <f t="shared" si="97"/>
        <v>0</v>
      </c>
      <c r="AD782" s="33">
        <f t="shared" si="97"/>
        <v>0</v>
      </c>
      <c r="AE782" s="33">
        <f t="shared" si="97"/>
        <v>0</v>
      </c>
      <c r="AF782" s="33">
        <f t="shared" si="97"/>
        <v>2</v>
      </c>
      <c r="AG782" s="33">
        <f t="shared" si="97"/>
        <v>0</v>
      </c>
      <c r="AH782" s="33">
        <f t="shared" si="97"/>
        <v>2</v>
      </c>
      <c r="AI782" s="33">
        <f t="shared" si="97"/>
        <v>0</v>
      </c>
      <c r="AJ782" s="33">
        <f t="shared" si="97"/>
        <v>1</v>
      </c>
      <c r="AK782" s="33">
        <f t="shared" si="97"/>
        <v>0</v>
      </c>
      <c r="AL782" s="33">
        <f t="shared" si="97"/>
        <v>0</v>
      </c>
      <c r="AM782" s="33">
        <f t="shared" si="97"/>
        <v>0</v>
      </c>
      <c r="AN782" s="33">
        <f t="shared" si="97"/>
        <v>0</v>
      </c>
      <c r="AO782" s="33">
        <f t="shared" si="97"/>
        <v>0</v>
      </c>
      <c r="AP782" s="33">
        <f t="shared" si="97"/>
        <v>0</v>
      </c>
      <c r="AQ782" s="33">
        <f t="shared" si="97"/>
        <v>2</v>
      </c>
      <c r="AR782" s="33">
        <f t="shared" si="97"/>
        <v>0</v>
      </c>
      <c r="AS782" s="33">
        <f t="shared" si="97"/>
        <v>0</v>
      </c>
      <c r="AT782" s="33">
        <f t="shared" si="97"/>
        <v>0</v>
      </c>
    </row>
    <row r="783" spans="1:48" ht="15.75" customHeight="1" x14ac:dyDescent="0.2"/>
    <row r="784" spans="1:48" ht="15.75" customHeight="1" x14ac:dyDescent="0.2"/>
    <row r="785" spans="1:8" ht="15" customHeight="1" x14ac:dyDescent="0.2">
      <c r="A785" s="45"/>
      <c r="B785" s="45"/>
      <c r="C785" s="45"/>
      <c r="D785" s="45"/>
      <c r="E785" s="45"/>
      <c r="F785" s="45"/>
      <c r="G785" s="45"/>
      <c r="H785" s="45"/>
    </row>
    <row r="786" spans="1:8" ht="15" customHeight="1" x14ac:dyDescent="0.2">
      <c r="A786" s="45"/>
      <c r="B786" s="45"/>
      <c r="C786" s="45"/>
      <c r="D786" s="45"/>
      <c r="E786" s="45"/>
      <c r="F786" s="45"/>
      <c r="G786" s="45"/>
      <c r="H786" s="45"/>
    </row>
    <row r="787" spans="1:8" ht="15" customHeight="1" x14ac:dyDescent="0.6">
      <c r="A787" s="45"/>
      <c r="B787" s="47" t="s">
        <v>88</v>
      </c>
      <c r="C787" s="48"/>
      <c r="D787" s="48"/>
      <c r="E787" s="48"/>
      <c r="F787" s="48"/>
      <c r="G787" s="48"/>
      <c r="H787" s="45"/>
    </row>
    <row r="788" spans="1:8" ht="15" customHeight="1" x14ac:dyDescent="0.2">
      <c r="A788" s="45"/>
      <c r="B788" s="49" t="s">
        <v>89</v>
      </c>
      <c r="C788" s="33" t="s">
        <v>90</v>
      </c>
      <c r="D788" s="33" t="s">
        <v>91</v>
      </c>
      <c r="E788" s="33" t="s">
        <v>92</v>
      </c>
      <c r="F788" s="50"/>
      <c r="G788" s="50" t="s">
        <v>93</v>
      </c>
      <c r="H788" s="45"/>
    </row>
    <row r="789" spans="1:8" ht="15" customHeight="1" x14ac:dyDescent="0.2">
      <c r="A789" s="45"/>
      <c r="B789" s="53" t="s">
        <v>3</v>
      </c>
      <c r="C789" s="15">
        <f>D781</f>
        <v>0</v>
      </c>
      <c r="D789" s="54">
        <f>S792*C789</f>
        <v>0</v>
      </c>
      <c r="E789" s="34">
        <f t="shared" ref="E789:E792" si="98">D851*C789</f>
        <v>0</v>
      </c>
      <c r="F789" s="45"/>
      <c r="G789" s="45"/>
      <c r="H789" s="45"/>
    </row>
    <row r="790" spans="1:8" ht="15" customHeight="1" x14ac:dyDescent="0.2">
      <c r="A790" s="45"/>
      <c r="B790" s="53" t="s">
        <v>99</v>
      </c>
      <c r="C790" s="15">
        <f>E781</f>
        <v>0</v>
      </c>
      <c r="D790" s="54">
        <f>S791*C790</f>
        <v>0</v>
      </c>
      <c r="E790" s="34">
        <f t="shared" si="98"/>
        <v>0</v>
      </c>
      <c r="F790" s="45"/>
      <c r="G790" s="45"/>
      <c r="H790" s="45"/>
    </row>
    <row r="791" spans="1:8" ht="15" customHeight="1" x14ac:dyDescent="0.2">
      <c r="A791" s="45"/>
      <c r="B791" s="53" t="s">
        <v>103</v>
      </c>
      <c r="C791" s="15">
        <f>F781</f>
        <v>0</v>
      </c>
      <c r="D791" s="54">
        <f>S794*C791</f>
        <v>0</v>
      </c>
      <c r="E791" s="34">
        <f t="shared" si="98"/>
        <v>0</v>
      </c>
      <c r="F791" s="45"/>
      <c r="G791" s="45"/>
      <c r="H791" s="61"/>
    </row>
    <row r="792" spans="1:8" ht="15" customHeight="1" x14ac:dyDescent="0.2">
      <c r="A792" s="45"/>
      <c r="B792" s="53" t="s">
        <v>106</v>
      </c>
      <c r="C792" s="15">
        <f>G781</f>
        <v>0</v>
      </c>
      <c r="D792" s="54">
        <f>S794*C792</f>
        <v>0</v>
      </c>
      <c r="E792" s="34">
        <f t="shared" si="98"/>
        <v>0</v>
      </c>
      <c r="F792" s="45"/>
      <c r="G792" s="45"/>
      <c r="H792" s="45"/>
    </row>
    <row r="793" spans="1:8" ht="15" customHeight="1" x14ac:dyDescent="0.2">
      <c r="A793" s="45"/>
      <c r="B793" s="53" t="s">
        <v>7</v>
      </c>
      <c r="C793" s="15">
        <f>H781</f>
        <v>0</v>
      </c>
      <c r="D793" s="54">
        <f>S796*C793</f>
        <v>0</v>
      </c>
      <c r="E793" s="34">
        <f>D856*C793</f>
        <v>0</v>
      </c>
      <c r="F793" s="45"/>
      <c r="G793" s="45"/>
      <c r="H793" s="45"/>
    </row>
    <row r="794" spans="1:8" ht="15" customHeight="1" x14ac:dyDescent="0.2">
      <c r="A794" s="45"/>
      <c r="B794" s="53" t="s">
        <v>8</v>
      </c>
      <c r="C794" s="15">
        <f>I781</f>
        <v>0</v>
      </c>
      <c r="D794" s="54">
        <f>S795*C794</f>
        <v>0</v>
      </c>
      <c r="E794" s="34">
        <f>D855*C794</f>
        <v>0</v>
      </c>
      <c r="F794" s="45"/>
      <c r="G794" s="45"/>
      <c r="H794" s="45"/>
    </row>
    <row r="795" spans="1:8" ht="15" customHeight="1" x14ac:dyDescent="0.2">
      <c r="A795" s="45"/>
      <c r="B795" s="53" t="s">
        <v>116</v>
      </c>
      <c r="C795" s="15">
        <f>J781</f>
        <v>0</v>
      </c>
      <c r="D795" s="54">
        <f t="shared" ref="D795:D796" si="99">S800*C795</f>
        <v>0</v>
      </c>
      <c r="E795" s="34">
        <f t="shared" ref="E795:E796" si="100">D858*C795</f>
        <v>0</v>
      </c>
      <c r="F795" s="45"/>
      <c r="G795" s="45"/>
      <c r="H795" s="45"/>
    </row>
    <row r="796" spans="1:8" ht="15" customHeight="1" x14ac:dyDescent="0.2">
      <c r="A796" s="45"/>
      <c r="B796" s="53" t="s">
        <v>10</v>
      </c>
      <c r="C796" s="15">
        <f>K781</f>
        <v>0</v>
      </c>
      <c r="D796" s="54">
        <f t="shared" si="99"/>
        <v>0</v>
      </c>
      <c r="E796" s="34">
        <f t="shared" si="100"/>
        <v>0</v>
      </c>
      <c r="F796" s="45"/>
      <c r="G796" s="45"/>
      <c r="H796" s="45"/>
    </row>
    <row r="797" spans="1:8" ht="15" customHeight="1" x14ac:dyDescent="0.2">
      <c r="A797" s="45"/>
      <c r="B797" s="53" t="s">
        <v>292</v>
      </c>
      <c r="C797" s="15">
        <f>L781</f>
        <v>0</v>
      </c>
      <c r="D797" s="54">
        <f>S806*C797</f>
        <v>0</v>
      </c>
      <c r="E797" s="34">
        <f t="shared" ref="E797:E799" si="101">D859*C797</f>
        <v>0</v>
      </c>
      <c r="F797" s="68" t="s">
        <v>92</v>
      </c>
      <c r="G797" s="45"/>
      <c r="H797" s="45"/>
    </row>
    <row r="798" spans="1:8" ht="15" customHeight="1" x14ac:dyDescent="0.2">
      <c r="A798" s="45"/>
      <c r="B798" s="53" t="s">
        <v>129</v>
      </c>
      <c r="C798" s="15">
        <f>M781</f>
        <v>0</v>
      </c>
      <c r="D798" s="54">
        <f t="shared" ref="D798:D799" si="102">S802*C798</f>
        <v>0</v>
      </c>
      <c r="E798" s="34">
        <f t="shared" si="101"/>
        <v>0</v>
      </c>
      <c r="F798" s="68" t="s">
        <v>130</v>
      </c>
      <c r="G798" s="72">
        <f>D838*0.33</f>
        <v>87450</v>
      </c>
      <c r="H798" s="45"/>
    </row>
    <row r="799" spans="1:8" ht="15" customHeight="1" x14ac:dyDescent="0.2">
      <c r="A799" s="45"/>
      <c r="B799" s="53" t="s">
        <v>134</v>
      </c>
      <c r="C799" s="15">
        <f>N781</f>
        <v>0</v>
      </c>
      <c r="D799" s="54">
        <f t="shared" si="102"/>
        <v>0</v>
      </c>
      <c r="E799" s="34">
        <f t="shared" si="101"/>
        <v>0</v>
      </c>
      <c r="F799" s="68" t="s">
        <v>135</v>
      </c>
      <c r="G799" s="72">
        <f>D838-F838</f>
        <v>265000</v>
      </c>
      <c r="H799" s="45"/>
    </row>
    <row r="800" spans="1:8" ht="36" customHeight="1" x14ac:dyDescent="0.35">
      <c r="A800" s="45"/>
      <c r="B800" s="53" t="s">
        <v>138</v>
      </c>
      <c r="C800" s="15">
        <f>P781</f>
        <v>0</v>
      </c>
      <c r="D800" s="54">
        <f>S805*C800</f>
        <v>0</v>
      </c>
      <c r="E800" s="34">
        <f>D863*C800</f>
        <v>0</v>
      </c>
      <c r="F800" s="68" t="s">
        <v>139</v>
      </c>
      <c r="G800" s="74">
        <f>D838-E838</f>
        <v>83000</v>
      </c>
      <c r="H800" s="45"/>
    </row>
    <row r="801" spans="1:8" ht="15" customHeight="1" x14ac:dyDescent="0.2">
      <c r="A801" s="45"/>
      <c r="B801" s="53" t="s">
        <v>14</v>
      </c>
      <c r="C801" s="15">
        <f>O781</f>
        <v>0</v>
      </c>
      <c r="D801" s="54">
        <f>S804*C801</f>
        <v>0</v>
      </c>
      <c r="E801" s="34">
        <f>D862*C801</f>
        <v>0</v>
      </c>
      <c r="F801" s="61" t="s">
        <v>454</v>
      </c>
      <c r="G801" s="254">
        <v>87000</v>
      </c>
      <c r="H801" s="45"/>
    </row>
    <row r="802" spans="1:8" ht="15" customHeight="1" x14ac:dyDescent="0.2">
      <c r="A802" s="45"/>
      <c r="B802" s="33" t="s">
        <v>148</v>
      </c>
      <c r="C802" s="33"/>
      <c r="D802" s="75">
        <f t="shared" ref="D802:E802" si="103">SUM(D789:D801)</f>
        <v>0</v>
      </c>
      <c r="E802" s="75">
        <f t="shared" si="103"/>
        <v>0</v>
      </c>
      <c r="F802" s="75"/>
      <c r="G802" s="33"/>
      <c r="H802" s="45"/>
    </row>
    <row r="803" spans="1:8" ht="15" customHeight="1" x14ac:dyDescent="0.2">
      <c r="A803" s="45"/>
      <c r="B803" s="77" t="s">
        <v>159</v>
      </c>
      <c r="C803" s="15">
        <f>Q781</f>
        <v>0</v>
      </c>
      <c r="D803" s="54">
        <f>V799*C803</f>
        <v>0</v>
      </c>
      <c r="E803" s="34">
        <f t="shared" ref="E803:E805" si="104">J856*C803</f>
        <v>0</v>
      </c>
      <c r="F803" s="45"/>
      <c r="G803" s="45"/>
      <c r="H803" s="45"/>
    </row>
    <row r="804" spans="1:8" ht="15" customHeight="1" x14ac:dyDescent="0.2">
      <c r="A804" s="45"/>
      <c r="B804" s="78" t="s">
        <v>158</v>
      </c>
      <c r="C804" s="15">
        <f>R781</f>
        <v>0</v>
      </c>
      <c r="D804" s="54">
        <f t="shared" ref="D804:D805" si="105">V790*C804</f>
        <v>0</v>
      </c>
      <c r="E804" s="34">
        <f t="shared" si="104"/>
        <v>0</v>
      </c>
      <c r="F804" s="45"/>
      <c r="G804" s="45"/>
      <c r="H804" s="45"/>
    </row>
    <row r="805" spans="1:8" ht="15" customHeight="1" x14ac:dyDescent="0.2">
      <c r="A805" s="45"/>
      <c r="B805" s="79" t="s">
        <v>161</v>
      </c>
      <c r="C805" s="80">
        <f>S781</f>
        <v>0</v>
      </c>
      <c r="D805" s="81">
        <f t="shared" si="105"/>
        <v>0</v>
      </c>
      <c r="E805" s="34">
        <f t="shared" si="104"/>
        <v>0</v>
      </c>
      <c r="F805" s="45"/>
      <c r="G805" s="45"/>
      <c r="H805" s="45"/>
    </row>
    <row r="806" spans="1:8" ht="15" customHeight="1" x14ac:dyDescent="0.2">
      <c r="A806" s="45"/>
      <c r="B806" s="78" t="s">
        <v>20</v>
      </c>
      <c r="C806" s="15">
        <f>T781</f>
        <v>0</v>
      </c>
      <c r="D806" s="81">
        <f>V799*C806</f>
        <v>0</v>
      </c>
      <c r="E806" s="34">
        <f>W799*C806</f>
        <v>0</v>
      </c>
      <c r="F806" s="45"/>
      <c r="G806" s="45"/>
      <c r="H806" s="45"/>
    </row>
    <row r="807" spans="1:8" ht="15" customHeight="1" x14ac:dyDescent="0.2">
      <c r="A807" s="45"/>
      <c r="B807" s="78" t="s">
        <v>163</v>
      </c>
      <c r="C807" s="15">
        <f>U781</f>
        <v>0</v>
      </c>
      <c r="D807" s="81">
        <f t="shared" ref="D807:D808" si="106">V793*C807</f>
        <v>0</v>
      </c>
      <c r="E807" s="34">
        <f t="shared" ref="E807:E808" si="107">J860*C807</f>
        <v>0</v>
      </c>
      <c r="F807" s="45"/>
      <c r="G807" s="45"/>
      <c r="H807" s="45"/>
    </row>
    <row r="808" spans="1:8" ht="15" customHeight="1" x14ac:dyDescent="0.2">
      <c r="A808" s="45"/>
      <c r="B808" s="78" t="s">
        <v>165</v>
      </c>
      <c r="C808" s="15">
        <f>V781</f>
        <v>0</v>
      </c>
      <c r="D808" s="81">
        <f t="shared" si="106"/>
        <v>0</v>
      </c>
      <c r="E808" s="34">
        <f t="shared" si="107"/>
        <v>0</v>
      </c>
      <c r="F808" s="45"/>
      <c r="G808" s="45"/>
      <c r="H808" s="45"/>
    </row>
    <row r="809" spans="1:8" ht="15" customHeight="1" x14ac:dyDescent="0.2">
      <c r="A809" s="45"/>
      <c r="B809" s="53" t="s">
        <v>23</v>
      </c>
      <c r="C809" s="15">
        <f>W781</f>
        <v>0</v>
      </c>
      <c r="D809" s="81">
        <f>V791*C809</f>
        <v>0</v>
      </c>
      <c r="E809" s="34">
        <f>W791*C809</f>
        <v>0</v>
      </c>
      <c r="F809" s="45"/>
      <c r="G809" s="45"/>
      <c r="H809" s="45"/>
    </row>
    <row r="810" spans="1:8" ht="15" customHeight="1" x14ac:dyDescent="0.2">
      <c r="A810" s="45"/>
      <c r="B810" s="53"/>
      <c r="C810" s="15"/>
      <c r="D810" s="245"/>
      <c r="E810" s="8"/>
      <c r="F810" s="45"/>
      <c r="G810" s="45"/>
      <c r="H810" s="45"/>
    </row>
    <row r="811" spans="1:8" ht="15" customHeight="1" x14ac:dyDescent="0.2">
      <c r="A811" s="45"/>
      <c r="B811" s="53"/>
      <c r="C811" s="15"/>
      <c r="D811" s="245"/>
      <c r="E811" s="8"/>
      <c r="F811" s="45"/>
      <c r="G811" s="45"/>
      <c r="H811" s="45"/>
    </row>
    <row r="812" spans="1:8" ht="15" customHeight="1" x14ac:dyDescent="0.2">
      <c r="A812" s="45"/>
      <c r="B812" s="53"/>
      <c r="C812" s="15"/>
      <c r="D812" s="245"/>
      <c r="E812" s="8"/>
      <c r="F812" s="45"/>
      <c r="G812" s="45"/>
      <c r="H812" s="45"/>
    </row>
    <row r="813" spans="1:8" ht="15" customHeight="1" x14ac:dyDescent="0.2">
      <c r="A813" s="45"/>
      <c r="B813" s="49" t="s">
        <v>95</v>
      </c>
      <c r="C813" s="33"/>
      <c r="D813" s="75">
        <f t="shared" ref="D813:E813" si="108">SUM(D803:D812)</f>
        <v>0</v>
      </c>
      <c r="E813" s="82">
        <f t="shared" si="108"/>
        <v>0</v>
      </c>
      <c r="F813" s="85"/>
      <c r="G813" s="45"/>
      <c r="H813" s="45"/>
    </row>
    <row r="814" spans="1:8" ht="15" customHeight="1" x14ac:dyDescent="0.2">
      <c r="A814" s="45"/>
      <c r="B814" s="53" t="s">
        <v>31</v>
      </c>
      <c r="C814" s="15">
        <f>AF781</f>
        <v>0</v>
      </c>
      <c r="D814" s="83">
        <f>N802*C814</f>
        <v>0</v>
      </c>
      <c r="E814" s="34">
        <f>P802*C814</f>
        <v>0</v>
      </c>
      <c r="F814" s="45"/>
      <c r="G814" s="45"/>
      <c r="H814" s="45"/>
    </row>
    <row r="815" spans="1:8" ht="15" customHeight="1" x14ac:dyDescent="0.2">
      <c r="A815" s="45"/>
      <c r="B815" s="53" t="s">
        <v>171</v>
      </c>
      <c r="C815" s="15">
        <f>AH781</f>
        <v>0</v>
      </c>
      <c r="D815" s="83">
        <f>N802*C815</f>
        <v>0</v>
      </c>
      <c r="E815" s="34">
        <f>P802*C815</f>
        <v>0</v>
      </c>
      <c r="F815" s="45"/>
      <c r="G815" s="45"/>
      <c r="H815" s="45"/>
    </row>
    <row r="816" spans="1:8" ht="15" customHeight="1" x14ac:dyDescent="0.2">
      <c r="A816" s="45"/>
      <c r="B816" s="53" t="s">
        <v>151</v>
      </c>
      <c r="C816" s="15">
        <f>AC781</f>
        <v>0</v>
      </c>
      <c r="D816" s="83">
        <f>N804*C816</f>
        <v>0</v>
      </c>
      <c r="E816" s="34">
        <f t="shared" ref="E816:E817" si="109">P804*C816</f>
        <v>0</v>
      </c>
      <c r="F816" s="45"/>
      <c r="G816" s="45"/>
      <c r="H816" s="45"/>
    </row>
    <row r="817" spans="1:8" ht="15" customHeight="1" x14ac:dyDescent="0.2">
      <c r="A817" s="45"/>
      <c r="B817" s="53" t="s">
        <v>173</v>
      </c>
      <c r="C817" s="15">
        <f>AJ781</f>
        <v>0</v>
      </c>
      <c r="D817" s="83">
        <f>N802*C817</f>
        <v>0</v>
      </c>
      <c r="E817" s="34">
        <f t="shared" si="109"/>
        <v>0</v>
      </c>
      <c r="F817" s="45"/>
      <c r="G817" s="45"/>
      <c r="H817" s="45"/>
    </row>
    <row r="818" spans="1:8" ht="15" customHeight="1" x14ac:dyDescent="0.2">
      <c r="A818" s="45"/>
      <c r="B818" s="53" t="s">
        <v>418</v>
      </c>
      <c r="C818" s="15">
        <f>AE781</f>
        <v>0</v>
      </c>
      <c r="D818" s="83">
        <f>N806*C818</f>
        <v>0</v>
      </c>
      <c r="E818" s="34">
        <f>P802*C818</f>
        <v>0</v>
      </c>
      <c r="F818" s="45"/>
      <c r="G818" s="45"/>
      <c r="H818" s="45"/>
    </row>
    <row r="819" spans="1:8" ht="15" customHeight="1" x14ac:dyDescent="0.2">
      <c r="A819" s="45"/>
      <c r="B819" s="87" t="s">
        <v>27</v>
      </c>
      <c r="C819" s="15">
        <f>AA781</f>
        <v>0</v>
      </c>
      <c r="D819" s="83">
        <f t="shared" ref="D819:D820" si="110">N794*C819</f>
        <v>0</v>
      </c>
      <c r="E819" s="34">
        <f t="shared" ref="E819:E820" si="111">P794*C819</f>
        <v>0</v>
      </c>
      <c r="F819" s="45"/>
      <c r="G819" s="45"/>
      <c r="H819" s="45"/>
    </row>
    <row r="820" spans="1:8" ht="15" customHeight="1" x14ac:dyDescent="0.2">
      <c r="A820" s="45"/>
      <c r="B820" s="87" t="s">
        <v>28</v>
      </c>
      <c r="C820" s="15">
        <f>AB781</f>
        <v>0</v>
      </c>
      <c r="D820" s="83">
        <f t="shared" si="110"/>
        <v>0</v>
      </c>
      <c r="E820" s="34">
        <f t="shared" si="111"/>
        <v>0</v>
      </c>
      <c r="F820" s="45"/>
      <c r="G820" s="45"/>
      <c r="H820" s="45"/>
    </row>
    <row r="821" spans="1:8" ht="15" customHeight="1" x14ac:dyDescent="0.2">
      <c r="A821" s="45"/>
      <c r="B821" s="87" t="s">
        <v>131</v>
      </c>
      <c r="C821" s="15">
        <f>AC781</f>
        <v>0</v>
      </c>
      <c r="D821" s="83">
        <f t="shared" ref="D821:D822" si="112">N798*C821</f>
        <v>0</v>
      </c>
      <c r="E821" s="34">
        <f t="shared" ref="E821:E822" si="113">P798*C821</f>
        <v>0</v>
      </c>
      <c r="F821" s="45"/>
      <c r="G821" s="45"/>
      <c r="H821" s="45"/>
    </row>
    <row r="822" spans="1:8" ht="15" customHeight="1" x14ac:dyDescent="0.2">
      <c r="A822" s="45"/>
      <c r="B822" s="53" t="s">
        <v>29</v>
      </c>
      <c r="C822" s="15">
        <f>AI781</f>
        <v>0</v>
      </c>
      <c r="D822" s="83">
        <f t="shared" si="112"/>
        <v>0</v>
      </c>
      <c r="E822" s="34">
        <f t="shared" si="113"/>
        <v>0</v>
      </c>
      <c r="F822" s="45"/>
      <c r="G822" s="45"/>
      <c r="H822" s="45"/>
    </row>
    <row r="823" spans="1:8" ht="15" customHeight="1" x14ac:dyDescent="0.2">
      <c r="A823" s="45"/>
      <c r="B823" s="87" t="s">
        <v>120</v>
      </c>
      <c r="C823" s="15">
        <f>AE781</f>
        <v>0</v>
      </c>
      <c r="D823" s="83">
        <f>N797*C823</f>
        <v>0</v>
      </c>
      <c r="E823" s="34">
        <f>P797*C823</f>
        <v>0</v>
      </c>
      <c r="F823" s="45"/>
      <c r="G823" s="45"/>
      <c r="H823" s="45"/>
    </row>
    <row r="824" spans="1:8" ht="15" customHeight="1" x14ac:dyDescent="0.2">
      <c r="A824" s="45"/>
      <c r="B824" s="49" t="s">
        <v>94</v>
      </c>
      <c r="C824" s="33"/>
      <c r="D824" s="75">
        <f t="shared" ref="D824:E824" si="114">SUM(D814:D823)</f>
        <v>0</v>
      </c>
      <c r="E824" s="82">
        <f t="shared" si="114"/>
        <v>0</v>
      </c>
      <c r="F824" s="41"/>
      <c r="G824" s="45"/>
      <c r="H824" s="45"/>
    </row>
    <row r="825" spans="1:8" ht="15" customHeight="1" x14ac:dyDescent="0.2">
      <c r="A825" s="45"/>
      <c r="B825" s="78" t="s">
        <v>39</v>
      </c>
      <c r="C825" s="89">
        <f>AK781</f>
        <v>0</v>
      </c>
      <c r="D825" s="83">
        <f>Y799*C825</f>
        <v>0</v>
      </c>
      <c r="E825" s="34">
        <f>Z799*C825</f>
        <v>0</v>
      </c>
      <c r="F825" s="88"/>
      <c r="G825" s="88"/>
      <c r="H825" s="88"/>
    </row>
    <row r="826" spans="1:8" ht="15" customHeight="1" x14ac:dyDescent="0.2">
      <c r="A826" s="45"/>
      <c r="B826" s="78" t="s">
        <v>40</v>
      </c>
      <c r="C826" s="90">
        <f>AL781</f>
        <v>0</v>
      </c>
      <c r="D826" s="83">
        <f t="shared" ref="D826:D828" si="115">Y790*C826</f>
        <v>0</v>
      </c>
      <c r="E826" s="34">
        <f>Z790*C826</f>
        <v>0</v>
      </c>
      <c r="F826" s="88"/>
      <c r="G826" s="88"/>
      <c r="H826" s="88"/>
    </row>
    <row r="827" spans="1:8" ht="15" customHeight="1" x14ac:dyDescent="0.2">
      <c r="A827" s="45"/>
      <c r="B827" s="78" t="s">
        <v>33</v>
      </c>
      <c r="C827" s="90">
        <f>AM781</f>
        <v>0</v>
      </c>
      <c r="D827" s="83">
        <f t="shared" si="115"/>
        <v>0</v>
      </c>
      <c r="E827" s="34">
        <f>P801*C827</f>
        <v>0</v>
      </c>
      <c r="F827" s="88"/>
      <c r="G827" s="88"/>
      <c r="H827" s="88"/>
    </row>
    <row r="828" spans="1:8" ht="15" customHeight="1" x14ac:dyDescent="0.2">
      <c r="A828" s="45"/>
      <c r="B828" s="78" t="s">
        <v>32</v>
      </c>
      <c r="C828" s="90">
        <f>AN781</f>
        <v>0</v>
      </c>
      <c r="D828" s="83">
        <f t="shared" si="115"/>
        <v>0</v>
      </c>
      <c r="E828" s="34">
        <f>Z791*C828</f>
        <v>0</v>
      </c>
      <c r="F828" s="88"/>
      <c r="G828" s="88"/>
      <c r="H828" s="88"/>
    </row>
    <row r="829" spans="1:8" ht="15" customHeight="1" x14ac:dyDescent="0.2">
      <c r="A829" s="45"/>
      <c r="B829" s="78" t="s">
        <v>41</v>
      </c>
      <c r="C829" s="90">
        <f>AO781</f>
        <v>0</v>
      </c>
      <c r="D829" s="83">
        <f>Y798*C829</f>
        <v>0</v>
      </c>
      <c r="E829" s="34">
        <f>Z798*C829</f>
        <v>0</v>
      </c>
      <c r="F829" s="88"/>
      <c r="G829" s="88"/>
      <c r="H829" s="88"/>
    </row>
    <row r="830" spans="1:8" ht="15" customHeight="1" x14ac:dyDescent="0.2">
      <c r="A830" s="45"/>
      <c r="B830" s="78" t="s">
        <v>42</v>
      </c>
      <c r="C830" s="90">
        <f>AP781</f>
        <v>0</v>
      </c>
      <c r="D830" s="83">
        <f>Y793*C830</f>
        <v>0</v>
      </c>
      <c r="E830" s="34">
        <f>Z793*C830</f>
        <v>0</v>
      </c>
      <c r="F830" s="88"/>
      <c r="G830" s="88"/>
      <c r="H830" s="88"/>
    </row>
    <row r="831" spans="1:8" ht="15" customHeight="1" x14ac:dyDescent="0.2">
      <c r="A831" s="45"/>
      <c r="B831" s="78" t="s">
        <v>43</v>
      </c>
      <c r="C831" s="90">
        <f>AQ781</f>
        <v>0</v>
      </c>
      <c r="D831" s="83">
        <f t="shared" ref="D831:D833" si="116">Y795*C831</f>
        <v>0</v>
      </c>
      <c r="E831" s="34">
        <f>Z795*C831</f>
        <v>0</v>
      </c>
      <c r="F831" s="88"/>
      <c r="G831" s="88"/>
      <c r="H831" s="88"/>
    </row>
    <row r="832" spans="1:8" ht="15" customHeight="1" x14ac:dyDescent="0.2">
      <c r="A832" s="45"/>
      <c r="B832" s="78" t="s">
        <v>44</v>
      </c>
      <c r="C832" s="90">
        <f>AR781</f>
        <v>0</v>
      </c>
      <c r="D832" s="83">
        <f t="shared" si="116"/>
        <v>0</v>
      </c>
      <c r="E832" s="34">
        <f>Z797*C832</f>
        <v>0</v>
      </c>
      <c r="F832" s="88"/>
      <c r="G832" s="88"/>
      <c r="H832" s="88"/>
    </row>
    <row r="833" spans="1:60" ht="15" customHeight="1" x14ac:dyDescent="0.2">
      <c r="A833" s="45"/>
      <c r="B833" s="78" t="s">
        <v>45</v>
      </c>
      <c r="C833" s="90">
        <f>AS781</f>
        <v>0</v>
      </c>
      <c r="D833" s="83">
        <f t="shared" si="116"/>
        <v>0</v>
      </c>
      <c r="E833" s="34">
        <f>Z796*C833</f>
        <v>0</v>
      </c>
      <c r="F833" s="88"/>
      <c r="G833" s="88"/>
      <c r="H833" s="88"/>
    </row>
    <row r="834" spans="1:60" ht="15" customHeight="1" x14ac:dyDescent="0.2">
      <c r="A834" s="45"/>
      <c r="B834" s="78" t="s">
        <v>46</v>
      </c>
      <c r="C834" s="90">
        <f>AT781</f>
        <v>0</v>
      </c>
      <c r="D834" s="83">
        <f>Y794*C834</f>
        <v>0</v>
      </c>
      <c r="E834" s="34">
        <f>Z794*C834</f>
        <v>0</v>
      </c>
      <c r="F834" s="88"/>
      <c r="G834" s="88"/>
      <c r="H834" s="88"/>
    </row>
    <row r="835" spans="1:60" ht="15" customHeight="1" x14ac:dyDescent="0.2">
      <c r="A835" s="45"/>
      <c r="B835" s="53"/>
      <c r="C835" s="89"/>
      <c r="D835" s="83">
        <f t="shared" ref="D835:D836" si="117">Y799*C835</f>
        <v>0</v>
      </c>
      <c r="E835" s="34">
        <f t="shared" ref="E835:E836" si="118">P809*C835</f>
        <v>0</v>
      </c>
      <c r="F835" s="88"/>
      <c r="G835" s="88"/>
      <c r="H835" s="88"/>
    </row>
    <row r="836" spans="1:60" ht="15" customHeight="1" x14ac:dyDescent="0.2">
      <c r="A836" s="45"/>
      <c r="B836" s="53"/>
      <c r="C836" s="89"/>
      <c r="D836" s="83">
        <f t="shared" si="117"/>
        <v>0</v>
      </c>
      <c r="E836" s="34">
        <f t="shared" si="118"/>
        <v>0</v>
      </c>
      <c r="F836" s="88"/>
      <c r="G836" s="88"/>
      <c r="H836" s="88"/>
    </row>
    <row r="837" spans="1:60" ht="15" customHeight="1" x14ac:dyDescent="0.2">
      <c r="A837" s="45"/>
      <c r="B837" s="91"/>
      <c r="C837" s="91"/>
      <c r="D837" s="92">
        <f t="shared" ref="D837:E837" si="119">SUM(D825:D836)</f>
        <v>0</v>
      </c>
      <c r="E837" s="93">
        <f t="shared" si="119"/>
        <v>0</v>
      </c>
      <c r="F837" s="41"/>
      <c r="G837" s="88"/>
      <c r="H837" s="88"/>
    </row>
    <row r="838" spans="1:60" ht="15" customHeight="1" x14ac:dyDescent="0.2">
      <c r="A838" s="45"/>
      <c r="B838" s="33" t="s">
        <v>187</v>
      </c>
      <c r="C838" s="61">
        <v>265</v>
      </c>
      <c r="D838" s="94">
        <v>265000</v>
      </c>
      <c r="E838" s="95">
        <v>182000</v>
      </c>
      <c r="F838" s="92">
        <f>SUM(F837,F824,F813,F802)</f>
        <v>0</v>
      </c>
      <c r="G838" s="45"/>
      <c r="H838" s="45"/>
    </row>
    <row r="839" spans="1:60" ht="15" customHeight="1" x14ac:dyDescent="0.2">
      <c r="A839" s="45"/>
      <c r="B839" s="45"/>
      <c r="C839" s="45"/>
      <c r="D839" s="45"/>
      <c r="E839" s="45"/>
      <c r="F839" s="45"/>
      <c r="G839" s="45"/>
      <c r="H839" s="45"/>
    </row>
    <row r="840" spans="1:60" ht="15" customHeight="1" x14ac:dyDescent="0.2">
      <c r="A840" s="45"/>
      <c r="B840" s="45"/>
      <c r="C840" s="45"/>
      <c r="D840" s="45"/>
      <c r="E840" s="45"/>
      <c r="F840" s="45"/>
      <c r="G840" s="45"/>
      <c r="H840" s="45"/>
    </row>
    <row r="841" spans="1:60" ht="15.75" customHeight="1" x14ac:dyDescent="0.2"/>
    <row r="842" spans="1:60" ht="15.75" customHeight="1" x14ac:dyDescent="0.2"/>
    <row r="843" spans="1:60" ht="15.75" customHeight="1" x14ac:dyDescent="0.2"/>
    <row r="844" spans="1:60" ht="15.75" customHeight="1" x14ac:dyDescent="0.2"/>
    <row r="845" spans="1:60" ht="15.75" customHeight="1" x14ac:dyDescent="0.2"/>
    <row r="846" spans="1:60" ht="40.5" customHeight="1" x14ac:dyDescent="0.2">
      <c r="A846" s="215"/>
      <c r="B846" s="215"/>
      <c r="C846" s="215"/>
      <c r="D846" s="215"/>
      <c r="E846" s="215"/>
      <c r="F846" s="215"/>
      <c r="G846" s="215"/>
      <c r="H846" s="215"/>
      <c r="I846" s="215"/>
      <c r="J846" s="215"/>
      <c r="K846" s="215"/>
      <c r="L846" s="215"/>
      <c r="M846" s="215"/>
      <c r="N846" s="215"/>
      <c r="O846" s="215"/>
      <c r="P846" s="215"/>
      <c r="Q846" s="215"/>
      <c r="R846" s="215"/>
      <c r="S846" s="215"/>
      <c r="T846" s="215"/>
      <c r="U846" s="215"/>
      <c r="V846" s="215"/>
      <c r="W846" s="215"/>
      <c r="X846" s="215"/>
      <c r="Y846" s="215"/>
      <c r="Z846" s="215"/>
      <c r="AA846" s="215"/>
      <c r="AB846" s="215"/>
      <c r="AC846" s="215"/>
      <c r="AD846" s="215"/>
      <c r="AE846" s="215"/>
      <c r="AF846" s="215"/>
      <c r="AG846" s="215"/>
      <c r="AH846" s="215"/>
      <c r="AI846" s="215"/>
      <c r="AJ846" s="215"/>
      <c r="AK846" s="215"/>
      <c r="AL846" s="215"/>
      <c r="AM846" s="215"/>
      <c r="AN846" s="215"/>
      <c r="AO846" s="215"/>
      <c r="AP846" s="215"/>
      <c r="AQ846" s="215"/>
      <c r="AR846" s="215"/>
      <c r="AS846" s="215"/>
      <c r="AT846" s="215"/>
      <c r="AU846" s="215"/>
      <c r="AV846" s="215"/>
      <c r="AW846" s="215"/>
      <c r="AX846" s="215"/>
      <c r="AY846" s="215"/>
      <c r="AZ846" s="215"/>
      <c r="BA846" s="215"/>
      <c r="BB846" s="215"/>
      <c r="BC846" s="215"/>
      <c r="BD846" s="215"/>
      <c r="BE846" s="215"/>
      <c r="BF846" s="215"/>
      <c r="BG846" s="215"/>
      <c r="BH846" s="215"/>
    </row>
    <row r="847" spans="1:60" ht="15.75" customHeight="1" x14ac:dyDescent="0.2">
      <c r="A847" s="1" t="s">
        <v>0</v>
      </c>
      <c r="B847" s="1" t="s">
        <v>1</v>
      </c>
      <c r="C847" s="2" t="s">
        <v>2</v>
      </c>
      <c r="D847" s="2" t="s">
        <v>3</v>
      </c>
      <c r="E847" s="2" t="s">
        <v>4</v>
      </c>
      <c r="F847" s="2" t="s">
        <v>5</v>
      </c>
      <c r="G847" s="2" t="s">
        <v>6</v>
      </c>
      <c r="H847" s="2" t="s">
        <v>7</v>
      </c>
      <c r="I847" s="2" t="s">
        <v>8</v>
      </c>
      <c r="J847" s="2" t="s">
        <v>9</v>
      </c>
      <c r="K847" s="2" t="s">
        <v>10</v>
      </c>
      <c r="L847" s="2" t="s">
        <v>284</v>
      </c>
      <c r="M847" s="2" t="s">
        <v>12</v>
      </c>
      <c r="N847" s="2" t="s">
        <v>13</v>
      </c>
      <c r="O847" s="2" t="s">
        <v>14</v>
      </c>
      <c r="P847" s="1" t="s">
        <v>15</v>
      </c>
      <c r="Q847" s="1" t="s">
        <v>16</v>
      </c>
      <c r="R847" s="3" t="s">
        <v>17</v>
      </c>
      <c r="S847" s="3" t="s">
        <v>18</v>
      </c>
      <c r="T847" s="3" t="s">
        <v>19</v>
      </c>
      <c r="U847" s="4" t="s">
        <v>20</v>
      </c>
      <c r="V847" s="3" t="s">
        <v>21</v>
      </c>
      <c r="W847" s="3" t="s">
        <v>22</v>
      </c>
      <c r="X847" s="4" t="s">
        <v>23</v>
      </c>
      <c r="Y847" s="4"/>
      <c r="Z847" s="4"/>
      <c r="AA847" s="4"/>
      <c r="AB847" s="6" t="s">
        <v>27</v>
      </c>
      <c r="AC847" s="6" t="s">
        <v>28</v>
      </c>
      <c r="AD847" s="6" t="s">
        <v>131</v>
      </c>
      <c r="AE847" s="7" t="s">
        <v>29</v>
      </c>
      <c r="AF847" s="6" t="s">
        <v>120</v>
      </c>
      <c r="AG847" s="8" t="s">
        <v>31</v>
      </c>
      <c r="AH847" s="8" t="s">
        <v>32</v>
      </c>
      <c r="AI847" s="8" t="s">
        <v>33</v>
      </c>
      <c r="AJ847" s="8" t="s">
        <v>411</v>
      </c>
      <c r="AK847" s="8" t="s">
        <v>34</v>
      </c>
      <c r="AL847" s="9" t="s">
        <v>39</v>
      </c>
      <c r="AM847" s="9" t="s">
        <v>40</v>
      </c>
      <c r="AN847" s="9" t="s">
        <v>33</v>
      </c>
      <c r="AO847" s="9" t="s">
        <v>32</v>
      </c>
      <c r="AP847" s="9" t="s">
        <v>41</v>
      </c>
      <c r="AQ847" s="9" t="s">
        <v>42</v>
      </c>
      <c r="AR847" s="9" t="s">
        <v>43</v>
      </c>
      <c r="AS847" s="9" t="s">
        <v>44</v>
      </c>
      <c r="AT847" s="9" t="s">
        <v>45</v>
      </c>
      <c r="AU847" s="9" t="s">
        <v>46</v>
      </c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</row>
    <row r="848" spans="1:60" ht="15" customHeight="1" x14ac:dyDescent="0.2">
      <c r="A848" s="11"/>
      <c r="B848" s="11">
        <v>1</v>
      </c>
      <c r="C848" s="11" t="s">
        <v>47</v>
      </c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  <c r="AK848" s="11"/>
      <c r="AL848" s="11"/>
      <c r="AM848" s="11"/>
      <c r="AN848" s="11"/>
      <c r="AO848" s="11"/>
      <c r="AP848" s="11"/>
      <c r="AQ848" s="11"/>
      <c r="AR848" s="11"/>
      <c r="AS848" s="11"/>
      <c r="AT848" s="11"/>
      <c r="AU848" s="11"/>
      <c r="AV848" s="12"/>
      <c r="AW848" s="12"/>
      <c r="AX848" s="12"/>
      <c r="AY848" s="12"/>
      <c r="AZ848" s="12"/>
    </row>
    <row r="849" spans="1:52" ht="15" customHeight="1" x14ac:dyDescent="0.2">
      <c r="A849" s="1"/>
      <c r="B849" s="1"/>
      <c r="C849" s="1" t="s">
        <v>439</v>
      </c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0"/>
      <c r="AW849" s="10"/>
      <c r="AX849" s="10"/>
      <c r="AY849" s="10"/>
      <c r="AZ849" s="10"/>
    </row>
    <row r="850" spans="1:52" ht="15" customHeight="1" x14ac:dyDescent="0.2">
      <c r="A850" s="1"/>
      <c r="B850" s="1">
        <v>2</v>
      </c>
      <c r="C850" s="1" t="s">
        <v>406</v>
      </c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0"/>
      <c r="AW850" s="10"/>
      <c r="AX850" s="10"/>
      <c r="AY850" s="10"/>
      <c r="AZ850" s="10"/>
    </row>
    <row r="851" spans="1:52" ht="15" customHeight="1" x14ac:dyDescent="0.2">
      <c r="A851" s="1"/>
      <c r="B851" s="1">
        <v>3</v>
      </c>
      <c r="C851" s="1" t="s">
        <v>414</v>
      </c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0"/>
      <c r="AW851" s="10"/>
      <c r="AX851" s="10"/>
      <c r="AY851" s="10"/>
      <c r="AZ851" s="10"/>
    </row>
    <row r="852" spans="1:52" ht="15" customHeight="1" x14ac:dyDescent="0.2">
      <c r="A852" s="1"/>
      <c r="B852" s="1">
        <v>4</v>
      </c>
      <c r="C852" s="243" t="s">
        <v>412</v>
      </c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0"/>
      <c r="AW852" s="10"/>
      <c r="AX852" s="10"/>
      <c r="AY852" s="10"/>
      <c r="AZ852" s="10"/>
    </row>
    <row r="853" spans="1:52" ht="15" customHeight="1" x14ac:dyDescent="0.2">
      <c r="A853" s="1"/>
      <c r="B853" s="1">
        <v>5</v>
      </c>
      <c r="C853" s="240" t="s">
        <v>329</v>
      </c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8">
        <v>6</v>
      </c>
      <c r="AC853" s="8"/>
      <c r="AD853" s="8"/>
      <c r="AE853" s="8"/>
      <c r="AF853" s="8"/>
      <c r="AG853" s="8"/>
      <c r="AH853" s="8"/>
      <c r="AI853" s="8"/>
      <c r="AJ853" s="8"/>
      <c r="AK853" s="8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0"/>
      <c r="AW853" s="10"/>
      <c r="AX853" s="10"/>
      <c r="AY853" s="10"/>
      <c r="AZ853" s="10"/>
    </row>
    <row r="854" spans="1:52" ht="15" customHeight="1" x14ac:dyDescent="0.2">
      <c r="A854" s="1"/>
      <c r="B854" s="1">
        <v>6</v>
      </c>
      <c r="C854" s="240" t="s">
        <v>55</v>
      </c>
      <c r="D854" s="14"/>
      <c r="E854" s="14"/>
      <c r="F854" s="14"/>
      <c r="G854" s="14"/>
      <c r="H854" s="14"/>
      <c r="I854" s="14"/>
      <c r="J854" s="14"/>
      <c r="K854" s="14">
        <v>2</v>
      </c>
      <c r="L854" s="14"/>
      <c r="M854" s="14"/>
      <c r="N854" s="14"/>
      <c r="O854" s="14"/>
      <c r="P854" s="14"/>
      <c r="Q854" s="1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0"/>
      <c r="AW854" s="10"/>
      <c r="AX854" s="10"/>
      <c r="AY854" s="10"/>
      <c r="AZ854" s="10"/>
    </row>
    <row r="855" spans="1:52" ht="15" customHeight="1" x14ac:dyDescent="0.2">
      <c r="A855" s="1"/>
      <c r="B855" s="1">
        <v>7</v>
      </c>
      <c r="C855" s="241" t="s">
        <v>56</v>
      </c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4"/>
      <c r="S855" s="4"/>
      <c r="T855" s="4"/>
      <c r="U855" s="4">
        <v>2</v>
      </c>
      <c r="V855" s="4"/>
      <c r="W855" s="4"/>
      <c r="X855" s="4"/>
      <c r="Y855" s="4"/>
      <c r="Z855" s="4"/>
      <c r="AA855" s="4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0"/>
      <c r="AW855" s="10"/>
      <c r="AX855" s="10"/>
      <c r="AY855" s="10"/>
      <c r="AZ855" s="10"/>
    </row>
    <row r="856" spans="1:52" ht="15" customHeight="1" x14ac:dyDescent="0.2">
      <c r="A856" s="1"/>
      <c r="B856" s="1">
        <v>8</v>
      </c>
      <c r="C856" s="240" t="s">
        <v>62</v>
      </c>
      <c r="D856" s="14">
        <v>5</v>
      </c>
      <c r="E856" s="14">
        <v>10</v>
      </c>
      <c r="F856" s="14"/>
      <c r="G856" s="14"/>
      <c r="H856" s="14">
        <v>5</v>
      </c>
      <c r="I856" s="14"/>
      <c r="J856" s="14"/>
      <c r="K856" s="14"/>
      <c r="L856" s="14"/>
      <c r="M856" s="14">
        <v>1</v>
      </c>
      <c r="N856" s="14">
        <v>1</v>
      </c>
      <c r="O856" s="14"/>
      <c r="P856" s="14"/>
      <c r="Q856" s="1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15"/>
      <c r="AM856" s="15"/>
      <c r="AN856" s="15"/>
      <c r="AO856" s="15"/>
      <c r="AP856" s="15"/>
      <c r="AQ856" s="9"/>
      <c r="AR856" s="15"/>
      <c r="AS856" s="15"/>
      <c r="AT856" s="15"/>
      <c r="AU856" s="15"/>
      <c r="AV856" s="10"/>
      <c r="AW856" s="10"/>
      <c r="AX856" s="10"/>
      <c r="AY856" s="10"/>
      <c r="AZ856" s="10"/>
    </row>
    <row r="857" spans="1:52" ht="15" customHeight="1" x14ac:dyDescent="0.2">
      <c r="A857" s="1"/>
      <c r="B857" s="1">
        <v>9</v>
      </c>
      <c r="C857" s="240" t="s">
        <v>63</v>
      </c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8">
        <v>6</v>
      </c>
      <c r="AC857" s="8"/>
      <c r="AD857" s="8"/>
      <c r="AE857" s="8"/>
      <c r="AF857" s="8"/>
      <c r="AG857" s="8"/>
      <c r="AH857" s="8"/>
      <c r="AI857" s="8"/>
      <c r="AJ857" s="8"/>
      <c r="AK857" s="8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0"/>
      <c r="AW857" s="10"/>
      <c r="AX857" s="10"/>
      <c r="AY857" s="10"/>
      <c r="AZ857" s="10"/>
    </row>
    <row r="858" spans="1:52" ht="15" customHeight="1" x14ac:dyDescent="0.2">
      <c r="A858" s="1"/>
      <c r="B858" s="1">
        <v>10</v>
      </c>
      <c r="C858" s="1" t="s">
        <v>64</v>
      </c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0"/>
      <c r="AW858" s="10"/>
      <c r="AX858" s="10"/>
      <c r="AY858" s="10"/>
      <c r="AZ858" s="10"/>
    </row>
    <row r="859" spans="1:52" ht="15" customHeight="1" x14ac:dyDescent="0.2">
      <c r="A859" s="1"/>
      <c r="B859" s="1">
        <v>11</v>
      </c>
      <c r="C859" s="240" t="s">
        <v>65</v>
      </c>
      <c r="D859" s="14">
        <v>5</v>
      </c>
      <c r="E859" s="14">
        <v>5</v>
      </c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0"/>
      <c r="AW859" s="10"/>
      <c r="AX859" s="10"/>
      <c r="AY859" s="10"/>
      <c r="AZ859" s="10"/>
    </row>
    <row r="860" spans="1:52" ht="15" customHeight="1" x14ac:dyDescent="0.2">
      <c r="A860" s="1"/>
      <c r="B860" s="1">
        <v>12</v>
      </c>
      <c r="C860" s="240" t="s">
        <v>66</v>
      </c>
      <c r="D860" s="14"/>
      <c r="E860" s="14"/>
      <c r="F860" s="14"/>
      <c r="G860" s="14"/>
      <c r="H860" s="14"/>
      <c r="I860" s="14"/>
      <c r="J860" s="14"/>
      <c r="K860" s="14">
        <v>1</v>
      </c>
      <c r="L860" s="14"/>
      <c r="M860" s="14"/>
      <c r="N860" s="14"/>
      <c r="O860" s="14"/>
      <c r="P860" s="14"/>
      <c r="Q860" s="1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0"/>
      <c r="AW860" s="10"/>
      <c r="AX860" s="10"/>
      <c r="AY860" s="10"/>
      <c r="AZ860" s="10"/>
    </row>
    <row r="861" spans="1:52" ht="15" customHeight="1" x14ac:dyDescent="0.2">
      <c r="A861" s="1"/>
      <c r="B861" s="1">
        <v>13</v>
      </c>
      <c r="C861" s="1" t="s">
        <v>68</v>
      </c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8"/>
      <c r="AC861" s="28"/>
      <c r="AD861" s="8"/>
      <c r="AE861" s="8"/>
      <c r="AF861" s="8"/>
      <c r="AG861" s="8"/>
      <c r="AH861" s="8"/>
      <c r="AI861" s="8"/>
      <c r="AJ861" s="8"/>
      <c r="AK861" s="8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0"/>
      <c r="AW861" s="10"/>
      <c r="AX861" s="10"/>
      <c r="AY861" s="10"/>
      <c r="AZ861" s="10"/>
    </row>
    <row r="862" spans="1:52" ht="15" customHeight="1" x14ac:dyDescent="0.2">
      <c r="A862" s="1"/>
      <c r="B862" s="1">
        <v>14</v>
      </c>
      <c r="C862" s="1" t="s">
        <v>70</v>
      </c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0"/>
      <c r="AW862" s="10"/>
      <c r="AX862" s="10"/>
      <c r="AY862" s="10"/>
      <c r="AZ862" s="10"/>
    </row>
    <row r="863" spans="1:52" ht="15" customHeight="1" x14ac:dyDescent="0.2">
      <c r="A863" s="1"/>
      <c r="B863" s="1">
        <v>15</v>
      </c>
      <c r="C863" s="240" t="s">
        <v>69</v>
      </c>
      <c r="D863" s="14"/>
      <c r="E863" s="14"/>
      <c r="F863" s="14"/>
      <c r="G863" s="14"/>
      <c r="H863" s="14"/>
      <c r="I863" s="14"/>
      <c r="J863" s="14"/>
      <c r="K863" s="14">
        <v>1</v>
      </c>
      <c r="L863" s="14"/>
      <c r="M863" s="14"/>
      <c r="N863" s="14"/>
      <c r="O863" s="14"/>
      <c r="P863" s="14"/>
      <c r="Q863" s="1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0"/>
      <c r="AW863" s="10"/>
      <c r="AX863" s="10"/>
      <c r="AY863" s="10"/>
      <c r="AZ863" s="10"/>
    </row>
    <row r="864" spans="1:52" ht="15" customHeight="1" x14ac:dyDescent="0.2">
      <c r="A864" s="1"/>
      <c r="B864" s="1">
        <v>16</v>
      </c>
      <c r="C864" s="1" t="s">
        <v>71</v>
      </c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15"/>
      <c r="AM864" s="15"/>
      <c r="AN864" s="15"/>
      <c r="AO864" s="15"/>
      <c r="AP864" s="9"/>
      <c r="AQ864" s="15"/>
      <c r="AR864" s="15"/>
      <c r="AS864" s="15"/>
      <c r="AT864" s="15"/>
      <c r="AU864" s="15"/>
      <c r="AV864" s="10"/>
      <c r="AW864" s="10"/>
      <c r="AX864" s="10"/>
      <c r="AY864" s="10"/>
      <c r="AZ864" s="10"/>
    </row>
    <row r="865" spans="1:52" ht="15" customHeight="1" x14ac:dyDescent="0.2">
      <c r="A865" s="1"/>
      <c r="B865" s="1">
        <v>17</v>
      </c>
      <c r="C865" s="240" t="s">
        <v>72</v>
      </c>
      <c r="D865" s="14"/>
      <c r="E865" s="14"/>
      <c r="F865" s="14"/>
      <c r="G865" s="14"/>
      <c r="H865" s="14"/>
      <c r="I865" s="14"/>
      <c r="J865" s="14"/>
      <c r="K865" s="14"/>
      <c r="L865" s="14"/>
      <c r="M865" s="14">
        <v>2</v>
      </c>
      <c r="N865" s="14">
        <v>1</v>
      </c>
      <c r="O865" s="14"/>
      <c r="P865" s="14"/>
      <c r="Q865" s="1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0"/>
      <c r="AW865" s="10"/>
      <c r="AX865" s="10"/>
      <c r="AY865" s="10"/>
      <c r="AZ865" s="10"/>
    </row>
    <row r="866" spans="1:52" ht="15" customHeight="1" x14ac:dyDescent="0.2">
      <c r="A866" s="1"/>
      <c r="B866" s="1">
        <v>18</v>
      </c>
      <c r="C866" s="240" t="s">
        <v>73</v>
      </c>
      <c r="D866" s="14"/>
      <c r="E866" s="14"/>
      <c r="F866" s="14"/>
      <c r="G866" s="14"/>
      <c r="H866" s="14"/>
      <c r="I866" s="14"/>
      <c r="J866" s="14"/>
      <c r="K866" s="14">
        <v>1</v>
      </c>
      <c r="L866" s="14"/>
      <c r="M866" s="14"/>
      <c r="N866" s="14"/>
      <c r="O866" s="14"/>
      <c r="P866" s="14">
        <v>1</v>
      </c>
      <c r="Q866" s="1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8"/>
      <c r="AC866" s="8"/>
      <c r="AD866" s="8"/>
      <c r="AE866" s="8"/>
      <c r="AF866" s="8"/>
      <c r="AG866" s="8"/>
      <c r="AH866" s="8"/>
      <c r="AI866" s="8">
        <v>1</v>
      </c>
      <c r="AJ866" s="8"/>
      <c r="AK866" s="8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0"/>
      <c r="AW866" s="10"/>
      <c r="AX866" s="10"/>
      <c r="AY866" s="10"/>
      <c r="AZ866" s="10"/>
    </row>
    <row r="867" spans="1:52" ht="15" customHeight="1" x14ac:dyDescent="0.2">
      <c r="A867" s="1"/>
      <c r="B867" s="1">
        <v>19</v>
      </c>
      <c r="C867" s="255" t="s">
        <v>75</v>
      </c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15"/>
      <c r="AM867" s="15"/>
      <c r="AN867" s="15"/>
      <c r="AO867" s="15"/>
      <c r="AP867" s="15"/>
      <c r="AQ867" s="9"/>
      <c r="AR867" s="15"/>
      <c r="AS867" s="15"/>
      <c r="AT867" s="15"/>
      <c r="AU867" s="15"/>
      <c r="AV867" s="10"/>
      <c r="AW867" s="10"/>
      <c r="AX867" s="10"/>
      <c r="AY867" s="10"/>
      <c r="AZ867" s="10"/>
    </row>
    <row r="868" spans="1:52" ht="15" customHeight="1" x14ac:dyDescent="0.2">
      <c r="A868" s="1"/>
      <c r="B868" s="1">
        <v>20</v>
      </c>
      <c r="C868" s="243" t="s">
        <v>76</v>
      </c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0"/>
      <c r="AW868" s="10"/>
      <c r="AX868" s="10"/>
      <c r="AY868" s="10"/>
      <c r="AZ868" s="10"/>
    </row>
    <row r="869" spans="1:52" ht="15" customHeight="1" x14ac:dyDescent="0.2">
      <c r="B869" s="1">
        <v>21</v>
      </c>
      <c r="C869" s="240" t="s">
        <v>77</v>
      </c>
      <c r="D869" s="14">
        <v>4</v>
      </c>
      <c r="E869" s="14">
        <v>3</v>
      </c>
      <c r="F869" s="14"/>
      <c r="G869" s="14"/>
      <c r="H869" s="14">
        <v>2</v>
      </c>
      <c r="I869" s="14"/>
      <c r="J869" s="14"/>
      <c r="K869" s="14"/>
      <c r="L869" s="14"/>
      <c r="M869" s="14"/>
      <c r="N869" s="14"/>
      <c r="O869" s="14"/>
      <c r="P869" s="14"/>
      <c r="Q869" s="14"/>
      <c r="R869" s="4"/>
      <c r="S869" s="4"/>
      <c r="T869" s="3"/>
      <c r="U869" s="4"/>
      <c r="V869" s="4"/>
      <c r="W869" s="4"/>
      <c r="X869" s="4"/>
      <c r="Y869" s="4"/>
      <c r="Z869" s="4"/>
      <c r="AA869" s="4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0"/>
      <c r="AW869" s="10"/>
      <c r="AX869" s="10"/>
      <c r="AY869" s="10"/>
      <c r="AZ869" s="10"/>
    </row>
    <row r="870" spans="1:52" ht="15" customHeight="1" x14ac:dyDescent="0.2">
      <c r="A870" s="1"/>
      <c r="B870" s="1">
        <v>22</v>
      </c>
      <c r="C870" s="240" t="s">
        <v>78</v>
      </c>
      <c r="D870" s="14"/>
      <c r="E870" s="14">
        <v>3</v>
      </c>
      <c r="F870" s="14"/>
      <c r="G870" s="14"/>
      <c r="H870" s="14">
        <v>4</v>
      </c>
      <c r="I870" s="14"/>
      <c r="J870" s="14"/>
      <c r="K870" s="32">
        <v>1</v>
      </c>
      <c r="L870" s="14"/>
      <c r="M870" s="14"/>
      <c r="N870" s="14"/>
      <c r="O870" s="14"/>
      <c r="P870" s="14"/>
      <c r="Q870" s="1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8"/>
      <c r="AC870" s="8"/>
      <c r="AD870" s="8"/>
      <c r="AE870" s="8"/>
      <c r="AF870" s="8"/>
      <c r="AG870" s="8">
        <v>1</v>
      </c>
      <c r="AH870" s="8"/>
      <c r="AI870" s="8">
        <v>1</v>
      </c>
      <c r="AJ870" s="8"/>
      <c r="AK870" s="8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0"/>
      <c r="AW870" s="10"/>
      <c r="AX870" s="10"/>
      <c r="AY870" s="10"/>
      <c r="AZ870" s="10"/>
    </row>
    <row r="871" spans="1:52" ht="15" customHeight="1" x14ac:dyDescent="0.2">
      <c r="A871" s="1"/>
      <c r="B871" s="33">
        <v>23</v>
      </c>
      <c r="C871" s="1" t="s">
        <v>424</v>
      </c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8"/>
      <c r="AC871" s="8"/>
      <c r="AD871" s="8"/>
      <c r="AE871" s="8"/>
      <c r="AF871" s="8"/>
      <c r="AG871" s="8"/>
      <c r="AH871" s="8"/>
      <c r="AI871" s="8"/>
      <c r="AJ871" s="34"/>
      <c r="AK871" s="8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0"/>
      <c r="AW871" s="10"/>
      <c r="AX871" s="10"/>
      <c r="AY871" s="10"/>
      <c r="AZ871" s="10"/>
    </row>
    <row r="872" spans="1:52" ht="15" customHeight="1" x14ac:dyDescent="0.2">
      <c r="A872" s="1"/>
      <c r="B872" s="33">
        <v>24</v>
      </c>
      <c r="C872" s="1" t="s">
        <v>425</v>
      </c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0"/>
      <c r="AW872" s="10"/>
      <c r="AX872" s="10"/>
      <c r="AY872" s="10"/>
      <c r="AZ872" s="10"/>
    </row>
    <row r="873" spans="1:52" ht="15" customHeight="1" x14ac:dyDescent="0.2">
      <c r="A873" s="1"/>
      <c r="B873" s="33">
        <v>25</v>
      </c>
      <c r="C873" s="1" t="s">
        <v>396</v>
      </c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0"/>
      <c r="AW873" s="10"/>
      <c r="AX873" s="10"/>
      <c r="AY873" s="10"/>
      <c r="AZ873" s="10"/>
    </row>
    <row r="874" spans="1:52" ht="15" customHeight="1" x14ac:dyDescent="0.2">
      <c r="A874" s="1"/>
      <c r="B874" s="33">
        <v>26</v>
      </c>
      <c r="C874" s="1" t="s">
        <v>80</v>
      </c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0"/>
      <c r="AW874" s="10"/>
      <c r="AX874" s="10"/>
      <c r="AY874" s="10"/>
      <c r="AZ874" s="10"/>
    </row>
    <row r="875" spans="1:52" ht="15" customHeight="1" x14ac:dyDescent="0.2">
      <c r="A875" s="1"/>
      <c r="B875" s="33">
        <v>27</v>
      </c>
      <c r="C875" s="1" t="s">
        <v>81</v>
      </c>
      <c r="D875" s="14"/>
      <c r="E875" s="14"/>
      <c r="F875" s="14"/>
      <c r="G875" s="14"/>
      <c r="H875" s="14"/>
      <c r="I875" s="14"/>
      <c r="J875" s="14"/>
      <c r="K875" s="14"/>
      <c r="L875" s="14"/>
      <c r="M875" s="36"/>
      <c r="N875" s="14"/>
      <c r="O875" s="14"/>
      <c r="P875" s="14"/>
      <c r="Q875" s="1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0"/>
      <c r="AW875" s="10"/>
      <c r="AX875" s="10"/>
      <c r="AY875" s="10"/>
      <c r="AZ875" s="10"/>
    </row>
    <row r="876" spans="1:52" ht="15" customHeight="1" x14ac:dyDescent="0.2">
      <c r="A876" s="1"/>
      <c r="B876" s="33">
        <v>28</v>
      </c>
      <c r="C876" s="243" t="s">
        <v>53</v>
      </c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0"/>
      <c r="AW876" s="10"/>
      <c r="AX876" s="10"/>
      <c r="AY876" s="10"/>
      <c r="AZ876" s="10"/>
    </row>
    <row r="877" spans="1:52" ht="15" customHeight="1" x14ac:dyDescent="0.2">
      <c r="A877" s="1"/>
      <c r="B877" s="33">
        <v>29</v>
      </c>
      <c r="C877" s="1" t="s">
        <v>61</v>
      </c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0"/>
      <c r="AW877" s="10"/>
      <c r="AX877" s="10"/>
      <c r="AY877" s="10"/>
      <c r="AZ877" s="10"/>
    </row>
    <row r="878" spans="1:52" ht="15" customHeight="1" x14ac:dyDescent="0.2">
      <c r="A878" s="1"/>
      <c r="B878" s="33">
        <v>30</v>
      </c>
      <c r="C878" s="240" t="s">
        <v>48</v>
      </c>
      <c r="D878" s="14"/>
      <c r="E878" s="14"/>
      <c r="F878" s="14"/>
      <c r="G878" s="14"/>
      <c r="H878" s="14"/>
      <c r="I878" s="14"/>
      <c r="J878" s="14"/>
      <c r="K878" s="14">
        <v>1</v>
      </c>
      <c r="L878" s="14"/>
      <c r="M878" s="14"/>
      <c r="N878" s="14"/>
      <c r="O878" s="14"/>
      <c r="P878" s="14"/>
      <c r="Q878" s="1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0"/>
      <c r="AW878" s="10"/>
      <c r="AX878" s="10"/>
      <c r="AY878" s="10"/>
      <c r="AZ878" s="10"/>
    </row>
    <row r="879" spans="1:52" ht="15" customHeight="1" x14ac:dyDescent="0.2">
      <c r="A879" s="1"/>
      <c r="B879" s="33">
        <v>31</v>
      </c>
      <c r="C879" s="240" t="s">
        <v>49</v>
      </c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8"/>
      <c r="AC879" s="8"/>
      <c r="AD879" s="8"/>
      <c r="AE879" s="8"/>
      <c r="AF879" s="8"/>
      <c r="AG879" s="8"/>
      <c r="AH879" s="8">
        <v>1</v>
      </c>
      <c r="AI879" s="8">
        <v>2</v>
      </c>
      <c r="AJ879" s="8"/>
      <c r="AK879" s="8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0"/>
      <c r="AW879" s="10"/>
      <c r="AX879" s="10"/>
      <c r="AY879" s="10"/>
      <c r="AZ879" s="10"/>
    </row>
    <row r="880" spans="1:52" ht="15" customHeight="1" x14ac:dyDescent="0.2">
      <c r="A880" s="1"/>
      <c r="B880" s="33">
        <v>32</v>
      </c>
      <c r="C880" s="1" t="s">
        <v>428</v>
      </c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0"/>
      <c r="AW880" s="10"/>
      <c r="AX880" s="10"/>
      <c r="AY880" s="10"/>
      <c r="AZ880" s="10"/>
    </row>
    <row r="881" spans="1:52" ht="15" customHeight="1" x14ac:dyDescent="0.2">
      <c r="A881" s="1"/>
      <c r="B881" s="33">
        <v>33</v>
      </c>
      <c r="C881" s="1" t="s">
        <v>59</v>
      </c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0"/>
      <c r="AW881" s="10"/>
      <c r="AX881" s="10"/>
      <c r="AY881" s="10"/>
      <c r="AZ881" s="10"/>
    </row>
    <row r="882" spans="1:52" ht="15" customHeight="1" x14ac:dyDescent="0.2">
      <c r="A882" s="1"/>
      <c r="B882" s="33">
        <v>34</v>
      </c>
      <c r="C882" s="1" t="s">
        <v>60</v>
      </c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0"/>
      <c r="AW882" s="10"/>
      <c r="AX882" s="10"/>
      <c r="AY882" s="10"/>
      <c r="AZ882" s="10"/>
    </row>
    <row r="883" spans="1:52" ht="15" customHeight="1" x14ac:dyDescent="0.2">
      <c r="A883" s="1"/>
      <c r="B883" s="1">
        <v>35</v>
      </c>
      <c r="C883" s="1" t="s">
        <v>429</v>
      </c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0"/>
      <c r="AW883" s="10"/>
      <c r="AX883" s="10"/>
      <c r="AY883" s="10"/>
      <c r="AZ883" s="10"/>
    </row>
    <row r="884" spans="1:52" ht="15" customHeight="1" x14ac:dyDescent="0.2">
      <c r="A884" s="1"/>
      <c r="B884" s="1">
        <v>36</v>
      </c>
      <c r="C884" s="240" t="s">
        <v>83</v>
      </c>
      <c r="D884" s="14"/>
      <c r="E884" s="14">
        <v>2</v>
      </c>
      <c r="F884" s="14"/>
      <c r="G884" s="14"/>
      <c r="H884" s="14"/>
      <c r="I884" s="14"/>
      <c r="J884" s="14"/>
      <c r="K884" s="14">
        <v>1</v>
      </c>
      <c r="L884" s="14"/>
      <c r="M884" s="14"/>
      <c r="N884" s="14"/>
      <c r="O884" s="14"/>
      <c r="P884" s="14">
        <v>1</v>
      </c>
      <c r="Q884" s="14"/>
      <c r="R884" s="4"/>
      <c r="S884" s="4"/>
      <c r="T884" s="4"/>
      <c r="U884" s="4">
        <v>1</v>
      </c>
      <c r="V884" s="4"/>
      <c r="W884" s="4"/>
      <c r="X884" s="4"/>
      <c r="Y884" s="4"/>
      <c r="Z884" s="4"/>
      <c r="AA884" s="4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0"/>
      <c r="AW884" s="10"/>
      <c r="AX884" s="10"/>
      <c r="AY884" s="10"/>
      <c r="AZ884" s="10"/>
    </row>
    <row r="885" spans="1:52" ht="15" customHeight="1" x14ac:dyDescent="0.2">
      <c r="A885" s="1"/>
      <c r="B885" s="1">
        <v>37</v>
      </c>
      <c r="C885" s="1" t="s">
        <v>84</v>
      </c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0"/>
      <c r="AW885" s="10"/>
      <c r="AX885" s="10"/>
      <c r="AY885" s="10"/>
      <c r="AZ885" s="10"/>
    </row>
    <row r="886" spans="1:52" ht="15" customHeight="1" x14ac:dyDescent="0.2">
      <c r="A886" s="1"/>
      <c r="B886" s="1">
        <v>38</v>
      </c>
      <c r="C886" s="240" t="s">
        <v>85</v>
      </c>
      <c r="D886" s="14"/>
      <c r="E886" s="14">
        <v>15</v>
      </c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0"/>
      <c r="AW886" s="10"/>
      <c r="AX886" s="10"/>
      <c r="AY886" s="10"/>
      <c r="AZ886" s="10"/>
    </row>
    <row r="887" spans="1:52" ht="15" customHeight="1" x14ac:dyDescent="0.2">
      <c r="A887" s="1"/>
      <c r="B887" s="1">
        <v>39</v>
      </c>
      <c r="C887" s="1" t="s">
        <v>435</v>
      </c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0"/>
      <c r="AW887" s="10"/>
      <c r="AX887" s="10"/>
      <c r="AY887" s="10"/>
      <c r="AZ887" s="10"/>
    </row>
    <row r="888" spans="1:52" ht="15" customHeight="1" x14ac:dyDescent="0.2">
      <c r="A888" s="1"/>
      <c r="B888" s="1"/>
      <c r="C888" s="1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0"/>
      <c r="AW888" s="10"/>
      <c r="AX888" s="10"/>
      <c r="AY888" s="10"/>
      <c r="AZ888" s="10"/>
    </row>
    <row r="889" spans="1:52" ht="15" customHeight="1" x14ac:dyDescent="0.2">
      <c r="A889" s="1"/>
      <c r="B889" s="1"/>
      <c r="C889" s="1" t="s">
        <v>87</v>
      </c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0"/>
      <c r="AW889" s="10"/>
      <c r="AX889" s="10"/>
      <c r="AY889" s="10"/>
      <c r="AZ889" s="10"/>
    </row>
    <row r="890" spans="1:52" ht="15" customHeight="1" x14ac:dyDescent="0.2">
      <c r="A890" s="1"/>
      <c r="B890" s="1"/>
      <c r="C890" s="242" t="s">
        <v>57</v>
      </c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8"/>
      <c r="AC890" s="8"/>
      <c r="AD890" s="8"/>
      <c r="AE890" s="8"/>
      <c r="AF890" s="8"/>
      <c r="AG890" s="8"/>
      <c r="AH890" s="8"/>
      <c r="AI890" s="8"/>
      <c r="AJ890" s="8"/>
      <c r="AK890" s="8">
        <v>1</v>
      </c>
      <c r="AL890" s="15">
        <v>1</v>
      </c>
      <c r="AM890" s="15"/>
      <c r="AN890" s="15"/>
      <c r="AO890" s="15"/>
      <c r="AP890" s="15"/>
      <c r="AQ890" s="15"/>
      <c r="AR890" s="15"/>
      <c r="AS890" s="15"/>
      <c r="AT890" s="15"/>
      <c r="AU890" s="15"/>
      <c r="AV890" s="10"/>
      <c r="AW890" s="10"/>
      <c r="AX890" s="10"/>
      <c r="AY890" s="10"/>
      <c r="AZ890" s="10"/>
    </row>
    <row r="891" spans="1:52" ht="15" customHeight="1" x14ac:dyDescent="0.2">
      <c r="A891" s="1"/>
      <c r="B891" s="1"/>
      <c r="C891" s="1" t="s">
        <v>74</v>
      </c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0"/>
      <c r="AW891" s="10"/>
      <c r="AX891" s="10"/>
      <c r="AY891" s="10"/>
      <c r="AZ891" s="10"/>
    </row>
    <row r="892" spans="1:52" ht="15" customHeight="1" x14ac:dyDescent="0.2">
      <c r="A892" s="1"/>
      <c r="B892" s="1"/>
      <c r="C892" s="1" t="s">
        <v>52</v>
      </c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0"/>
      <c r="AW892" s="10"/>
      <c r="AX892" s="10"/>
      <c r="AY892" s="10"/>
      <c r="AZ892" s="10"/>
    </row>
    <row r="893" spans="1:52" ht="15" customHeight="1" x14ac:dyDescent="0.2">
      <c r="A893" s="1"/>
      <c r="B893" s="1"/>
      <c r="C893" s="1" t="s">
        <v>453</v>
      </c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0"/>
      <c r="AW893" s="10"/>
      <c r="AX893" s="10"/>
      <c r="AY893" s="10"/>
      <c r="AZ893" s="10"/>
    </row>
    <row r="894" spans="1:52" ht="15" customHeight="1" x14ac:dyDescent="0.2">
      <c r="A894" s="1"/>
      <c r="B894" s="1"/>
      <c r="C894" s="243" t="s">
        <v>455</v>
      </c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0"/>
      <c r="AW894" s="10"/>
      <c r="AX894" s="10"/>
      <c r="AY894" s="10"/>
      <c r="AZ894" s="10"/>
    </row>
    <row r="895" spans="1:52" ht="15" customHeight="1" x14ac:dyDescent="0.2">
      <c r="A895" s="1"/>
      <c r="B895" s="1"/>
      <c r="C895" s="240" t="s">
        <v>456</v>
      </c>
      <c r="D895" s="14">
        <v>5</v>
      </c>
      <c r="E895" s="14">
        <v>5</v>
      </c>
      <c r="F895" s="14">
        <v>3</v>
      </c>
      <c r="G895" s="14"/>
      <c r="H895" s="14"/>
      <c r="I895" s="14">
        <v>5</v>
      </c>
      <c r="J895" s="14"/>
      <c r="K895" s="14"/>
      <c r="L895" s="14"/>
      <c r="M895" s="14"/>
      <c r="N895" s="14"/>
      <c r="O895" s="14"/>
      <c r="P895" s="14"/>
      <c r="Q895" s="1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8">
        <v>3</v>
      </c>
      <c r="AC895" s="8">
        <v>3</v>
      </c>
      <c r="AD895" s="8">
        <v>3</v>
      </c>
      <c r="AE895" s="8">
        <v>3</v>
      </c>
      <c r="AF895" s="8"/>
      <c r="AG895" s="8"/>
      <c r="AH895" s="8"/>
      <c r="AI895" s="8"/>
      <c r="AJ895" s="8"/>
      <c r="AK895" s="8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0"/>
      <c r="AW895" s="10"/>
      <c r="AX895" s="10"/>
      <c r="AY895" s="10"/>
      <c r="AZ895" s="10"/>
    </row>
    <row r="896" spans="1:52" ht="15" customHeight="1" x14ac:dyDescent="0.2">
      <c r="A896" s="1"/>
      <c r="B896" s="1"/>
      <c r="C896" s="1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0"/>
      <c r="AW896" s="10"/>
      <c r="AX896" s="10"/>
      <c r="AY896" s="10"/>
      <c r="AZ896" s="10"/>
    </row>
    <row r="897" spans="1:52" ht="15" customHeight="1" x14ac:dyDescent="0.2">
      <c r="A897" s="33"/>
      <c r="B897" s="33"/>
      <c r="C897" s="33"/>
      <c r="D897" s="33">
        <f t="shared" ref="D897:AU897" si="120">SUM(D849:D896)</f>
        <v>19</v>
      </c>
      <c r="E897" s="33">
        <f t="shared" si="120"/>
        <v>43</v>
      </c>
      <c r="F897" s="33">
        <f t="shared" si="120"/>
        <v>3</v>
      </c>
      <c r="G897" s="33">
        <f t="shared" si="120"/>
        <v>0</v>
      </c>
      <c r="H897" s="33">
        <f t="shared" si="120"/>
        <v>11</v>
      </c>
      <c r="I897" s="33">
        <f t="shared" si="120"/>
        <v>5</v>
      </c>
      <c r="J897" s="33">
        <f t="shared" si="120"/>
        <v>0</v>
      </c>
      <c r="K897" s="33">
        <f t="shared" si="120"/>
        <v>8</v>
      </c>
      <c r="L897" s="33">
        <f t="shared" si="120"/>
        <v>0</v>
      </c>
      <c r="M897" s="33">
        <f t="shared" si="120"/>
        <v>3</v>
      </c>
      <c r="N897" s="33">
        <f t="shared" si="120"/>
        <v>2</v>
      </c>
      <c r="O897" s="33">
        <f t="shared" si="120"/>
        <v>0</v>
      </c>
      <c r="P897" s="33">
        <f t="shared" si="120"/>
        <v>2</v>
      </c>
      <c r="Q897" s="33">
        <f t="shared" si="120"/>
        <v>0</v>
      </c>
      <c r="R897" s="33">
        <f t="shared" si="120"/>
        <v>0</v>
      </c>
      <c r="S897" s="33">
        <f t="shared" si="120"/>
        <v>0</v>
      </c>
      <c r="T897" s="33">
        <f t="shared" si="120"/>
        <v>0</v>
      </c>
      <c r="U897" s="33">
        <f t="shared" si="120"/>
        <v>3</v>
      </c>
      <c r="V897" s="33">
        <f t="shared" si="120"/>
        <v>0</v>
      </c>
      <c r="W897" s="33">
        <f t="shared" si="120"/>
        <v>0</v>
      </c>
      <c r="X897" s="33">
        <f t="shared" si="120"/>
        <v>0</v>
      </c>
      <c r="Y897" s="33">
        <f t="shared" si="120"/>
        <v>0</v>
      </c>
      <c r="Z897" s="33">
        <f t="shared" si="120"/>
        <v>0</v>
      </c>
      <c r="AA897" s="33">
        <f t="shared" si="120"/>
        <v>0</v>
      </c>
      <c r="AB897" s="33">
        <f t="shared" si="120"/>
        <v>15</v>
      </c>
      <c r="AC897" s="33">
        <f t="shared" si="120"/>
        <v>3</v>
      </c>
      <c r="AD897" s="33">
        <f t="shared" si="120"/>
        <v>3</v>
      </c>
      <c r="AE897" s="33">
        <f t="shared" si="120"/>
        <v>3</v>
      </c>
      <c r="AF897" s="33">
        <f t="shared" si="120"/>
        <v>0</v>
      </c>
      <c r="AG897" s="33">
        <f t="shared" si="120"/>
        <v>1</v>
      </c>
      <c r="AH897" s="33">
        <f t="shared" si="120"/>
        <v>1</v>
      </c>
      <c r="AI897" s="33">
        <f t="shared" si="120"/>
        <v>4</v>
      </c>
      <c r="AJ897" s="33">
        <f t="shared" si="120"/>
        <v>0</v>
      </c>
      <c r="AK897" s="33">
        <f t="shared" si="120"/>
        <v>1</v>
      </c>
      <c r="AL897" s="33">
        <f t="shared" si="120"/>
        <v>1</v>
      </c>
      <c r="AM897" s="33">
        <f t="shared" si="120"/>
        <v>0</v>
      </c>
      <c r="AN897" s="33">
        <f t="shared" si="120"/>
        <v>0</v>
      </c>
      <c r="AO897" s="33">
        <f t="shared" si="120"/>
        <v>0</v>
      </c>
      <c r="AP897" s="33">
        <f t="shared" si="120"/>
        <v>0</v>
      </c>
      <c r="AQ897" s="33">
        <f t="shared" si="120"/>
        <v>0</v>
      </c>
      <c r="AR897" s="33">
        <f t="shared" si="120"/>
        <v>0</v>
      </c>
      <c r="AS897" s="33">
        <f t="shared" si="120"/>
        <v>0</v>
      </c>
      <c r="AT897" s="33">
        <f t="shared" si="120"/>
        <v>0</v>
      </c>
      <c r="AU897" s="33">
        <f t="shared" si="120"/>
        <v>0</v>
      </c>
      <c r="AV897" s="10"/>
      <c r="AW897" s="10"/>
      <c r="AX897" s="10"/>
      <c r="AY897" s="10"/>
      <c r="AZ897" s="10"/>
    </row>
    <row r="898" spans="1:52" ht="15" customHeight="1" x14ac:dyDescent="0.2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</row>
    <row r="899" spans="1:52" ht="15" customHeight="1" x14ac:dyDescent="0.2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</row>
    <row r="900" spans="1:52" ht="15" customHeight="1" x14ac:dyDescent="0.2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</row>
    <row r="901" spans="1:52" ht="15" customHeight="1" x14ac:dyDescent="0.2">
      <c r="A901" s="45"/>
      <c r="B901" s="45"/>
      <c r="C901" s="45"/>
      <c r="D901" s="45"/>
      <c r="E901" s="45"/>
      <c r="F901" s="45"/>
      <c r="G901" s="45"/>
      <c r="H901" s="45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</row>
    <row r="902" spans="1:52" ht="15" customHeight="1" x14ac:dyDescent="0.2">
      <c r="A902" s="45"/>
      <c r="B902" s="45"/>
      <c r="C902" s="45"/>
      <c r="D902" s="45"/>
      <c r="E902" s="45"/>
      <c r="F902" s="45"/>
      <c r="G902" s="45"/>
      <c r="H902" s="45"/>
      <c r="I902" s="44"/>
      <c r="J902" s="44"/>
      <c r="K902" s="44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</row>
    <row r="903" spans="1:52" ht="15" customHeight="1" x14ac:dyDescent="0.6">
      <c r="A903" s="45"/>
      <c r="B903" s="47" t="s">
        <v>88</v>
      </c>
      <c r="C903" s="48"/>
      <c r="D903" s="48"/>
      <c r="E903" s="48"/>
      <c r="F903" s="48"/>
      <c r="G903" s="48"/>
      <c r="H903" s="45"/>
      <c r="I903" s="44"/>
      <c r="J903" s="44"/>
      <c r="K903" s="44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</row>
    <row r="904" spans="1:52" ht="15" customHeight="1" x14ac:dyDescent="0.2">
      <c r="A904" s="45"/>
      <c r="B904" s="49" t="s">
        <v>89</v>
      </c>
      <c r="C904" s="33" t="s">
        <v>90</v>
      </c>
      <c r="D904" s="33" t="s">
        <v>91</v>
      </c>
      <c r="E904" s="33" t="s">
        <v>92</v>
      </c>
      <c r="F904" s="50"/>
      <c r="G904" s="50" t="s">
        <v>93</v>
      </c>
      <c r="H904" s="45"/>
      <c r="I904" s="44"/>
      <c r="J904" s="44"/>
      <c r="K904" s="44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51" t="s">
        <v>94</v>
      </c>
      <c r="Y904" s="52"/>
      <c r="Z904" s="52"/>
      <c r="AA904" s="46"/>
    </row>
    <row r="905" spans="1:52" ht="15" customHeight="1" x14ac:dyDescent="0.2">
      <c r="A905" s="45"/>
      <c r="B905" s="53" t="s">
        <v>3</v>
      </c>
      <c r="C905" s="15">
        <f>D897</f>
        <v>19</v>
      </c>
      <c r="D905" s="54">
        <f>S908*C905</f>
        <v>12369</v>
      </c>
      <c r="E905" s="34">
        <f t="shared" ref="E905:E908" si="121">D967*C905</f>
        <v>0</v>
      </c>
      <c r="F905" s="45"/>
      <c r="G905" s="45"/>
      <c r="H905" s="45"/>
      <c r="I905" s="44"/>
      <c r="J905" s="44"/>
      <c r="K905" s="44"/>
      <c r="L905" s="46"/>
      <c r="M905" s="51" t="s">
        <v>95</v>
      </c>
      <c r="N905" s="52"/>
      <c r="O905" s="52"/>
      <c r="P905" s="52"/>
      <c r="Q905" s="52"/>
      <c r="R905" s="51" t="s">
        <v>96</v>
      </c>
      <c r="S905" s="52"/>
      <c r="T905" s="46"/>
      <c r="U905" s="51" t="s">
        <v>97</v>
      </c>
      <c r="V905" s="52"/>
      <c r="W905" s="46"/>
      <c r="X905" s="6" t="s">
        <v>98</v>
      </c>
      <c r="Y905" s="55"/>
      <c r="Z905" s="56"/>
      <c r="AA905" s="46"/>
    </row>
    <row r="906" spans="1:52" ht="15" customHeight="1" x14ac:dyDescent="0.2">
      <c r="A906" s="45"/>
      <c r="B906" s="53" t="s">
        <v>99</v>
      </c>
      <c r="C906" s="15">
        <f>E897</f>
        <v>43</v>
      </c>
      <c r="D906" s="54">
        <f>S907*C906</f>
        <v>27993</v>
      </c>
      <c r="E906" s="34">
        <f t="shared" si="121"/>
        <v>0</v>
      </c>
      <c r="F906" s="45"/>
      <c r="G906" s="45"/>
      <c r="H906" s="45"/>
      <c r="I906" s="44"/>
      <c r="J906" s="44"/>
      <c r="K906" s="44"/>
      <c r="L906" s="46"/>
      <c r="M906" s="6" t="s">
        <v>100</v>
      </c>
      <c r="N906" s="52"/>
      <c r="O906" s="52"/>
      <c r="P906" s="52"/>
      <c r="Q906" s="52"/>
      <c r="R906" s="6"/>
      <c r="S906" s="55" t="s">
        <v>101</v>
      </c>
      <c r="T906" s="46"/>
      <c r="U906" s="6" t="s">
        <v>102</v>
      </c>
      <c r="V906" s="55"/>
      <c r="W906" s="96">
        <v>6450</v>
      </c>
      <c r="X906" s="6" t="s">
        <v>31</v>
      </c>
      <c r="Y906" s="55">
        <f t="shared" ref="Y906:Y911" si="122">Z906*1.32</f>
        <v>6204</v>
      </c>
      <c r="Z906" s="56">
        <v>4700</v>
      </c>
      <c r="AA906" s="46"/>
    </row>
    <row r="907" spans="1:52" ht="15" customHeight="1" x14ac:dyDescent="0.2">
      <c r="A907" s="45"/>
      <c r="B907" s="53" t="s">
        <v>103</v>
      </c>
      <c r="C907" s="15">
        <f>F897</f>
        <v>3</v>
      </c>
      <c r="D907" s="54">
        <f>S910*C907</f>
        <v>2700</v>
      </c>
      <c r="E907" s="34">
        <f t="shared" si="121"/>
        <v>0</v>
      </c>
      <c r="F907" s="45"/>
      <c r="G907" s="45"/>
      <c r="H907" s="61"/>
      <c r="I907" s="44"/>
      <c r="J907" s="44"/>
      <c r="K907" s="44"/>
      <c r="L907" s="46"/>
      <c r="M907" s="6"/>
      <c r="N907" s="52"/>
      <c r="O907" s="52"/>
      <c r="P907" s="52"/>
      <c r="Q907" s="52"/>
      <c r="R907" s="6" t="s">
        <v>104</v>
      </c>
      <c r="S907" s="55">
        <v>651</v>
      </c>
      <c r="T907" s="46"/>
      <c r="U907" s="6" t="s">
        <v>105</v>
      </c>
      <c r="V907" s="55">
        <f t="shared" ref="V907:V917" si="123">W907*1.303</f>
        <v>8404.35</v>
      </c>
      <c r="W907" s="96">
        <v>6450</v>
      </c>
      <c r="X907" s="6" t="s">
        <v>33</v>
      </c>
      <c r="Y907" s="55">
        <f t="shared" si="122"/>
        <v>6204</v>
      </c>
      <c r="Z907" s="56">
        <v>4700</v>
      </c>
      <c r="AA907" s="46"/>
    </row>
    <row r="908" spans="1:52" ht="15" customHeight="1" x14ac:dyDescent="0.2">
      <c r="A908" s="45"/>
      <c r="B908" s="53" t="s">
        <v>106</v>
      </c>
      <c r="C908" s="15">
        <f>G897</f>
        <v>0</v>
      </c>
      <c r="D908" s="54">
        <f>S910*C908</f>
        <v>0</v>
      </c>
      <c r="E908" s="34">
        <f t="shared" si="121"/>
        <v>0</v>
      </c>
      <c r="F908" s="45"/>
      <c r="G908" s="45"/>
      <c r="H908" s="45"/>
      <c r="I908" s="44"/>
      <c r="J908" s="44"/>
      <c r="K908" s="44"/>
      <c r="L908" s="46"/>
      <c r="M908" s="6" t="s">
        <v>107</v>
      </c>
      <c r="N908" s="52"/>
      <c r="O908" s="52"/>
      <c r="P908" s="52"/>
      <c r="Q908" s="52"/>
      <c r="R908" s="6" t="s">
        <v>108</v>
      </c>
      <c r="S908" s="55">
        <v>651</v>
      </c>
      <c r="T908" s="46"/>
      <c r="U908" s="6" t="s">
        <v>201</v>
      </c>
      <c r="V908" s="55">
        <f t="shared" si="123"/>
        <v>4560.5</v>
      </c>
      <c r="W908" s="96">
        <v>3500</v>
      </c>
      <c r="X908" s="6" t="s">
        <v>32</v>
      </c>
      <c r="Y908" s="55">
        <f t="shared" si="122"/>
        <v>6204</v>
      </c>
      <c r="Z908" s="56">
        <v>4700</v>
      </c>
      <c r="AA908" s="46"/>
    </row>
    <row r="909" spans="1:52" ht="15" customHeight="1" x14ac:dyDescent="0.2">
      <c r="A909" s="45"/>
      <c r="B909" s="53" t="s">
        <v>7</v>
      </c>
      <c r="C909" s="15">
        <f>H897</f>
        <v>11</v>
      </c>
      <c r="D909" s="54">
        <f>S912*C909</f>
        <v>11071.5</v>
      </c>
      <c r="E909" s="34">
        <f>D972*C909</f>
        <v>55</v>
      </c>
      <c r="F909" s="45"/>
      <c r="G909" s="45"/>
      <c r="H909" s="45"/>
      <c r="I909" s="44"/>
      <c r="J909" s="44"/>
      <c r="K909" s="44"/>
      <c r="L909" s="46"/>
      <c r="M909" s="6"/>
      <c r="N909" s="52"/>
      <c r="O909" s="52"/>
      <c r="P909" s="52"/>
      <c r="Q909" s="52"/>
      <c r="R909" s="6" t="s">
        <v>111</v>
      </c>
      <c r="S909" s="55">
        <v>900</v>
      </c>
      <c r="T909" s="46"/>
      <c r="U909" s="6" t="s">
        <v>112</v>
      </c>
      <c r="V909" s="55">
        <f t="shared" si="123"/>
        <v>8404.35</v>
      </c>
      <c r="W909" s="96">
        <v>6450</v>
      </c>
      <c r="X909" s="6" t="s">
        <v>42</v>
      </c>
      <c r="Y909" s="55">
        <f t="shared" si="122"/>
        <v>6600</v>
      </c>
      <c r="Z909" s="56">
        <v>5000</v>
      </c>
      <c r="AA909" s="46"/>
    </row>
    <row r="910" spans="1:52" ht="15" customHeight="1" x14ac:dyDescent="0.2">
      <c r="A910" s="45"/>
      <c r="B910" s="53" t="s">
        <v>8</v>
      </c>
      <c r="C910" s="15">
        <f>I897</f>
        <v>5</v>
      </c>
      <c r="D910" s="54">
        <f>S911*C910</f>
        <v>6520.9500000000007</v>
      </c>
      <c r="E910" s="34">
        <f>D971*C910</f>
        <v>0</v>
      </c>
      <c r="F910" s="45"/>
      <c r="G910" s="45"/>
      <c r="H910" s="45"/>
      <c r="I910" s="44"/>
      <c r="J910" s="44"/>
      <c r="K910" s="44"/>
      <c r="L910" s="46"/>
      <c r="M910" s="6" t="s">
        <v>27</v>
      </c>
      <c r="N910" s="55">
        <f t="shared" ref="N910:N915" si="124">P910*1.4</f>
        <v>1330</v>
      </c>
      <c r="O910" s="52"/>
      <c r="P910" s="67">
        <v>950</v>
      </c>
      <c r="Q910" s="67">
        <v>951</v>
      </c>
      <c r="R910" s="6" t="s">
        <v>113</v>
      </c>
      <c r="S910" s="55">
        <v>900</v>
      </c>
      <c r="T910" s="46"/>
      <c r="U910" s="6" t="s">
        <v>114</v>
      </c>
      <c r="V910" s="55">
        <f t="shared" si="123"/>
        <v>6026.375</v>
      </c>
      <c r="W910" s="96">
        <v>4625</v>
      </c>
      <c r="X910" s="6" t="s">
        <v>115</v>
      </c>
      <c r="Y910" s="55">
        <f t="shared" si="122"/>
        <v>6600</v>
      </c>
      <c r="Z910" s="56">
        <v>5000</v>
      </c>
      <c r="AA910" s="46"/>
    </row>
    <row r="911" spans="1:52" ht="15" customHeight="1" x14ac:dyDescent="0.2">
      <c r="A911" s="45"/>
      <c r="B911" s="53" t="s">
        <v>116</v>
      </c>
      <c r="C911" s="15">
        <f>J897</f>
        <v>0</v>
      </c>
      <c r="D911" s="54">
        <f t="shared" ref="D911:D912" si="125">S916*C911</f>
        <v>0</v>
      </c>
      <c r="E911" s="34">
        <f t="shared" ref="E911:E912" si="126">D974*C911</f>
        <v>0</v>
      </c>
      <c r="F911" s="45"/>
      <c r="G911" s="45"/>
      <c r="H911" s="45"/>
      <c r="I911" s="44"/>
      <c r="J911" s="44"/>
      <c r="K911" s="44"/>
      <c r="L911" s="46"/>
      <c r="M911" s="6" t="s">
        <v>28</v>
      </c>
      <c r="N911" s="55">
        <f t="shared" si="124"/>
        <v>1120</v>
      </c>
      <c r="O911" s="52"/>
      <c r="P911" s="67">
        <v>800</v>
      </c>
      <c r="Q911" s="67">
        <v>801</v>
      </c>
      <c r="R911" s="6" t="s">
        <v>117</v>
      </c>
      <c r="S911" s="55">
        <v>1304.19</v>
      </c>
      <c r="T911" s="46"/>
      <c r="U911" s="6" t="s">
        <v>345</v>
      </c>
      <c r="V911" s="55">
        <f t="shared" si="123"/>
        <v>8404.35</v>
      </c>
      <c r="W911" s="96">
        <v>6450</v>
      </c>
      <c r="X911" s="6" t="s">
        <v>119</v>
      </c>
      <c r="Y911" s="55">
        <f t="shared" si="122"/>
        <v>6204</v>
      </c>
      <c r="Z911" s="56">
        <v>4700</v>
      </c>
      <c r="AA911" s="46"/>
    </row>
    <row r="912" spans="1:52" ht="15" customHeight="1" x14ac:dyDescent="0.2">
      <c r="A912" s="45"/>
      <c r="B912" s="53" t="s">
        <v>10</v>
      </c>
      <c r="C912" s="15">
        <f>K897</f>
        <v>8</v>
      </c>
      <c r="D912" s="54">
        <f t="shared" si="125"/>
        <v>24046.799999999999</v>
      </c>
      <c r="E912" s="34">
        <f t="shared" si="126"/>
        <v>32</v>
      </c>
      <c r="F912" s="45"/>
      <c r="G912" s="45"/>
      <c r="H912" s="45"/>
      <c r="I912" s="44"/>
      <c r="J912" s="44"/>
      <c r="K912" s="44"/>
      <c r="L912" s="46"/>
      <c r="M912" s="6" t="s">
        <v>120</v>
      </c>
      <c r="N912" s="55">
        <f t="shared" si="124"/>
        <v>1750</v>
      </c>
      <c r="O912" s="52"/>
      <c r="P912" s="67">
        <v>1250</v>
      </c>
      <c r="Q912" s="67">
        <v>1251</v>
      </c>
      <c r="R912" s="6" t="s">
        <v>121</v>
      </c>
      <c r="S912" s="55">
        <v>1006.5</v>
      </c>
      <c r="T912" s="46"/>
      <c r="U912" s="6" t="s">
        <v>122</v>
      </c>
      <c r="V912" s="55">
        <f t="shared" si="123"/>
        <v>8404.35</v>
      </c>
      <c r="W912" s="96">
        <v>6450</v>
      </c>
      <c r="X912" s="6" t="s">
        <v>123</v>
      </c>
      <c r="Y912" s="55">
        <v>9000</v>
      </c>
      <c r="Z912" s="56">
        <v>6800</v>
      </c>
      <c r="AA912" s="46"/>
    </row>
    <row r="913" spans="1:27" ht="15" customHeight="1" x14ac:dyDescent="0.2">
      <c r="A913" s="45"/>
      <c r="B913" s="53" t="s">
        <v>292</v>
      </c>
      <c r="C913" s="15">
        <f>L897</f>
        <v>0</v>
      </c>
      <c r="D913" s="54">
        <f>S922*C913</f>
        <v>0</v>
      </c>
      <c r="E913" s="34">
        <f t="shared" ref="E913:E915" si="127">D975*C913</f>
        <v>0</v>
      </c>
      <c r="F913" s="68" t="s">
        <v>92</v>
      </c>
      <c r="G913" s="45"/>
      <c r="H913" s="45"/>
      <c r="I913" s="44"/>
      <c r="J913" s="44"/>
      <c r="K913" s="44"/>
      <c r="L913" s="46"/>
      <c r="M913" s="6" t="s">
        <v>125</v>
      </c>
      <c r="N913" s="55">
        <f t="shared" si="124"/>
        <v>1750</v>
      </c>
      <c r="O913" s="52"/>
      <c r="P913" s="67">
        <v>1250</v>
      </c>
      <c r="Q913" s="67">
        <v>1251</v>
      </c>
      <c r="R913" s="6" t="s">
        <v>126</v>
      </c>
      <c r="S913" s="55">
        <v>1050.32</v>
      </c>
      <c r="T913" s="46"/>
      <c r="U913" s="6" t="s">
        <v>127</v>
      </c>
      <c r="V913" s="55">
        <f t="shared" si="123"/>
        <v>0</v>
      </c>
      <c r="W913" s="46"/>
      <c r="X913" s="6" t="s">
        <v>128</v>
      </c>
      <c r="Y913" s="55">
        <v>9000</v>
      </c>
      <c r="Z913" s="56">
        <v>6800</v>
      </c>
      <c r="AA913" s="46"/>
    </row>
    <row r="914" spans="1:27" ht="15" customHeight="1" x14ac:dyDescent="0.2">
      <c r="A914" s="45"/>
      <c r="B914" s="53" t="s">
        <v>129</v>
      </c>
      <c r="C914" s="15">
        <f>M897</f>
        <v>3</v>
      </c>
      <c r="D914" s="54">
        <f t="shared" ref="D914:D915" si="128">S918*C914</f>
        <v>18303.599999999999</v>
      </c>
      <c r="E914" s="34">
        <f t="shared" si="127"/>
        <v>0</v>
      </c>
      <c r="F914" s="68" t="s">
        <v>130</v>
      </c>
      <c r="G914" s="72">
        <f>D955*0.33</f>
        <v>74393.079750000004</v>
      </c>
      <c r="H914" s="45"/>
      <c r="I914" s="44"/>
      <c r="J914" s="44"/>
      <c r="K914" s="44"/>
      <c r="L914" s="46"/>
      <c r="M914" s="6" t="s">
        <v>131</v>
      </c>
      <c r="N914" s="55">
        <f t="shared" si="124"/>
        <v>700</v>
      </c>
      <c r="O914" s="52"/>
      <c r="P914" s="67">
        <v>500</v>
      </c>
      <c r="Q914" s="67">
        <v>501</v>
      </c>
      <c r="R914" s="6"/>
      <c r="S914" s="55"/>
      <c r="T914" s="46"/>
      <c r="U914" s="6" t="s">
        <v>132</v>
      </c>
      <c r="V914" s="55">
        <f t="shared" si="123"/>
        <v>8404.35</v>
      </c>
      <c r="W914" s="46">
        <v>6450</v>
      </c>
      <c r="X914" s="6" t="s">
        <v>133</v>
      </c>
      <c r="Y914" s="55">
        <f t="shared" ref="Y914:Y916" si="129">Z914*1.32</f>
        <v>6600</v>
      </c>
      <c r="Z914" s="56">
        <v>5000</v>
      </c>
      <c r="AA914" s="46"/>
    </row>
    <row r="915" spans="1:27" ht="15" customHeight="1" x14ac:dyDescent="0.2">
      <c r="A915" s="45"/>
      <c r="B915" s="53" t="s">
        <v>134</v>
      </c>
      <c r="C915" s="15">
        <f>N897</f>
        <v>2</v>
      </c>
      <c r="D915" s="54">
        <f t="shared" si="128"/>
        <v>13801.2</v>
      </c>
      <c r="E915" s="34">
        <f t="shared" si="127"/>
        <v>0</v>
      </c>
      <c r="F915" s="68" t="s">
        <v>135</v>
      </c>
      <c r="G915" s="72">
        <f>D955-F955</f>
        <v>225433.57499999998</v>
      </c>
      <c r="H915" s="45"/>
      <c r="I915" s="44"/>
      <c r="J915" s="44"/>
      <c r="K915" s="44"/>
      <c r="L915" s="46"/>
      <c r="M915" s="6" t="s">
        <v>136</v>
      </c>
      <c r="N915" s="55">
        <f t="shared" si="124"/>
        <v>1260</v>
      </c>
      <c r="O915" s="52"/>
      <c r="P915" s="67">
        <v>900</v>
      </c>
      <c r="Q915" s="67">
        <v>901</v>
      </c>
      <c r="R915" s="6"/>
      <c r="S915" s="55"/>
      <c r="T915" s="46"/>
      <c r="U915" s="6" t="s">
        <v>137</v>
      </c>
      <c r="V915" s="55">
        <f t="shared" si="123"/>
        <v>6026.375</v>
      </c>
      <c r="W915" s="46">
        <v>4625</v>
      </c>
      <c r="X915" s="6" t="s">
        <v>39</v>
      </c>
      <c r="Y915" s="55">
        <f t="shared" si="129"/>
        <v>7656</v>
      </c>
      <c r="Z915" s="56">
        <v>5800</v>
      </c>
      <c r="AA915" s="46"/>
    </row>
    <row r="916" spans="1:27" ht="37.5" customHeight="1" x14ac:dyDescent="0.35">
      <c r="A916" s="45"/>
      <c r="B916" s="53" t="s">
        <v>138</v>
      </c>
      <c r="C916" s="15">
        <f>P897</f>
        <v>2</v>
      </c>
      <c r="D916" s="54">
        <f>S921*C916</f>
        <v>16100</v>
      </c>
      <c r="E916" s="34">
        <f>D979*C916</f>
        <v>0</v>
      </c>
      <c r="F916" s="68" t="s">
        <v>139</v>
      </c>
      <c r="G916" s="74">
        <f>D955-E955</f>
        <v>76433.574999999983</v>
      </c>
      <c r="H916" s="45"/>
      <c r="I916" s="44"/>
      <c r="J916" s="44"/>
      <c r="K916" s="44"/>
      <c r="L916" s="46"/>
      <c r="M916" s="6" t="s">
        <v>140</v>
      </c>
      <c r="N916" s="55"/>
      <c r="O916" s="52"/>
      <c r="P916" s="67"/>
      <c r="Q916" s="67"/>
      <c r="R916" s="6" t="s">
        <v>141</v>
      </c>
      <c r="S916" s="55">
        <v>1850.8</v>
      </c>
      <c r="T916" s="46"/>
      <c r="U916" s="6" t="s">
        <v>142</v>
      </c>
      <c r="V916" s="55">
        <f t="shared" si="123"/>
        <v>8404.35</v>
      </c>
      <c r="W916" s="46">
        <v>6450</v>
      </c>
      <c r="X916" s="6" t="s">
        <v>143</v>
      </c>
      <c r="Y916" s="55">
        <f t="shared" si="129"/>
        <v>3168</v>
      </c>
      <c r="Z916" s="56">
        <v>2400</v>
      </c>
      <c r="AA916" s="46"/>
    </row>
    <row r="917" spans="1:27" ht="15" customHeight="1" x14ac:dyDescent="0.2">
      <c r="A917" s="45"/>
      <c r="B917" s="53" t="s">
        <v>14</v>
      </c>
      <c r="C917" s="15">
        <f>O897</f>
        <v>0</v>
      </c>
      <c r="D917" s="54">
        <f>S920*C917</f>
        <v>0</v>
      </c>
      <c r="E917" s="34">
        <f>D978*C917</f>
        <v>0</v>
      </c>
      <c r="F917" s="61"/>
      <c r="G917" s="61"/>
      <c r="H917" s="45"/>
      <c r="I917" s="44"/>
      <c r="J917" s="44"/>
      <c r="K917" s="44"/>
      <c r="L917" s="46"/>
      <c r="M917" s="6"/>
      <c r="N917" s="55"/>
      <c r="O917" s="52"/>
      <c r="P917" s="67"/>
      <c r="Q917" s="67"/>
      <c r="R917" s="6" t="s">
        <v>144</v>
      </c>
      <c r="S917" s="55">
        <v>3005.85</v>
      </c>
      <c r="T917" s="46"/>
      <c r="U917" s="6" t="s">
        <v>145</v>
      </c>
      <c r="V917" s="55">
        <f t="shared" si="123"/>
        <v>8404.35</v>
      </c>
      <c r="W917" s="46">
        <v>6450</v>
      </c>
      <c r="AA917" s="46"/>
    </row>
    <row r="918" spans="1:27" ht="15" customHeight="1" x14ac:dyDescent="0.2">
      <c r="A918" s="45"/>
      <c r="B918" s="53" t="s">
        <v>16</v>
      </c>
      <c r="C918" s="15">
        <f>Q897</f>
        <v>0</v>
      </c>
      <c r="D918" s="54">
        <f>S923*C918</f>
        <v>0</v>
      </c>
      <c r="E918" s="34">
        <f>T923*C918</f>
        <v>0</v>
      </c>
      <c r="F918" s="61"/>
      <c r="G918" s="61"/>
      <c r="H918" s="45"/>
      <c r="I918" s="44"/>
      <c r="J918" s="44"/>
      <c r="K918" s="44"/>
      <c r="L918" s="46"/>
      <c r="M918" s="6" t="s">
        <v>146</v>
      </c>
      <c r="N918" s="55">
        <f t="shared" ref="N918:N919" si="130">P918*1.4</f>
        <v>5300.4</v>
      </c>
      <c r="O918" s="52"/>
      <c r="P918" s="67">
        <v>3786</v>
      </c>
      <c r="Q918" s="67">
        <v>3787</v>
      </c>
      <c r="R918" s="6" t="s">
        <v>147</v>
      </c>
      <c r="S918" s="55">
        <v>6101.2</v>
      </c>
      <c r="T918" s="46"/>
      <c r="U918" s="46"/>
      <c r="V918" s="46"/>
      <c r="W918" s="46"/>
      <c r="X918" s="46"/>
      <c r="Y918" s="46"/>
      <c r="Z918" s="46"/>
      <c r="AA918" s="46"/>
    </row>
    <row r="919" spans="1:27" ht="15" customHeight="1" x14ac:dyDescent="0.2">
      <c r="A919" s="45"/>
      <c r="B919" s="33" t="s">
        <v>148</v>
      </c>
      <c r="C919" s="33"/>
      <c r="D919" s="75">
        <f t="shared" ref="D919:E919" si="131">SUM(D905:D917)</f>
        <v>132906.04999999999</v>
      </c>
      <c r="E919" s="75">
        <f t="shared" si="131"/>
        <v>87</v>
      </c>
      <c r="F919" s="75"/>
      <c r="G919" s="33"/>
      <c r="H919" s="45"/>
      <c r="I919" s="44"/>
      <c r="J919" s="44"/>
      <c r="K919" s="44"/>
      <c r="L919" s="46"/>
      <c r="M919" s="6" t="s">
        <v>149</v>
      </c>
      <c r="N919" s="55">
        <f t="shared" si="130"/>
        <v>3360</v>
      </c>
      <c r="O919" s="52"/>
      <c r="P919" s="67">
        <v>2400</v>
      </c>
      <c r="Q919" s="67">
        <v>2401</v>
      </c>
      <c r="R919" s="6" t="s">
        <v>150</v>
      </c>
      <c r="S919" s="55">
        <v>6900.6</v>
      </c>
      <c r="T919" s="46"/>
      <c r="U919" s="46"/>
      <c r="V919" s="46"/>
      <c r="W919" s="46"/>
      <c r="X919" s="46"/>
      <c r="Y919" s="46"/>
      <c r="Z919" s="46"/>
      <c r="AA919" s="46"/>
    </row>
    <row r="920" spans="1:27" ht="15" customHeight="1" x14ac:dyDescent="0.2">
      <c r="A920" s="45"/>
      <c r="B920" s="77" t="s">
        <v>159</v>
      </c>
      <c r="C920" s="15">
        <f>R897</f>
        <v>0</v>
      </c>
      <c r="D920" s="54">
        <f>V915*C920</f>
        <v>0</v>
      </c>
      <c r="E920" s="34">
        <f t="shared" ref="E920:E922" si="132">J972*C920</f>
        <v>0</v>
      </c>
      <c r="F920" s="45"/>
      <c r="G920" s="45"/>
      <c r="H920" s="45"/>
      <c r="I920" s="44"/>
      <c r="J920" s="44"/>
      <c r="K920" s="44"/>
      <c r="L920" s="46"/>
      <c r="M920" s="6" t="s">
        <v>151</v>
      </c>
      <c r="N920" s="55">
        <f>P920*1.45</f>
        <v>5800</v>
      </c>
      <c r="O920" s="52"/>
      <c r="P920" s="67">
        <v>4000</v>
      </c>
      <c r="Q920" s="67">
        <v>4001</v>
      </c>
      <c r="R920" s="6" t="s">
        <v>152</v>
      </c>
      <c r="S920" s="55">
        <v>6900.6</v>
      </c>
      <c r="T920" s="46"/>
      <c r="U920" s="46"/>
      <c r="V920" s="46"/>
      <c r="W920" s="46"/>
      <c r="X920" s="46"/>
      <c r="Y920" s="46"/>
      <c r="Z920" s="46"/>
      <c r="AA920" s="46"/>
    </row>
    <row r="921" spans="1:27" ht="15" customHeight="1" x14ac:dyDescent="0.2">
      <c r="A921" s="45"/>
      <c r="B921" s="78" t="s">
        <v>158</v>
      </c>
      <c r="C921" s="15">
        <f>S897</f>
        <v>0</v>
      </c>
      <c r="D921" s="54">
        <f t="shared" ref="D921:D922" si="133">V906*C921</f>
        <v>0</v>
      </c>
      <c r="E921" s="34">
        <f t="shared" si="132"/>
        <v>0</v>
      </c>
      <c r="F921" s="45"/>
      <c r="G921" s="45"/>
      <c r="H921" s="45"/>
      <c r="I921" s="44"/>
      <c r="J921" s="44"/>
      <c r="K921" s="44"/>
      <c r="L921" s="46"/>
      <c r="M921" s="6" t="s">
        <v>154</v>
      </c>
      <c r="N921" s="55">
        <f t="shared" ref="N921:N922" si="134">P921*1.4</f>
        <v>5250</v>
      </c>
      <c r="O921" s="52"/>
      <c r="P921" s="67">
        <v>3750</v>
      </c>
      <c r="Q921" s="67">
        <v>3751</v>
      </c>
      <c r="R921" s="6" t="s">
        <v>155</v>
      </c>
      <c r="S921" s="55">
        <v>8050</v>
      </c>
      <c r="T921" s="46"/>
      <c r="U921" s="46"/>
      <c r="V921" s="46"/>
      <c r="W921" s="46"/>
      <c r="X921" s="46"/>
      <c r="Y921" s="46"/>
      <c r="Z921" s="46"/>
      <c r="AA921" s="46"/>
    </row>
    <row r="922" spans="1:27" ht="15" customHeight="1" x14ac:dyDescent="0.2">
      <c r="A922" s="45"/>
      <c r="B922" s="79" t="s">
        <v>161</v>
      </c>
      <c r="C922" s="80">
        <f>T897</f>
        <v>0</v>
      </c>
      <c r="D922" s="81">
        <f t="shared" si="133"/>
        <v>0</v>
      </c>
      <c r="E922" s="34">
        <f t="shared" si="132"/>
        <v>0</v>
      </c>
      <c r="F922" s="45"/>
      <c r="G922" s="45"/>
      <c r="H922" s="45"/>
      <c r="I922" s="44"/>
      <c r="J922" s="44"/>
      <c r="K922" s="44"/>
      <c r="L922" s="46"/>
      <c r="M922" s="6" t="s">
        <v>156</v>
      </c>
      <c r="N922" s="55">
        <f t="shared" si="134"/>
        <v>7000</v>
      </c>
      <c r="O922" s="52"/>
      <c r="P922" s="67">
        <v>5000</v>
      </c>
      <c r="Q922" s="67">
        <v>5001</v>
      </c>
      <c r="R922" s="6" t="s">
        <v>157</v>
      </c>
      <c r="S922" s="55">
        <v>8000</v>
      </c>
      <c r="T922" s="46"/>
      <c r="U922" s="46"/>
      <c r="V922" s="46"/>
      <c r="W922" s="46"/>
      <c r="X922" s="46"/>
      <c r="Y922" s="46"/>
      <c r="Z922" s="46"/>
      <c r="AA922" s="46"/>
    </row>
    <row r="923" spans="1:27" ht="15" customHeight="1" x14ac:dyDescent="0.2">
      <c r="A923" s="45"/>
      <c r="B923" s="78" t="s">
        <v>20</v>
      </c>
      <c r="C923" s="15">
        <f>U897</f>
        <v>3</v>
      </c>
      <c r="D923" s="81">
        <f>V915*C923</f>
        <v>18079.125</v>
      </c>
      <c r="E923" s="34">
        <f>W915*C923</f>
        <v>13875</v>
      </c>
      <c r="F923" s="45"/>
      <c r="G923" s="45"/>
      <c r="H923" s="45"/>
      <c r="I923" s="44"/>
      <c r="J923" s="44"/>
      <c r="K923" s="44"/>
      <c r="L923" s="46"/>
      <c r="M923" s="6"/>
      <c r="N923" s="55"/>
      <c r="O923" s="52"/>
      <c r="P923" s="67"/>
      <c r="Q923" s="67"/>
      <c r="R923" s="6" t="s">
        <v>16</v>
      </c>
      <c r="S923" s="55">
        <v>1500</v>
      </c>
      <c r="T923" s="46">
        <v>1100</v>
      </c>
      <c r="U923" s="46"/>
      <c r="V923" s="46"/>
      <c r="W923" s="46"/>
      <c r="X923" s="46"/>
      <c r="Y923" s="46"/>
      <c r="Z923" s="46"/>
      <c r="AA923" s="46"/>
    </row>
    <row r="924" spans="1:27" ht="15" customHeight="1" x14ac:dyDescent="0.2">
      <c r="A924" s="45"/>
      <c r="B924" s="78" t="s">
        <v>163</v>
      </c>
      <c r="C924" s="15">
        <f>V897</f>
        <v>0</v>
      </c>
      <c r="D924" s="81">
        <f t="shared" ref="D924:D925" si="135">V909*C924</f>
        <v>0</v>
      </c>
      <c r="E924" s="34">
        <f t="shared" ref="E924:E925" si="136">J976*C924</f>
        <v>0</v>
      </c>
      <c r="F924" s="45"/>
      <c r="G924" s="45"/>
      <c r="H924" s="45"/>
      <c r="I924" s="44"/>
      <c r="J924" s="44"/>
      <c r="K924" s="44"/>
      <c r="L924" s="46"/>
      <c r="M924" s="6" t="s">
        <v>160</v>
      </c>
      <c r="N924" s="55"/>
      <c r="O924" s="52"/>
      <c r="P924" s="67"/>
      <c r="Q924" s="67"/>
      <c r="R924" s="46"/>
      <c r="S924" s="46"/>
      <c r="T924" s="46"/>
      <c r="U924" s="46"/>
      <c r="V924" s="46"/>
      <c r="W924" s="46"/>
      <c r="X924" s="46"/>
      <c r="Y924" s="46"/>
      <c r="Z924" s="46"/>
      <c r="AA924" s="46"/>
    </row>
    <row r="925" spans="1:27" ht="15" customHeight="1" x14ac:dyDescent="0.2">
      <c r="A925" s="45"/>
      <c r="B925" s="78" t="s">
        <v>165</v>
      </c>
      <c r="C925" s="15">
        <f>W897</f>
        <v>0</v>
      </c>
      <c r="D925" s="81">
        <f t="shared" si="135"/>
        <v>0</v>
      </c>
      <c r="E925" s="34">
        <f t="shared" si="136"/>
        <v>0</v>
      </c>
      <c r="F925" s="45"/>
      <c r="G925" s="45"/>
      <c r="H925" s="45"/>
      <c r="I925" s="44"/>
      <c r="J925" s="44"/>
      <c r="K925" s="44"/>
      <c r="L925" s="46"/>
      <c r="M925" s="6"/>
      <c r="N925" s="55"/>
      <c r="O925" s="52"/>
      <c r="P925" s="67"/>
      <c r="Q925" s="67"/>
      <c r="R925" s="46"/>
      <c r="S925" s="46"/>
      <c r="T925" s="46"/>
      <c r="U925" s="46"/>
      <c r="V925" s="46"/>
      <c r="W925" s="46"/>
      <c r="X925" s="46"/>
      <c r="Y925" s="46"/>
      <c r="Z925" s="46"/>
      <c r="AA925" s="46"/>
    </row>
    <row r="926" spans="1:27" ht="15" customHeight="1" x14ac:dyDescent="0.2">
      <c r="A926" s="45"/>
      <c r="B926" s="53" t="s">
        <v>23</v>
      </c>
      <c r="C926" s="15">
        <f>X897</f>
        <v>0</v>
      </c>
      <c r="D926" s="81">
        <f>V907*C926</f>
        <v>0</v>
      </c>
      <c r="E926" s="34">
        <f>W907*C926</f>
        <v>0</v>
      </c>
      <c r="F926" s="45"/>
      <c r="G926" s="45"/>
      <c r="H926" s="45"/>
      <c r="I926" s="44"/>
      <c r="J926" s="44"/>
      <c r="K926" s="44"/>
      <c r="L926" s="46"/>
      <c r="M926" s="6" t="s">
        <v>162</v>
      </c>
      <c r="N926" s="55">
        <f t="shared" ref="N926:N929" si="137">P926*1.4</f>
        <v>1610</v>
      </c>
      <c r="O926" s="52"/>
      <c r="P926" s="67">
        <v>1150</v>
      </c>
      <c r="Q926" s="67">
        <v>1151</v>
      </c>
      <c r="R926" s="46"/>
      <c r="S926" s="46"/>
      <c r="T926" s="46"/>
      <c r="U926" s="46"/>
      <c r="V926" s="46"/>
      <c r="W926" s="46"/>
      <c r="X926" s="46"/>
      <c r="Y926" s="46"/>
      <c r="Z926" s="46"/>
      <c r="AA926" s="46"/>
    </row>
    <row r="927" spans="1:27" ht="15" customHeight="1" x14ac:dyDescent="0.2">
      <c r="A927" s="45"/>
      <c r="B927" s="53"/>
      <c r="C927" s="15"/>
      <c r="D927" s="245"/>
      <c r="E927" s="8"/>
      <c r="F927" s="45"/>
      <c r="G927" s="45"/>
      <c r="H927" s="45"/>
      <c r="I927" s="44"/>
      <c r="J927" s="44"/>
      <c r="K927" s="44"/>
      <c r="L927" s="46"/>
      <c r="M927" s="6" t="s">
        <v>164</v>
      </c>
      <c r="N927" s="55">
        <f t="shared" si="137"/>
        <v>1610</v>
      </c>
      <c r="O927" s="52"/>
      <c r="P927" s="67">
        <v>1150</v>
      </c>
      <c r="Q927" s="67">
        <v>1151</v>
      </c>
      <c r="R927" s="46"/>
      <c r="S927" s="46"/>
      <c r="T927" s="46"/>
      <c r="U927" s="46"/>
      <c r="V927" s="46"/>
      <c r="W927" s="46"/>
      <c r="X927" s="46"/>
      <c r="Y927" s="46"/>
      <c r="Z927" s="46"/>
      <c r="AA927" s="46"/>
    </row>
    <row r="928" spans="1:27" ht="15" customHeight="1" x14ac:dyDescent="0.2">
      <c r="A928" s="45"/>
      <c r="B928" s="53"/>
      <c r="C928" s="15"/>
      <c r="D928" s="245"/>
      <c r="E928" s="8"/>
      <c r="F928" s="45"/>
      <c r="G928" s="45"/>
      <c r="H928" s="45"/>
      <c r="I928" s="44"/>
      <c r="J928" s="44"/>
      <c r="K928" s="44"/>
      <c r="L928" s="46"/>
      <c r="M928" s="6" t="s">
        <v>166</v>
      </c>
      <c r="N928" s="55">
        <f t="shared" si="137"/>
        <v>1610</v>
      </c>
      <c r="O928" s="52"/>
      <c r="P928" s="67">
        <v>1150</v>
      </c>
      <c r="Q928" s="67">
        <v>1151</v>
      </c>
      <c r="R928" s="46"/>
      <c r="S928" s="46"/>
      <c r="T928" s="46"/>
      <c r="U928" s="46"/>
      <c r="V928" s="46"/>
      <c r="W928" s="46"/>
      <c r="X928" s="46"/>
      <c r="Y928" s="46"/>
      <c r="Z928" s="46"/>
      <c r="AA928" s="46"/>
    </row>
    <row r="929" spans="1:27" ht="15" customHeight="1" x14ac:dyDescent="0.2">
      <c r="A929" s="45"/>
      <c r="B929" s="53"/>
      <c r="C929" s="15"/>
      <c r="D929" s="245"/>
      <c r="E929" s="8"/>
      <c r="F929" s="45"/>
      <c r="G929" s="45"/>
      <c r="H929" s="45"/>
      <c r="I929" s="44"/>
      <c r="J929" s="44"/>
      <c r="K929" s="44"/>
      <c r="L929" s="46"/>
      <c r="M929" s="6" t="s">
        <v>167</v>
      </c>
      <c r="N929" s="55">
        <f t="shared" si="137"/>
        <v>1190</v>
      </c>
      <c r="O929" s="52"/>
      <c r="P929" s="67">
        <v>850</v>
      </c>
      <c r="Q929" s="67">
        <v>851</v>
      </c>
      <c r="R929" s="46"/>
      <c r="S929" s="46"/>
      <c r="T929" s="46"/>
      <c r="U929" s="46"/>
      <c r="V929" s="46"/>
      <c r="W929" s="46"/>
      <c r="X929" s="46"/>
      <c r="Y929" s="46"/>
      <c r="Z929" s="46"/>
      <c r="AA929" s="46"/>
    </row>
    <row r="930" spans="1:27" ht="15" customHeight="1" x14ac:dyDescent="0.2">
      <c r="A930" s="45"/>
      <c r="B930" s="49" t="s">
        <v>95</v>
      </c>
      <c r="C930" s="33"/>
      <c r="D930" s="75">
        <f t="shared" ref="D930:E930" si="138">SUM(D920:D929)</f>
        <v>18079.125</v>
      </c>
      <c r="E930" s="82">
        <f t="shared" si="138"/>
        <v>13875</v>
      </c>
      <c r="F930" s="85"/>
      <c r="G930" s="45"/>
      <c r="H930" s="45"/>
      <c r="I930" s="44"/>
      <c r="J930" s="44"/>
      <c r="K930" s="44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</row>
    <row r="931" spans="1:27" ht="15" customHeight="1" x14ac:dyDescent="0.2">
      <c r="A931" s="45"/>
      <c r="B931" s="53" t="s">
        <v>31</v>
      </c>
      <c r="C931" s="15">
        <f>AG897</f>
        <v>1</v>
      </c>
      <c r="D931" s="83">
        <f>N918*C931</f>
        <v>5300.4</v>
      </c>
      <c r="E931" s="34">
        <f>P918*C931</f>
        <v>3786</v>
      </c>
      <c r="F931" s="45"/>
      <c r="G931" s="45"/>
      <c r="H931" s="45"/>
      <c r="I931" s="44"/>
      <c r="J931" s="44"/>
      <c r="K931" s="44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</row>
    <row r="932" spans="1:27" ht="15" customHeight="1" x14ac:dyDescent="0.2">
      <c r="A932" s="45"/>
      <c r="B932" s="53" t="s">
        <v>171</v>
      </c>
      <c r="C932" s="15">
        <f>AI897</f>
        <v>4</v>
      </c>
      <c r="D932" s="83">
        <f>N918*C932</f>
        <v>21201.599999999999</v>
      </c>
      <c r="E932" s="34">
        <f>P918*C932</f>
        <v>15144</v>
      </c>
      <c r="F932" s="45"/>
      <c r="G932" s="45"/>
      <c r="H932" s="45"/>
      <c r="L932" s="24"/>
      <c r="M932" s="24"/>
      <c r="N932" s="24"/>
      <c r="O932" s="24"/>
      <c r="P932" s="24"/>
      <c r="Q932" s="24"/>
    </row>
    <row r="933" spans="1:27" ht="15" customHeight="1" x14ac:dyDescent="0.2">
      <c r="A933" s="45"/>
      <c r="B933" s="53" t="s">
        <v>151</v>
      </c>
      <c r="C933" s="15">
        <f>AH897</f>
        <v>1</v>
      </c>
      <c r="D933" s="83">
        <f>N920*C933</f>
        <v>5800</v>
      </c>
      <c r="E933" s="34">
        <f t="shared" ref="E933:E934" si="139">P920*C933</f>
        <v>4000</v>
      </c>
      <c r="F933" s="45"/>
      <c r="G933" s="45"/>
      <c r="H933" s="45"/>
      <c r="L933" s="24"/>
      <c r="M933" s="24"/>
      <c r="N933" s="24"/>
      <c r="O933" s="24"/>
      <c r="P933" s="24"/>
      <c r="Q933" s="24"/>
    </row>
    <row r="934" spans="1:27" ht="15" customHeight="1" x14ac:dyDescent="0.2">
      <c r="A934" s="45"/>
      <c r="B934" s="53" t="s">
        <v>173</v>
      </c>
      <c r="C934" s="15">
        <f>AK897</f>
        <v>1</v>
      </c>
      <c r="D934" s="83">
        <f>N918*C934</f>
        <v>5300.4</v>
      </c>
      <c r="E934" s="34">
        <f t="shared" si="139"/>
        <v>3750</v>
      </c>
      <c r="F934" s="45"/>
      <c r="G934" s="45"/>
      <c r="H934" s="45"/>
      <c r="L934" s="24"/>
      <c r="M934" s="24"/>
      <c r="N934" s="24"/>
      <c r="O934" s="24"/>
      <c r="P934" s="24"/>
      <c r="Q934" s="24"/>
    </row>
    <row r="935" spans="1:27" ht="15" customHeight="1" x14ac:dyDescent="0.2">
      <c r="A935" s="45"/>
      <c r="B935" s="53" t="s">
        <v>418</v>
      </c>
      <c r="C935" s="15">
        <f>AF897</f>
        <v>0</v>
      </c>
      <c r="D935" s="83">
        <f>N922*C935</f>
        <v>0</v>
      </c>
      <c r="E935" s="34">
        <f>P918*C935</f>
        <v>0</v>
      </c>
      <c r="F935" s="45"/>
      <c r="G935" s="45"/>
      <c r="H935" s="45"/>
      <c r="L935" s="24"/>
      <c r="M935" s="24"/>
      <c r="N935" s="24"/>
      <c r="O935" s="24"/>
      <c r="P935" s="24"/>
      <c r="Q935" s="24"/>
    </row>
    <row r="936" spans="1:27" ht="15" customHeight="1" x14ac:dyDescent="0.2">
      <c r="A936" s="45"/>
      <c r="B936" s="87" t="s">
        <v>27</v>
      </c>
      <c r="C936" s="15">
        <f>AB897</f>
        <v>15</v>
      </c>
      <c r="D936" s="83">
        <f t="shared" ref="D936:D937" si="140">N910*C936</f>
        <v>19950</v>
      </c>
      <c r="E936" s="34">
        <f t="shared" ref="E936:E937" si="141">P910*C936</f>
        <v>14250</v>
      </c>
      <c r="F936" s="45"/>
      <c r="G936" s="45"/>
      <c r="H936" s="45"/>
    </row>
    <row r="937" spans="1:27" ht="15" customHeight="1" x14ac:dyDescent="0.2">
      <c r="A937" s="45"/>
      <c r="B937" s="87" t="s">
        <v>28</v>
      </c>
      <c r="C937" s="15">
        <f>AC897</f>
        <v>3</v>
      </c>
      <c r="D937" s="83">
        <f t="shared" si="140"/>
        <v>3360</v>
      </c>
      <c r="E937" s="34">
        <f t="shared" si="141"/>
        <v>2400</v>
      </c>
      <c r="F937" s="45"/>
      <c r="G937" s="45"/>
      <c r="H937" s="45"/>
    </row>
    <row r="938" spans="1:27" ht="15" customHeight="1" x14ac:dyDescent="0.2">
      <c r="A938" s="45"/>
      <c r="B938" s="87" t="s">
        <v>131</v>
      </c>
      <c r="C938" s="15">
        <f>AD897</f>
        <v>3</v>
      </c>
      <c r="D938" s="83">
        <f t="shared" ref="D938:D939" si="142">N914*C938</f>
        <v>2100</v>
      </c>
      <c r="E938" s="34">
        <f t="shared" ref="E938:E939" si="143">P914*C938</f>
        <v>1500</v>
      </c>
      <c r="F938" s="45"/>
      <c r="G938" s="45"/>
      <c r="H938" s="45"/>
    </row>
    <row r="939" spans="1:27" ht="15" customHeight="1" x14ac:dyDescent="0.2">
      <c r="A939" s="45"/>
      <c r="B939" s="53" t="s">
        <v>29</v>
      </c>
      <c r="C939" s="15">
        <f>AE897</f>
        <v>3</v>
      </c>
      <c r="D939" s="83">
        <f t="shared" si="142"/>
        <v>3780</v>
      </c>
      <c r="E939" s="34">
        <f t="shared" si="143"/>
        <v>2700</v>
      </c>
      <c r="F939" s="45"/>
      <c r="G939" s="45"/>
      <c r="H939" s="45"/>
    </row>
    <row r="940" spans="1:27" ht="15" customHeight="1" x14ac:dyDescent="0.2">
      <c r="A940" s="45"/>
      <c r="B940" s="87" t="s">
        <v>120</v>
      </c>
      <c r="C940" s="15">
        <f>AF897</f>
        <v>0</v>
      </c>
      <c r="D940" s="83">
        <f>N913*C940</f>
        <v>0</v>
      </c>
      <c r="E940" s="34">
        <f>P913*C940</f>
        <v>0</v>
      </c>
      <c r="F940" s="45"/>
      <c r="G940" s="45"/>
      <c r="H940" s="45"/>
    </row>
    <row r="941" spans="1:27" ht="15" customHeight="1" x14ac:dyDescent="0.2">
      <c r="A941" s="45"/>
      <c r="B941" s="49" t="s">
        <v>94</v>
      </c>
      <c r="C941" s="33"/>
      <c r="D941" s="75">
        <f t="shared" ref="D941:E941" si="144">SUM(D931:D940)</f>
        <v>66792.399999999994</v>
      </c>
      <c r="E941" s="82">
        <f t="shared" si="144"/>
        <v>47530</v>
      </c>
      <c r="F941" s="41"/>
      <c r="G941" s="45"/>
      <c r="H941" s="88"/>
    </row>
    <row r="942" spans="1:27" ht="15" customHeight="1" x14ac:dyDescent="0.2">
      <c r="A942" s="45"/>
      <c r="B942" s="78" t="s">
        <v>39</v>
      </c>
      <c r="C942" s="89">
        <f>AL897</f>
        <v>1</v>
      </c>
      <c r="D942" s="83">
        <f>Y915*C942</f>
        <v>7656</v>
      </c>
      <c r="E942" s="34">
        <f>Z915*C942</f>
        <v>5800</v>
      </c>
      <c r="F942" s="88"/>
      <c r="G942" s="88"/>
      <c r="H942" s="88"/>
    </row>
    <row r="943" spans="1:27" ht="15" customHeight="1" x14ac:dyDescent="0.2">
      <c r="A943" s="45"/>
      <c r="B943" s="78" t="s">
        <v>40</v>
      </c>
      <c r="C943" s="90">
        <f>AM897</f>
        <v>0</v>
      </c>
      <c r="D943" s="83">
        <f t="shared" ref="D943:D945" si="145">Y906*C943</f>
        <v>0</v>
      </c>
      <c r="E943" s="34">
        <f>Z906*C943</f>
        <v>0</v>
      </c>
      <c r="F943" s="88"/>
      <c r="G943" s="88"/>
      <c r="H943" s="88"/>
    </row>
    <row r="944" spans="1:27" ht="15" customHeight="1" x14ac:dyDescent="0.2">
      <c r="A944" s="45"/>
      <c r="B944" s="78" t="s">
        <v>33</v>
      </c>
      <c r="C944" s="90">
        <f>AN897</f>
        <v>0</v>
      </c>
      <c r="D944" s="83">
        <f t="shared" si="145"/>
        <v>0</v>
      </c>
      <c r="E944" s="34">
        <f>P917*C944</f>
        <v>0</v>
      </c>
      <c r="F944" s="88"/>
      <c r="G944" s="88"/>
      <c r="H944" s="88"/>
    </row>
    <row r="945" spans="1:8" ht="15" customHeight="1" x14ac:dyDescent="0.2">
      <c r="A945" s="45"/>
      <c r="B945" s="78" t="s">
        <v>32</v>
      </c>
      <c r="C945" s="90">
        <f>AO897</f>
        <v>0</v>
      </c>
      <c r="D945" s="83">
        <f t="shared" si="145"/>
        <v>0</v>
      </c>
      <c r="E945" s="34">
        <f>Z907*C945</f>
        <v>0</v>
      </c>
      <c r="F945" s="88"/>
      <c r="G945" s="88"/>
      <c r="H945" s="88"/>
    </row>
    <row r="946" spans="1:8" ht="15" customHeight="1" x14ac:dyDescent="0.2">
      <c r="A946" s="45"/>
      <c r="B946" s="78" t="s">
        <v>41</v>
      </c>
      <c r="C946" s="90">
        <f>AP897</f>
        <v>0</v>
      </c>
      <c r="D946" s="83">
        <f>Y914*C946</f>
        <v>0</v>
      </c>
      <c r="E946" s="34">
        <f>Z914*C946</f>
        <v>0</v>
      </c>
      <c r="F946" s="88"/>
      <c r="G946" s="88"/>
      <c r="H946" s="88"/>
    </row>
    <row r="947" spans="1:8" ht="15" customHeight="1" x14ac:dyDescent="0.2">
      <c r="A947" s="45"/>
      <c r="B947" s="78" t="s">
        <v>42</v>
      </c>
      <c r="C947" s="90">
        <f>AQ897</f>
        <v>0</v>
      </c>
      <c r="D947" s="83">
        <f>Y909*C947</f>
        <v>0</v>
      </c>
      <c r="E947" s="34">
        <f>Z909*C947</f>
        <v>0</v>
      </c>
      <c r="F947" s="88"/>
      <c r="G947" s="88"/>
      <c r="H947" s="88"/>
    </row>
    <row r="948" spans="1:8" ht="15" customHeight="1" x14ac:dyDescent="0.2">
      <c r="A948" s="45"/>
      <c r="B948" s="78" t="s">
        <v>43</v>
      </c>
      <c r="C948" s="90">
        <f>AR897</f>
        <v>0</v>
      </c>
      <c r="D948" s="83">
        <f t="shared" ref="D948:D950" si="146">Y911*C948</f>
        <v>0</v>
      </c>
      <c r="E948" s="34">
        <f>Z911*C948</f>
        <v>0</v>
      </c>
      <c r="F948" s="88"/>
      <c r="G948" s="88"/>
      <c r="H948" s="88"/>
    </row>
    <row r="949" spans="1:8" ht="15" customHeight="1" x14ac:dyDescent="0.2">
      <c r="A949" s="45"/>
      <c r="B949" s="78" t="s">
        <v>44</v>
      </c>
      <c r="C949" s="90">
        <f>AS897</f>
        <v>0</v>
      </c>
      <c r="D949" s="83">
        <f t="shared" si="146"/>
        <v>0</v>
      </c>
      <c r="E949" s="34">
        <f>Z913*C949</f>
        <v>0</v>
      </c>
      <c r="F949" s="88"/>
      <c r="G949" s="88"/>
      <c r="H949" s="88"/>
    </row>
    <row r="950" spans="1:8" ht="15" customHeight="1" x14ac:dyDescent="0.2">
      <c r="A950" s="45"/>
      <c r="B950" s="78" t="s">
        <v>45</v>
      </c>
      <c r="C950" s="90">
        <f>AT897</f>
        <v>0</v>
      </c>
      <c r="D950" s="83">
        <f t="shared" si="146"/>
        <v>0</v>
      </c>
      <c r="E950" s="34">
        <f>Z912*C950</f>
        <v>0</v>
      </c>
      <c r="F950" s="88"/>
      <c r="G950" s="88"/>
      <c r="H950" s="88"/>
    </row>
    <row r="951" spans="1:8" ht="15" customHeight="1" x14ac:dyDescent="0.2">
      <c r="A951" s="45"/>
      <c r="B951" s="78" t="s">
        <v>46</v>
      </c>
      <c r="C951" s="90">
        <f>AU897</f>
        <v>0</v>
      </c>
      <c r="D951" s="83">
        <f>Y910*C951</f>
        <v>0</v>
      </c>
      <c r="E951" s="34">
        <f>Z910*C951</f>
        <v>0</v>
      </c>
      <c r="F951" s="88"/>
      <c r="G951" s="88"/>
      <c r="H951" s="88"/>
    </row>
    <row r="952" spans="1:8" ht="15" customHeight="1" x14ac:dyDescent="0.2">
      <c r="A952" s="45"/>
      <c r="B952" s="53"/>
      <c r="C952" s="89"/>
      <c r="D952" s="83">
        <f t="shared" ref="D952:D953" si="147">Y915*C952</f>
        <v>0</v>
      </c>
      <c r="E952" s="34">
        <f t="shared" ref="E952:E953" si="148">P925*C952</f>
        <v>0</v>
      </c>
      <c r="F952" s="88"/>
      <c r="G952" s="88"/>
      <c r="H952" s="88"/>
    </row>
    <row r="953" spans="1:8" ht="15" customHeight="1" x14ac:dyDescent="0.2">
      <c r="A953" s="45"/>
      <c r="B953" s="53"/>
      <c r="C953" s="89"/>
      <c r="D953" s="83">
        <f t="shared" si="147"/>
        <v>0</v>
      </c>
      <c r="E953" s="34">
        <f t="shared" si="148"/>
        <v>0</v>
      </c>
      <c r="F953" s="88"/>
      <c r="G953" s="88"/>
      <c r="H953" s="88"/>
    </row>
    <row r="954" spans="1:8" ht="15" customHeight="1" x14ac:dyDescent="0.2">
      <c r="A954" s="45"/>
      <c r="B954" s="91"/>
      <c r="C954" s="91"/>
      <c r="D954" s="92">
        <f t="shared" ref="D954:E954" si="149">SUM(D942:D953)</f>
        <v>7656</v>
      </c>
      <c r="E954" s="93">
        <f t="shared" si="149"/>
        <v>5800</v>
      </c>
      <c r="F954" s="41"/>
      <c r="G954" s="88"/>
      <c r="H954" s="45"/>
    </row>
    <row r="955" spans="1:8" ht="15" customHeight="1" x14ac:dyDescent="0.2">
      <c r="A955" s="45"/>
      <c r="B955" s="33" t="s">
        <v>187</v>
      </c>
      <c r="C955" s="61"/>
      <c r="D955" s="94">
        <f>SUM(D930,D919,D941,D954)</f>
        <v>225433.57499999998</v>
      </c>
      <c r="E955" s="95">
        <v>149000</v>
      </c>
      <c r="F955" s="92">
        <f>SUM(F954,F941,F930,F919)</f>
        <v>0</v>
      </c>
      <c r="G955" s="45"/>
      <c r="H955" s="45"/>
    </row>
    <row r="956" spans="1:8" ht="15" customHeight="1" x14ac:dyDescent="0.2">
      <c r="A956" s="45"/>
      <c r="B956" s="45"/>
      <c r="C956" s="45"/>
      <c r="D956" s="45"/>
      <c r="E956" s="45"/>
      <c r="F956" s="45"/>
      <c r="G956" s="45"/>
      <c r="H956" s="45"/>
    </row>
    <row r="957" spans="1:8" ht="15.75" customHeight="1" x14ac:dyDescent="0.2"/>
    <row r="958" spans="1:8" ht="15.75" customHeight="1" x14ac:dyDescent="0.2"/>
    <row r="959" spans="1:8" ht="15.75" customHeight="1" x14ac:dyDescent="0.2"/>
    <row r="960" spans="1:8" ht="15.75" customHeight="1" x14ac:dyDescent="0.2"/>
    <row r="961" spans="1:60" ht="60" customHeight="1" x14ac:dyDescent="0.9">
      <c r="A961" s="190"/>
      <c r="B961" s="190"/>
      <c r="C961" s="190" t="s">
        <v>457</v>
      </c>
      <c r="D961" s="191">
        <f>SUM(G1031,G1147,G1264,H1407,G1552)</f>
        <v>365408.22</v>
      </c>
      <c r="E961" s="190"/>
      <c r="F961" s="190"/>
      <c r="G961" s="190"/>
      <c r="H961" s="190"/>
      <c r="I961" s="190"/>
      <c r="J961" s="190"/>
      <c r="K961" s="190"/>
      <c r="L961" s="190"/>
      <c r="M961" s="190"/>
      <c r="N961" s="190"/>
      <c r="O961" s="190"/>
      <c r="P961" s="190"/>
      <c r="Q961" s="190"/>
      <c r="R961" s="190"/>
      <c r="S961" s="190"/>
      <c r="T961" s="190"/>
      <c r="U961" s="190"/>
      <c r="V961" s="190"/>
      <c r="W961" s="190"/>
      <c r="X961" s="190"/>
      <c r="Y961" s="190"/>
      <c r="Z961" s="190"/>
      <c r="AA961" s="190"/>
      <c r="AB961" s="190"/>
      <c r="AC961" s="190"/>
      <c r="AD961" s="190"/>
      <c r="AE961" s="190"/>
      <c r="AF961" s="190"/>
      <c r="AG961" s="190"/>
      <c r="AH961" s="190"/>
      <c r="AI961" s="190"/>
      <c r="AJ961" s="190"/>
      <c r="AK961" s="190"/>
      <c r="AL961" s="190"/>
      <c r="AM961" s="190"/>
      <c r="AN961" s="190"/>
      <c r="AO961" s="190"/>
      <c r="AP961" s="190"/>
      <c r="AQ961" s="190"/>
      <c r="AR961" s="190"/>
      <c r="AS961" s="190"/>
      <c r="AT961" s="190"/>
      <c r="AU961" s="190"/>
      <c r="AV961" s="190"/>
      <c r="AW961" s="190"/>
      <c r="AX961" s="190"/>
      <c r="AY961" s="190"/>
      <c r="AZ961" s="190"/>
      <c r="BA961" s="190"/>
      <c r="BB961" s="190"/>
      <c r="BC961" s="190"/>
      <c r="BD961" s="190"/>
      <c r="BE961" s="190"/>
      <c r="BF961" s="190"/>
      <c r="BG961" s="190"/>
      <c r="BH961" s="190"/>
    </row>
    <row r="962" spans="1:60" ht="15.75" customHeight="1" x14ac:dyDescent="0.2"/>
    <row r="963" spans="1:60" ht="15" customHeight="1" x14ac:dyDescent="0.2">
      <c r="A963" s="1" t="s">
        <v>0</v>
      </c>
      <c r="B963" s="1" t="s">
        <v>1</v>
      </c>
      <c r="C963" s="2" t="s">
        <v>2</v>
      </c>
      <c r="D963" s="2" t="s">
        <v>3</v>
      </c>
      <c r="E963" s="2" t="s">
        <v>4</v>
      </c>
      <c r="F963" s="2" t="s">
        <v>5</v>
      </c>
      <c r="G963" s="2" t="s">
        <v>6</v>
      </c>
      <c r="H963" s="2" t="s">
        <v>7</v>
      </c>
      <c r="I963" s="2" t="s">
        <v>8</v>
      </c>
      <c r="J963" s="2" t="s">
        <v>9</v>
      </c>
      <c r="K963" s="2" t="s">
        <v>10</v>
      </c>
      <c r="L963" s="2" t="s">
        <v>284</v>
      </c>
      <c r="M963" s="2" t="s">
        <v>12</v>
      </c>
      <c r="N963" s="2" t="s">
        <v>13</v>
      </c>
      <c r="O963" s="2" t="s">
        <v>14</v>
      </c>
      <c r="P963" s="1" t="s">
        <v>15</v>
      </c>
      <c r="Q963" s="1" t="s">
        <v>16</v>
      </c>
      <c r="R963" s="3" t="s">
        <v>17</v>
      </c>
      <c r="S963" s="3" t="s">
        <v>18</v>
      </c>
      <c r="T963" s="3" t="s">
        <v>19</v>
      </c>
      <c r="U963" s="4" t="s">
        <v>20</v>
      </c>
      <c r="V963" s="3" t="s">
        <v>21</v>
      </c>
      <c r="W963" s="3" t="s">
        <v>22</v>
      </c>
      <c r="X963" s="4" t="s">
        <v>23</v>
      </c>
      <c r="Y963" s="4"/>
      <c r="Z963" s="4"/>
      <c r="AA963" s="4"/>
      <c r="AB963" s="6" t="s">
        <v>27</v>
      </c>
      <c r="AC963" s="6" t="s">
        <v>28</v>
      </c>
      <c r="AD963" s="6" t="s">
        <v>131</v>
      </c>
      <c r="AE963" s="7" t="s">
        <v>29</v>
      </c>
      <c r="AF963" s="6" t="s">
        <v>120</v>
      </c>
      <c r="AG963" s="8" t="s">
        <v>31</v>
      </c>
      <c r="AH963" s="8" t="s">
        <v>32</v>
      </c>
      <c r="AI963" s="8" t="s">
        <v>33</v>
      </c>
      <c r="AJ963" s="8" t="s">
        <v>411</v>
      </c>
      <c r="AK963" s="8" t="s">
        <v>34</v>
      </c>
      <c r="AL963" s="9" t="s">
        <v>39</v>
      </c>
      <c r="AM963" s="9" t="s">
        <v>40</v>
      </c>
      <c r="AN963" s="9" t="s">
        <v>33</v>
      </c>
      <c r="AO963" s="9" t="s">
        <v>32</v>
      </c>
      <c r="AP963" s="9" t="s">
        <v>41</v>
      </c>
      <c r="AQ963" s="9" t="s">
        <v>42</v>
      </c>
      <c r="AR963" s="9" t="s">
        <v>43</v>
      </c>
      <c r="AS963" s="9" t="s">
        <v>44</v>
      </c>
      <c r="AT963" s="9" t="s">
        <v>45</v>
      </c>
      <c r="AU963" s="9" t="s">
        <v>46</v>
      </c>
    </row>
    <row r="964" spans="1:60" ht="15" customHeight="1" x14ac:dyDescent="0.2">
      <c r="A964" s="11"/>
      <c r="B964" s="11">
        <v>1</v>
      </c>
      <c r="C964" s="11" t="s">
        <v>47</v>
      </c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  <c r="AI964" s="11"/>
      <c r="AJ964" s="11"/>
      <c r="AK964" s="11"/>
      <c r="AL964" s="11"/>
      <c r="AM964" s="11"/>
      <c r="AN964" s="11"/>
      <c r="AO964" s="11"/>
      <c r="AP964" s="11"/>
      <c r="AQ964" s="11"/>
      <c r="AR964" s="11"/>
      <c r="AS964" s="11"/>
      <c r="AT964" s="11"/>
      <c r="AU964" s="11"/>
    </row>
    <row r="965" spans="1:60" ht="15" customHeight="1" x14ac:dyDescent="0.2">
      <c r="A965" s="1"/>
      <c r="B965" s="1"/>
      <c r="C965" s="1" t="s">
        <v>439</v>
      </c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</row>
    <row r="966" spans="1:60" ht="15" customHeight="1" x14ac:dyDescent="0.2">
      <c r="A966" s="1"/>
      <c r="B966" s="1">
        <v>2</v>
      </c>
      <c r="C966" s="1" t="s">
        <v>406</v>
      </c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</row>
    <row r="967" spans="1:60" ht="15" customHeight="1" x14ac:dyDescent="0.2">
      <c r="A967" s="1"/>
      <c r="B967" s="1">
        <v>3</v>
      </c>
      <c r="C967" s="1" t="s">
        <v>414</v>
      </c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</row>
    <row r="968" spans="1:60" ht="15" customHeight="1" x14ac:dyDescent="0.2">
      <c r="A968" s="1"/>
      <c r="B968" s="1">
        <v>4</v>
      </c>
      <c r="C968" s="1" t="s">
        <v>412</v>
      </c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</row>
    <row r="969" spans="1:60" ht="15" customHeight="1" x14ac:dyDescent="0.2">
      <c r="A969" s="1"/>
      <c r="B969" s="1">
        <v>5</v>
      </c>
      <c r="C969" s="1" t="s">
        <v>329</v>
      </c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</row>
    <row r="970" spans="1:60" ht="15" customHeight="1" x14ac:dyDescent="0.2">
      <c r="A970" s="1"/>
      <c r="B970" s="1">
        <v>6</v>
      </c>
      <c r="C970" s="240" t="s">
        <v>55</v>
      </c>
      <c r="D970" s="14"/>
      <c r="E970" s="14"/>
      <c r="F970" s="14"/>
      <c r="G970" s="14"/>
      <c r="H970" s="14"/>
      <c r="I970" s="14"/>
      <c r="J970" s="14"/>
      <c r="K970" s="14">
        <v>3</v>
      </c>
      <c r="L970" s="14"/>
      <c r="M970" s="14"/>
      <c r="N970" s="14"/>
      <c r="O970" s="14"/>
      <c r="P970" s="14"/>
      <c r="Q970" s="1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</row>
    <row r="971" spans="1:60" ht="15" customHeight="1" x14ac:dyDescent="0.2">
      <c r="A971" s="1"/>
      <c r="B971" s="1">
        <v>7</v>
      </c>
      <c r="C971" s="256" t="s">
        <v>56</v>
      </c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</row>
    <row r="972" spans="1:60" ht="15" customHeight="1" x14ac:dyDescent="0.2">
      <c r="A972" s="1"/>
      <c r="B972" s="1">
        <v>8</v>
      </c>
      <c r="C972" s="240" t="s">
        <v>62</v>
      </c>
      <c r="D972" s="14">
        <v>5</v>
      </c>
      <c r="E972" s="14">
        <v>5</v>
      </c>
      <c r="F972" s="14">
        <v>3</v>
      </c>
      <c r="G972" s="14"/>
      <c r="H972" s="14"/>
      <c r="I972" s="14"/>
      <c r="J972" s="14"/>
      <c r="K972" s="14"/>
      <c r="L972" s="14"/>
      <c r="M972" s="14">
        <v>1</v>
      </c>
      <c r="N972" s="14"/>
      <c r="O972" s="14"/>
      <c r="P972" s="14">
        <v>1</v>
      </c>
      <c r="Q972" s="1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15"/>
      <c r="AM972" s="15"/>
      <c r="AN972" s="15"/>
      <c r="AO972" s="15"/>
      <c r="AP972" s="15"/>
      <c r="AQ972" s="9"/>
      <c r="AR972" s="15"/>
      <c r="AS972" s="15"/>
      <c r="AT972" s="15"/>
      <c r="AU972" s="15"/>
    </row>
    <row r="973" spans="1:60" ht="15" customHeight="1" x14ac:dyDescent="0.2">
      <c r="A973" s="1"/>
      <c r="B973" s="1">
        <v>9</v>
      </c>
      <c r="C973" s="257" t="s">
        <v>63</v>
      </c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8">
        <v>9</v>
      </c>
      <c r="AC973" s="8"/>
      <c r="AD973" s="8"/>
      <c r="AE973" s="8"/>
      <c r="AF973" s="8"/>
      <c r="AG973" s="8"/>
      <c r="AH973" s="8"/>
      <c r="AI973" s="8"/>
      <c r="AJ973" s="8"/>
      <c r="AK973" s="8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</row>
    <row r="974" spans="1:60" ht="15" customHeight="1" x14ac:dyDescent="0.2">
      <c r="A974" s="1"/>
      <c r="B974" s="1">
        <v>10</v>
      </c>
      <c r="C974" s="1" t="s">
        <v>64</v>
      </c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</row>
    <row r="975" spans="1:60" ht="15" customHeight="1" x14ac:dyDescent="0.2">
      <c r="A975" s="1"/>
      <c r="B975" s="1">
        <v>11</v>
      </c>
      <c r="C975" s="242" t="s">
        <v>65</v>
      </c>
      <c r="D975" s="14">
        <v>4</v>
      </c>
      <c r="E975" s="14">
        <v>4</v>
      </c>
      <c r="F975" s="14">
        <v>2</v>
      </c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</row>
    <row r="976" spans="1:60" ht="15" customHeight="1" x14ac:dyDescent="0.2">
      <c r="A976" s="1"/>
      <c r="B976" s="1">
        <v>12</v>
      </c>
      <c r="C976" s="240" t="s">
        <v>66</v>
      </c>
      <c r="D976" s="14"/>
      <c r="E976" s="14"/>
      <c r="F976" s="14"/>
      <c r="G976" s="14"/>
      <c r="H976" s="14"/>
      <c r="I976" s="14"/>
      <c r="J976" s="14"/>
      <c r="K976" s="14">
        <v>2</v>
      </c>
      <c r="L976" s="14"/>
      <c r="M976" s="14"/>
      <c r="N976" s="14"/>
      <c r="O976" s="14"/>
      <c r="P976" s="14"/>
      <c r="Q976" s="1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</row>
    <row r="977" spans="1:47" ht="15" customHeight="1" x14ac:dyDescent="0.2">
      <c r="A977" s="1"/>
      <c r="B977" s="1">
        <v>13</v>
      </c>
      <c r="C977" s="240" t="s">
        <v>68</v>
      </c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4"/>
      <c r="S977" s="4"/>
      <c r="T977" s="4"/>
      <c r="U977" s="4">
        <v>1</v>
      </c>
      <c r="V977" s="4"/>
      <c r="W977" s="4"/>
      <c r="X977" s="4"/>
      <c r="Y977" s="4"/>
      <c r="Z977" s="4"/>
      <c r="AA977" s="4"/>
      <c r="AB977" s="8"/>
      <c r="AC977" s="28"/>
      <c r="AD977" s="8"/>
      <c r="AE977" s="8"/>
      <c r="AF977" s="8"/>
      <c r="AG977" s="8"/>
      <c r="AH977" s="8"/>
      <c r="AI977" s="8"/>
      <c r="AJ977" s="8"/>
      <c r="AK977" s="8">
        <v>1</v>
      </c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</row>
    <row r="978" spans="1:47" ht="15" customHeight="1" x14ac:dyDescent="0.2">
      <c r="A978" s="1"/>
      <c r="B978" s="1">
        <v>14</v>
      </c>
      <c r="C978" s="1" t="s">
        <v>70</v>
      </c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</row>
    <row r="979" spans="1:47" ht="15" customHeight="1" x14ac:dyDescent="0.2">
      <c r="A979" s="1"/>
      <c r="B979" s="1">
        <v>15</v>
      </c>
      <c r="C979" s="240" t="s">
        <v>69</v>
      </c>
      <c r="D979" s="14"/>
      <c r="E979" s="14"/>
      <c r="F979" s="14"/>
      <c r="G979" s="14"/>
      <c r="H979" s="14"/>
      <c r="I979" s="14"/>
      <c r="J979" s="14"/>
      <c r="K979" s="14">
        <v>1</v>
      </c>
      <c r="L979" s="14"/>
      <c r="M979" s="14"/>
      <c r="N979" s="14"/>
      <c r="O979" s="14"/>
      <c r="P979" s="14"/>
      <c r="Q979" s="33">
        <v>4</v>
      </c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</row>
    <row r="980" spans="1:47" ht="15" customHeight="1" x14ac:dyDescent="0.2">
      <c r="A980" s="1"/>
      <c r="B980" s="1">
        <v>16</v>
      </c>
      <c r="C980" s="240" t="s">
        <v>71</v>
      </c>
      <c r="D980" s="14"/>
      <c r="E980" s="14"/>
      <c r="F980" s="14"/>
      <c r="G980" s="14"/>
      <c r="H980" s="14"/>
      <c r="I980" s="14"/>
      <c r="J980" s="14"/>
      <c r="K980" s="14"/>
      <c r="L980" s="14"/>
      <c r="M980" s="14">
        <v>1</v>
      </c>
      <c r="N980" s="14"/>
      <c r="O980" s="14"/>
      <c r="P980" s="14"/>
      <c r="Q980" s="1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8"/>
      <c r="AC980" s="8"/>
      <c r="AD980" s="8"/>
      <c r="AE980" s="8"/>
      <c r="AF980" s="8"/>
      <c r="AG980" s="8">
        <v>1</v>
      </c>
      <c r="AH980" s="8"/>
      <c r="AI980" s="8"/>
      <c r="AJ980" s="8"/>
      <c r="AK980" s="8"/>
      <c r="AL980" s="15"/>
      <c r="AM980" s="15"/>
      <c r="AN980" s="15"/>
      <c r="AO980" s="15"/>
      <c r="AP980" s="9"/>
      <c r="AQ980" s="15"/>
      <c r="AR980" s="15"/>
      <c r="AS980" s="15"/>
      <c r="AT980" s="15"/>
      <c r="AU980" s="15"/>
    </row>
    <row r="981" spans="1:47" ht="15" customHeight="1" x14ac:dyDescent="0.2">
      <c r="A981" s="1"/>
      <c r="B981" s="1">
        <v>17</v>
      </c>
      <c r="C981" s="240" t="s">
        <v>72</v>
      </c>
      <c r="D981" s="14"/>
      <c r="E981" s="14"/>
      <c r="F981" s="14"/>
      <c r="G981" s="14"/>
      <c r="H981" s="14"/>
      <c r="I981" s="14"/>
      <c r="J981" s="14"/>
      <c r="K981" s="14"/>
      <c r="L981" s="14"/>
      <c r="M981" s="14">
        <v>2</v>
      </c>
      <c r="N981" s="14"/>
      <c r="O981" s="14"/>
      <c r="P981" s="14"/>
      <c r="Q981" s="1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</row>
    <row r="982" spans="1:47" ht="15" customHeight="1" x14ac:dyDescent="0.2">
      <c r="A982" s="1"/>
      <c r="B982" s="1">
        <v>18</v>
      </c>
      <c r="C982" s="240" t="s">
        <v>73</v>
      </c>
      <c r="D982" s="14">
        <v>4</v>
      </c>
      <c r="E982" s="14">
        <v>4</v>
      </c>
      <c r="F982" s="14">
        <v>3</v>
      </c>
      <c r="G982" s="14"/>
      <c r="H982" s="14"/>
      <c r="I982" s="14"/>
      <c r="J982" s="14"/>
      <c r="K982" s="14">
        <v>3</v>
      </c>
      <c r="L982" s="14"/>
      <c r="M982" s="14"/>
      <c r="N982" s="14"/>
      <c r="O982" s="14"/>
      <c r="P982" s="14"/>
      <c r="Q982" s="14">
        <v>8</v>
      </c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</row>
    <row r="983" spans="1:47" ht="15" customHeight="1" x14ac:dyDescent="0.2">
      <c r="A983" s="1"/>
      <c r="B983" s="1">
        <v>19</v>
      </c>
      <c r="C983" s="1" t="s">
        <v>75</v>
      </c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15"/>
      <c r="AM983" s="15"/>
      <c r="AN983" s="15"/>
      <c r="AO983" s="15"/>
      <c r="AP983" s="15"/>
      <c r="AQ983" s="9"/>
      <c r="AR983" s="15"/>
      <c r="AS983" s="15"/>
      <c r="AT983" s="15"/>
      <c r="AU983" s="15"/>
    </row>
    <row r="984" spans="1:47" ht="15" customHeight="1" x14ac:dyDescent="0.2">
      <c r="A984" s="1"/>
      <c r="B984" s="1">
        <v>20</v>
      </c>
      <c r="C984" s="240" t="s">
        <v>76</v>
      </c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>
        <v>3</v>
      </c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</row>
    <row r="985" spans="1:47" ht="15" customHeight="1" x14ac:dyDescent="0.2">
      <c r="B985" s="1">
        <v>21</v>
      </c>
      <c r="C985" s="240" t="s">
        <v>77</v>
      </c>
      <c r="D985" s="14">
        <v>4</v>
      </c>
      <c r="E985" s="14">
        <v>3</v>
      </c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>
        <v>3</v>
      </c>
      <c r="R985" s="4"/>
      <c r="S985" s="4"/>
      <c r="T985" s="3"/>
      <c r="U985" s="4"/>
      <c r="V985" s="4"/>
      <c r="W985" s="4"/>
      <c r="X985" s="4"/>
      <c r="Y985" s="4"/>
      <c r="Z985" s="4"/>
      <c r="AA985" s="4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</row>
    <row r="986" spans="1:47" ht="15" customHeight="1" x14ac:dyDescent="0.2">
      <c r="A986" s="1"/>
      <c r="B986" s="1">
        <v>22</v>
      </c>
      <c r="C986" s="240" t="s">
        <v>78</v>
      </c>
      <c r="D986" s="14"/>
      <c r="E986" s="14"/>
      <c r="F986" s="14"/>
      <c r="G986" s="14"/>
      <c r="H986" s="14"/>
      <c r="I986" s="14"/>
      <c r="J986" s="14"/>
      <c r="K986" s="32">
        <v>2</v>
      </c>
      <c r="L986" s="14"/>
      <c r="M986" s="14"/>
      <c r="N986" s="14"/>
      <c r="O986" s="14"/>
      <c r="P986" s="14"/>
      <c r="Q986" s="1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</row>
    <row r="987" spans="1:47" ht="15" customHeight="1" x14ac:dyDescent="0.2">
      <c r="A987" s="1"/>
      <c r="B987" s="33">
        <v>23</v>
      </c>
      <c r="C987" s="1" t="s">
        <v>424</v>
      </c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8"/>
      <c r="AC987" s="8"/>
      <c r="AD987" s="8"/>
      <c r="AE987" s="8"/>
      <c r="AF987" s="8"/>
      <c r="AG987" s="8"/>
      <c r="AH987" s="8"/>
      <c r="AI987" s="8"/>
      <c r="AJ987" s="34"/>
      <c r="AK987" s="8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</row>
    <row r="988" spans="1:47" ht="15" customHeight="1" x14ac:dyDescent="0.2">
      <c r="A988" s="1"/>
      <c r="B988" s="33">
        <v>24</v>
      </c>
      <c r="C988" s="1" t="s">
        <v>425</v>
      </c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</row>
    <row r="989" spans="1:47" ht="15" customHeight="1" x14ac:dyDescent="0.2">
      <c r="A989" s="1"/>
      <c r="B989" s="33">
        <v>25</v>
      </c>
      <c r="C989" s="1" t="s">
        <v>396</v>
      </c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</row>
    <row r="990" spans="1:47" ht="15" customHeight="1" x14ac:dyDescent="0.2">
      <c r="A990" s="1"/>
      <c r="B990" s="33">
        <v>26</v>
      </c>
      <c r="C990" s="240" t="s">
        <v>80</v>
      </c>
      <c r="D990" s="14"/>
      <c r="E990" s="14"/>
      <c r="F990" s="14"/>
      <c r="G990" s="14"/>
      <c r="H990" s="14"/>
      <c r="I990" s="14"/>
      <c r="J990" s="14"/>
      <c r="K990" s="14">
        <v>1</v>
      </c>
      <c r="L990" s="14"/>
      <c r="M990" s="14"/>
      <c r="N990" s="14">
        <v>2</v>
      </c>
      <c r="O990" s="14"/>
      <c r="P990" s="14"/>
      <c r="Q990" s="14"/>
      <c r="R990" s="4"/>
      <c r="S990" s="4"/>
      <c r="T990" s="4"/>
      <c r="U990" s="4">
        <v>2</v>
      </c>
      <c r="V990" s="4"/>
      <c r="W990" s="4"/>
      <c r="X990" s="4"/>
      <c r="Y990" s="4"/>
      <c r="Z990" s="4"/>
      <c r="AA990" s="4"/>
      <c r="AB990" s="8"/>
      <c r="AC990" s="8"/>
      <c r="AD990" s="8"/>
      <c r="AE990" s="8"/>
      <c r="AF990" s="8"/>
      <c r="AG990" s="8"/>
      <c r="AH990" s="8">
        <v>2</v>
      </c>
      <c r="AI990" s="8"/>
      <c r="AJ990" s="8"/>
      <c r="AK990" s="8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</row>
    <row r="991" spans="1:47" ht="15" customHeight="1" x14ac:dyDescent="0.2">
      <c r="A991" s="1"/>
      <c r="B991" s="33">
        <v>27</v>
      </c>
      <c r="C991" s="240" t="s">
        <v>81</v>
      </c>
      <c r="D991" s="14"/>
      <c r="E991" s="14"/>
      <c r="F991" s="14"/>
      <c r="G991" s="14"/>
      <c r="H991" s="14"/>
      <c r="I991" s="14"/>
      <c r="J991" s="14"/>
      <c r="K991" s="14">
        <v>1</v>
      </c>
      <c r="L991" s="14"/>
      <c r="M991" s="36"/>
      <c r="N991" s="14"/>
      <c r="O991" s="14"/>
      <c r="P991" s="14"/>
      <c r="Q991" s="14">
        <v>3</v>
      </c>
      <c r="R991" s="4"/>
      <c r="S991" s="4">
        <v>1</v>
      </c>
      <c r="T991" s="4"/>
      <c r="U991" s="4">
        <v>1</v>
      </c>
      <c r="V991" s="4">
        <v>1</v>
      </c>
      <c r="W991" s="4"/>
      <c r="X991" s="4"/>
      <c r="Y991" s="4"/>
      <c r="Z991" s="4"/>
      <c r="AA991" s="4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</row>
    <row r="992" spans="1:47" ht="15" customHeight="1" x14ac:dyDescent="0.2">
      <c r="A992" s="1"/>
      <c r="B992" s="33">
        <v>28</v>
      </c>
      <c r="C992" s="1" t="s">
        <v>53</v>
      </c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</row>
    <row r="993" spans="1:47" ht="15" customHeight="1" x14ac:dyDescent="0.2">
      <c r="A993" s="1"/>
      <c r="B993" s="33">
        <v>29</v>
      </c>
      <c r="C993" s="240" t="s">
        <v>61</v>
      </c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>
        <v>2</v>
      </c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</row>
    <row r="994" spans="1:47" ht="15" customHeight="1" x14ac:dyDescent="0.2">
      <c r="A994" s="1"/>
      <c r="B994" s="33">
        <v>30</v>
      </c>
      <c r="C994" s="257" t="s">
        <v>48</v>
      </c>
      <c r="D994" s="14"/>
      <c r="E994" s="14"/>
      <c r="F994" s="14"/>
      <c r="G994" s="14"/>
      <c r="H994" s="14"/>
      <c r="I994" s="14"/>
      <c r="J994" s="14"/>
      <c r="K994" s="14">
        <v>1</v>
      </c>
      <c r="L994" s="14"/>
      <c r="M994" s="14"/>
      <c r="N994" s="14"/>
      <c r="O994" s="14"/>
      <c r="P994" s="14"/>
      <c r="Q994" s="1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</row>
    <row r="995" spans="1:47" ht="15" customHeight="1" x14ac:dyDescent="0.2">
      <c r="A995" s="1"/>
      <c r="B995" s="33">
        <v>31</v>
      </c>
      <c r="C995" s="240" t="s">
        <v>49</v>
      </c>
      <c r="D995" s="14"/>
      <c r="E995" s="14"/>
      <c r="F995" s="14"/>
      <c r="G995" s="14"/>
      <c r="H995" s="14"/>
      <c r="I995" s="14"/>
      <c r="J995" s="14"/>
      <c r="K995" s="14"/>
      <c r="L995" s="14"/>
      <c r="M995" s="14">
        <v>2</v>
      </c>
      <c r="N995" s="14"/>
      <c r="O995" s="14"/>
      <c r="P995" s="14"/>
      <c r="Q995" s="1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8"/>
      <c r="AC995" s="8"/>
      <c r="AD995" s="8"/>
      <c r="AE995" s="8"/>
      <c r="AF995" s="8"/>
      <c r="AG995" s="8">
        <v>1</v>
      </c>
      <c r="AH995" s="8"/>
      <c r="AI995" s="8"/>
      <c r="AJ995" s="8"/>
      <c r="AK995" s="8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</row>
    <row r="996" spans="1:47" ht="15" customHeight="1" x14ac:dyDescent="0.2">
      <c r="A996" s="1"/>
      <c r="B996" s="33">
        <v>32</v>
      </c>
      <c r="C996" s="1" t="s">
        <v>428</v>
      </c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</row>
    <row r="997" spans="1:47" ht="15" customHeight="1" x14ac:dyDescent="0.2">
      <c r="A997" s="1"/>
      <c r="B997" s="33">
        <v>33</v>
      </c>
      <c r="C997" s="1" t="s">
        <v>59</v>
      </c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</row>
    <row r="998" spans="1:47" ht="15" customHeight="1" x14ac:dyDescent="0.2">
      <c r="A998" s="1"/>
      <c r="B998" s="33">
        <v>34</v>
      </c>
      <c r="C998" s="1" t="s">
        <v>60</v>
      </c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</row>
    <row r="999" spans="1:47" ht="15" customHeight="1" x14ac:dyDescent="0.2">
      <c r="A999" s="1"/>
      <c r="B999" s="1">
        <v>35</v>
      </c>
      <c r="C999" s="1" t="s">
        <v>429</v>
      </c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</row>
    <row r="1000" spans="1:47" ht="15" customHeight="1" x14ac:dyDescent="0.2">
      <c r="A1000" s="1"/>
      <c r="B1000" s="1">
        <v>36</v>
      </c>
      <c r="C1000" s="240" t="s">
        <v>83</v>
      </c>
      <c r="D1000" s="14"/>
      <c r="E1000" s="14">
        <v>2</v>
      </c>
      <c r="F1000" s="14"/>
      <c r="G1000" s="14"/>
      <c r="H1000" s="14"/>
      <c r="I1000" s="14"/>
      <c r="J1000" s="14"/>
      <c r="K1000" s="14">
        <v>1</v>
      </c>
      <c r="L1000" s="14"/>
      <c r="M1000" s="14"/>
      <c r="N1000" s="14"/>
      <c r="O1000" s="14"/>
      <c r="P1000" s="14"/>
      <c r="Q1000" s="14">
        <v>8</v>
      </c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8">
        <v>3</v>
      </c>
      <c r="AC1000" s="8"/>
      <c r="AD1000" s="8"/>
      <c r="AE1000" s="8"/>
      <c r="AF1000" s="8"/>
      <c r="AG1000" s="8"/>
      <c r="AH1000" s="8"/>
      <c r="AI1000" s="8"/>
      <c r="AJ1000" s="8"/>
      <c r="AK1000" s="8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</row>
    <row r="1001" spans="1:47" ht="15" customHeight="1" x14ac:dyDescent="0.2">
      <c r="A1001" s="1"/>
      <c r="B1001" s="1">
        <v>37</v>
      </c>
      <c r="C1001" s="240" t="s">
        <v>84</v>
      </c>
      <c r="D1001" s="14">
        <v>8</v>
      </c>
      <c r="E1001" s="14">
        <v>6</v>
      </c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15"/>
      <c r="AM1001" s="15"/>
      <c r="AN1001" s="15"/>
      <c r="AO1001" s="15"/>
      <c r="AP1001" s="15"/>
      <c r="AQ1001" s="15"/>
      <c r="AR1001" s="15"/>
      <c r="AS1001" s="15"/>
      <c r="AT1001" s="15"/>
      <c r="AU1001" s="15"/>
    </row>
    <row r="1002" spans="1:47" ht="15" customHeight="1" x14ac:dyDescent="0.2">
      <c r="A1002" s="1"/>
      <c r="B1002" s="1">
        <v>38</v>
      </c>
      <c r="C1002" s="1" t="s">
        <v>85</v>
      </c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15"/>
      <c r="AM1002" s="15"/>
      <c r="AN1002" s="15"/>
      <c r="AO1002" s="15"/>
      <c r="AP1002" s="15"/>
      <c r="AQ1002" s="15"/>
      <c r="AR1002" s="15"/>
      <c r="AS1002" s="15"/>
      <c r="AT1002" s="15"/>
      <c r="AU1002" s="15"/>
    </row>
    <row r="1003" spans="1:47" ht="15" customHeight="1" x14ac:dyDescent="0.2">
      <c r="A1003" s="1"/>
      <c r="B1003" s="1">
        <v>39</v>
      </c>
      <c r="C1003" s="1" t="s">
        <v>435</v>
      </c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15"/>
      <c r="AM1003" s="15"/>
      <c r="AN1003" s="15"/>
      <c r="AO1003" s="15"/>
      <c r="AP1003" s="15"/>
      <c r="AQ1003" s="15"/>
      <c r="AR1003" s="15"/>
      <c r="AS1003" s="15"/>
      <c r="AT1003" s="15"/>
      <c r="AU1003" s="15"/>
    </row>
    <row r="1004" spans="1:47" ht="15" customHeight="1" x14ac:dyDescent="0.2">
      <c r="A1004" s="1"/>
      <c r="B1004" s="1"/>
      <c r="C1004" s="1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15"/>
      <c r="AM1004" s="15"/>
      <c r="AN1004" s="15"/>
      <c r="AO1004" s="15"/>
      <c r="AP1004" s="15"/>
      <c r="AQ1004" s="15"/>
      <c r="AR1004" s="15"/>
      <c r="AS1004" s="15"/>
      <c r="AT1004" s="15"/>
      <c r="AU1004" s="15"/>
    </row>
    <row r="1005" spans="1:47" ht="15" customHeight="1" x14ac:dyDescent="0.2">
      <c r="A1005" s="1"/>
      <c r="B1005" s="1"/>
      <c r="C1005" s="1" t="s">
        <v>87</v>
      </c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15"/>
      <c r="AM1005" s="15"/>
      <c r="AN1005" s="15"/>
      <c r="AO1005" s="15"/>
      <c r="AP1005" s="15"/>
      <c r="AQ1005" s="15"/>
      <c r="AR1005" s="15"/>
      <c r="AS1005" s="15"/>
      <c r="AT1005" s="15"/>
      <c r="AU1005" s="15"/>
    </row>
    <row r="1006" spans="1:47" ht="15" customHeight="1" x14ac:dyDescent="0.2">
      <c r="A1006" s="1"/>
      <c r="B1006" s="1"/>
      <c r="C1006" s="242" t="s">
        <v>57</v>
      </c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15"/>
      <c r="AM1006" s="15"/>
      <c r="AN1006" s="15"/>
      <c r="AO1006" s="15"/>
      <c r="AP1006" s="15"/>
      <c r="AQ1006" s="15"/>
      <c r="AR1006" s="15"/>
      <c r="AS1006" s="15"/>
      <c r="AT1006" s="15"/>
      <c r="AU1006" s="15"/>
    </row>
    <row r="1007" spans="1:47" ht="15" customHeight="1" x14ac:dyDescent="0.2">
      <c r="A1007" s="1"/>
      <c r="B1007" s="1"/>
      <c r="C1007" s="243" t="s">
        <v>74</v>
      </c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15"/>
      <c r="AM1007" s="15"/>
      <c r="AN1007" s="15"/>
      <c r="AO1007" s="15"/>
      <c r="AP1007" s="15"/>
      <c r="AQ1007" s="15"/>
      <c r="AR1007" s="15"/>
      <c r="AS1007" s="15"/>
      <c r="AT1007" s="15"/>
      <c r="AU1007" s="15"/>
    </row>
    <row r="1008" spans="1:47" ht="15" customHeight="1" x14ac:dyDescent="0.2">
      <c r="A1008" s="1"/>
      <c r="B1008" s="1"/>
      <c r="C1008" s="1" t="s">
        <v>52</v>
      </c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15"/>
      <c r="AM1008" s="15"/>
      <c r="AN1008" s="15"/>
      <c r="AO1008" s="15"/>
      <c r="AP1008" s="15"/>
      <c r="AQ1008" s="15"/>
      <c r="AR1008" s="15"/>
      <c r="AS1008" s="15"/>
      <c r="AT1008" s="15"/>
      <c r="AU1008" s="15"/>
    </row>
    <row r="1009" spans="1:47" ht="15" customHeight="1" x14ac:dyDescent="0.2">
      <c r="A1009" s="1"/>
      <c r="B1009" s="1"/>
      <c r="C1009" s="1" t="s">
        <v>453</v>
      </c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15"/>
      <c r="AM1009" s="15"/>
      <c r="AN1009" s="15"/>
      <c r="AO1009" s="15"/>
      <c r="AP1009" s="15"/>
      <c r="AQ1009" s="15"/>
      <c r="AR1009" s="15"/>
      <c r="AS1009" s="15"/>
      <c r="AT1009" s="15"/>
      <c r="AU1009" s="15"/>
    </row>
    <row r="1010" spans="1:47" ht="15" customHeight="1" x14ac:dyDescent="0.2">
      <c r="A1010" s="1"/>
      <c r="B1010" s="1"/>
      <c r="C1010" s="240" t="s">
        <v>455</v>
      </c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>
        <v>3</v>
      </c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8"/>
      <c r="AC1010" s="8"/>
      <c r="AD1010" s="8"/>
      <c r="AE1010" s="8"/>
      <c r="AF1010" s="8"/>
      <c r="AG1010" s="8"/>
      <c r="AH1010" s="8"/>
      <c r="AI1010" s="8"/>
      <c r="AJ1010" s="8"/>
      <c r="AK1010" s="8"/>
      <c r="AL1010" s="15"/>
      <c r="AM1010" s="15"/>
      <c r="AN1010" s="15"/>
      <c r="AO1010" s="15"/>
      <c r="AP1010" s="15"/>
      <c r="AQ1010" s="15"/>
      <c r="AR1010" s="15"/>
      <c r="AS1010" s="15"/>
      <c r="AT1010" s="15"/>
      <c r="AU1010" s="15"/>
    </row>
    <row r="1011" spans="1:47" ht="15" customHeight="1" x14ac:dyDescent="0.2">
      <c r="A1011" s="1"/>
      <c r="B1011" s="1"/>
      <c r="C1011" s="1" t="s">
        <v>456</v>
      </c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8"/>
      <c r="AC1011" s="8"/>
      <c r="AD1011" s="8"/>
      <c r="AE1011" s="8"/>
      <c r="AF1011" s="8"/>
      <c r="AG1011" s="8"/>
      <c r="AH1011" s="8"/>
      <c r="AI1011" s="8"/>
      <c r="AJ1011" s="8"/>
      <c r="AK1011" s="8"/>
      <c r="AL1011" s="15"/>
      <c r="AM1011" s="15"/>
      <c r="AN1011" s="15"/>
      <c r="AO1011" s="15"/>
      <c r="AP1011" s="15"/>
      <c r="AQ1011" s="15"/>
      <c r="AR1011" s="15"/>
      <c r="AS1011" s="15"/>
      <c r="AT1011" s="15"/>
      <c r="AU1011" s="15"/>
    </row>
    <row r="1012" spans="1:47" ht="15" customHeight="1" x14ac:dyDescent="0.2">
      <c r="A1012" s="1"/>
      <c r="B1012" s="1"/>
      <c r="C1012" s="1"/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15"/>
      <c r="AM1012" s="15"/>
      <c r="AN1012" s="15"/>
      <c r="AO1012" s="15"/>
      <c r="AP1012" s="15"/>
      <c r="AQ1012" s="15"/>
      <c r="AR1012" s="15"/>
      <c r="AS1012" s="15"/>
      <c r="AT1012" s="15"/>
      <c r="AU1012" s="15"/>
    </row>
    <row r="1013" spans="1:47" ht="15" customHeight="1" x14ac:dyDescent="0.2">
      <c r="A1013" s="33"/>
      <c r="B1013" s="33"/>
      <c r="C1013" s="33"/>
      <c r="D1013" s="33">
        <f t="shared" ref="D1013:AU1013" si="150">SUM(D965:D1012)</f>
        <v>25</v>
      </c>
      <c r="E1013" s="33">
        <f t="shared" si="150"/>
        <v>24</v>
      </c>
      <c r="F1013" s="33">
        <f t="shared" si="150"/>
        <v>8</v>
      </c>
      <c r="G1013" s="33">
        <f t="shared" si="150"/>
        <v>0</v>
      </c>
      <c r="H1013" s="33">
        <f t="shared" si="150"/>
        <v>0</v>
      </c>
      <c r="I1013" s="33">
        <f t="shared" si="150"/>
        <v>0</v>
      </c>
      <c r="J1013" s="33">
        <f t="shared" si="150"/>
        <v>0</v>
      </c>
      <c r="K1013" s="33">
        <f t="shared" si="150"/>
        <v>15</v>
      </c>
      <c r="L1013" s="33">
        <f t="shared" si="150"/>
        <v>0</v>
      </c>
      <c r="M1013" s="33">
        <f t="shared" si="150"/>
        <v>6</v>
      </c>
      <c r="N1013" s="33">
        <f t="shared" si="150"/>
        <v>2</v>
      </c>
      <c r="O1013" s="33">
        <f t="shared" si="150"/>
        <v>0</v>
      </c>
      <c r="P1013" s="33">
        <f t="shared" si="150"/>
        <v>1</v>
      </c>
      <c r="Q1013" s="33">
        <f t="shared" si="150"/>
        <v>34</v>
      </c>
      <c r="R1013" s="33">
        <f t="shared" si="150"/>
        <v>0</v>
      </c>
      <c r="S1013" s="33">
        <f t="shared" si="150"/>
        <v>1</v>
      </c>
      <c r="T1013" s="33">
        <f t="shared" si="150"/>
        <v>0</v>
      </c>
      <c r="U1013" s="33">
        <f t="shared" si="150"/>
        <v>4</v>
      </c>
      <c r="V1013" s="33">
        <f t="shared" si="150"/>
        <v>1</v>
      </c>
      <c r="W1013" s="33">
        <f t="shared" si="150"/>
        <v>0</v>
      </c>
      <c r="X1013" s="33">
        <f t="shared" si="150"/>
        <v>0</v>
      </c>
      <c r="Y1013" s="33">
        <f t="shared" si="150"/>
        <v>0</v>
      </c>
      <c r="Z1013" s="33">
        <f t="shared" si="150"/>
        <v>0</v>
      </c>
      <c r="AA1013" s="33">
        <f t="shared" si="150"/>
        <v>0</v>
      </c>
      <c r="AB1013" s="33">
        <f t="shared" si="150"/>
        <v>12</v>
      </c>
      <c r="AC1013" s="33">
        <f t="shared" si="150"/>
        <v>0</v>
      </c>
      <c r="AD1013" s="33">
        <f t="shared" si="150"/>
        <v>0</v>
      </c>
      <c r="AE1013" s="33">
        <f t="shared" si="150"/>
        <v>0</v>
      </c>
      <c r="AF1013" s="33">
        <f t="shared" si="150"/>
        <v>0</v>
      </c>
      <c r="AG1013" s="33">
        <f t="shared" si="150"/>
        <v>2</v>
      </c>
      <c r="AH1013" s="33">
        <f t="shared" si="150"/>
        <v>2</v>
      </c>
      <c r="AI1013" s="33">
        <f t="shared" si="150"/>
        <v>0</v>
      </c>
      <c r="AJ1013" s="33">
        <f t="shared" si="150"/>
        <v>0</v>
      </c>
      <c r="AK1013" s="33">
        <f t="shared" si="150"/>
        <v>1</v>
      </c>
      <c r="AL1013" s="33">
        <f t="shared" si="150"/>
        <v>0</v>
      </c>
      <c r="AM1013" s="33">
        <f t="shared" si="150"/>
        <v>0</v>
      </c>
      <c r="AN1013" s="33">
        <f t="shared" si="150"/>
        <v>0</v>
      </c>
      <c r="AO1013" s="33">
        <f t="shared" si="150"/>
        <v>0</v>
      </c>
      <c r="AP1013" s="33">
        <f t="shared" si="150"/>
        <v>0</v>
      </c>
      <c r="AQ1013" s="33">
        <f t="shared" si="150"/>
        <v>0</v>
      </c>
      <c r="AR1013" s="33">
        <f t="shared" si="150"/>
        <v>0</v>
      </c>
      <c r="AS1013" s="33">
        <f t="shared" si="150"/>
        <v>0</v>
      </c>
      <c r="AT1013" s="33">
        <f t="shared" si="150"/>
        <v>0</v>
      </c>
      <c r="AU1013" s="33">
        <f t="shared" si="150"/>
        <v>0</v>
      </c>
    </row>
    <row r="1014" spans="1:47" ht="15.75" customHeight="1" x14ac:dyDescent="0.2"/>
    <row r="1015" spans="1:47" ht="15.75" customHeight="1" x14ac:dyDescent="0.2"/>
    <row r="1016" spans="1:47" ht="15" customHeight="1" x14ac:dyDescent="0.2">
      <c r="A1016" s="45"/>
      <c r="B1016" s="45"/>
      <c r="C1016" s="45"/>
      <c r="D1016" s="45"/>
      <c r="E1016" s="45"/>
      <c r="F1016" s="45"/>
      <c r="G1016" s="45"/>
    </row>
    <row r="1017" spans="1:47" ht="15" customHeight="1" x14ac:dyDescent="0.2">
      <c r="A1017" s="45"/>
      <c r="B1017" s="45"/>
      <c r="C1017" s="45"/>
      <c r="D1017" s="45"/>
      <c r="E1017" s="45"/>
      <c r="F1017" s="45"/>
      <c r="G1017" s="45"/>
    </row>
    <row r="1018" spans="1:47" ht="15" customHeight="1" x14ac:dyDescent="0.6">
      <c r="A1018" s="45"/>
      <c r="B1018" s="47" t="s">
        <v>88</v>
      </c>
      <c r="C1018" s="48"/>
      <c r="D1018" s="48"/>
      <c r="E1018" s="48"/>
      <c r="F1018" s="48"/>
      <c r="G1018" s="48"/>
    </row>
    <row r="1019" spans="1:47" ht="15" customHeight="1" x14ac:dyDescent="0.2">
      <c r="A1019" s="45"/>
      <c r="B1019" s="49" t="s">
        <v>89</v>
      </c>
      <c r="C1019" s="33" t="s">
        <v>90</v>
      </c>
      <c r="D1019" s="33" t="s">
        <v>91</v>
      </c>
      <c r="E1019" s="33" t="s">
        <v>92</v>
      </c>
      <c r="F1019" s="50"/>
      <c r="G1019" s="50" t="s">
        <v>93</v>
      </c>
    </row>
    <row r="1020" spans="1:47" ht="15" customHeight="1" x14ac:dyDescent="0.2">
      <c r="A1020" s="45"/>
      <c r="B1020" s="53" t="s">
        <v>3</v>
      </c>
      <c r="C1020" s="15">
        <f>D1012</f>
        <v>0</v>
      </c>
      <c r="D1020" s="54">
        <f>S1023*C1020</f>
        <v>0</v>
      </c>
      <c r="E1020" s="34">
        <f t="shared" ref="E1020:E1023" si="151">D1082*C1020</f>
        <v>0</v>
      </c>
      <c r="F1020" s="45"/>
      <c r="G1020" s="45"/>
    </row>
    <row r="1021" spans="1:47" ht="15" customHeight="1" x14ac:dyDescent="0.2">
      <c r="A1021" s="45"/>
      <c r="B1021" s="53" t="s">
        <v>99</v>
      </c>
      <c r="C1021" s="15">
        <f>E1012</f>
        <v>0</v>
      </c>
      <c r="D1021" s="54">
        <f>S1022*C1021</f>
        <v>0</v>
      </c>
      <c r="E1021" s="34">
        <f t="shared" si="151"/>
        <v>0</v>
      </c>
      <c r="F1021" s="45"/>
      <c r="G1021" s="45"/>
    </row>
    <row r="1022" spans="1:47" ht="15" customHeight="1" x14ac:dyDescent="0.2">
      <c r="A1022" s="45"/>
      <c r="B1022" s="53" t="s">
        <v>103</v>
      </c>
      <c r="C1022" s="15">
        <f>F1012</f>
        <v>0</v>
      </c>
      <c r="D1022" s="54">
        <f>S1025*C1022</f>
        <v>0</v>
      </c>
      <c r="E1022" s="34">
        <f t="shared" si="151"/>
        <v>0</v>
      </c>
      <c r="F1022" s="45"/>
      <c r="G1022" s="45"/>
    </row>
    <row r="1023" spans="1:47" ht="15" customHeight="1" x14ac:dyDescent="0.2">
      <c r="A1023" s="45"/>
      <c r="B1023" s="53" t="s">
        <v>106</v>
      </c>
      <c r="C1023" s="15">
        <f>G1012</f>
        <v>0</v>
      </c>
      <c r="D1023" s="54">
        <f>S1025*C1023</f>
        <v>0</v>
      </c>
      <c r="E1023" s="34">
        <f t="shared" si="151"/>
        <v>0</v>
      </c>
      <c r="F1023" s="45"/>
      <c r="G1023" s="45"/>
    </row>
    <row r="1024" spans="1:47" ht="15" customHeight="1" x14ac:dyDescent="0.2">
      <c r="A1024" s="45"/>
      <c r="B1024" s="53" t="s">
        <v>7</v>
      </c>
      <c r="C1024" s="15">
        <f>H1012</f>
        <v>0</v>
      </c>
      <c r="D1024" s="54">
        <f>S1027*C1024</f>
        <v>0</v>
      </c>
      <c r="E1024" s="34">
        <f>D1087*C1024</f>
        <v>0</v>
      </c>
      <c r="F1024" s="45"/>
      <c r="G1024" s="45"/>
    </row>
    <row r="1025" spans="1:7" ht="15" customHeight="1" x14ac:dyDescent="0.2">
      <c r="A1025" s="45"/>
      <c r="B1025" s="53" t="s">
        <v>8</v>
      </c>
      <c r="C1025" s="15">
        <f>I1012</f>
        <v>0</v>
      </c>
      <c r="D1025" s="54">
        <f>S1026*C1025</f>
        <v>0</v>
      </c>
      <c r="E1025" s="34">
        <f>D1086*C1025</f>
        <v>0</v>
      </c>
      <c r="F1025" s="45"/>
      <c r="G1025" s="45"/>
    </row>
    <row r="1026" spans="1:7" ht="15" customHeight="1" x14ac:dyDescent="0.2">
      <c r="A1026" s="45"/>
      <c r="B1026" s="53" t="s">
        <v>116</v>
      </c>
      <c r="C1026" s="15">
        <f>J1012</f>
        <v>0</v>
      </c>
      <c r="D1026" s="54">
        <f t="shared" ref="D1026:D1027" si="152">S1031*C1026</f>
        <v>0</v>
      </c>
      <c r="E1026" s="34">
        <f t="shared" ref="E1026:E1027" si="153">D1089*C1026</f>
        <v>0</v>
      </c>
      <c r="F1026" s="45"/>
      <c r="G1026" s="45"/>
    </row>
    <row r="1027" spans="1:7" ht="15" customHeight="1" x14ac:dyDescent="0.2">
      <c r="A1027" s="45"/>
      <c r="B1027" s="53" t="s">
        <v>10</v>
      </c>
      <c r="C1027" s="15">
        <f>K1012</f>
        <v>0</v>
      </c>
      <c r="D1027" s="54">
        <f t="shared" si="152"/>
        <v>0</v>
      </c>
      <c r="E1027" s="34">
        <f t="shared" si="153"/>
        <v>0</v>
      </c>
      <c r="F1027" s="45"/>
      <c r="G1027" s="45"/>
    </row>
    <row r="1028" spans="1:7" ht="15" customHeight="1" x14ac:dyDescent="0.2">
      <c r="A1028" s="45"/>
      <c r="B1028" s="53" t="s">
        <v>292</v>
      </c>
      <c r="C1028" s="15">
        <f>L1012</f>
        <v>0</v>
      </c>
      <c r="D1028" s="54">
        <f>S1037*C1028</f>
        <v>0</v>
      </c>
      <c r="E1028" s="34">
        <f t="shared" ref="E1028:E1030" si="154">D1090*C1028</f>
        <v>0</v>
      </c>
      <c r="F1028" s="68" t="s">
        <v>92</v>
      </c>
      <c r="G1028" s="45"/>
    </row>
    <row r="1029" spans="1:7" ht="15" customHeight="1" x14ac:dyDescent="0.2">
      <c r="A1029" s="45"/>
      <c r="B1029" s="53" t="s">
        <v>129</v>
      </c>
      <c r="C1029" s="15">
        <f>M1012</f>
        <v>0</v>
      </c>
      <c r="D1029" s="54">
        <f t="shared" ref="D1029:D1030" si="155">S1033*C1029</f>
        <v>0</v>
      </c>
      <c r="E1029" s="34">
        <f t="shared" si="154"/>
        <v>0</v>
      </c>
      <c r="F1029" s="68" t="s">
        <v>130</v>
      </c>
      <c r="G1029" s="72">
        <f>D1070*0.33</f>
        <v>86196</v>
      </c>
    </row>
    <row r="1030" spans="1:7" ht="15" customHeight="1" x14ac:dyDescent="0.2">
      <c r="A1030" s="45"/>
      <c r="B1030" s="53" t="s">
        <v>134</v>
      </c>
      <c r="C1030" s="15">
        <f>N1012</f>
        <v>0</v>
      </c>
      <c r="D1030" s="54">
        <f t="shared" si="155"/>
        <v>0</v>
      </c>
      <c r="E1030" s="34">
        <f t="shared" si="154"/>
        <v>0</v>
      </c>
      <c r="F1030" s="68" t="s">
        <v>135</v>
      </c>
      <c r="G1030" s="72">
        <f>D1070-F1070</f>
        <v>261200</v>
      </c>
    </row>
    <row r="1031" spans="1:7" ht="15" customHeight="1" x14ac:dyDescent="0.35">
      <c r="A1031" s="45"/>
      <c r="B1031" s="53" t="s">
        <v>138</v>
      </c>
      <c r="C1031" s="15">
        <f>P1012</f>
        <v>0</v>
      </c>
      <c r="D1031" s="54">
        <f>S1036*C1031</f>
        <v>0</v>
      </c>
      <c r="E1031" s="34">
        <f>D1094*C1031</f>
        <v>0</v>
      </c>
      <c r="F1031" s="68" t="s">
        <v>139</v>
      </c>
      <c r="G1031" s="74">
        <f>D1070-E1070</f>
        <v>79800</v>
      </c>
    </row>
    <row r="1032" spans="1:7" ht="15" customHeight="1" x14ac:dyDescent="0.2">
      <c r="A1032" s="45"/>
      <c r="B1032" s="53" t="s">
        <v>14</v>
      </c>
      <c r="C1032" s="15">
        <f>O1012</f>
        <v>0</v>
      </c>
      <c r="D1032" s="54">
        <f>S1035*C1032</f>
        <v>0</v>
      </c>
      <c r="E1032" s="34">
        <f>D1093*C1032</f>
        <v>0</v>
      </c>
      <c r="F1032" s="61"/>
      <c r="G1032" s="61"/>
    </row>
    <row r="1033" spans="1:7" ht="15" customHeight="1" x14ac:dyDescent="0.2">
      <c r="A1033" s="45"/>
      <c r="B1033" s="53" t="s">
        <v>16</v>
      </c>
      <c r="C1033" s="15">
        <f>Q1012</f>
        <v>0</v>
      </c>
      <c r="D1033" s="54">
        <f>S1038*C1033</f>
        <v>0</v>
      </c>
      <c r="E1033" s="34">
        <f>T1038*C1033</f>
        <v>0</v>
      </c>
      <c r="F1033" s="61"/>
      <c r="G1033" s="61"/>
    </row>
    <row r="1034" spans="1:7" ht="15" customHeight="1" x14ac:dyDescent="0.2">
      <c r="A1034" s="45"/>
      <c r="B1034" s="33" t="s">
        <v>148</v>
      </c>
      <c r="C1034" s="33"/>
      <c r="D1034" s="75">
        <f t="shared" ref="D1034:E1034" si="156">SUM(D1020:D1033)</f>
        <v>0</v>
      </c>
      <c r="E1034" s="75">
        <f t="shared" si="156"/>
        <v>0</v>
      </c>
      <c r="F1034" s="75"/>
      <c r="G1034" s="33"/>
    </row>
    <row r="1035" spans="1:7" ht="15" customHeight="1" x14ac:dyDescent="0.2">
      <c r="A1035" s="45"/>
      <c r="B1035" s="77" t="s">
        <v>159</v>
      </c>
      <c r="C1035" s="15">
        <f>R1012</f>
        <v>0</v>
      </c>
      <c r="D1035" s="54">
        <f>V1030*C1035</f>
        <v>0</v>
      </c>
      <c r="E1035" s="34">
        <f t="shared" ref="E1035:E1037" si="157">J1087*C1035</f>
        <v>0</v>
      </c>
      <c r="F1035" s="45"/>
      <c r="G1035" s="45"/>
    </row>
    <row r="1036" spans="1:7" ht="15" customHeight="1" x14ac:dyDescent="0.2">
      <c r="A1036" s="45"/>
      <c r="B1036" s="78" t="s">
        <v>158</v>
      </c>
      <c r="C1036" s="15">
        <f>S1012</f>
        <v>0</v>
      </c>
      <c r="D1036" s="54">
        <f t="shared" ref="D1036:D1037" si="158">V1021*C1036</f>
        <v>0</v>
      </c>
      <c r="E1036" s="34">
        <f t="shared" si="157"/>
        <v>0</v>
      </c>
      <c r="F1036" s="45"/>
      <c r="G1036" s="45"/>
    </row>
    <row r="1037" spans="1:7" ht="15" customHeight="1" x14ac:dyDescent="0.2">
      <c r="A1037" s="45"/>
      <c r="B1037" s="79" t="s">
        <v>161</v>
      </c>
      <c r="C1037" s="80">
        <f>T1012</f>
        <v>0</v>
      </c>
      <c r="D1037" s="81">
        <f t="shared" si="158"/>
        <v>0</v>
      </c>
      <c r="E1037" s="34">
        <f t="shared" si="157"/>
        <v>0</v>
      </c>
      <c r="F1037" s="45"/>
      <c r="G1037" s="45"/>
    </row>
    <row r="1038" spans="1:7" ht="15" customHeight="1" x14ac:dyDescent="0.2">
      <c r="A1038" s="45"/>
      <c r="B1038" s="78" t="s">
        <v>20</v>
      </c>
      <c r="C1038" s="15">
        <f>U1012</f>
        <v>0</v>
      </c>
      <c r="D1038" s="81">
        <f>V1030*C1038</f>
        <v>0</v>
      </c>
      <c r="E1038" s="34">
        <f>W1030*C1038</f>
        <v>0</v>
      </c>
      <c r="F1038" s="45"/>
      <c r="G1038" s="45"/>
    </row>
    <row r="1039" spans="1:7" ht="15" customHeight="1" x14ac:dyDescent="0.2">
      <c r="A1039" s="45"/>
      <c r="B1039" s="78" t="s">
        <v>163</v>
      </c>
      <c r="C1039" s="15">
        <f>V1012</f>
        <v>0</v>
      </c>
      <c r="D1039" s="81">
        <f t="shared" ref="D1039:D1040" si="159">V1024*C1039</f>
        <v>0</v>
      </c>
      <c r="E1039" s="34">
        <f t="shared" ref="E1039:E1040" si="160">J1091*C1039</f>
        <v>0</v>
      </c>
      <c r="F1039" s="45"/>
      <c r="G1039" s="45"/>
    </row>
    <row r="1040" spans="1:7" ht="15" customHeight="1" x14ac:dyDescent="0.2">
      <c r="A1040" s="45"/>
      <c r="B1040" s="78" t="s">
        <v>165</v>
      </c>
      <c r="C1040" s="15">
        <f>W1012</f>
        <v>0</v>
      </c>
      <c r="D1040" s="81">
        <f t="shared" si="159"/>
        <v>0</v>
      </c>
      <c r="E1040" s="34">
        <f t="shared" si="160"/>
        <v>0</v>
      </c>
      <c r="F1040" s="45"/>
      <c r="G1040" s="45"/>
    </row>
    <row r="1041" spans="1:7" ht="15" customHeight="1" x14ac:dyDescent="0.2">
      <c r="A1041" s="45"/>
      <c r="B1041" s="53" t="s">
        <v>23</v>
      </c>
      <c r="C1041" s="15">
        <f>X1012</f>
        <v>0</v>
      </c>
      <c r="D1041" s="81">
        <f>V1022*C1041</f>
        <v>0</v>
      </c>
      <c r="E1041" s="34">
        <f>W1022*C1041</f>
        <v>0</v>
      </c>
      <c r="F1041" s="45"/>
      <c r="G1041" s="45"/>
    </row>
    <row r="1042" spans="1:7" ht="15" customHeight="1" x14ac:dyDescent="0.2">
      <c r="A1042" s="45"/>
      <c r="B1042" s="53"/>
      <c r="C1042" s="15"/>
      <c r="D1042" s="245"/>
      <c r="E1042" s="8"/>
      <c r="F1042" s="45"/>
      <c r="G1042" s="45"/>
    </row>
    <row r="1043" spans="1:7" ht="15" customHeight="1" x14ac:dyDescent="0.2">
      <c r="A1043" s="45"/>
      <c r="B1043" s="53"/>
      <c r="C1043" s="15"/>
      <c r="D1043" s="245"/>
      <c r="E1043" s="8"/>
      <c r="F1043" s="45"/>
      <c r="G1043" s="45"/>
    </row>
    <row r="1044" spans="1:7" ht="15" customHeight="1" x14ac:dyDescent="0.2">
      <c r="A1044" s="45"/>
      <c r="B1044" s="53"/>
      <c r="C1044" s="15"/>
      <c r="D1044" s="245"/>
      <c r="E1044" s="8"/>
      <c r="F1044" s="45"/>
      <c r="G1044" s="45"/>
    </row>
    <row r="1045" spans="1:7" ht="15" customHeight="1" x14ac:dyDescent="0.2">
      <c r="A1045" s="45"/>
      <c r="B1045" s="49" t="s">
        <v>95</v>
      </c>
      <c r="C1045" s="33"/>
      <c r="D1045" s="75">
        <f t="shared" ref="D1045:E1045" si="161">SUM(D1035:D1044)</f>
        <v>0</v>
      </c>
      <c r="E1045" s="82">
        <f t="shared" si="161"/>
        <v>0</v>
      </c>
      <c r="F1045" s="85"/>
      <c r="G1045" s="45"/>
    </row>
    <row r="1046" spans="1:7" ht="15" customHeight="1" x14ac:dyDescent="0.2">
      <c r="A1046" s="45"/>
      <c r="B1046" s="53" t="s">
        <v>31</v>
      </c>
      <c r="C1046" s="15">
        <f>AG1012</f>
        <v>0</v>
      </c>
      <c r="D1046" s="83">
        <f>N1033*C1046</f>
        <v>0</v>
      </c>
      <c r="E1046" s="34">
        <f>P1033*C1046</f>
        <v>0</v>
      </c>
      <c r="F1046" s="45"/>
      <c r="G1046" s="45"/>
    </row>
    <row r="1047" spans="1:7" ht="15" customHeight="1" x14ac:dyDescent="0.2">
      <c r="A1047" s="45"/>
      <c r="B1047" s="53" t="s">
        <v>171</v>
      </c>
      <c r="C1047" s="15">
        <f>AI1012</f>
        <v>0</v>
      </c>
      <c r="D1047" s="83">
        <f>N1033*C1047</f>
        <v>0</v>
      </c>
      <c r="E1047" s="34">
        <f>P1033*C1047</f>
        <v>0</v>
      </c>
      <c r="F1047" s="45"/>
      <c r="G1047" s="45"/>
    </row>
    <row r="1048" spans="1:7" ht="15" customHeight="1" x14ac:dyDescent="0.2">
      <c r="A1048" s="45"/>
      <c r="B1048" s="53" t="s">
        <v>151</v>
      </c>
      <c r="C1048" s="15">
        <f>AH1012</f>
        <v>0</v>
      </c>
      <c r="D1048" s="83">
        <f>N1035*C1048</f>
        <v>0</v>
      </c>
      <c r="E1048" s="34">
        <f t="shared" ref="E1048:E1049" si="162">P1035*C1048</f>
        <v>0</v>
      </c>
      <c r="F1048" s="45"/>
      <c r="G1048" s="45"/>
    </row>
    <row r="1049" spans="1:7" ht="15" customHeight="1" x14ac:dyDescent="0.2">
      <c r="A1049" s="45"/>
      <c r="B1049" s="53" t="s">
        <v>173</v>
      </c>
      <c r="C1049" s="15">
        <f>AK1012</f>
        <v>0</v>
      </c>
      <c r="D1049" s="83">
        <f>N1033*C1049</f>
        <v>0</v>
      </c>
      <c r="E1049" s="34">
        <f t="shared" si="162"/>
        <v>0</v>
      </c>
      <c r="F1049" s="45"/>
      <c r="G1049" s="45"/>
    </row>
    <row r="1050" spans="1:7" ht="15" customHeight="1" x14ac:dyDescent="0.2">
      <c r="A1050" s="45"/>
      <c r="B1050" s="53" t="s">
        <v>418</v>
      </c>
      <c r="C1050" s="15">
        <f>AF1012</f>
        <v>0</v>
      </c>
      <c r="D1050" s="83">
        <f>N1037*C1050</f>
        <v>0</v>
      </c>
      <c r="E1050" s="34">
        <f>P1033*C1050</f>
        <v>0</v>
      </c>
      <c r="F1050" s="45"/>
      <c r="G1050" s="45"/>
    </row>
    <row r="1051" spans="1:7" ht="15" customHeight="1" x14ac:dyDescent="0.2">
      <c r="A1051" s="45"/>
      <c r="B1051" s="87" t="s">
        <v>27</v>
      </c>
      <c r="C1051" s="15">
        <f>AB1012</f>
        <v>0</v>
      </c>
      <c r="D1051" s="83">
        <f t="shared" ref="D1051:D1052" si="163">N1025*C1051</f>
        <v>0</v>
      </c>
      <c r="E1051" s="34">
        <f t="shared" ref="E1051:E1052" si="164">P1025*C1051</f>
        <v>0</v>
      </c>
      <c r="F1051" s="45"/>
      <c r="G1051" s="45"/>
    </row>
    <row r="1052" spans="1:7" ht="15" customHeight="1" x14ac:dyDescent="0.2">
      <c r="A1052" s="45"/>
      <c r="B1052" s="87" t="s">
        <v>28</v>
      </c>
      <c r="C1052" s="15">
        <f>AC1012</f>
        <v>0</v>
      </c>
      <c r="D1052" s="83">
        <f t="shared" si="163"/>
        <v>0</v>
      </c>
      <c r="E1052" s="34">
        <f t="shared" si="164"/>
        <v>0</v>
      </c>
      <c r="F1052" s="45"/>
      <c r="G1052" s="45"/>
    </row>
    <row r="1053" spans="1:7" ht="15" customHeight="1" x14ac:dyDescent="0.2">
      <c r="A1053" s="45"/>
      <c r="B1053" s="87" t="s">
        <v>131</v>
      </c>
      <c r="C1053" s="15">
        <f>AD1012</f>
        <v>0</v>
      </c>
      <c r="D1053" s="83">
        <f t="shared" ref="D1053:D1054" si="165">N1029*C1053</f>
        <v>0</v>
      </c>
      <c r="E1053" s="34">
        <f t="shared" ref="E1053:E1054" si="166">P1029*C1053</f>
        <v>0</v>
      </c>
      <c r="F1053" s="45"/>
      <c r="G1053" s="45"/>
    </row>
    <row r="1054" spans="1:7" ht="15" customHeight="1" x14ac:dyDescent="0.2">
      <c r="A1054" s="45"/>
      <c r="B1054" s="53" t="s">
        <v>29</v>
      </c>
      <c r="C1054" s="15">
        <f>AE1012</f>
        <v>0</v>
      </c>
      <c r="D1054" s="83">
        <f t="shared" si="165"/>
        <v>0</v>
      </c>
      <c r="E1054" s="34">
        <f t="shared" si="166"/>
        <v>0</v>
      </c>
      <c r="F1054" s="45"/>
      <c r="G1054" s="45"/>
    </row>
    <row r="1055" spans="1:7" ht="15" customHeight="1" x14ac:dyDescent="0.2">
      <c r="A1055" s="45"/>
      <c r="B1055" s="87" t="s">
        <v>120</v>
      </c>
      <c r="C1055" s="15">
        <f>AF1012</f>
        <v>0</v>
      </c>
      <c r="D1055" s="83">
        <f>N1028*C1055</f>
        <v>0</v>
      </c>
      <c r="E1055" s="34">
        <f>P1028*C1055</f>
        <v>0</v>
      </c>
      <c r="F1055" s="45"/>
      <c r="G1055" s="45"/>
    </row>
    <row r="1056" spans="1:7" ht="15" customHeight="1" x14ac:dyDescent="0.2">
      <c r="A1056" s="45"/>
      <c r="B1056" s="49" t="s">
        <v>94</v>
      </c>
      <c r="C1056" s="33"/>
      <c r="D1056" s="75">
        <f t="shared" ref="D1056:E1056" si="167">SUM(D1046:D1055)</f>
        <v>0</v>
      </c>
      <c r="E1056" s="82">
        <f t="shared" si="167"/>
        <v>0</v>
      </c>
      <c r="F1056" s="41"/>
      <c r="G1056" s="45"/>
    </row>
    <row r="1057" spans="1:7" ht="15" customHeight="1" x14ac:dyDescent="0.2">
      <c r="A1057" s="45"/>
      <c r="B1057" s="78" t="s">
        <v>39</v>
      </c>
      <c r="C1057" s="89">
        <f>AL1012</f>
        <v>0</v>
      </c>
      <c r="D1057" s="83">
        <f>Y1030*C1057</f>
        <v>0</v>
      </c>
      <c r="E1057" s="34">
        <f>Z1030*C1057</f>
        <v>0</v>
      </c>
      <c r="F1057" s="88"/>
      <c r="G1057" s="88"/>
    </row>
    <row r="1058" spans="1:7" ht="15" customHeight="1" x14ac:dyDescent="0.2">
      <c r="A1058" s="45"/>
      <c r="B1058" s="78" t="s">
        <v>40</v>
      </c>
      <c r="C1058" s="90">
        <f>AM1012</f>
        <v>0</v>
      </c>
      <c r="D1058" s="83">
        <f t="shared" ref="D1058:D1060" si="168">Y1021*C1058</f>
        <v>0</v>
      </c>
      <c r="E1058" s="34">
        <f>Z1021*C1058</f>
        <v>0</v>
      </c>
      <c r="F1058" s="88"/>
      <c r="G1058" s="88"/>
    </row>
    <row r="1059" spans="1:7" ht="15" customHeight="1" x14ac:dyDescent="0.2">
      <c r="A1059" s="45"/>
      <c r="B1059" s="78" t="s">
        <v>33</v>
      </c>
      <c r="C1059" s="90">
        <f>AN1012</f>
        <v>0</v>
      </c>
      <c r="D1059" s="83">
        <f t="shared" si="168"/>
        <v>0</v>
      </c>
      <c r="E1059" s="34">
        <f>P1032*C1059</f>
        <v>0</v>
      </c>
      <c r="F1059" s="88"/>
      <c r="G1059" s="88"/>
    </row>
    <row r="1060" spans="1:7" ht="15" customHeight="1" x14ac:dyDescent="0.2">
      <c r="A1060" s="45"/>
      <c r="B1060" s="78" t="s">
        <v>32</v>
      </c>
      <c r="C1060" s="90">
        <f>AO1012</f>
        <v>0</v>
      </c>
      <c r="D1060" s="83">
        <f t="shared" si="168"/>
        <v>0</v>
      </c>
      <c r="E1060" s="34">
        <f>Z1022*C1060</f>
        <v>0</v>
      </c>
      <c r="F1060" s="88"/>
      <c r="G1060" s="88"/>
    </row>
    <row r="1061" spans="1:7" ht="15" customHeight="1" x14ac:dyDescent="0.2">
      <c r="A1061" s="45"/>
      <c r="B1061" s="78" t="s">
        <v>41</v>
      </c>
      <c r="C1061" s="90">
        <f>AP1012</f>
        <v>0</v>
      </c>
      <c r="D1061" s="83">
        <f>Y1029*C1061</f>
        <v>0</v>
      </c>
      <c r="E1061" s="34">
        <f>Z1029*C1061</f>
        <v>0</v>
      </c>
      <c r="F1061" s="88"/>
      <c r="G1061" s="88"/>
    </row>
    <row r="1062" spans="1:7" ht="15" customHeight="1" x14ac:dyDescent="0.2">
      <c r="A1062" s="45"/>
      <c r="B1062" s="78" t="s">
        <v>42</v>
      </c>
      <c r="C1062" s="90">
        <f>AQ1012</f>
        <v>0</v>
      </c>
      <c r="D1062" s="83">
        <f>Y1024*C1062</f>
        <v>0</v>
      </c>
      <c r="E1062" s="34">
        <f>Z1024*C1062</f>
        <v>0</v>
      </c>
      <c r="F1062" s="88"/>
      <c r="G1062" s="88"/>
    </row>
    <row r="1063" spans="1:7" ht="15" customHeight="1" x14ac:dyDescent="0.2">
      <c r="A1063" s="45"/>
      <c r="B1063" s="78" t="s">
        <v>43</v>
      </c>
      <c r="C1063" s="90">
        <f>AR1012</f>
        <v>0</v>
      </c>
      <c r="D1063" s="83">
        <f t="shared" ref="D1063:D1065" si="169">Y1026*C1063</f>
        <v>0</v>
      </c>
      <c r="E1063" s="34">
        <f>Z1026*C1063</f>
        <v>0</v>
      </c>
      <c r="F1063" s="88"/>
      <c r="G1063" s="88"/>
    </row>
    <row r="1064" spans="1:7" ht="15" customHeight="1" x14ac:dyDescent="0.2">
      <c r="A1064" s="45"/>
      <c r="B1064" s="78" t="s">
        <v>44</v>
      </c>
      <c r="C1064" s="90">
        <f>AS1012</f>
        <v>0</v>
      </c>
      <c r="D1064" s="83">
        <f t="shared" si="169"/>
        <v>0</v>
      </c>
      <c r="E1064" s="34">
        <f>Z1028*C1064</f>
        <v>0</v>
      </c>
      <c r="F1064" s="88"/>
      <c r="G1064" s="88"/>
    </row>
    <row r="1065" spans="1:7" ht="15" customHeight="1" x14ac:dyDescent="0.2">
      <c r="A1065" s="45"/>
      <c r="B1065" s="78" t="s">
        <v>45</v>
      </c>
      <c r="C1065" s="90">
        <f>AT1012</f>
        <v>0</v>
      </c>
      <c r="D1065" s="83">
        <f t="shared" si="169"/>
        <v>0</v>
      </c>
      <c r="E1065" s="34">
        <f>Z1027*C1065</f>
        <v>0</v>
      </c>
      <c r="F1065" s="88"/>
      <c r="G1065" s="88"/>
    </row>
    <row r="1066" spans="1:7" ht="15" customHeight="1" x14ac:dyDescent="0.2">
      <c r="A1066" s="45"/>
      <c r="B1066" s="78" t="s">
        <v>46</v>
      </c>
      <c r="C1066" s="90">
        <f>AU1012</f>
        <v>0</v>
      </c>
      <c r="D1066" s="83">
        <f>Y1025*C1066</f>
        <v>0</v>
      </c>
      <c r="E1066" s="34">
        <f>Z1025*C1066</f>
        <v>0</v>
      </c>
      <c r="F1066" s="88"/>
      <c r="G1066" s="88"/>
    </row>
    <row r="1067" spans="1:7" ht="15" customHeight="1" x14ac:dyDescent="0.2">
      <c r="A1067" s="45"/>
      <c r="B1067" s="53"/>
      <c r="C1067" s="89"/>
      <c r="D1067" s="83">
        <f t="shared" ref="D1067:D1068" si="170">Y1030*C1067</f>
        <v>0</v>
      </c>
      <c r="E1067" s="34">
        <f t="shared" ref="E1067:E1068" si="171">P1040*C1067</f>
        <v>0</v>
      </c>
      <c r="F1067" s="88"/>
      <c r="G1067" s="88"/>
    </row>
    <row r="1068" spans="1:7" ht="15" customHeight="1" x14ac:dyDescent="0.2">
      <c r="A1068" s="45"/>
      <c r="B1068" s="53"/>
      <c r="C1068" s="89"/>
      <c r="D1068" s="83">
        <f t="shared" si="170"/>
        <v>0</v>
      </c>
      <c r="E1068" s="34">
        <f t="shared" si="171"/>
        <v>0</v>
      </c>
      <c r="F1068" s="88"/>
      <c r="G1068" s="88"/>
    </row>
    <row r="1069" spans="1:7" ht="15" customHeight="1" x14ac:dyDescent="0.2">
      <c r="A1069" s="45"/>
      <c r="B1069" s="91"/>
      <c r="C1069" s="91"/>
      <c r="D1069" s="92">
        <f t="shared" ref="D1069:E1069" si="172">SUM(D1057:D1068)</f>
        <v>0</v>
      </c>
      <c r="E1069" s="93">
        <f t="shared" si="172"/>
        <v>0</v>
      </c>
      <c r="F1069" s="41"/>
      <c r="G1069" s="88"/>
    </row>
    <row r="1070" spans="1:7" ht="15" customHeight="1" x14ac:dyDescent="0.2">
      <c r="A1070" s="45"/>
      <c r="B1070" s="33" t="s">
        <v>187</v>
      </c>
      <c r="C1070" s="61"/>
      <c r="D1070" s="94">
        <v>261200</v>
      </c>
      <c r="E1070" s="95">
        <v>181400</v>
      </c>
      <c r="F1070" s="92">
        <f>SUM(F1069,F1056,F1045,F1034)</f>
        <v>0</v>
      </c>
      <c r="G1070" s="45"/>
    </row>
    <row r="1071" spans="1:7" ht="15.75" customHeight="1" x14ac:dyDescent="0.2"/>
    <row r="1072" spans="1:7" ht="15.75" customHeight="1" x14ac:dyDescent="0.2"/>
    <row r="1073" spans="1:60" ht="15.75" customHeight="1" x14ac:dyDescent="0.2"/>
    <row r="1074" spans="1:60" ht="28.5" customHeight="1" x14ac:dyDescent="0.2">
      <c r="A1074" s="215"/>
      <c r="B1074" s="215"/>
      <c r="C1074" s="215"/>
      <c r="D1074" s="215"/>
      <c r="E1074" s="215"/>
      <c r="F1074" s="215"/>
      <c r="G1074" s="215"/>
      <c r="H1074" s="215"/>
      <c r="I1074" s="215"/>
      <c r="J1074" s="215"/>
      <c r="K1074" s="215"/>
      <c r="L1074" s="215"/>
      <c r="M1074" s="215"/>
      <c r="N1074" s="215"/>
      <c r="O1074" s="215"/>
      <c r="P1074" s="215"/>
      <c r="Q1074" s="215"/>
      <c r="R1074" s="215"/>
      <c r="S1074" s="215"/>
      <c r="T1074" s="215"/>
      <c r="U1074" s="215"/>
      <c r="V1074" s="215"/>
      <c r="W1074" s="215"/>
      <c r="X1074" s="215"/>
      <c r="Y1074" s="215"/>
      <c r="Z1074" s="215"/>
      <c r="AA1074" s="215"/>
      <c r="AB1074" s="215"/>
      <c r="AC1074" s="215"/>
      <c r="AD1074" s="215"/>
      <c r="AE1074" s="215"/>
      <c r="AF1074" s="215"/>
      <c r="AG1074" s="215"/>
      <c r="AH1074" s="215"/>
      <c r="AI1074" s="215"/>
      <c r="AJ1074" s="215"/>
      <c r="AK1074" s="215"/>
      <c r="AL1074" s="215"/>
      <c r="AM1074" s="215"/>
      <c r="AN1074" s="215"/>
      <c r="AO1074" s="215"/>
      <c r="AP1074" s="215"/>
      <c r="AQ1074" s="215"/>
      <c r="AR1074" s="215"/>
      <c r="AS1074" s="215"/>
      <c r="AT1074" s="215"/>
      <c r="AU1074" s="215"/>
      <c r="AV1074" s="215"/>
      <c r="AW1074" s="215"/>
      <c r="AX1074" s="215"/>
      <c r="AY1074" s="215"/>
      <c r="AZ1074" s="215"/>
      <c r="BA1074" s="215"/>
      <c r="BB1074" s="215"/>
      <c r="BC1074" s="215"/>
      <c r="BD1074" s="215"/>
      <c r="BE1074" s="215"/>
      <c r="BF1074" s="215"/>
      <c r="BG1074" s="215"/>
      <c r="BH1074" s="215"/>
    </row>
    <row r="1075" spans="1:60" ht="15.75" customHeight="1" x14ac:dyDescent="0.2"/>
    <row r="1076" spans="1:60" ht="15.75" customHeight="1" x14ac:dyDescent="0.2"/>
    <row r="1077" spans="1:60" ht="15.75" customHeight="1" x14ac:dyDescent="0.2"/>
    <row r="1078" spans="1:60" ht="15" customHeight="1" x14ac:dyDescent="0.2">
      <c r="A1078" s="1" t="s">
        <v>0</v>
      </c>
      <c r="B1078" s="1" t="s">
        <v>1</v>
      </c>
      <c r="C1078" s="2" t="s">
        <v>2</v>
      </c>
      <c r="D1078" s="2" t="s">
        <v>3</v>
      </c>
      <c r="E1078" s="2" t="s">
        <v>4</v>
      </c>
      <c r="F1078" s="2" t="s">
        <v>5</v>
      </c>
      <c r="G1078" s="2" t="s">
        <v>6</v>
      </c>
      <c r="H1078" s="2" t="s">
        <v>7</v>
      </c>
      <c r="I1078" s="2" t="s">
        <v>8</v>
      </c>
      <c r="J1078" s="2" t="s">
        <v>9</v>
      </c>
      <c r="K1078" s="2" t="s">
        <v>10</v>
      </c>
      <c r="L1078" s="2" t="s">
        <v>284</v>
      </c>
      <c r="M1078" s="2" t="s">
        <v>12</v>
      </c>
      <c r="N1078" s="2" t="s">
        <v>13</v>
      </c>
      <c r="O1078" s="2" t="s">
        <v>14</v>
      </c>
      <c r="P1078" s="1" t="s">
        <v>15</v>
      </c>
      <c r="Q1078" s="1" t="s">
        <v>16</v>
      </c>
      <c r="R1078" s="3" t="s">
        <v>17</v>
      </c>
      <c r="S1078" s="3" t="s">
        <v>18</v>
      </c>
      <c r="T1078" s="3" t="s">
        <v>19</v>
      </c>
      <c r="U1078" s="4" t="s">
        <v>20</v>
      </c>
      <c r="V1078" s="3" t="s">
        <v>21</v>
      </c>
      <c r="W1078" s="3" t="s">
        <v>22</v>
      </c>
      <c r="X1078" s="4" t="s">
        <v>23</v>
      </c>
      <c r="Y1078" s="4"/>
      <c r="Z1078" s="4"/>
      <c r="AA1078" s="4"/>
      <c r="AB1078" s="6" t="s">
        <v>27</v>
      </c>
      <c r="AC1078" s="6" t="s">
        <v>28</v>
      </c>
      <c r="AD1078" s="6" t="s">
        <v>131</v>
      </c>
      <c r="AE1078" s="7" t="s">
        <v>29</v>
      </c>
      <c r="AF1078" s="6" t="s">
        <v>120</v>
      </c>
      <c r="AG1078" s="8" t="s">
        <v>31</v>
      </c>
      <c r="AH1078" s="8" t="s">
        <v>32</v>
      </c>
      <c r="AI1078" s="8" t="s">
        <v>33</v>
      </c>
      <c r="AJ1078" s="8" t="s">
        <v>411</v>
      </c>
      <c r="AK1078" s="8" t="s">
        <v>34</v>
      </c>
      <c r="AL1078" s="9" t="s">
        <v>39</v>
      </c>
      <c r="AM1078" s="9" t="s">
        <v>40</v>
      </c>
      <c r="AN1078" s="9" t="s">
        <v>33</v>
      </c>
      <c r="AO1078" s="9" t="s">
        <v>32</v>
      </c>
      <c r="AP1078" s="9" t="s">
        <v>41</v>
      </c>
      <c r="AQ1078" s="9" t="s">
        <v>42</v>
      </c>
      <c r="AR1078" s="9" t="s">
        <v>43</v>
      </c>
      <c r="AS1078" s="9" t="s">
        <v>44</v>
      </c>
      <c r="AT1078" s="9" t="s">
        <v>45</v>
      </c>
      <c r="AU1078" s="9" t="s">
        <v>46</v>
      </c>
    </row>
    <row r="1079" spans="1:60" ht="15" customHeight="1" x14ac:dyDescent="0.2">
      <c r="A1079" s="11"/>
      <c r="B1079" s="11">
        <v>1</v>
      </c>
      <c r="C1079" s="11" t="s">
        <v>47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  <c r="AB1079" s="11"/>
      <c r="AC1079" s="11"/>
      <c r="AD1079" s="11"/>
      <c r="AE1079" s="11"/>
      <c r="AF1079" s="11"/>
      <c r="AG1079" s="11"/>
      <c r="AH1079" s="11"/>
      <c r="AI1079" s="11"/>
      <c r="AJ1079" s="11"/>
      <c r="AK1079" s="11"/>
      <c r="AL1079" s="11"/>
      <c r="AM1079" s="11"/>
      <c r="AN1079" s="11"/>
      <c r="AO1079" s="11"/>
      <c r="AP1079" s="11"/>
      <c r="AQ1079" s="11"/>
      <c r="AR1079" s="11"/>
      <c r="AS1079" s="11"/>
      <c r="AT1079" s="11"/>
      <c r="AU1079" s="11"/>
    </row>
    <row r="1080" spans="1:60" ht="15" customHeight="1" x14ac:dyDescent="0.2">
      <c r="A1080" s="1"/>
      <c r="B1080" s="1"/>
      <c r="C1080" s="1" t="s">
        <v>439</v>
      </c>
      <c r="D1080" s="14"/>
      <c r="E1080" s="14"/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8"/>
      <c r="AC1080" s="8"/>
      <c r="AD1080" s="8"/>
      <c r="AE1080" s="8"/>
      <c r="AF1080" s="8"/>
      <c r="AG1080" s="8"/>
      <c r="AH1080" s="8"/>
      <c r="AI1080" s="8"/>
      <c r="AJ1080" s="8"/>
      <c r="AK1080" s="8"/>
      <c r="AL1080" s="15"/>
      <c r="AM1080" s="15"/>
      <c r="AN1080" s="15"/>
      <c r="AO1080" s="15"/>
      <c r="AP1080" s="15"/>
      <c r="AQ1080" s="15"/>
      <c r="AR1080" s="15"/>
      <c r="AS1080" s="15"/>
      <c r="AT1080" s="15"/>
      <c r="AU1080" s="15"/>
    </row>
    <row r="1081" spans="1:60" ht="15" customHeight="1" x14ac:dyDescent="0.2">
      <c r="A1081" s="1"/>
      <c r="B1081" s="1">
        <v>2</v>
      </c>
      <c r="C1081" s="243" t="s">
        <v>406</v>
      </c>
      <c r="D1081" s="14"/>
      <c r="E1081" s="14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8"/>
      <c r="AC1081" s="8"/>
      <c r="AD1081" s="8"/>
      <c r="AE1081" s="8"/>
      <c r="AF1081" s="8"/>
      <c r="AG1081" s="8"/>
      <c r="AH1081" s="8"/>
      <c r="AI1081" s="8"/>
      <c r="AJ1081" s="8"/>
      <c r="AK1081" s="8"/>
      <c r="AL1081" s="15"/>
      <c r="AM1081" s="15"/>
      <c r="AN1081" s="15"/>
      <c r="AO1081" s="15"/>
      <c r="AP1081" s="15"/>
      <c r="AQ1081" s="15"/>
      <c r="AR1081" s="15"/>
      <c r="AS1081" s="15"/>
      <c r="AT1081" s="15"/>
      <c r="AU1081" s="15"/>
    </row>
    <row r="1082" spans="1:60" ht="15" customHeight="1" x14ac:dyDescent="0.2">
      <c r="A1082" s="1"/>
      <c r="B1082" s="1">
        <v>3</v>
      </c>
      <c r="C1082" s="243" t="s">
        <v>414</v>
      </c>
      <c r="D1082" s="14"/>
      <c r="E1082" s="14"/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8"/>
      <c r="AC1082" s="8"/>
      <c r="AD1082" s="8"/>
      <c r="AE1082" s="8"/>
      <c r="AF1082" s="8"/>
      <c r="AG1082" s="8"/>
      <c r="AH1082" s="8"/>
      <c r="AI1082" s="8"/>
      <c r="AJ1082" s="8"/>
      <c r="AK1082" s="8"/>
      <c r="AL1082" s="15"/>
      <c r="AM1082" s="15"/>
      <c r="AN1082" s="15"/>
      <c r="AO1082" s="15"/>
      <c r="AP1082" s="15"/>
      <c r="AQ1082" s="15"/>
      <c r="AR1082" s="15"/>
      <c r="AS1082" s="15"/>
      <c r="AT1082" s="15"/>
      <c r="AU1082" s="15"/>
    </row>
    <row r="1083" spans="1:60" ht="15" customHeight="1" x14ac:dyDescent="0.2">
      <c r="A1083" s="1"/>
      <c r="B1083" s="1">
        <v>4</v>
      </c>
      <c r="C1083" s="243" t="s">
        <v>412</v>
      </c>
      <c r="D1083" s="14"/>
      <c r="E1083" s="14"/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8"/>
      <c r="AC1083" s="8"/>
      <c r="AD1083" s="8"/>
      <c r="AE1083" s="8"/>
      <c r="AF1083" s="8"/>
      <c r="AG1083" s="8"/>
      <c r="AH1083" s="8"/>
      <c r="AI1083" s="8"/>
      <c r="AJ1083" s="8"/>
      <c r="AK1083" s="8"/>
      <c r="AL1083" s="15"/>
      <c r="AM1083" s="15"/>
      <c r="AN1083" s="15"/>
      <c r="AO1083" s="15"/>
      <c r="AP1083" s="15"/>
      <c r="AQ1083" s="15"/>
      <c r="AR1083" s="15"/>
      <c r="AS1083" s="15"/>
      <c r="AT1083" s="15"/>
      <c r="AU1083" s="15"/>
    </row>
    <row r="1084" spans="1:60" ht="15" customHeight="1" x14ac:dyDescent="0.2">
      <c r="A1084" s="1"/>
      <c r="B1084" s="1">
        <v>5</v>
      </c>
      <c r="C1084" s="243" t="s">
        <v>329</v>
      </c>
      <c r="D1084" s="14"/>
      <c r="E1084" s="14"/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8"/>
      <c r="AC1084" s="8"/>
      <c r="AD1084" s="8"/>
      <c r="AE1084" s="8"/>
      <c r="AF1084" s="8"/>
      <c r="AG1084" s="8"/>
      <c r="AH1084" s="8"/>
      <c r="AI1084" s="8"/>
      <c r="AJ1084" s="8"/>
      <c r="AK1084" s="8"/>
      <c r="AL1084" s="15"/>
      <c r="AM1084" s="15"/>
      <c r="AN1084" s="15"/>
      <c r="AO1084" s="15"/>
      <c r="AP1084" s="15"/>
      <c r="AQ1084" s="15"/>
      <c r="AR1084" s="15"/>
      <c r="AS1084" s="15"/>
      <c r="AT1084" s="15"/>
      <c r="AU1084" s="15"/>
    </row>
    <row r="1085" spans="1:60" ht="15" customHeight="1" x14ac:dyDescent="0.2">
      <c r="A1085" s="1"/>
      <c r="B1085" s="1">
        <v>6</v>
      </c>
      <c r="C1085" s="240" t="s">
        <v>55</v>
      </c>
      <c r="D1085" s="14"/>
      <c r="E1085" s="14"/>
      <c r="F1085" s="14"/>
      <c r="G1085" s="14"/>
      <c r="H1085" s="14"/>
      <c r="I1085" s="14"/>
      <c r="J1085" s="14"/>
      <c r="K1085" s="14">
        <v>2</v>
      </c>
      <c r="L1085" s="14"/>
      <c r="M1085" s="14"/>
      <c r="N1085" s="14"/>
      <c r="O1085" s="14"/>
      <c r="P1085" s="14"/>
      <c r="Q1085" s="1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8"/>
      <c r="AC1085" s="8"/>
      <c r="AD1085" s="8"/>
      <c r="AE1085" s="8"/>
      <c r="AF1085" s="8"/>
      <c r="AG1085" s="8"/>
      <c r="AH1085" s="8"/>
      <c r="AI1085" s="8"/>
      <c r="AJ1085" s="8"/>
      <c r="AK1085" s="8"/>
      <c r="AL1085" s="15"/>
      <c r="AM1085" s="15"/>
      <c r="AN1085" s="15"/>
      <c r="AO1085" s="15"/>
      <c r="AP1085" s="15"/>
      <c r="AQ1085" s="15"/>
      <c r="AR1085" s="15"/>
      <c r="AS1085" s="15"/>
      <c r="AT1085" s="15"/>
      <c r="AU1085" s="15"/>
    </row>
    <row r="1086" spans="1:60" ht="15" customHeight="1" x14ac:dyDescent="0.2">
      <c r="A1086" s="1"/>
      <c r="B1086" s="1">
        <v>7</v>
      </c>
      <c r="C1086" s="256" t="s">
        <v>56</v>
      </c>
      <c r="D1086" s="14"/>
      <c r="E1086" s="14"/>
      <c r="F1086" s="14"/>
      <c r="G1086" s="14"/>
      <c r="H1086" s="14"/>
      <c r="I1086" s="14"/>
      <c r="J1086" s="14"/>
      <c r="K1086" s="14"/>
      <c r="L1086" s="14"/>
      <c r="M1086" s="14"/>
      <c r="N1086" s="14"/>
      <c r="O1086" s="14"/>
      <c r="P1086" s="14"/>
      <c r="Q1086" s="1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8"/>
      <c r="AC1086" s="8"/>
      <c r="AD1086" s="8"/>
      <c r="AE1086" s="8"/>
      <c r="AF1086" s="8"/>
      <c r="AG1086" s="8"/>
      <c r="AH1086" s="8"/>
      <c r="AI1086" s="8"/>
      <c r="AJ1086" s="8"/>
      <c r="AK1086" s="8"/>
      <c r="AL1086" s="15"/>
      <c r="AM1086" s="15"/>
      <c r="AN1086" s="15"/>
      <c r="AO1086" s="15"/>
      <c r="AP1086" s="15"/>
      <c r="AQ1086" s="15"/>
      <c r="AR1086" s="15"/>
      <c r="AS1086" s="15"/>
      <c r="AT1086" s="15"/>
      <c r="AU1086" s="15"/>
    </row>
    <row r="1087" spans="1:60" ht="15" customHeight="1" x14ac:dyDescent="0.2">
      <c r="A1087" s="1"/>
      <c r="B1087" s="1">
        <v>8</v>
      </c>
      <c r="C1087" s="240" t="s">
        <v>62</v>
      </c>
      <c r="D1087" s="14">
        <v>5</v>
      </c>
      <c r="E1087" s="14">
        <v>5</v>
      </c>
      <c r="F1087" s="14"/>
      <c r="G1087" s="14"/>
      <c r="H1087" s="14"/>
      <c r="I1087" s="14"/>
      <c r="J1087" s="14"/>
      <c r="K1087" s="14"/>
      <c r="L1087" s="14"/>
      <c r="M1087" s="14">
        <v>2</v>
      </c>
      <c r="N1087" s="14"/>
      <c r="O1087" s="14"/>
      <c r="P1087" s="14"/>
      <c r="Q1087" s="1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8"/>
      <c r="AC1087" s="8"/>
      <c r="AD1087" s="8"/>
      <c r="AE1087" s="8"/>
      <c r="AF1087" s="8"/>
      <c r="AG1087" s="8"/>
      <c r="AH1087" s="8"/>
      <c r="AI1087" s="8"/>
      <c r="AJ1087" s="8"/>
      <c r="AK1087" s="8"/>
      <c r="AL1087" s="15"/>
      <c r="AM1087" s="15"/>
      <c r="AN1087" s="15"/>
      <c r="AO1087" s="15"/>
      <c r="AP1087" s="15"/>
      <c r="AQ1087" s="9"/>
      <c r="AR1087" s="15"/>
      <c r="AS1087" s="15"/>
      <c r="AT1087" s="15"/>
      <c r="AU1087" s="15"/>
    </row>
    <row r="1088" spans="1:60" ht="15" customHeight="1" x14ac:dyDescent="0.2">
      <c r="A1088" s="1"/>
      <c r="B1088" s="1">
        <v>9</v>
      </c>
      <c r="C1088" s="240" t="s">
        <v>63</v>
      </c>
      <c r="D1088" s="14"/>
      <c r="E1088" s="14"/>
      <c r="F1088" s="14"/>
      <c r="G1088" s="14"/>
      <c r="H1088" s="14"/>
      <c r="I1088" s="14"/>
      <c r="J1088" s="14"/>
      <c r="K1088" s="14">
        <v>1</v>
      </c>
      <c r="L1088" s="14"/>
      <c r="M1088" s="14"/>
      <c r="N1088" s="14"/>
      <c r="O1088" s="14"/>
      <c r="P1088" s="14"/>
      <c r="Q1088" s="1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8">
        <v>7</v>
      </c>
      <c r="AC1088" s="8"/>
      <c r="AD1088" s="8"/>
      <c r="AE1088" s="8"/>
      <c r="AF1088" s="8"/>
      <c r="AG1088" s="8"/>
      <c r="AH1088" s="8"/>
      <c r="AI1088" s="8"/>
      <c r="AJ1088" s="8"/>
      <c r="AK1088" s="8"/>
      <c r="AL1088" s="15"/>
      <c r="AM1088" s="15"/>
      <c r="AN1088" s="15"/>
      <c r="AO1088" s="15"/>
      <c r="AP1088" s="15"/>
      <c r="AQ1088" s="15"/>
      <c r="AR1088" s="15"/>
      <c r="AS1088" s="15"/>
      <c r="AT1088" s="15"/>
      <c r="AU1088" s="15"/>
    </row>
    <row r="1089" spans="1:47" ht="15" customHeight="1" x14ac:dyDescent="0.2">
      <c r="A1089" s="1"/>
      <c r="B1089" s="1">
        <v>10</v>
      </c>
      <c r="C1089" s="240" t="s">
        <v>64</v>
      </c>
      <c r="D1089" s="14"/>
      <c r="E1089" s="14"/>
      <c r="F1089" s="14"/>
      <c r="G1089" s="14"/>
      <c r="H1089" s="14"/>
      <c r="I1089" s="14"/>
      <c r="J1089" s="14"/>
      <c r="K1089" s="14">
        <v>1</v>
      </c>
      <c r="L1089" s="14"/>
      <c r="M1089" s="14"/>
      <c r="N1089" s="14"/>
      <c r="O1089" s="14"/>
      <c r="P1089" s="14"/>
      <c r="Q1089" s="1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8"/>
      <c r="AC1089" s="8"/>
      <c r="AD1089" s="8"/>
      <c r="AE1089" s="8"/>
      <c r="AF1089" s="8"/>
      <c r="AG1089" s="8"/>
      <c r="AH1089" s="8"/>
      <c r="AI1089" s="8"/>
      <c r="AJ1089" s="8"/>
      <c r="AK1089" s="8"/>
      <c r="AL1089" s="15"/>
      <c r="AM1089" s="15"/>
      <c r="AN1089" s="15"/>
      <c r="AO1089" s="15"/>
      <c r="AP1089" s="15"/>
      <c r="AQ1089" s="15"/>
      <c r="AR1089" s="15"/>
      <c r="AS1089" s="15"/>
      <c r="AT1089" s="15"/>
      <c r="AU1089" s="15"/>
    </row>
    <row r="1090" spans="1:47" ht="15" customHeight="1" x14ac:dyDescent="0.2">
      <c r="A1090" s="1"/>
      <c r="B1090" s="1">
        <v>11</v>
      </c>
      <c r="C1090" s="242" t="s">
        <v>65</v>
      </c>
      <c r="D1090" s="14">
        <v>7</v>
      </c>
      <c r="E1090" s="14">
        <v>7</v>
      </c>
      <c r="F1090" s="14">
        <v>4</v>
      </c>
      <c r="G1090" s="14">
        <v>2</v>
      </c>
      <c r="H1090" s="14"/>
      <c r="I1090" s="14"/>
      <c r="J1090" s="14"/>
      <c r="K1090" s="14"/>
      <c r="L1090" s="14"/>
      <c r="M1090" s="14"/>
      <c r="N1090" s="14"/>
      <c r="O1090" s="14"/>
      <c r="P1090" s="14">
        <v>1</v>
      </c>
      <c r="Q1090" s="14"/>
      <c r="R1090" s="4">
        <v>1</v>
      </c>
      <c r="S1090" s="4">
        <v>1</v>
      </c>
      <c r="T1090" s="4"/>
      <c r="U1090" s="4"/>
      <c r="V1090" s="4"/>
      <c r="W1090" s="4"/>
      <c r="X1090" s="4"/>
      <c r="Y1090" s="4"/>
      <c r="Z1090" s="4"/>
      <c r="AA1090" s="4"/>
      <c r="AB1090" s="8"/>
      <c r="AC1090" s="8"/>
      <c r="AD1090" s="8"/>
      <c r="AE1090" s="8"/>
      <c r="AF1090" s="8"/>
      <c r="AG1090" s="8">
        <v>1</v>
      </c>
      <c r="AH1090" s="8"/>
      <c r="AI1090" s="8"/>
      <c r="AJ1090" s="8"/>
      <c r="AK1090" s="8"/>
      <c r="AL1090" s="15"/>
      <c r="AM1090" s="15"/>
      <c r="AN1090" s="15"/>
      <c r="AO1090" s="15"/>
      <c r="AP1090" s="15"/>
      <c r="AQ1090" s="15"/>
      <c r="AR1090" s="15"/>
      <c r="AS1090" s="15"/>
      <c r="AT1090" s="15"/>
      <c r="AU1090" s="15"/>
    </row>
    <row r="1091" spans="1:47" ht="15" customHeight="1" x14ac:dyDescent="0.2">
      <c r="A1091" s="1"/>
      <c r="B1091" s="1">
        <v>12</v>
      </c>
      <c r="C1091" s="240" t="s">
        <v>66</v>
      </c>
      <c r="D1091" s="14"/>
      <c r="E1091" s="14"/>
      <c r="F1091" s="14"/>
      <c r="G1091" s="14"/>
      <c r="H1091" s="14"/>
      <c r="I1091" s="14"/>
      <c r="J1091" s="14"/>
      <c r="K1091" s="14">
        <v>1</v>
      </c>
      <c r="L1091" s="14"/>
      <c r="M1091" s="14"/>
      <c r="N1091" s="14"/>
      <c r="O1091" s="14"/>
      <c r="P1091" s="14"/>
      <c r="Q1091" s="1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8"/>
      <c r="AC1091" s="8"/>
      <c r="AD1091" s="8"/>
      <c r="AE1091" s="8"/>
      <c r="AF1091" s="8"/>
      <c r="AG1091" s="8"/>
      <c r="AH1091" s="8"/>
      <c r="AI1091" s="8"/>
      <c r="AJ1091" s="8"/>
      <c r="AK1091" s="8"/>
      <c r="AL1091" s="15"/>
      <c r="AM1091" s="15"/>
      <c r="AN1091" s="15"/>
      <c r="AO1091" s="15"/>
      <c r="AP1091" s="15"/>
      <c r="AQ1091" s="15"/>
      <c r="AR1091" s="15"/>
      <c r="AS1091" s="15"/>
      <c r="AT1091" s="15"/>
      <c r="AU1091" s="15"/>
    </row>
    <row r="1092" spans="1:47" ht="15" customHeight="1" x14ac:dyDescent="0.2">
      <c r="A1092" s="1"/>
      <c r="B1092" s="1">
        <v>13</v>
      </c>
      <c r="C1092" s="243" t="s">
        <v>68</v>
      </c>
      <c r="D1092" s="14"/>
      <c r="E1092" s="14"/>
      <c r="F1092" s="14"/>
      <c r="G1092" s="14"/>
      <c r="H1092" s="14"/>
      <c r="I1092" s="14"/>
      <c r="J1092" s="14"/>
      <c r="K1092" s="14"/>
      <c r="L1092" s="14"/>
      <c r="M1092" s="14"/>
      <c r="N1092" s="14"/>
      <c r="O1092" s="14"/>
      <c r="P1092" s="14"/>
      <c r="Q1092" s="1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8"/>
      <c r="AC1092" s="28"/>
      <c r="AD1092" s="8"/>
      <c r="AE1092" s="8"/>
      <c r="AF1092" s="8"/>
      <c r="AG1092" s="8"/>
      <c r="AH1092" s="8"/>
      <c r="AI1092" s="8"/>
      <c r="AJ1092" s="8"/>
      <c r="AK1092" s="8"/>
      <c r="AL1092" s="15"/>
      <c r="AM1092" s="15"/>
      <c r="AN1092" s="15"/>
      <c r="AO1092" s="15"/>
      <c r="AP1092" s="15"/>
      <c r="AQ1092" s="15"/>
      <c r="AR1092" s="15"/>
      <c r="AS1092" s="15"/>
      <c r="AT1092" s="15"/>
      <c r="AU1092" s="15"/>
    </row>
    <row r="1093" spans="1:47" ht="15" customHeight="1" x14ac:dyDescent="0.2">
      <c r="A1093" s="1"/>
      <c r="B1093" s="1">
        <v>14</v>
      </c>
      <c r="C1093" s="240" t="s">
        <v>70</v>
      </c>
      <c r="D1093" s="14">
        <v>2</v>
      </c>
      <c r="E1093" s="14">
        <v>2</v>
      </c>
      <c r="F1093" s="14">
        <v>2</v>
      </c>
      <c r="G1093" s="14"/>
      <c r="H1093" s="14"/>
      <c r="I1093" s="14"/>
      <c r="J1093" s="14"/>
      <c r="K1093" s="14"/>
      <c r="L1093" s="14"/>
      <c r="M1093" s="14"/>
      <c r="N1093" s="14"/>
      <c r="O1093" s="14"/>
      <c r="P1093" s="14"/>
      <c r="Q1093" s="1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8"/>
      <c r="AC1093" s="8"/>
      <c r="AD1093" s="8"/>
      <c r="AE1093" s="8"/>
      <c r="AF1093" s="8"/>
      <c r="AG1093" s="8"/>
      <c r="AH1093" s="8"/>
      <c r="AI1093" s="8"/>
      <c r="AJ1093" s="8"/>
      <c r="AK1093" s="8"/>
      <c r="AL1093" s="15"/>
      <c r="AM1093" s="15"/>
      <c r="AN1093" s="15"/>
      <c r="AO1093" s="15"/>
      <c r="AP1093" s="15"/>
      <c r="AQ1093" s="15"/>
      <c r="AR1093" s="15"/>
      <c r="AS1093" s="15"/>
      <c r="AT1093" s="15"/>
      <c r="AU1093" s="15"/>
    </row>
    <row r="1094" spans="1:47" ht="15" customHeight="1" x14ac:dyDescent="0.2">
      <c r="A1094" s="1"/>
      <c r="B1094" s="1">
        <v>15</v>
      </c>
      <c r="C1094" s="240" t="s">
        <v>69</v>
      </c>
      <c r="D1094" s="14"/>
      <c r="E1094" s="14"/>
      <c r="F1094" s="14"/>
      <c r="G1094" s="14"/>
      <c r="H1094" s="14"/>
      <c r="I1094" s="14"/>
      <c r="J1094" s="14"/>
      <c r="K1094" s="14">
        <v>1</v>
      </c>
      <c r="L1094" s="14"/>
      <c r="M1094" s="14"/>
      <c r="N1094" s="14"/>
      <c r="O1094" s="14"/>
      <c r="P1094" s="14"/>
      <c r="Q1094" s="1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8"/>
      <c r="AC1094" s="8"/>
      <c r="AD1094" s="8"/>
      <c r="AE1094" s="8"/>
      <c r="AF1094" s="8"/>
      <c r="AG1094" s="8"/>
      <c r="AH1094" s="8"/>
      <c r="AI1094" s="8"/>
      <c r="AJ1094" s="8"/>
      <c r="AK1094" s="8"/>
      <c r="AL1094" s="15"/>
      <c r="AM1094" s="15"/>
      <c r="AN1094" s="15"/>
      <c r="AO1094" s="15"/>
      <c r="AP1094" s="15"/>
      <c r="AQ1094" s="15"/>
      <c r="AR1094" s="15"/>
      <c r="AS1094" s="15"/>
      <c r="AT1094" s="15"/>
      <c r="AU1094" s="15"/>
    </row>
    <row r="1095" spans="1:47" ht="15" customHeight="1" x14ac:dyDescent="0.2">
      <c r="A1095" s="1"/>
      <c r="B1095" s="1">
        <v>16</v>
      </c>
      <c r="C1095" s="243" t="s">
        <v>71</v>
      </c>
      <c r="D1095" s="14"/>
      <c r="E1095" s="14"/>
      <c r="F1095" s="14"/>
      <c r="G1095" s="14"/>
      <c r="H1095" s="14"/>
      <c r="I1095" s="14"/>
      <c r="J1095" s="14"/>
      <c r="K1095" s="14"/>
      <c r="L1095" s="14"/>
      <c r="M1095" s="14"/>
      <c r="N1095" s="14"/>
      <c r="O1095" s="14"/>
      <c r="P1095" s="14"/>
      <c r="Q1095" s="1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8"/>
      <c r="AC1095" s="8"/>
      <c r="AD1095" s="8"/>
      <c r="AE1095" s="8"/>
      <c r="AF1095" s="8"/>
      <c r="AG1095" s="8"/>
      <c r="AH1095" s="8"/>
      <c r="AI1095" s="8"/>
      <c r="AJ1095" s="8"/>
      <c r="AK1095" s="8"/>
      <c r="AL1095" s="15"/>
      <c r="AM1095" s="15"/>
      <c r="AN1095" s="15"/>
      <c r="AO1095" s="15"/>
      <c r="AP1095" s="9"/>
      <c r="AQ1095" s="15"/>
      <c r="AR1095" s="15"/>
      <c r="AS1095" s="15"/>
      <c r="AT1095" s="15"/>
      <c r="AU1095" s="15"/>
    </row>
    <row r="1096" spans="1:47" ht="15" customHeight="1" x14ac:dyDescent="0.2">
      <c r="A1096" s="1"/>
      <c r="B1096" s="1">
        <v>17</v>
      </c>
      <c r="C1096" s="240" t="s">
        <v>72</v>
      </c>
      <c r="D1096" s="14"/>
      <c r="E1096" s="14"/>
      <c r="F1096" s="14"/>
      <c r="G1096" s="14"/>
      <c r="H1096" s="14"/>
      <c r="I1096" s="14"/>
      <c r="J1096" s="14"/>
      <c r="K1096" s="14"/>
      <c r="L1096" s="14"/>
      <c r="M1096" s="14">
        <v>3</v>
      </c>
      <c r="N1096" s="14"/>
      <c r="O1096" s="14"/>
      <c r="P1096" s="14"/>
      <c r="Q1096" s="1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8"/>
      <c r="AC1096" s="8"/>
      <c r="AD1096" s="8"/>
      <c r="AE1096" s="8"/>
      <c r="AF1096" s="8"/>
      <c r="AG1096" s="8"/>
      <c r="AH1096" s="8"/>
      <c r="AI1096" s="8"/>
      <c r="AJ1096" s="8"/>
      <c r="AK1096" s="8"/>
      <c r="AL1096" s="15"/>
      <c r="AM1096" s="15"/>
      <c r="AN1096" s="15"/>
      <c r="AO1096" s="15"/>
      <c r="AP1096" s="15"/>
      <c r="AQ1096" s="15"/>
      <c r="AR1096" s="15"/>
      <c r="AS1096" s="15"/>
      <c r="AT1096" s="15"/>
      <c r="AU1096" s="15"/>
    </row>
    <row r="1097" spans="1:47" ht="15" customHeight="1" x14ac:dyDescent="0.2">
      <c r="A1097" s="1"/>
      <c r="B1097" s="1">
        <v>18</v>
      </c>
      <c r="C1097" s="240" t="s">
        <v>73</v>
      </c>
      <c r="D1097" s="14"/>
      <c r="E1097" s="14"/>
      <c r="F1097" s="14">
        <v>3</v>
      </c>
      <c r="G1097" s="14" t="s">
        <v>458</v>
      </c>
      <c r="H1097" s="14"/>
      <c r="I1097" s="14"/>
      <c r="J1097" s="14"/>
      <c r="K1097" s="14">
        <v>4</v>
      </c>
      <c r="L1097" s="14"/>
      <c r="M1097" s="14"/>
      <c r="N1097" s="14"/>
      <c r="O1097" s="14"/>
      <c r="P1097" s="14"/>
      <c r="Q1097" s="1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8"/>
      <c r="AC1097" s="8"/>
      <c r="AD1097" s="8"/>
      <c r="AE1097" s="8"/>
      <c r="AF1097" s="8"/>
      <c r="AG1097" s="8">
        <v>1</v>
      </c>
      <c r="AH1097" s="8"/>
      <c r="AI1097" s="8"/>
      <c r="AJ1097" s="8"/>
      <c r="AK1097" s="8"/>
      <c r="AL1097" s="15"/>
      <c r="AM1097" s="15"/>
      <c r="AN1097" s="15"/>
      <c r="AO1097" s="15"/>
      <c r="AP1097" s="15"/>
      <c r="AQ1097" s="15"/>
      <c r="AR1097" s="15"/>
      <c r="AS1097" s="15"/>
      <c r="AT1097" s="15"/>
      <c r="AU1097" s="15"/>
    </row>
    <row r="1098" spans="1:47" ht="15" customHeight="1" x14ac:dyDescent="0.2">
      <c r="A1098" s="1"/>
      <c r="B1098" s="1">
        <v>19</v>
      </c>
      <c r="C1098" s="240" t="s">
        <v>75</v>
      </c>
      <c r="D1098" s="14"/>
      <c r="E1098" s="14"/>
      <c r="F1098" s="14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4"/>
      <c r="S1098" s="4"/>
      <c r="T1098" s="4"/>
      <c r="U1098" s="4">
        <v>1</v>
      </c>
      <c r="V1098" s="4"/>
      <c r="W1098" s="4"/>
      <c r="X1098" s="4"/>
      <c r="Y1098" s="4"/>
      <c r="Z1098" s="4"/>
      <c r="AA1098" s="4"/>
      <c r="AB1098" s="8"/>
      <c r="AC1098" s="8"/>
      <c r="AD1098" s="8"/>
      <c r="AE1098" s="8"/>
      <c r="AF1098" s="8"/>
      <c r="AG1098" s="8"/>
      <c r="AH1098" s="8"/>
      <c r="AI1098" s="8"/>
      <c r="AJ1098" s="8"/>
      <c r="AK1098" s="8"/>
      <c r="AL1098" s="15"/>
      <c r="AM1098" s="15"/>
      <c r="AN1098" s="15"/>
      <c r="AO1098" s="15"/>
      <c r="AP1098" s="15"/>
      <c r="AQ1098" s="9"/>
      <c r="AR1098" s="15"/>
      <c r="AS1098" s="15"/>
      <c r="AT1098" s="15"/>
      <c r="AU1098" s="15"/>
    </row>
    <row r="1099" spans="1:47" ht="15" customHeight="1" x14ac:dyDescent="0.2">
      <c r="A1099" s="1"/>
      <c r="B1099" s="1">
        <v>20</v>
      </c>
      <c r="C1099" s="240" t="s">
        <v>76</v>
      </c>
      <c r="D1099" s="14"/>
      <c r="E1099" s="14"/>
      <c r="F1099" s="14"/>
      <c r="G1099" s="14"/>
      <c r="H1099" s="14"/>
      <c r="I1099" s="14"/>
      <c r="J1099" s="14"/>
      <c r="K1099" s="14">
        <v>1</v>
      </c>
      <c r="L1099" s="14"/>
      <c r="M1099" s="14"/>
      <c r="N1099" s="14"/>
      <c r="O1099" s="14"/>
      <c r="P1099" s="14"/>
      <c r="Q1099" s="1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8"/>
      <c r="AC1099" s="8"/>
      <c r="AD1099" s="8"/>
      <c r="AE1099" s="8"/>
      <c r="AF1099" s="8"/>
      <c r="AG1099" s="8"/>
      <c r="AH1099" s="8"/>
      <c r="AI1099" s="8"/>
      <c r="AJ1099" s="8"/>
      <c r="AK1099" s="8"/>
      <c r="AL1099" s="15"/>
      <c r="AM1099" s="15"/>
      <c r="AN1099" s="15"/>
      <c r="AO1099" s="15"/>
      <c r="AP1099" s="15"/>
      <c r="AQ1099" s="15"/>
      <c r="AR1099" s="15"/>
      <c r="AS1099" s="15"/>
      <c r="AT1099" s="15"/>
      <c r="AU1099" s="15"/>
    </row>
    <row r="1100" spans="1:47" ht="15" customHeight="1" x14ac:dyDescent="0.2">
      <c r="B1100" s="1">
        <v>21</v>
      </c>
      <c r="C1100" s="240" t="s">
        <v>77</v>
      </c>
      <c r="D1100" s="14">
        <v>4</v>
      </c>
      <c r="E1100" s="14"/>
      <c r="F1100" s="14"/>
      <c r="G1100" s="14"/>
      <c r="H1100" s="14"/>
      <c r="I1100" s="14"/>
      <c r="J1100" s="14"/>
      <c r="K1100" s="14"/>
      <c r="L1100" s="14"/>
      <c r="M1100" s="14"/>
      <c r="N1100" s="14"/>
      <c r="O1100" s="14"/>
      <c r="P1100" s="14"/>
      <c r="Q1100" s="14"/>
      <c r="R1100" s="4"/>
      <c r="S1100" s="4"/>
      <c r="T1100" s="3"/>
      <c r="U1100" s="4"/>
      <c r="V1100" s="4"/>
      <c r="W1100" s="4"/>
      <c r="X1100" s="4"/>
      <c r="Y1100" s="4"/>
      <c r="Z1100" s="4"/>
      <c r="AA1100" s="4"/>
      <c r="AB1100" s="8"/>
      <c r="AC1100" s="8"/>
      <c r="AD1100" s="8"/>
      <c r="AE1100" s="8"/>
      <c r="AF1100" s="8"/>
      <c r="AG1100" s="8"/>
      <c r="AH1100" s="8"/>
      <c r="AI1100" s="8"/>
      <c r="AJ1100" s="8"/>
      <c r="AK1100" s="8"/>
      <c r="AL1100" s="15"/>
      <c r="AM1100" s="15"/>
      <c r="AN1100" s="15"/>
      <c r="AO1100" s="15"/>
      <c r="AP1100" s="15"/>
      <c r="AQ1100" s="15"/>
      <c r="AR1100" s="15"/>
      <c r="AS1100" s="15"/>
      <c r="AT1100" s="15"/>
      <c r="AU1100" s="15"/>
    </row>
    <row r="1101" spans="1:47" ht="15" customHeight="1" x14ac:dyDescent="0.2">
      <c r="A1101" s="1"/>
      <c r="B1101" s="1">
        <v>22</v>
      </c>
      <c r="C1101" s="240" t="s">
        <v>78</v>
      </c>
      <c r="D1101" s="14"/>
      <c r="E1101" s="14"/>
      <c r="F1101" s="14"/>
      <c r="G1101" s="14"/>
      <c r="H1101" s="14"/>
      <c r="I1101" s="14"/>
      <c r="J1101" s="14"/>
      <c r="K1101" s="32">
        <v>2</v>
      </c>
      <c r="L1101" s="14"/>
      <c r="M1101" s="14"/>
      <c r="N1101" s="14"/>
      <c r="O1101" s="14"/>
      <c r="P1101" s="14"/>
      <c r="Q1101" s="1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8"/>
      <c r="AC1101" s="8"/>
      <c r="AD1101" s="8"/>
      <c r="AE1101" s="8"/>
      <c r="AF1101" s="8"/>
      <c r="AG1101" s="8">
        <v>1</v>
      </c>
      <c r="AH1101" s="8"/>
      <c r="AI1101" s="8">
        <v>1</v>
      </c>
      <c r="AJ1101" s="8"/>
      <c r="AK1101" s="8"/>
      <c r="AL1101" s="15"/>
      <c r="AM1101" s="15"/>
      <c r="AN1101" s="15"/>
      <c r="AO1101" s="15"/>
      <c r="AP1101" s="15"/>
      <c r="AQ1101" s="15"/>
      <c r="AR1101" s="15"/>
      <c r="AS1101" s="15"/>
      <c r="AT1101" s="15"/>
      <c r="AU1101" s="15"/>
    </row>
    <row r="1102" spans="1:47" ht="15" customHeight="1" x14ac:dyDescent="0.2">
      <c r="A1102" s="1"/>
      <c r="B1102" s="33">
        <v>23</v>
      </c>
      <c r="C1102" s="258" t="s">
        <v>424</v>
      </c>
      <c r="D1102" s="14"/>
      <c r="E1102" s="14"/>
      <c r="F1102" s="14"/>
      <c r="G1102" s="14"/>
      <c r="H1102" s="14"/>
      <c r="I1102" s="14"/>
      <c r="J1102" s="14"/>
      <c r="K1102" s="14"/>
      <c r="L1102" s="14"/>
      <c r="M1102" s="14"/>
      <c r="N1102" s="14"/>
      <c r="O1102" s="14"/>
      <c r="P1102" s="14"/>
      <c r="Q1102" s="1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8"/>
      <c r="AC1102" s="8"/>
      <c r="AD1102" s="8"/>
      <c r="AE1102" s="8"/>
      <c r="AF1102" s="8"/>
      <c r="AG1102" s="8"/>
      <c r="AH1102" s="8"/>
      <c r="AI1102" s="8"/>
      <c r="AJ1102" s="34"/>
      <c r="AK1102" s="8"/>
      <c r="AL1102" s="15"/>
      <c r="AM1102" s="15"/>
      <c r="AN1102" s="15"/>
      <c r="AO1102" s="15"/>
      <c r="AP1102" s="15"/>
      <c r="AQ1102" s="15"/>
      <c r="AR1102" s="15"/>
      <c r="AS1102" s="15"/>
      <c r="AT1102" s="15"/>
      <c r="AU1102" s="15"/>
    </row>
    <row r="1103" spans="1:47" ht="15" customHeight="1" x14ac:dyDescent="0.2">
      <c r="A1103" s="1"/>
      <c r="B1103" s="33">
        <v>24</v>
      </c>
      <c r="C1103" s="258" t="s">
        <v>425</v>
      </c>
      <c r="D1103" s="14"/>
      <c r="E1103" s="14"/>
      <c r="F1103" s="14"/>
      <c r="G1103" s="14"/>
      <c r="H1103" s="14"/>
      <c r="I1103" s="14"/>
      <c r="J1103" s="14"/>
      <c r="K1103" s="14"/>
      <c r="L1103" s="14"/>
      <c r="M1103" s="14"/>
      <c r="N1103" s="14"/>
      <c r="O1103" s="14"/>
      <c r="P1103" s="14"/>
      <c r="Q1103" s="1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8"/>
      <c r="AC1103" s="8"/>
      <c r="AD1103" s="8"/>
      <c r="AE1103" s="8"/>
      <c r="AF1103" s="8"/>
      <c r="AG1103" s="8"/>
      <c r="AH1103" s="8"/>
      <c r="AI1103" s="8"/>
      <c r="AJ1103" s="8"/>
      <c r="AK1103" s="8"/>
      <c r="AL1103" s="15"/>
      <c r="AM1103" s="15"/>
      <c r="AN1103" s="15"/>
      <c r="AO1103" s="15"/>
      <c r="AP1103" s="15"/>
      <c r="AQ1103" s="15"/>
      <c r="AR1103" s="15"/>
      <c r="AS1103" s="15"/>
      <c r="AT1103" s="15"/>
      <c r="AU1103" s="15"/>
    </row>
    <row r="1104" spans="1:47" ht="15" customHeight="1" x14ac:dyDescent="0.2">
      <c r="A1104" s="1"/>
      <c r="B1104" s="33">
        <v>25</v>
      </c>
      <c r="C1104" s="258" t="s">
        <v>396</v>
      </c>
      <c r="D1104" s="14"/>
      <c r="E1104" s="14"/>
      <c r="F1104" s="14"/>
      <c r="G1104" s="14"/>
      <c r="H1104" s="14"/>
      <c r="I1104" s="14"/>
      <c r="J1104" s="14"/>
      <c r="K1104" s="14"/>
      <c r="L1104" s="14"/>
      <c r="M1104" s="14"/>
      <c r="N1104" s="14"/>
      <c r="O1104" s="14"/>
      <c r="P1104" s="14"/>
      <c r="Q1104" s="1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8"/>
      <c r="AC1104" s="8"/>
      <c r="AD1104" s="8"/>
      <c r="AE1104" s="8"/>
      <c r="AF1104" s="8"/>
      <c r="AG1104" s="8"/>
      <c r="AH1104" s="8"/>
      <c r="AI1104" s="8"/>
      <c r="AJ1104" s="8"/>
      <c r="AK1104" s="8"/>
      <c r="AL1104" s="15"/>
      <c r="AM1104" s="15"/>
      <c r="AN1104" s="15"/>
      <c r="AO1104" s="15"/>
      <c r="AP1104" s="15"/>
      <c r="AQ1104" s="15"/>
      <c r="AR1104" s="15"/>
      <c r="AS1104" s="15"/>
      <c r="AT1104" s="15"/>
      <c r="AU1104" s="15"/>
    </row>
    <row r="1105" spans="1:47" ht="15" customHeight="1" x14ac:dyDescent="0.2">
      <c r="A1105" s="1"/>
      <c r="B1105" s="33">
        <v>26</v>
      </c>
      <c r="C1105" s="243" t="s">
        <v>80</v>
      </c>
      <c r="D1105" s="14"/>
      <c r="E1105" s="14"/>
      <c r="F1105" s="14"/>
      <c r="G1105" s="14"/>
      <c r="H1105" s="14"/>
      <c r="I1105" s="14"/>
      <c r="J1105" s="14"/>
      <c r="K1105" s="14"/>
      <c r="L1105" s="14"/>
      <c r="M1105" s="14"/>
      <c r="N1105" s="14"/>
      <c r="O1105" s="14"/>
      <c r="P1105" s="14"/>
      <c r="Q1105" s="1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8"/>
      <c r="AC1105" s="8"/>
      <c r="AD1105" s="8"/>
      <c r="AE1105" s="8"/>
      <c r="AF1105" s="8"/>
      <c r="AG1105" s="8"/>
      <c r="AH1105" s="8"/>
      <c r="AI1105" s="8"/>
      <c r="AJ1105" s="8"/>
      <c r="AK1105" s="8"/>
      <c r="AL1105" s="15"/>
      <c r="AM1105" s="15"/>
      <c r="AN1105" s="15"/>
      <c r="AO1105" s="15"/>
      <c r="AP1105" s="15"/>
      <c r="AQ1105" s="15"/>
      <c r="AR1105" s="15"/>
      <c r="AS1105" s="15"/>
      <c r="AT1105" s="15"/>
      <c r="AU1105" s="15"/>
    </row>
    <row r="1106" spans="1:47" ht="15" customHeight="1" x14ac:dyDescent="0.2">
      <c r="A1106" s="1"/>
      <c r="B1106" s="33">
        <v>27</v>
      </c>
      <c r="C1106" s="243" t="s">
        <v>81</v>
      </c>
      <c r="D1106" s="14"/>
      <c r="E1106" s="14"/>
      <c r="F1106" s="14"/>
      <c r="G1106" s="14"/>
      <c r="H1106" s="14"/>
      <c r="I1106" s="14"/>
      <c r="J1106" s="14"/>
      <c r="K1106" s="14"/>
      <c r="L1106" s="14"/>
      <c r="M1106" s="36"/>
      <c r="N1106" s="14"/>
      <c r="O1106" s="14"/>
      <c r="P1106" s="14"/>
      <c r="Q1106" s="1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8"/>
      <c r="AC1106" s="8"/>
      <c r="AD1106" s="8"/>
      <c r="AE1106" s="8"/>
      <c r="AF1106" s="8"/>
      <c r="AG1106" s="8"/>
      <c r="AH1106" s="8"/>
      <c r="AI1106" s="8"/>
      <c r="AJ1106" s="8"/>
      <c r="AK1106" s="8"/>
      <c r="AL1106" s="15"/>
      <c r="AM1106" s="15"/>
      <c r="AN1106" s="15"/>
      <c r="AO1106" s="15"/>
      <c r="AP1106" s="15"/>
      <c r="AQ1106" s="15"/>
      <c r="AR1106" s="15"/>
      <c r="AS1106" s="15"/>
      <c r="AT1106" s="15"/>
      <c r="AU1106" s="15"/>
    </row>
    <row r="1107" spans="1:47" ht="15" customHeight="1" x14ac:dyDescent="0.2">
      <c r="A1107" s="1"/>
      <c r="B1107" s="33">
        <v>28</v>
      </c>
      <c r="C1107" s="243" t="s">
        <v>53</v>
      </c>
      <c r="D1107" s="14"/>
      <c r="E1107" s="14"/>
      <c r="F1107" s="14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8"/>
      <c r="AC1107" s="8"/>
      <c r="AD1107" s="8"/>
      <c r="AE1107" s="8"/>
      <c r="AF1107" s="8"/>
      <c r="AG1107" s="8"/>
      <c r="AH1107" s="8"/>
      <c r="AI1107" s="8"/>
      <c r="AJ1107" s="8"/>
      <c r="AK1107" s="8"/>
      <c r="AL1107" s="15"/>
      <c r="AM1107" s="15"/>
      <c r="AN1107" s="15"/>
      <c r="AO1107" s="15"/>
      <c r="AP1107" s="15"/>
      <c r="AQ1107" s="15"/>
      <c r="AR1107" s="15"/>
      <c r="AS1107" s="15"/>
      <c r="AT1107" s="15"/>
      <c r="AU1107" s="15"/>
    </row>
    <row r="1108" spans="1:47" ht="15" customHeight="1" x14ac:dyDescent="0.2">
      <c r="A1108" s="1"/>
      <c r="B1108" s="33">
        <v>29</v>
      </c>
      <c r="C1108" s="243" t="s">
        <v>61</v>
      </c>
      <c r="D1108" s="14"/>
      <c r="E1108" s="14"/>
      <c r="F1108" s="14"/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  <c r="Q1108" s="1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8"/>
      <c r="AC1108" s="8"/>
      <c r="AD1108" s="8"/>
      <c r="AE1108" s="8"/>
      <c r="AF1108" s="8"/>
      <c r="AG1108" s="8"/>
      <c r="AH1108" s="8"/>
      <c r="AI1108" s="8"/>
      <c r="AJ1108" s="8"/>
      <c r="AK1108" s="8"/>
      <c r="AL1108" s="15"/>
      <c r="AM1108" s="15"/>
      <c r="AN1108" s="15"/>
      <c r="AO1108" s="15"/>
      <c r="AP1108" s="15"/>
      <c r="AQ1108" s="15"/>
      <c r="AR1108" s="15"/>
      <c r="AS1108" s="15"/>
      <c r="AT1108" s="15"/>
      <c r="AU1108" s="15"/>
    </row>
    <row r="1109" spans="1:47" ht="15" customHeight="1" x14ac:dyDescent="0.2">
      <c r="A1109" s="1"/>
      <c r="B1109" s="33">
        <v>30</v>
      </c>
      <c r="C1109" s="240" t="s">
        <v>48</v>
      </c>
      <c r="D1109" s="14"/>
      <c r="E1109" s="14"/>
      <c r="F1109" s="14"/>
      <c r="G1109" s="14"/>
      <c r="H1109" s="14"/>
      <c r="I1109" s="14"/>
      <c r="J1109" s="14"/>
      <c r="K1109" s="14">
        <v>1</v>
      </c>
      <c r="L1109" s="14"/>
      <c r="M1109" s="14"/>
      <c r="N1109" s="14"/>
      <c r="O1109" s="14"/>
      <c r="P1109" s="14"/>
      <c r="Q1109" s="1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8"/>
      <c r="AC1109" s="8"/>
      <c r="AD1109" s="8"/>
      <c r="AE1109" s="8"/>
      <c r="AF1109" s="8"/>
      <c r="AG1109" s="8"/>
      <c r="AH1109" s="8"/>
      <c r="AI1109" s="8"/>
      <c r="AJ1109" s="8"/>
      <c r="AK1109" s="8"/>
      <c r="AL1109" s="15"/>
      <c r="AM1109" s="15"/>
      <c r="AN1109" s="15"/>
      <c r="AO1109" s="15"/>
      <c r="AP1109" s="15"/>
      <c r="AQ1109" s="15"/>
      <c r="AR1109" s="15"/>
      <c r="AS1109" s="15"/>
      <c r="AT1109" s="15"/>
      <c r="AU1109" s="15"/>
    </row>
    <row r="1110" spans="1:47" ht="15" customHeight="1" x14ac:dyDescent="0.2">
      <c r="A1110" s="1"/>
      <c r="B1110" s="33">
        <v>31</v>
      </c>
      <c r="C1110" s="240" t="s">
        <v>49</v>
      </c>
      <c r="D1110" s="14"/>
      <c r="E1110" s="14"/>
      <c r="F1110" s="14"/>
      <c r="G1110" s="14"/>
      <c r="H1110" s="14"/>
      <c r="I1110" s="14"/>
      <c r="J1110" s="14"/>
      <c r="K1110" s="14"/>
      <c r="L1110" s="14"/>
      <c r="M1110" s="14">
        <v>1</v>
      </c>
      <c r="N1110" s="14"/>
      <c r="O1110" s="14"/>
      <c r="P1110" s="14"/>
      <c r="Q1110" s="1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8"/>
      <c r="AC1110" s="8"/>
      <c r="AD1110" s="8"/>
      <c r="AE1110" s="8"/>
      <c r="AF1110" s="8"/>
      <c r="AG1110" s="8">
        <v>2</v>
      </c>
      <c r="AH1110" s="8"/>
      <c r="AI1110" s="8"/>
      <c r="AJ1110" s="8"/>
      <c r="AK1110" s="8"/>
      <c r="AL1110" s="15"/>
      <c r="AM1110" s="15"/>
      <c r="AN1110" s="15"/>
      <c r="AO1110" s="15"/>
      <c r="AP1110" s="15"/>
      <c r="AQ1110" s="15"/>
      <c r="AR1110" s="15"/>
      <c r="AS1110" s="15"/>
      <c r="AT1110" s="15"/>
      <c r="AU1110" s="15"/>
    </row>
    <row r="1111" spans="1:47" ht="15" customHeight="1" x14ac:dyDescent="0.2">
      <c r="A1111" s="1"/>
      <c r="B1111" s="33">
        <v>32</v>
      </c>
      <c r="C1111" s="243" t="s">
        <v>428</v>
      </c>
      <c r="D1111" s="14"/>
      <c r="E1111" s="14"/>
      <c r="F1111" s="14"/>
      <c r="G1111" s="14"/>
      <c r="H1111" s="14"/>
      <c r="I1111" s="14"/>
      <c r="J1111" s="14"/>
      <c r="K1111" s="14"/>
      <c r="L1111" s="14"/>
      <c r="M1111" s="14"/>
      <c r="N1111" s="14"/>
      <c r="O1111" s="14"/>
      <c r="P1111" s="14"/>
      <c r="Q1111" s="1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8"/>
      <c r="AC1111" s="8"/>
      <c r="AD1111" s="8"/>
      <c r="AE1111" s="8"/>
      <c r="AF1111" s="8"/>
      <c r="AG1111" s="8"/>
      <c r="AH1111" s="8"/>
      <c r="AI1111" s="8"/>
      <c r="AJ1111" s="8"/>
      <c r="AK1111" s="8"/>
      <c r="AL1111" s="15"/>
      <c r="AM1111" s="15"/>
      <c r="AN1111" s="15"/>
      <c r="AO1111" s="15"/>
      <c r="AP1111" s="15"/>
      <c r="AQ1111" s="15"/>
      <c r="AR1111" s="15"/>
      <c r="AS1111" s="15"/>
      <c r="AT1111" s="15"/>
      <c r="AU1111" s="15"/>
    </row>
    <row r="1112" spans="1:47" ht="15" customHeight="1" x14ac:dyDescent="0.2">
      <c r="A1112" s="1"/>
      <c r="B1112" s="33">
        <v>33</v>
      </c>
      <c r="C1112" s="243" t="s">
        <v>59</v>
      </c>
      <c r="D1112" s="14"/>
      <c r="E1112" s="14"/>
      <c r="F1112" s="14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  <c r="Q1112" s="1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8"/>
      <c r="AC1112" s="8"/>
      <c r="AD1112" s="8"/>
      <c r="AE1112" s="8"/>
      <c r="AF1112" s="8"/>
      <c r="AG1112" s="8"/>
      <c r="AH1112" s="8"/>
      <c r="AI1112" s="8"/>
      <c r="AJ1112" s="8"/>
      <c r="AK1112" s="8"/>
      <c r="AL1112" s="15"/>
      <c r="AM1112" s="15"/>
      <c r="AN1112" s="15"/>
      <c r="AO1112" s="15"/>
      <c r="AP1112" s="15"/>
      <c r="AQ1112" s="15"/>
      <c r="AR1112" s="15"/>
      <c r="AS1112" s="15"/>
      <c r="AT1112" s="15"/>
      <c r="AU1112" s="15"/>
    </row>
    <row r="1113" spans="1:47" ht="15" customHeight="1" x14ac:dyDescent="0.2">
      <c r="A1113" s="1"/>
      <c r="B1113" s="33">
        <v>34</v>
      </c>
      <c r="C1113" s="243" t="s">
        <v>60</v>
      </c>
      <c r="D1113" s="14"/>
      <c r="E1113" s="14"/>
      <c r="F1113" s="14"/>
      <c r="G1113" s="14"/>
      <c r="H1113" s="14"/>
      <c r="I1113" s="14"/>
      <c r="J1113" s="14"/>
      <c r="K1113" s="14"/>
      <c r="L1113" s="14"/>
      <c r="M1113" s="14"/>
      <c r="N1113" s="14"/>
      <c r="O1113" s="14"/>
      <c r="P1113" s="14"/>
      <c r="Q1113" s="1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8"/>
      <c r="AC1113" s="8"/>
      <c r="AD1113" s="8"/>
      <c r="AE1113" s="8"/>
      <c r="AF1113" s="8"/>
      <c r="AG1113" s="8"/>
      <c r="AH1113" s="8"/>
      <c r="AI1113" s="8"/>
      <c r="AJ1113" s="8"/>
      <c r="AK1113" s="8"/>
      <c r="AL1113" s="15"/>
      <c r="AM1113" s="15"/>
      <c r="AN1113" s="15"/>
      <c r="AO1113" s="15"/>
      <c r="AP1113" s="15"/>
      <c r="AQ1113" s="15"/>
      <c r="AR1113" s="15"/>
      <c r="AS1113" s="15"/>
      <c r="AT1113" s="15"/>
      <c r="AU1113" s="15"/>
    </row>
    <row r="1114" spans="1:47" ht="15" customHeight="1" x14ac:dyDescent="0.2">
      <c r="A1114" s="1"/>
      <c r="B1114" s="1">
        <v>35</v>
      </c>
      <c r="C1114" s="258" t="s">
        <v>429</v>
      </c>
      <c r="D1114" s="14"/>
      <c r="E1114" s="14"/>
      <c r="F1114" s="14"/>
      <c r="G1114" s="14"/>
      <c r="H1114" s="14"/>
      <c r="I1114" s="14"/>
      <c r="J1114" s="14"/>
      <c r="K1114" s="14"/>
      <c r="L1114" s="14"/>
      <c r="M1114" s="14"/>
      <c r="N1114" s="14"/>
      <c r="O1114" s="14"/>
      <c r="P1114" s="14"/>
      <c r="Q1114" s="1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8"/>
      <c r="AC1114" s="8"/>
      <c r="AD1114" s="8"/>
      <c r="AE1114" s="8"/>
      <c r="AF1114" s="8"/>
      <c r="AG1114" s="8"/>
      <c r="AH1114" s="8"/>
      <c r="AI1114" s="8"/>
      <c r="AJ1114" s="8"/>
      <c r="AK1114" s="8"/>
      <c r="AL1114" s="15"/>
      <c r="AM1114" s="15"/>
      <c r="AN1114" s="15"/>
      <c r="AO1114" s="15"/>
      <c r="AP1114" s="15"/>
      <c r="AQ1114" s="15"/>
      <c r="AR1114" s="15"/>
      <c r="AS1114" s="15"/>
      <c r="AT1114" s="15"/>
      <c r="AU1114" s="15"/>
    </row>
    <row r="1115" spans="1:47" ht="15" customHeight="1" x14ac:dyDescent="0.2">
      <c r="A1115" s="1"/>
      <c r="B1115" s="1">
        <v>36</v>
      </c>
      <c r="C1115" s="243" t="s">
        <v>83</v>
      </c>
      <c r="D1115" s="14"/>
      <c r="E1115" s="14"/>
      <c r="F1115" s="14"/>
      <c r="G1115" s="14"/>
      <c r="H1115" s="14"/>
      <c r="I1115" s="14"/>
      <c r="J1115" s="14"/>
      <c r="K1115" s="14"/>
      <c r="L1115" s="14"/>
      <c r="M1115" s="14"/>
      <c r="N1115" s="14"/>
      <c r="O1115" s="14"/>
      <c r="P1115" s="14"/>
      <c r="Q1115" s="1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8"/>
      <c r="AC1115" s="8"/>
      <c r="AD1115" s="8"/>
      <c r="AE1115" s="8"/>
      <c r="AF1115" s="8"/>
      <c r="AG1115" s="8"/>
      <c r="AH1115" s="8"/>
      <c r="AI1115" s="8"/>
      <c r="AJ1115" s="8"/>
      <c r="AK1115" s="8"/>
      <c r="AL1115" s="15"/>
      <c r="AM1115" s="15"/>
      <c r="AN1115" s="15"/>
      <c r="AO1115" s="15"/>
      <c r="AP1115" s="15"/>
      <c r="AQ1115" s="15"/>
      <c r="AR1115" s="15"/>
      <c r="AS1115" s="15"/>
      <c r="AT1115" s="15"/>
      <c r="AU1115" s="15"/>
    </row>
    <row r="1116" spans="1:47" ht="15" customHeight="1" x14ac:dyDescent="0.2">
      <c r="A1116" s="1"/>
      <c r="B1116" s="1">
        <v>37</v>
      </c>
      <c r="C1116" s="243" t="s">
        <v>84</v>
      </c>
      <c r="D1116" s="14"/>
      <c r="E1116" s="14"/>
      <c r="F1116" s="14"/>
      <c r="G1116" s="14"/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8"/>
      <c r="AC1116" s="8"/>
      <c r="AD1116" s="8"/>
      <c r="AE1116" s="8"/>
      <c r="AF1116" s="8"/>
      <c r="AG1116" s="8"/>
      <c r="AH1116" s="8"/>
      <c r="AI1116" s="8"/>
      <c r="AJ1116" s="8"/>
      <c r="AK1116" s="8"/>
      <c r="AL1116" s="15"/>
      <c r="AM1116" s="15"/>
      <c r="AN1116" s="15"/>
      <c r="AO1116" s="15"/>
      <c r="AP1116" s="15"/>
      <c r="AQ1116" s="15"/>
      <c r="AR1116" s="15"/>
      <c r="AS1116" s="15"/>
      <c r="AT1116" s="15"/>
      <c r="AU1116" s="15"/>
    </row>
    <row r="1117" spans="1:47" ht="15" customHeight="1" x14ac:dyDescent="0.2">
      <c r="A1117" s="1"/>
      <c r="B1117" s="1">
        <v>38</v>
      </c>
      <c r="C1117" s="240" t="s">
        <v>85</v>
      </c>
      <c r="D1117" s="14"/>
      <c r="E1117" s="14">
        <v>5</v>
      </c>
      <c r="F1117" s="14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  <c r="Q1117" s="1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8"/>
      <c r="AC1117" s="8"/>
      <c r="AD1117" s="8"/>
      <c r="AE1117" s="8"/>
      <c r="AF1117" s="8"/>
      <c r="AG1117" s="8"/>
      <c r="AH1117" s="8"/>
      <c r="AI1117" s="8"/>
      <c r="AJ1117" s="8"/>
      <c r="AK1117" s="8"/>
      <c r="AL1117" s="15"/>
      <c r="AM1117" s="15"/>
      <c r="AN1117" s="15"/>
      <c r="AO1117" s="15"/>
      <c r="AP1117" s="15"/>
      <c r="AQ1117" s="15"/>
      <c r="AR1117" s="15"/>
      <c r="AS1117" s="15"/>
      <c r="AT1117" s="15"/>
      <c r="AU1117" s="15"/>
    </row>
    <row r="1118" spans="1:47" ht="15" customHeight="1" x14ac:dyDescent="0.2">
      <c r="A1118" s="1"/>
      <c r="B1118" s="1">
        <v>39</v>
      </c>
      <c r="C1118" s="258" t="s">
        <v>435</v>
      </c>
      <c r="D1118" s="14"/>
      <c r="E1118" s="14"/>
      <c r="F1118" s="14"/>
      <c r="G1118" s="14"/>
      <c r="H1118" s="14"/>
      <c r="I1118" s="14"/>
      <c r="J1118" s="14"/>
      <c r="K1118" s="14"/>
      <c r="L1118" s="14"/>
      <c r="M1118" s="14"/>
      <c r="N1118" s="14"/>
      <c r="O1118" s="14"/>
      <c r="P1118" s="14"/>
      <c r="Q1118" s="1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8"/>
      <c r="AC1118" s="8"/>
      <c r="AD1118" s="8"/>
      <c r="AE1118" s="8"/>
      <c r="AF1118" s="8"/>
      <c r="AG1118" s="8"/>
      <c r="AH1118" s="8"/>
      <c r="AI1118" s="8"/>
      <c r="AJ1118" s="8"/>
      <c r="AK1118" s="8"/>
      <c r="AL1118" s="15"/>
      <c r="AM1118" s="15"/>
      <c r="AN1118" s="15"/>
      <c r="AO1118" s="15"/>
      <c r="AP1118" s="15"/>
      <c r="AQ1118" s="15"/>
      <c r="AR1118" s="15"/>
      <c r="AS1118" s="15"/>
      <c r="AT1118" s="15"/>
      <c r="AU1118" s="15"/>
    </row>
    <row r="1119" spans="1:47" ht="15" customHeight="1" x14ac:dyDescent="0.2">
      <c r="A1119" s="1"/>
      <c r="B1119" s="1"/>
      <c r="C1119" s="243"/>
      <c r="D1119" s="14"/>
      <c r="E1119" s="14"/>
      <c r="F1119" s="14"/>
      <c r="G1119" s="14"/>
      <c r="H1119" s="14"/>
      <c r="I1119" s="14"/>
      <c r="J1119" s="14"/>
      <c r="K1119" s="14"/>
      <c r="L1119" s="14"/>
      <c r="M1119" s="14"/>
      <c r="N1119" s="14"/>
      <c r="O1119" s="14"/>
      <c r="P1119" s="14"/>
      <c r="Q1119" s="1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8"/>
      <c r="AC1119" s="8"/>
      <c r="AD1119" s="8"/>
      <c r="AE1119" s="8"/>
      <c r="AF1119" s="8"/>
      <c r="AG1119" s="8"/>
      <c r="AH1119" s="8"/>
      <c r="AI1119" s="8"/>
      <c r="AJ1119" s="8"/>
      <c r="AK1119" s="8"/>
      <c r="AL1119" s="15"/>
      <c r="AM1119" s="15"/>
      <c r="AN1119" s="15"/>
      <c r="AO1119" s="15"/>
      <c r="AP1119" s="15"/>
      <c r="AQ1119" s="15"/>
      <c r="AR1119" s="15"/>
      <c r="AS1119" s="15"/>
      <c r="AT1119" s="15"/>
      <c r="AU1119" s="15"/>
    </row>
    <row r="1120" spans="1:47" ht="15" customHeight="1" x14ac:dyDescent="0.2">
      <c r="A1120" s="1"/>
      <c r="B1120" s="1"/>
      <c r="C1120" s="240" t="s">
        <v>87</v>
      </c>
      <c r="D1120" s="14"/>
      <c r="E1120" s="14"/>
      <c r="F1120" s="14"/>
      <c r="G1120" s="14"/>
      <c r="H1120" s="14"/>
      <c r="I1120" s="14"/>
      <c r="J1120" s="14"/>
      <c r="K1120" s="14"/>
      <c r="L1120" s="14"/>
      <c r="M1120" s="14"/>
      <c r="N1120" s="14"/>
      <c r="O1120" s="14"/>
      <c r="P1120" s="14"/>
      <c r="Q1120" s="1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8"/>
      <c r="AC1120" s="8"/>
      <c r="AD1120" s="8"/>
      <c r="AE1120" s="8"/>
      <c r="AF1120" s="8"/>
      <c r="AG1120" s="8">
        <v>1</v>
      </c>
      <c r="AH1120" s="8"/>
      <c r="AI1120" s="8">
        <v>1</v>
      </c>
      <c r="AJ1120" s="8"/>
      <c r="AK1120" s="8"/>
      <c r="AL1120" s="15"/>
      <c r="AM1120" s="15"/>
      <c r="AN1120" s="15"/>
      <c r="AO1120" s="15"/>
      <c r="AP1120" s="15"/>
      <c r="AQ1120" s="15"/>
      <c r="AR1120" s="15"/>
      <c r="AS1120" s="15"/>
      <c r="AT1120" s="15"/>
      <c r="AU1120" s="15"/>
    </row>
    <row r="1121" spans="1:47" ht="15" customHeight="1" x14ac:dyDescent="0.2">
      <c r="A1121" s="1"/>
      <c r="B1121" s="1"/>
      <c r="C1121" s="242" t="s">
        <v>57</v>
      </c>
      <c r="D1121" s="14"/>
      <c r="E1121" s="14"/>
      <c r="F1121" s="14"/>
      <c r="G1121" s="14"/>
      <c r="H1121" s="14"/>
      <c r="I1121" s="14"/>
      <c r="J1121" s="14"/>
      <c r="K1121" s="14"/>
      <c r="L1121" s="14"/>
      <c r="M1121" s="14"/>
      <c r="N1121" s="14"/>
      <c r="O1121" s="14"/>
      <c r="P1121" s="14"/>
      <c r="Q1121" s="1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8"/>
      <c r="AC1121" s="8"/>
      <c r="AD1121" s="8"/>
      <c r="AE1121" s="8"/>
      <c r="AF1121" s="8"/>
      <c r="AG1121" s="8"/>
      <c r="AH1121" s="8"/>
      <c r="AI1121" s="8"/>
      <c r="AJ1121" s="8"/>
      <c r="AK1121" s="8">
        <v>1</v>
      </c>
      <c r="AL1121" s="15">
        <v>1</v>
      </c>
      <c r="AM1121" s="15"/>
      <c r="AN1121" s="15"/>
      <c r="AO1121" s="15"/>
      <c r="AP1121" s="15"/>
      <c r="AQ1121" s="15"/>
      <c r="AR1121" s="15"/>
      <c r="AS1121" s="15"/>
      <c r="AT1121" s="15"/>
      <c r="AU1121" s="15"/>
    </row>
    <row r="1122" spans="1:47" ht="15" customHeight="1" x14ac:dyDescent="0.2">
      <c r="A1122" s="1"/>
      <c r="B1122" s="1"/>
      <c r="C1122" s="240" t="s">
        <v>74</v>
      </c>
      <c r="D1122" s="14"/>
      <c r="E1122" s="14"/>
      <c r="F1122" s="14"/>
      <c r="G1122" s="14"/>
      <c r="H1122" s="14"/>
      <c r="I1122" s="14"/>
      <c r="J1122" s="14"/>
      <c r="K1122" s="14"/>
      <c r="L1122" s="14"/>
      <c r="M1122" s="14">
        <v>3</v>
      </c>
      <c r="N1122" s="14"/>
      <c r="O1122" s="14"/>
      <c r="P1122" s="14"/>
      <c r="Q1122" s="1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8"/>
      <c r="AC1122" s="8"/>
      <c r="AD1122" s="8"/>
      <c r="AE1122" s="8"/>
      <c r="AF1122" s="8"/>
      <c r="AG1122" s="8"/>
      <c r="AH1122" s="8"/>
      <c r="AI1122" s="8"/>
      <c r="AJ1122" s="8"/>
      <c r="AK1122" s="8"/>
      <c r="AL1122" s="15"/>
      <c r="AM1122" s="15"/>
      <c r="AN1122" s="15"/>
      <c r="AO1122" s="15"/>
      <c r="AP1122" s="15"/>
      <c r="AQ1122" s="15"/>
      <c r="AR1122" s="15">
        <v>2</v>
      </c>
      <c r="AS1122" s="15"/>
      <c r="AT1122" s="15"/>
      <c r="AU1122" s="15"/>
    </row>
    <row r="1123" spans="1:47" ht="15" customHeight="1" x14ac:dyDescent="0.2">
      <c r="A1123" s="1"/>
      <c r="B1123" s="1"/>
      <c r="C1123" s="240" t="s">
        <v>52</v>
      </c>
      <c r="D1123" s="14"/>
      <c r="E1123" s="14"/>
      <c r="F1123" s="14"/>
      <c r="G1123" s="14"/>
      <c r="H1123" s="14"/>
      <c r="I1123" s="14"/>
      <c r="J1123" s="14"/>
      <c r="K1123" s="14"/>
      <c r="L1123" s="14"/>
      <c r="M1123" s="14"/>
      <c r="N1123" s="14"/>
      <c r="O1123" s="14"/>
      <c r="P1123" s="14"/>
      <c r="Q1123" s="14">
        <v>5</v>
      </c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8"/>
      <c r="AC1123" s="8"/>
      <c r="AD1123" s="8"/>
      <c r="AE1123" s="8"/>
      <c r="AF1123" s="8"/>
      <c r="AG1123" s="8"/>
      <c r="AH1123" s="8"/>
      <c r="AI1123" s="8"/>
      <c r="AJ1123" s="8"/>
      <c r="AK1123" s="8"/>
      <c r="AL1123" s="15"/>
      <c r="AM1123" s="15"/>
      <c r="AN1123" s="15"/>
      <c r="AO1123" s="15"/>
      <c r="AP1123" s="15"/>
      <c r="AQ1123" s="15"/>
      <c r="AR1123" s="15"/>
      <c r="AS1123" s="15"/>
      <c r="AT1123" s="15"/>
      <c r="AU1123" s="15"/>
    </row>
    <row r="1124" spans="1:47" ht="15" customHeight="1" x14ac:dyDescent="0.2">
      <c r="A1124" s="1"/>
      <c r="B1124" s="1"/>
      <c r="C1124" s="243" t="s">
        <v>453</v>
      </c>
      <c r="D1124" s="14"/>
      <c r="E1124" s="14"/>
      <c r="F1124" s="14"/>
      <c r="G1124" s="14"/>
      <c r="H1124" s="14"/>
      <c r="I1124" s="14"/>
      <c r="J1124" s="14"/>
      <c r="K1124" s="14"/>
      <c r="L1124" s="14"/>
      <c r="M1124" s="14"/>
      <c r="N1124" s="14"/>
      <c r="O1124" s="14"/>
      <c r="P1124" s="14"/>
      <c r="Q1124" s="1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8"/>
      <c r="AC1124" s="8"/>
      <c r="AD1124" s="8"/>
      <c r="AE1124" s="8"/>
      <c r="AF1124" s="8"/>
      <c r="AG1124" s="8"/>
      <c r="AH1124" s="8"/>
      <c r="AI1124" s="8"/>
      <c r="AJ1124" s="8"/>
      <c r="AK1124" s="8"/>
      <c r="AL1124" s="15"/>
      <c r="AM1124" s="15"/>
      <c r="AN1124" s="15"/>
      <c r="AO1124" s="15"/>
      <c r="AP1124" s="15"/>
      <c r="AQ1124" s="15"/>
      <c r="AR1124" s="15"/>
      <c r="AS1124" s="15"/>
      <c r="AT1124" s="15"/>
      <c r="AU1124" s="15"/>
    </row>
    <row r="1125" spans="1:47" ht="15" customHeight="1" x14ac:dyDescent="0.2">
      <c r="A1125" s="1"/>
      <c r="B1125" s="1"/>
      <c r="C1125" s="240" t="s">
        <v>51</v>
      </c>
      <c r="D1125" s="14"/>
      <c r="E1125" s="14"/>
      <c r="F1125" s="14"/>
      <c r="G1125" s="14"/>
      <c r="H1125" s="14"/>
      <c r="I1125" s="14"/>
      <c r="J1125" s="14"/>
      <c r="K1125" s="14">
        <v>1</v>
      </c>
      <c r="L1125" s="14"/>
      <c r="M1125" s="14"/>
      <c r="N1125" s="14"/>
      <c r="O1125" s="14"/>
      <c r="P1125" s="14"/>
      <c r="Q1125" s="14"/>
      <c r="R1125" s="4"/>
      <c r="S1125" s="4"/>
      <c r="T1125" s="4"/>
      <c r="U1125" s="4">
        <v>1</v>
      </c>
      <c r="V1125" s="4"/>
      <c r="W1125" s="4"/>
      <c r="X1125" s="4"/>
      <c r="Y1125" s="4"/>
      <c r="Z1125" s="4"/>
      <c r="AA1125" s="4"/>
      <c r="AB1125" s="8"/>
      <c r="AC1125" s="8"/>
      <c r="AD1125" s="8"/>
      <c r="AE1125" s="8"/>
      <c r="AF1125" s="8"/>
      <c r="AG1125" s="8"/>
      <c r="AH1125" s="8"/>
      <c r="AI1125" s="8"/>
      <c r="AJ1125" s="8"/>
      <c r="AK1125" s="8"/>
      <c r="AL1125" s="15"/>
      <c r="AM1125" s="15"/>
      <c r="AN1125" s="15"/>
      <c r="AO1125" s="15"/>
      <c r="AP1125" s="15"/>
      <c r="AQ1125" s="15"/>
      <c r="AR1125" s="15"/>
      <c r="AS1125" s="15"/>
      <c r="AT1125" s="15"/>
      <c r="AU1125" s="15"/>
    </row>
    <row r="1126" spans="1:47" ht="15" customHeight="1" x14ac:dyDescent="0.2">
      <c r="A1126" s="1"/>
      <c r="B1126" s="1"/>
      <c r="C1126" s="243" t="s">
        <v>456</v>
      </c>
      <c r="D1126" s="14"/>
      <c r="E1126" s="14"/>
      <c r="F1126" s="14"/>
      <c r="G1126" s="14"/>
      <c r="H1126" s="14"/>
      <c r="I1126" s="14"/>
      <c r="J1126" s="14"/>
      <c r="K1126" s="14"/>
      <c r="L1126" s="14"/>
      <c r="M1126" s="14"/>
      <c r="N1126" s="14"/>
      <c r="O1126" s="14"/>
      <c r="P1126" s="14"/>
      <c r="Q1126" s="1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8"/>
      <c r="AC1126" s="8"/>
      <c r="AD1126" s="8"/>
      <c r="AE1126" s="8"/>
      <c r="AF1126" s="8"/>
      <c r="AG1126" s="8"/>
      <c r="AH1126" s="8"/>
      <c r="AI1126" s="8"/>
      <c r="AJ1126" s="8"/>
      <c r="AK1126" s="8"/>
      <c r="AL1126" s="15"/>
      <c r="AM1126" s="15"/>
      <c r="AN1126" s="15"/>
      <c r="AO1126" s="15"/>
      <c r="AP1126" s="15"/>
      <c r="AQ1126" s="15"/>
      <c r="AR1126" s="15"/>
      <c r="AS1126" s="15"/>
      <c r="AT1126" s="15"/>
      <c r="AU1126" s="15"/>
    </row>
    <row r="1127" spans="1:47" ht="15" customHeight="1" x14ac:dyDescent="0.2">
      <c r="A1127" s="1"/>
      <c r="B1127" s="1"/>
      <c r="C1127" s="240" t="s">
        <v>50</v>
      </c>
      <c r="D1127" s="14">
        <v>5</v>
      </c>
      <c r="E1127" s="14">
        <v>5</v>
      </c>
      <c r="F1127" s="14"/>
      <c r="G1127" s="14"/>
      <c r="H1127" s="14"/>
      <c r="I1127" s="14"/>
      <c r="J1127" s="14"/>
      <c r="K1127" s="14"/>
      <c r="L1127" s="14"/>
      <c r="M1127" s="14"/>
      <c r="N1127" s="14"/>
      <c r="O1127" s="14"/>
      <c r="P1127" s="14"/>
      <c r="Q1127" s="1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8"/>
      <c r="AC1127" s="8"/>
      <c r="AD1127" s="8"/>
      <c r="AE1127" s="8"/>
      <c r="AF1127" s="8"/>
      <c r="AG1127" s="8"/>
      <c r="AH1127" s="8"/>
      <c r="AI1127" s="8"/>
      <c r="AJ1127" s="8"/>
      <c r="AK1127" s="8"/>
      <c r="AL1127" s="15"/>
      <c r="AM1127" s="15"/>
      <c r="AN1127" s="15"/>
      <c r="AO1127" s="15"/>
      <c r="AP1127" s="15"/>
      <c r="AQ1127" s="15"/>
      <c r="AR1127" s="15"/>
      <c r="AS1127" s="15"/>
      <c r="AT1127" s="15"/>
      <c r="AU1127" s="15"/>
    </row>
    <row r="1128" spans="1:47" ht="15" customHeight="1" x14ac:dyDescent="0.2">
      <c r="A1128" s="33"/>
      <c r="B1128" s="33"/>
      <c r="C1128" s="33"/>
      <c r="D1128" s="33">
        <f t="shared" ref="D1128:AU1128" si="173">SUM(D1080:D1127)</f>
        <v>23</v>
      </c>
      <c r="E1128" s="33">
        <f t="shared" si="173"/>
        <v>24</v>
      </c>
      <c r="F1128" s="33">
        <f t="shared" si="173"/>
        <v>9</v>
      </c>
      <c r="G1128" s="33">
        <f t="shared" si="173"/>
        <v>2</v>
      </c>
      <c r="H1128" s="33">
        <f t="shared" si="173"/>
        <v>0</v>
      </c>
      <c r="I1128" s="33">
        <f t="shared" si="173"/>
        <v>0</v>
      </c>
      <c r="J1128" s="33">
        <f t="shared" si="173"/>
        <v>0</v>
      </c>
      <c r="K1128" s="33">
        <f t="shared" si="173"/>
        <v>15</v>
      </c>
      <c r="L1128" s="33">
        <f t="shared" si="173"/>
        <v>0</v>
      </c>
      <c r="M1128" s="33">
        <f t="shared" si="173"/>
        <v>9</v>
      </c>
      <c r="N1128" s="33">
        <f t="shared" si="173"/>
        <v>0</v>
      </c>
      <c r="O1128" s="33">
        <f t="shared" si="173"/>
        <v>0</v>
      </c>
      <c r="P1128" s="33">
        <f t="shared" si="173"/>
        <v>1</v>
      </c>
      <c r="Q1128" s="33">
        <f t="shared" si="173"/>
        <v>5</v>
      </c>
      <c r="R1128" s="33">
        <f t="shared" si="173"/>
        <v>1</v>
      </c>
      <c r="S1128" s="33">
        <f t="shared" si="173"/>
        <v>1</v>
      </c>
      <c r="T1128" s="33">
        <f t="shared" si="173"/>
        <v>0</v>
      </c>
      <c r="U1128" s="33">
        <f t="shared" si="173"/>
        <v>2</v>
      </c>
      <c r="V1128" s="33">
        <f t="shared" si="173"/>
        <v>0</v>
      </c>
      <c r="W1128" s="33">
        <f t="shared" si="173"/>
        <v>0</v>
      </c>
      <c r="X1128" s="33">
        <f t="shared" si="173"/>
        <v>0</v>
      </c>
      <c r="Y1128" s="33">
        <f t="shared" si="173"/>
        <v>0</v>
      </c>
      <c r="Z1128" s="33">
        <f t="shared" si="173"/>
        <v>0</v>
      </c>
      <c r="AA1128" s="33">
        <f t="shared" si="173"/>
        <v>0</v>
      </c>
      <c r="AB1128" s="33">
        <f t="shared" si="173"/>
        <v>7</v>
      </c>
      <c r="AC1128" s="33">
        <f t="shared" si="173"/>
        <v>0</v>
      </c>
      <c r="AD1128" s="33">
        <f t="shared" si="173"/>
        <v>0</v>
      </c>
      <c r="AE1128" s="33">
        <f t="shared" si="173"/>
        <v>0</v>
      </c>
      <c r="AF1128" s="33">
        <f t="shared" si="173"/>
        <v>0</v>
      </c>
      <c r="AG1128" s="33">
        <f t="shared" si="173"/>
        <v>6</v>
      </c>
      <c r="AH1128" s="33">
        <f t="shared" si="173"/>
        <v>0</v>
      </c>
      <c r="AI1128" s="33">
        <f t="shared" si="173"/>
        <v>2</v>
      </c>
      <c r="AJ1128" s="33">
        <f t="shared" si="173"/>
        <v>0</v>
      </c>
      <c r="AK1128" s="33">
        <f t="shared" si="173"/>
        <v>1</v>
      </c>
      <c r="AL1128" s="33">
        <f t="shared" si="173"/>
        <v>1</v>
      </c>
      <c r="AM1128" s="33">
        <f t="shared" si="173"/>
        <v>0</v>
      </c>
      <c r="AN1128" s="33">
        <f t="shared" si="173"/>
        <v>0</v>
      </c>
      <c r="AO1128" s="33">
        <f t="shared" si="173"/>
        <v>0</v>
      </c>
      <c r="AP1128" s="33">
        <f t="shared" si="173"/>
        <v>0</v>
      </c>
      <c r="AQ1128" s="33">
        <f t="shared" si="173"/>
        <v>0</v>
      </c>
      <c r="AR1128" s="33">
        <f t="shared" si="173"/>
        <v>2</v>
      </c>
      <c r="AS1128" s="33">
        <f t="shared" si="173"/>
        <v>0</v>
      </c>
      <c r="AT1128" s="33">
        <f t="shared" si="173"/>
        <v>0</v>
      </c>
      <c r="AU1128" s="33">
        <f t="shared" si="173"/>
        <v>0</v>
      </c>
    </row>
    <row r="1129" spans="1:47" ht="15" customHeight="1" x14ac:dyDescent="0.2">
      <c r="A1129" s="44"/>
      <c r="B1129" s="44"/>
      <c r="C1129" s="44"/>
      <c r="D1129" s="44"/>
      <c r="E1129" s="44"/>
      <c r="F1129" s="44"/>
      <c r="G1129" s="44"/>
      <c r="H1129" s="44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</row>
    <row r="1130" spans="1:47" ht="15" customHeight="1" x14ac:dyDescent="0.2">
      <c r="A1130" s="44"/>
      <c r="B1130" s="44"/>
      <c r="C1130" s="44"/>
      <c r="D1130" s="44"/>
      <c r="E1130" s="44"/>
      <c r="F1130" s="44"/>
      <c r="G1130" s="44"/>
      <c r="H1130" s="44"/>
      <c r="I1130" s="44"/>
      <c r="J1130" s="44"/>
      <c r="K1130" s="44"/>
      <c r="L1130" s="44"/>
      <c r="M1130" s="4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</row>
    <row r="1131" spans="1:47" ht="15" customHeight="1" x14ac:dyDescent="0.2">
      <c r="A1131" s="44"/>
      <c r="B1131" s="44"/>
      <c r="C1131" s="44"/>
      <c r="D1131" s="44"/>
      <c r="E1131" s="44"/>
      <c r="F1131" s="44"/>
      <c r="G1131" s="44"/>
      <c r="H1131" s="44"/>
      <c r="I1131" s="44"/>
      <c r="J1131" s="44"/>
      <c r="K1131" s="44"/>
      <c r="L1131" s="44"/>
      <c r="M1131" s="4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</row>
    <row r="1132" spans="1:47" ht="15" customHeight="1" x14ac:dyDescent="0.2">
      <c r="A1132" s="45"/>
      <c r="B1132" s="45"/>
      <c r="C1132" s="45"/>
      <c r="D1132" s="45"/>
      <c r="E1132" s="45"/>
      <c r="F1132" s="45"/>
      <c r="G1132" s="45"/>
      <c r="H1132" s="45"/>
      <c r="I1132" s="44"/>
      <c r="J1132" s="44"/>
      <c r="K1132" s="44"/>
      <c r="L1132" s="44"/>
      <c r="M1132" s="4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</row>
    <row r="1133" spans="1:47" ht="15" customHeight="1" x14ac:dyDescent="0.2">
      <c r="A1133" s="45"/>
      <c r="B1133" s="45"/>
      <c r="C1133" s="45"/>
      <c r="D1133" s="45"/>
      <c r="E1133" s="45"/>
      <c r="F1133" s="45"/>
      <c r="G1133" s="45"/>
      <c r="H1133" s="45"/>
      <c r="I1133" s="44"/>
      <c r="J1133" s="44"/>
      <c r="K1133" s="44"/>
      <c r="L1133" s="46"/>
      <c r="M1133" s="46"/>
      <c r="N1133" s="46"/>
      <c r="O1133" s="46"/>
      <c r="P1133" s="46"/>
      <c r="Q1133" s="46"/>
      <c r="R1133" s="46"/>
      <c r="S1133" s="46"/>
      <c r="T1133" s="46"/>
      <c r="U1133" s="46"/>
      <c r="V1133" s="46"/>
      <c r="W1133" s="46"/>
      <c r="X1133" s="46"/>
      <c r="Y1133" s="46"/>
      <c r="Z1133" s="46"/>
      <c r="AA1133" s="46"/>
    </row>
    <row r="1134" spans="1:47" ht="15" customHeight="1" x14ac:dyDescent="0.6">
      <c r="A1134" s="45"/>
      <c r="B1134" s="47" t="s">
        <v>88</v>
      </c>
      <c r="C1134" s="48"/>
      <c r="D1134" s="48"/>
      <c r="E1134" s="48"/>
      <c r="F1134" s="48"/>
      <c r="G1134" s="48"/>
      <c r="H1134" s="45"/>
      <c r="I1134" s="44"/>
      <c r="J1134" s="44"/>
      <c r="K1134" s="44"/>
      <c r="L1134" s="46"/>
      <c r="M1134" s="46"/>
      <c r="N1134" s="46"/>
      <c r="O1134" s="46"/>
      <c r="P1134" s="46"/>
      <c r="Q1134" s="46"/>
      <c r="R1134" s="46"/>
      <c r="S1134" s="46"/>
      <c r="T1134" s="46"/>
      <c r="U1134" s="46"/>
      <c r="V1134" s="46"/>
      <c r="W1134" s="46"/>
      <c r="X1134" s="46"/>
      <c r="Y1134" s="46"/>
      <c r="Z1134" s="46"/>
      <c r="AA1134" s="46"/>
    </row>
    <row r="1135" spans="1:47" ht="15" customHeight="1" x14ac:dyDescent="0.2">
      <c r="A1135" s="45"/>
      <c r="B1135" s="49" t="s">
        <v>89</v>
      </c>
      <c r="C1135" s="33" t="s">
        <v>90</v>
      </c>
      <c r="D1135" s="33" t="s">
        <v>91</v>
      </c>
      <c r="E1135" s="33" t="s">
        <v>92</v>
      </c>
      <c r="F1135" s="50"/>
      <c r="G1135" s="50" t="s">
        <v>93</v>
      </c>
      <c r="H1135" s="45"/>
      <c r="I1135" s="44"/>
      <c r="J1135" s="44"/>
      <c r="K1135" s="44"/>
      <c r="L1135" s="46"/>
      <c r="M1135" s="46"/>
      <c r="N1135" s="46"/>
      <c r="O1135" s="46"/>
      <c r="P1135" s="46"/>
      <c r="Q1135" s="46"/>
      <c r="R1135" s="46"/>
      <c r="S1135" s="46"/>
      <c r="T1135" s="46"/>
      <c r="U1135" s="46"/>
      <c r="V1135" s="46"/>
      <c r="W1135" s="46"/>
      <c r="X1135" s="51" t="s">
        <v>94</v>
      </c>
      <c r="Y1135" s="52"/>
      <c r="Z1135" s="52"/>
      <c r="AA1135" s="46"/>
    </row>
    <row r="1136" spans="1:47" ht="15" customHeight="1" x14ac:dyDescent="0.2">
      <c r="A1136" s="45"/>
      <c r="B1136" s="53" t="s">
        <v>3</v>
      </c>
      <c r="C1136" s="15">
        <f>D1128</f>
        <v>23</v>
      </c>
      <c r="D1136" s="54">
        <f>S1139*C1136</f>
        <v>14973</v>
      </c>
      <c r="E1136" s="34">
        <f t="shared" ref="E1136:E1139" si="174">D1198*C1136</f>
        <v>0</v>
      </c>
      <c r="F1136" s="45"/>
      <c r="G1136" s="45"/>
      <c r="H1136" s="45"/>
      <c r="I1136" s="44"/>
      <c r="J1136" s="44"/>
      <c r="K1136" s="44"/>
      <c r="L1136" s="46"/>
      <c r="M1136" s="51" t="s">
        <v>95</v>
      </c>
      <c r="N1136" s="52"/>
      <c r="O1136" s="52"/>
      <c r="P1136" s="52"/>
      <c r="Q1136" s="52"/>
      <c r="R1136" s="51" t="s">
        <v>96</v>
      </c>
      <c r="S1136" s="52"/>
      <c r="T1136" s="46"/>
      <c r="U1136" s="51" t="s">
        <v>97</v>
      </c>
      <c r="V1136" s="52"/>
      <c r="W1136" s="46"/>
      <c r="X1136" s="6" t="s">
        <v>98</v>
      </c>
      <c r="Y1136" s="55"/>
      <c r="Z1136" s="56"/>
      <c r="AA1136" s="46"/>
    </row>
    <row r="1137" spans="1:27" ht="15" customHeight="1" x14ac:dyDescent="0.2">
      <c r="A1137" s="45"/>
      <c r="B1137" s="53" t="s">
        <v>99</v>
      </c>
      <c r="C1137" s="15">
        <f>E1128</f>
        <v>24</v>
      </c>
      <c r="D1137" s="54">
        <f>S1138*C1137</f>
        <v>15624</v>
      </c>
      <c r="E1137" s="34">
        <f t="shared" si="174"/>
        <v>0</v>
      </c>
      <c r="F1137" s="45"/>
      <c r="G1137" s="45"/>
      <c r="H1137" s="45"/>
      <c r="I1137" s="44"/>
      <c r="J1137" s="44"/>
      <c r="K1137" s="44"/>
      <c r="L1137" s="46"/>
      <c r="M1137" s="6" t="s">
        <v>100</v>
      </c>
      <c r="N1137" s="52"/>
      <c r="O1137" s="52"/>
      <c r="P1137" s="52"/>
      <c r="Q1137" s="52"/>
      <c r="R1137" s="6"/>
      <c r="S1137" s="55" t="s">
        <v>101</v>
      </c>
      <c r="T1137" s="46"/>
      <c r="U1137" s="6" t="s">
        <v>102</v>
      </c>
      <c r="V1137" s="55"/>
      <c r="W1137" s="96">
        <v>6450</v>
      </c>
      <c r="X1137" s="6" t="s">
        <v>31</v>
      </c>
      <c r="Y1137" s="55">
        <f t="shared" ref="Y1137:Y1142" si="175">Z1137*1.32</f>
        <v>6204</v>
      </c>
      <c r="Z1137" s="56">
        <v>4700</v>
      </c>
      <c r="AA1137" s="46"/>
    </row>
    <row r="1138" spans="1:27" ht="15" customHeight="1" x14ac:dyDescent="0.2">
      <c r="A1138" s="45"/>
      <c r="B1138" s="53" t="s">
        <v>103</v>
      </c>
      <c r="C1138" s="15">
        <f>F1128</f>
        <v>9</v>
      </c>
      <c r="D1138" s="54">
        <f>S1141*C1138</f>
        <v>8100</v>
      </c>
      <c r="E1138" s="34">
        <f t="shared" si="174"/>
        <v>0</v>
      </c>
      <c r="F1138" s="45"/>
      <c r="G1138" s="45"/>
      <c r="H1138" s="61"/>
      <c r="I1138" s="44"/>
      <c r="J1138" s="44"/>
      <c r="K1138" s="44"/>
      <c r="L1138" s="46"/>
      <c r="M1138" s="6"/>
      <c r="N1138" s="52"/>
      <c r="O1138" s="52"/>
      <c r="P1138" s="52"/>
      <c r="Q1138" s="52"/>
      <c r="R1138" s="6" t="s">
        <v>104</v>
      </c>
      <c r="S1138" s="55">
        <v>651</v>
      </c>
      <c r="T1138" s="46"/>
      <c r="U1138" s="6" t="s">
        <v>105</v>
      </c>
      <c r="V1138" s="55">
        <f t="shared" ref="V1138:V1148" si="176">W1138*1.303</f>
        <v>8404.35</v>
      </c>
      <c r="W1138" s="96">
        <v>6450</v>
      </c>
      <c r="X1138" s="6" t="s">
        <v>33</v>
      </c>
      <c r="Y1138" s="55">
        <f t="shared" si="175"/>
        <v>6204</v>
      </c>
      <c r="Z1138" s="56">
        <v>4700</v>
      </c>
      <c r="AA1138" s="46"/>
    </row>
    <row r="1139" spans="1:27" ht="15" customHeight="1" x14ac:dyDescent="0.2">
      <c r="A1139" s="45"/>
      <c r="B1139" s="53" t="s">
        <v>106</v>
      </c>
      <c r="C1139" s="15">
        <f>G1128</f>
        <v>2</v>
      </c>
      <c r="D1139" s="54">
        <f>S1141*C1139</f>
        <v>1800</v>
      </c>
      <c r="E1139" s="34">
        <f t="shared" si="174"/>
        <v>0</v>
      </c>
      <c r="F1139" s="45"/>
      <c r="G1139" s="45"/>
      <c r="H1139" s="45"/>
      <c r="I1139" s="44"/>
      <c r="J1139" s="44"/>
      <c r="K1139" s="44"/>
      <c r="L1139" s="46"/>
      <c r="M1139" s="6" t="s">
        <v>107</v>
      </c>
      <c r="N1139" s="52"/>
      <c r="O1139" s="52"/>
      <c r="P1139" s="52"/>
      <c r="Q1139" s="52"/>
      <c r="R1139" s="6" t="s">
        <v>108</v>
      </c>
      <c r="S1139" s="55">
        <v>651</v>
      </c>
      <c r="T1139" s="46"/>
      <c r="U1139" s="6" t="s">
        <v>201</v>
      </c>
      <c r="V1139" s="55">
        <f t="shared" si="176"/>
        <v>4560.5</v>
      </c>
      <c r="W1139" s="96">
        <v>3500</v>
      </c>
      <c r="X1139" s="6" t="s">
        <v>32</v>
      </c>
      <c r="Y1139" s="55">
        <f t="shared" si="175"/>
        <v>6204</v>
      </c>
      <c r="Z1139" s="56">
        <v>4700</v>
      </c>
      <c r="AA1139" s="46"/>
    </row>
    <row r="1140" spans="1:27" ht="15" customHeight="1" x14ac:dyDescent="0.2">
      <c r="A1140" s="45"/>
      <c r="B1140" s="53" t="s">
        <v>7</v>
      </c>
      <c r="C1140" s="15">
        <f>H1128</f>
        <v>0</v>
      </c>
      <c r="D1140" s="54">
        <f>S1143*C1140</f>
        <v>0</v>
      </c>
      <c r="E1140" s="34">
        <f>D1203*C1140</f>
        <v>0</v>
      </c>
      <c r="F1140" s="45"/>
      <c r="G1140" s="45"/>
      <c r="H1140" s="45"/>
      <c r="I1140" s="44"/>
      <c r="J1140" s="44"/>
      <c r="K1140" s="44"/>
      <c r="L1140" s="46"/>
      <c r="M1140" s="6"/>
      <c r="N1140" s="52"/>
      <c r="O1140" s="52"/>
      <c r="P1140" s="52"/>
      <c r="Q1140" s="52"/>
      <c r="R1140" s="6" t="s">
        <v>111</v>
      </c>
      <c r="S1140" s="55">
        <v>900</v>
      </c>
      <c r="T1140" s="46"/>
      <c r="U1140" s="6" t="s">
        <v>112</v>
      </c>
      <c r="V1140" s="55">
        <f t="shared" si="176"/>
        <v>8404.35</v>
      </c>
      <c r="W1140" s="96">
        <v>6450</v>
      </c>
      <c r="X1140" s="6" t="s">
        <v>42</v>
      </c>
      <c r="Y1140" s="55">
        <f t="shared" si="175"/>
        <v>6600</v>
      </c>
      <c r="Z1140" s="56">
        <v>5000</v>
      </c>
      <c r="AA1140" s="46"/>
    </row>
    <row r="1141" spans="1:27" ht="15" customHeight="1" x14ac:dyDescent="0.2">
      <c r="A1141" s="45"/>
      <c r="B1141" s="53" t="s">
        <v>8</v>
      </c>
      <c r="C1141" s="15">
        <f>I1128</f>
        <v>0</v>
      </c>
      <c r="D1141" s="54">
        <f>S1142*C1141</f>
        <v>0</v>
      </c>
      <c r="E1141" s="34">
        <f>D1202*C1141</f>
        <v>0</v>
      </c>
      <c r="F1141" s="45"/>
      <c r="G1141" s="45"/>
      <c r="H1141" s="45"/>
      <c r="I1141" s="44"/>
      <c r="J1141" s="44"/>
      <c r="K1141" s="44"/>
      <c r="L1141" s="46"/>
      <c r="M1141" s="6" t="s">
        <v>27</v>
      </c>
      <c r="N1141" s="55">
        <f t="shared" ref="N1141:N1146" si="177">P1141*1.4</f>
        <v>1330</v>
      </c>
      <c r="O1141" s="52"/>
      <c r="P1141" s="67">
        <v>950</v>
      </c>
      <c r="Q1141" s="67">
        <v>951</v>
      </c>
      <c r="R1141" s="6" t="s">
        <v>113</v>
      </c>
      <c r="S1141" s="55">
        <v>900</v>
      </c>
      <c r="T1141" s="46"/>
      <c r="U1141" s="6" t="s">
        <v>114</v>
      </c>
      <c r="V1141" s="55">
        <f t="shared" si="176"/>
        <v>6026.375</v>
      </c>
      <c r="W1141" s="96">
        <v>4625</v>
      </c>
      <c r="X1141" s="6" t="s">
        <v>115</v>
      </c>
      <c r="Y1141" s="55">
        <f t="shared" si="175"/>
        <v>6600</v>
      </c>
      <c r="Z1141" s="56">
        <v>5000</v>
      </c>
      <c r="AA1141" s="46"/>
    </row>
    <row r="1142" spans="1:27" ht="15" customHeight="1" x14ac:dyDescent="0.2">
      <c r="A1142" s="45"/>
      <c r="B1142" s="53" t="s">
        <v>116</v>
      </c>
      <c r="C1142" s="15">
        <f>J1128</f>
        <v>0</v>
      </c>
      <c r="D1142" s="54">
        <f t="shared" ref="D1142:D1143" si="178">S1147*C1142</f>
        <v>0</v>
      </c>
      <c r="E1142" s="34">
        <f t="shared" ref="E1142:E1143" si="179">D1205*C1142</f>
        <v>0</v>
      </c>
      <c r="F1142" s="45"/>
      <c r="G1142" s="45"/>
      <c r="H1142" s="45"/>
      <c r="I1142" s="44"/>
      <c r="J1142" s="44"/>
      <c r="K1142" s="44"/>
      <c r="L1142" s="46"/>
      <c r="M1142" s="6" t="s">
        <v>28</v>
      </c>
      <c r="N1142" s="55">
        <f t="shared" si="177"/>
        <v>1120</v>
      </c>
      <c r="O1142" s="52"/>
      <c r="P1142" s="67">
        <v>800</v>
      </c>
      <c r="Q1142" s="67">
        <v>801</v>
      </c>
      <c r="R1142" s="6" t="s">
        <v>117</v>
      </c>
      <c r="S1142" s="55">
        <v>1304.19</v>
      </c>
      <c r="T1142" s="46"/>
      <c r="U1142" s="6" t="s">
        <v>345</v>
      </c>
      <c r="V1142" s="55">
        <f t="shared" si="176"/>
        <v>8404.35</v>
      </c>
      <c r="W1142" s="96">
        <v>6450</v>
      </c>
      <c r="X1142" s="6" t="s">
        <v>119</v>
      </c>
      <c r="Y1142" s="55">
        <f t="shared" si="175"/>
        <v>6204</v>
      </c>
      <c r="Z1142" s="56">
        <v>4700</v>
      </c>
      <c r="AA1142" s="46"/>
    </row>
    <row r="1143" spans="1:27" ht="15" customHeight="1" x14ac:dyDescent="0.2">
      <c r="A1143" s="45"/>
      <c r="B1143" s="53" t="s">
        <v>10</v>
      </c>
      <c r="C1143" s="15">
        <f>K1128</f>
        <v>15</v>
      </c>
      <c r="D1143" s="54">
        <f t="shared" si="178"/>
        <v>45087.75</v>
      </c>
      <c r="E1143" s="34">
        <f t="shared" si="179"/>
        <v>0</v>
      </c>
      <c r="F1143" s="45"/>
      <c r="G1143" s="45"/>
      <c r="H1143" s="45"/>
      <c r="I1143" s="44"/>
      <c r="J1143" s="44"/>
      <c r="K1143" s="44"/>
      <c r="L1143" s="46"/>
      <c r="M1143" s="6" t="s">
        <v>120</v>
      </c>
      <c r="N1143" s="55">
        <f t="shared" si="177"/>
        <v>1750</v>
      </c>
      <c r="O1143" s="52"/>
      <c r="P1143" s="67">
        <v>1250</v>
      </c>
      <c r="Q1143" s="67">
        <v>1251</v>
      </c>
      <c r="R1143" s="6" t="s">
        <v>121</v>
      </c>
      <c r="S1143" s="55">
        <v>1006.5</v>
      </c>
      <c r="T1143" s="46"/>
      <c r="U1143" s="6" t="s">
        <v>122</v>
      </c>
      <c r="V1143" s="55">
        <f t="shared" si="176"/>
        <v>8404.35</v>
      </c>
      <c r="W1143" s="96">
        <v>6450</v>
      </c>
      <c r="X1143" s="6" t="s">
        <v>123</v>
      </c>
      <c r="Y1143" s="55">
        <v>9000</v>
      </c>
      <c r="Z1143" s="56">
        <v>6800</v>
      </c>
      <c r="AA1143" s="46"/>
    </row>
    <row r="1144" spans="1:27" ht="15" customHeight="1" x14ac:dyDescent="0.2">
      <c r="A1144" s="45"/>
      <c r="B1144" s="53" t="s">
        <v>292</v>
      </c>
      <c r="C1144" s="15">
        <f>L1128</f>
        <v>0</v>
      </c>
      <c r="D1144" s="54">
        <f>S1153*C1144</f>
        <v>0</v>
      </c>
      <c r="E1144" s="34">
        <f t="shared" ref="E1144:E1146" si="180">D1206*C1144</f>
        <v>0</v>
      </c>
      <c r="F1144" s="68" t="s">
        <v>92</v>
      </c>
      <c r="G1144" s="45"/>
      <c r="H1144" s="45"/>
      <c r="I1144" s="44"/>
      <c r="J1144" s="44"/>
      <c r="K1144" s="44"/>
      <c r="L1144" s="46"/>
      <c r="M1144" s="6" t="s">
        <v>125</v>
      </c>
      <c r="N1144" s="55">
        <f t="shared" si="177"/>
        <v>1750</v>
      </c>
      <c r="O1144" s="52"/>
      <c r="P1144" s="67">
        <v>1250</v>
      </c>
      <c r="Q1144" s="67">
        <v>1251</v>
      </c>
      <c r="R1144" s="6" t="s">
        <v>126</v>
      </c>
      <c r="S1144" s="55">
        <v>1050.32</v>
      </c>
      <c r="T1144" s="46"/>
      <c r="U1144" s="6" t="s">
        <v>127</v>
      </c>
      <c r="V1144" s="55">
        <f t="shared" si="176"/>
        <v>0</v>
      </c>
      <c r="W1144" s="46"/>
      <c r="X1144" s="6" t="s">
        <v>128</v>
      </c>
      <c r="Y1144" s="55">
        <v>9000</v>
      </c>
      <c r="Z1144" s="56">
        <v>6800</v>
      </c>
      <c r="AA1144" s="46"/>
    </row>
    <row r="1145" spans="1:27" ht="15" customHeight="1" x14ac:dyDescent="0.2">
      <c r="A1145" s="45"/>
      <c r="B1145" s="53" t="s">
        <v>129</v>
      </c>
      <c r="C1145" s="15">
        <f>M1128</f>
        <v>9</v>
      </c>
      <c r="D1145" s="54">
        <f t="shared" ref="D1145:D1146" si="181">S1149*C1145</f>
        <v>54910.799999999996</v>
      </c>
      <c r="E1145" s="34">
        <f t="shared" si="180"/>
        <v>45</v>
      </c>
      <c r="F1145" s="68" t="s">
        <v>130</v>
      </c>
      <c r="G1145" s="72">
        <f>D1186*0.33</f>
        <v>82896.750750000007</v>
      </c>
      <c r="H1145" s="45"/>
      <c r="I1145" s="44"/>
      <c r="J1145" s="44"/>
      <c r="K1145" s="44"/>
      <c r="L1145" s="46"/>
      <c r="M1145" s="6" t="s">
        <v>131</v>
      </c>
      <c r="N1145" s="55">
        <f t="shared" si="177"/>
        <v>700</v>
      </c>
      <c r="O1145" s="52"/>
      <c r="P1145" s="67">
        <v>500</v>
      </c>
      <c r="Q1145" s="67">
        <v>501</v>
      </c>
      <c r="R1145" s="6"/>
      <c r="S1145" s="55"/>
      <c r="T1145" s="46"/>
      <c r="U1145" s="6" t="s">
        <v>132</v>
      </c>
      <c r="V1145" s="55">
        <f t="shared" si="176"/>
        <v>8404.35</v>
      </c>
      <c r="W1145" s="46">
        <v>6450</v>
      </c>
      <c r="X1145" s="6" t="s">
        <v>133</v>
      </c>
      <c r="Y1145" s="55">
        <f t="shared" ref="Y1145:Y1147" si="182">Z1145*1.32</f>
        <v>6600</v>
      </c>
      <c r="Z1145" s="56">
        <v>5000</v>
      </c>
      <c r="AA1145" s="46"/>
    </row>
    <row r="1146" spans="1:27" ht="15" customHeight="1" x14ac:dyDescent="0.2">
      <c r="A1146" s="45"/>
      <c r="B1146" s="53" t="s">
        <v>134</v>
      </c>
      <c r="C1146" s="15">
        <f>N1128</f>
        <v>0</v>
      </c>
      <c r="D1146" s="54">
        <f t="shared" si="181"/>
        <v>0</v>
      </c>
      <c r="E1146" s="34">
        <f t="shared" si="180"/>
        <v>0</v>
      </c>
      <c r="F1146" s="68" t="s">
        <v>135</v>
      </c>
      <c r="G1146" s="72">
        <f>D1186-F1186</f>
        <v>251202.27499999999</v>
      </c>
      <c r="H1146" s="45"/>
      <c r="I1146" s="44"/>
      <c r="J1146" s="44"/>
      <c r="K1146" s="44"/>
      <c r="L1146" s="46"/>
      <c r="M1146" s="6" t="s">
        <v>136</v>
      </c>
      <c r="N1146" s="55">
        <f t="shared" si="177"/>
        <v>1260</v>
      </c>
      <c r="O1146" s="52"/>
      <c r="P1146" s="67">
        <v>900</v>
      </c>
      <c r="Q1146" s="67">
        <v>901</v>
      </c>
      <c r="R1146" s="6"/>
      <c r="S1146" s="55"/>
      <c r="T1146" s="46"/>
      <c r="U1146" s="6" t="s">
        <v>137</v>
      </c>
      <c r="V1146" s="55">
        <f t="shared" si="176"/>
        <v>6026.375</v>
      </c>
      <c r="W1146" s="46">
        <v>4625</v>
      </c>
      <c r="X1146" s="6" t="s">
        <v>39</v>
      </c>
      <c r="Y1146" s="55">
        <f t="shared" si="182"/>
        <v>7656</v>
      </c>
      <c r="Z1146" s="56">
        <v>5800</v>
      </c>
      <c r="AA1146" s="46"/>
    </row>
    <row r="1147" spans="1:27" ht="63" customHeight="1" x14ac:dyDescent="0.35">
      <c r="A1147" s="45"/>
      <c r="B1147" s="53" t="s">
        <v>138</v>
      </c>
      <c r="C1147" s="15">
        <f>P1128</f>
        <v>1</v>
      </c>
      <c r="D1147" s="54">
        <f>S1152*C1147</f>
        <v>8050</v>
      </c>
      <c r="E1147" s="34">
        <f>D1210*C1147</f>
        <v>0</v>
      </c>
      <c r="F1147" s="68" t="s">
        <v>139</v>
      </c>
      <c r="G1147" s="74">
        <f>D1186-E1186</f>
        <v>72202.274999999994</v>
      </c>
      <c r="H1147" s="45"/>
      <c r="I1147" s="44"/>
      <c r="J1147" s="44"/>
      <c r="K1147" s="44"/>
      <c r="L1147" s="46"/>
      <c r="M1147" s="6" t="s">
        <v>140</v>
      </c>
      <c r="N1147" s="55"/>
      <c r="O1147" s="52"/>
      <c r="P1147" s="67"/>
      <c r="Q1147" s="67"/>
      <c r="R1147" s="6" t="s">
        <v>141</v>
      </c>
      <c r="S1147" s="55">
        <v>1850.8</v>
      </c>
      <c r="T1147" s="46"/>
      <c r="U1147" s="6" t="s">
        <v>142</v>
      </c>
      <c r="V1147" s="55">
        <f t="shared" si="176"/>
        <v>8404.35</v>
      </c>
      <c r="W1147" s="46">
        <v>6450</v>
      </c>
      <c r="X1147" s="6" t="s">
        <v>143</v>
      </c>
      <c r="Y1147" s="55">
        <f t="shared" si="182"/>
        <v>3168</v>
      </c>
      <c r="Z1147" s="56">
        <v>2400</v>
      </c>
      <c r="AA1147" s="46"/>
    </row>
    <row r="1148" spans="1:27" ht="15" customHeight="1" x14ac:dyDescent="0.2">
      <c r="A1148" s="45"/>
      <c r="B1148" s="53" t="s">
        <v>14</v>
      </c>
      <c r="C1148" s="15">
        <f>O1128</f>
        <v>0</v>
      </c>
      <c r="D1148" s="54">
        <f>S1151*C1148</f>
        <v>0</v>
      </c>
      <c r="E1148" s="34">
        <f>D1209*C1148</f>
        <v>0</v>
      </c>
      <c r="F1148" s="61"/>
      <c r="G1148" s="61"/>
      <c r="H1148" s="45"/>
      <c r="I1148" s="44"/>
      <c r="J1148" s="44"/>
      <c r="K1148" s="44"/>
      <c r="L1148" s="46"/>
      <c r="M1148" s="6"/>
      <c r="N1148" s="55"/>
      <c r="O1148" s="52"/>
      <c r="P1148" s="67"/>
      <c r="Q1148" s="67"/>
      <c r="R1148" s="6" t="s">
        <v>144</v>
      </c>
      <c r="S1148" s="55">
        <v>3005.85</v>
      </c>
      <c r="T1148" s="46"/>
      <c r="U1148" s="6" t="s">
        <v>145</v>
      </c>
      <c r="V1148" s="55">
        <f t="shared" si="176"/>
        <v>8404.35</v>
      </c>
      <c r="W1148" s="46">
        <v>6450</v>
      </c>
      <c r="AA1148" s="46"/>
    </row>
    <row r="1149" spans="1:27" ht="15" customHeight="1" x14ac:dyDescent="0.2">
      <c r="A1149" s="45"/>
      <c r="B1149" s="53" t="s">
        <v>16</v>
      </c>
      <c r="C1149" s="15">
        <f>Q1128</f>
        <v>5</v>
      </c>
      <c r="D1149" s="54">
        <f>S1154*C1149</f>
        <v>7500</v>
      </c>
      <c r="E1149" s="34">
        <f>T1154*C1149</f>
        <v>5500</v>
      </c>
      <c r="F1149" s="61"/>
      <c r="G1149" s="61"/>
      <c r="H1149" s="45"/>
      <c r="I1149" s="44"/>
      <c r="J1149" s="44"/>
      <c r="K1149" s="44"/>
      <c r="L1149" s="46"/>
      <c r="M1149" s="6" t="s">
        <v>146</v>
      </c>
      <c r="N1149" s="55">
        <f t="shared" ref="N1149:N1150" si="183">P1149*1.4</f>
        <v>5300.4</v>
      </c>
      <c r="O1149" s="52"/>
      <c r="P1149" s="67">
        <v>3786</v>
      </c>
      <c r="Q1149" s="67">
        <v>3787</v>
      </c>
      <c r="R1149" s="6" t="s">
        <v>147</v>
      </c>
      <c r="S1149" s="55">
        <v>6101.2</v>
      </c>
      <c r="T1149" s="46"/>
      <c r="U1149" s="46"/>
      <c r="V1149" s="46"/>
      <c r="W1149" s="46"/>
      <c r="X1149" s="46"/>
      <c r="Y1149" s="46"/>
      <c r="Z1149" s="46"/>
      <c r="AA1149" s="46"/>
    </row>
    <row r="1150" spans="1:27" ht="15" customHeight="1" x14ac:dyDescent="0.2">
      <c r="A1150" s="45"/>
      <c r="B1150" s="33" t="s">
        <v>148</v>
      </c>
      <c r="C1150" s="33"/>
      <c r="D1150" s="75">
        <f t="shared" ref="D1150:E1150" si="184">SUM(D1136:D1149)</f>
        <v>156045.54999999999</v>
      </c>
      <c r="E1150" s="75">
        <f t="shared" si="184"/>
        <v>5545</v>
      </c>
      <c r="F1150" s="75"/>
      <c r="G1150" s="33"/>
      <c r="H1150" s="45"/>
      <c r="I1150" s="44"/>
      <c r="J1150" s="44"/>
      <c r="K1150" s="44"/>
      <c r="L1150" s="46"/>
      <c r="M1150" s="6" t="s">
        <v>149</v>
      </c>
      <c r="N1150" s="55">
        <f t="shared" si="183"/>
        <v>3360</v>
      </c>
      <c r="O1150" s="52"/>
      <c r="P1150" s="67">
        <v>2400</v>
      </c>
      <c r="Q1150" s="67">
        <v>2401</v>
      </c>
      <c r="R1150" s="6" t="s">
        <v>150</v>
      </c>
      <c r="S1150" s="55">
        <v>6900.6</v>
      </c>
      <c r="T1150" s="46"/>
      <c r="U1150" s="46"/>
      <c r="V1150" s="46"/>
      <c r="W1150" s="46"/>
      <c r="X1150" s="46"/>
      <c r="Y1150" s="46"/>
      <c r="Z1150" s="46"/>
      <c r="AA1150" s="46"/>
    </row>
    <row r="1151" spans="1:27" ht="15" customHeight="1" x14ac:dyDescent="0.2">
      <c r="A1151" s="45"/>
      <c r="B1151" s="77" t="s">
        <v>159</v>
      </c>
      <c r="C1151" s="15">
        <f>R1128</f>
        <v>1</v>
      </c>
      <c r="D1151" s="54">
        <f>V1146*C1151</f>
        <v>6026.375</v>
      </c>
      <c r="E1151" s="34">
        <f t="shared" ref="E1151:E1153" si="185">J1203*C1151</f>
        <v>0</v>
      </c>
      <c r="F1151" s="45"/>
      <c r="G1151" s="45"/>
      <c r="H1151" s="45"/>
      <c r="I1151" s="44"/>
      <c r="J1151" s="44"/>
      <c r="K1151" s="44"/>
      <c r="L1151" s="46"/>
      <c r="M1151" s="6" t="s">
        <v>151</v>
      </c>
      <c r="N1151" s="55">
        <f>P1151*1.45</f>
        <v>5800</v>
      </c>
      <c r="O1151" s="52"/>
      <c r="P1151" s="67">
        <v>4000</v>
      </c>
      <c r="Q1151" s="67">
        <v>4001</v>
      </c>
      <c r="R1151" s="6" t="s">
        <v>152</v>
      </c>
      <c r="S1151" s="55">
        <v>6900.6</v>
      </c>
      <c r="T1151" s="46"/>
      <c r="U1151" s="46"/>
      <c r="V1151" s="46"/>
      <c r="W1151" s="46"/>
      <c r="X1151" s="46"/>
      <c r="Y1151" s="46"/>
      <c r="Z1151" s="46"/>
      <c r="AA1151" s="46"/>
    </row>
    <row r="1152" spans="1:27" ht="15" customHeight="1" x14ac:dyDescent="0.2">
      <c r="A1152" s="45"/>
      <c r="B1152" s="78" t="s">
        <v>158</v>
      </c>
      <c r="C1152" s="15">
        <f>S1128</f>
        <v>1</v>
      </c>
      <c r="D1152" s="54">
        <f t="shared" ref="D1152:D1153" si="186">V1137*C1152</f>
        <v>0</v>
      </c>
      <c r="E1152" s="34">
        <f t="shared" si="185"/>
        <v>0</v>
      </c>
      <c r="F1152" s="45"/>
      <c r="G1152" s="45"/>
      <c r="H1152" s="45"/>
      <c r="I1152" s="44"/>
      <c r="J1152" s="44"/>
      <c r="K1152" s="44"/>
      <c r="L1152" s="46"/>
      <c r="M1152" s="6" t="s">
        <v>154</v>
      </c>
      <c r="N1152" s="55">
        <f t="shared" ref="N1152:N1153" si="187">P1152*1.4</f>
        <v>5250</v>
      </c>
      <c r="O1152" s="52"/>
      <c r="P1152" s="67">
        <v>3750</v>
      </c>
      <c r="Q1152" s="67">
        <v>3751</v>
      </c>
      <c r="R1152" s="6" t="s">
        <v>155</v>
      </c>
      <c r="S1152" s="55">
        <v>8050</v>
      </c>
      <c r="T1152" s="46"/>
      <c r="U1152" s="46"/>
      <c r="V1152" s="46"/>
      <c r="W1152" s="46"/>
      <c r="X1152" s="46"/>
      <c r="Y1152" s="46"/>
      <c r="Z1152" s="46"/>
      <c r="AA1152" s="46"/>
    </row>
    <row r="1153" spans="1:27" ht="15" customHeight="1" x14ac:dyDescent="0.2">
      <c r="A1153" s="45"/>
      <c r="B1153" s="79" t="s">
        <v>161</v>
      </c>
      <c r="C1153" s="80">
        <f>T1128</f>
        <v>0</v>
      </c>
      <c r="D1153" s="81">
        <f t="shared" si="186"/>
        <v>0</v>
      </c>
      <c r="E1153" s="34">
        <f t="shared" si="185"/>
        <v>0</v>
      </c>
      <c r="F1153" s="45"/>
      <c r="G1153" s="45"/>
      <c r="H1153" s="45"/>
      <c r="I1153" s="44"/>
      <c r="J1153" s="44"/>
      <c r="K1153" s="44"/>
      <c r="L1153" s="46"/>
      <c r="M1153" s="6" t="s">
        <v>156</v>
      </c>
      <c r="N1153" s="55">
        <f t="shared" si="187"/>
        <v>7000</v>
      </c>
      <c r="O1153" s="52"/>
      <c r="P1153" s="67">
        <v>5000</v>
      </c>
      <c r="Q1153" s="67">
        <v>5001</v>
      </c>
      <c r="R1153" s="6" t="s">
        <v>157</v>
      </c>
      <c r="S1153" s="55">
        <v>8000</v>
      </c>
      <c r="T1153" s="46"/>
      <c r="U1153" s="46"/>
      <c r="V1153" s="46"/>
      <c r="W1153" s="46"/>
      <c r="X1153" s="46"/>
      <c r="Y1153" s="46"/>
      <c r="Z1153" s="46"/>
      <c r="AA1153" s="46"/>
    </row>
    <row r="1154" spans="1:27" ht="15" customHeight="1" x14ac:dyDescent="0.2">
      <c r="A1154" s="45"/>
      <c r="B1154" s="78" t="s">
        <v>20</v>
      </c>
      <c r="C1154" s="15">
        <f>U1128</f>
        <v>2</v>
      </c>
      <c r="D1154" s="81">
        <f>V1146*C1154</f>
        <v>12052.75</v>
      </c>
      <c r="E1154" s="34">
        <f>W1146*C1154</f>
        <v>9250</v>
      </c>
      <c r="F1154" s="45"/>
      <c r="G1154" s="45"/>
      <c r="H1154" s="45"/>
      <c r="I1154" s="44"/>
      <c r="J1154" s="44"/>
      <c r="K1154" s="44"/>
      <c r="L1154" s="46"/>
      <c r="M1154" s="6"/>
      <c r="N1154" s="55"/>
      <c r="O1154" s="52"/>
      <c r="P1154" s="67"/>
      <c r="Q1154" s="67"/>
      <c r="R1154" s="6" t="s">
        <v>16</v>
      </c>
      <c r="S1154" s="55">
        <v>1500</v>
      </c>
      <c r="T1154" s="46">
        <v>1100</v>
      </c>
      <c r="U1154" s="46"/>
      <c r="V1154" s="46"/>
      <c r="W1154" s="46"/>
      <c r="X1154" s="46"/>
      <c r="Y1154" s="46"/>
      <c r="Z1154" s="46"/>
      <c r="AA1154" s="46"/>
    </row>
    <row r="1155" spans="1:27" ht="15" customHeight="1" x14ac:dyDescent="0.2">
      <c r="A1155" s="45"/>
      <c r="B1155" s="78" t="s">
        <v>163</v>
      </c>
      <c r="C1155" s="15">
        <f>V1128</f>
        <v>0</v>
      </c>
      <c r="D1155" s="81">
        <f t="shared" ref="D1155:D1156" si="188">V1140*C1155</f>
        <v>0</v>
      </c>
      <c r="E1155" s="34">
        <f t="shared" ref="E1155:E1156" si="189">J1207*C1155</f>
        <v>0</v>
      </c>
      <c r="F1155" s="45"/>
      <c r="G1155" s="45"/>
      <c r="H1155" s="45"/>
      <c r="I1155" s="44"/>
      <c r="J1155" s="44"/>
      <c r="K1155" s="44"/>
      <c r="L1155" s="46"/>
      <c r="M1155" s="6" t="s">
        <v>160</v>
      </c>
      <c r="N1155" s="55"/>
      <c r="O1155" s="52"/>
      <c r="P1155" s="67"/>
      <c r="Q1155" s="67"/>
      <c r="R1155" s="46"/>
      <c r="S1155" s="46"/>
      <c r="T1155" s="46"/>
      <c r="U1155" s="46"/>
      <c r="V1155" s="46"/>
      <c r="W1155" s="46"/>
      <c r="X1155" s="46"/>
      <c r="Y1155" s="46"/>
      <c r="Z1155" s="46"/>
      <c r="AA1155" s="46"/>
    </row>
    <row r="1156" spans="1:27" ht="15" customHeight="1" x14ac:dyDescent="0.2">
      <c r="A1156" s="45"/>
      <c r="B1156" s="78" t="s">
        <v>165</v>
      </c>
      <c r="C1156" s="15">
        <f>W1128</f>
        <v>0</v>
      </c>
      <c r="D1156" s="81">
        <f t="shared" si="188"/>
        <v>0</v>
      </c>
      <c r="E1156" s="34">
        <f t="shared" si="189"/>
        <v>0</v>
      </c>
      <c r="F1156" s="45"/>
      <c r="G1156" s="45"/>
      <c r="H1156" s="45"/>
      <c r="I1156" s="44"/>
      <c r="J1156" s="44"/>
      <c r="K1156" s="44"/>
      <c r="L1156" s="46"/>
      <c r="M1156" s="6"/>
      <c r="N1156" s="55"/>
      <c r="O1156" s="52"/>
      <c r="P1156" s="67"/>
      <c r="Q1156" s="67"/>
      <c r="R1156" s="46"/>
      <c r="S1156" s="46"/>
      <c r="T1156" s="46"/>
      <c r="U1156" s="46"/>
      <c r="V1156" s="46"/>
      <c r="W1156" s="46"/>
      <c r="X1156" s="46"/>
      <c r="Y1156" s="46"/>
      <c r="Z1156" s="46"/>
      <c r="AA1156" s="46"/>
    </row>
    <row r="1157" spans="1:27" ht="15" customHeight="1" x14ac:dyDescent="0.2">
      <c r="A1157" s="45"/>
      <c r="B1157" s="53" t="s">
        <v>23</v>
      </c>
      <c r="C1157" s="15">
        <f>X1128</f>
        <v>0</v>
      </c>
      <c r="D1157" s="81">
        <f>V1138*C1157</f>
        <v>0</v>
      </c>
      <c r="E1157" s="34">
        <f>W1138*C1157</f>
        <v>0</v>
      </c>
      <c r="F1157" s="45"/>
      <c r="G1157" s="45"/>
      <c r="H1157" s="45"/>
      <c r="I1157" s="44"/>
      <c r="J1157" s="44"/>
      <c r="K1157" s="44"/>
      <c r="L1157" s="46"/>
      <c r="M1157" s="6" t="s">
        <v>162</v>
      </c>
      <c r="N1157" s="55">
        <f t="shared" ref="N1157:N1160" si="190">P1157*1.4</f>
        <v>1610</v>
      </c>
      <c r="O1157" s="52"/>
      <c r="P1157" s="67">
        <v>1150</v>
      </c>
      <c r="Q1157" s="67">
        <v>1151</v>
      </c>
      <c r="R1157" s="46"/>
      <c r="S1157" s="46"/>
      <c r="T1157" s="46"/>
      <c r="U1157" s="46"/>
      <c r="V1157" s="46"/>
      <c r="W1157" s="46"/>
      <c r="X1157" s="46"/>
      <c r="Y1157" s="46"/>
      <c r="Z1157" s="46"/>
      <c r="AA1157" s="46"/>
    </row>
    <row r="1158" spans="1:27" ht="15" customHeight="1" x14ac:dyDescent="0.2">
      <c r="A1158" s="45"/>
      <c r="B1158" s="53"/>
      <c r="C1158" s="15"/>
      <c r="D1158" s="245"/>
      <c r="E1158" s="8"/>
      <c r="F1158" s="45"/>
      <c r="G1158" s="45"/>
      <c r="H1158" s="45"/>
      <c r="I1158" s="44"/>
      <c r="J1158" s="44"/>
      <c r="K1158" s="44"/>
      <c r="L1158" s="46"/>
      <c r="M1158" s="6" t="s">
        <v>164</v>
      </c>
      <c r="N1158" s="55">
        <f t="shared" si="190"/>
        <v>1610</v>
      </c>
      <c r="O1158" s="52"/>
      <c r="P1158" s="67">
        <v>1150</v>
      </c>
      <c r="Q1158" s="67">
        <v>1151</v>
      </c>
      <c r="R1158" s="46"/>
      <c r="S1158" s="46"/>
      <c r="T1158" s="46"/>
      <c r="U1158" s="46"/>
      <c r="V1158" s="46"/>
      <c r="W1158" s="46"/>
      <c r="X1158" s="46"/>
      <c r="Y1158" s="46"/>
      <c r="Z1158" s="46"/>
      <c r="AA1158" s="46"/>
    </row>
    <row r="1159" spans="1:27" ht="15" customHeight="1" x14ac:dyDescent="0.2">
      <c r="A1159" s="45"/>
      <c r="B1159" s="53"/>
      <c r="C1159" s="15"/>
      <c r="D1159" s="245"/>
      <c r="E1159" s="8"/>
      <c r="F1159" s="45"/>
      <c r="G1159" s="45"/>
      <c r="H1159" s="45"/>
      <c r="I1159" s="44"/>
      <c r="J1159" s="44"/>
      <c r="K1159" s="44"/>
      <c r="L1159" s="46"/>
      <c r="M1159" s="6" t="s">
        <v>166</v>
      </c>
      <c r="N1159" s="55">
        <f t="shared" si="190"/>
        <v>1610</v>
      </c>
      <c r="O1159" s="52"/>
      <c r="P1159" s="67">
        <v>1150</v>
      </c>
      <c r="Q1159" s="67">
        <v>1151</v>
      </c>
      <c r="R1159" s="46"/>
      <c r="S1159" s="46"/>
      <c r="T1159" s="46"/>
      <c r="U1159" s="46"/>
      <c r="V1159" s="46"/>
      <c r="W1159" s="46"/>
      <c r="X1159" s="46"/>
      <c r="Y1159" s="46"/>
      <c r="Z1159" s="46"/>
      <c r="AA1159" s="46"/>
    </row>
    <row r="1160" spans="1:27" ht="15" customHeight="1" x14ac:dyDescent="0.2">
      <c r="A1160" s="45"/>
      <c r="B1160" s="53"/>
      <c r="C1160" s="15"/>
      <c r="D1160" s="245"/>
      <c r="E1160" s="8"/>
      <c r="F1160" s="45"/>
      <c r="G1160" s="45"/>
      <c r="H1160" s="45"/>
      <c r="I1160" s="44"/>
      <c r="J1160" s="44"/>
      <c r="K1160" s="44"/>
      <c r="L1160" s="46"/>
      <c r="M1160" s="6" t="s">
        <v>167</v>
      </c>
      <c r="N1160" s="55">
        <f t="shared" si="190"/>
        <v>1190</v>
      </c>
      <c r="O1160" s="52"/>
      <c r="P1160" s="67">
        <v>850</v>
      </c>
      <c r="Q1160" s="67">
        <v>851</v>
      </c>
      <c r="R1160" s="46"/>
      <c r="S1160" s="46"/>
      <c r="T1160" s="46"/>
      <c r="U1160" s="46"/>
      <c r="V1160" s="46"/>
      <c r="W1160" s="46"/>
      <c r="X1160" s="46"/>
      <c r="Y1160" s="46"/>
      <c r="Z1160" s="46"/>
      <c r="AA1160" s="46"/>
    </row>
    <row r="1161" spans="1:27" ht="15" customHeight="1" x14ac:dyDescent="0.2">
      <c r="A1161" s="45"/>
      <c r="B1161" s="49" t="s">
        <v>95</v>
      </c>
      <c r="C1161" s="33"/>
      <c r="D1161" s="75">
        <f t="shared" ref="D1161:E1161" si="191">SUM(D1151:D1160)</f>
        <v>18079.125</v>
      </c>
      <c r="E1161" s="82">
        <f t="shared" si="191"/>
        <v>9250</v>
      </c>
      <c r="F1161" s="85"/>
      <c r="G1161" s="45"/>
      <c r="H1161" s="45"/>
      <c r="I1161" s="44"/>
      <c r="J1161" s="44"/>
      <c r="K1161" s="44"/>
      <c r="L1161" s="46"/>
      <c r="M1161" s="46"/>
      <c r="N1161" s="46"/>
      <c r="O1161" s="46"/>
      <c r="P1161" s="46"/>
      <c r="Q1161" s="46"/>
      <c r="R1161" s="46"/>
      <c r="S1161" s="46"/>
      <c r="T1161" s="46"/>
      <c r="U1161" s="46"/>
      <c r="V1161" s="46"/>
      <c r="W1161" s="46"/>
      <c r="X1161" s="46"/>
      <c r="Y1161" s="46"/>
      <c r="Z1161" s="46"/>
      <c r="AA1161" s="46"/>
    </row>
    <row r="1162" spans="1:27" ht="15" customHeight="1" x14ac:dyDescent="0.2">
      <c r="A1162" s="45"/>
      <c r="B1162" s="53" t="s">
        <v>31</v>
      </c>
      <c r="C1162" s="15">
        <f>AG1128</f>
        <v>6</v>
      </c>
      <c r="D1162" s="83">
        <f>N1149*C1162</f>
        <v>31802.399999999998</v>
      </c>
      <c r="E1162" s="34">
        <f>P1149*C1162</f>
        <v>22716</v>
      </c>
      <c r="F1162" s="45"/>
      <c r="G1162" s="45"/>
      <c r="H1162" s="45"/>
      <c r="I1162" s="44"/>
      <c r="J1162" s="44"/>
      <c r="K1162" s="44"/>
      <c r="L1162" s="46"/>
      <c r="M1162" s="46"/>
      <c r="N1162" s="46"/>
      <c r="O1162" s="46"/>
      <c r="P1162" s="46"/>
      <c r="Q1162" s="46"/>
      <c r="R1162" s="46"/>
      <c r="S1162" s="46"/>
      <c r="T1162" s="46"/>
      <c r="U1162" s="46"/>
      <c r="V1162" s="46"/>
      <c r="W1162" s="46"/>
      <c r="X1162" s="46"/>
      <c r="Y1162" s="46"/>
      <c r="Z1162" s="46"/>
      <c r="AA1162" s="46"/>
    </row>
    <row r="1163" spans="1:27" ht="15" customHeight="1" x14ac:dyDescent="0.2">
      <c r="A1163" s="45"/>
      <c r="B1163" s="53" t="s">
        <v>171</v>
      </c>
      <c r="C1163" s="15">
        <f>AI1128</f>
        <v>2</v>
      </c>
      <c r="D1163" s="83">
        <f>N1149*C1163</f>
        <v>10600.8</v>
      </c>
      <c r="E1163" s="34">
        <f>P1149*C1163</f>
        <v>7572</v>
      </c>
      <c r="F1163" s="45"/>
      <c r="G1163" s="45"/>
      <c r="H1163" s="45"/>
      <c r="L1163" s="24"/>
      <c r="M1163" s="24"/>
      <c r="N1163" s="24"/>
      <c r="O1163" s="24"/>
      <c r="P1163" s="24"/>
      <c r="Q1163" s="24"/>
    </row>
    <row r="1164" spans="1:27" ht="15" customHeight="1" x14ac:dyDescent="0.2">
      <c r="A1164" s="45"/>
      <c r="B1164" s="53" t="s">
        <v>151</v>
      </c>
      <c r="C1164" s="15">
        <f>AH1128</f>
        <v>0</v>
      </c>
      <c r="D1164" s="83">
        <f>N1151*C1164</f>
        <v>0</v>
      </c>
      <c r="E1164" s="34">
        <f t="shared" ref="E1164:E1165" si="192">P1151*C1164</f>
        <v>0</v>
      </c>
      <c r="F1164" s="45"/>
      <c r="G1164" s="45"/>
      <c r="H1164" s="45"/>
      <c r="L1164" s="24"/>
      <c r="M1164" s="24"/>
      <c r="N1164" s="24"/>
      <c r="O1164" s="24"/>
      <c r="P1164" s="24"/>
      <c r="Q1164" s="24"/>
    </row>
    <row r="1165" spans="1:27" ht="15" customHeight="1" x14ac:dyDescent="0.2">
      <c r="A1165" s="45"/>
      <c r="B1165" s="53" t="s">
        <v>173</v>
      </c>
      <c r="C1165" s="15">
        <f>AK1128</f>
        <v>1</v>
      </c>
      <c r="D1165" s="83">
        <f>N1149*C1165</f>
        <v>5300.4</v>
      </c>
      <c r="E1165" s="34">
        <f t="shared" si="192"/>
        <v>3750</v>
      </c>
      <c r="F1165" s="45"/>
      <c r="G1165" s="45"/>
      <c r="H1165" s="45"/>
      <c r="L1165" s="24"/>
      <c r="M1165" s="24"/>
      <c r="N1165" s="24"/>
      <c r="O1165" s="24"/>
      <c r="P1165" s="24"/>
      <c r="Q1165" s="24"/>
    </row>
    <row r="1166" spans="1:27" ht="15" customHeight="1" x14ac:dyDescent="0.2">
      <c r="A1166" s="45"/>
      <c r="B1166" s="53" t="s">
        <v>418</v>
      </c>
      <c r="C1166" s="15">
        <f>AF1128</f>
        <v>0</v>
      </c>
      <c r="D1166" s="83">
        <f>N1153*C1166</f>
        <v>0</v>
      </c>
      <c r="E1166" s="34">
        <f>P1149*C1166</f>
        <v>0</v>
      </c>
      <c r="F1166" s="45"/>
      <c r="G1166" s="45"/>
      <c r="H1166" s="45"/>
      <c r="L1166" s="24"/>
      <c r="M1166" s="24"/>
      <c r="N1166" s="24"/>
      <c r="O1166" s="24"/>
      <c r="P1166" s="24"/>
      <c r="Q1166" s="24"/>
    </row>
    <row r="1167" spans="1:27" ht="15" customHeight="1" x14ac:dyDescent="0.2">
      <c r="A1167" s="45"/>
      <c r="B1167" s="87" t="s">
        <v>27</v>
      </c>
      <c r="C1167" s="15">
        <f>AB1128</f>
        <v>7</v>
      </c>
      <c r="D1167" s="83">
        <f t="shared" ref="D1167:D1168" si="193">N1141*C1167</f>
        <v>9310</v>
      </c>
      <c r="E1167" s="34">
        <f t="shared" ref="E1167:E1168" si="194">P1141*C1167</f>
        <v>6650</v>
      </c>
      <c r="F1167" s="45"/>
      <c r="G1167" s="45"/>
      <c r="H1167" s="45"/>
    </row>
    <row r="1168" spans="1:27" ht="15" customHeight="1" x14ac:dyDescent="0.2">
      <c r="A1168" s="45"/>
      <c r="B1168" s="87" t="s">
        <v>28</v>
      </c>
      <c r="C1168" s="15">
        <f>AC1128</f>
        <v>0</v>
      </c>
      <c r="D1168" s="83">
        <f t="shared" si="193"/>
        <v>0</v>
      </c>
      <c r="E1168" s="34">
        <f t="shared" si="194"/>
        <v>0</v>
      </c>
      <c r="F1168" s="45"/>
      <c r="G1168" s="45"/>
      <c r="H1168" s="45"/>
    </row>
    <row r="1169" spans="1:8" ht="15" customHeight="1" x14ac:dyDescent="0.2">
      <c r="A1169" s="45"/>
      <c r="B1169" s="87" t="s">
        <v>131</v>
      </c>
      <c r="C1169" s="15">
        <f>AD1128</f>
        <v>0</v>
      </c>
      <c r="D1169" s="83">
        <f t="shared" ref="D1169:D1170" si="195">N1145*C1169</f>
        <v>0</v>
      </c>
      <c r="E1169" s="34">
        <f t="shared" ref="E1169:E1170" si="196">P1145*C1169</f>
        <v>0</v>
      </c>
      <c r="F1169" s="45"/>
      <c r="G1169" s="45"/>
      <c r="H1169" s="45"/>
    </row>
    <row r="1170" spans="1:8" ht="15" customHeight="1" x14ac:dyDescent="0.2">
      <c r="A1170" s="45"/>
      <c r="B1170" s="53" t="s">
        <v>29</v>
      </c>
      <c r="C1170" s="15">
        <f>AE1128</f>
        <v>0</v>
      </c>
      <c r="D1170" s="83">
        <f t="shared" si="195"/>
        <v>0</v>
      </c>
      <c r="E1170" s="34">
        <f t="shared" si="196"/>
        <v>0</v>
      </c>
      <c r="F1170" s="45"/>
      <c r="G1170" s="45"/>
      <c r="H1170" s="45"/>
    </row>
    <row r="1171" spans="1:8" ht="15" customHeight="1" x14ac:dyDescent="0.2">
      <c r="A1171" s="45"/>
      <c r="B1171" s="87" t="s">
        <v>120</v>
      </c>
      <c r="C1171" s="15">
        <f>AF1128</f>
        <v>0</v>
      </c>
      <c r="D1171" s="83">
        <f>N1144*C1171</f>
        <v>0</v>
      </c>
      <c r="E1171" s="34">
        <f>P1144*C1171</f>
        <v>0</v>
      </c>
      <c r="F1171" s="45"/>
      <c r="G1171" s="45"/>
      <c r="H1171" s="45"/>
    </row>
    <row r="1172" spans="1:8" ht="15" customHeight="1" x14ac:dyDescent="0.2">
      <c r="A1172" s="45"/>
      <c r="B1172" s="49" t="s">
        <v>94</v>
      </c>
      <c r="C1172" s="33"/>
      <c r="D1172" s="75">
        <f t="shared" ref="D1172:E1172" si="197">SUM(D1162:D1171)</f>
        <v>57013.599999999999</v>
      </c>
      <c r="E1172" s="82">
        <f t="shared" si="197"/>
        <v>40688</v>
      </c>
      <c r="F1172" s="41"/>
      <c r="G1172" s="45"/>
      <c r="H1172" s="88"/>
    </row>
    <row r="1173" spans="1:8" ht="15" customHeight="1" x14ac:dyDescent="0.2">
      <c r="A1173" s="45"/>
      <c r="B1173" s="78" t="s">
        <v>39</v>
      </c>
      <c r="C1173" s="89">
        <f>AL1128</f>
        <v>1</v>
      </c>
      <c r="D1173" s="83">
        <f>Y1146*C1173</f>
        <v>7656</v>
      </c>
      <c r="E1173" s="34">
        <f>Z1146*C1173</f>
        <v>5800</v>
      </c>
      <c r="F1173" s="88"/>
      <c r="G1173" s="88"/>
      <c r="H1173" s="88"/>
    </row>
    <row r="1174" spans="1:8" ht="15" customHeight="1" x14ac:dyDescent="0.2">
      <c r="A1174" s="45"/>
      <c r="B1174" s="78" t="s">
        <v>40</v>
      </c>
      <c r="C1174" s="90">
        <f>AM1128</f>
        <v>0</v>
      </c>
      <c r="D1174" s="83">
        <f t="shared" ref="D1174:D1176" si="198">Y1137*C1174</f>
        <v>0</v>
      </c>
      <c r="E1174" s="34">
        <f>Z1137*C1174</f>
        <v>0</v>
      </c>
      <c r="F1174" s="88"/>
      <c r="G1174" s="88"/>
      <c r="H1174" s="88"/>
    </row>
    <row r="1175" spans="1:8" ht="15" customHeight="1" x14ac:dyDescent="0.2">
      <c r="A1175" s="45"/>
      <c r="B1175" s="78" t="s">
        <v>33</v>
      </c>
      <c r="C1175" s="90">
        <f>AN1128</f>
        <v>0</v>
      </c>
      <c r="D1175" s="83">
        <f t="shared" si="198"/>
        <v>0</v>
      </c>
      <c r="E1175" s="34">
        <f>P1148*C1175</f>
        <v>0</v>
      </c>
      <c r="F1175" s="88"/>
      <c r="G1175" s="88"/>
      <c r="H1175" s="88"/>
    </row>
    <row r="1176" spans="1:8" ht="15" customHeight="1" x14ac:dyDescent="0.2">
      <c r="A1176" s="45"/>
      <c r="B1176" s="78" t="s">
        <v>32</v>
      </c>
      <c r="C1176" s="90">
        <f>AO1128</f>
        <v>0</v>
      </c>
      <c r="D1176" s="83">
        <f t="shared" si="198"/>
        <v>0</v>
      </c>
      <c r="E1176" s="34">
        <f>Z1138*C1176</f>
        <v>0</v>
      </c>
      <c r="F1176" s="88"/>
      <c r="G1176" s="88"/>
      <c r="H1176" s="88"/>
    </row>
    <row r="1177" spans="1:8" ht="15" customHeight="1" x14ac:dyDescent="0.2">
      <c r="A1177" s="45"/>
      <c r="B1177" s="78" t="s">
        <v>41</v>
      </c>
      <c r="C1177" s="90">
        <f>AP1128</f>
        <v>0</v>
      </c>
      <c r="D1177" s="83">
        <f>Y1145*C1177</f>
        <v>0</v>
      </c>
      <c r="E1177" s="34">
        <f>Z1145*C1177</f>
        <v>0</v>
      </c>
      <c r="F1177" s="88"/>
      <c r="G1177" s="88"/>
      <c r="H1177" s="88"/>
    </row>
    <row r="1178" spans="1:8" ht="15" customHeight="1" x14ac:dyDescent="0.2">
      <c r="A1178" s="45"/>
      <c r="B1178" s="78" t="s">
        <v>42</v>
      </c>
      <c r="C1178" s="90">
        <f>AQ1128</f>
        <v>0</v>
      </c>
      <c r="D1178" s="83">
        <f>Y1140*C1178</f>
        <v>0</v>
      </c>
      <c r="E1178" s="34">
        <f>Z1140*C1178</f>
        <v>0</v>
      </c>
      <c r="F1178" s="88"/>
      <c r="G1178" s="88"/>
      <c r="H1178" s="88"/>
    </row>
    <row r="1179" spans="1:8" ht="15" customHeight="1" x14ac:dyDescent="0.2">
      <c r="A1179" s="45"/>
      <c r="B1179" s="78" t="s">
        <v>43</v>
      </c>
      <c r="C1179" s="90">
        <f>AR1128</f>
        <v>2</v>
      </c>
      <c r="D1179" s="83">
        <f t="shared" ref="D1179:D1181" si="199">Y1142*C1179</f>
        <v>12408</v>
      </c>
      <c r="E1179" s="34">
        <f>Z1142*C1179</f>
        <v>9400</v>
      </c>
      <c r="F1179" s="88"/>
      <c r="G1179" s="88"/>
      <c r="H1179" s="88"/>
    </row>
    <row r="1180" spans="1:8" ht="15" customHeight="1" x14ac:dyDescent="0.2">
      <c r="A1180" s="45"/>
      <c r="B1180" s="78" t="s">
        <v>44</v>
      </c>
      <c r="C1180" s="90">
        <f>AS1128</f>
        <v>0</v>
      </c>
      <c r="D1180" s="83">
        <f t="shared" si="199"/>
        <v>0</v>
      </c>
      <c r="E1180" s="34">
        <f>Z1144*C1180</f>
        <v>0</v>
      </c>
      <c r="F1180" s="88"/>
      <c r="G1180" s="88"/>
      <c r="H1180" s="88"/>
    </row>
    <row r="1181" spans="1:8" ht="15" customHeight="1" x14ac:dyDescent="0.2">
      <c r="A1181" s="45"/>
      <c r="B1181" s="78" t="s">
        <v>45</v>
      </c>
      <c r="C1181" s="90">
        <f>AT1128</f>
        <v>0</v>
      </c>
      <c r="D1181" s="83">
        <f t="shared" si="199"/>
        <v>0</v>
      </c>
      <c r="E1181" s="34">
        <f>Z1143*C1181</f>
        <v>0</v>
      </c>
      <c r="F1181" s="88"/>
      <c r="G1181" s="88"/>
      <c r="H1181" s="88"/>
    </row>
    <row r="1182" spans="1:8" ht="15" customHeight="1" x14ac:dyDescent="0.2">
      <c r="A1182" s="45"/>
      <c r="B1182" s="78" t="s">
        <v>46</v>
      </c>
      <c r="C1182" s="90">
        <f>AU1128</f>
        <v>0</v>
      </c>
      <c r="D1182" s="83">
        <f>Y1141*C1182</f>
        <v>0</v>
      </c>
      <c r="E1182" s="34">
        <f>Z1141*C1182</f>
        <v>0</v>
      </c>
      <c r="F1182" s="88"/>
      <c r="G1182" s="88"/>
      <c r="H1182" s="88"/>
    </row>
    <row r="1183" spans="1:8" ht="15" customHeight="1" x14ac:dyDescent="0.2">
      <c r="A1183" s="45"/>
      <c r="B1183" s="53"/>
      <c r="C1183" s="89"/>
      <c r="D1183" s="83">
        <f t="shared" ref="D1183:D1184" si="200">Y1146*C1183</f>
        <v>0</v>
      </c>
      <c r="E1183" s="34">
        <f t="shared" ref="E1183:E1184" si="201">P1156*C1183</f>
        <v>0</v>
      </c>
      <c r="F1183" s="88"/>
      <c r="G1183" s="88"/>
      <c r="H1183" s="88"/>
    </row>
    <row r="1184" spans="1:8" ht="15" customHeight="1" x14ac:dyDescent="0.2">
      <c r="A1184" s="45"/>
      <c r="B1184" s="53"/>
      <c r="C1184" s="89"/>
      <c r="D1184" s="83">
        <f t="shared" si="200"/>
        <v>0</v>
      </c>
      <c r="E1184" s="34">
        <f t="shared" si="201"/>
        <v>0</v>
      </c>
      <c r="F1184" s="88"/>
      <c r="G1184" s="88"/>
      <c r="H1184" s="88"/>
    </row>
    <row r="1185" spans="1:60" ht="15" customHeight="1" x14ac:dyDescent="0.2">
      <c r="A1185" s="45"/>
      <c r="B1185" s="91"/>
      <c r="C1185" s="91"/>
      <c r="D1185" s="92">
        <f t="shared" ref="D1185:E1185" si="202">SUM(D1173:D1184)</f>
        <v>20064</v>
      </c>
      <c r="E1185" s="93">
        <f t="shared" si="202"/>
        <v>15200</v>
      </c>
      <c r="F1185" s="41"/>
      <c r="G1185" s="88"/>
      <c r="H1185" s="45"/>
    </row>
    <row r="1186" spans="1:60" ht="15" customHeight="1" x14ac:dyDescent="0.2">
      <c r="A1186" s="45"/>
      <c r="B1186" s="33" t="s">
        <v>187</v>
      </c>
      <c r="C1186" s="61"/>
      <c r="D1186" s="94">
        <f>SUM(D1161,D1150,D1172,D1185)</f>
        <v>251202.27499999999</v>
      </c>
      <c r="E1186" s="95">
        <v>179000</v>
      </c>
      <c r="F1186" s="92">
        <f>SUM(F1185,F1172,F1161,F1150)</f>
        <v>0</v>
      </c>
      <c r="G1186" s="45"/>
      <c r="H1186" s="45"/>
    </row>
    <row r="1187" spans="1:60" ht="15" customHeight="1" x14ac:dyDescent="0.2">
      <c r="A1187" s="45"/>
      <c r="B1187" s="45"/>
      <c r="C1187" s="45"/>
      <c r="D1187" s="45"/>
      <c r="E1187" s="45"/>
      <c r="F1187" s="45"/>
      <c r="G1187" s="45"/>
      <c r="H1187" s="45"/>
    </row>
    <row r="1188" spans="1:60" ht="15.75" customHeight="1" x14ac:dyDescent="0.2"/>
    <row r="1189" spans="1:60" ht="15.75" customHeight="1" x14ac:dyDescent="0.2"/>
    <row r="1190" spans="1:60" ht="15.75" customHeight="1" x14ac:dyDescent="0.2"/>
    <row r="1191" spans="1:60" ht="15.75" customHeight="1" x14ac:dyDescent="0.2"/>
    <row r="1192" spans="1:60" ht="46.5" customHeight="1" x14ac:dyDescent="0.2">
      <c r="A1192" s="215"/>
      <c r="B1192" s="215"/>
      <c r="C1192" s="215"/>
      <c r="D1192" s="215"/>
      <c r="E1192" s="215"/>
      <c r="F1192" s="215"/>
      <c r="G1192" s="215"/>
      <c r="H1192" s="215"/>
      <c r="I1192" s="215"/>
      <c r="J1192" s="215"/>
      <c r="K1192" s="215"/>
      <c r="L1192" s="215"/>
      <c r="M1192" s="215"/>
      <c r="N1192" s="215"/>
      <c r="O1192" s="215"/>
      <c r="P1192" s="215"/>
      <c r="Q1192" s="215"/>
      <c r="R1192" s="215"/>
      <c r="S1192" s="215"/>
      <c r="T1192" s="215"/>
      <c r="U1192" s="215"/>
      <c r="V1192" s="215"/>
      <c r="W1192" s="215"/>
      <c r="X1192" s="215"/>
      <c r="Y1192" s="215"/>
      <c r="Z1192" s="215"/>
      <c r="AA1192" s="215"/>
      <c r="AB1192" s="215"/>
      <c r="AC1192" s="215"/>
      <c r="AD1192" s="215"/>
      <c r="AE1192" s="215"/>
      <c r="AF1192" s="215"/>
      <c r="AG1192" s="215"/>
      <c r="AH1192" s="215"/>
      <c r="AI1192" s="215"/>
      <c r="AJ1192" s="215"/>
      <c r="AK1192" s="215"/>
      <c r="AL1192" s="215"/>
      <c r="AM1192" s="215"/>
      <c r="AN1192" s="215"/>
      <c r="AO1192" s="215"/>
      <c r="AP1192" s="215"/>
      <c r="AQ1192" s="215"/>
      <c r="AR1192" s="215"/>
      <c r="AS1192" s="215"/>
      <c r="AT1192" s="215"/>
      <c r="AU1192" s="215"/>
      <c r="AV1192" s="215"/>
      <c r="AW1192" s="215"/>
      <c r="AX1192" s="215"/>
      <c r="AY1192" s="215"/>
      <c r="AZ1192" s="215"/>
      <c r="BA1192" s="215"/>
      <c r="BB1192" s="215"/>
      <c r="BC1192" s="215"/>
      <c r="BD1192" s="215"/>
      <c r="BE1192" s="215"/>
      <c r="BF1192" s="215"/>
      <c r="BG1192" s="215"/>
      <c r="BH1192" s="215"/>
    </row>
    <row r="1193" spans="1:60" ht="15.75" customHeight="1" x14ac:dyDescent="0.2"/>
    <row r="1194" spans="1:60" ht="15.75" customHeight="1" x14ac:dyDescent="0.2"/>
    <row r="1195" spans="1:60" ht="15" customHeight="1" x14ac:dyDescent="0.2">
      <c r="A1195" s="1" t="s">
        <v>0</v>
      </c>
      <c r="B1195" s="1" t="s">
        <v>1</v>
      </c>
      <c r="C1195" s="2" t="s">
        <v>2</v>
      </c>
      <c r="D1195" s="2" t="s">
        <v>3</v>
      </c>
      <c r="E1195" s="2" t="s">
        <v>4</v>
      </c>
      <c r="F1195" s="2" t="s">
        <v>5</v>
      </c>
      <c r="G1195" s="2" t="s">
        <v>6</v>
      </c>
      <c r="H1195" s="2" t="s">
        <v>7</v>
      </c>
      <c r="I1195" s="2" t="s">
        <v>8</v>
      </c>
      <c r="J1195" s="2" t="s">
        <v>9</v>
      </c>
      <c r="K1195" s="2" t="s">
        <v>10</v>
      </c>
      <c r="L1195" s="2" t="s">
        <v>284</v>
      </c>
      <c r="M1195" s="2" t="s">
        <v>12</v>
      </c>
      <c r="N1195" s="2" t="s">
        <v>13</v>
      </c>
      <c r="O1195" s="2" t="s">
        <v>14</v>
      </c>
      <c r="P1195" s="1" t="s">
        <v>15</v>
      </c>
      <c r="Q1195" s="1" t="s">
        <v>16</v>
      </c>
      <c r="R1195" s="3" t="s">
        <v>17</v>
      </c>
      <c r="S1195" s="3" t="s">
        <v>18</v>
      </c>
      <c r="T1195" s="3" t="s">
        <v>19</v>
      </c>
      <c r="U1195" s="4" t="s">
        <v>20</v>
      </c>
      <c r="V1195" s="3" t="s">
        <v>21</v>
      </c>
      <c r="W1195" s="3" t="s">
        <v>22</v>
      </c>
      <c r="X1195" s="4" t="s">
        <v>23</v>
      </c>
      <c r="Y1195" s="4"/>
      <c r="Z1195" s="4"/>
      <c r="AA1195" s="4"/>
      <c r="AB1195" s="6" t="s">
        <v>27</v>
      </c>
      <c r="AC1195" s="6" t="s">
        <v>28</v>
      </c>
      <c r="AD1195" s="6" t="s">
        <v>131</v>
      </c>
      <c r="AE1195" s="7" t="s">
        <v>29</v>
      </c>
      <c r="AF1195" s="6" t="s">
        <v>120</v>
      </c>
      <c r="AG1195" s="8" t="s">
        <v>31</v>
      </c>
      <c r="AH1195" s="8" t="s">
        <v>32</v>
      </c>
      <c r="AI1195" s="8" t="s">
        <v>33</v>
      </c>
      <c r="AJ1195" s="8" t="s">
        <v>411</v>
      </c>
      <c r="AK1195" s="8" t="s">
        <v>34</v>
      </c>
      <c r="AL1195" s="9" t="s">
        <v>39</v>
      </c>
      <c r="AM1195" s="9" t="s">
        <v>40</v>
      </c>
      <c r="AN1195" s="9" t="s">
        <v>33</v>
      </c>
      <c r="AO1195" s="9" t="s">
        <v>32</v>
      </c>
      <c r="AP1195" s="9" t="s">
        <v>41</v>
      </c>
      <c r="AQ1195" s="9" t="s">
        <v>42</v>
      </c>
      <c r="AR1195" s="9" t="s">
        <v>43</v>
      </c>
      <c r="AS1195" s="9" t="s">
        <v>44</v>
      </c>
      <c r="AT1195" s="9" t="s">
        <v>45</v>
      </c>
      <c r="AU1195" s="9" t="s">
        <v>46</v>
      </c>
      <c r="AV1195" s="10"/>
      <c r="AW1195" s="10"/>
    </row>
    <row r="1196" spans="1:60" ht="15" customHeight="1" x14ac:dyDescent="0.2">
      <c r="A1196" s="11"/>
      <c r="B1196" s="11">
        <v>1</v>
      </c>
      <c r="C1196" s="11" t="s">
        <v>47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  <c r="AB1196" s="11"/>
      <c r="AC1196" s="11"/>
      <c r="AD1196" s="11"/>
      <c r="AE1196" s="11"/>
      <c r="AF1196" s="11"/>
      <c r="AG1196" s="11"/>
      <c r="AH1196" s="11"/>
      <c r="AI1196" s="11"/>
      <c r="AJ1196" s="11"/>
      <c r="AK1196" s="11"/>
      <c r="AL1196" s="11"/>
      <c r="AM1196" s="11"/>
      <c r="AN1196" s="11"/>
      <c r="AO1196" s="11"/>
      <c r="AP1196" s="11"/>
      <c r="AQ1196" s="11"/>
      <c r="AR1196" s="11"/>
      <c r="AS1196" s="11"/>
      <c r="AT1196" s="11"/>
      <c r="AU1196" s="11"/>
      <c r="AV1196" s="12"/>
      <c r="AW1196" s="12"/>
    </row>
    <row r="1197" spans="1:60" ht="15" customHeight="1" x14ac:dyDescent="0.2">
      <c r="A1197" s="1"/>
      <c r="B1197" s="1"/>
      <c r="C1197" s="243"/>
      <c r="D1197" s="14"/>
      <c r="E1197" s="14"/>
      <c r="F1197" s="14"/>
      <c r="G1197" s="14"/>
      <c r="H1197" s="14"/>
      <c r="I1197" s="14"/>
      <c r="J1197" s="14"/>
      <c r="K1197" s="14"/>
      <c r="L1197" s="14"/>
      <c r="M1197" s="14"/>
      <c r="N1197" s="14"/>
      <c r="O1197" s="14"/>
      <c r="P1197" s="14"/>
      <c r="Q1197" s="1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8"/>
      <c r="AC1197" s="8"/>
      <c r="AD1197" s="8"/>
      <c r="AE1197" s="8"/>
      <c r="AF1197" s="8"/>
      <c r="AG1197" s="8"/>
      <c r="AH1197" s="8"/>
      <c r="AI1197" s="8"/>
      <c r="AJ1197" s="8"/>
      <c r="AK1197" s="8"/>
      <c r="AL1197" s="15"/>
      <c r="AM1197" s="15"/>
      <c r="AN1197" s="15"/>
      <c r="AO1197" s="15"/>
      <c r="AP1197" s="15"/>
      <c r="AQ1197" s="15"/>
      <c r="AR1197" s="15"/>
      <c r="AS1197" s="15"/>
      <c r="AT1197" s="15"/>
      <c r="AU1197" s="15"/>
      <c r="AV1197" s="10"/>
      <c r="AW1197" s="10"/>
    </row>
    <row r="1198" spans="1:60" ht="15" customHeight="1" x14ac:dyDescent="0.2">
      <c r="A1198" s="1"/>
      <c r="B1198" s="1">
        <v>2</v>
      </c>
      <c r="C1198" s="243"/>
      <c r="D1198" s="14"/>
      <c r="E1198" s="14"/>
      <c r="F1198" s="14"/>
      <c r="G1198" s="14"/>
      <c r="H1198" s="14"/>
      <c r="I1198" s="14"/>
      <c r="J1198" s="14"/>
      <c r="K1198" s="14"/>
      <c r="L1198" s="14"/>
      <c r="M1198" s="14"/>
      <c r="N1198" s="14"/>
      <c r="O1198" s="14"/>
      <c r="P1198" s="14"/>
      <c r="Q1198" s="1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8"/>
      <c r="AC1198" s="8"/>
      <c r="AD1198" s="8"/>
      <c r="AE1198" s="8"/>
      <c r="AF1198" s="8"/>
      <c r="AG1198" s="8"/>
      <c r="AH1198" s="8"/>
      <c r="AI1198" s="8"/>
      <c r="AJ1198" s="8"/>
      <c r="AK1198" s="8"/>
      <c r="AL1198" s="15"/>
      <c r="AM1198" s="15"/>
      <c r="AN1198" s="15"/>
      <c r="AO1198" s="15"/>
      <c r="AP1198" s="15"/>
      <c r="AQ1198" s="15"/>
      <c r="AR1198" s="15"/>
      <c r="AS1198" s="15"/>
      <c r="AT1198" s="15"/>
      <c r="AU1198" s="15"/>
      <c r="AV1198" s="10"/>
      <c r="AW1198" s="10"/>
    </row>
    <row r="1199" spans="1:60" ht="15" customHeight="1" x14ac:dyDescent="0.2">
      <c r="A1199" s="1"/>
      <c r="B1199" s="1">
        <v>3</v>
      </c>
      <c r="C1199" s="243"/>
      <c r="D1199" s="14"/>
      <c r="E1199" s="14"/>
      <c r="F1199" s="14"/>
      <c r="G1199" s="14"/>
      <c r="H1199" s="14"/>
      <c r="I1199" s="14"/>
      <c r="J1199" s="14"/>
      <c r="K1199" s="14"/>
      <c r="L1199" s="14"/>
      <c r="M1199" s="14"/>
      <c r="N1199" s="14"/>
      <c r="O1199" s="14"/>
      <c r="P1199" s="14"/>
      <c r="Q1199" s="1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8"/>
      <c r="AC1199" s="8"/>
      <c r="AD1199" s="8"/>
      <c r="AE1199" s="8"/>
      <c r="AF1199" s="8"/>
      <c r="AG1199" s="8"/>
      <c r="AH1199" s="8"/>
      <c r="AI1199" s="8"/>
      <c r="AJ1199" s="8"/>
      <c r="AK1199" s="8"/>
      <c r="AL1199" s="15"/>
      <c r="AM1199" s="15"/>
      <c r="AN1199" s="15"/>
      <c r="AO1199" s="15"/>
      <c r="AP1199" s="15"/>
      <c r="AQ1199" s="15"/>
      <c r="AR1199" s="15"/>
      <c r="AS1199" s="15"/>
      <c r="AT1199" s="15"/>
      <c r="AU1199" s="15"/>
      <c r="AV1199" s="10"/>
      <c r="AW1199" s="10"/>
    </row>
    <row r="1200" spans="1:60" ht="15" customHeight="1" x14ac:dyDescent="0.2">
      <c r="A1200" s="1"/>
      <c r="B1200" s="1">
        <v>4</v>
      </c>
      <c r="C1200" s="243"/>
      <c r="D1200" s="14"/>
      <c r="E1200" s="14"/>
      <c r="F1200" s="14"/>
      <c r="G1200" s="14"/>
      <c r="H1200" s="14"/>
      <c r="I1200" s="14"/>
      <c r="J1200" s="14"/>
      <c r="K1200" s="14"/>
      <c r="L1200" s="14"/>
      <c r="M1200" s="14"/>
      <c r="N1200" s="14"/>
      <c r="O1200" s="14"/>
      <c r="P1200" s="14"/>
      <c r="Q1200" s="1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8"/>
      <c r="AC1200" s="8"/>
      <c r="AD1200" s="8"/>
      <c r="AE1200" s="8"/>
      <c r="AF1200" s="8"/>
      <c r="AG1200" s="8"/>
      <c r="AH1200" s="8"/>
      <c r="AI1200" s="8"/>
      <c r="AJ1200" s="8"/>
      <c r="AK1200" s="8"/>
      <c r="AL1200" s="15"/>
      <c r="AM1200" s="15"/>
      <c r="AN1200" s="15"/>
      <c r="AO1200" s="15"/>
      <c r="AP1200" s="15"/>
      <c r="AQ1200" s="15"/>
      <c r="AR1200" s="15"/>
      <c r="AS1200" s="15"/>
      <c r="AT1200" s="15"/>
      <c r="AU1200" s="15"/>
      <c r="AV1200" s="10"/>
      <c r="AW1200" s="10"/>
    </row>
    <row r="1201" spans="1:49" ht="15" customHeight="1" x14ac:dyDescent="0.2">
      <c r="A1201" s="1"/>
      <c r="B1201" s="1">
        <v>5</v>
      </c>
      <c r="C1201" s="243"/>
      <c r="D1201" s="14"/>
      <c r="E1201" s="14"/>
      <c r="F1201" s="14"/>
      <c r="G1201" s="14"/>
      <c r="H1201" s="14"/>
      <c r="I1201" s="14"/>
      <c r="J1201" s="14"/>
      <c r="K1201" s="14"/>
      <c r="L1201" s="14"/>
      <c r="M1201" s="14"/>
      <c r="N1201" s="14"/>
      <c r="O1201" s="14"/>
      <c r="P1201" s="14"/>
      <c r="Q1201" s="1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8"/>
      <c r="AC1201" s="8"/>
      <c r="AD1201" s="8"/>
      <c r="AE1201" s="8"/>
      <c r="AF1201" s="8"/>
      <c r="AG1201" s="8"/>
      <c r="AH1201" s="8"/>
      <c r="AI1201" s="8"/>
      <c r="AJ1201" s="8"/>
      <c r="AK1201" s="8"/>
      <c r="AL1201" s="15"/>
      <c r="AM1201" s="15"/>
      <c r="AN1201" s="15"/>
      <c r="AO1201" s="15"/>
      <c r="AP1201" s="15"/>
      <c r="AQ1201" s="15"/>
      <c r="AR1201" s="15"/>
      <c r="AS1201" s="15"/>
      <c r="AT1201" s="15"/>
      <c r="AU1201" s="15"/>
      <c r="AV1201" s="10"/>
      <c r="AW1201" s="10"/>
    </row>
    <row r="1202" spans="1:49" ht="15" customHeight="1" x14ac:dyDescent="0.2">
      <c r="A1202" s="1"/>
      <c r="B1202" s="1">
        <v>6</v>
      </c>
      <c r="C1202" s="240" t="s">
        <v>55</v>
      </c>
      <c r="D1202" s="14"/>
      <c r="E1202" s="14"/>
      <c r="F1202" s="14"/>
      <c r="G1202" s="14"/>
      <c r="H1202" s="14"/>
      <c r="I1202" s="14"/>
      <c r="J1202" s="14"/>
      <c r="K1202" s="14">
        <v>2</v>
      </c>
      <c r="L1202" s="14"/>
      <c r="M1202" s="14"/>
      <c r="N1202" s="14"/>
      <c r="O1202" s="14"/>
      <c r="P1202" s="14"/>
      <c r="Q1202" s="1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8"/>
      <c r="AC1202" s="8"/>
      <c r="AD1202" s="8"/>
      <c r="AE1202" s="8"/>
      <c r="AF1202" s="8"/>
      <c r="AG1202" s="8"/>
      <c r="AH1202" s="8"/>
      <c r="AI1202" s="8"/>
      <c r="AJ1202" s="8"/>
      <c r="AK1202" s="8"/>
      <c r="AL1202" s="15"/>
      <c r="AM1202" s="15"/>
      <c r="AN1202" s="15"/>
      <c r="AO1202" s="15"/>
      <c r="AP1202" s="15"/>
      <c r="AQ1202" s="15"/>
      <c r="AR1202" s="15"/>
      <c r="AS1202" s="15"/>
      <c r="AT1202" s="15"/>
      <c r="AU1202" s="15"/>
      <c r="AV1202" s="10"/>
      <c r="AW1202" s="10"/>
    </row>
    <row r="1203" spans="1:49" ht="15" customHeight="1" x14ac:dyDescent="0.2">
      <c r="A1203" s="1"/>
      <c r="B1203" s="1">
        <v>7</v>
      </c>
      <c r="C1203" s="241" t="s">
        <v>56</v>
      </c>
      <c r="D1203" s="14"/>
      <c r="E1203" s="14"/>
      <c r="F1203" s="14"/>
      <c r="G1203" s="14"/>
      <c r="H1203" s="14"/>
      <c r="I1203" s="14"/>
      <c r="J1203" s="14"/>
      <c r="K1203" s="14"/>
      <c r="L1203" s="14"/>
      <c r="M1203" s="14"/>
      <c r="N1203" s="14"/>
      <c r="O1203" s="14"/>
      <c r="P1203" s="14"/>
      <c r="Q1203" s="1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8"/>
      <c r="AC1203" s="8"/>
      <c r="AD1203" s="8"/>
      <c r="AE1203" s="8"/>
      <c r="AF1203" s="8"/>
      <c r="AG1203" s="8"/>
      <c r="AH1203" s="8"/>
      <c r="AI1203" s="8"/>
      <c r="AJ1203" s="8"/>
      <c r="AK1203" s="8"/>
      <c r="AL1203" s="15"/>
      <c r="AM1203" s="15"/>
      <c r="AN1203" s="15"/>
      <c r="AO1203" s="15"/>
      <c r="AP1203" s="15"/>
      <c r="AQ1203" s="15"/>
      <c r="AR1203" s="15">
        <v>1</v>
      </c>
      <c r="AS1203" s="15"/>
      <c r="AT1203" s="15"/>
      <c r="AU1203" s="15"/>
      <c r="AV1203" s="10"/>
      <c r="AW1203" s="10"/>
    </row>
    <row r="1204" spans="1:49" ht="15" customHeight="1" x14ac:dyDescent="0.2">
      <c r="A1204" s="1"/>
      <c r="B1204" s="1">
        <v>8</v>
      </c>
      <c r="C1204" s="240" t="s">
        <v>62</v>
      </c>
      <c r="D1204" s="14">
        <v>10</v>
      </c>
      <c r="E1204" s="14"/>
      <c r="F1204" s="14"/>
      <c r="G1204" s="14"/>
      <c r="H1204" s="14"/>
      <c r="I1204" s="14"/>
      <c r="J1204" s="14"/>
      <c r="K1204" s="14"/>
      <c r="L1204" s="14"/>
      <c r="M1204" s="14">
        <v>1</v>
      </c>
      <c r="N1204" s="14"/>
      <c r="O1204" s="14"/>
      <c r="P1204" s="14"/>
      <c r="Q1204" s="1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8"/>
      <c r="AC1204" s="8"/>
      <c r="AD1204" s="8"/>
      <c r="AE1204" s="8"/>
      <c r="AF1204" s="8"/>
      <c r="AG1204" s="8"/>
      <c r="AH1204" s="8"/>
      <c r="AI1204" s="8"/>
      <c r="AJ1204" s="8"/>
      <c r="AK1204" s="8"/>
      <c r="AL1204" s="15"/>
      <c r="AM1204" s="15"/>
      <c r="AN1204" s="15"/>
      <c r="AO1204" s="15"/>
      <c r="AP1204" s="15"/>
      <c r="AQ1204" s="9"/>
      <c r="AR1204" s="15"/>
      <c r="AS1204" s="15"/>
      <c r="AT1204" s="15"/>
      <c r="AU1204" s="15"/>
      <c r="AV1204" s="10"/>
      <c r="AW1204" s="10"/>
    </row>
    <row r="1205" spans="1:49" ht="15" customHeight="1" x14ac:dyDescent="0.2">
      <c r="A1205" s="1"/>
      <c r="B1205" s="1">
        <v>9</v>
      </c>
      <c r="C1205" s="240" t="s">
        <v>63</v>
      </c>
      <c r="D1205" s="14"/>
      <c r="E1205" s="14"/>
      <c r="F1205" s="14"/>
      <c r="G1205" s="14"/>
      <c r="H1205" s="14"/>
      <c r="I1205" s="14"/>
      <c r="J1205" s="14"/>
      <c r="K1205" s="14">
        <v>1</v>
      </c>
      <c r="L1205" s="14"/>
      <c r="M1205" s="14"/>
      <c r="N1205" s="14"/>
      <c r="O1205" s="14"/>
      <c r="P1205" s="14"/>
      <c r="Q1205" s="1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8">
        <v>7</v>
      </c>
      <c r="AC1205" s="8"/>
      <c r="AD1205" s="8"/>
      <c r="AE1205" s="8"/>
      <c r="AF1205" s="8"/>
      <c r="AG1205" s="8"/>
      <c r="AH1205" s="8"/>
      <c r="AI1205" s="8"/>
      <c r="AJ1205" s="8"/>
      <c r="AK1205" s="8"/>
      <c r="AL1205" s="15"/>
      <c r="AM1205" s="15"/>
      <c r="AN1205" s="15"/>
      <c r="AO1205" s="15"/>
      <c r="AP1205" s="15"/>
      <c r="AQ1205" s="15"/>
      <c r="AR1205" s="15"/>
      <c r="AS1205" s="15"/>
      <c r="AT1205" s="15"/>
      <c r="AU1205" s="15"/>
      <c r="AV1205" s="10"/>
      <c r="AW1205" s="10"/>
    </row>
    <row r="1206" spans="1:49" ht="15" customHeight="1" x14ac:dyDescent="0.2">
      <c r="A1206" s="1"/>
      <c r="B1206" s="1">
        <v>10</v>
      </c>
      <c r="C1206" s="243" t="s">
        <v>64</v>
      </c>
      <c r="D1206" s="14"/>
      <c r="E1206" s="14"/>
      <c r="F1206" s="14"/>
      <c r="G1206" s="14"/>
      <c r="H1206" s="14"/>
      <c r="I1206" s="14"/>
      <c r="J1206" s="14"/>
      <c r="K1206" s="14"/>
      <c r="L1206" s="14"/>
      <c r="M1206" s="14"/>
      <c r="N1206" s="14"/>
      <c r="O1206" s="14"/>
      <c r="P1206" s="14"/>
      <c r="Q1206" s="1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8"/>
      <c r="AC1206" s="8"/>
      <c r="AD1206" s="8"/>
      <c r="AE1206" s="8"/>
      <c r="AF1206" s="8"/>
      <c r="AG1206" s="8"/>
      <c r="AH1206" s="8"/>
      <c r="AI1206" s="8"/>
      <c r="AJ1206" s="8"/>
      <c r="AK1206" s="8"/>
      <c r="AL1206" s="15"/>
      <c r="AM1206" s="15"/>
      <c r="AN1206" s="15"/>
      <c r="AO1206" s="15"/>
      <c r="AP1206" s="15"/>
      <c r="AQ1206" s="15"/>
      <c r="AR1206" s="15"/>
      <c r="AS1206" s="15"/>
      <c r="AT1206" s="15"/>
      <c r="AU1206" s="15"/>
      <c r="AV1206" s="10"/>
      <c r="AW1206" s="10"/>
    </row>
    <row r="1207" spans="1:49" ht="15" customHeight="1" x14ac:dyDescent="0.2">
      <c r="A1207" s="1"/>
      <c r="B1207" s="1">
        <v>11</v>
      </c>
      <c r="C1207" s="242" t="s">
        <v>65</v>
      </c>
      <c r="D1207" s="14">
        <v>5</v>
      </c>
      <c r="E1207" s="14">
        <v>3</v>
      </c>
      <c r="F1207" s="14">
        <v>2</v>
      </c>
      <c r="G1207" s="14">
        <v>2</v>
      </c>
      <c r="H1207" s="14"/>
      <c r="I1207" s="14"/>
      <c r="J1207" s="14"/>
      <c r="K1207" s="14">
        <v>1</v>
      </c>
      <c r="L1207" s="14"/>
      <c r="M1207" s="14"/>
      <c r="N1207" s="14"/>
      <c r="O1207" s="14"/>
      <c r="P1207" s="14">
        <v>1</v>
      </c>
      <c r="Q1207" s="14">
        <v>1</v>
      </c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8"/>
      <c r="AC1207" s="8"/>
      <c r="AD1207" s="8"/>
      <c r="AE1207" s="8"/>
      <c r="AF1207" s="8"/>
      <c r="AG1207" s="8"/>
      <c r="AH1207" s="8"/>
      <c r="AI1207" s="8"/>
      <c r="AJ1207" s="8"/>
      <c r="AK1207" s="8"/>
      <c r="AL1207" s="15"/>
      <c r="AM1207" s="15"/>
      <c r="AN1207" s="15"/>
      <c r="AO1207" s="15"/>
      <c r="AP1207" s="15"/>
      <c r="AQ1207" s="15"/>
      <c r="AR1207" s="15"/>
      <c r="AS1207" s="15"/>
      <c r="AT1207" s="15"/>
      <c r="AU1207" s="15"/>
      <c r="AV1207" s="10"/>
      <c r="AW1207" s="10"/>
    </row>
    <row r="1208" spans="1:49" ht="15" customHeight="1" x14ac:dyDescent="0.2">
      <c r="A1208" s="1"/>
      <c r="B1208" s="1">
        <v>12</v>
      </c>
      <c r="C1208" s="240" t="s">
        <v>66</v>
      </c>
      <c r="D1208" s="14"/>
      <c r="E1208" s="14"/>
      <c r="F1208" s="14"/>
      <c r="G1208" s="14"/>
      <c r="H1208" s="14"/>
      <c r="I1208" s="14"/>
      <c r="J1208" s="14"/>
      <c r="K1208" s="14">
        <v>2</v>
      </c>
      <c r="L1208" s="14"/>
      <c r="M1208" s="14"/>
      <c r="N1208" s="14"/>
      <c r="O1208" s="14"/>
      <c r="P1208" s="14"/>
      <c r="Q1208" s="1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8"/>
      <c r="AC1208" s="8"/>
      <c r="AD1208" s="8"/>
      <c r="AE1208" s="8"/>
      <c r="AF1208" s="8"/>
      <c r="AG1208" s="8"/>
      <c r="AH1208" s="8"/>
      <c r="AI1208" s="8"/>
      <c r="AJ1208" s="8"/>
      <c r="AK1208" s="8"/>
      <c r="AL1208" s="15"/>
      <c r="AM1208" s="15"/>
      <c r="AN1208" s="15"/>
      <c r="AO1208" s="15"/>
      <c r="AP1208" s="15"/>
      <c r="AQ1208" s="15"/>
      <c r="AR1208" s="15"/>
      <c r="AS1208" s="15"/>
      <c r="AT1208" s="15"/>
      <c r="AU1208" s="15"/>
      <c r="AV1208" s="10"/>
      <c r="AW1208" s="10"/>
    </row>
    <row r="1209" spans="1:49" ht="15" customHeight="1" x14ac:dyDescent="0.2">
      <c r="A1209" s="1"/>
      <c r="B1209" s="1">
        <v>13</v>
      </c>
      <c r="C1209" s="240" t="s">
        <v>68</v>
      </c>
      <c r="D1209" s="14"/>
      <c r="E1209" s="14"/>
      <c r="F1209" s="14"/>
      <c r="G1209" s="14"/>
      <c r="H1209" s="14"/>
      <c r="I1209" s="14"/>
      <c r="J1209" s="14"/>
      <c r="K1209" s="14">
        <v>1</v>
      </c>
      <c r="L1209" s="14"/>
      <c r="M1209" s="14"/>
      <c r="N1209" s="14"/>
      <c r="O1209" s="14"/>
      <c r="P1209" s="14"/>
      <c r="Q1209" s="1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8"/>
      <c r="AC1209" s="28"/>
      <c r="AD1209" s="8"/>
      <c r="AE1209" s="8"/>
      <c r="AF1209" s="8"/>
      <c r="AG1209" s="8"/>
      <c r="AH1209" s="8"/>
      <c r="AI1209" s="8"/>
      <c r="AJ1209" s="8"/>
      <c r="AK1209" s="8">
        <v>1</v>
      </c>
      <c r="AL1209" s="15"/>
      <c r="AM1209" s="15"/>
      <c r="AN1209" s="15"/>
      <c r="AO1209" s="15"/>
      <c r="AP1209" s="15"/>
      <c r="AQ1209" s="15"/>
      <c r="AR1209" s="15"/>
      <c r="AS1209" s="15"/>
      <c r="AT1209" s="15"/>
      <c r="AU1209" s="15"/>
      <c r="AV1209" s="10"/>
      <c r="AW1209" s="10"/>
    </row>
    <row r="1210" spans="1:49" ht="15" customHeight="1" x14ac:dyDescent="0.2">
      <c r="A1210" s="1"/>
      <c r="B1210" s="1">
        <v>14</v>
      </c>
      <c r="C1210" s="240" t="s">
        <v>70</v>
      </c>
      <c r="D1210" s="14"/>
      <c r="E1210" s="14"/>
      <c r="F1210" s="14"/>
      <c r="G1210" s="14"/>
      <c r="H1210" s="14"/>
      <c r="I1210" s="14"/>
      <c r="J1210" s="14"/>
      <c r="K1210" s="14"/>
      <c r="L1210" s="14"/>
      <c r="M1210" s="14">
        <v>1</v>
      </c>
      <c r="N1210" s="14"/>
      <c r="O1210" s="14"/>
      <c r="P1210" s="14"/>
      <c r="Q1210" s="14"/>
      <c r="R1210" s="4"/>
      <c r="S1210" s="4"/>
      <c r="T1210" s="4"/>
      <c r="U1210" s="4">
        <v>1</v>
      </c>
      <c r="V1210" s="4"/>
      <c r="W1210" s="4"/>
      <c r="X1210" s="4"/>
      <c r="Y1210" s="4"/>
      <c r="Z1210" s="4"/>
      <c r="AA1210" s="4"/>
      <c r="AB1210" s="8"/>
      <c r="AC1210" s="8"/>
      <c r="AD1210" s="8"/>
      <c r="AE1210" s="8"/>
      <c r="AF1210" s="8"/>
      <c r="AG1210" s="8"/>
      <c r="AH1210" s="8"/>
      <c r="AI1210" s="8"/>
      <c r="AJ1210" s="8"/>
      <c r="AK1210" s="8"/>
      <c r="AL1210" s="15"/>
      <c r="AM1210" s="15"/>
      <c r="AN1210" s="15"/>
      <c r="AO1210" s="15"/>
      <c r="AP1210" s="15"/>
      <c r="AQ1210" s="15"/>
      <c r="AR1210" s="15"/>
      <c r="AS1210" s="15"/>
      <c r="AT1210" s="15"/>
      <c r="AU1210" s="15"/>
      <c r="AV1210" s="10"/>
      <c r="AW1210" s="10"/>
    </row>
    <row r="1211" spans="1:49" ht="15" customHeight="1" x14ac:dyDescent="0.2">
      <c r="A1211" s="1"/>
      <c r="B1211" s="1">
        <v>15</v>
      </c>
      <c r="C1211" s="240" t="s">
        <v>69</v>
      </c>
      <c r="D1211" s="14"/>
      <c r="E1211" s="14"/>
      <c r="F1211" s="14"/>
      <c r="G1211" s="14"/>
      <c r="H1211" s="14"/>
      <c r="I1211" s="14"/>
      <c r="J1211" s="14"/>
      <c r="K1211" s="14">
        <v>1</v>
      </c>
      <c r="L1211" s="14"/>
      <c r="M1211" s="14"/>
      <c r="N1211" s="14"/>
      <c r="O1211" s="14"/>
      <c r="P1211" s="14"/>
      <c r="Q1211" s="1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8"/>
      <c r="AC1211" s="8"/>
      <c r="AD1211" s="8"/>
      <c r="AE1211" s="8"/>
      <c r="AF1211" s="8"/>
      <c r="AG1211" s="8"/>
      <c r="AH1211" s="8"/>
      <c r="AI1211" s="8"/>
      <c r="AJ1211" s="8"/>
      <c r="AK1211" s="8"/>
      <c r="AL1211" s="15"/>
      <c r="AM1211" s="15"/>
      <c r="AN1211" s="15"/>
      <c r="AO1211" s="15"/>
      <c r="AP1211" s="15"/>
      <c r="AQ1211" s="15"/>
      <c r="AR1211" s="15"/>
      <c r="AS1211" s="15"/>
      <c r="AT1211" s="15"/>
      <c r="AU1211" s="15"/>
      <c r="AV1211" s="10"/>
      <c r="AW1211" s="10"/>
    </row>
    <row r="1212" spans="1:49" ht="15" customHeight="1" x14ac:dyDescent="0.2">
      <c r="A1212" s="1"/>
      <c r="B1212" s="1">
        <v>16</v>
      </c>
      <c r="C1212" s="240" t="s">
        <v>71</v>
      </c>
      <c r="D1212" s="14"/>
      <c r="E1212" s="14"/>
      <c r="F1212" s="14"/>
      <c r="G1212" s="14"/>
      <c r="H1212" s="14"/>
      <c r="I1212" s="14"/>
      <c r="J1212" s="14"/>
      <c r="K1212" s="14"/>
      <c r="L1212" s="14"/>
      <c r="M1212" s="14">
        <v>1</v>
      </c>
      <c r="N1212" s="14"/>
      <c r="O1212" s="14"/>
      <c r="P1212" s="14"/>
      <c r="Q1212" s="1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8"/>
      <c r="AC1212" s="8"/>
      <c r="AD1212" s="8"/>
      <c r="AE1212" s="8"/>
      <c r="AF1212" s="8"/>
      <c r="AG1212" s="8"/>
      <c r="AH1212" s="8"/>
      <c r="AI1212" s="8"/>
      <c r="AJ1212" s="8"/>
      <c r="AK1212" s="8">
        <v>1</v>
      </c>
      <c r="AL1212" s="15"/>
      <c r="AM1212" s="15"/>
      <c r="AN1212" s="15"/>
      <c r="AO1212" s="15"/>
      <c r="AP1212" s="9"/>
      <c r="AQ1212" s="15"/>
      <c r="AR1212" s="15"/>
      <c r="AS1212" s="15"/>
      <c r="AT1212" s="15"/>
      <c r="AU1212" s="15"/>
      <c r="AV1212" s="10"/>
      <c r="AW1212" s="10"/>
    </row>
    <row r="1213" spans="1:49" ht="15" customHeight="1" x14ac:dyDescent="0.2">
      <c r="A1213" s="1"/>
      <c r="B1213" s="1">
        <v>17</v>
      </c>
      <c r="C1213" s="240" t="s">
        <v>72</v>
      </c>
      <c r="D1213" s="14"/>
      <c r="E1213" s="14"/>
      <c r="F1213" s="14"/>
      <c r="G1213" s="14"/>
      <c r="H1213" s="14"/>
      <c r="I1213" s="14"/>
      <c r="J1213" s="14"/>
      <c r="K1213" s="14"/>
      <c r="L1213" s="14"/>
      <c r="M1213" s="14">
        <v>3</v>
      </c>
      <c r="N1213" s="14"/>
      <c r="O1213" s="14"/>
      <c r="P1213" s="14"/>
      <c r="Q1213" s="1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8"/>
      <c r="AC1213" s="8"/>
      <c r="AD1213" s="8"/>
      <c r="AE1213" s="8"/>
      <c r="AF1213" s="8"/>
      <c r="AG1213" s="8"/>
      <c r="AH1213" s="8"/>
      <c r="AI1213" s="8"/>
      <c r="AJ1213" s="8"/>
      <c r="AK1213" s="8"/>
      <c r="AL1213" s="15"/>
      <c r="AM1213" s="15"/>
      <c r="AN1213" s="15"/>
      <c r="AO1213" s="15"/>
      <c r="AP1213" s="15"/>
      <c r="AQ1213" s="15"/>
      <c r="AR1213" s="15"/>
      <c r="AS1213" s="15"/>
      <c r="AT1213" s="15"/>
      <c r="AU1213" s="15"/>
      <c r="AV1213" s="10"/>
      <c r="AW1213" s="10"/>
    </row>
    <row r="1214" spans="1:49" ht="15" customHeight="1" x14ac:dyDescent="0.2">
      <c r="A1214" s="1"/>
      <c r="B1214" s="1">
        <v>18</v>
      </c>
      <c r="C1214" s="242" t="s">
        <v>73</v>
      </c>
      <c r="D1214" s="14"/>
      <c r="E1214" s="14"/>
      <c r="F1214" s="14"/>
      <c r="G1214" s="14"/>
      <c r="H1214" s="14"/>
      <c r="I1214" s="14"/>
      <c r="J1214" s="14"/>
      <c r="K1214" s="14">
        <v>2</v>
      </c>
      <c r="L1214" s="14"/>
      <c r="M1214" s="14"/>
      <c r="N1214" s="14"/>
      <c r="O1214" s="14"/>
      <c r="P1214" s="14"/>
      <c r="Q1214" s="1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8">
        <v>5</v>
      </c>
      <c r="AC1214" s="8"/>
      <c r="AD1214" s="8"/>
      <c r="AE1214" s="8"/>
      <c r="AF1214" s="8"/>
      <c r="AG1214" s="8">
        <v>1</v>
      </c>
      <c r="AH1214" s="8"/>
      <c r="AI1214" s="8"/>
      <c r="AJ1214" s="8"/>
      <c r="AK1214" s="8"/>
      <c r="AL1214" s="15"/>
      <c r="AM1214" s="15"/>
      <c r="AN1214" s="15"/>
      <c r="AO1214" s="15"/>
      <c r="AP1214" s="15"/>
      <c r="AQ1214" s="15"/>
      <c r="AR1214" s="15"/>
      <c r="AS1214" s="15"/>
      <c r="AT1214" s="15"/>
      <c r="AU1214" s="15"/>
      <c r="AV1214" s="10"/>
      <c r="AW1214" s="10"/>
    </row>
    <row r="1215" spans="1:49" ht="15" customHeight="1" x14ac:dyDescent="0.2">
      <c r="A1215" s="1"/>
      <c r="B1215" s="1">
        <v>19</v>
      </c>
      <c r="C1215" s="240" t="s">
        <v>75</v>
      </c>
      <c r="D1215" s="14"/>
      <c r="E1215" s="14"/>
      <c r="F1215" s="14"/>
      <c r="G1215" s="14"/>
      <c r="H1215" s="14"/>
      <c r="I1215" s="14"/>
      <c r="J1215" s="14"/>
      <c r="K1215" s="14"/>
      <c r="L1215" s="14"/>
      <c r="M1215" s="14"/>
      <c r="N1215" s="14"/>
      <c r="O1215" s="14"/>
      <c r="P1215" s="14"/>
      <c r="Q1215" s="14"/>
      <c r="R1215" s="4"/>
      <c r="S1215" s="4"/>
      <c r="T1215" s="4"/>
      <c r="U1215" s="4">
        <v>1</v>
      </c>
      <c r="V1215" s="4"/>
      <c r="W1215" s="4"/>
      <c r="X1215" s="4"/>
      <c r="Y1215" s="4"/>
      <c r="Z1215" s="4"/>
      <c r="AA1215" s="4"/>
      <c r="AB1215" s="8"/>
      <c r="AC1215" s="8"/>
      <c r="AD1215" s="8"/>
      <c r="AE1215" s="8"/>
      <c r="AF1215" s="8"/>
      <c r="AG1215" s="8"/>
      <c r="AH1215" s="8"/>
      <c r="AI1215" s="8"/>
      <c r="AJ1215" s="8"/>
      <c r="AK1215" s="8"/>
      <c r="AL1215" s="15"/>
      <c r="AM1215" s="15"/>
      <c r="AN1215" s="15"/>
      <c r="AO1215" s="15"/>
      <c r="AP1215" s="15"/>
      <c r="AQ1215" s="9"/>
      <c r="AR1215" s="15"/>
      <c r="AS1215" s="15"/>
      <c r="AT1215" s="15"/>
      <c r="AU1215" s="15"/>
      <c r="AV1215" s="10"/>
      <c r="AW1215" s="10"/>
    </row>
    <row r="1216" spans="1:49" ht="15" customHeight="1" x14ac:dyDescent="0.2">
      <c r="A1216" s="1"/>
      <c r="B1216" s="1">
        <v>20</v>
      </c>
      <c r="C1216" s="243" t="s">
        <v>76</v>
      </c>
      <c r="D1216" s="14"/>
      <c r="E1216" s="14"/>
      <c r="F1216" s="14"/>
      <c r="G1216" s="14"/>
      <c r="H1216" s="14"/>
      <c r="I1216" s="14"/>
      <c r="J1216" s="14"/>
      <c r="K1216" s="14"/>
      <c r="L1216" s="14"/>
      <c r="M1216" s="14"/>
      <c r="N1216" s="14"/>
      <c r="O1216" s="14"/>
      <c r="P1216" s="14"/>
      <c r="Q1216" s="1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8"/>
      <c r="AC1216" s="8"/>
      <c r="AD1216" s="8"/>
      <c r="AE1216" s="8"/>
      <c r="AF1216" s="8"/>
      <c r="AG1216" s="8"/>
      <c r="AH1216" s="8"/>
      <c r="AI1216" s="8"/>
      <c r="AJ1216" s="8"/>
      <c r="AK1216" s="8"/>
      <c r="AL1216" s="15"/>
      <c r="AM1216" s="15"/>
      <c r="AN1216" s="15"/>
      <c r="AO1216" s="15"/>
      <c r="AP1216" s="15"/>
      <c r="AQ1216" s="15"/>
      <c r="AR1216" s="15"/>
      <c r="AS1216" s="15"/>
      <c r="AT1216" s="15"/>
      <c r="AU1216" s="15"/>
      <c r="AV1216" s="10"/>
      <c r="AW1216" s="10"/>
    </row>
    <row r="1217" spans="1:49" ht="15" customHeight="1" x14ac:dyDescent="0.2">
      <c r="B1217" s="1">
        <v>21</v>
      </c>
      <c r="C1217" s="240" t="s">
        <v>77</v>
      </c>
      <c r="D1217" s="14">
        <v>4</v>
      </c>
      <c r="E1217" s="14">
        <v>4</v>
      </c>
      <c r="F1217" s="14"/>
      <c r="G1217" s="14"/>
      <c r="H1217" s="14"/>
      <c r="I1217" s="14"/>
      <c r="J1217" s="14"/>
      <c r="K1217" s="14"/>
      <c r="L1217" s="14"/>
      <c r="M1217" s="14"/>
      <c r="N1217" s="14"/>
      <c r="O1217" s="14"/>
      <c r="P1217" s="14"/>
      <c r="Q1217" s="14">
        <v>4</v>
      </c>
      <c r="R1217" s="4"/>
      <c r="S1217" s="4"/>
      <c r="T1217" s="3"/>
      <c r="U1217" s="4"/>
      <c r="V1217" s="4"/>
      <c r="W1217" s="4"/>
      <c r="X1217" s="4"/>
      <c r="Y1217" s="4"/>
      <c r="Z1217" s="4"/>
      <c r="AA1217" s="4"/>
      <c r="AB1217" s="8"/>
      <c r="AC1217" s="8"/>
      <c r="AD1217" s="8"/>
      <c r="AE1217" s="8"/>
      <c r="AF1217" s="8"/>
      <c r="AG1217" s="8"/>
      <c r="AH1217" s="8"/>
      <c r="AI1217" s="8"/>
      <c r="AJ1217" s="8"/>
      <c r="AK1217" s="8"/>
      <c r="AL1217" s="15"/>
      <c r="AM1217" s="15"/>
      <c r="AN1217" s="15"/>
      <c r="AO1217" s="15"/>
      <c r="AP1217" s="15"/>
      <c r="AQ1217" s="15"/>
      <c r="AR1217" s="15"/>
      <c r="AS1217" s="15"/>
      <c r="AT1217" s="15"/>
      <c r="AU1217" s="15"/>
      <c r="AV1217" s="10"/>
      <c r="AW1217" s="10"/>
    </row>
    <row r="1218" spans="1:49" ht="15" customHeight="1" x14ac:dyDescent="0.2">
      <c r="A1218" s="1"/>
      <c r="B1218" s="1">
        <v>22</v>
      </c>
      <c r="C1218" s="240" t="s">
        <v>78</v>
      </c>
      <c r="D1218" s="14">
        <v>4</v>
      </c>
      <c r="E1218" s="14">
        <v>3</v>
      </c>
      <c r="F1218" s="14"/>
      <c r="G1218" s="14"/>
      <c r="H1218" s="14"/>
      <c r="I1218" s="14"/>
      <c r="J1218" s="14"/>
      <c r="K1218" s="32">
        <v>1</v>
      </c>
      <c r="L1218" s="14"/>
      <c r="M1218" s="14"/>
      <c r="N1218" s="14"/>
      <c r="O1218" s="14"/>
      <c r="P1218" s="14"/>
      <c r="Q1218" s="14">
        <v>3</v>
      </c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8">
        <v>3</v>
      </c>
      <c r="AC1218" s="8"/>
      <c r="AD1218" s="8"/>
      <c r="AE1218" s="8"/>
      <c r="AF1218" s="8"/>
      <c r="AG1218" s="8"/>
      <c r="AH1218" s="8"/>
      <c r="AI1218" s="8">
        <v>1</v>
      </c>
      <c r="AJ1218" s="8"/>
      <c r="AK1218" s="8"/>
      <c r="AL1218" s="15"/>
      <c r="AM1218" s="15"/>
      <c r="AN1218" s="15"/>
      <c r="AO1218" s="15"/>
      <c r="AP1218" s="15"/>
      <c r="AQ1218" s="15"/>
      <c r="AR1218" s="15"/>
      <c r="AS1218" s="15"/>
      <c r="AT1218" s="15"/>
      <c r="AU1218" s="15"/>
      <c r="AV1218" s="10"/>
      <c r="AW1218" s="10"/>
    </row>
    <row r="1219" spans="1:49" ht="15" customHeight="1" x14ac:dyDescent="0.2">
      <c r="A1219" s="1"/>
      <c r="B1219" s="33">
        <v>23</v>
      </c>
      <c r="C1219" s="243"/>
      <c r="D1219" s="14"/>
      <c r="E1219" s="14"/>
      <c r="F1219" s="14"/>
      <c r="G1219" s="14"/>
      <c r="H1219" s="14"/>
      <c r="I1219" s="14"/>
      <c r="J1219" s="14"/>
      <c r="K1219" s="14"/>
      <c r="L1219" s="14"/>
      <c r="M1219" s="14"/>
      <c r="N1219" s="14"/>
      <c r="O1219" s="14"/>
      <c r="P1219" s="14"/>
      <c r="Q1219" s="1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8"/>
      <c r="AC1219" s="8"/>
      <c r="AD1219" s="8"/>
      <c r="AE1219" s="8"/>
      <c r="AF1219" s="8"/>
      <c r="AG1219" s="8"/>
      <c r="AH1219" s="8"/>
      <c r="AI1219" s="8"/>
      <c r="AJ1219" s="34"/>
      <c r="AK1219" s="8"/>
      <c r="AL1219" s="15"/>
      <c r="AM1219" s="15"/>
      <c r="AN1219" s="15"/>
      <c r="AO1219" s="15"/>
      <c r="AP1219" s="15"/>
      <c r="AQ1219" s="15"/>
      <c r="AR1219" s="15"/>
      <c r="AS1219" s="15"/>
      <c r="AT1219" s="15"/>
      <c r="AU1219" s="15"/>
      <c r="AV1219" s="10"/>
      <c r="AW1219" s="10"/>
    </row>
    <row r="1220" spans="1:49" ht="15" customHeight="1" x14ac:dyDescent="0.2">
      <c r="A1220" s="1"/>
      <c r="B1220" s="33">
        <v>24</v>
      </c>
      <c r="C1220" s="243"/>
      <c r="D1220" s="14"/>
      <c r="E1220" s="14"/>
      <c r="F1220" s="14"/>
      <c r="G1220" s="14"/>
      <c r="H1220" s="14"/>
      <c r="I1220" s="14"/>
      <c r="J1220" s="14"/>
      <c r="K1220" s="14"/>
      <c r="L1220" s="14"/>
      <c r="M1220" s="14"/>
      <c r="N1220" s="14"/>
      <c r="O1220" s="14"/>
      <c r="P1220" s="14"/>
      <c r="Q1220" s="1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8"/>
      <c r="AC1220" s="8"/>
      <c r="AD1220" s="8"/>
      <c r="AE1220" s="8"/>
      <c r="AF1220" s="8"/>
      <c r="AG1220" s="8"/>
      <c r="AH1220" s="8"/>
      <c r="AI1220" s="8"/>
      <c r="AJ1220" s="8"/>
      <c r="AK1220" s="8"/>
      <c r="AL1220" s="15"/>
      <c r="AM1220" s="15"/>
      <c r="AN1220" s="15"/>
      <c r="AO1220" s="15"/>
      <c r="AP1220" s="15"/>
      <c r="AQ1220" s="15"/>
      <c r="AR1220" s="15"/>
      <c r="AS1220" s="15"/>
      <c r="AT1220" s="15"/>
      <c r="AU1220" s="15"/>
      <c r="AV1220" s="10"/>
      <c r="AW1220" s="10"/>
    </row>
    <row r="1221" spans="1:49" ht="15" customHeight="1" x14ac:dyDescent="0.2">
      <c r="A1221" s="1"/>
      <c r="B1221" s="33">
        <v>25</v>
      </c>
      <c r="C1221" s="243"/>
      <c r="D1221" s="14"/>
      <c r="E1221" s="14"/>
      <c r="F1221" s="14"/>
      <c r="G1221" s="14"/>
      <c r="H1221" s="14"/>
      <c r="I1221" s="14"/>
      <c r="J1221" s="14"/>
      <c r="K1221" s="14"/>
      <c r="L1221" s="14"/>
      <c r="M1221" s="14"/>
      <c r="N1221" s="14"/>
      <c r="O1221" s="14"/>
      <c r="P1221" s="14"/>
      <c r="Q1221" s="1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8"/>
      <c r="AC1221" s="8"/>
      <c r="AD1221" s="8"/>
      <c r="AE1221" s="8"/>
      <c r="AF1221" s="8"/>
      <c r="AG1221" s="8"/>
      <c r="AH1221" s="8"/>
      <c r="AI1221" s="8"/>
      <c r="AJ1221" s="8"/>
      <c r="AK1221" s="8"/>
      <c r="AL1221" s="15"/>
      <c r="AM1221" s="15"/>
      <c r="AN1221" s="15"/>
      <c r="AO1221" s="15"/>
      <c r="AP1221" s="15"/>
      <c r="AQ1221" s="15"/>
      <c r="AR1221" s="15"/>
      <c r="AS1221" s="15"/>
      <c r="AT1221" s="15"/>
      <c r="AU1221" s="15"/>
      <c r="AV1221" s="10"/>
      <c r="AW1221" s="10"/>
    </row>
    <row r="1222" spans="1:49" ht="15" customHeight="1" x14ac:dyDescent="0.2">
      <c r="A1222" s="1"/>
      <c r="B1222" s="33">
        <v>26</v>
      </c>
      <c r="C1222" s="240" t="s">
        <v>80</v>
      </c>
      <c r="D1222" s="14"/>
      <c r="E1222" s="14"/>
      <c r="F1222" s="14"/>
      <c r="G1222" s="14"/>
      <c r="H1222" s="14"/>
      <c r="I1222" s="14"/>
      <c r="J1222" s="14"/>
      <c r="K1222" s="14"/>
      <c r="L1222" s="14"/>
      <c r="M1222" s="14"/>
      <c r="N1222" s="14">
        <v>2</v>
      </c>
      <c r="O1222" s="14"/>
      <c r="P1222" s="14"/>
      <c r="Q1222" s="14"/>
      <c r="R1222" s="4"/>
      <c r="S1222" s="4"/>
      <c r="T1222" s="4"/>
      <c r="U1222" s="4">
        <v>3</v>
      </c>
      <c r="V1222" s="4"/>
      <c r="W1222" s="4"/>
      <c r="X1222" s="4"/>
      <c r="Y1222" s="4"/>
      <c r="Z1222" s="4"/>
      <c r="AA1222" s="4"/>
      <c r="AB1222" s="8"/>
      <c r="AC1222" s="8"/>
      <c r="AD1222" s="8"/>
      <c r="AE1222" s="8"/>
      <c r="AF1222" s="8"/>
      <c r="AG1222" s="8"/>
      <c r="AH1222" s="8"/>
      <c r="AI1222" s="8"/>
      <c r="AJ1222" s="8"/>
      <c r="AK1222" s="8"/>
      <c r="AL1222" s="15"/>
      <c r="AM1222" s="15"/>
      <c r="AN1222" s="15"/>
      <c r="AO1222" s="15"/>
      <c r="AP1222" s="15"/>
      <c r="AQ1222" s="15"/>
      <c r="AR1222" s="15"/>
      <c r="AS1222" s="15"/>
      <c r="AT1222" s="15"/>
      <c r="AU1222" s="15"/>
      <c r="AV1222" s="10"/>
      <c r="AW1222" s="10"/>
    </row>
    <row r="1223" spans="1:49" ht="15" customHeight="1" x14ac:dyDescent="0.2">
      <c r="A1223" s="1"/>
      <c r="B1223" s="33">
        <v>27</v>
      </c>
      <c r="C1223" s="243" t="s">
        <v>81</v>
      </c>
      <c r="D1223" s="14"/>
      <c r="E1223" s="14"/>
      <c r="F1223" s="14"/>
      <c r="G1223" s="14"/>
      <c r="H1223" s="14"/>
      <c r="I1223" s="14"/>
      <c r="J1223" s="14"/>
      <c r="K1223" s="14"/>
      <c r="L1223" s="14"/>
      <c r="M1223" s="36"/>
      <c r="N1223" s="14"/>
      <c r="O1223" s="14"/>
      <c r="P1223" s="14"/>
      <c r="Q1223" s="1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8"/>
      <c r="AC1223" s="8"/>
      <c r="AD1223" s="8"/>
      <c r="AE1223" s="8"/>
      <c r="AF1223" s="8"/>
      <c r="AG1223" s="8"/>
      <c r="AH1223" s="8"/>
      <c r="AI1223" s="8"/>
      <c r="AJ1223" s="8"/>
      <c r="AK1223" s="8"/>
      <c r="AL1223" s="15"/>
      <c r="AM1223" s="15"/>
      <c r="AN1223" s="15"/>
      <c r="AO1223" s="15"/>
      <c r="AP1223" s="15"/>
      <c r="AQ1223" s="15"/>
      <c r="AR1223" s="15"/>
      <c r="AS1223" s="15"/>
      <c r="AT1223" s="15"/>
      <c r="AU1223" s="15"/>
      <c r="AV1223" s="10"/>
      <c r="AW1223" s="10"/>
    </row>
    <row r="1224" spans="1:49" ht="15" customHeight="1" x14ac:dyDescent="0.2">
      <c r="A1224" s="1"/>
      <c r="B1224" s="33">
        <v>28</v>
      </c>
      <c r="C1224" s="243" t="s">
        <v>53</v>
      </c>
      <c r="D1224" s="14"/>
      <c r="E1224" s="14"/>
      <c r="F1224" s="14"/>
      <c r="G1224" s="14"/>
      <c r="H1224" s="14"/>
      <c r="I1224" s="14"/>
      <c r="J1224" s="14"/>
      <c r="K1224" s="14"/>
      <c r="L1224" s="14"/>
      <c r="M1224" s="14"/>
      <c r="N1224" s="14"/>
      <c r="O1224" s="14"/>
      <c r="P1224" s="14"/>
      <c r="Q1224" s="1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8"/>
      <c r="AC1224" s="8"/>
      <c r="AD1224" s="8"/>
      <c r="AE1224" s="8"/>
      <c r="AF1224" s="8"/>
      <c r="AG1224" s="8"/>
      <c r="AH1224" s="8"/>
      <c r="AI1224" s="8"/>
      <c r="AJ1224" s="8"/>
      <c r="AK1224" s="8"/>
      <c r="AL1224" s="15"/>
      <c r="AM1224" s="15"/>
      <c r="AN1224" s="15"/>
      <c r="AO1224" s="15"/>
      <c r="AP1224" s="15"/>
      <c r="AQ1224" s="15"/>
      <c r="AR1224" s="15"/>
      <c r="AS1224" s="15"/>
      <c r="AT1224" s="15"/>
      <c r="AU1224" s="15"/>
      <c r="AV1224" s="10"/>
      <c r="AW1224" s="10"/>
    </row>
    <row r="1225" spans="1:49" ht="15" customHeight="1" x14ac:dyDescent="0.2">
      <c r="A1225" s="1"/>
      <c r="B1225" s="33">
        <v>29</v>
      </c>
      <c r="C1225" s="243" t="s">
        <v>61</v>
      </c>
      <c r="D1225" s="14"/>
      <c r="E1225" s="14"/>
      <c r="F1225" s="14"/>
      <c r="G1225" s="14"/>
      <c r="H1225" s="14"/>
      <c r="I1225" s="14"/>
      <c r="J1225" s="14"/>
      <c r="K1225" s="14"/>
      <c r="L1225" s="14"/>
      <c r="M1225" s="14"/>
      <c r="N1225" s="14"/>
      <c r="O1225" s="14"/>
      <c r="P1225" s="14"/>
      <c r="Q1225" s="1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8"/>
      <c r="AC1225" s="8"/>
      <c r="AD1225" s="8"/>
      <c r="AE1225" s="8"/>
      <c r="AF1225" s="8"/>
      <c r="AG1225" s="8"/>
      <c r="AH1225" s="8"/>
      <c r="AI1225" s="8"/>
      <c r="AJ1225" s="8"/>
      <c r="AK1225" s="8"/>
      <c r="AL1225" s="15"/>
      <c r="AM1225" s="15"/>
      <c r="AN1225" s="15"/>
      <c r="AO1225" s="15"/>
      <c r="AP1225" s="15"/>
      <c r="AQ1225" s="15"/>
      <c r="AR1225" s="15"/>
      <c r="AS1225" s="15"/>
      <c r="AT1225" s="15"/>
      <c r="AU1225" s="15"/>
      <c r="AV1225" s="10"/>
      <c r="AW1225" s="10"/>
    </row>
    <row r="1226" spans="1:49" ht="15" customHeight="1" x14ac:dyDescent="0.2">
      <c r="A1226" s="1"/>
      <c r="B1226" s="33">
        <v>30</v>
      </c>
      <c r="C1226" s="240" t="s">
        <v>48</v>
      </c>
      <c r="D1226" s="14"/>
      <c r="E1226" s="14"/>
      <c r="F1226" s="14"/>
      <c r="G1226" s="14"/>
      <c r="H1226" s="14"/>
      <c r="I1226" s="14"/>
      <c r="J1226" s="14"/>
      <c r="K1226" s="14">
        <v>1</v>
      </c>
      <c r="L1226" s="14"/>
      <c r="M1226" s="14"/>
      <c r="N1226" s="14"/>
      <c r="O1226" s="14"/>
      <c r="P1226" s="14"/>
      <c r="Q1226" s="1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8"/>
      <c r="AC1226" s="8"/>
      <c r="AD1226" s="8"/>
      <c r="AE1226" s="8"/>
      <c r="AF1226" s="8"/>
      <c r="AG1226" s="8"/>
      <c r="AH1226" s="8"/>
      <c r="AI1226" s="8"/>
      <c r="AJ1226" s="8"/>
      <c r="AK1226" s="8"/>
      <c r="AL1226" s="15"/>
      <c r="AM1226" s="15"/>
      <c r="AN1226" s="15"/>
      <c r="AO1226" s="15"/>
      <c r="AP1226" s="15"/>
      <c r="AQ1226" s="15"/>
      <c r="AR1226" s="15"/>
      <c r="AS1226" s="15"/>
      <c r="AT1226" s="15"/>
      <c r="AU1226" s="15"/>
      <c r="AV1226" s="10"/>
      <c r="AW1226" s="10"/>
    </row>
    <row r="1227" spans="1:49" ht="15" customHeight="1" x14ac:dyDescent="0.2">
      <c r="A1227" s="1"/>
      <c r="B1227" s="33">
        <v>31</v>
      </c>
      <c r="C1227" s="240" t="s">
        <v>49</v>
      </c>
      <c r="D1227" s="14"/>
      <c r="E1227" s="14"/>
      <c r="F1227" s="14"/>
      <c r="G1227" s="14"/>
      <c r="H1227" s="14"/>
      <c r="I1227" s="14"/>
      <c r="J1227" s="14"/>
      <c r="K1227" s="14"/>
      <c r="L1227" s="14"/>
      <c r="M1227" s="14">
        <v>1</v>
      </c>
      <c r="N1227" s="14"/>
      <c r="O1227" s="14"/>
      <c r="P1227" s="14"/>
      <c r="Q1227" s="1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8"/>
      <c r="AC1227" s="8"/>
      <c r="AD1227" s="8"/>
      <c r="AE1227" s="8"/>
      <c r="AF1227" s="8"/>
      <c r="AG1227" s="8">
        <v>2</v>
      </c>
      <c r="AH1227" s="8"/>
      <c r="AI1227" s="8"/>
      <c r="AJ1227" s="8"/>
      <c r="AK1227" s="8"/>
      <c r="AL1227" s="15"/>
      <c r="AM1227" s="15"/>
      <c r="AN1227" s="15"/>
      <c r="AO1227" s="15"/>
      <c r="AP1227" s="15"/>
      <c r="AQ1227" s="15"/>
      <c r="AR1227" s="15"/>
      <c r="AS1227" s="15"/>
      <c r="AT1227" s="15"/>
      <c r="AU1227" s="15"/>
      <c r="AV1227" s="10"/>
      <c r="AW1227" s="10"/>
    </row>
    <row r="1228" spans="1:49" ht="15" customHeight="1" x14ac:dyDescent="0.2">
      <c r="A1228" s="1"/>
      <c r="B1228" s="33">
        <v>32</v>
      </c>
      <c r="C1228" s="243" t="s">
        <v>428</v>
      </c>
      <c r="D1228" s="14"/>
      <c r="E1228" s="14"/>
      <c r="F1228" s="14"/>
      <c r="G1228" s="14"/>
      <c r="H1228" s="14"/>
      <c r="I1228" s="14"/>
      <c r="J1228" s="14"/>
      <c r="K1228" s="14"/>
      <c r="L1228" s="14"/>
      <c r="M1228" s="14"/>
      <c r="N1228" s="14"/>
      <c r="O1228" s="14"/>
      <c r="P1228" s="14"/>
      <c r="Q1228" s="1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8"/>
      <c r="AC1228" s="8"/>
      <c r="AD1228" s="8"/>
      <c r="AE1228" s="8"/>
      <c r="AF1228" s="8"/>
      <c r="AG1228" s="8"/>
      <c r="AH1228" s="8"/>
      <c r="AI1228" s="8"/>
      <c r="AJ1228" s="8"/>
      <c r="AK1228" s="8"/>
      <c r="AL1228" s="15"/>
      <c r="AM1228" s="15"/>
      <c r="AN1228" s="15"/>
      <c r="AO1228" s="15"/>
      <c r="AP1228" s="15"/>
      <c r="AQ1228" s="15"/>
      <c r="AR1228" s="15"/>
      <c r="AS1228" s="15"/>
      <c r="AT1228" s="15"/>
      <c r="AU1228" s="15"/>
      <c r="AV1228" s="10"/>
      <c r="AW1228" s="10"/>
    </row>
    <row r="1229" spans="1:49" ht="15" customHeight="1" x14ac:dyDescent="0.2">
      <c r="A1229" s="1"/>
      <c r="B1229" s="33">
        <v>33</v>
      </c>
      <c r="C1229" s="243" t="s">
        <v>59</v>
      </c>
      <c r="D1229" s="14"/>
      <c r="E1229" s="14"/>
      <c r="F1229" s="14"/>
      <c r="G1229" s="14"/>
      <c r="H1229" s="14"/>
      <c r="I1229" s="14"/>
      <c r="J1229" s="14"/>
      <c r="K1229" s="14"/>
      <c r="L1229" s="14"/>
      <c r="M1229" s="14"/>
      <c r="N1229" s="14"/>
      <c r="O1229" s="14"/>
      <c r="P1229" s="14"/>
      <c r="Q1229" s="1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8"/>
      <c r="AC1229" s="8"/>
      <c r="AD1229" s="8"/>
      <c r="AE1229" s="8"/>
      <c r="AF1229" s="8"/>
      <c r="AG1229" s="8"/>
      <c r="AH1229" s="8"/>
      <c r="AI1229" s="8"/>
      <c r="AJ1229" s="8"/>
      <c r="AK1229" s="8"/>
      <c r="AL1229" s="15"/>
      <c r="AM1229" s="15"/>
      <c r="AN1229" s="15"/>
      <c r="AO1229" s="15"/>
      <c r="AP1229" s="15"/>
      <c r="AQ1229" s="15"/>
      <c r="AR1229" s="15"/>
      <c r="AS1229" s="15"/>
      <c r="AT1229" s="15"/>
      <c r="AU1229" s="15"/>
      <c r="AV1229" s="10"/>
      <c r="AW1229" s="10"/>
    </row>
    <row r="1230" spans="1:49" ht="15" customHeight="1" x14ac:dyDescent="0.2">
      <c r="A1230" s="1"/>
      <c r="B1230" s="33">
        <v>34</v>
      </c>
      <c r="C1230" s="243" t="s">
        <v>60</v>
      </c>
      <c r="D1230" s="14"/>
      <c r="E1230" s="14"/>
      <c r="F1230" s="14"/>
      <c r="G1230" s="14"/>
      <c r="H1230" s="14"/>
      <c r="I1230" s="14"/>
      <c r="J1230" s="14"/>
      <c r="K1230" s="14"/>
      <c r="L1230" s="14"/>
      <c r="M1230" s="14"/>
      <c r="N1230" s="14"/>
      <c r="O1230" s="14"/>
      <c r="P1230" s="14"/>
      <c r="Q1230" s="1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8"/>
      <c r="AC1230" s="8"/>
      <c r="AD1230" s="8"/>
      <c r="AE1230" s="8"/>
      <c r="AF1230" s="8"/>
      <c r="AG1230" s="8"/>
      <c r="AH1230" s="8"/>
      <c r="AI1230" s="8"/>
      <c r="AJ1230" s="8"/>
      <c r="AK1230" s="8"/>
      <c r="AL1230" s="15"/>
      <c r="AM1230" s="15"/>
      <c r="AN1230" s="15"/>
      <c r="AO1230" s="15"/>
      <c r="AP1230" s="15"/>
      <c r="AQ1230" s="15"/>
      <c r="AR1230" s="15"/>
      <c r="AS1230" s="15"/>
      <c r="AT1230" s="15"/>
      <c r="AU1230" s="15"/>
      <c r="AV1230" s="10"/>
      <c r="AW1230" s="10"/>
    </row>
    <row r="1231" spans="1:49" ht="15" customHeight="1" x14ac:dyDescent="0.2">
      <c r="A1231" s="1"/>
      <c r="B1231" s="1">
        <v>35</v>
      </c>
      <c r="C1231" s="258"/>
      <c r="D1231" s="14"/>
      <c r="E1231" s="14"/>
      <c r="F1231" s="14"/>
      <c r="G1231" s="14"/>
      <c r="H1231" s="14"/>
      <c r="I1231" s="14"/>
      <c r="J1231" s="14"/>
      <c r="K1231" s="14"/>
      <c r="L1231" s="14"/>
      <c r="M1231" s="14"/>
      <c r="N1231" s="14"/>
      <c r="O1231" s="14"/>
      <c r="P1231" s="14"/>
      <c r="Q1231" s="1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8"/>
      <c r="AC1231" s="8"/>
      <c r="AD1231" s="8"/>
      <c r="AE1231" s="8"/>
      <c r="AF1231" s="8"/>
      <c r="AG1231" s="8"/>
      <c r="AH1231" s="8"/>
      <c r="AI1231" s="8"/>
      <c r="AJ1231" s="8"/>
      <c r="AK1231" s="8"/>
      <c r="AL1231" s="15"/>
      <c r="AM1231" s="15"/>
      <c r="AN1231" s="15"/>
      <c r="AO1231" s="15"/>
      <c r="AP1231" s="15"/>
      <c r="AQ1231" s="15"/>
      <c r="AR1231" s="15"/>
      <c r="AS1231" s="15"/>
      <c r="AT1231" s="15"/>
      <c r="AU1231" s="15"/>
      <c r="AV1231" s="10"/>
      <c r="AW1231" s="10"/>
    </row>
    <row r="1232" spans="1:49" ht="15" customHeight="1" x14ac:dyDescent="0.2">
      <c r="A1232" s="1"/>
      <c r="B1232" s="1">
        <v>36</v>
      </c>
      <c r="C1232" s="240" t="s">
        <v>83</v>
      </c>
      <c r="D1232" s="14"/>
      <c r="E1232" s="14">
        <v>2</v>
      </c>
      <c r="F1232" s="14"/>
      <c r="G1232" s="14"/>
      <c r="H1232" s="14"/>
      <c r="I1232" s="14"/>
      <c r="J1232" s="14"/>
      <c r="K1232" s="14"/>
      <c r="L1232" s="14"/>
      <c r="M1232" s="14"/>
      <c r="N1232" s="14"/>
      <c r="O1232" s="14"/>
      <c r="P1232" s="14"/>
      <c r="Q1232" s="1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8">
        <v>2</v>
      </c>
      <c r="AC1232" s="8"/>
      <c r="AD1232" s="8"/>
      <c r="AE1232" s="8"/>
      <c r="AF1232" s="8"/>
      <c r="AG1232" s="8"/>
      <c r="AH1232" s="8"/>
      <c r="AI1232" s="8"/>
      <c r="AJ1232" s="8"/>
      <c r="AK1232" s="8"/>
      <c r="AL1232" s="15"/>
      <c r="AM1232" s="15"/>
      <c r="AN1232" s="15"/>
      <c r="AO1232" s="15"/>
      <c r="AP1232" s="15"/>
      <c r="AQ1232" s="15"/>
      <c r="AR1232" s="15"/>
      <c r="AS1232" s="15"/>
      <c r="AT1232" s="15"/>
      <c r="AU1232" s="15"/>
      <c r="AV1232" s="10"/>
      <c r="AW1232" s="10"/>
    </row>
    <row r="1233" spans="1:49" ht="15" customHeight="1" x14ac:dyDescent="0.2">
      <c r="A1233" s="1"/>
      <c r="B1233" s="1">
        <v>37</v>
      </c>
      <c r="C1233" s="240" t="s">
        <v>84</v>
      </c>
      <c r="D1233" s="14">
        <v>8</v>
      </c>
      <c r="E1233" s="14">
        <v>6</v>
      </c>
      <c r="F1233" s="14"/>
      <c r="G1233" s="14"/>
      <c r="H1233" s="14"/>
      <c r="I1233" s="14"/>
      <c r="J1233" s="14"/>
      <c r="K1233" s="14"/>
      <c r="L1233" s="14"/>
      <c r="M1233" s="14"/>
      <c r="N1233" s="14"/>
      <c r="O1233" s="14"/>
      <c r="P1233" s="14"/>
      <c r="Q1233" s="14"/>
      <c r="R1233" s="4"/>
      <c r="S1233" s="4"/>
      <c r="T1233" s="4">
        <v>1</v>
      </c>
      <c r="U1233" s="4"/>
      <c r="V1233" s="4"/>
      <c r="W1233" s="4"/>
      <c r="X1233" s="4"/>
      <c r="Y1233" s="4"/>
      <c r="Z1233" s="4"/>
      <c r="AA1233" s="4"/>
      <c r="AB1233" s="8"/>
      <c r="AC1233" s="8"/>
      <c r="AD1233" s="8"/>
      <c r="AE1233" s="8"/>
      <c r="AF1233" s="8"/>
      <c r="AG1233" s="8"/>
      <c r="AH1233" s="8"/>
      <c r="AI1233" s="8"/>
      <c r="AJ1233" s="8"/>
      <c r="AK1233" s="8"/>
      <c r="AL1233" s="15"/>
      <c r="AM1233" s="15"/>
      <c r="AN1233" s="15"/>
      <c r="AO1233" s="15"/>
      <c r="AP1233" s="15"/>
      <c r="AQ1233" s="15"/>
      <c r="AR1233" s="15"/>
      <c r="AS1233" s="15"/>
      <c r="AT1233" s="15"/>
      <c r="AU1233" s="15"/>
      <c r="AV1233" s="10"/>
      <c r="AW1233" s="10"/>
    </row>
    <row r="1234" spans="1:49" ht="15" customHeight="1" x14ac:dyDescent="0.2">
      <c r="A1234" s="1"/>
      <c r="B1234" s="1">
        <v>38</v>
      </c>
      <c r="C1234" s="240" t="s">
        <v>85</v>
      </c>
      <c r="D1234" s="14"/>
      <c r="E1234" s="14">
        <v>10</v>
      </c>
      <c r="F1234" s="14"/>
      <c r="G1234" s="14"/>
      <c r="H1234" s="14"/>
      <c r="I1234" s="14"/>
      <c r="J1234" s="14"/>
      <c r="K1234" s="14"/>
      <c r="L1234" s="14"/>
      <c r="M1234" s="14"/>
      <c r="N1234" s="14"/>
      <c r="O1234" s="14"/>
      <c r="P1234" s="14"/>
      <c r="Q1234" s="1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8"/>
      <c r="AC1234" s="8"/>
      <c r="AD1234" s="8"/>
      <c r="AE1234" s="8"/>
      <c r="AF1234" s="8"/>
      <c r="AG1234" s="8"/>
      <c r="AH1234" s="8"/>
      <c r="AI1234" s="8"/>
      <c r="AJ1234" s="8"/>
      <c r="AK1234" s="8"/>
      <c r="AL1234" s="15"/>
      <c r="AM1234" s="15"/>
      <c r="AN1234" s="15"/>
      <c r="AO1234" s="15"/>
      <c r="AP1234" s="15"/>
      <c r="AQ1234" s="15"/>
      <c r="AR1234" s="15"/>
      <c r="AS1234" s="15"/>
      <c r="AT1234" s="15"/>
      <c r="AU1234" s="15"/>
      <c r="AV1234" s="10"/>
      <c r="AW1234" s="10"/>
    </row>
    <row r="1235" spans="1:49" ht="15" customHeight="1" x14ac:dyDescent="0.2">
      <c r="A1235" s="1"/>
      <c r="B1235" s="1">
        <v>39</v>
      </c>
      <c r="C1235" s="240" t="s">
        <v>82</v>
      </c>
      <c r="D1235" s="14"/>
      <c r="E1235" s="14"/>
      <c r="F1235" s="14"/>
      <c r="G1235" s="14"/>
      <c r="H1235" s="14"/>
      <c r="I1235" s="14"/>
      <c r="J1235" s="14"/>
      <c r="K1235" s="14"/>
      <c r="L1235" s="14"/>
      <c r="M1235" s="14"/>
      <c r="N1235" s="14"/>
      <c r="O1235" s="14"/>
      <c r="P1235" s="14"/>
      <c r="Q1235" s="14">
        <v>4</v>
      </c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8"/>
      <c r="AC1235" s="8"/>
      <c r="AD1235" s="8"/>
      <c r="AE1235" s="8"/>
      <c r="AF1235" s="8"/>
      <c r="AG1235" s="8"/>
      <c r="AH1235" s="8"/>
      <c r="AI1235" s="8"/>
      <c r="AJ1235" s="8"/>
      <c r="AK1235" s="8"/>
      <c r="AL1235" s="15"/>
      <c r="AM1235" s="15"/>
      <c r="AN1235" s="15"/>
      <c r="AO1235" s="15"/>
      <c r="AP1235" s="15"/>
      <c r="AQ1235" s="15"/>
      <c r="AR1235" s="15"/>
      <c r="AS1235" s="15"/>
      <c r="AT1235" s="15"/>
      <c r="AU1235" s="15"/>
      <c r="AV1235" s="10"/>
      <c r="AW1235" s="10"/>
    </row>
    <row r="1236" spans="1:49" ht="15" customHeight="1" x14ac:dyDescent="0.2">
      <c r="A1236" s="1"/>
      <c r="B1236" s="1"/>
      <c r="C1236" s="243"/>
      <c r="D1236" s="14"/>
      <c r="E1236" s="14"/>
      <c r="F1236" s="14"/>
      <c r="G1236" s="14"/>
      <c r="H1236" s="14"/>
      <c r="I1236" s="14"/>
      <c r="J1236" s="14"/>
      <c r="K1236" s="14"/>
      <c r="L1236" s="14"/>
      <c r="M1236" s="14"/>
      <c r="N1236" s="14"/>
      <c r="O1236" s="14"/>
      <c r="P1236" s="14"/>
      <c r="Q1236" s="1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8"/>
      <c r="AC1236" s="8"/>
      <c r="AD1236" s="8"/>
      <c r="AE1236" s="8"/>
      <c r="AF1236" s="8"/>
      <c r="AG1236" s="8"/>
      <c r="AH1236" s="8"/>
      <c r="AI1236" s="8"/>
      <c r="AJ1236" s="8"/>
      <c r="AK1236" s="8"/>
      <c r="AL1236" s="15"/>
      <c r="AM1236" s="15"/>
      <c r="AN1236" s="15"/>
      <c r="AO1236" s="15"/>
      <c r="AP1236" s="15"/>
      <c r="AQ1236" s="15"/>
      <c r="AR1236" s="15"/>
      <c r="AS1236" s="15"/>
      <c r="AT1236" s="15"/>
      <c r="AU1236" s="15"/>
      <c r="AV1236" s="10"/>
      <c r="AW1236" s="10"/>
    </row>
    <row r="1237" spans="1:49" ht="15" customHeight="1" x14ac:dyDescent="0.2">
      <c r="A1237" s="1"/>
      <c r="B1237" s="1"/>
      <c r="C1237" s="243" t="s">
        <v>87</v>
      </c>
      <c r="D1237" s="14"/>
      <c r="E1237" s="14"/>
      <c r="F1237" s="14"/>
      <c r="G1237" s="14"/>
      <c r="H1237" s="14"/>
      <c r="I1237" s="14"/>
      <c r="J1237" s="14"/>
      <c r="K1237" s="14"/>
      <c r="L1237" s="14"/>
      <c r="M1237" s="14"/>
      <c r="N1237" s="14"/>
      <c r="O1237" s="14"/>
      <c r="P1237" s="14"/>
      <c r="Q1237" s="1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8"/>
      <c r="AC1237" s="8"/>
      <c r="AD1237" s="8"/>
      <c r="AE1237" s="8"/>
      <c r="AF1237" s="8"/>
      <c r="AG1237" s="8"/>
      <c r="AH1237" s="8"/>
      <c r="AI1237" s="8"/>
      <c r="AJ1237" s="8"/>
      <c r="AK1237" s="8"/>
      <c r="AL1237" s="15"/>
      <c r="AM1237" s="15"/>
      <c r="AN1237" s="15"/>
      <c r="AO1237" s="15"/>
      <c r="AP1237" s="15"/>
      <c r="AQ1237" s="15"/>
      <c r="AR1237" s="15"/>
      <c r="AS1237" s="15"/>
      <c r="AT1237" s="15"/>
      <c r="AU1237" s="15"/>
      <c r="AV1237" s="10"/>
      <c r="AW1237" s="10"/>
    </row>
    <row r="1238" spans="1:49" ht="15" customHeight="1" x14ac:dyDescent="0.2">
      <c r="A1238" s="1"/>
      <c r="B1238" s="1"/>
      <c r="C1238" s="242" t="s">
        <v>57</v>
      </c>
      <c r="D1238" s="14"/>
      <c r="E1238" s="14"/>
      <c r="F1238" s="14"/>
      <c r="G1238" s="14"/>
      <c r="H1238" s="14"/>
      <c r="I1238" s="14"/>
      <c r="J1238" s="14"/>
      <c r="K1238" s="14"/>
      <c r="L1238" s="14"/>
      <c r="M1238" s="14"/>
      <c r="N1238" s="14"/>
      <c r="O1238" s="14"/>
      <c r="P1238" s="14"/>
      <c r="Q1238" s="1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8"/>
      <c r="AC1238" s="8"/>
      <c r="AD1238" s="8"/>
      <c r="AE1238" s="8"/>
      <c r="AF1238" s="8"/>
      <c r="AG1238" s="8"/>
      <c r="AH1238" s="8"/>
      <c r="AI1238" s="8"/>
      <c r="AJ1238" s="8"/>
      <c r="AK1238" s="8"/>
      <c r="AL1238" s="15"/>
      <c r="AM1238" s="15"/>
      <c r="AN1238" s="15"/>
      <c r="AO1238" s="15"/>
      <c r="AP1238" s="15"/>
      <c r="AQ1238" s="15"/>
      <c r="AR1238" s="15"/>
      <c r="AS1238" s="15"/>
      <c r="AT1238" s="15"/>
      <c r="AU1238" s="15"/>
      <c r="AV1238" s="10"/>
      <c r="AW1238" s="10"/>
    </row>
    <row r="1239" spans="1:49" ht="15" customHeight="1" x14ac:dyDescent="0.2">
      <c r="A1239" s="1"/>
      <c r="B1239" s="1"/>
      <c r="C1239" s="243" t="s">
        <v>74</v>
      </c>
      <c r="D1239" s="14"/>
      <c r="E1239" s="14"/>
      <c r="F1239" s="14"/>
      <c r="G1239" s="14"/>
      <c r="H1239" s="14"/>
      <c r="I1239" s="14"/>
      <c r="J1239" s="14"/>
      <c r="K1239" s="14"/>
      <c r="L1239" s="14"/>
      <c r="M1239" s="14"/>
      <c r="N1239" s="14"/>
      <c r="O1239" s="14"/>
      <c r="P1239" s="14"/>
      <c r="Q1239" s="1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8"/>
      <c r="AC1239" s="8"/>
      <c r="AD1239" s="8"/>
      <c r="AE1239" s="8"/>
      <c r="AF1239" s="8"/>
      <c r="AG1239" s="8"/>
      <c r="AH1239" s="8"/>
      <c r="AI1239" s="8"/>
      <c r="AJ1239" s="8"/>
      <c r="AK1239" s="8"/>
      <c r="AL1239" s="15"/>
      <c r="AM1239" s="15"/>
      <c r="AN1239" s="15"/>
      <c r="AO1239" s="15"/>
      <c r="AP1239" s="15"/>
      <c r="AQ1239" s="15"/>
      <c r="AR1239" s="15"/>
      <c r="AS1239" s="15"/>
      <c r="AT1239" s="15"/>
      <c r="AU1239" s="15"/>
      <c r="AV1239" s="10"/>
      <c r="AW1239" s="10"/>
    </row>
    <row r="1240" spans="1:49" ht="15" customHeight="1" x14ac:dyDescent="0.2">
      <c r="A1240" s="1"/>
      <c r="B1240" s="1"/>
      <c r="C1240" s="243" t="s">
        <v>52</v>
      </c>
      <c r="D1240" s="14"/>
      <c r="E1240" s="14"/>
      <c r="F1240" s="14"/>
      <c r="G1240" s="14"/>
      <c r="H1240" s="14"/>
      <c r="I1240" s="14"/>
      <c r="J1240" s="14"/>
      <c r="K1240" s="14"/>
      <c r="L1240" s="14"/>
      <c r="M1240" s="14"/>
      <c r="N1240" s="14"/>
      <c r="O1240" s="14"/>
      <c r="P1240" s="14"/>
      <c r="Q1240" s="1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8"/>
      <c r="AC1240" s="8"/>
      <c r="AD1240" s="8"/>
      <c r="AE1240" s="8"/>
      <c r="AF1240" s="8"/>
      <c r="AG1240" s="8"/>
      <c r="AH1240" s="8"/>
      <c r="AI1240" s="8"/>
      <c r="AJ1240" s="8"/>
      <c r="AK1240" s="8"/>
      <c r="AL1240" s="15"/>
      <c r="AM1240" s="15"/>
      <c r="AN1240" s="15"/>
      <c r="AO1240" s="15"/>
      <c r="AP1240" s="15"/>
      <c r="AQ1240" s="15"/>
      <c r="AR1240" s="15"/>
      <c r="AS1240" s="15"/>
      <c r="AT1240" s="15"/>
      <c r="AU1240" s="15"/>
      <c r="AV1240" s="10"/>
      <c r="AW1240" s="10"/>
    </row>
    <row r="1241" spans="1:49" ht="15" customHeight="1" x14ac:dyDescent="0.2">
      <c r="A1241" s="1"/>
      <c r="B1241" s="1"/>
      <c r="C1241" s="243" t="s">
        <v>453</v>
      </c>
      <c r="D1241" s="14"/>
      <c r="E1241" s="14"/>
      <c r="F1241" s="14"/>
      <c r="G1241" s="14"/>
      <c r="H1241" s="14"/>
      <c r="I1241" s="14"/>
      <c r="J1241" s="14"/>
      <c r="K1241" s="14"/>
      <c r="L1241" s="14"/>
      <c r="M1241" s="14"/>
      <c r="N1241" s="14"/>
      <c r="O1241" s="14"/>
      <c r="P1241" s="14"/>
      <c r="Q1241" s="1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8"/>
      <c r="AC1241" s="8"/>
      <c r="AD1241" s="8"/>
      <c r="AE1241" s="8"/>
      <c r="AF1241" s="8"/>
      <c r="AG1241" s="8"/>
      <c r="AH1241" s="8"/>
      <c r="AI1241" s="8"/>
      <c r="AJ1241" s="8"/>
      <c r="AK1241" s="8"/>
      <c r="AL1241" s="15"/>
      <c r="AM1241" s="15"/>
      <c r="AN1241" s="15"/>
      <c r="AO1241" s="15"/>
      <c r="AP1241" s="15"/>
      <c r="AQ1241" s="15"/>
      <c r="AR1241" s="15"/>
      <c r="AS1241" s="15"/>
      <c r="AT1241" s="15"/>
      <c r="AU1241" s="15"/>
      <c r="AV1241" s="10"/>
      <c r="AW1241" s="10"/>
    </row>
    <row r="1242" spans="1:49" ht="15" customHeight="1" x14ac:dyDescent="0.2">
      <c r="A1242" s="1"/>
      <c r="B1242" s="1"/>
      <c r="C1242" s="243" t="s">
        <v>51</v>
      </c>
      <c r="D1242" s="14"/>
      <c r="E1242" s="14"/>
      <c r="F1242" s="14"/>
      <c r="G1242" s="14"/>
      <c r="H1242" s="14"/>
      <c r="I1242" s="14"/>
      <c r="J1242" s="14"/>
      <c r="K1242" s="14"/>
      <c r="L1242" s="14"/>
      <c r="M1242" s="14"/>
      <c r="N1242" s="14"/>
      <c r="O1242" s="14"/>
      <c r="P1242" s="14"/>
      <c r="Q1242" s="1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8"/>
      <c r="AC1242" s="8"/>
      <c r="AD1242" s="8"/>
      <c r="AE1242" s="8"/>
      <c r="AF1242" s="8"/>
      <c r="AG1242" s="8"/>
      <c r="AH1242" s="8"/>
      <c r="AI1242" s="8"/>
      <c r="AJ1242" s="8"/>
      <c r="AK1242" s="8"/>
      <c r="AL1242" s="15"/>
      <c r="AM1242" s="15"/>
      <c r="AN1242" s="15"/>
      <c r="AO1242" s="15"/>
      <c r="AP1242" s="15"/>
      <c r="AQ1242" s="15"/>
      <c r="AR1242" s="15"/>
      <c r="AS1242" s="15"/>
      <c r="AT1242" s="15"/>
      <c r="AU1242" s="15"/>
      <c r="AV1242" s="10"/>
      <c r="AW1242" s="10"/>
    </row>
    <row r="1243" spans="1:49" ht="15" customHeight="1" x14ac:dyDescent="0.2">
      <c r="A1243" s="1"/>
      <c r="B1243" s="1"/>
      <c r="C1243" s="243" t="s">
        <v>456</v>
      </c>
      <c r="D1243" s="14"/>
      <c r="E1243" s="14"/>
      <c r="F1243" s="14"/>
      <c r="G1243" s="14"/>
      <c r="H1243" s="14"/>
      <c r="I1243" s="14"/>
      <c r="J1243" s="14"/>
      <c r="K1243" s="14"/>
      <c r="L1243" s="14"/>
      <c r="M1243" s="14"/>
      <c r="N1243" s="14"/>
      <c r="O1243" s="14"/>
      <c r="P1243" s="14"/>
      <c r="Q1243" s="1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8"/>
      <c r="AC1243" s="8"/>
      <c r="AD1243" s="8"/>
      <c r="AE1243" s="8"/>
      <c r="AF1243" s="8"/>
      <c r="AG1243" s="8"/>
      <c r="AH1243" s="8"/>
      <c r="AI1243" s="8"/>
      <c r="AJ1243" s="8"/>
      <c r="AK1243" s="8"/>
      <c r="AL1243" s="15"/>
      <c r="AM1243" s="15"/>
      <c r="AN1243" s="15"/>
      <c r="AO1243" s="15"/>
      <c r="AP1243" s="15"/>
      <c r="AQ1243" s="15"/>
      <c r="AR1243" s="15"/>
      <c r="AS1243" s="15"/>
      <c r="AT1243" s="15"/>
      <c r="AU1243" s="15"/>
      <c r="AV1243" s="10"/>
      <c r="AW1243" s="10"/>
    </row>
    <row r="1244" spans="1:49" ht="15" customHeight="1" x14ac:dyDescent="0.2">
      <c r="A1244" s="1"/>
      <c r="B1244" s="1"/>
      <c r="C1244" s="240" t="s">
        <v>50</v>
      </c>
      <c r="D1244" s="14">
        <v>6</v>
      </c>
      <c r="E1244" s="14">
        <v>6</v>
      </c>
      <c r="F1244" s="14"/>
      <c r="G1244" s="14"/>
      <c r="H1244" s="14"/>
      <c r="I1244" s="14"/>
      <c r="J1244" s="14"/>
      <c r="K1244" s="14"/>
      <c r="L1244" s="14"/>
      <c r="M1244" s="14"/>
      <c r="N1244" s="14"/>
      <c r="O1244" s="14"/>
      <c r="P1244" s="14"/>
      <c r="Q1244" s="1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8"/>
      <c r="AC1244" s="8"/>
      <c r="AD1244" s="8"/>
      <c r="AE1244" s="8"/>
      <c r="AF1244" s="8"/>
      <c r="AG1244" s="8"/>
      <c r="AH1244" s="8"/>
      <c r="AI1244" s="8"/>
      <c r="AJ1244" s="8"/>
      <c r="AK1244" s="8"/>
      <c r="AL1244" s="15"/>
      <c r="AM1244" s="15"/>
      <c r="AN1244" s="15"/>
      <c r="AO1244" s="15"/>
      <c r="AP1244" s="15"/>
      <c r="AQ1244" s="15"/>
      <c r="AR1244" s="15"/>
      <c r="AS1244" s="15"/>
      <c r="AT1244" s="15"/>
      <c r="AU1244" s="15"/>
      <c r="AV1244" s="10"/>
      <c r="AW1244" s="10"/>
    </row>
    <row r="1245" spans="1:49" ht="15" customHeight="1" x14ac:dyDescent="0.2">
      <c r="A1245" s="33"/>
      <c r="B1245" s="33"/>
      <c r="C1245" s="33"/>
      <c r="D1245" s="33">
        <f t="shared" ref="D1245:AU1245" si="203">SUM(D1197:D1244)</f>
        <v>37</v>
      </c>
      <c r="E1245" s="33">
        <f t="shared" si="203"/>
        <v>34</v>
      </c>
      <c r="F1245" s="33">
        <f t="shared" si="203"/>
        <v>2</v>
      </c>
      <c r="G1245" s="33">
        <f t="shared" si="203"/>
        <v>2</v>
      </c>
      <c r="H1245" s="33">
        <f t="shared" si="203"/>
        <v>0</v>
      </c>
      <c r="I1245" s="33">
        <f t="shared" si="203"/>
        <v>0</v>
      </c>
      <c r="J1245" s="33">
        <f t="shared" si="203"/>
        <v>0</v>
      </c>
      <c r="K1245" s="33">
        <f t="shared" si="203"/>
        <v>12</v>
      </c>
      <c r="L1245" s="33">
        <f t="shared" si="203"/>
        <v>0</v>
      </c>
      <c r="M1245" s="33">
        <f t="shared" si="203"/>
        <v>7</v>
      </c>
      <c r="N1245" s="33">
        <f t="shared" si="203"/>
        <v>2</v>
      </c>
      <c r="O1245" s="33">
        <f t="shared" si="203"/>
        <v>0</v>
      </c>
      <c r="P1245" s="33">
        <f t="shared" si="203"/>
        <v>1</v>
      </c>
      <c r="Q1245" s="33">
        <f t="shared" si="203"/>
        <v>12</v>
      </c>
      <c r="R1245" s="33">
        <f t="shared" si="203"/>
        <v>0</v>
      </c>
      <c r="S1245" s="33">
        <f t="shared" si="203"/>
        <v>0</v>
      </c>
      <c r="T1245" s="33">
        <f t="shared" si="203"/>
        <v>1</v>
      </c>
      <c r="U1245" s="33">
        <f t="shared" si="203"/>
        <v>5</v>
      </c>
      <c r="V1245" s="33">
        <f t="shared" si="203"/>
        <v>0</v>
      </c>
      <c r="W1245" s="33">
        <f t="shared" si="203"/>
        <v>0</v>
      </c>
      <c r="X1245" s="33">
        <f t="shared" si="203"/>
        <v>0</v>
      </c>
      <c r="Y1245" s="33">
        <f t="shared" si="203"/>
        <v>0</v>
      </c>
      <c r="Z1245" s="33">
        <f t="shared" si="203"/>
        <v>0</v>
      </c>
      <c r="AA1245" s="33">
        <f t="shared" si="203"/>
        <v>0</v>
      </c>
      <c r="AB1245" s="33">
        <f t="shared" si="203"/>
        <v>17</v>
      </c>
      <c r="AC1245" s="33">
        <f t="shared" si="203"/>
        <v>0</v>
      </c>
      <c r="AD1245" s="33">
        <f t="shared" si="203"/>
        <v>0</v>
      </c>
      <c r="AE1245" s="33">
        <f t="shared" si="203"/>
        <v>0</v>
      </c>
      <c r="AF1245" s="33">
        <f t="shared" si="203"/>
        <v>0</v>
      </c>
      <c r="AG1245" s="33">
        <f t="shared" si="203"/>
        <v>3</v>
      </c>
      <c r="AH1245" s="33">
        <f t="shared" si="203"/>
        <v>0</v>
      </c>
      <c r="AI1245" s="33">
        <f t="shared" si="203"/>
        <v>1</v>
      </c>
      <c r="AJ1245" s="33">
        <f t="shared" si="203"/>
        <v>0</v>
      </c>
      <c r="AK1245" s="33">
        <f t="shared" si="203"/>
        <v>2</v>
      </c>
      <c r="AL1245" s="33">
        <f t="shared" si="203"/>
        <v>0</v>
      </c>
      <c r="AM1245" s="33">
        <f t="shared" si="203"/>
        <v>0</v>
      </c>
      <c r="AN1245" s="33">
        <f t="shared" si="203"/>
        <v>0</v>
      </c>
      <c r="AO1245" s="33">
        <f t="shared" si="203"/>
        <v>0</v>
      </c>
      <c r="AP1245" s="33">
        <f t="shared" si="203"/>
        <v>0</v>
      </c>
      <c r="AQ1245" s="33">
        <f t="shared" si="203"/>
        <v>0</v>
      </c>
      <c r="AR1245" s="33">
        <f t="shared" si="203"/>
        <v>1</v>
      </c>
      <c r="AS1245" s="33">
        <f t="shared" si="203"/>
        <v>0</v>
      </c>
      <c r="AT1245" s="33">
        <f t="shared" si="203"/>
        <v>0</v>
      </c>
      <c r="AU1245" s="33">
        <f t="shared" si="203"/>
        <v>0</v>
      </c>
      <c r="AV1245" s="10"/>
      <c r="AW1245" s="10"/>
    </row>
    <row r="1246" spans="1:49" ht="15" customHeight="1" x14ac:dyDescent="0.2">
      <c r="A1246" s="44"/>
      <c r="B1246" s="44"/>
      <c r="C1246" s="44"/>
      <c r="D1246" s="44"/>
      <c r="E1246" s="44"/>
      <c r="F1246" s="44"/>
      <c r="G1246" s="44"/>
      <c r="H1246" s="44"/>
      <c r="I1246" s="44"/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</row>
    <row r="1247" spans="1:49" ht="15" customHeight="1" x14ac:dyDescent="0.2">
      <c r="A1247" s="44"/>
      <c r="B1247" s="44"/>
      <c r="C1247" s="44"/>
      <c r="D1247" s="44"/>
      <c r="E1247" s="44"/>
      <c r="F1247" s="44"/>
      <c r="G1247" s="44"/>
      <c r="H1247" s="44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</row>
    <row r="1248" spans="1:49" ht="15" customHeight="1" x14ac:dyDescent="0.2">
      <c r="A1248" s="44"/>
      <c r="B1248" s="44"/>
      <c r="C1248" s="44"/>
      <c r="D1248" s="44"/>
      <c r="E1248" s="44"/>
      <c r="F1248" s="44"/>
      <c r="G1248" s="44"/>
      <c r="H1248" s="44"/>
      <c r="I1248" s="44"/>
      <c r="J1248" s="44"/>
      <c r="K1248" s="44"/>
      <c r="L1248" s="44"/>
      <c r="M1248" s="44"/>
      <c r="N1248" s="44"/>
      <c r="O1248" s="44"/>
      <c r="P1248" s="44"/>
      <c r="Q1248" s="44"/>
      <c r="R1248" s="44"/>
      <c r="S1248" s="44"/>
      <c r="T1248" s="44"/>
      <c r="U1248" s="44"/>
      <c r="V1248" s="44"/>
      <c r="W1248" s="44"/>
      <c r="X1248" s="44"/>
    </row>
    <row r="1249" spans="1:27" ht="15" customHeight="1" x14ac:dyDescent="0.2">
      <c r="A1249" s="45"/>
      <c r="B1249" s="45"/>
      <c r="C1249" s="45"/>
      <c r="D1249" s="45"/>
      <c r="E1249" s="45"/>
      <c r="F1249" s="45"/>
      <c r="G1249" s="45"/>
      <c r="H1249" s="45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</row>
    <row r="1250" spans="1:27" ht="15" customHeight="1" x14ac:dyDescent="0.2">
      <c r="A1250" s="45"/>
      <c r="B1250" s="45"/>
      <c r="C1250" s="45"/>
      <c r="D1250" s="45"/>
      <c r="E1250" s="45"/>
      <c r="F1250" s="45"/>
      <c r="G1250" s="45"/>
      <c r="H1250" s="45"/>
      <c r="I1250" s="44"/>
      <c r="J1250" s="44"/>
      <c r="K1250" s="44"/>
      <c r="L1250" s="46"/>
      <c r="M1250" s="46"/>
      <c r="N1250" s="46"/>
      <c r="O1250" s="46"/>
      <c r="P1250" s="46"/>
      <c r="Q1250" s="46"/>
      <c r="R1250" s="46"/>
      <c r="S1250" s="46"/>
      <c r="T1250" s="46"/>
      <c r="U1250" s="46"/>
      <c r="V1250" s="46"/>
      <c r="W1250" s="46"/>
      <c r="X1250" s="46"/>
      <c r="Y1250" s="46"/>
      <c r="Z1250" s="46"/>
      <c r="AA1250" s="46"/>
    </row>
    <row r="1251" spans="1:27" ht="15" customHeight="1" x14ac:dyDescent="0.6">
      <c r="A1251" s="45"/>
      <c r="B1251" s="47" t="s">
        <v>88</v>
      </c>
      <c r="C1251" s="48"/>
      <c r="D1251" s="48"/>
      <c r="E1251" s="48"/>
      <c r="F1251" s="48"/>
      <c r="G1251" s="48"/>
      <c r="H1251" s="45"/>
      <c r="I1251" s="44"/>
      <c r="J1251" s="44"/>
      <c r="K1251" s="44"/>
      <c r="L1251" s="46"/>
      <c r="M1251" s="46"/>
      <c r="N1251" s="46"/>
      <c r="O1251" s="46"/>
      <c r="P1251" s="46"/>
      <c r="Q1251" s="46"/>
      <c r="R1251" s="46"/>
      <c r="S1251" s="46"/>
      <c r="T1251" s="46"/>
      <c r="U1251" s="46"/>
      <c r="V1251" s="46"/>
      <c r="W1251" s="46"/>
      <c r="X1251" s="46"/>
      <c r="Y1251" s="46"/>
      <c r="Z1251" s="46"/>
      <c r="AA1251" s="46"/>
    </row>
    <row r="1252" spans="1:27" ht="15" customHeight="1" x14ac:dyDescent="0.2">
      <c r="A1252" s="45"/>
      <c r="B1252" s="49" t="s">
        <v>89</v>
      </c>
      <c r="C1252" s="33" t="s">
        <v>90</v>
      </c>
      <c r="D1252" s="33" t="s">
        <v>91</v>
      </c>
      <c r="E1252" s="33" t="s">
        <v>92</v>
      </c>
      <c r="F1252" s="50"/>
      <c r="G1252" s="50" t="s">
        <v>93</v>
      </c>
      <c r="H1252" s="45"/>
      <c r="I1252" s="44"/>
      <c r="J1252" s="44"/>
      <c r="K1252" s="44"/>
      <c r="L1252" s="46"/>
      <c r="M1252" s="46"/>
      <c r="N1252" s="46"/>
      <c r="O1252" s="46"/>
      <c r="P1252" s="46"/>
      <c r="Q1252" s="46"/>
      <c r="R1252" s="46"/>
      <c r="S1252" s="46"/>
      <c r="T1252" s="46"/>
      <c r="U1252" s="46"/>
      <c r="V1252" s="46"/>
      <c r="W1252" s="46"/>
      <c r="X1252" s="51" t="s">
        <v>94</v>
      </c>
      <c r="Y1252" s="52"/>
      <c r="Z1252" s="52"/>
      <c r="AA1252" s="46"/>
    </row>
    <row r="1253" spans="1:27" ht="15" customHeight="1" x14ac:dyDescent="0.2">
      <c r="A1253" s="45"/>
      <c r="B1253" s="53" t="s">
        <v>3</v>
      </c>
      <c r="C1253" s="15">
        <f>D1245</f>
        <v>37</v>
      </c>
      <c r="D1253" s="54">
        <f>S1256*C1253</f>
        <v>24087</v>
      </c>
      <c r="E1253" s="34">
        <f t="shared" ref="E1253:E1256" si="204">D1315*C1253</f>
        <v>16058</v>
      </c>
      <c r="F1253" s="45"/>
      <c r="G1253" s="45"/>
      <c r="H1253" s="45"/>
      <c r="I1253" s="44"/>
      <c r="J1253" s="44"/>
      <c r="K1253" s="44"/>
      <c r="L1253" s="46"/>
      <c r="M1253" s="51" t="s">
        <v>95</v>
      </c>
      <c r="N1253" s="52"/>
      <c r="O1253" s="52"/>
      <c r="P1253" s="52"/>
      <c r="Q1253" s="52"/>
      <c r="R1253" s="51" t="s">
        <v>96</v>
      </c>
      <c r="S1253" s="52"/>
      <c r="T1253" s="46"/>
      <c r="U1253" s="51" t="s">
        <v>97</v>
      </c>
      <c r="V1253" s="52"/>
      <c r="W1253" s="46"/>
      <c r="X1253" s="6" t="s">
        <v>98</v>
      </c>
      <c r="Y1253" s="55"/>
      <c r="Z1253" s="56"/>
      <c r="AA1253" s="46"/>
    </row>
    <row r="1254" spans="1:27" ht="15" customHeight="1" x14ac:dyDescent="0.2">
      <c r="A1254" s="45"/>
      <c r="B1254" s="53" t="s">
        <v>99</v>
      </c>
      <c r="C1254" s="15">
        <f>E1245</f>
        <v>34</v>
      </c>
      <c r="D1254" s="54">
        <f>S1255*C1254</f>
        <v>22134</v>
      </c>
      <c r="E1254" s="34">
        <f t="shared" si="204"/>
        <v>14756</v>
      </c>
      <c r="F1254" s="45"/>
      <c r="G1254" s="45"/>
      <c r="H1254" s="45"/>
      <c r="I1254" s="44"/>
      <c r="J1254" s="44"/>
      <c r="K1254" s="44"/>
      <c r="L1254" s="46"/>
      <c r="M1254" s="6" t="s">
        <v>100</v>
      </c>
      <c r="N1254" s="52"/>
      <c r="O1254" s="52"/>
      <c r="P1254" s="52"/>
      <c r="Q1254" s="52"/>
      <c r="R1254" s="6"/>
      <c r="S1254" s="55" t="s">
        <v>101</v>
      </c>
      <c r="T1254" s="46"/>
      <c r="U1254" s="6" t="s">
        <v>102</v>
      </c>
      <c r="V1254" s="55">
        <f t="shared" ref="V1254:V1265" si="205">W1254*1.303</f>
        <v>8404.35</v>
      </c>
      <c r="W1254" s="96">
        <v>6450</v>
      </c>
      <c r="X1254" s="6" t="s">
        <v>31</v>
      </c>
      <c r="Y1254" s="55">
        <f t="shared" ref="Y1254:Y1259" si="206">Z1254*1.32</f>
        <v>6204</v>
      </c>
      <c r="Z1254" s="56">
        <v>4700</v>
      </c>
      <c r="AA1254" s="46"/>
    </row>
    <row r="1255" spans="1:27" ht="15" customHeight="1" x14ac:dyDescent="0.2">
      <c r="A1255" s="45"/>
      <c r="B1255" s="53" t="s">
        <v>103</v>
      </c>
      <c r="C1255" s="15">
        <f>F1245</f>
        <v>2</v>
      </c>
      <c r="D1255" s="54">
        <f>S1258*C1255</f>
        <v>1800</v>
      </c>
      <c r="E1255" s="34">
        <f t="shared" si="204"/>
        <v>1200</v>
      </c>
      <c r="F1255" s="45"/>
      <c r="G1255" s="45"/>
      <c r="H1255" s="61"/>
      <c r="I1255" s="44"/>
      <c r="J1255" s="44"/>
      <c r="K1255" s="44"/>
      <c r="L1255" s="46"/>
      <c r="M1255" s="6"/>
      <c r="N1255" s="52"/>
      <c r="O1255" s="52"/>
      <c r="P1255" s="52"/>
      <c r="Q1255" s="52"/>
      <c r="R1255" s="6" t="s">
        <v>104</v>
      </c>
      <c r="S1255" s="55">
        <v>651</v>
      </c>
      <c r="T1255" s="46"/>
      <c r="U1255" s="6" t="s">
        <v>105</v>
      </c>
      <c r="V1255" s="55">
        <f t="shared" si="205"/>
        <v>8404.35</v>
      </c>
      <c r="W1255" s="96">
        <v>6450</v>
      </c>
      <c r="X1255" s="6" t="s">
        <v>33</v>
      </c>
      <c r="Y1255" s="55">
        <f t="shared" si="206"/>
        <v>6204</v>
      </c>
      <c r="Z1255" s="56">
        <v>4700</v>
      </c>
      <c r="AA1255" s="46"/>
    </row>
    <row r="1256" spans="1:27" ht="15" customHeight="1" x14ac:dyDescent="0.2">
      <c r="A1256" s="45"/>
      <c r="B1256" s="53" t="s">
        <v>106</v>
      </c>
      <c r="C1256" s="15">
        <f>G1245</f>
        <v>2</v>
      </c>
      <c r="D1256" s="54">
        <f>S1258*C1256</f>
        <v>1800</v>
      </c>
      <c r="E1256" s="34">
        <f t="shared" si="204"/>
        <v>1200</v>
      </c>
      <c r="F1256" s="45"/>
      <c r="G1256" s="45"/>
      <c r="H1256" s="45"/>
      <c r="I1256" s="44"/>
      <c r="J1256" s="44"/>
      <c r="K1256" s="44"/>
      <c r="L1256" s="46"/>
      <c r="M1256" s="6" t="s">
        <v>107</v>
      </c>
      <c r="N1256" s="52"/>
      <c r="O1256" s="52"/>
      <c r="P1256" s="52"/>
      <c r="Q1256" s="52"/>
      <c r="R1256" s="6" t="s">
        <v>108</v>
      </c>
      <c r="S1256" s="55">
        <v>651</v>
      </c>
      <c r="T1256" s="46"/>
      <c r="U1256" s="6" t="s">
        <v>201</v>
      </c>
      <c r="V1256" s="55">
        <f t="shared" si="205"/>
        <v>4560.5</v>
      </c>
      <c r="W1256" s="96">
        <v>3500</v>
      </c>
      <c r="X1256" s="6" t="s">
        <v>32</v>
      </c>
      <c r="Y1256" s="55">
        <f t="shared" si="206"/>
        <v>6204</v>
      </c>
      <c r="Z1256" s="56">
        <v>4700</v>
      </c>
      <c r="AA1256" s="46"/>
    </row>
    <row r="1257" spans="1:27" ht="15" customHeight="1" x14ac:dyDescent="0.2">
      <c r="A1257" s="45"/>
      <c r="B1257" s="53" t="s">
        <v>7</v>
      </c>
      <c r="C1257" s="15">
        <f>H1245</f>
        <v>0</v>
      </c>
      <c r="D1257" s="54">
        <f>S1260*C1257</f>
        <v>0</v>
      </c>
      <c r="E1257" s="34">
        <f>D1320*C1257</f>
        <v>0</v>
      </c>
      <c r="F1257" s="45"/>
      <c r="G1257" s="45"/>
      <c r="H1257" s="45"/>
      <c r="I1257" s="44"/>
      <c r="J1257" s="44"/>
      <c r="K1257" s="44"/>
      <c r="L1257" s="46"/>
      <c r="M1257" s="6"/>
      <c r="N1257" s="52"/>
      <c r="O1257" s="52"/>
      <c r="P1257" s="52"/>
      <c r="Q1257" s="52"/>
      <c r="R1257" s="6" t="s">
        <v>111</v>
      </c>
      <c r="S1257" s="55">
        <v>900</v>
      </c>
      <c r="T1257" s="46"/>
      <c r="U1257" s="6" t="s">
        <v>112</v>
      </c>
      <c r="V1257" s="55">
        <f t="shared" si="205"/>
        <v>8404.35</v>
      </c>
      <c r="W1257" s="96">
        <v>6450</v>
      </c>
      <c r="X1257" s="6" t="s">
        <v>42</v>
      </c>
      <c r="Y1257" s="55">
        <f t="shared" si="206"/>
        <v>6600</v>
      </c>
      <c r="Z1257" s="56">
        <v>5000</v>
      </c>
      <c r="AA1257" s="46"/>
    </row>
    <row r="1258" spans="1:27" ht="15" customHeight="1" x14ac:dyDescent="0.2">
      <c r="A1258" s="45"/>
      <c r="B1258" s="53" t="s">
        <v>8</v>
      </c>
      <c r="C1258" s="15">
        <f>I1245</f>
        <v>0</v>
      </c>
      <c r="D1258" s="54">
        <f>S1259*C1258</f>
        <v>0</v>
      </c>
      <c r="E1258" s="34">
        <f>D1319*C1258</f>
        <v>0</v>
      </c>
      <c r="F1258" s="45"/>
      <c r="G1258" s="45"/>
      <c r="H1258" s="45"/>
      <c r="I1258" s="44"/>
      <c r="J1258" s="44"/>
      <c r="K1258" s="44"/>
      <c r="L1258" s="46"/>
      <c r="M1258" s="6" t="s">
        <v>27</v>
      </c>
      <c r="N1258" s="55">
        <f t="shared" ref="N1258:N1263" si="207">P1258*1.4</f>
        <v>1330</v>
      </c>
      <c r="O1258" s="52"/>
      <c r="P1258" s="67">
        <v>950</v>
      </c>
      <c r="Q1258" s="67">
        <v>951</v>
      </c>
      <c r="R1258" s="6" t="s">
        <v>113</v>
      </c>
      <c r="S1258" s="55">
        <v>900</v>
      </c>
      <c r="T1258" s="46"/>
      <c r="U1258" s="6" t="s">
        <v>114</v>
      </c>
      <c r="V1258" s="55">
        <f t="shared" si="205"/>
        <v>6026.375</v>
      </c>
      <c r="W1258" s="96">
        <v>4625</v>
      </c>
      <c r="X1258" s="6" t="s">
        <v>115</v>
      </c>
      <c r="Y1258" s="55">
        <f t="shared" si="206"/>
        <v>6600</v>
      </c>
      <c r="Z1258" s="56">
        <v>5000</v>
      </c>
      <c r="AA1258" s="46"/>
    </row>
    <row r="1259" spans="1:27" ht="15" customHeight="1" x14ac:dyDescent="0.2">
      <c r="A1259" s="45"/>
      <c r="B1259" s="53" t="s">
        <v>116</v>
      </c>
      <c r="C1259" s="15">
        <f>J1245</f>
        <v>0</v>
      </c>
      <c r="D1259" s="54">
        <f t="shared" ref="D1259:D1260" si="208">S1264*C1259</f>
        <v>0</v>
      </c>
      <c r="E1259" s="34">
        <f t="shared" ref="E1259:E1260" si="209">D1322*C1259</f>
        <v>0</v>
      </c>
      <c r="F1259" s="45"/>
      <c r="G1259" s="45"/>
      <c r="H1259" s="45"/>
      <c r="I1259" s="44"/>
      <c r="J1259" s="44"/>
      <c r="K1259" s="44"/>
      <c r="L1259" s="46"/>
      <c r="M1259" s="6" t="s">
        <v>28</v>
      </c>
      <c r="N1259" s="55">
        <f t="shared" si="207"/>
        <v>1120</v>
      </c>
      <c r="O1259" s="52"/>
      <c r="P1259" s="67">
        <v>800</v>
      </c>
      <c r="Q1259" s="67">
        <v>801</v>
      </c>
      <c r="R1259" s="6" t="s">
        <v>117</v>
      </c>
      <c r="S1259" s="55">
        <v>1304.19</v>
      </c>
      <c r="T1259" s="46"/>
      <c r="U1259" s="6" t="s">
        <v>345</v>
      </c>
      <c r="V1259" s="55">
        <f t="shared" si="205"/>
        <v>8404.35</v>
      </c>
      <c r="W1259" s="96">
        <v>6450</v>
      </c>
      <c r="X1259" s="6" t="s">
        <v>119</v>
      </c>
      <c r="Y1259" s="55">
        <f t="shared" si="206"/>
        <v>6204</v>
      </c>
      <c r="Z1259" s="56">
        <v>4700</v>
      </c>
      <c r="AA1259" s="46"/>
    </row>
    <row r="1260" spans="1:27" ht="15" customHeight="1" x14ac:dyDescent="0.2">
      <c r="A1260" s="45"/>
      <c r="B1260" s="53" t="s">
        <v>10</v>
      </c>
      <c r="C1260" s="15">
        <f>K1245</f>
        <v>12</v>
      </c>
      <c r="D1260" s="54">
        <f t="shared" si="208"/>
        <v>36070.199999999997</v>
      </c>
      <c r="E1260" s="34">
        <f t="shared" si="209"/>
        <v>24876</v>
      </c>
      <c r="F1260" s="45"/>
      <c r="G1260" s="45"/>
      <c r="H1260" s="45"/>
      <c r="I1260" s="44"/>
      <c r="J1260" s="44"/>
      <c r="K1260" s="44"/>
      <c r="L1260" s="46"/>
      <c r="M1260" s="6" t="s">
        <v>120</v>
      </c>
      <c r="N1260" s="55">
        <f t="shared" si="207"/>
        <v>1750</v>
      </c>
      <c r="O1260" s="52"/>
      <c r="P1260" s="67">
        <v>1250</v>
      </c>
      <c r="Q1260" s="67">
        <v>1251</v>
      </c>
      <c r="R1260" s="6" t="s">
        <v>121</v>
      </c>
      <c r="S1260" s="55">
        <v>1006.5</v>
      </c>
      <c r="T1260" s="46"/>
      <c r="U1260" s="6" t="s">
        <v>122</v>
      </c>
      <c r="V1260" s="55">
        <f t="shared" si="205"/>
        <v>8404.35</v>
      </c>
      <c r="W1260" s="96">
        <v>6450</v>
      </c>
      <c r="X1260" s="6" t="s">
        <v>123</v>
      </c>
      <c r="Y1260" s="55">
        <v>9000</v>
      </c>
      <c r="Z1260" s="56">
        <v>6800</v>
      </c>
      <c r="AA1260" s="46"/>
    </row>
    <row r="1261" spans="1:27" ht="15" customHeight="1" x14ac:dyDescent="0.2">
      <c r="A1261" s="45"/>
      <c r="B1261" s="53" t="s">
        <v>292</v>
      </c>
      <c r="C1261" s="15">
        <f>L1245</f>
        <v>0</v>
      </c>
      <c r="D1261" s="54">
        <f>S1270*C1261</f>
        <v>0</v>
      </c>
      <c r="E1261" s="34">
        <f t="shared" ref="E1261:E1263" si="210">D1323*C1261</f>
        <v>0</v>
      </c>
      <c r="F1261" s="68" t="s">
        <v>92</v>
      </c>
      <c r="G1261" s="69"/>
      <c r="H1261" s="45"/>
      <c r="I1261" s="44"/>
      <c r="J1261" s="44"/>
      <c r="K1261" s="44"/>
      <c r="L1261" s="46"/>
      <c r="M1261" s="6" t="s">
        <v>125</v>
      </c>
      <c r="N1261" s="55">
        <f t="shared" si="207"/>
        <v>1750</v>
      </c>
      <c r="O1261" s="52"/>
      <c r="P1261" s="67">
        <v>1250</v>
      </c>
      <c r="Q1261" s="67">
        <v>1251</v>
      </c>
      <c r="R1261" s="6" t="s">
        <v>126</v>
      </c>
      <c r="S1261" s="55">
        <v>1050.32</v>
      </c>
      <c r="T1261" s="46"/>
      <c r="U1261" s="6" t="s">
        <v>127</v>
      </c>
      <c r="V1261" s="55">
        <f t="shared" si="205"/>
        <v>0</v>
      </c>
      <c r="W1261" s="46"/>
      <c r="X1261" s="6" t="s">
        <v>128</v>
      </c>
      <c r="Y1261" s="55">
        <v>9000</v>
      </c>
      <c r="Z1261" s="56">
        <v>6800</v>
      </c>
      <c r="AA1261" s="46"/>
    </row>
    <row r="1262" spans="1:27" ht="15" customHeight="1" x14ac:dyDescent="0.2">
      <c r="A1262" s="45"/>
      <c r="B1262" s="53" t="s">
        <v>129</v>
      </c>
      <c r="C1262" s="15">
        <f>M1245</f>
        <v>7</v>
      </c>
      <c r="D1262" s="54">
        <f t="shared" ref="D1262:D1263" si="211">S1266*C1262</f>
        <v>42708.4</v>
      </c>
      <c r="E1262" s="34">
        <f t="shared" si="210"/>
        <v>27503</v>
      </c>
      <c r="F1262" s="68" t="s">
        <v>130</v>
      </c>
      <c r="G1262" s="71">
        <f>D1303*0.33</f>
        <v>88309.130250000017</v>
      </c>
      <c r="H1262" s="45"/>
      <c r="I1262" s="44"/>
      <c r="J1262" s="44"/>
      <c r="K1262" s="44"/>
      <c r="L1262" s="46"/>
      <c r="M1262" s="6" t="s">
        <v>131</v>
      </c>
      <c r="N1262" s="55">
        <f t="shared" si="207"/>
        <v>700</v>
      </c>
      <c r="O1262" s="52"/>
      <c r="P1262" s="67">
        <v>500</v>
      </c>
      <c r="Q1262" s="67">
        <v>501</v>
      </c>
      <c r="R1262" s="6"/>
      <c r="S1262" s="55"/>
      <c r="T1262" s="46"/>
      <c r="U1262" s="6" t="s">
        <v>132</v>
      </c>
      <c r="V1262" s="55">
        <f t="shared" si="205"/>
        <v>8404.35</v>
      </c>
      <c r="W1262" s="46">
        <v>6450</v>
      </c>
      <c r="X1262" s="6" t="s">
        <v>133</v>
      </c>
      <c r="Y1262" s="55">
        <f t="shared" ref="Y1262:Y1264" si="212">Z1262*1.32</f>
        <v>6600</v>
      </c>
      <c r="Z1262" s="56">
        <v>5000</v>
      </c>
      <c r="AA1262" s="46"/>
    </row>
    <row r="1263" spans="1:27" ht="15" customHeight="1" x14ac:dyDescent="0.2">
      <c r="A1263" s="45"/>
      <c r="B1263" s="53" t="s">
        <v>134</v>
      </c>
      <c r="C1263" s="15">
        <f>N1245</f>
        <v>2</v>
      </c>
      <c r="D1263" s="54">
        <f t="shared" si="211"/>
        <v>13801.2</v>
      </c>
      <c r="E1263" s="34">
        <f t="shared" si="210"/>
        <v>8860</v>
      </c>
      <c r="F1263" s="68" t="s">
        <v>135</v>
      </c>
      <c r="G1263" s="72">
        <f>D1303-F1303</f>
        <v>267603.42500000005</v>
      </c>
      <c r="H1263" s="45"/>
      <c r="I1263" s="44"/>
      <c r="J1263" s="44"/>
      <c r="K1263" s="44"/>
      <c r="L1263" s="46"/>
      <c r="M1263" s="6" t="s">
        <v>136</v>
      </c>
      <c r="N1263" s="55">
        <f t="shared" si="207"/>
        <v>1260</v>
      </c>
      <c r="O1263" s="52"/>
      <c r="P1263" s="67">
        <v>900</v>
      </c>
      <c r="Q1263" s="67">
        <v>901</v>
      </c>
      <c r="R1263" s="6"/>
      <c r="S1263" s="55"/>
      <c r="T1263" s="46"/>
      <c r="U1263" s="6" t="s">
        <v>137</v>
      </c>
      <c r="V1263" s="55">
        <f t="shared" si="205"/>
        <v>6026.375</v>
      </c>
      <c r="W1263" s="46">
        <v>4625</v>
      </c>
      <c r="X1263" s="6" t="s">
        <v>39</v>
      </c>
      <c r="Y1263" s="55">
        <f t="shared" si="212"/>
        <v>7656</v>
      </c>
      <c r="Z1263" s="56">
        <v>5800</v>
      </c>
      <c r="AA1263" s="46"/>
    </row>
    <row r="1264" spans="1:27" ht="15" customHeight="1" x14ac:dyDescent="0.35">
      <c r="A1264" s="45"/>
      <c r="B1264" s="53" t="s">
        <v>138</v>
      </c>
      <c r="C1264" s="15">
        <f>P1245</f>
        <v>1</v>
      </c>
      <c r="D1264" s="54">
        <f>S1269*C1264</f>
        <v>8050</v>
      </c>
      <c r="E1264" s="34">
        <f>D1327*C1264</f>
        <v>5215</v>
      </c>
      <c r="F1264" s="68" t="s">
        <v>139</v>
      </c>
      <c r="G1264" s="74">
        <f>D1303-E1303</f>
        <v>81594.425000000047</v>
      </c>
      <c r="H1264" s="45"/>
      <c r="I1264" s="44"/>
      <c r="J1264" s="44"/>
      <c r="K1264" s="44"/>
      <c r="L1264" s="46"/>
      <c r="M1264" s="6" t="s">
        <v>140</v>
      </c>
      <c r="N1264" s="55"/>
      <c r="O1264" s="52"/>
      <c r="P1264" s="67"/>
      <c r="Q1264" s="67"/>
      <c r="R1264" s="6" t="s">
        <v>141</v>
      </c>
      <c r="S1264" s="55">
        <v>1850.8</v>
      </c>
      <c r="T1264" s="46"/>
      <c r="U1264" s="6" t="s">
        <v>142</v>
      </c>
      <c r="V1264" s="55">
        <f t="shared" si="205"/>
        <v>8404.35</v>
      </c>
      <c r="W1264" s="46">
        <v>6450</v>
      </c>
      <c r="X1264" s="6" t="s">
        <v>143</v>
      </c>
      <c r="Y1264" s="55">
        <f t="shared" si="212"/>
        <v>3168</v>
      </c>
      <c r="Z1264" s="56">
        <v>2400</v>
      </c>
      <c r="AA1264" s="46"/>
    </row>
    <row r="1265" spans="1:27" ht="15" customHeight="1" x14ac:dyDescent="0.2">
      <c r="A1265" s="45"/>
      <c r="B1265" s="53" t="s">
        <v>14</v>
      </c>
      <c r="C1265" s="15">
        <f>O1245</f>
        <v>0</v>
      </c>
      <c r="D1265" s="54">
        <f>S1268*C1265</f>
        <v>0</v>
      </c>
      <c r="E1265" s="34">
        <f>D1326*C1265</f>
        <v>0</v>
      </c>
      <c r="F1265" s="61"/>
      <c r="G1265" s="61"/>
      <c r="H1265" s="45"/>
      <c r="I1265" s="44"/>
      <c r="J1265" s="44"/>
      <c r="K1265" s="44"/>
      <c r="L1265" s="46"/>
      <c r="M1265" s="6"/>
      <c r="N1265" s="55"/>
      <c r="O1265" s="52"/>
      <c r="P1265" s="67"/>
      <c r="Q1265" s="67"/>
      <c r="R1265" s="6" t="s">
        <v>144</v>
      </c>
      <c r="S1265" s="55">
        <v>3005.85</v>
      </c>
      <c r="T1265" s="46"/>
      <c r="U1265" s="6" t="s">
        <v>145</v>
      </c>
      <c r="V1265" s="55">
        <f t="shared" si="205"/>
        <v>8404.35</v>
      </c>
      <c r="W1265" s="46">
        <v>6450</v>
      </c>
      <c r="AA1265" s="46"/>
    </row>
    <row r="1266" spans="1:27" ht="15" customHeight="1" x14ac:dyDescent="0.2">
      <c r="A1266" s="45"/>
      <c r="B1266" s="53" t="s">
        <v>16</v>
      </c>
      <c r="C1266" s="15">
        <f>Q1245</f>
        <v>12</v>
      </c>
      <c r="D1266" s="54">
        <f>S1271*C1266</f>
        <v>18000</v>
      </c>
      <c r="E1266" s="34">
        <f>T1271*C1266</f>
        <v>13200</v>
      </c>
      <c r="F1266" s="61"/>
      <c r="G1266" s="61"/>
      <c r="H1266" s="45"/>
      <c r="I1266" s="44"/>
      <c r="J1266" s="44"/>
      <c r="K1266" s="44"/>
      <c r="L1266" s="46"/>
      <c r="M1266" s="6" t="s">
        <v>146</v>
      </c>
      <c r="N1266" s="55">
        <f t="shared" ref="N1266:N1267" si="213">P1266*1.4</f>
        <v>5300.4</v>
      </c>
      <c r="O1266" s="52"/>
      <c r="P1266" s="67">
        <v>3786</v>
      </c>
      <c r="Q1266" s="67">
        <v>3787</v>
      </c>
      <c r="R1266" s="6" t="s">
        <v>147</v>
      </c>
      <c r="S1266" s="55">
        <v>6101.2</v>
      </c>
      <c r="T1266" s="46"/>
      <c r="U1266" s="46"/>
      <c r="V1266" s="46"/>
      <c r="W1266" s="46"/>
      <c r="X1266" s="46"/>
      <c r="Y1266" s="46"/>
      <c r="Z1266" s="46"/>
      <c r="AA1266" s="46"/>
    </row>
    <row r="1267" spans="1:27" ht="15" customHeight="1" x14ac:dyDescent="0.2">
      <c r="A1267" s="45"/>
      <c r="B1267" s="33" t="s">
        <v>148</v>
      </c>
      <c r="C1267" s="33"/>
      <c r="D1267" s="75">
        <f t="shared" ref="D1267:E1267" si="214">SUM(D1253:D1266)</f>
        <v>168450.80000000002</v>
      </c>
      <c r="E1267" s="75">
        <f t="shared" si="214"/>
        <v>112868</v>
      </c>
      <c r="F1267" s="75"/>
      <c r="G1267" s="33"/>
      <c r="H1267" s="45"/>
      <c r="I1267" s="44"/>
      <c r="J1267" s="44"/>
      <c r="K1267" s="44"/>
      <c r="L1267" s="46"/>
      <c r="M1267" s="6" t="s">
        <v>149</v>
      </c>
      <c r="N1267" s="55">
        <f t="shared" si="213"/>
        <v>3360</v>
      </c>
      <c r="O1267" s="52"/>
      <c r="P1267" s="67">
        <v>2400</v>
      </c>
      <c r="Q1267" s="67">
        <v>2401</v>
      </c>
      <c r="R1267" s="6" t="s">
        <v>150</v>
      </c>
      <c r="S1267" s="55">
        <v>6900.6</v>
      </c>
      <c r="T1267" s="46"/>
      <c r="U1267" s="46"/>
      <c r="V1267" s="46"/>
      <c r="W1267" s="46"/>
      <c r="X1267" s="46"/>
      <c r="Y1267" s="46"/>
      <c r="Z1267" s="46"/>
      <c r="AA1267" s="46"/>
    </row>
    <row r="1268" spans="1:27" ht="15" customHeight="1" x14ac:dyDescent="0.2">
      <c r="A1268" s="45"/>
      <c r="B1268" s="77" t="s">
        <v>159</v>
      </c>
      <c r="C1268" s="15">
        <f>R1245</f>
        <v>0</v>
      </c>
      <c r="D1268" s="54">
        <f>V1254*C1268</f>
        <v>0</v>
      </c>
      <c r="E1268" s="34">
        <f t="shared" ref="E1268:E1270" si="215">J1320*C1268</f>
        <v>0</v>
      </c>
      <c r="F1268" s="45"/>
      <c r="G1268" s="45"/>
      <c r="H1268" s="45"/>
      <c r="I1268" s="44"/>
      <c r="J1268" s="44"/>
      <c r="K1268" s="44"/>
      <c r="L1268" s="46"/>
      <c r="M1268" s="6" t="s">
        <v>151</v>
      </c>
      <c r="N1268" s="55">
        <f>P1268*1.45</f>
        <v>5800</v>
      </c>
      <c r="O1268" s="52"/>
      <c r="P1268" s="67">
        <v>4000</v>
      </c>
      <c r="Q1268" s="67">
        <v>4001</v>
      </c>
      <c r="R1268" s="6" t="s">
        <v>152</v>
      </c>
      <c r="S1268" s="55">
        <v>6900.6</v>
      </c>
      <c r="T1268" s="46"/>
      <c r="U1268" s="46"/>
      <c r="V1268" s="46"/>
      <c r="W1268" s="46"/>
      <c r="X1268" s="46"/>
      <c r="Y1268" s="46"/>
      <c r="Z1268" s="46"/>
      <c r="AA1268" s="46"/>
    </row>
    <row r="1269" spans="1:27" ht="15" customHeight="1" x14ac:dyDescent="0.2">
      <c r="A1269" s="45"/>
      <c r="B1269" s="78" t="s">
        <v>158</v>
      </c>
      <c r="C1269" s="15">
        <f>S1245</f>
        <v>0</v>
      </c>
      <c r="D1269" s="54">
        <f t="shared" ref="D1269:D1270" si="216">V1254*C1269</f>
        <v>0</v>
      </c>
      <c r="E1269" s="34">
        <f t="shared" si="215"/>
        <v>0</v>
      </c>
      <c r="F1269" s="45"/>
      <c r="G1269" s="45"/>
      <c r="H1269" s="45"/>
      <c r="I1269" s="44"/>
      <c r="J1269" s="44"/>
      <c r="K1269" s="44"/>
      <c r="L1269" s="46"/>
      <c r="M1269" s="6" t="s">
        <v>154</v>
      </c>
      <c r="N1269" s="55">
        <f t="shared" ref="N1269:N1270" si="217">P1269*1.4</f>
        <v>5250</v>
      </c>
      <c r="O1269" s="52"/>
      <c r="P1269" s="67">
        <v>3750</v>
      </c>
      <c r="Q1269" s="67">
        <v>3751</v>
      </c>
      <c r="R1269" s="6" t="s">
        <v>155</v>
      </c>
      <c r="S1269" s="55">
        <v>8050</v>
      </c>
      <c r="T1269" s="46"/>
      <c r="U1269" s="46"/>
      <c r="V1269" s="46"/>
      <c r="W1269" s="46"/>
      <c r="X1269" s="46"/>
      <c r="Y1269" s="46"/>
      <c r="Z1269" s="46"/>
      <c r="AA1269" s="46"/>
    </row>
    <row r="1270" spans="1:27" ht="15" customHeight="1" x14ac:dyDescent="0.2">
      <c r="A1270" s="45"/>
      <c r="B1270" s="79" t="s">
        <v>161</v>
      </c>
      <c r="C1270" s="80">
        <f>T1245</f>
        <v>1</v>
      </c>
      <c r="D1270" s="81">
        <f t="shared" si="216"/>
        <v>8404.35</v>
      </c>
      <c r="E1270" s="34">
        <f t="shared" si="215"/>
        <v>6450</v>
      </c>
      <c r="F1270" s="45"/>
      <c r="G1270" s="45"/>
      <c r="H1270" s="45"/>
      <c r="I1270" s="44"/>
      <c r="J1270" s="44"/>
      <c r="K1270" s="44"/>
      <c r="L1270" s="46"/>
      <c r="M1270" s="6" t="s">
        <v>156</v>
      </c>
      <c r="N1270" s="55">
        <f t="shared" si="217"/>
        <v>7000</v>
      </c>
      <c r="O1270" s="52"/>
      <c r="P1270" s="67">
        <v>5000</v>
      </c>
      <c r="Q1270" s="67">
        <v>5001</v>
      </c>
      <c r="R1270" s="6" t="s">
        <v>157</v>
      </c>
      <c r="S1270" s="55">
        <v>8000</v>
      </c>
      <c r="T1270" s="46"/>
      <c r="U1270" s="46"/>
      <c r="V1270" s="46"/>
      <c r="W1270" s="46"/>
      <c r="X1270" s="46"/>
      <c r="Y1270" s="46"/>
      <c r="Z1270" s="46"/>
      <c r="AA1270" s="46"/>
    </row>
    <row r="1271" spans="1:27" ht="15" customHeight="1" x14ac:dyDescent="0.2">
      <c r="A1271" s="45"/>
      <c r="B1271" s="78" t="s">
        <v>20</v>
      </c>
      <c r="C1271" s="15">
        <f>U1245</f>
        <v>5</v>
      </c>
      <c r="D1271" s="81">
        <f>V1263*C1271</f>
        <v>30131.875</v>
      </c>
      <c r="E1271" s="34">
        <f>W1263*C1271</f>
        <v>23125</v>
      </c>
      <c r="F1271" s="45"/>
      <c r="G1271" s="45"/>
      <c r="H1271" s="45"/>
      <c r="I1271" s="44"/>
      <c r="J1271" s="44"/>
      <c r="K1271" s="44"/>
      <c r="L1271" s="46"/>
      <c r="M1271" s="6"/>
      <c r="N1271" s="55"/>
      <c r="O1271" s="52"/>
      <c r="P1271" s="67"/>
      <c r="Q1271" s="67"/>
      <c r="R1271" s="6" t="s">
        <v>16</v>
      </c>
      <c r="S1271" s="55">
        <v>1500</v>
      </c>
      <c r="T1271" s="46">
        <v>1100</v>
      </c>
      <c r="U1271" s="46"/>
      <c r="V1271" s="46"/>
      <c r="W1271" s="46"/>
      <c r="X1271" s="46"/>
      <c r="Y1271" s="46"/>
      <c r="Z1271" s="46"/>
      <c r="AA1271" s="46"/>
    </row>
    <row r="1272" spans="1:27" ht="15" customHeight="1" x14ac:dyDescent="0.2">
      <c r="A1272" s="45"/>
      <c r="B1272" s="78" t="s">
        <v>163</v>
      </c>
      <c r="C1272" s="15">
        <f>V1245</f>
        <v>0</v>
      </c>
      <c r="D1272" s="81">
        <f t="shared" ref="D1272:D1273" si="218">V1257*C1272</f>
        <v>0</v>
      </c>
      <c r="E1272" s="34">
        <f t="shared" ref="E1272:E1273" si="219">J1324*C1272</f>
        <v>0</v>
      </c>
      <c r="F1272" s="45"/>
      <c r="G1272" s="45"/>
      <c r="H1272" s="45"/>
      <c r="I1272" s="44"/>
      <c r="J1272" s="44"/>
      <c r="K1272" s="44"/>
      <c r="L1272" s="46"/>
      <c r="M1272" s="6" t="s">
        <v>160</v>
      </c>
      <c r="N1272" s="55"/>
      <c r="O1272" s="52"/>
      <c r="P1272" s="67"/>
      <c r="Q1272" s="67"/>
      <c r="R1272" s="46"/>
      <c r="S1272" s="46"/>
      <c r="T1272" s="46"/>
      <c r="U1272" s="46"/>
      <c r="V1272" s="46"/>
      <c r="W1272" s="46"/>
      <c r="X1272" s="46"/>
      <c r="Y1272" s="46"/>
      <c r="Z1272" s="46"/>
      <c r="AA1272" s="46"/>
    </row>
    <row r="1273" spans="1:27" ht="15" customHeight="1" x14ac:dyDescent="0.2">
      <c r="A1273" s="45"/>
      <c r="B1273" s="78" t="s">
        <v>165</v>
      </c>
      <c r="C1273" s="15">
        <f>W1245</f>
        <v>0</v>
      </c>
      <c r="D1273" s="81">
        <f t="shared" si="218"/>
        <v>0</v>
      </c>
      <c r="E1273" s="34">
        <f t="shared" si="219"/>
        <v>0</v>
      </c>
      <c r="F1273" s="45"/>
      <c r="G1273" s="45"/>
      <c r="H1273" s="45"/>
      <c r="I1273" s="44"/>
      <c r="J1273" s="44"/>
      <c r="K1273" s="44"/>
      <c r="L1273" s="46"/>
      <c r="M1273" s="6"/>
      <c r="N1273" s="55"/>
      <c r="O1273" s="52"/>
      <c r="P1273" s="67"/>
      <c r="Q1273" s="67"/>
      <c r="R1273" s="46"/>
      <c r="S1273" s="46"/>
      <c r="T1273" s="46"/>
      <c r="U1273" s="46"/>
      <c r="V1273" s="46"/>
      <c r="W1273" s="46"/>
      <c r="X1273" s="46"/>
      <c r="Y1273" s="46"/>
      <c r="Z1273" s="46"/>
      <c r="AA1273" s="46"/>
    </row>
    <row r="1274" spans="1:27" ht="15" customHeight="1" x14ac:dyDescent="0.2">
      <c r="A1274" s="45"/>
      <c r="B1274" s="53" t="s">
        <v>23</v>
      </c>
      <c r="C1274" s="15">
        <f>X1245</f>
        <v>0</v>
      </c>
      <c r="D1274" s="81">
        <f>V1255*C1274</f>
        <v>0</v>
      </c>
      <c r="E1274" s="34">
        <f>W1255*C1274</f>
        <v>0</v>
      </c>
      <c r="F1274" s="45"/>
      <c r="G1274" s="45"/>
      <c r="H1274" s="45"/>
      <c r="I1274" s="44"/>
      <c r="J1274" s="44"/>
      <c r="K1274" s="44"/>
      <c r="L1274" s="46"/>
      <c r="M1274" s="6" t="s">
        <v>162</v>
      </c>
      <c r="N1274" s="55">
        <f t="shared" ref="N1274:N1277" si="220">P1274*1.4</f>
        <v>1610</v>
      </c>
      <c r="O1274" s="52"/>
      <c r="P1274" s="67">
        <v>1150</v>
      </c>
      <c r="Q1274" s="67">
        <v>1151</v>
      </c>
      <c r="R1274" s="46"/>
      <c r="S1274" s="46"/>
      <c r="T1274" s="46"/>
      <c r="U1274" s="46"/>
      <c r="V1274" s="46"/>
      <c r="W1274" s="46"/>
      <c r="X1274" s="46"/>
      <c r="Y1274" s="46"/>
      <c r="Z1274" s="46"/>
      <c r="AA1274" s="46"/>
    </row>
    <row r="1275" spans="1:27" ht="15" customHeight="1" x14ac:dyDescent="0.2">
      <c r="A1275" s="45"/>
      <c r="B1275" s="53"/>
      <c r="C1275" s="15"/>
      <c r="D1275" s="245"/>
      <c r="E1275" s="8"/>
      <c r="F1275" s="45"/>
      <c r="G1275" s="45"/>
      <c r="H1275" s="45"/>
      <c r="I1275" s="44"/>
      <c r="J1275" s="44"/>
      <c r="K1275" s="44"/>
      <c r="L1275" s="46"/>
      <c r="M1275" s="6" t="s">
        <v>164</v>
      </c>
      <c r="N1275" s="55">
        <f t="shared" si="220"/>
        <v>1610</v>
      </c>
      <c r="O1275" s="52"/>
      <c r="P1275" s="67">
        <v>1150</v>
      </c>
      <c r="Q1275" s="67">
        <v>1151</v>
      </c>
      <c r="R1275" s="46"/>
      <c r="S1275" s="46"/>
      <c r="T1275" s="46"/>
      <c r="U1275" s="46"/>
      <c r="V1275" s="46"/>
      <c r="W1275" s="46"/>
      <c r="X1275" s="46"/>
      <c r="Y1275" s="46"/>
      <c r="Z1275" s="46"/>
      <c r="AA1275" s="46"/>
    </row>
    <row r="1276" spans="1:27" ht="15" customHeight="1" x14ac:dyDescent="0.2">
      <c r="A1276" s="45"/>
      <c r="B1276" s="53"/>
      <c r="C1276" s="15"/>
      <c r="D1276" s="245"/>
      <c r="E1276" s="8"/>
      <c r="F1276" s="45"/>
      <c r="G1276" s="45"/>
      <c r="H1276" s="45"/>
      <c r="I1276" s="44"/>
      <c r="J1276" s="44"/>
      <c r="K1276" s="44"/>
      <c r="L1276" s="46"/>
      <c r="M1276" s="6" t="s">
        <v>166</v>
      </c>
      <c r="N1276" s="55">
        <f t="shared" si="220"/>
        <v>1610</v>
      </c>
      <c r="O1276" s="52"/>
      <c r="P1276" s="67">
        <v>1150</v>
      </c>
      <c r="Q1276" s="67">
        <v>1151</v>
      </c>
      <c r="R1276" s="46"/>
      <c r="S1276" s="46"/>
      <c r="T1276" s="46"/>
      <c r="U1276" s="46"/>
      <c r="V1276" s="46"/>
      <c r="W1276" s="46"/>
      <c r="X1276" s="46"/>
      <c r="Y1276" s="46"/>
      <c r="Z1276" s="46"/>
      <c r="AA1276" s="46"/>
    </row>
    <row r="1277" spans="1:27" ht="15" customHeight="1" x14ac:dyDescent="0.2">
      <c r="A1277" s="45"/>
      <c r="B1277" s="53"/>
      <c r="C1277" s="15"/>
      <c r="D1277" s="245"/>
      <c r="E1277" s="8"/>
      <c r="F1277" s="45"/>
      <c r="G1277" s="45"/>
      <c r="H1277" s="45"/>
      <c r="I1277" s="44"/>
      <c r="J1277" s="44"/>
      <c r="K1277" s="44"/>
      <c r="L1277" s="46"/>
      <c r="M1277" s="6" t="s">
        <v>167</v>
      </c>
      <c r="N1277" s="55">
        <f t="shared" si="220"/>
        <v>1190</v>
      </c>
      <c r="O1277" s="52"/>
      <c r="P1277" s="67">
        <v>850</v>
      </c>
      <c r="Q1277" s="67">
        <v>851</v>
      </c>
      <c r="R1277" s="46"/>
      <c r="S1277" s="46"/>
      <c r="T1277" s="46"/>
      <c r="U1277" s="46"/>
      <c r="V1277" s="46"/>
      <c r="W1277" s="46"/>
      <c r="X1277" s="46"/>
      <c r="Y1277" s="46"/>
      <c r="Z1277" s="46"/>
      <c r="AA1277" s="46"/>
    </row>
    <row r="1278" spans="1:27" ht="15" customHeight="1" x14ac:dyDescent="0.2">
      <c r="A1278" s="45"/>
      <c r="B1278" s="49" t="s">
        <v>95</v>
      </c>
      <c r="C1278" s="33"/>
      <c r="D1278" s="75">
        <f t="shared" ref="D1278:E1278" si="221">SUM(D1268:D1277)</f>
        <v>38536.224999999999</v>
      </c>
      <c r="E1278" s="82">
        <f t="shared" si="221"/>
        <v>29575</v>
      </c>
      <c r="F1278" s="85"/>
      <c r="G1278" s="45"/>
      <c r="H1278" s="45"/>
      <c r="I1278" s="44"/>
      <c r="J1278" s="44"/>
      <c r="K1278" s="44"/>
      <c r="L1278" s="46"/>
      <c r="M1278" s="46"/>
      <c r="N1278" s="46"/>
      <c r="O1278" s="46"/>
      <c r="P1278" s="46"/>
      <c r="Q1278" s="46"/>
      <c r="R1278" s="46"/>
      <c r="S1278" s="46"/>
      <c r="T1278" s="46"/>
      <c r="U1278" s="46"/>
      <c r="V1278" s="46"/>
      <c r="W1278" s="46"/>
      <c r="X1278" s="46"/>
      <c r="Y1278" s="46"/>
      <c r="Z1278" s="46"/>
      <c r="AA1278" s="46"/>
    </row>
    <row r="1279" spans="1:27" ht="15" customHeight="1" x14ac:dyDescent="0.2">
      <c r="A1279" s="45"/>
      <c r="B1279" s="53" t="s">
        <v>31</v>
      </c>
      <c r="C1279" s="15">
        <f>AG1245</f>
        <v>3</v>
      </c>
      <c r="D1279" s="83">
        <f>N1266*C1279</f>
        <v>15901.199999999999</v>
      </c>
      <c r="E1279" s="34">
        <f>P1266*C1279</f>
        <v>11358</v>
      </c>
      <c r="F1279" s="45"/>
      <c r="G1279" s="45"/>
      <c r="H1279" s="45"/>
      <c r="I1279" s="44"/>
      <c r="J1279" s="44"/>
      <c r="K1279" s="44"/>
      <c r="L1279" s="46"/>
      <c r="M1279" s="46"/>
      <c r="N1279" s="46"/>
      <c r="O1279" s="46"/>
      <c r="P1279" s="46"/>
      <c r="Q1279" s="46"/>
      <c r="R1279" s="46"/>
      <c r="S1279" s="46"/>
      <c r="T1279" s="46"/>
      <c r="U1279" s="46"/>
      <c r="V1279" s="46"/>
      <c r="W1279" s="46"/>
      <c r="X1279" s="46"/>
      <c r="Y1279" s="46"/>
      <c r="Z1279" s="46"/>
      <c r="AA1279" s="46"/>
    </row>
    <row r="1280" spans="1:27" ht="15" customHeight="1" x14ac:dyDescent="0.2">
      <c r="A1280" s="45"/>
      <c r="B1280" s="53" t="s">
        <v>171</v>
      </c>
      <c r="C1280" s="15">
        <f>AI1245</f>
        <v>1</v>
      </c>
      <c r="D1280" s="83">
        <f>N1266*C1280</f>
        <v>5300.4</v>
      </c>
      <c r="E1280" s="34">
        <f>P1266*C1280</f>
        <v>3786</v>
      </c>
      <c r="F1280" s="45"/>
      <c r="G1280" s="45"/>
      <c r="H1280" s="45"/>
      <c r="L1280" s="24"/>
      <c r="M1280" s="24"/>
      <c r="N1280" s="24"/>
      <c r="O1280" s="24"/>
      <c r="P1280" s="24"/>
      <c r="Q1280" s="24"/>
    </row>
    <row r="1281" spans="1:17" ht="15" customHeight="1" x14ac:dyDescent="0.2">
      <c r="A1281" s="45"/>
      <c r="B1281" s="53" t="s">
        <v>151</v>
      </c>
      <c r="C1281" s="15">
        <f>AH1245</f>
        <v>0</v>
      </c>
      <c r="D1281" s="83">
        <f>N1268*C1281</f>
        <v>0</v>
      </c>
      <c r="E1281" s="34">
        <f>P1268*C1281</f>
        <v>0</v>
      </c>
      <c r="F1281" s="45"/>
      <c r="G1281" s="45"/>
      <c r="H1281" s="45"/>
      <c r="L1281" s="24"/>
      <c r="M1281" s="24"/>
      <c r="N1281" s="24"/>
      <c r="O1281" s="24"/>
      <c r="P1281" s="24"/>
      <c r="Q1281" s="24"/>
    </row>
    <row r="1282" spans="1:17" ht="15" customHeight="1" x14ac:dyDescent="0.2">
      <c r="A1282" s="45"/>
      <c r="B1282" s="53" t="s">
        <v>173</v>
      </c>
      <c r="C1282" s="15">
        <f>AK1245</f>
        <v>2</v>
      </c>
      <c r="D1282" s="83">
        <f>N1266*C1282</f>
        <v>10600.8</v>
      </c>
      <c r="E1282" s="34">
        <f>P1266*C1282</f>
        <v>7572</v>
      </c>
      <c r="F1282" s="45"/>
      <c r="G1282" s="45"/>
      <c r="H1282" s="45"/>
      <c r="L1282" s="24"/>
      <c r="M1282" s="24"/>
      <c r="N1282" s="24"/>
      <c r="O1282" s="24"/>
      <c r="P1282" s="24"/>
      <c r="Q1282" s="24"/>
    </row>
    <row r="1283" spans="1:17" ht="15" customHeight="1" x14ac:dyDescent="0.2">
      <c r="A1283" s="45"/>
      <c r="B1283" s="53" t="s">
        <v>418</v>
      </c>
      <c r="C1283" s="15">
        <f>AF1245</f>
        <v>0</v>
      </c>
      <c r="D1283" s="83">
        <f>N1270*C1283</f>
        <v>0</v>
      </c>
      <c r="E1283" s="34">
        <f>P1266*C1283</f>
        <v>0</v>
      </c>
      <c r="F1283" s="45"/>
      <c r="G1283" s="45"/>
      <c r="H1283" s="45"/>
      <c r="L1283" s="24"/>
      <c r="M1283" s="24"/>
      <c r="N1283" s="24"/>
      <c r="O1283" s="24"/>
      <c r="P1283" s="24"/>
      <c r="Q1283" s="24"/>
    </row>
    <row r="1284" spans="1:17" ht="15" customHeight="1" x14ac:dyDescent="0.2">
      <c r="A1284" s="45"/>
      <c r="B1284" s="87" t="s">
        <v>27</v>
      </c>
      <c r="C1284" s="15">
        <f>AB1245</f>
        <v>17</v>
      </c>
      <c r="D1284" s="83">
        <f t="shared" ref="D1284:D1285" si="222">N1258*C1284</f>
        <v>22610</v>
      </c>
      <c r="E1284" s="34">
        <f t="shared" ref="E1284:E1285" si="223">P1258*C1284</f>
        <v>16150</v>
      </c>
      <c r="F1284" s="45"/>
      <c r="G1284" s="45"/>
      <c r="H1284" s="45"/>
    </row>
    <row r="1285" spans="1:17" ht="15" customHeight="1" x14ac:dyDescent="0.2">
      <c r="A1285" s="45"/>
      <c r="B1285" s="87" t="s">
        <v>28</v>
      </c>
      <c r="C1285" s="15">
        <f>AC1245</f>
        <v>0</v>
      </c>
      <c r="D1285" s="83">
        <f t="shared" si="222"/>
        <v>0</v>
      </c>
      <c r="E1285" s="34">
        <f t="shared" si="223"/>
        <v>0</v>
      </c>
      <c r="F1285" s="45"/>
      <c r="G1285" s="45"/>
      <c r="H1285" s="45"/>
    </row>
    <row r="1286" spans="1:17" ht="15" customHeight="1" x14ac:dyDescent="0.2">
      <c r="A1286" s="45"/>
      <c r="B1286" s="87" t="s">
        <v>131</v>
      </c>
      <c r="C1286" s="15">
        <f>AD1245</f>
        <v>0</v>
      </c>
      <c r="D1286" s="83">
        <f t="shared" ref="D1286:D1287" si="224">N1262*C1286</f>
        <v>0</v>
      </c>
      <c r="E1286" s="34">
        <f t="shared" ref="E1286:E1287" si="225">P1262*C1286</f>
        <v>0</v>
      </c>
      <c r="F1286" s="45"/>
      <c r="G1286" s="45"/>
      <c r="H1286" s="45"/>
    </row>
    <row r="1287" spans="1:17" ht="15" customHeight="1" x14ac:dyDescent="0.2">
      <c r="A1287" s="45"/>
      <c r="B1287" s="53" t="s">
        <v>29</v>
      </c>
      <c r="C1287" s="15">
        <f>AE1245</f>
        <v>0</v>
      </c>
      <c r="D1287" s="83">
        <f t="shared" si="224"/>
        <v>0</v>
      </c>
      <c r="E1287" s="34">
        <f t="shared" si="225"/>
        <v>0</v>
      </c>
      <c r="F1287" s="45"/>
      <c r="G1287" s="45"/>
      <c r="H1287" s="45"/>
    </row>
    <row r="1288" spans="1:17" ht="15" customHeight="1" x14ac:dyDescent="0.2">
      <c r="A1288" s="45"/>
      <c r="B1288" s="87" t="s">
        <v>120</v>
      </c>
      <c r="C1288" s="15">
        <f>AF1245</f>
        <v>0</v>
      </c>
      <c r="D1288" s="83">
        <f>N1261*C1288</f>
        <v>0</v>
      </c>
      <c r="E1288" s="34">
        <f>P1261*C1288</f>
        <v>0</v>
      </c>
      <c r="F1288" s="45"/>
      <c r="G1288" s="45"/>
      <c r="H1288" s="45"/>
    </row>
    <row r="1289" spans="1:17" ht="15" customHeight="1" x14ac:dyDescent="0.2">
      <c r="A1289" s="45"/>
      <c r="B1289" s="49" t="s">
        <v>94</v>
      </c>
      <c r="C1289" s="33"/>
      <c r="D1289" s="75">
        <f t="shared" ref="D1289:E1289" si="226">SUM(D1279:D1288)</f>
        <v>54412.399999999994</v>
      </c>
      <c r="E1289" s="82">
        <f t="shared" si="226"/>
        <v>38866</v>
      </c>
      <c r="F1289" s="41"/>
      <c r="G1289" s="45"/>
      <c r="H1289" s="88"/>
    </row>
    <row r="1290" spans="1:17" ht="15" customHeight="1" x14ac:dyDescent="0.2">
      <c r="A1290" s="45"/>
      <c r="B1290" s="78" t="s">
        <v>39</v>
      </c>
      <c r="C1290" s="89">
        <f>AL1245</f>
        <v>0</v>
      </c>
      <c r="D1290" s="83">
        <f>Y1263*C1290</f>
        <v>0</v>
      </c>
      <c r="E1290" s="34">
        <f>Z1263*C1290</f>
        <v>0</v>
      </c>
      <c r="F1290" s="88"/>
      <c r="G1290" s="88"/>
      <c r="H1290" s="88"/>
    </row>
    <row r="1291" spans="1:17" ht="15" customHeight="1" x14ac:dyDescent="0.2">
      <c r="A1291" s="45"/>
      <c r="B1291" s="78" t="s">
        <v>40</v>
      </c>
      <c r="C1291" s="90">
        <f>AM1245</f>
        <v>0</v>
      </c>
      <c r="D1291" s="83">
        <f t="shared" ref="D1291:D1293" si="227">Y1254*C1291</f>
        <v>0</v>
      </c>
      <c r="E1291" s="34">
        <f>Z1254*C1291</f>
        <v>0</v>
      </c>
      <c r="F1291" s="88"/>
      <c r="G1291" s="88"/>
      <c r="H1291" s="88"/>
    </row>
    <row r="1292" spans="1:17" ht="15" customHeight="1" x14ac:dyDescent="0.2">
      <c r="A1292" s="45"/>
      <c r="B1292" s="78" t="s">
        <v>33</v>
      </c>
      <c r="C1292" s="90">
        <f>AN1245</f>
        <v>0</v>
      </c>
      <c r="D1292" s="83">
        <f t="shared" si="227"/>
        <v>0</v>
      </c>
      <c r="E1292" s="34">
        <f>P1265*C1292</f>
        <v>0</v>
      </c>
      <c r="F1292" s="88"/>
      <c r="G1292" s="88"/>
      <c r="H1292" s="88"/>
    </row>
    <row r="1293" spans="1:17" ht="15" customHeight="1" x14ac:dyDescent="0.2">
      <c r="A1293" s="45"/>
      <c r="B1293" s="78" t="s">
        <v>32</v>
      </c>
      <c r="C1293" s="90">
        <f>AO1245</f>
        <v>0</v>
      </c>
      <c r="D1293" s="83">
        <f t="shared" si="227"/>
        <v>0</v>
      </c>
      <c r="E1293" s="34">
        <f>Z1255*C1293</f>
        <v>0</v>
      </c>
      <c r="F1293" s="88"/>
      <c r="G1293" s="88"/>
      <c r="H1293" s="88"/>
    </row>
    <row r="1294" spans="1:17" ht="15" customHeight="1" x14ac:dyDescent="0.2">
      <c r="A1294" s="45"/>
      <c r="B1294" s="78" t="s">
        <v>41</v>
      </c>
      <c r="C1294" s="90">
        <f>AP1245</f>
        <v>0</v>
      </c>
      <c r="D1294" s="83">
        <f>Y1262*C1294</f>
        <v>0</v>
      </c>
      <c r="E1294" s="34">
        <f>Z1262*C1294</f>
        <v>0</v>
      </c>
      <c r="F1294" s="88"/>
      <c r="G1294" s="88"/>
      <c r="H1294" s="88"/>
    </row>
    <row r="1295" spans="1:17" ht="15" customHeight="1" x14ac:dyDescent="0.2">
      <c r="A1295" s="45"/>
      <c r="B1295" s="78" t="s">
        <v>42</v>
      </c>
      <c r="C1295" s="90">
        <f>AQ1245</f>
        <v>0</v>
      </c>
      <c r="D1295" s="83">
        <f>Y1257*C1295</f>
        <v>0</v>
      </c>
      <c r="E1295" s="34">
        <f>Z1257*C1295</f>
        <v>0</v>
      </c>
      <c r="F1295" s="88"/>
      <c r="G1295" s="88"/>
      <c r="H1295" s="88"/>
    </row>
    <row r="1296" spans="1:17" ht="15" customHeight="1" x14ac:dyDescent="0.2">
      <c r="A1296" s="45"/>
      <c r="B1296" s="78" t="s">
        <v>43</v>
      </c>
      <c r="C1296" s="90">
        <f>AR1245</f>
        <v>1</v>
      </c>
      <c r="D1296" s="83">
        <f t="shared" ref="D1296:D1298" si="228">Y1259*C1296</f>
        <v>6204</v>
      </c>
      <c r="E1296" s="34">
        <f>Z1259*C1296</f>
        <v>4700</v>
      </c>
      <c r="F1296" s="88"/>
      <c r="G1296" s="88"/>
      <c r="H1296" s="88"/>
    </row>
    <row r="1297" spans="1:19" ht="15" customHeight="1" x14ac:dyDescent="0.2">
      <c r="A1297" s="45"/>
      <c r="B1297" s="78" t="s">
        <v>44</v>
      </c>
      <c r="C1297" s="90">
        <f>AS1245</f>
        <v>0</v>
      </c>
      <c r="D1297" s="83">
        <f t="shared" si="228"/>
        <v>0</v>
      </c>
      <c r="E1297" s="34">
        <f>Z1261*C1297</f>
        <v>0</v>
      </c>
      <c r="F1297" s="88"/>
      <c r="G1297" s="88"/>
      <c r="H1297" s="88"/>
    </row>
    <row r="1298" spans="1:19" ht="15" customHeight="1" x14ac:dyDescent="0.2">
      <c r="A1298" s="45"/>
      <c r="B1298" s="78" t="s">
        <v>45</v>
      </c>
      <c r="C1298" s="90">
        <f>AT1245</f>
        <v>0</v>
      </c>
      <c r="D1298" s="83">
        <f t="shared" si="228"/>
        <v>0</v>
      </c>
      <c r="E1298" s="34">
        <f>Z1260*C1298</f>
        <v>0</v>
      </c>
      <c r="F1298" s="88"/>
      <c r="G1298" s="88"/>
      <c r="H1298" s="88"/>
    </row>
    <row r="1299" spans="1:19" ht="15" customHeight="1" x14ac:dyDescent="0.2">
      <c r="A1299" s="45"/>
      <c r="B1299" s="78" t="s">
        <v>46</v>
      </c>
      <c r="C1299" s="90">
        <f>AU1245</f>
        <v>0</v>
      </c>
      <c r="D1299" s="83">
        <f>Y1258*C1299</f>
        <v>0</v>
      </c>
      <c r="E1299" s="34">
        <f>Z1258*C1299</f>
        <v>0</v>
      </c>
      <c r="F1299" s="88"/>
      <c r="G1299" s="88"/>
      <c r="H1299" s="88"/>
    </row>
    <row r="1300" spans="1:19" ht="15" customHeight="1" x14ac:dyDescent="0.2">
      <c r="A1300" s="45"/>
      <c r="B1300" s="53"/>
      <c r="C1300" s="89"/>
      <c r="D1300" s="83">
        <f t="shared" ref="D1300:D1301" si="229">Y1263*C1300</f>
        <v>0</v>
      </c>
      <c r="E1300" s="34">
        <f t="shared" ref="E1300:E1301" si="230">P1273*C1300</f>
        <v>0</v>
      </c>
      <c r="F1300" s="88"/>
      <c r="G1300" s="88"/>
      <c r="H1300" s="88"/>
    </row>
    <row r="1301" spans="1:19" ht="15" customHeight="1" x14ac:dyDescent="0.2">
      <c r="A1301" s="45"/>
      <c r="B1301" s="53"/>
      <c r="C1301" s="89"/>
      <c r="D1301" s="83">
        <f t="shared" si="229"/>
        <v>0</v>
      </c>
      <c r="E1301" s="34">
        <f t="shared" si="230"/>
        <v>0</v>
      </c>
      <c r="F1301" s="88"/>
      <c r="G1301" s="88"/>
      <c r="H1301" s="88"/>
    </row>
    <row r="1302" spans="1:19" ht="15" customHeight="1" x14ac:dyDescent="0.2">
      <c r="A1302" s="45"/>
      <c r="B1302" s="91"/>
      <c r="C1302" s="91"/>
      <c r="D1302" s="92">
        <f t="shared" ref="D1302:E1302" si="231">SUM(D1290:D1301)</f>
        <v>6204</v>
      </c>
      <c r="E1302" s="93">
        <f t="shared" si="231"/>
        <v>4700</v>
      </c>
      <c r="F1302" s="41"/>
      <c r="G1302" s="88"/>
      <c r="H1302" s="45"/>
    </row>
    <row r="1303" spans="1:19" ht="15" customHeight="1" x14ac:dyDescent="0.2">
      <c r="A1303" s="45"/>
      <c r="B1303" s="33" t="s">
        <v>187</v>
      </c>
      <c r="C1303" s="61"/>
      <c r="D1303" s="94">
        <f>SUM(D1278,D1267,D1289,D1302)</f>
        <v>267603.42500000005</v>
      </c>
      <c r="E1303" s="95">
        <f>SUM(E1302,E1278,E1267,E1289)</f>
        <v>186009</v>
      </c>
      <c r="F1303" s="92">
        <f>SUM(F1302,F1289,F1278,F1267)</f>
        <v>0</v>
      </c>
      <c r="G1303" s="45"/>
      <c r="H1303" s="45"/>
    </row>
    <row r="1304" spans="1:19" ht="15" customHeight="1" x14ac:dyDescent="0.2">
      <c r="A1304" s="45"/>
      <c r="B1304" s="45"/>
      <c r="C1304" s="45"/>
      <c r="D1304" s="45"/>
      <c r="E1304" s="45"/>
      <c r="F1304" s="45"/>
      <c r="G1304" s="45"/>
      <c r="H1304" s="45"/>
    </row>
    <row r="1305" spans="1:19" ht="15.75" customHeight="1" x14ac:dyDescent="0.2"/>
    <row r="1306" spans="1:19" ht="15.75" customHeight="1" x14ac:dyDescent="0.2"/>
    <row r="1307" spans="1:19" ht="15.75" customHeight="1" x14ac:dyDescent="0.2"/>
    <row r="1308" spans="1:19" ht="15.75" customHeight="1" x14ac:dyDescent="0.2"/>
    <row r="1309" spans="1:19" ht="15.75" customHeight="1" x14ac:dyDescent="0.2"/>
    <row r="1310" spans="1:19" ht="15.75" customHeight="1" x14ac:dyDescent="0.2"/>
    <row r="1311" spans="1:19" ht="15.75" customHeight="1" x14ac:dyDescent="0.2"/>
    <row r="1312" spans="1:19" ht="15" customHeight="1" x14ac:dyDescent="0.2">
      <c r="L1312" s="24"/>
      <c r="M1312" s="24"/>
      <c r="N1312" s="24"/>
      <c r="O1312" s="24"/>
      <c r="P1312" s="24"/>
      <c r="Q1312" s="24"/>
      <c r="R1312" s="24"/>
      <c r="S1312" s="24"/>
    </row>
    <row r="1313" spans="2:26" ht="15" customHeight="1" x14ac:dyDescent="0.2">
      <c r="B1313" s="33"/>
      <c r="C1313" s="96"/>
      <c r="D1313" s="96" t="s">
        <v>193</v>
      </c>
      <c r="E1313" s="96"/>
      <c r="F1313" s="96"/>
      <c r="G1313" s="96"/>
      <c r="H1313" s="33" t="s">
        <v>193</v>
      </c>
      <c r="I1313" s="96"/>
      <c r="J1313" s="96"/>
      <c r="K1313" s="96"/>
      <c r="L1313" s="33" t="s">
        <v>194</v>
      </c>
      <c r="M1313" s="96"/>
      <c r="N1313" s="96"/>
      <c r="O1313" s="96"/>
      <c r="P1313" s="96"/>
      <c r="Q1313" s="96"/>
      <c r="R1313" s="96"/>
      <c r="S1313" s="96"/>
      <c r="T1313" s="96"/>
      <c r="U1313" s="96"/>
      <c r="V1313" s="96"/>
      <c r="W1313" s="96"/>
      <c r="X1313" s="96"/>
      <c r="Y1313" s="96"/>
      <c r="Z1313" s="96"/>
    </row>
    <row r="1314" spans="2:26" ht="15" customHeight="1" x14ac:dyDescent="0.2">
      <c r="B1314" s="33" t="s">
        <v>195</v>
      </c>
      <c r="C1314" s="96" t="s">
        <v>101</v>
      </c>
      <c r="D1314" s="96"/>
      <c r="E1314" s="96"/>
      <c r="F1314" s="96"/>
      <c r="G1314" s="96"/>
      <c r="H1314" s="33"/>
      <c r="I1314" s="96"/>
      <c r="J1314" s="96"/>
      <c r="K1314" s="96"/>
      <c r="L1314" s="33" t="s">
        <v>196</v>
      </c>
      <c r="M1314" s="97">
        <f t="shared" ref="M1314:M1315" si="232">V1345*1.35</f>
        <v>0</v>
      </c>
      <c r="N1314" s="96"/>
      <c r="O1314" s="96"/>
      <c r="P1314" s="96"/>
      <c r="Q1314" s="96"/>
      <c r="R1314" s="96"/>
      <c r="S1314" s="96"/>
      <c r="T1314" s="96"/>
      <c r="U1314" s="96"/>
      <c r="V1314" s="96"/>
      <c r="W1314" s="96"/>
      <c r="X1314" s="96"/>
      <c r="Y1314" s="96"/>
      <c r="Z1314" s="96"/>
    </row>
    <row r="1315" spans="2:26" ht="15" customHeight="1" x14ac:dyDescent="0.2">
      <c r="B1315" s="33" t="s">
        <v>104</v>
      </c>
      <c r="C1315" s="98">
        <v>651</v>
      </c>
      <c r="D1315" s="96">
        <v>434</v>
      </c>
      <c r="E1315" s="96">
        <v>217</v>
      </c>
      <c r="F1315" s="96"/>
      <c r="G1315" s="96"/>
      <c r="H1315" s="33" t="s">
        <v>197</v>
      </c>
      <c r="I1315" s="96"/>
      <c r="J1315" s="96"/>
      <c r="K1315" s="96"/>
      <c r="L1315" s="33" t="s">
        <v>198</v>
      </c>
      <c r="M1315" s="97">
        <f t="shared" si="232"/>
        <v>1.35</v>
      </c>
      <c r="N1315" s="96"/>
      <c r="O1315" s="96"/>
      <c r="P1315" s="96"/>
      <c r="Q1315" s="96"/>
      <c r="R1315" s="96"/>
      <c r="S1315" s="96"/>
      <c r="T1315" s="96"/>
      <c r="U1315" s="96"/>
      <c r="V1315" s="96"/>
      <c r="W1315" s="96"/>
      <c r="X1315" s="96"/>
      <c r="Y1315" s="96"/>
      <c r="Z1315" s="96"/>
    </row>
    <row r="1316" spans="2:26" ht="15" customHeight="1" x14ac:dyDescent="0.2">
      <c r="B1316" s="33" t="s">
        <v>108</v>
      </c>
      <c r="C1316" s="98">
        <v>651</v>
      </c>
      <c r="D1316" s="96">
        <v>434</v>
      </c>
      <c r="E1316" s="96">
        <v>217</v>
      </c>
      <c r="F1316" s="96"/>
      <c r="G1316" s="96"/>
      <c r="H1316" s="33" t="s">
        <v>102</v>
      </c>
      <c r="I1316" s="98">
        <v>8000.2</v>
      </c>
      <c r="J1316" s="96">
        <v>6450</v>
      </c>
      <c r="K1316" s="96">
        <v>1935</v>
      </c>
      <c r="L1316" s="33" t="s">
        <v>199</v>
      </c>
      <c r="M1316" s="97">
        <f>V1347*1.4</f>
        <v>0</v>
      </c>
      <c r="N1316" s="96"/>
      <c r="O1316" s="96"/>
      <c r="P1316" s="96"/>
      <c r="Q1316" s="96"/>
      <c r="R1316" s="96"/>
      <c r="S1316" s="96"/>
      <c r="T1316" s="96"/>
      <c r="U1316" s="96"/>
      <c r="V1316" s="96"/>
      <c r="W1316" s="96"/>
      <c r="X1316" s="96"/>
      <c r="Y1316" s="96"/>
      <c r="Z1316" s="96"/>
    </row>
    <row r="1317" spans="2:26" ht="15" customHeight="1" x14ac:dyDescent="0.2">
      <c r="B1317" s="33" t="s">
        <v>111</v>
      </c>
      <c r="C1317" s="98">
        <v>900</v>
      </c>
      <c r="D1317" s="96">
        <v>600</v>
      </c>
      <c r="E1317" s="96">
        <v>300</v>
      </c>
      <c r="F1317" s="96"/>
      <c r="G1317" s="96"/>
      <c r="H1317" s="33" t="s">
        <v>105</v>
      </c>
      <c r="I1317" s="98">
        <v>8000.2</v>
      </c>
      <c r="J1317" s="96">
        <v>6450</v>
      </c>
      <c r="K1317" s="96">
        <v>1935</v>
      </c>
      <c r="L1317" s="33" t="s">
        <v>200</v>
      </c>
      <c r="M1317" s="97">
        <f t="shared" ref="M1317:M1319" si="233">V1348*1.35</f>
        <v>0</v>
      </c>
      <c r="N1317" s="96"/>
      <c r="O1317" s="96"/>
      <c r="P1317" s="96"/>
      <c r="Q1317" s="96"/>
      <c r="R1317" s="96"/>
      <c r="S1317" s="96"/>
      <c r="T1317" s="96"/>
      <c r="U1317" s="96"/>
      <c r="V1317" s="96"/>
      <c r="W1317" s="96"/>
      <c r="X1317" s="96"/>
      <c r="Y1317" s="96"/>
      <c r="Z1317" s="96"/>
    </row>
    <row r="1318" spans="2:26" ht="15" customHeight="1" x14ac:dyDescent="0.2">
      <c r="B1318" s="33" t="s">
        <v>113</v>
      </c>
      <c r="C1318" s="98">
        <v>900</v>
      </c>
      <c r="D1318" s="96">
        <v>600</v>
      </c>
      <c r="E1318" s="96">
        <v>300</v>
      </c>
      <c r="F1318" s="96"/>
      <c r="G1318" s="96"/>
      <c r="H1318" s="33" t="s">
        <v>201</v>
      </c>
      <c r="I1318" s="98">
        <v>4550</v>
      </c>
      <c r="J1318" s="96">
        <v>3500</v>
      </c>
      <c r="K1318" s="96">
        <v>1050</v>
      </c>
      <c r="L1318" s="33" t="s">
        <v>202</v>
      </c>
      <c r="M1318" s="97">
        <f t="shared" si="233"/>
        <v>0</v>
      </c>
      <c r="N1318" s="96"/>
      <c r="O1318" s="96"/>
      <c r="P1318" s="96"/>
      <c r="Q1318" s="96"/>
      <c r="R1318" s="96"/>
      <c r="S1318" s="96"/>
      <c r="T1318" s="96"/>
      <c r="U1318" s="96"/>
      <c r="V1318" s="96"/>
      <c r="W1318" s="96"/>
      <c r="X1318" s="96"/>
      <c r="Y1318" s="96"/>
      <c r="Z1318" s="96"/>
    </row>
    <row r="1319" spans="2:26" ht="15" customHeight="1" x14ac:dyDescent="0.2">
      <c r="B1319" s="33" t="s">
        <v>117</v>
      </c>
      <c r="C1319" s="98">
        <v>1304.19</v>
      </c>
      <c r="D1319" s="98">
        <v>1011</v>
      </c>
      <c r="E1319" s="96">
        <v>293</v>
      </c>
      <c r="F1319" s="96"/>
      <c r="G1319" s="96"/>
      <c r="H1319" s="33" t="s">
        <v>132</v>
      </c>
      <c r="I1319" s="98">
        <v>7605</v>
      </c>
      <c r="J1319" s="96">
        <v>6450</v>
      </c>
      <c r="K1319" s="96">
        <v>1935</v>
      </c>
      <c r="L1319" s="33" t="s">
        <v>203</v>
      </c>
      <c r="M1319" s="97">
        <f t="shared" si="233"/>
        <v>0</v>
      </c>
      <c r="N1319" s="96"/>
      <c r="O1319" s="96"/>
      <c r="P1319" s="96"/>
      <c r="Q1319" s="96"/>
      <c r="R1319" s="96"/>
      <c r="S1319" s="96"/>
      <c r="T1319" s="96"/>
      <c r="U1319" s="96"/>
      <c r="V1319" s="96"/>
      <c r="W1319" s="96"/>
      <c r="X1319" s="96"/>
      <c r="Y1319" s="96"/>
      <c r="Z1319" s="96"/>
    </row>
    <row r="1320" spans="2:26" ht="15" customHeight="1" x14ac:dyDescent="0.2">
      <c r="B1320" s="33" t="s">
        <v>121</v>
      </c>
      <c r="C1320" s="98">
        <v>1006.5</v>
      </c>
      <c r="D1320" s="96">
        <v>671</v>
      </c>
      <c r="E1320" s="96">
        <v>336</v>
      </c>
      <c r="F1320" s="96"/>
      <c r="G1320" s="96"/>
      <c r="H1320" s="33" t="s">
        <v>137</v>
      </c>
      <c r="I1320" s="98">
        <v>5751.2</v>
      </c>
      <c r="J1320" s="96">
        <v>4625</v>
      </c>
      <c r="K1320" s="96">
        <v>1387.5</v>
      </c>
      <c r="L1320" s="33"/>
      <c r="M1320" s="96"/>
      <c r="N1320" s="96"/>
      <c r="O1320" s="96"/>
      <c r="P1320" s="96"/>
      <c r="Q1320" s="96"/>
      <c r="R1320" s="96"/>
      <c r="S1320" s="96"/>
      <c r="T1320" s="96"/>
      <c r="U1320" s="96"/>
      <c r="V1320" s="96"/>
      <c r="W1320" s="96"/>
      <c r="X1320" s="96"/>
      <c r="Y1320" s="96"/>
      <c r="Z1320" s="96"/>
    </row>
    <row r="1321" spans="2:26" ht="15" customHeight="1" x14ac:dyDescent="0.2">
      <c r="B1321" s="33" t="s">
        <v>126</v>
      </c>
      <c r="C1321" s="98">
        <v>1050.32</v>
      </c>
      <c r="D1321" s="96">
        <v>691</v>
      </c>
      <c r="E1321" s="96">
        <v>359</v>
      </c>
      <c r="F1321" s="96"/>
      <c r="G1321" s="96"/>
      <c r="H1321" s="33" t="s">
        <v>142</v>
      </c>
      <c r="I1321" s="98">
        <v>8000.2</v>
      </c>
      <c r="J1321" s="96">
        <v>6450</v>
      </c>
      <c r="K1321" s="96">
        <v>1935</v>
      </c>
      <c r="L1321" s="33"/>
      <c r="M1321" s="96"/>
      <c r="N1321" s="96"/>
      <c r="O1321" s="96"/>
      <c r="P1321" s="96"/>
      <c r="Q1321" s="96"/>
      <c r="R1321" s="96"/>
      <c r="S1321" s="96"/>
      <c r="T1321" s="96"/>
      <c r="U1321" s="96"/>
      <c r="V1321" s="96"/>
      <c r="W1321" s="96"/>
      <c r="X1321" s="96"/>
      <c r="Y1321" s="96"/>
      <c r="Z1321" s="96"/>
    </row>
    <row r="1322" spans="2:26" ht="15" customHeight="1" x14ac:dyDescent="0.2">
      <c r="B1322" s="33" t="s">
        <v>141</v>
      </c>
      <c r="C1322" s="98">
        <v>1850.8</v>
      </c>
      <c r="D1322" s="96">
        <v>1322</v>
      </c>
      <c r="E1322" s="96">
        <v>529</v>
      </c>
      <c r="F1322" s="96"/>
      <c r="G1322" s="96"/>
      <c r="H1322" s="33" t="s">
        <v>145</v>
      </c>
      <c r="I1322" s="98">
        <v>8000.2</v>
      </c>
      <c r="J1322" s="96">
        <v>6450</v>
      </c>
      <c r="K1322" s="96">
        <v>1935</v>
      </c>
      <c r="L1322" s="33"/>
      <c r="M1322" s="96"/>
      <c r="N1322" s="96"/>
      <c r="O1322" s="96"/>
      <c r="P1322" s="96"/>
      <c r="Q1322" s="96"/>
      <c r="R1322" s="96"/>
      <c r="S1322" s="96"/>
      <c r="T1322" s="96"/>
      <c r="U1322" s="96"/>
      <c r="V1322" s="96"/>
      <c r="W1322" s="96"/>
      <c r="X1322" s="96"/>
      <c r="Y1322" s="96"/>
      <c r="Z1322" s="96"/>
    </row>
    <row r="1323" spans="2:26" ht="15" customHeight="1" x14ac:dyDescent="0.2">
      <c r="B1323" s="33" t="s">
        <v>144</v>
      </c>
      <c r="C1323" s="98">
        <v>3005.85</v>
      </c>
      <c r="D1323" s="96">
        <v>2073</v>
      </c>
      <c r="E1323" s="96">
        <v>933</v>
      </c>
      <c r="F1323" s="96"/>
      <c r="G1323" s="96"/>
      <c r="H1323" s="33"/>
      <c r="I1323" s="96"/>
      <c r="J1323" s="96"/>
      <c r="K1323" s="96"/>
      <c r="L1323" s="33"/>
      <c r="M1323" s="96"/>
      <c r="N1323" s="96"/>
      <c r="O1323" s="96"/>
      <c r="P1323" s="96"/>
      <c r="Q1323" s="96"/>
      <c r="R1323" s="96"/>
      <c r="S1323" s="96"/>
      <c r="T1323" s="96"/>
      <c r="U1323" s="96"/>
      <c r="V1323" s="96"/>
      <c r="W1323" s="96"/>
      <c r="X1323" s="96"/>
      <c r="Y1323" s="96"/>
      <c r="Z1323" s="96"/>
    </row>
    <row r="1324" spans="2:26" ht="15" customHeight="1" x14ac:dyDescent="0.2">
      <c r="B1324" s="33" t="s">
        <v>147</v>
      </c>
      <c r="C1324" s="98">
        <v>5500.6</v>
      </c>
      <c r="D1324" s="96">
        <v>3929</v>
      </c>
      <c r="E1324" s="96">
        <v>1572</v>
      </c>
      <c r="F1324" s="96"/>
      <c r="G1324" s="96"/>
      <c r="H1324" s="33"/>
      <c r="I1324" s="96"/>
      <c r="J1324" s="96"/>
      <c r="K1324" s="96"/>
      <c r="L1324" s="33"/>
      <c r="M1324" s="96"/>
      <c r="N1324" s="96"/>
      <c r="O1324" s="96"/>
      <c r="P1324" s="96"/>
      <c r="Q1324" s="96"/>
      <c r="R1324" s="96"/>
      <c r="S1324" s="96"/>
      <c r="T1324" s="96"/>
      <c r="U1324" s="96"/>
      <c r="V1324" s="96"/>
      <c r="W1324" s="96"/>
      <c r="X1324" s="96"/>
      <c r="Y1324" s="96"/>
      <c r="Z1324" s="96"/>
    </row>
    <row r="1325" spans="2:26" ht="15" customHeight="1" x14ac:dyDescent="0.2">
      <c r="B1325" s="33" t="s">
        <v>150</v>
      </c>
      <c r="C1325" s="98">
        <v>6202</v>
      </c>
      <c r="D1325" s="96">
        <v>4430</v>
      </c>
      <c r="E1325" s="96">
        <v>1772</v>
      </c>
      <c r="F1325" s="96"/>
      <c r="G1325" s="96"/>
      <c r="H1325" s="33"/>
      <c r="I1325" s="96"/>
      <c r="J1325" s="96"/>
      <c r="K1325" s="96"/>
      <c r="L1325" s="33"/>
      <c r="M1325" s="96"/>
      <c r="N1325" s="96"/>
      <c r="O1325" s="96"/>
      <c r="P1325" s="96"/>
      <c r="Q1325" s="96"/>
      <c r="R1325" s="96"/>
      <c r="S1325" s="96"/>
      <c r="T1325" s="96"/>
      <c r="U1325" s="96"/>
      <c r="V1325" s="96"/>
      <c r="W1325" s="96"/>
      <c r="X1325" s="96"/>
      <c r="Y1325" s="96"/>
      <c r="Z1325" s="96"/>
    </row>
    <row r="1326" spans="2:26" ht="15" customHeight="1" x14ac:dyDescent="0.2">
      <c r="B1326" s="33" t="s">
        <v>152</v>
      </c>
      <c r="C1326" s="98">
        <v>6202</v>
      </c>
      <c r="D1326" s="96">
        <v>4430</v>
      </c>
      <c r="E1326" s="96">
        <v>1772</v>
      </c>
      <c r="F1326" s="96"/>
      <c r="G1326" s="96"/>
      <c r="H1326" s="33"/>
      <c r="I1326" s="96"/>
      <c r="J1326" s="96"/>
      <c r="K1326" s="96"/>
      <c r="L1326" s="33"/>
      <c r="M1326" s="96"/>
      <c r="N1326" s="96"/>
      <c r="O1326" s="96"/>
      <c r="P1326" s="96"/>
      <c r="Q1326" s="96"/>
      <c r="R1326" s="96"/>
      <c r="S1326" s="96"/>
      <c r="T1326" s="96"/>
      <c r="U1326" s="96"/>
      <c r="V1326" s="96"/>
      <c r="W1326" s="96"/>
      <c r="X1326" s="96"/>
      <c r="Y1326" s="96"/>
      <c r="Z1326" s="96"/>
    </row>
    <row r="1327" spans="2:26" ht="15" customHeight="1" x14ac:dyDescent="0.2">
      <c r="B1327" s="33" t="s">
        <v>155</v>
      </c>
      <c r="C1327" s="98">
        <v>7301</v>
      </c>
      <c r="D1327" s="96">
        <v>5215</v>
      </c>
      <c r="E1327" s="96">
        <v>2086</v>
      </c>
      <c r="F1327" s="96"/>
      <c r="G1327" s="96"/>
      <c r="H1327" s="33"/>
      <c r="I1327" s="96"/>
      <c r="J1327" s="96"/>
      <c r="K1327" s="96"/>
      <c r="L1327" s="33"/>
      <c r="M1327" s="96"/>
      <c r="N1327" s="96"/>
      <c r="O1327" s="96"/>
      <c r="P1327" s="96"/>
      <c r="Q1327" s="96"/>
      <c r="R1327" s="96"/>
      <c r="S1327" s="96"/>
      <c r="T1327" s="96"/>
      <c r="U1327" s="96"/>
      <c r="V1327" s="96"/>
      <c r="W1327" s="96"/>
      <c r="X1327" s="96"/>
      <c r="Y1327" s="96"/>
      <c r="Z1327" s="96"/>
    </row>
    <row r="1328" spans="2:26" ht="15" customHeight="1" x14ac:dyDescent="0.2">
      <c r="B1328" s="33" t="s">
        <v>157</v>
      </c>
      <c r="C1328" s="98">
        <v>3800</v>
      </c>
      <c r="D1328" s="96">
        <v>2235</v>
      </c>
      <c r="E1328" s="96">
        <v>894</v>
      </c>
      <c r="F1328" s="96"/>
      <c r="G1328" s="96"/>
      <c r="H1328" s="33"/>
      <c r="I1328" s="96"/>
      <c r="J1328" s="96"/>
      <c r="K1328" s="96"/>
      <c r="L1328" s="33"/>
      <c r="M1328" s="96"/>
      <c r="N1328" s="96"/>
      <c r="O1328" s="96"/>
      <c r="P1328" s="96"/>
      <c r="Q1328" s="96"/>
      <c r="R1328" s="96"/>
      <c r="S1328" s="96"/>
      <c r="T1328" s="96"/>
      <c r="U1328" s="96"/>
      <c r="V1328" s="96"/>
      <c r="W1328" s="96"/>
      <c r="X1328" s="96"/>
      <c r="Y1328" s="96"/>
      <c r="Z1328" s="96"/>
    </row>
    <row r="1329" spans="1:60" ht="15.75" customHeight="1" x14ac:dyDescent="0.2"/>
    <row r="1330" spans="1:60" ht="15.75" customHeight="1" x14ac:dyDescent="0.2"/>
    <row r="1331" spans="1:60" ht="15.75" customHeight="1" x14ac:dyDescent="0.2"/>
    <row r="1332" spans="1:60" ht="15.75" customHeight="1" x14ac:dyDescent="0.2"/>
    <row r="1333" spans="1:60" ht="15.75" customHeight="1" x14ac:dyDescent="0.2"/>
    <row r="1334" spans="1:60" ht="15.75" customHeight="1" x14ac:dyDescent="0.2"/>
    <row r="1335" spans="1:60" ht="31.5" customHeight="1" x14ac:dyDescent="0.2">
      <c r="A1335" s="215"/>
      <c r="B1335" s="215"/>
      <c r="C1335" s="215"/>
      <c r="D1335" s="215"/>
      <c r="E1335" s="215"/>
      <c r="F1335" s="215"/>
      <c r="G1335" s="215"/>
      <c r="H1335" s="215"/>
      <c r="I1335" s="215"/>
      <c r="J1335" s="215"/>
      <c r="K1335" s="215"/>
      <c r="L1335" s="215"/>
      <c r="M1335" s="215"/>
      <c r="N1335" s="215"/>
      <c r="O1335" s="215"/>
      <c r="P1335" s="215"/>
      <c r="Q1335" s="215"/>
      <c r="R1335" s="215"/>
      <c r="S1335" s="215"/>
      <c r="T1335" s="215"/>
      <c r="U1335" s="215"/>
      <c r="V1335" s="215"/>
      <c r="W1335" s="215"/>
      <c r="X1335" s="215"/>
      <c r="Y1335" s="215"/>
      <c r="Z1335" s="215"/>
      <c r="AA1335" s="215"/>
      <c r="AB1335" s="215"/>
      <c r="AC1335" s="215"/>
      <c r="AD1335" s="215"/>
      <c r="AE1335" s="215"/>
      <c r="AF1335" s="215"/>
      <c r="AG1335" s="215"/>
      <c r="AH1335" s="215"/>
      <c r="AI1335" s="215"/>
      <c r="AJ1335" s="215"/>
      <c r="AK1335" s="215"/>
      <c r="AL1335" s="215"/>
      <c r="AM1335" s="215"/>
      <c r="AN1335" s="215"/>
      <c r="AO1335" s="215"/>
      <c r="AP1335" s="215"/>
      <c r="AQ1335" s="215"/>
      <c r="AR1335" s="215"/>
      <c r="AS1335" s="215"/>
      <c r="AT1335" s="215"/>
      <c r="AU1335" s="215"/>
      <c r="AV1335" s="215"/>
      <c r="AW1335" s="215"/>
      <c r="AX1335" s="215"/>
      <c r="AY1335" s="215"/>
      <c r="AZ1335" s="215"/>
      <c r="BA1335" s="215"/>
      <c r="BB1335" s="215"/>
      <c r="BC1335" s="215"/>
      <c r="BD1335" s="215"/>
      <c r="BE1335" s="215"/>
      <c r="BF1335" s="215"/>
      <c r="BG1335" s="215"/>
      <c r="BH1335" s="215"/>
    </row>
    <row r="1336" spans="1:60" ht="15.75" customHeight="1" x14ac:dyDescent="0.2"/>
    <row r="1337" spans="1:60" ht="15.75" customHeight="1" x14ac:dyDescent="0.2"/>
    <row r="1338" spans="1:60" ht="15" customHeight="1" x14ac:dyDescent="0.2">
      <c r="B1338" s="1" t="s">
        <v>0</v>
      </c>
      <c r="C1338" s="1" t="s">
        <v>1</v>
      </c>
      <c r="D1338" s="2" t="s">
        <v>2</v>
      </c>
      <c r="E1338" s="2" t="s">
        <v>3</v>
      </c>
      <c r="F1338" s="2" t="s">
        <v>4</v>
      </c>
      <c r="G1338" s="2" t="s">
        <v>5</v>
      </c>
      <c r="H1338" s="2" t="s">
        <v>6</v>
      </c>
      <c r="I1338" s="2" t="s">
        <v>7</v>
      </c>
      <c r="J1338" s="2" t="s">
        <v>8</v>
      </c>
      <c r="K1338" s="2" t="s">
        <v>9</v>
      </c>
      <c r="L1338" s="2" t="s">
        <v>10</v>
      </c>
      <c r="M1338" s="2" t="s">
        <v>284</v>
      </c>
      <c r="N1338" s="2" t="s">
        <v>12</v>
      </c>
      <c r="O1338" s="2" t="s">
        <v>13</v>
      </c>
      <c r="P1338" s="2" t="s">
        <v>14</v>
      </c>
      <c r="Q1338" s="1" t="s">
        <v>15</v>
      </c>
      <c r="R1338" s="1" t="s">
        <v>16</v>
      </c>
      <c r="S1338" s="3" t="s">
        <v>17</v>
      </c>
      <c r="T1338" s="3" t="s">
        <v>18</v>
      </c>
      <c r="U1338" s="3" t="s">
        <v>19</v>
      </c>
      <c r="V1338" s="4" t="s">
        <v>20</v>
      </c>
      <c r="W1338" s="3" t="s">
        <v>21</v>
      </c>
      <c r="X1338" s="3" t="s">
        <v>22</v>
      </c>
      <c r="Y1338" s="4" t="s">
        <v>23</v>
      </c>
      <c r="Z1338" s="4"/>
      <c r="AA1338" s="4"/>
      <c r="AB1338" s="4"/>
      <c r="AC1338" s="6" t="s">
        <v>27</v>
      </c>
      <c r="AD1338" s="6" t="s">
        <v>28</v>
      </c>
      <c r="AE1338" s="6" t="s">
        <v>131</v>
      </c>
      <c r="AF1338" s="7" t="s">
        <v>29</v>
      </c>
      <c r="AG1338" s="6" t="s">
        <v>120</v>
      </c>
      <c r="AH1338" s="8" t="s">
        <v>31</v>
      </c>
      <c r="AI1338" s="8" t="s">
        <v>32</v>
      </c>
      <c r="AJ1338" s="8" t="s">
        <v>33</v>
      </c>
      <c r="AK1338" s="8" t="s">
        <v>411</v>
      </c>
      <c r="AL1338" s="8" t="s">
        <v>34</v>
      </c>
      <c r="AM1338" s="9" t="s">
        <v>39</v>
      </c>
      <c r="AN1338" s="9" t="s">
        <v>40</v>
      </c>
      <c r="AO1338" s="9" t="s">
        <v>33</v>
      </c>
      <c r="AP1338" s="9" t="s">
        <v>32</v>
      </c>
      <c r="AQ1338" s="9" t="s">
        <v>41</v>
      </c>
      <c r="AR1338" s="9" t="s">
        <v>42</v>
      </c>
      <c r="AS1338" s="9" t="s">
        <v>43</v>
      </c>
      <c r="AT1338" s="9" t="s">
        <v>44</v>
      </c>
      <c r="AU1338" s="9" t="s">
        <v>45</v>
      </c>
      <c r="AV1338" s="9" t="s">
        <v>46</v>
      </c>
    </row>
    <row r="1339" spans="1:60" ht="15" customHeight="1" x14ac:dyDescent="0.2">
      <c r="B1339" s="11"/>
      <c r="C1339" s="11">
        <v>1</v>
      </c>
      <c r="D1339" s="11" t="s">
        <v>47</v>
      </c>
      <c r="E1339" s="11"/>
      <c r="F1339" s="11"/>
      <c r="G1339" s="11"/>
      <c r="H1339" s="11"/>
      <c r="I1339" s="11"/>
      <c r="J1339" s="11"/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  <c r="Z1339" s="11"/>
      <c r="AA1339" s="11"/>
      <c r="AB1339" s="11"/>
      <c r="AC1339" s="11"/>
      <c r="AD1339" s="11"/>
      <c r="AE1339" s="11"/>
      <c r="AF1339" s="11"/>
      <c r="AG1339" s="11"/>
      <c r="AH1339" s="11"/>
      <c r="AI1339" s="11"/>
      <c r="AJ1339" s="11"/>
      <c r="AK1339" s="11"/>
      <c r="AL1339" s="11"/>
      <c r="AM1339" s="11"/>
      <c r="AN1339" s="11"/>
      <c r="AO1339" s="11"/>
      <c r="AP1339" s="11"/>
      <c r="AQ1339" s="11"/>
      <c r="AR1339" s="11"/>
      <c r="AS1339" s="11"/>
      <c r="AT1339" s="11"/>
      <c r="AU1339" s="11"/>
      <c r="AV1339" s="11"/>
    </row>
    <row r="1340" spans="1:60" ht="15" customHeight="1" x14ac:dyDescent="0.2">
      <c r="B1340" s="1"/>
      <c r="C1340" s="1"/>
      <c r="D1340" s="243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  <c r="R1340" s="1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8"/>
      <c r="AD1340" s="8"/>
      <c r="AE1340" s="8"/>
      <c r="AF1340" s="8"/>
      <c r="AG1340" s="8"/>
      <c r="AH1340" s="8"/>
      <c r="AI1340" s="8"/>
      <c r="AJ1340" s="8"/>
      <c r="AK1340" s="8"/>
      <c r="AL1340" s="8"/>
      <c r="AM1340" s="15"/>
      <c r="AN1340" s="15"/>
      <c r="AO1340" s="15"/>
      <c r="AP1340" s="15"/>
      <c r="AQ1340" s="15"/>
      <c r="AR1340" s="15"/>
      <c r="AS1340" s="15"/>
      <c r="AT1340" s="15"/>
      <c r="AU1340" s="15"/>
      <c r="AV1340" s="15"/>
    </row>
    <row r="1341" spans="1:60" ht="15" customHeight="1" x14ac:dyDescent="0.2">
      <c r="B1341" s="1"/>
      <c r="C1341" s="1">
        <v>2</v>
      </c>
      <c r="D1341" s="243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  <c r="R1341" s="1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8"/>
      <c r="AD1341" s="8"/>
      <c r="AE1341" s="8"/>
      <c r="AF1341" s="8"/>
      <c r="AG1341" s="8"/>
      <c r="AH1341" s="8"/>
      <c r="AI1341" s="8"/>
      <c r="AJ1341" s="8"/>
      <c r="AK1341" s="8"/>
      <c r="AL1341" s="8"/>
      <c r="AM1341" s="15"/>
      <c r="AN1341" s="15"/>
      <c r="AO1341" s="15"/>
      <c r="AP1341" s="15"/>
      <c r="AQ1341" s="15"/>
      <c r="AR1341" s="15"/>
      <c r="AS1341" s="15"/>
      <c r="AT1341" s="15"/>
      <c r="AU1341" s="15"/>
      <c r="AV1341" s="15"/>
    </row>
    <row r="1342" spans="1:60" ht="15" customHeight="1" x14ac:dyDescent="0.2">
      <c r="B1342" s="1"/>
      <c r="C1342" s="1">
        <v>3</v>
      </c>
      <c r="D1342" s="243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  <c r="R1342" s="1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8"/>
      <c r="AD1342" s="8"/>
      <c r="AE1342" s="8"/>
      <c r="AF1342" s="8"/>
      <c r="AG1342" s="8"/>
      <c r="AH1342" s="8"/>
      <c r="AI1342" s="8"/>
      <c r="AJ1342" s="8"/>
      <c r="AK1342" s="8"/>
      <c r="AL1342" s="8"/>
      <c r="AM1342" s="15"/>
      <c r="AN1342" s="15"/>
      <c r="AO1342" s="15"/>
      <c r="AP1342" s="15"/>
      <c r="AQ1342" s="15"/>
      <c r="AR1342" s="15"/>
      <c r="AS1342" s="15"/>
      <c r="AT1342" s="15"/>
      <c r="AU1342" s="15"/>
      <c r="AV1342" s="15"/>
    </row>
    <row r="1343" spans="1:60" ht="15" customHeight="1" x14ac:dyDescent="0.2">
      <c r="B1343" s="1"/>
      <c r="C1343" s="1">
        <v>4</v>
      </c>
      <c r="D1343" s="243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  <c r="R1343" s="1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8"/>
      <c r="AD1343" s="8"/>
      <c r="AE1343" s="8"/>
      <c r="AF1343" s="8"/>
      <c r="AG1343" s="8"/>
      <c r="AH1343" s="8"/>
      <c r="AI1343" s="8"/>
      <c r="AJ1343" s="8"/>
      <c r="AK1343" s="8"/>
      <c r="AL1343" s="8"/>
      <c r="AM1343" s="15"/>
      <c r="AN1343" s="15"/>
      <c r="AO1343" s="15"/>
      <c r="AP1343" s="15"/>
      <c r="AQ1343" s="15"/>
      <c r="AR1343" s="15"/>
      <c r="AS1343" s="15"/>
      <c r="AT1343" s="15"/>
      <c r="AU1343" s="15"/>
      <c r="AV1343" s="15"/>
    </row>
    <row r="1344" spans="1:60" ht="15" customHeight="1" x14ac:dyDescent="0.2">
      <c r="B1344" s="1"/>
      <c r="C1344" s="1">
        <v>5</v>
      </c>
      <c r="D1344" s="243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  <c r="R1344" s="1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8"/>
      <c r="AD1344" s="8"/>
      <c r="AE1344" s="8"/>
      <c r="AF1344" s="8"/>
      <c r="AG1344" s="8"/>
      <c r="AH1344" s="8"/>
      <c r="AI1344" s="8"/>
      <c r="AJ1344" s="8"/>
      <c r="AK1344" s="8"/>
      <c r="AL1344" s="8"/>
      <c r="AM1344" s="15"/>
      <c r="AN1344" s="15"/>
      <c r="AO1344" s="15"/>
      <c r="AP1344" s="15"/>
      <c r="AQ1344" s="15"/>
      <c r="AR1344" s="15"/>
      <c r="AS1344" s="15"/>
      <c r="AT1344" s="15"/>
      <c r="AU1344" s="15"/>
      <c r="AV1344" s="15"/>
    </row>
    <row r="1345" spans="2:48" ht="15" customHeight="1" x14ac:dyDescent="0.2">
      <c r="B1345" s="1"/>
      <c r="C1345" s="1">
        <v>6</v>
      </c>
      <c r="D1345" s="250" t="s">
        <v>55</v>
      </c>
      <c r="E1345" s="14"/>
      <c r="F1345" s="14"/>
      <c r="G1345" s="14"/>
      <c r="H1345" s="14"/>
      <c r="I1345" s="14"/>
      <c r="J1345" s="14"/>
      <c r="K1345" s="14"/>
      <c r="L1345" s="14">
        <v>2</v>
      </c>
      <c r="M1345" s="14"/>
      <c r="N1345" s="14"/>
      <c r="O1345" s="14"/>
      <c r="P1345" s="14"/>
      <c r="Q1345" s="14"/>
      <c r="R1345" s="1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8"/>
      <c r="AD1345" s="8"/>
      <c r="AE1345" s="8"/>
      <c r="AF1345" s="8"/>
      <c r="AG1345" s="8"/>
      <c r="AH1345" s="8"/>
      <c r="AI1345" s="8"/>
      <c r="AJ1345" s="8"/>
      <c r="AK1345" s="8"/>
      <c r="AL1345" s="8"/>
      <c r="AM1345" s="15"/>
      <c r="AN1345" s="15"/>
      <c r="AO1345" s="15"/>
      <c r="AP1345" s="15"/>
      <c r="AQ1345" s="15"/>
      <c r="AR1345" s="15"/>
      <c r="AS1345" s="15"/>
      <c r="AT1345" s="15"/>
      <c r="AU1345" s="15"/>
      <c r="AV1345" s="15"/>
    </row>
    <row r="1346" spans="2:48" ht="15" customHeight="1" x14ac:dyDescent="0.2">
      <c r="B1346" s="1"/>
      <c r="C1346" s="1">
        <v>7</v>
      </c>
      <c r="D1346" s="259" t="s">
        <v>56</v>
      </c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  <c r="R1346" s="14"/>
      <c r="S1346" s="4"/>
      <c r="T1346" s="4"/>
      <c r="U1346" s="4"/>
      <c r="V1346" s="4">
        <v>1</v>
      </c>
      <c r="W1346" s="4"/>
      <c r="X1346" s="4"/>
      <c r="Y1346" s="4"/>
      <c r="Z1346" s="4"/>
      <c r="AA1346" s="4"/>
      <c r="AB1346" s="4"/>
      <c r="AC1346" s="8"/>
      <c r="AD1346" s="8"/>
      <c r="AE1346" s="8"/>
      <c r="AF1346" s="8"/>
      <c r="AG1346" s="8"/>
      <c r="AH1346" s="8"/>
      <c r="AI1346" s="8"/>
      <c r="AJ1346" s="8"/>
      <c r="AK1346" s="8"/>
      <c r="AL1346" s="8"/>
      <c r="AM1346" s="15"/>
      <c r="AN1346" s="15"/>
      <c r="AO1346" s="15"/>
      <c r="AP1346" s="15"/>
      <c r="AQ1346" s="15"/>
      <c r="AR1346" s="15"/>
      <c r="AS1346" s="15"/>
      <c r="AT1346" s="15"/>
      <c r="AU1346" s="15"/>
      <c r="AV1346" s="15"/>
    </row>
    <row r="1347" spans="2:48" ht="15" customHeight="1" x14ac:dyDescent="0.2">
      <c r="B1347" s="1"/>
      <c r="C1347" s="1">
        <v>8</v>
      </c>
      <c r="D1347" s="240" t="s">
        <v>62</v>
      </c>
      <c r="E1347" s="14">
        <v>10</v>
      </c>
      <c r="F1347" s="14">
        <v>10</v>
      </c>
      <c r="G1347" s="14">
        <v>4</v>
      </c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  <c r="R1347" s="1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8"/>
      <c r="AD1347" s="8"/>
      <c r="AE1347" s="8"/>
      <c r="AF1347" s="8"/>
      <c r="AG1347" s="8"/>
      <c r="AH1347" s="8"/>
      <c r="AI1347" s="8"/>
      <c r="AJ1347" s="8"/>
      <c r="AK1347" s="8"/>
      <c r="AL1347" s="8"/>
      <c r="AM1347" s="15"/>
      <c r="AN1347" s="15"/>
      <c r="AO1347" s="15"/>
      <c r="AP1347" s="15"/>
      <c r="AQ1347" s="15"/>
      <c r="AR1347" s="9"/>
      <c r="AS1347" s="15"/>
      <c r="AT1347" s="15"/>
      <c r="AU1347" s="15"/>
      <c r="AV1347" s="15"/>
    </row>
    <row r="1348" spans="2:48" ht="15" customHeight="1" x14ac:dyDescent="0.2">
      <c r="B1348" s="1"/>
      <c r="C1348" s="1">
        <v>9</v>
      </c>
      <c r="D1348" s="240" t="s">
        <v>63</v>
      </c>
      <c r="E1348" s="14"/>
      <c r="F1348" s="14"/>
      <c r="G1348" s="14"/>
      <c r="H1348" s="14"/>
      <c r="I1348" s="14"/>
      <c r="J1348" s="14"/>
      <c r="K1348" s="14"/>
      <c r="L1348" s="14">
        <v>1</v>
      </c>
      <c r="M1348" s="14"/>
      <c r="N1348" s="14"/>
      <c r="O1348" s="14"/>
      <c r="P1348" s="14"/>
      <c r="Q1348" s="14"/>
      <c r="R1348" s="1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8">
        <v>8</v>
      </c>
      <c r="AD1348" s="8"/>
      <c r="AE1348" s="8"/>
      <c r="AF1348" s="8"/>
      <c r="AG1348" s="8"/>
      <c r="AH1348" s="8"/>
      <c r="AI1348" s="8"/>
      <c r="AJ1348" s="8"/>
      <c r="AK1348" s="8"/>
      <c r="AL1348" s="8"/>
      <c r="AM1348" s="15"/>
      <c r="AN1348" s="15"/>
      <c r="AO1348" s="15"/>
      <c r="AP1348" s="15"/>
      <c r="AQ1348" s="15"/>
      <c r="AR1348" s="15"/>
      <c r="AS1348" s="15"/>
      <c r="AT1348" s="15"/>
      <c r="AU1348" s="15"/>
      <c r="AV1348" s="15"/>
    </row>
    <row r="1349" spans="2:48" ht="15" customHeight="1" x14ac:dyDescent="0.2">
      <c r="B1349" s="1"/>
      <c r="C1349" s="1">
        <v>10</v>
      </c>
      <c r="D1349" s="240" t="s">
        <v>64</v>
      </c>
      <c r="E1349" s="14"/>
      <c r="F1349" s="14"/>
      <c r="G1349" s="14"/>
      <c r="H1349" s="14"/>
      <c r="I1349" s="14">
        <v>3</v>
      </c>
      <c r="J1349" s="14"/>
      <c r="K1349" s="14"/>
      <c r="L1349" s="14"/>
      <c r="M1349" s="14"/>
      <c r="N1349" s="14"/>
      <c r="O1349" s="14"/>
      <c r="P1349" s="14"/>
      <c r="Q1349" s="14"/>
      <c r="R1349" s="1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8"/>
      <c r="AD1349" s="8"/>
      <c r="AE1349" s="8"/>
      <c r="AF1349" s="8"/>
      <c r="AG1349" s="8"/>
      <c r="AH1349" s="8"/>
      <c r="AI1349" s="8"/>
      <c r="AJ1349" s="8"/>
      <c r="AK1349" s="8"/>
      <c r="AL1349" s="8"/>
      <c r="AM1349" s="15"/>
      <c r="AN1349" s="15"/>
      <c r="AO1349" s="15"/>
      <c r="AP1349" s="15"/>
      <c r="AQ1349" s="15"/>
      <c r="AR1349" s="15"/>
      <c r="AS1349" s="15"/>
      <c r="AT1349" s="15"/>
      <c r="AU1349" s="15"/>
      <c r="AV1349" s="15"/>
    </row>
    <row r="1350" spans="2:48" ht="15" customHeight="1" x14ac:dyDescent="0.2">
      <c r="B1350" s="1"/>
      <c r="C1350" s="1">
        <v>11</v>
      </c>
      <c r="D1350" s="242" t="s">
        <v>65</v>
      </c>
      <c r="E1350" s="14">
        <v>4</v>
      </c>
      <c r="F1350" s="14">
        <v>4</v>
      </c>
      <c r="G1350" s="14">
        <v>3</v>
      </c>
      <c r="H1350" s="14"/>
      <c r="I1350" s="14"/>
      <c r="J1350" s="14"/>
      <c r="K1350" s="14"/>
      <c r="L1350" s="14"/>
      <c r="M1350" s="14"/>
      <c r="N1350" s="14"/>
      <c r="O1350" s="14"/>
      <c r="P1350" s="14"/>
      <c r="Q1350" s="14">
        <v>1</v>
      </c>
      <c r="R1350" s="1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8"/>
      <c r="AD1350" s="8"/>
      <c r="AE1350" s="8"/>
      <c r="AF1350" s="8"/>
      <c r="AG1350" s="8"/>
      <c r="AH1350" s="8"/>
      <c r="AI1350" s="8"/>
      <c r="AJ1350" s="8"/>
      <c r="AK1350" s="8"/>
      <c r="AL1350" s="8">
        <v>1</v>
      </c>
      <c r="AM1350" s="15"/>
      <c r="AN1350" s="15"/>
      <c r="AO1350" s="15"/>
      <c r="AP1350" s="15"/>
      <c r="AQ1350" s="15"/>
      <c r="AR1350" s="15"/>
      <c r="AS1350" s="15"/>
      <c r="AT1350" s="15"/>
      <c r="AU1350" s="15"/>
      <c r="AV1350" s="15"/>
    </row>
    <row r="1351" spans="2:48" ht="15" customHeight="1" x14ac:dyDescent="0.2">
      <c r="B1351" s="1"/>
      <c r="C1351" s="1">
        <v>12</v>
      </c>
      <c r="D1351" s="240" t="s">
        <v>66</v>
      </c>
      <c r="E1351" s="14"/>
      <c r="F1351" s="14"/>
      <c r="G1351" s="14"/>
      <c r="H1351" s="14"/>
      <c r="I1351" s="14"/>
      <c r="J1351" s="14"/>
      <c r="K1351" s="14"/>
      <c r="L1351" s="14">
        <v>1</v>
      </c>
      <c r="M1351" s="14"/>
      <c r="N1351" s="14"/>
      <c r="O1351" s="14"/>
      <c r="P1351" s="14"/>
      <c r="Q1351" s="14"/>
      <c r="R1351" s="1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8"/>
      <c r="AD1351" s="8"/>
      <c r="AE1351" s="8"/>
      <c r="AF1351" s="8"/>
      <c r="AG1351" s="8"/>
      <c r="AH1351" s="8"/>
      <c r="AI1351" s="8"/>
      <c r="AJ1351" s="8"/>
      <c r="AK1351" s="8"/>
      <c r="AL1351" s="8"/>
      <c r="AM1351" s="15"/>
      <c r="AN1351" s="15"/>
      <c r="AO1351" s="15"/>
      <c r="AP1351" s="15"/>
      <c r="AQ1351" s="15"/>
      <c r="AR1351" s="15"/>
      <c r="AS1351" s="15"/>
      <c r="AT1351" s="15"/>
      <c r="AU1351" s="15"/>
      <c r="AV1351" s="15"/>
    </row>
    <row r="1352" spans="2:48" ht="15" customHeight="1" x14ac:dyDescent="0.2">
      <c r="B1352" s="1"/>
      <c r="C1352" s="1">
        <v>13</v>
      </c>
      <c r="D1352" s="243" t="s">
        <v>68</v>
      </c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  <c r="R1352" s="1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8"/>
      <c r="AD1352" s="28"/>
      <c r="AE1352" s="8"/>
      <c r="AF1352" s="8"/>
      <c r="AG1352" s="8"/>
      <c r="AH1352" s="8"/>
      <c r="AI1352" s="8"/>
      <c r="AJ1352" s="8"/>
      <c r="AK1352" s="8"/>
      <c r="AL1352" s="8"/>
      <c r="AM1352" s="15"/>
      <c r="AN1352" s="15"/>
      <c r="AO1352" s="15"/>
      <c r="AP1352" s="15"/>
      <c r="AQ1352" s="15"/>
      <c r="AR1352" s="15"/>
      <c r="AS1352" s="15"/>
      <c r="AT1352" s="15"/>
      <c r="AU1352" s="15"/>
      <c r="AV1352" s="15"/>
    </row>
    <row r="1353" spans="2:48" ht="15" customHeight="1" x14ac:dyDescent="0.2">
      <c r="B1353" s="1"/>
      <c r="C1353" s="1">
        <v>14</v>
      </c>
      <c r="D1353" s="240" t="s">
        <v>70</v>
      </c>
      <c r="E1353" s="14">
        <v>5</v>
      </c>
      <c r="F1353" s="14">
        <v>3</v>
      </c>
      <c r="G1353" s="14">
        <v>1</v>
      </c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  <c r="R1353" s="1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8"/>
      <c r="AD1353" s="8"/>
      <c r="AE1353" s="8"/>
      <c r="AF1353" s="8"/>
      <c r="AG1353" s="8"/>
      <c r="AH1353" s="8"/>
      <c r="AI1353" s="8"/>
      <c r="AJ1353" s="8"/>
      <c r="AK1353" s="8"/>
      <c r="AL1353" s="8"/>
      <c r="AM1353" s="15"/>
      <c r="AN1353" s="15"/>
      <c r="AO1353" s="15"/>
      <c r="AP1353" s="15"/>
      <c r="AQ1353" s="15"/>
      <c r="AR1353" s="15"/>
      <c r="AS1353" s="15"/>
      <c r="AT1353" s="15"/>
      <c r="AU1353" s="15"/>
      <c r="AV1353" s="15"/>
    </row>
    <row r="1354" spans="2:48" ht="15" customHeight="1" x14ac:dyDescent="0.2">
      <c r="B1354" s="1"/>
      <c r="C1354" s="1">
        <v>15</v>
      </c>
      <c r="D1354" s="240" t="s">
        <v>69</v>
      </c>
      <c r="E1354" s="14"/>
      <c r="F1354" s="14"/>
      <c r="G1354" s="14"/>
      <c r="H1354" s="14"/>
      <c r="I1354" s="14"/>
      <c r="J1354" s="14"/>
      <c r="K1354" s="14"/>
      <c r="L1354" s="14">
        <v>1</v>
      </c>
      <c r="M1354" s="14"/>
      <c r="N1354" s="14"/>
      <c r="O1354" s="14"/>
      <c r="P1354" s="14"/>
      <c r="Q1354" s="14"/>
      <c r="R1354" s="1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8"/>
      <c r="AD1354" s="8"/>
      <c r="AE1354" s="8"/>
      <c r="AF1354" s="8"/>
      <c r="AG1354" s="8"/>
      <c r="AH1354" s="8"/>
      <c r="AI1354" s="8"/>
      <c r="AJ1354" s="8"/>
      <c r="AK1354" s="8"/>
      <c r="AL1354" s="8"/>
      <c r="AM1354" s="15"/>
      <c r="AN1354" s="15"/>
      <c r="AO1354" s="15"/>
      <c r="AP1354" s="15"/>
      <c r="AQ1354" s="15"/>
      <c r="AR1354" s="15"/>
      <c r="AS1354" s="15"/>
      <c r="AT1354" s="15"/>
      <c r="AU1354" s="15"/>
      <c r="AV1354" s="15"/>
    </row>
    <row r="1355" spans="2:48" ht="15" customHeight="1" x14ac:dyDescent="0.2">
      <c r="B1355" s="1"/>
      <c r="C1355" s="1">
        <v>16</v>
      </c>
      <c r="D1355" s="243" t="s">
        <v>71</v>
      </c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  <c r="R1355" s="1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8"/>
      <c r="AD1355" s="8"/>
      <c r="AE1355" s="8"/>
      <c r="AF1355" s="8"/>
      <c r="AG1355" s="8"/>
      <c r="AH1355" s="8"/>
      <c r="AI1355" s="8"/>
      <c r="AJ1355" s="8"/>
      <c r="AK1355" s="8"/>
      <c r="AL1355" s="8"/>
      <c r="AM1355" s="15"/>
      <c r="AN1355" s="15"/>
      <c r="AO1355" s="15"/>
      <c r="AP1355" s="15"/>
      <c r="AQ1355" s="9"/>
      <c r="AR1355" s="15"/>
      <c r="AS1355" s="15"/>
      <c r="AT1355" s="15"/>
      <c r="AU1355" s="15"/>
      <c r="AV1355" s="15"/>
    </row>
    <row r="1356" spans="2:48" ht="15" customHeight="1" x14ac:dyDescent="0.2">
      <c r="B1356" s="1"/>
      <c r="C1356" s="1">
        <v>17</v>
      </c>
      <c r="D1356" s="243" t="s">
        <v>72</v>
      </c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  <c r="R1356" s="1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8"/>
      <c r="AD1356" s="8"/>
      <c r="AE1356" s="8"/>
      <c r="AF1356" s="8"/>
      <c r="AG1356" s="8"/>
      <c r="AH1356" s="8"/>
      <c r="AI1356" s="8"/>
      <c r="AJ1356" s="8"/>
      <c r="AK1356" s="8"/>
      <c r="AL1356" s="8"/>
      <c r="AM1356" s="15"/>
      <c r="AN1356" s="15"/>
      <c r="AO1356" s="15"/>
      <c r="AP1356" s="15"/>
      <c r="AQ1356" s="15"/>
      <c r="AR1356" s="15"/>
      <c r="AS1356" s="15"/>
      <c r="AT1356" s="15"/>
      <c r="AU1356" s="15"/>
      <c r="AV1356" s="15"/>
    </row>
    <row r="1357" spans="2:48" ht="15" customHeight="1" x14ac:dyDescent="0.2">
      <c r="B1357" s="1"/>
      <c r="C1357" s="1">
        <v>18</v>
      </c>
      <c r="D1357" s="242" t="s">
        <v>73</v>
      </c>
      <c r="E1357" s="14">
        <v>6</v>
      </c>
      <c r="F1357" s="14">
        <v>4</v>
      </c>
      <c r="G1357" s="14">
        <v>3</v>
      </c>
      <c r="H1357" s="14">
        <v>3</v>
      </c>
      <c r="I1357" s="14"/>
      <c r="J1357" s="14"/>
      <c r="K1357" s="14"/>
      <c r="L1357" s="14">
        <v>2</v>
      </c>
      <c r="M1357" s="14"/>
      <c r="N1357" s="14">
        <v>2</v>
      </c>
      <c r="O1357" s="14"/>
      <c r="P1357" s="14"/>
      <c r="Q1357" s="14"/>
      <c r="R1357" s="1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8"/>
      <c r="AD1357" s="8"/>
      <c r="AE1357" s="8"/>
      <c r="AF1357" s="8"/>
      <c r="AG1357" s="8"/>
      <c r="AH1357" s="8"/>
      <c r="AI1357" s="8"/>
      <c r="AJ1357" s="8"/>
      <c r="AK1357" s="8"/>
      <c r="AL1357" s="8"/>
      <c r="AM1357" s="15"/>
      <c r="AN1357" s="15"/>
      <c r="AO1357" s="15"/>
      <c r="AP1357" s="15"/>
      <c r="AQ1357" s="15"/>
      <c r="AR1357" s="15"/>
      <c r="AS1357" s="15"/>
      <c r="AT1357" s="15"/>
      <c r="AU1357" s="15"/>
      <c r="AV1357" s="15"/>
    </row>
    <row r="1358" spans="2:48" ht="15" customHeight="1" x14ac:dyDescent="0.2">
      <c r="B1358" s="1"/>
      <c r="C1358" s="1">
        <v>19</v>
      </c>
      <c r="D1358" s="243" t="s">
        <v>75</v>
      </c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  <c r="R1358" s="1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8"/>
      <c r="AD1358" s="8"/>
      <c r="AE1358" s="8"/>
      <c r="AF1358" s="8"/>
      <c r="AG1358" s="8"/>
      <c r="AH1358" s="8"/>
      <c r="AI1358" s="8"/>
      <c r="AJ1358" s="8"/>
      <c r="AK1358" s="8"/>
      <c r="AL1358" s="8"/>
      <c r="AM1358" s="15"/>
      <c r="AN1358" s="15"/>
      <c r="AO1358" s="15"/>
      <c r="AP1358" s="15"/>
      <c r="AQ1358" s="15"/>
      <c r="AR1358" s="9"/>
      <c r="AS1358" s="15"/>
      <c r="AT1358" s="15"/>
      <c r="AU1358" s="15"/>
      <c r="AV1358" s="15"/>
    </row>
    <row r="1359" spans="2:48" ht="15" customHeight="1" x14ac:dyDescent="0.2">
      <c r="B1359" s="1"/>
      <c r="C1359" s="1">
        <v>20</v>
      </c>
      <c r="D1359" s="243" t="s">
        <v>76</v>
      </c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  <c r="R1359" s="1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8"/>
      <c r="AD1359" s="8"/>
      <c r="AE1359" s="8"/>
      <c r="AF1359" s="8"/>
      <c r="AG1359" s="8"/>
      <c r="AH1359" s="8"/>
      <c r="AI1359" s="8"/>
      <c r="AJ1359" s="8"/>
      <c r="AK1359" s="8"/>
      <c r="AL1359" s="8"/>
      <c r="AM1359" s="15"/>
      <c r="AN1359" s="15"/>
      <c r="AO1359" s="15"/>
      <c r="AP1359" s="15"/>
      <c r="AQ1359" s="15"/>
      <c r="AR1359" s="15"/>
      <c r="AS1359" s="15"/>
      <c r="AT1359" s="15"/>
      <c r="AU1359" s="15"/>
      <c r="AV1359" s="15"/>
    </row>
    <row r="1360" spans="2:48" ht="15" customHeight="1" x14ac:dyDescent="0.2">
      <c r="C1360" s="1">
        <v>21</v>
      </c>
      <c r="D1360" s="240" t="s">
        <v>77</v>
      </c>
      <c r="E1360" s="14">
        <v>3</v>
      </c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  <c r="R1360" s="14"/>
      <c r="S1360" s="4"/>
      <c r="T1360" s="4"/>
      <c r="U1360" s="3"/>
      <c r="V1360" s="4"/>
      <c r="W1360" s="4"/>
      <c r="X1360" s="4"/>
      <c r="Y1360" s="4"/>
      <c r="Z1360" s="4"/>
      <c r="AA1360" s="4"/>
      <c r="AB1360" s="4"/>
      <c r="AC1360" s="8"/>
      <c r="AD1360" s="8"/>
      <c r="AE1360" s="8"/>
      <c r="AF1360" s="8"/>
      <c r="AG1360" s="8"/>
      <c r="AH1360" s="8"/>
      <c r="AI1360" s="8"/>
      <c r="AJ1360" s="8"/>
      <c r="AK1360" s="8"/>
      <c r="AL1360" s="8"/>
      <c r="AM1360" s="15"/>
      <c r="AN1360" s="15"/>
      <c r="AO1360" s="15"/>
      <c r="AP1360" s="15"/>
      <c r="AQ1360" s="15"/>
      <c r="AR1360" s="15"/>
      <c r="AS1360" s="15"/>
      <c r="AT1360" s="15"/>
      <c r="AU1360" s="15"/>
      <c r="AV1360" s="15"/>
    </row>
    <row r="1361" spans="2:48" ht="15" customHeight="1" x14ac:dyDescent="0.2">
      <c r="B1361" s="1"/>
      <c r="C1361" s="1">
        <v>22</v>
      </c>
      <c r="D1361" s="240" t="s">
        <v>78</v>
      </c>
      <c r="E1361" s="14">
        <v>3</v>
      </c>
      <c r="F1361" s="14"/>
      <c r="G1361" s="14"/>
      <c r="H1361" s="14"/>
      <c r="I1361" s="14"/>
      <c r="J1361" s="14"/>
      <c r="K1361" s="14"/>
      <c r="L1361" s="32"/>
      <c r="M1361" s="14"/>
      <c r="N1361" s="14"/>
      <c r="O1361" s="14"/>
      <c r="P1361" s="14"/>
      <c r="Q1361" s="14"/>
      <c r="R1361" s="1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8">
        <v>2</v>
      </c>
      <c r="AD1361" s="8"/>
      <c r="AE1361" s="8"/>
      <c r="AF1361" s="8"/>
      <c r="AG1361" s="8"/>
      <c r="AH1361" s="8"/>
      <c r="AI1361" s="8"/>
      <c r="AJ1361" s="8"/>
      <c r="AK1361" s="8"/>
      <c r="AL1361" s="8">
        <v>1</v>
      </c>
      <c r="AM1361" s="15"/>
      <c r="AN1361" s="15"/>
      <c r="AO1361" s="15"/>
      <c r="AP1361" s="15"/>
      <c r="AQ1361" s="15"/>
      <c r="AR1361" s="15"/>
      <c r="AS1361" s="15"/>
      <c r="AT1361" s="15"/>
      <c r="AU1361" s="15"/>
      <c r="AV1361" s="15"/>
    </row>
    <row r="1362" spans="2:48" ht="15" customHeight="1" x14ac:dyDescent="0.2">
      <c r="B1362" s="1"/>
      <c r="C1362" s="33">
        <v>23</v>
      </c>
      <c r="D1362" s="243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  <c r="R1362" s="1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8"/>
      <c r="AD1362" s="8"/>
      <c r="AE1362" s="8"/>
      <c r="AF1362" s="8"/>
      <c r="AG1362" s="8"/>
      <c r="AH1362" s="8"/>
      <c r="AI1362" s="8"/>
      <c r="AJ1362" s="8"/>
      <c r="AK1362" s="34"/>
      <c r="AL1362" s="8"/>
      <c r="AM1362" s="15"/>
      <c r="AN1362" s="15"/>
      <c r="AO1362" s="15"/>
      <c r="AP1362" s="15"/>
      <c r="AQ1362" s="15"/>
      <c r="AR1362" s="15"/>
      <c r="AS1362" s="15"/>
      <c r="AT1362" s="15"/>
      <c r="AU1362" s="15"/>
      <c r="AV1362" s="15"/>
    </row>
    <row r="1363" spans="2:48" ht="15" customHeight="1" x14ac:dyDescent="0.2">
      <c r="B1363" s="1"/>
      <c r="C1363" s="33">
        <v>24</v>
      </c>
      <c r="D1363" s="243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  <c r="R1363" s="1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8"/>
      <c r="AD1363" s="8"/>
      <c r="AE1363" s="8"/>
      <c r="AF1363" s="8"/>
      <c r="AG1363" s="8"/>
      <c r="AH1363" s="8"/>
      <c r="AI1363" s="8"/>
      <c r="AJ1363" s="8"/>
      <c r="AK1363" s="8"/>
      <c r="AL1363" s="8"/>
      <c r="AM1363" s="15"/>
      <c r="AN1363" s="15"/>
      <c r="AO1363" s="15"/>
      <c r="AP1363" s="15"/>
      <c r="AQ1363" s="15"/>
      <c r="AR1363" s="15"/>
      <c r="AS1363" s="15"/>
      <c r="AT1363" s="15"/>
      <c r="AU1363" s="15"/>
      <c r="AV1363" s="15"/>
    </row>
    <row r="1364" spans="2:48" ht="15" customHeight="1" x14ac:dyDescent="0.2">
      <c r="B1364" s="1"/>
      <c r="C1364" s="33">
        <v>25</v>
      </c>
      <c r="D1364" s="243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  <c r="R1364" s="1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8"/>
      <c r="AD1364" s="8"/>
      <c r="AE1364" s="8"/>
      <c r="AF1364" s="8"/>
      <c r="AG1364" s="8"/>
      <c r="AH1364" s="8"/>
      <c r="AI1364" s="8"/>
      <c r="AJ1364" s="8"/>
      <c r="AK1364" s="8"/>
      <c r="AL1364" s="8"/>
      <c r="AM1364" s="15"/>
      <c r="AN1364" s="15"/>
      <c r="AO1364" s="15"/>
      <c r="AP1364" s="15"/>
      <c r="AQ1364" s="15"/>
      <c r="AR1364" s="15"/>
      <c r="AS1364" s="15"/>
      <c r="AT1364" s="15"/>
      <c r="AU1364" s="15"/>
      <c r="AV1364" s="15"/>
    </row>
    <row r="1365" spans="2:48" ht="15" customHeight="1" x14ac:dyDescent="0.2">
      <c r="B1365" s="1"/>
      <c r="C1365" s="33">
        <v>26</v>
      </c>
      <c r="D1365" s="243" t="s">
        <v>80</v>
      </c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  <c r="R1365" s="1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8"/>
      <c r="AD1365" s="8"/>
      <c r="AE1365" s="8"/>
      <c r="AF1365" s="8"/>
      <c r="AG1365" s="8"/>
      <c r="AH1365" s="8"/>
      <c r="AI1365" s="8"/>
      <c r="AJ1365" s="8"/>
      <c r="AK1365" s="8"/>
      <c r="AL1365" s="8"/>
      <c r="AM1365" s="15"/>
      <c r="AN1365" s="15"/>
      <c r="AO1365" s="15"/>
      <c r="AP1365" s="15"/>
      <c r="AQ1365" s="15"/>
      <c r="AR1365" s="15"/>
      <c r="AS1365" s="15"/>
      <c r="AT1365" s="15"/>
      <c r="AU1365" s="15"/>
      <c r="AV1365" s="15"/>
    </row>
    <row r="1366" spans="2:48" ht="15" customHeight="1" x14ac:dyDescent="0.2">
      <c r="B1366" s="1"/>
      <c r="C1366" s="33">
        <v>27</v>
      </c>
      <c r="D1366" s="250" t="s">
        <v>81</v>
      </c>
      <c r="E1366" s="14"/>
      <c r="F1366" s="14"/>
      <c r="G1366" s="14"/>
      <c r="H1366" s="14"/>
      <c r="I1366" s="14"/>
      <c r="J1366" s="14"/>
      <c r="K1366" s="14"/>
      <c r="L1366" s="14">
        <v>1</v>
      </c>
      <c r="M1366" s="14"/>
      <c r="N1366" s="36"/>
      <c r="O1366" s="14"/>
      <c r="P1366" s="14"/>
      <c r="Q1366" s="14"/>
      <c r="R1366" s="14"/>
      <c r="S1366" s="4"/>
      <c r="T1366" s="4"/>
      <c r="U1366" s="4"/>
      <c r="V1366" s="4">
        <v>1</v>
      </c>
      <c r="W1366" s="4"/>
      <c r="X1366" s="4"/>
      <c r="Y1366" s="4"/>
      <c r="Z1366" s="4"/>
      <c r="AA1366" s="4"/>
      <c r="AB1366" s="4"/>
      <c r="AC1366" s="8"/>
      <c r="AD1366" s="8"/>
      <c r="AE1366" s="8"/>
      <c r="AF1366" s="8"/>
      <c r="AG1366" s="8"/>
      <c r="AH1366" s="8"/>
      <c r="AI1366" s="8"/>
      <c r="AJ1366" s="8"/>
      <c r="AK1366" s="8"/>
      <c r="AL1366" s="8"/>
      <c r="AM1366" s="15"/>
      <c r="AN1366" s="15"/>
      <c r="AO1366" s="15"/>
      <c r="AP1366" s="15"/>
      <c r="AQ1366" s="15"/>
      <c r="AR1366" s="15"/>
      <c r="AS1366" s="15"/>
      <c r="AT1366" s="15"/>
      <c r="AU1366" s="15"/>
      <c r="AV1366" s="15"/>
    </row>
    <row r="1367" spans="2:48" ht="15" customHeight="1" x14ac:dyDescent="0.2">
      <c r="B1367" s="1"/>
      <c r="C1367" s="33">
        <v>28</v>
      </c>
      <c r="D1367" s="243" t="s">
        <v>53</v>
      </c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  <c r="R1367" s="1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8"/>
      <c r="AD1367" s="8"/>
      <c r="AE1367" s="8"/>
      <c r="AF1367" s="8"/>
      <c r="AG1367" s="8"/>
      <c r="AH1367" s="8"/>
      <c r="AI1367" s="8"/>
      <c r="AJ1367" s="8"/>
      <c r="AK1367" s="8"/>
      <c r="AL1367" s="8"/>
      <c r="AM1367" s="15"/>
      <c r="AN1367" s="15"/>
      <c r="AO1367" s="15"/>
      <c r="AP1367" s="15"/>
      <c r="AQ1367" s="15"/>
      <c r="AR1367" s="15"/>
      <c r="AS1367" s="15"/>
      <c r="AT1367" s="15"/>
      <c r="AU1367" s="15"/>
      <c r="AV1367" s="15"/>
    </row>
    <row r="1368" spans="2:48" ht="15" customHeight="1" x14ac:dyDescent="0.2">
      <c r="B1368" s="1"/>
      <c r="C1368" s="33">
        <v>29</v>
      </c>
      <c r="D1368" s="243" t="s">
        <v>61</v>
      </c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  <c r="R1368" s="1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8"/>
      <c r="AD1368" s="8"/>
      <c r="AE1368" s="8"/>
      <c r="AF1368" s="8"/>
      <c r="AG1368" s="8"/>
      <c r="AH1368" s="8"/>
      <c r="AI1368" s="8"/>
      <c r="AJ1368" s="8"/>
      <c r="AK1368" s="8"/>
      <c r="AL1368" s="8"/>
      <c r="AM1368" s="15"/>
      <c r="AN1368" s="15"/>
      <c r="AO1368" s="15"/>
      <c r="AP1368" s="15"/>
      <c r="AQ1368" s="15"/>
      <c r="AR1368" s="15"/>
      <c r="AS1368" s="15"/>
      <c r="AT1368" s="15"/>
      <c r="AU1368" s="15"/>
      <c r="AV1368" s="15"/>
    </row>
    <row r="1369" spans="2:48" ht="15" customHeight="1" x14ac:dyDescent="0.2">
      <c r="B1369" s="1"/>
      <c r="C1369" s="33">
        <v>30</v>
      </c>
      <c r="D1369" s="240" t="s">
        <v>48</v>
      </c>
      <c r="E1369" s="14"/>
      <c r="F1369" s="14"/>
      <c r="G1369" s="14"/>
      <c r="H1369" s="14"/>
      <c r="I1369" s="14"/>
      <c r="J1369" s="14"/>
      <c r="K1369" s="14"/>
      <c r="L1369" s="14">
        <v>1</v>
      </c>
      <c r="M1369" s="14"/>
      <c r="N1369" s="14"/>
      <c r="O1369" s="14"/>
      <c r="P1369" s="14"/>
      <c r="Q1369" s="14"/>
      <c r="R1369" s="1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8"/>
      <c r="AD1369" s="8"/>
      <c r="AE1369" s="8"/>
      <c r="AF1369" s="8"/>
      <c r="AG1369" s="8"/>
      <c r="AH1369" s="8"/>
      <c r="AI1369" s="8"/>
      <c r="AJ1369" s="8"/>
      <c r="AK1369" s="8"/>
      <c r="AL1369" s="8"/>
      <c r="AM1369" s="15"/>
      <c r="AN1369" s="15"/>
      <c r="AO1369" s="15"/>
      <c r="AP1369" s="15"/>
      <c r="AQ1369" s="15"/>
      <c r="AR1369" s="15"/>
      <c r="AS1369" s="15"/>
      <c r="AT1369" s="15"/>
      <c r="AU1369" s="15"/>
      <c r="AV1369" s="15"/>
    </row>
    <row r="1370" spans="2:48" ht="15" customHeight="1" x14ac:dyDescent="0.2">
      <c r="B1370" s="1"/>
      <c r="C1370" s="33">
        <v>31</v>
      </c>
      <c r="D1370" s="240" t="s">
        <v>49</v>
      </c>
      <c r="E1370" s="14"/>
      <c r="F1370" s="14"/>
      <c r="G1370" s="14"/>
      <c r="H1370" s="14"/>
      <c r="I1370" s="14"/>
      <c r="J1370" s="14"/>
      <c r="K1370" s="14"/>
      <c r="L1370" s="14"/>
      <c r="M1370" s="14"/>
      <c r="N1370" s="14">
        <v>1</v>
      </c>
      <c r="O1370" s="14"/>
      <c r="P1370" s="14"/>
      <c r="Q1370" s="14"/>
      <c r="R1370" s="1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8"/>
      <c r="AD1370" s="8"/>
      <c r="AE1370" s="8"/>
      <c r="AF1370" s="8"/>
      <c r="AG1370" s="8"/>
      <c r="AH1370" s="8">
        <v>1</v>
      </c>
      <c r="AI1370" s="8"/>
      <c r="AJ1370" s="8"/>
      <c r="AK1370" s="8"/>
      <c r="AL1370" s="8"/>
      <c r="AM1370" s="15"/>
      <c r="AN1370" s="15"/>
      <c r="AO1370" s="15"/>
      <c r="AP1370" s="15"/>
      <c r="AQ1370" s="15"/>
      <c r="AR1370" s="15"/>
      <c r="AS1370" s="15"/>
      <c r="AT1370" s="15"/>
      <c r="AU1370" s="15"/>
      <c r="AV1370" s="15"/>
    </row>
    <row r="1371" spans="2:48" ht="15" customHeight="1" x14ac:dyDescent="0.2">
      <c r="B1371" s="1"/>
      <c r="C1371" s="33">
        <v>32</v>
      </c>
      <c r="D1371" s="240" t="s">
        <v>459</v>
      </c>
      <c r="E1371" s="14"/>
      <c r="F1371" s="14"/>
      <c r="G1371" s="14"/>
      <c r="H1371" s="14"/>
      <c r="I1371" s="14"/>
      <c r="J1371" s="14"/>
      <c r="K1371" s="14"/>
      <c r="L1371" s="14">
        <v>1</v>
      </c>
      <c r="M1371" s="14"/>
      <c r="N1371" s="14"/>
      <c r="O1371" s="14"/>
      <c r="P1371" s="14"/>
      <c r="Q1371" s="14"/>
      <c r="R1371" s="1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8"/>
      <c r="AD1371" s="8"/>
      <c r="AE1371" s="8"/>
      <c r="AF1371" s="8"/>
      <c r="AG1371" s="8"/>
      <c r="AH1371" s="8"/>
      <c r="AI1371" s="8"/>
      <c r="AJ1371" s="8"/>
      <c r="AK1371" s="8"/>
      <c r="AL1371" s="8"/>
      <c r="AM1371" s="15"/>
      <c r="AN1371" s="15"/>
      <c r="AO1371" s="15"/>
      <c r="AP1371" s="15"/>
      <c r="AQ1371" s="15"/>
      <c r="AR1371" s="15"/>
      <c r="AS1371" s="15"/>
      <c r="AT1371" s="15"/>
      <c r="AU1371" s="15"/>
      <c r="AV1371" s="15"/>
    </row>
    <row r="1372" spans="2:48" ht="15" customHeight="1" x14ac:dyDescent="0.2">
      <c r="B1372" s="1"/>
      <c r="C1372" s="33">
        <v>33</v>
      </c>
      <c r="D1372" s="243" t="s">
        <v>59</v>
      </c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  <c r="R1372" s="1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8"/>
      <c r="AD1372" s="8"/>
      <c r="AE1372" s="8"/>
      <c r="AF1372" s="8"/>
      <c r="AG1372" s="8"/>
      <c r="AH1372" s="8"/>
      <c r="AI1372" s="8"/>
      <c r="AJ1372" s="8"/>
      <c r="AK1372" s="8"/>
      <c r="AL1372" s="8"/>
      <c r="AM1372" s="15"/>
      <c r="AN1372" s="15"/>
      <c r="AO1372" s="15"/>
      <c r="AP1372" s="15"/>
      <c r="AQ1372" s="15"/>
      <c r="AR1372" s="15"/>
      <c r="AS1372" s="15"/>
      <c r="AT1372" s="15"/>
      <c r="AU1372" s="15"/>
      <c r="AV1372" s="15"/>
    </row>
    <row r="1373" spans="2:48" ht="15" customHeight="1" x14ac:dyDescent="0.2">
      <c r="B1373" s="1"/>
      <c r="C1373" s="33">
        <v>34</v>
      </c>
      <c r="D1373" s="243" t="s">
        <v>60</v>
      </c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  <c r="R1373" s="1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8"/>
      <c r="AD1373" s="8"/>
      <c r="AE1373" s="8"/>
      <c r="AF1373" s="8"/>
      <c r="AG1373" s="8"/>
      <c r="AH1373" s="8"/>
      <c r="AI1373" s="8"/>
      <c r="AJ1373" s="8"/>
      <c r="AK1373" s="8"/>
      <c r="AL1373" s="8"/>
      <c r="AM1373" s="15"/>
      <c r="AN1373" s="15"/>
      <c r="AO1373" s="15"/>
      <c r="AP1373" s="15"/>
      <c r="AQ1373" s="15"/>
      <c r="AR1373" s="15"/>
      <c r="AS1373" s="15"/>
      <c r="AT1373" s="15"/>
      <c r="AU1373" s="15"/>
      <c r="AV1373" s="15"/>
    </row>
    <row r="1374" spans="2:48" ht="15" customHeight="1" x14ac:dyDescent="0.2">
      <c r="B1374" s="1"/>
      <c r="C1374" s="1">
        <v>35</v>
      </c>
      <c r="D1374" s="243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  <c r="R1374" s="1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8"/>
      <c r="AD1374" s="8"/>
      <c r="AE1374" s="8"/>
      <c r="AF1374" s="8"/>
      <c r="AG1374" s="8"/>
      <c r="AH1374" s="8"/>
      <c r="AI1374" s="8"/>
      <c r="AJ1374" s="8"/>
      <c r="AK1374" s="8"/>
      <c r="AL1374" s="8"/>
      <c r="AM1374" s="15"/>
      <c r="AN1374" s="15"/>
      <c r="AO1374" s="15"/>
      <c r="AP1374" s="15"/>
      <c r="AQ1374" s="15"/>
      <c r="AR1374" s="15"/>
      <c r="AS1374" s="15"/>
      <c r="AT1374" s="15"/>
      <c r="AU1374" s="15"/>
      <c r="AV1374" s="15"/>
    </row>
    <row r="1375" spans="2:48" ht="15" customHeight="1" x14ac:dyDescent="0.2">
      <c r="B1375" s="1"/>
      <c r="C1375" s="1">
        <v>36</v>
      </c>
      <c r="D1375" s="243" t="s">
        <v>83</v>
      </c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  <c r="R1375" s="1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8"/>
      <c r="AD1375" s="8"/>
      <c r="AE1375" s="8"/>
      <c r="AF1375" s="8"/>
      <c r="AG1375" s="8"/>
      <c r="AH1375" s="8"/>
      <c r="AI1375" s="8"/>
      <c r="AJ1375" s="8"/>
      <c r="AK1375" s="8"/>
      <c r="AL1375" s="8"/>
      <c r="AM1375" s="15"/>
      <c r="AN1375" s="15"/>
      <c r="AO1375" s="15"/>
      <c r="AP1375" s="15"/>
      <c r="AQ1375" s="15"/>
      <c r="AR1375" s="15"/>
      <c r="AS1375" s="15"/>
      <c r="AT1375" s="15"/>
      <c r="AU1375" s="15"/>
      <c r="AV1375" s="15"/>
    </row>
    <row r="1376" spans="2:48" ht="15" customHeight="1" x14ac:dyDescent="0.2">
      <c r="B1376" s="1"/>
      <c r="C1376" s="1">
        <v>37</v>
      </c>
      <c r="D1376" s="243" t="s">
        <v>84</v>
      </c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  <c r="R1376" s="1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8"/>
      <c r="AD1376" s="8"/>
      <c r="AE1376" s="8"/>
      <c r="AF1376" s="8"/>
      <c r="AG1376" s="8"/>
      <c r="AH1376" s="8"/>
      <c r="AI1376" s="8"/>
      <c r="AJ1376" s="8"/>
      <c r="AK1376" s="8"/>
      <c r="AL1376" s="8"/>
      <c r="AM1376" s="15"/>
      <c r="AN1376" s="15"/>
      <c r="AO1376" s="15"/>
      <c r="AP1376" s="15"/>
      <c r="AQ1376" s="15"/>
      <c r="AR1376" s="15"/>
      <c r="AS1376" s="15"/>
      <c r="AT1376" s="15"/>
      <c r="AU1376" s="15"/>
      <c r="AV1376" s="15"/>
    </row>
    <row r="1377" spans="2:48" ht="15" customHeight="1" x14ac:dyDescent="0.2">
      <c r="B1377" s="1"/>
      <c r="C1377" s="1">
        <v>38</v>
      </c>
      <c r="D1377" s="240" t="s">
        <v>85</v>
      </c>
      <c r="E1377" s="14"/>
      <c r="F1377" s="14">
        <v>7</v>
      </c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  <c r="R1377" s="1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8"/>
      <c r="AD1377" s="8"/>
      <c r="AE1377" s="8"/>
      <c r="AF1377" s="8"/>
      <c r="AG1377" s="8"/>
      <c r="AH1377" s="8"/>
      <c r="AI1377" s="8"/>
      <c r="AJ1377" s="8"/>
      <c r="AK1377" s="8"/>
      <c r="AL1377" s="8"/>
      <c r="AM1377" s="15"/>
      <c r="AN1377" s="15"/>
      <c r="AO1377" s="15"/>
      <c r="AP1377" s="15"/>
      <c r="AQ1377" s="15"/>
      <c r="AR1377" s="15"/>
      <c r="AS1377" s="15"/>
      <c r="AT1377" s="15"/>
      <c r="AU1377" s="15"/>
      <c r="AV1377" s="15"/>
    </row>
    <row r="1378" spans="2:48" ht="15" customHeight="1" x14ac:dyDescent="0.2">
      <c r="B1378" s="1"/>
      <c r="C1378" s="1">
        <v>39</v>
      </c>
      <c r="D1378" s="243" t="s">
        <v>82</v>
      </c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  <c r="R1378" s="1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8"/>
      <c r="AD1378" s="8"/>
      <c r="AE1378" s="8"/>
      <c r="AF1378" s="8"/>
      <c r="AG1378" s="8"/>
      <c r="AH1378" s="8"/>
      <c r="AI1378" s="8"/>
      <c r="AJ1378" s="8"/>
      <c r="AK1378" s="8"/>
      <c r="AL1378" s="8"/>
      <c r="AM1378" s="15"/>
      <c r="AN1378" s="15"/>
      <c r="AO1378" s="15"/>
      <c r="AP1378" s="15"/>
      <c r="AQ1378" s="15"/>
      <c r="AR1378" s="15"/>
      <c r="AS1378" s="15"/>
      <c r="AT1378" s="15"/>
      <c r="AU1378" s="15"/>
      <c r="AV1378" s="15"/>
    </row>
    <row r="1379" spans="2:48" ht="15" customHeight="1" x14ac:dyDescent="0.2">
      <c r="B1379" s="1"/>
      <c r="C1379" s="1"/>
      <c r="D1379" s="243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  <c r="R1379" s="1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8"/>
      <c r="AD1379" s="8"/>
      <c r="AE1379" s="8"/>
      <c r="AF1379" s="8"/>
      <c r="AG1379" s="8"/>
      <c r="AH1379" s="8"/>
      <c r="AI1379" s="8"/>
      <c r="AJ1379" s="8"/>
      <c r="AK1379" s="8"/>
      <c r="AL1379" s="8"/>
      <c r="AM1379" s="15"/>
      <c r="AN1379" s="15"/>
      <c r="AO1379" s="15"/>
      <c r="AP1379" s="15"/>
      <c r="AQ1379" s="15"/>
      <c r="AR1379" s="15"/>
      <c r="AS1379" s="15"/>
      <c r="AT1379" s="15"/>
      <c r="AU1379" s="15"/>
      <c r="AV1379" s="15"/>
    </row>
    <row r="1380" spans="2:48" ht="15" customHeight="1" x14ac:dyDescent="0.2">
      <c r="B1380" s="1"/>
      <c r="C1380" s="1"/>
      <c r="D1380" s="243" t="s">
        <v>87</v>
      </c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  <c r="R1380" s="1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8"/>
      <c r="AD1380" s="8"/>
      <c r="AE1380" s="8"/>
      <c r="AF1380" s="8"/>
      <c r="AG1380" s="8"/>
      <c r="AH1380" s="8"/>
      <c r="AI1380" s="8"/>
      <c r="AJ1380" s="8"/>
      <c r="AK1380" s="8"/>
      <c r="AL1380" s="8"/>
      <c r="AM1380" s="15"/>
      <c r="AN1380" s="15"/>
      <c r="AO1380" s="15"/>
      <c r="AP1380" s="15"/>
      <c r="AQ1380" s="15"/>
      <c r="AR1380" s="15"/>
      <c r="AS1380" s="15"/>
      <c r="AT1380" s="15"/>
      <c r="AU1380" s="15"/>
      <c r="AV1380" s="15"/>
    </row>
    <row r="1381" spans="2:48" ht="15" customHeight="1" x14ac:dyDescent="0.2">
      <c r="B1381" s="1"/>
      <c r="C1381" s="1"/>
      <c r="D1381" s="243" t="s">
        <v>57</v>
      </c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  <c r="R1381" s="1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8"/>
      <c r="AD1381" s="8"/>
      <c r="AE1381" s="8"/>
      <c r="AF1381" s="8"/>
      <c r="AG1381" s="8"/>
      <c r="AH1381" s="8"/>
      <c r="AI1381" s="8"/>
      <c r="AJ1381" s="8"/>
      <c r="AK1381" s="8"/>
      <c r="AL1381" s="8"/>
      <c r="AM1381" s="15"/>
      <c r="AN1381" s="15"/>
      <c r="AO1381" s="15"/>
      <c r="AP1381" s="15"/>
      <c r="AQ1381" s="15"/>
      <c r="AR1381" s="15"/>
      <c r="AS1381" s="15"/>
      <c r="AT1381" s="15"/>
      <c r="AU1381" s="15"/>
      <c r="AV1381" s="15"/>
    </row>
    <row r="1382" spans="2:48" ht="15" customHeight="1" x14ac:dyDescent="0.2">
      <c r="B1382" s="1"/>
      <c r="C1382" s="1"/>
      <c r="D1382" s="243" t="s">
        <v>74</v>
      </c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  <c r="R1382" s="1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8"/>
      <c r="AD1382" s="8"/>
      <c r="AE1382" s="8"/>
      <c r="AF1382" s="8"/>
      <c r="AG1382" s="8"/>
      <c r="AH1382" s="8"/>
      <c r="AI1382" s="8"/>
      <c r="AJ1382" s="8"/>
      <c r="AK1382" s="8"/>
      <c r="AL1382" s="8"/>
      <c r="AM1382" s="15"/>
      <c r="AN1382" s="15"/>
      <c r="AO1382" s="15"/>
      <c r="AP1382" s="15"/>
      <c r="AQ1382" s="15"/>
      <c r="AR1382" s="15"/>
      <c r="AS1382" s="15"/>
      <c r="AT1382" s="15"/>
      <c r="AU1382" s="15"/>
      <c r="AV1382" s="15"/>
    </row>
    <row r="1383" spans="2:48" ht="15" customHeight="1" x14ac:dyDescent="0.2">
      <c r="B1383" s="1"/>
      <c r="C1383" s="1"/>
      <c r="D1383" s="243" t="s">
        <v>52</v>
      </c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  <c r="R1383" s="1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8"/>
      <c r="AD1383" s="8"/>
      <c r="AE1383" s="8"/>
      <c r="AF1383" s="8"/>
      <c r="AG1383" s="8"/>
      <c r="AH1383" s="8"/>
      <c r="AI1383" s="8"/>
      <c r="AJ1383" s="8"/>
      <c r="AK1383" s="8"/>
      <c r="AL1383" s="8"/>
      <c r="AM1383" s="15"/>
      <c r="AN1383" s="15"/>
      <c r="AO1383" s="15"/>
      <c r="AP1383" s="15"/>
      <c r="AQ1383" s="15"/>
      <c r="AR1383" s="15"/>
      <c r="AS1383" s="15"/>
      <c r="AT1383" s="15"/>
      <c r="AU1383" s="15"/>
      <c r="AV1383" s="15"/>
    </row>
    <row r="1384" spans="2:48" ht="15" customHeight="1" x14ac:dyDescent="0.2">
      <c r="B1384" s="1"/>
      <c r="C1384" s="1"/>
      <c r="D1384" s="243" t="s">
        <v>453</v>
      </c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  <c r="R1384" s="1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8"/>
      <c r="AD1384" s="8"/>
      <c r="AE1384" s="8"/>
      <c r="AF1384" s="8"/>
      <c r="AG1384" s="8"/>
      <c r="AH1384" s="8"/>
      <c r="AI1384" s="8"/>
      <c r="AJ1384" s="8"/>
      <c r="AK1384" s="8"/>
      <c r="AL1384" s="8"/>
      <c r="AM1384" s="15"/>
      <c r="AN1384" s="15"/>
      <c r="AO1384" s="15"/>
      <c r="AP1384" s="15"/>
      <c r="AQ1384" s="15"/>
      <c r="AR1384" s="15"/>
      <c r="AS1384" s="15"/>
      <c r="AT1384" s="15"/>
      <c r="AU1384" s="15"/>
      <c r="AV1384" s="15"/>
    </row>
    <row r="1385" spans="2:48" ht="15" customHeight="1" x14ac:dyDescent="0.2">
      <c r="B1385" s="1"/>
      <c r="C1385" s="1"/>
      <c r="D1385" s="243" t="s">
        <v>51</v>
      </c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  <c r="R1385" s="1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8"/>
      <c r="AD1385" s="8"/>
      <c r="AE1385" s="8"/>
      <c r="AF1385" s="8"/>
      <c r="AG1385" s="8"/>
      <c r="AH1385" s="8"/>
      <c r="AI1385" s="8"/>
      <c r="AJ1385" s="8"/>
      <c r="AK1385" s="8"/>
      <c r="AL1385" s="8"/>
      <c r="AM1385" s="15"/>
      <c r="AN1385" s="15"/>
      <c r="AO1385" s="15"/>
      <c r="AP1385" s="15"/>
      <c r="AQ1385" s="15"/>
      <c r="AR1385" s="15"/>
      <c r="AS1385" s="15"/>
      <c r="AT1385" s="15"/>
      <c r="AU1385" s="15"/>
      <c r="AV1385" s="15"/>
    </row>
    <row r="1386" spans="2:48" ht="15" customHeight="1" x14ac:dyDescent="0.2">
      <c r="B1386" s="1"/>
      <c r="C1386" s="1"/>
      <c r="D1386" s="243" t="s">
        <v>456</v>
      </c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  <c r="R1386" s="1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8"/>
      <c r="AD1386" s="8"/>
      <c r="AE1386" s="8"/>
      <c r="AF1386" s="8"/>
      <c r="AG1386" s="8"/>
      <c r="AH1386" s="8"/>
      <c r="AI1386" s="8"/>
      <c r="AJ1386" s="8"/>
      <c r="AK1386" s="8"/>
      <c r="AL1386" s="8"/>
      <c r="AM1386" s="15"/>
      <c r="AN1386" s="15"/>
      <c r="AO1386" s="15"/>
      <c r="AP1386" s="15"/>
      <c r="AQ1386" s="15"/>
      <c r="AR1386" s="15"/>
      <c r="AS1386" s="15"/>
      <c r="AT1386" s="15"/>
      <c r="AU1386" s="15"/>
      <c r="AV1386" s="15"/>
    </row>
    <row r="1387" spans="2:48" ht="15" customHeight="1" x14ac:dyDescent="0.2">
      <c r="B1387" s="1"/>
      <c r="C1387" s="1"/>
      <c r="D1387" s="240" t="s">
        <v>50</v>
      </c>
      <c r="E1387" s="14">
        <v>7</v>
      </c>
      <c r="F1387" s="14">
        <v>4</v>
      </c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  <c r="R1387" s="1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8"/>
      <c r="AD1387" s="8"/>
      <c r="AE1387" s="8"/>
      <c r="AF1387" s="8"/>
      <c r="AG1387" s="8"/>
      <c r="AH1387" s="8"/>
      <c r="AI1387" s="8"/>
      <c r="AJ1387" s="8"/>
      <c r="AK1387" s="8"/>
      <c r="AL1387" s="8"/>
      <c r="AM1387" s="15"/>
      <c r="AN1387" s="15"/>
      <c r="AO1387" s="15"/>
      <c r="AP1387" s="15"/>
      <c r="AQ1387" s="15"/>
      <c r="AR1387" s="15"/>
      <c r="AS1387" s="15"/>
      <c r="AT1387" s="15"/>
      <c r="AU1387" s="15"/>
      <c r="AV1387" s="15"/>
    </row>
    <row r="1388" spans="2:48" ht="15" customHeight="1" x14ac:dyDescent="0.2">
      <c r="B1388" s="33"/>
      <c r="C1388" s="33"/>
      <c r="D1388" s="33"/>
      <c r="E1388" s="33">
        <f t="shared" ref="E1388:AV1388" si="234">SUM(E1340:E1387)</f>
        <v>38</v>
      </c>
      <c r="F1388" s="33">
        <f t="shared" si="234"/>
        <v>32</v>
      </c>
      <c r="G1388" s="33">
        <f t="shared" si="234"/>
        <v>11</v>
      </c>
      <c r="H1388" s="33">
        <f t="shared" si="234"/>
        <v>3</v>
      </c>
      <c r="I1388" s="33">
        <f t="shared" si="234"/>
        <v>3</v>
      </c>
      <c r="J1388" s="33">
        <f t="shared" si="234"/>
        <v>0</v>
      </c>
      <c r="K1388" s="33">
        <f t="shared" si="234"/>
        <v>0</v>
      </c>
      <c r="L1388" s="33">
        <f t="shared" si="234"/>
        <v>10</v>
      </c>
      <c r="M1388" s="33">
        <f t="shared" si="234"/>
        <v>0</v>
      </c>
      <c r="N1388" s="33">
        <f t="shared" si="234"/>
        <v>3</v>
      </c>
      <c r="O1388" s="33">
        <f t="shared" si="234"/>
        <v>0</v>
      </c>
      <c r="P1388" s="33">
        <f t="shared" si="234"/>
        <v>0</v>
      </c>
      <c r="Q1388" s="33">
        <f t="shared" si="234"/>
        <v>1</v>
      </c>
      <c r="R1388" s="33">
        <f t="shared" si="234"/>
        <v>0</v>
      </c>
      <c r="S1388" s="33">
        <f t="shared" si="234"/>
        <v>0</v>
      </c>
      <c r="T1388" s="33">
        <f t="shared" si="234"/>
        <v>0</v>
      </c>
      <c r="U1388" s="33">
        <f t="shared" si="234"/>
        <v>0</v>
      </c>
      <c r="V1388" s="33">
        <f t="shared" si="234"/>
        <v>2</v>
      </c>
      <c r="W1388" s="33">
        <f t="shared" si="234"/>
        <v>0</v>
      </c>
      <c r="X1388" s="33">
        <f t="shared" si="234"/>
        <v>0</v>
      </c>
      <c r="Y1388" s="33">
        <f t="shared" si="234"/>
        <v>0</v>
      </c>
      <c r="Z1388" s="33">
        <f t="shared" si="234"/>
        <v>0</v>
      </c>
      <c r="AA1388" s="33">
        <f t="shared" si="234"/>
        <v>0</v>
      </c>
      <c r="AB1388" s="33">
        <f t="shared" si="234"/>
        <v>0</v>
      </c>
      <c r="AC1388" s="33">
        <f t="shared" si="234"/>
        <v>10</v>
      </c>
      <c r="AD1388" s="33">
        <f t="shared" si="234"/>
        <v>0</v>
      </c>
      <c r="AE1388" s="33">
        <f t="shared" si="234"/>
        <v>0</v>
      </c>
      <c r="AF1388" s="33">
        <f t="shared" si="234"/>
        <v>0</v>
      </c>
      <c r="AG1388" s="33">
        <f t="shared" si="234"/>
        <v>0</v>
      </c>
      <c r="AH1388" s="33">
        <f t="shared" si="234"/>
        <v>1</v>
      </c>
      <c r="AI1388" s="33">
        <f t="shared" si="234"/>
        <v>0</v>
      </c>
      <c r="AJ1388" s="33">
        <f t="shared" si="234"/>
        <v>0</v>
      </c>
      <c r="AK1388" s="33">
        <f t="shared" si="234"/>
        <v>0</v>
      </c>
      <c r="AL1388" s="33">
        <f t="shared" si="234"/>
        <v>2</v>
      </c>
      <c r="AM1388" s="33">
        <f t="shared" si="234"/>
        <v>0</v>
      </c>
      <c r="AN1388" s="33">
        <f t="shared" si="234"/>
        <v>0</v>
      </c>
      <c r="AO1388" s="33">
        <f t="shared" si="234"/>
        <v>0</v>
      </c>
      <c r="AP1388" s="33">
        <f t="shared" si="234"/>
        <v>0</v>
      </c>
      <c r="AQ1388" s="33">
        <f t="shared" si="234"/>
        <v>0</v>
      </c>
      <c r="AR1388" s="33">
        <f t="shared" si="234"/>
        <v>0</v>
      </c>
      <c r="AS1388" s="33">
        <f t="shared" si="234"/>
        <v>0</v>
      </c>
      <c r="AT1388" s="33">
        <f t="shared" si="234"/>
        <v>0</v>
      </c>
      <c r="AU1388" s="33">
        <f t="shared" si="234"/>
        <v>0</v>
      </c>
      <c r="AV1388" s="33">
        <f t="shared" si="234"/>
        <v>0</v>
      </c>
    </row>
    <row r="1389" spans="2:48" ht="15" customHeight="1" x14ac:dyDescent="0.2">
      <c r="B1389" s="44"/>
      <c r="C1389" s="44"/>
      <c r="D1389" s="44"/>
      <c r="E1389" s="44"/>
      <c r="F1389" s="44"/>
      <c r="G1389" s="44"/>
      <c r="H1389" s="44"/>
      <c r="I1389" s="44"/>
      <c r="J1389" s="44"/>
      <c r="K1389" s="44"/>
      <c r="L1389" s="44"/>
      <c r="M1389" s="44"/>
      <c r="N1389" s="44"/>
      <c r="O1389" s="44"/>
      <c r="P1389" s="44"/>
      <c r="Q1389" s="44"/>
      <c r="R1389" s="44"/>
      <c r="S1389" s="44"/>
      <c r="T1389" s="44"/>
      <c r="U1389" s="44"/>
      <c r="V1389" s="44"/>
      <c r="W1389" s="44"/>
      <c r="X1389" s="44"/>
      <c r="Y1389" s="44"/>
    </row>
    <row r="1390" spans="2:48" ht="15" customHeight="1" x14ac:dyDescent="0.2">
      <c r="B1390" s="44"/>
      <c r="C1390" s="44"/>
      <c r="D1390" s="44"/>
      <c r="E1390" s="44"/>
      <c r="F1390" s="44"/>
      <c r="G1390" s="44"/>
      <c r="H1390" s="44"/>
      <c r="I1390" s="44"/>
      <c r="J1390" s="44"/>
      <c r="K1390" s="44"/>
      <c r="L1390" s="44"/>
      <c r="M1390" s="44"/>
      <c r="N1390" s="44"/>
      <c r="O1390" s="44"/>
      <c r="P1390" s="44"/>
      <c r="Q1390" s="44"/>
      <c r="R1390" s="44"/>
      <c r="S1390" s="44"/>
      <c r="T1390" s="44"/>
      <c r="U1390" s="44"/>
      <c r="V1390" s="44"/>
      <c r="W1390" s="44"/>
      <c r="X1390" s="44"/>
      <c r="Y1390" s="44"/>
    </row>
    <row r="1391" spans="2:48" ht="15" customHeight="1" x14ac:dyDescent="0.2">
      <c r="B1391" s="44"/>
      <c r="C1391" s="44"/>
      <c r="D1391" s="44"/>
      <c r="E1391" s="44"/>
      <c r="F1391" s="44"/>
      <c r="G1391" s="44"/>
      <c r="H1391" s="44"/>
      <c r="I1391" s="44"/>
      <c r="J1391" s="44"/>
      <c r="K1391" s="44"/>
      <c r="L1391" s="44"/>
      <c r="M1391" s="44"/>
      <c r="N1391" s="44"/>
      <c r="O1391" s="44"/>
      <c r="P1391" s="44"/>
      <c r="Q1391" s="44"/>
      <c r="R1391" s="44"/>
      <c r="S1391" s="44"/>
      <c r="T1391" s="44"/>
      <c r="U1391" s="44"/>
      <c r="V1391" s="44"/>
      <c r="W1391" s="44"/>
      <c r="X1391" s="44"/>
      <c r="Y1391" s="44"/>
    </row>
    <row r="1392" spans="2:48" ht="15" customHeight="1" x14ac:dyDescent="0.2">
      <c r="B1392" s="45"/>
      <c r="C1392" s="45"/>
      <c r="D1392" s="45"/>
      <c r="E1392" s="45"/>
      <c r="F1392" s="45"/>
      <c r="G1392" s="45"/>
      <c r="H1392" s="45"/>
      <c r="I1392" s="45"/>
      <c r="J1392" s="44"/>
      <c r="K1392" s="44"/>
      <c r="L1392" s="44"/>
      <c r="M1392" s="44"/>
      <c r="N1392" s="44"/>
      <c r="O1392" s="44"/>
      <c r="P1392" s="44"/>
      <c r="Q1392" s="44"/>
      <c r="R1392" s="44"/>
      <c r="S1392" s="44"/>
      <c r="T1392" s="44"/>
      <c r="U1392" s="44"/>
      <c r="V1392" s="44"/>
      <c r="W1392" s="44"/>
      <c r="X1392" s="44"/>
      <c r="Y1392" s="44"/>
    </row>
    <row r="1393" spans="2:28" ht="15" customHeight="1" x14ac:dyDescent="0.2">
      <c r="B1393" s="45"/>
      <c r="C1393" s="45"/>
      <c r="D1393" s="45"/>
      <c r="E1393" s="45"/>
      <c r="F1393" s="45"/>
      <c r="G1393" s="45"/>
      <c r="H1393" s="45"/>
      <c r="I1393" s="45"/>
      <c r="J1393" s="44"/>
      <c r="K1393" s="44"/>
      <c r="L1393" s="44"/>
      <c r="M1393" s="46"/>
      <c r="N1393" s="46"/>
      <c r="O1393" s="46"/>
      <c r="P1393" s="46"/>
      <c r="Q1393" s="46"/>
      <c r="R1393" s="46"/>
      <c r="S1393" s="46"/>
      <c r="T1393" s="46"/>
      <c r="U1393" s="46"/>
      <c r="V1393" s="46"/>
      <c r="W1393" s="46"/>
      <c r="X1393" s="46"/>
      <c r="Y1393" s="46"/>
      <c r="Z1393" s="46"/>
      <c r="AA1393" s="46"/>
      <c r="AB1393" s="46"/>
    </row>
    <row r="1394" spans="2:28" ht="15" customHeight="1" x14ac:dyDescent="0.6">
      <c r="B1394" s="45"/>
      <c r="C1394" s="47" t="s">
        <v>88</v>
      </c>
      <c r="D1394" s="48"/>
      <c r="E1394" s="48"/>
      <c r="F1394" s="48"/>
      <c r="G1394" s="48"/>
      <c r="H1394" s="48"/>
      <c r="I1394" s="45"/>
      <c r="J1394" s="44"/>
      <c r="K1394" s="44"/>
      <c r="L1394" s="44"/>
      <c r="M1394" s="46"/>
      <c r="N1394" s="46"/>
      <c r="O1394" s="46"/>
      <c r="P1394" s="46"/>
      <c r="Q1394" s="46"/>
      <c r="R1394" s="46"/>
      <c r="S1394" s="46"/>
      <c r="T1394" s="46"/>
      <c r="U1394" s="46"/>
      <c r="V1394" s="46"/>
      <c r="W1394" s="46"/>
      <c r="X1394" s="46"/>
      <c r="Y1394" s="46"/>
      <c r="Z1394" s="46"/>
      <c r="AA1394" s="46"/>
      <c r="AB1394" s="46"/>
    </row>
    <row r="1395" spans="2:28" ht="15" customHeight="1" x14ac:dyDescent="0.2">
      <c r="B1395" s="45"/>
      <c r="C1395" s="49" t="s">
        <v>89</v>
      </c>
      <c r="D1395" s="33" t="s">
        <v>90</v>
      </c>
      <c r="E1395" s="33" t="s">
        <v>91</v>
      </c>
      <c r="F1395" s="33" t="s">
        <v>92</v>
      </c>
      <c r="G1395" s="50"/>
      <c r="H1395" s="50" t="s">
        <v>93</v>
      </c>
      <c r="I1395" s="45"/>
      <c r="J1395" s="44"/>
      <c r="K1395" s="44"/>
      <c r="L1395" s="44"/>
      <c r="M1395" s="46"/>
      <c r="N1395" s="46"/>
      <c r="O1395" s="46"/>
      <c r="P1395" s="46"/>
      <c r="Q1395" s="46"/>
      <c r="R1395" s="46"/>
      <c r="S1395" s="46"/>
      <c r="T1395" s="46"/>
      <c r="U1395" s="46"/>
      <c r="V1395" s="46"/>
      <c r="W1395" s="46"/>
      <c r="X1395" s="46"/>
      <c r="Y1395" s="51" t="s">
        <v>94</v>
      </c>
      <c r="Z1395" s="52"/>
      <c r="AA1395" s="52"/>
      <c r="AB1395" s="46"/>
    </row>
    <row r="1396" spans="2:28" ht="15" customHeight="1" x14ac:dyDescent="0.2">
      <c r="B1396" s="45"/>
      <c r="C1396" s="53" t="s">
        <v>3</v>
      </c>
      <c r="D1396" s="15">
        <f>E1388</f>
        <v>38</v>
      </c>
      <c r="E1396" s="54">
        <f>T1399*D1396</f>
        <v>24738</v>
      </c>
      <c r="F1396" s="34">
        <f t="shared" ref="F1396:F1399" si="235">E1458*D1396</f>
        <v>16492</v>
      </c>
      <c r="G1396" s="45"/>
      <c r="H1396" s="45"/>
      <c r="I1396" s="45"/>
      <c r="J1396" s="44"/>
      <c r="K1396" s="44"/>
      <c r="L1396" s="44"/>
      <c r="M1396" s="46"/>
      <c r="N1396" s="51" t="s">
        <v>95</v>
      </c>
      <c r="O1396" s="52"/>
      <c r="P1396" s="52"/>
      <c r="Q1396" s="52"/>
      <c r="R1396" s="52"/>
      <c r="S1396" s="51" t="s">
        <v>96</v>
      </c>
      <c r="T1396" s="52"/>
      <c r="U1396" s="46"/>
      <c r="V1396" s="51" t="s">
        <v>97</v>
      </c>
      <c r="W1396" s="52"/>
      <c r="X1396" s="46"/>
      <c r="Y1396" s="6" t="s">
        <v>98</v>
      </c>
      <c r="Z1396" s="55"/>
      <c r="AA1396" s="56"/>
      <c r="AB1396" s="46"/>
    </row>
    <row r="1397" spans="2:28" ht="15" customHeight="1" x14ac:dyDescent="0.2">
      <c r="B1397" s="45"/>
      <c r="C1397" s="53" t="s">
        <v>99</v>
      </c>
      <c r="D1397" s="15">
        <f>F1388</f>
        <v>32</v>
      </c>
      <c r="E1397" s="54">
        <f>T1398*D1397</f>
        <v>20832</v>
      </c>
      <c r="F1397" s="34">
        <f t="shared" si="235"/>
        <v>13888</v>
      </c>
      <c r="G1397" s="45"/>
      <c r="H1397" s="45"/>
      <c r="I1397" s="45"/>
      <c r="J1397" s="44"/>
      <c r="K1397" s="44"/>
      <c r="L1397" s="44"/>
      <c r="M1397" s="46"/>
      <c r="N1397" s="6" t="s">
        <v>100</v>
      </c>
      <c r="O1397" s="52"/>
      <c r="P1397" s="52"/>
      <c r="Q1397" s="52"/>
      <c r="R1397" s="52"/>
      <c r="S1397" s="6"/>
      <c r="T1397" s="55" t="s">
        <v>101</v>
      </c>
      <c r="U1397" s="46"/>
      <c r="V1397" s="6" t="s">
        <v>102</v>
      </c>
      <c r="W1397" s="55">
        <f t="shared" ref="W1397:W1408" si="236">X1397*1.303</f>
        <v>8404.35</v>
      </c>
      <c r="X1397" s="96">
        <v>6450</v>
      </c>
      <c r="Y1397" s="6" t="s">
        <v>31</v>
      </c>
      <c r="Z1397" s="55">
        <f t="shared" ref="Z1397:Z1402" si="237">AA1397*1.32</f>
        <v>6204</v>
      </c>
      <c r="AA1397" s="56">
        <v>4700</v>
      </c>
      <c r="AB1397" s="46"/>
    </row>
    <row r="1398" spans="2:28" ht="15" customHeight="1" x14ac:dyDescent="0.2">
      <c r="B1398" s="45"/>
      <c r="C1398" s="53" t="s">
        <v>103</v>
      </c>
      <c r="D1398" s="15">
        <f>G1388</f>
        <v>11</v>
      </c>
      <c r="E1398" s="54">
        <f>T1401*D1398</f>
        <v>9900</v>
      </c>
      <c r="F1398" s="34">
        <f t="shared" si="235"/>
        <v>6600</v>
      </c>
      <c r="G1398" s="45"/>
      <c r="H1398" s="45"/>
      <c r="I1398" s="61"/>
      <c r="J1398" s="44"/>
      <c r="K1398" s="44"/>
      <c r="L1398" s="44"/>
      <c r="M1398" s="46"/>
      <c r="N1398" s="6"/>
      <c r="O1398" s="52"/>
      <c r="P1398" s="52"/>
      <c r="Q1398" s="52"/>
      <c r="R1398" s="52"/>
      <c r="S1398" s="6" t="s">
        <v>104</v>
      </c>
      <c r="T1398" s="55">
        <v>651</v>
      </c>
      <c r="U1398" s="46"/>
      <c r="V1398" s="6" t="s">
        <v>105</v>
      </c>
      <c r="W1398" s="55">
        <f t="shared" si="236"/>
        <v>8404.35</v>
      </c>
      <c r="X1398" s="96">
        <v>6450</v>
      </c>
      <c r="Y1398" s="6" t="s">
        <v>33</v>
      </c>
      <c r="Z1398" s="55">
        <f t="shared" si="237"/>
        <v>6204</v>
      </c>
      <c r="AA1398" s="56">
        <v>4700</v>
      </c>
      <c r="AB1398" s="46"/>
    </row>
    <row r="1399" spans="2:28" ht="15" customHeight="1" x14ac:dyDescent="0.2">
      <c r="B1399" s="45"/>
      <c r="C1399" s="53" t="s">
        <v>106</v>
      </c>
      <c r="D1399" s="15">
        <f>H1388</f>
        <v>3</v>
      </c>
      <c r="E1399" s="54">
        <f>T1401*D1399</f>
        <v>2700</v>
      </c>
      <c r="F1399" s="34">
        <f t="shared" si="235"/>
        <v>1800</v>
      </c>
      <c r="G1399" s="45"/>
      <c r="H1399" s="45"/>
      <c r="I1399" s="45"/>
      <c r="J1399" s="44"/>
      <c r="K1399" s="44"/>
      <c r="L1399" s="44"/>
      <c r="M1399" s="46"/>
      <c r="N1399" s="6" t="s">
        <v>107</v>
      </c>
      <c r="O1399" s="52"/>
      <c r="P1399" s="52"/>
      <c r="Q1399" s="52"/>
      <c r="R1399" s="52"/>
      <c r="S1399" s="6" t="s">
        <v>108</v>
      </c>
      <c r="T1399" s="55">
        <v>651</v>
      </c>
      <c r="U1399" s="46"/>
      <c r="V1399" s="6" t="s">
        <v>201</v>
      </c>
      <c r="W1399" s="55">
        <f t="shared" si="236"/>
        <v>4560.5</v>
      </c>
      <c r="X1399" s="96">
        <v>3500</v>
      </c>
      <c r="Y1399" s="6" t="s">
        <v>32</v>
      </c>
      <c r="Z1399" s="55">
        <f t="shared" si="237"/>
        <v>6204</v>
      </c>
      <c r="AA1399" s="56">
        <v>4700</v>
      </c>
      <c r="AB1399" s="46"/>
    </row>
    <row r="1400" spans="2:28" ht="15" customHeight="1" x14ac:dyDescent="0.2">
      <c r="B1400" s="45"/>
      <c r="C1400" s="53" t="s">
        <v>7</v>
      </c>
      <c r="D1400" s="15">
        <f>I1388</f>
        <v>3</v>
      </c>
      <c r="E1400" s="54">
        <f>T1403*D1400</f>
        <v>3019.5</v>
      </c>
      <c r="F1400" s="34">
        <f>E1463*D1400</f>
        <v>2013</v>
      </c>
      <c r="G1400" s="45"/>
      <c r="H1400" s="45"/>
      <c r="I1400" s="45"/>
      <c r="J1400" s="44"/>
      <c r="K1400" s="44"/>
      <c r="L1400" s="44"/>
      <c r="M1400" s="46"/>
      <c r="N1400" s="6"/>
      <c r="O1400" s="52"/>
      <c r="P1400" s="52"/>
      <c r="Q1400" s="52"/>
      <c r="R1400" s="52"/>
      <c r="S1400" s="6" t="s">
        <v>111</v>
      </c>
      <c r="T1400" s="55">
        <v>900</v>
      </c>
      <c r="U1400" s="46"/>
      <c r="V1400" s="6" t="s">
        <v>112</v>
      </c>
      <c r="W1400" s="55">
        <f t="shared" si="236"/>
        <v>8404.35</v>
      </c>
      <c r="X1400" s="96">
        <v>6450</v>
      </c>
      <c r="Y1400" s="6" t="s">
        <v>42</v>
      </c>
      <c r="Z1400" s="55">
        <f t="shared" si="237"/>
        <v>6600</v>
      </c>
      <c r="AA1400" s="56">
        <v>5000</v>
      </c>
      <c r="AB1400" s="46"/>
    </row>
    <row r="1401" spans="2:28" ht="15" customHeight="1" x14ac:dyDescent="0.2">
      <c r="B1401" s="45"/>
      <c r="C1401" s="53" t="s">
        <v>8</v>
      </c>
      <c r="D1401" s="15">
        <f>J1388</f>
        <v>0</v>
      </c>
      <c r="E1401" s="54">
        <f>T1402*D1401</f>
        <v>0</v>
      </c>
      <c r="F1401" s="34">
        <f>E1462*D1401</f>
        <v>0</v>
      </c>
      <c r="G1401" s="45"/>
      <c r="H1401" s="45"/>
      <c r="I1401" s="45"/>
      <c r="J1401" s="44"/>
      <c r="K1401" s="44"/>
      <c r="L1401" s="44"/>
      <c r="M1401" s="46"/>
      <c r="N1401" s="6" t="s">
        <v>27</v>
      </c>
      <c r="O1401" s="55">
        <f t="shared" ref="O1401:O1406" si="238">Q1401*1.4</f>
        <v>1330</v>
      </c>
      <c r="P1401" s="52"/>
      <c r="Q1401" s="67">
        <v>950</v>
      </c>
      <c r="R1401" s="67">
        <v>951</v>
      </c>
      <c r="S1401" s="6" t="s">
        <v>113</v>
      </c>
      <c r="T1401" s="55">
        <v>900</v>
      </c>
      <c r="U1401" s="46"/>
      <c r="V1401" s="6" t="s">
        <v>114</v>
      </c>
      <c r="W1401" s="55">
        <f t="shared" si="236"/>
        <v>6026.375</v>
      </c>
      <c r="X1401" s="96">
        <v>4625</v>
      </c>
      <c r="Y1401" s="6" t="s">
        <v>115</v>
      </c>
      <c r="Z1401" s="55">
        <f t="shared" si="237"/>
        <v>6600</v>
      </c>
      <c r="AA1401" s="56">
        <v>5000</v>
      </c>
      <c r="AB1401" s="46"/>
    </row>
    <row r="1402" spans="2:28" ht="15" customHeight="1" x14ac:dyDescent="0.2">
      <c r="B1402" s="45"/>
      <c r="C1402" s="53" t="s">
        <v>116</v>
      </c>
      <c r="D1402" s="15">
        <f>K1388</f>
        <v>0</v>
      </c>
      <c r="E1402" s="54">
        <f t="shared" ref="E1402:E1403" si="239">T1407*D1402</f>
        <v>0</v>
      </c>
      <c r="F1402" s="34">
        <f t="shared" ref="F1402:F1403" si="240">E1465*D1402</f>
        <v>0</v>
      </c>
      <c r="G1402" s="45"/>
      <c r="H1402" s="45"/>
      <c r="I1402" s="45"/>
      <c r="J1402" s="44"/>
      <c r="K1402" s="44"/>
      <c r="L1402" s="44"/>
      <c r="M1402" s="46"/>
      <c r="N1402" s="6" t="s">
        <v>28</v>
      </c>
      <c r="O1402" s="55">
        <f t="shared" si="238"/>
        <v>1120</v>
      </c>
      <c r="P1402" s="52"/>
      <c r="Q1402" s="67">
        <v>800</v>
      </c>
      <c r="R1402" s="67">
        <v>801</v>
      </c>
      <c r="S1402" s="6" t="s">
        <v>117</v>
      </c>
      <c r="T1402" s="55">
        <v>1304.19</v>
      </c>
      <c r="U1402" s="46"/>
      <c r="V1402" s="6" t="s">
        <v>345</v>
      </c>
      <c r="W1402" s="55">
        <f t="shared" si="236"/>
        <v>8404.35</v>
      </c>
      <c r="X1402" s="96">
        <v>6450</v>
      </c>
      <c r="Y1402" s="6" t="s">
        <v>119</v>
      </c>
      <c r="Z1402" s="55">
        <f t="shared" si="237"/>
        <v>6204</v>
      </c>
      <c r="AA1402" s="56">
        <v>4700</v>
      </c>
      <c r="AB1402" s="46"/>
    </row>
    <row r="1403" spans="2:28" ht="15" customHeight="1" x14ac:dyDescent="0.2">
      <c r="B1403" s="45"/>
      <c r="C1403" s="53" t="s">
        <v>10</v>
      </c>
      <c r="D1403" s="15">
        <f>L1388</f>
        <v>10</v>
      </c>
      <c r="E1403" s="54">
        <f t="shared" si="239"/>
        <v>30058.5</v>
      </c>
      <c r="F1403" s="34">
        <f t="shared" si="240"/>
        <v>20730</v>
      </c>
      <c r="G1403" s="45"/>
      <c r="H1403" s="45"/>
      <c r="I1403" s="45"/>
      <c r="J1403" s="44"/>
      <c r="K1403" s="44"/>
      <c r="L1403" s="44"/>
      <c r="M1403" s="46"/>
      <c r="N1403" s="6" t="s">
        <v>120</v>
      </c>
      <c r="O1403" s="55">
        <f t="shared" si="238"/>
        <v>1750</v>
      </c>
      <c r="P1403" s="52"/>
      <c r="Q1403" s="67">
        <v>1250</v>
      </c>
      <c r="R1403" s="67">
        <v>1251</v>
      </c>
      <c r="S1403" s="6" t="s">
        <v>121</v>
      </c>
      <c r="T1403" s="55">
        <v>1006.5</v>
      </c>
      <c r="U1403" s="46"/>
      <c r="V1403" s="6" t="s">
        <v>122</v>
      </c>
      <c r="W1403" s="55">
        <f t="shared" si="236"/>
        <v>8404.35</v>
      </c>
      <c r="X1403" s="96">
        <v>6450</v>
      </c>
      <c r="Y1403" s="6" t="s">
        <v>123</v>
      </c>
      <c r="Z1403" s="55">
        <v>9000</v>
      </c>
      <c r="AA1403" s="56">
        <v>6800</v>
      </c>
      <c r="AB1403" s="46"/>
    </row>
    <row r="1404" spans="2:28" ht="15" customHeight="1" x14ac:dyDescent="0.2">
      <c r="B1404" s="45"/>
      <c r="C1404" s="53" t="s">
        <v>292</v>
      </c>
      <c r="D1404" s="15">
        <f>M1388</f>
        <v>0</v>
      </c>
      <c r="E1404" s="54">
        <f>T1413*D1404</f>
        <v>0</v>
      </c>
      <c r="F1404" s="34">
        <f t="shared" ref="F1404:F1406" si="241">E1466*D1404</f>
        <v>0</v>
      </c>
      <c r="G1404" s="68" t="s">
        <v>92</v>
      </c>
      <c r="H1404" s="69"/>
      <c r="I1404" s="45"/>
      <c r="J1404" s="44"/>
      <c r="K1404" s="44"/>
      <c r="L1404" s="44"/>
      <c r="M1404" s="46"/>
      <c r="N1404" s="6" t="s">
        <v>125</v>
      </c>
      <c r="O1404" s="55">
        <f t="shared" si="238"/>
        <v>1750</v>
      </c>
      <c r="P1404" s="52"/>
      <c r="Q1404" s="67">
        <v>1250</v>
      </c>
      <c r="R1404" s="67">
        <v>1251</v>
      </c>
      <c r="S1404" s="6" t="s">
        <v>126</v>
      </c>
      <c r="T1404" s="55">
        <v>1050.32</v>
      </c>
      <c r="U1404" s="46"/>
      <c r="V1404" s="6" t="s">
        <v>127</v>
      </c>
      <c r="W1404" s="55">
        <f t="shared" si="236"/>
        <v>0</v>
      </c>
      <c r="X1404" s="46"/>
      <c r="Y1404" s="6" t="s">
        <v>128</v>
      </c>
      <c r="Z1404" s="55">
        <v>9000</v>
      </c>
      <c r="AA1404" s="56">
        <v>6800</v>
      </c>
      <c r="AB1404" s="46"/>
    </row>
    <row r="1405" spans="2:28" ht="15" customHeight="1" x14ac:dyDescent="0.2">
      <c r="B1405" s="45"/>
      <c r="C1405" s="53" t="s">
        <v>129</v>
      </c>
      <c r="D1405" s="15">
        <f>N1388</f>
        <v>3</v>
      </c>
      <c r="E1405" s="54">
        <f t="shared" ref="E1405:E1406" si="242">T1409*D1405</f>
        <v>18303.599999999999</v>
      </c>
      <c r="F1405" s="34">
        <f t="shared" si="241"/>
        <v>11787</v>
      </c>
      <c r="G1405" s="68" t="s">
        <v>130</v>
      </c>
      <c r="H1405" s="71">
        <f>E1446*0.33</f>
        <v>52422.3315</v>
      </c>
      <c r="I1405" s="45"/>
      <c r="J1405" s="44"/>
      <c r="K1405" s="44"/>
      <c r="L1405" s="44"/>
      <c r="M1405" s="46"/>
      <c r="N1405" s="6" t="s">
        <v>131</v>
      </c>
      <c r="O1405" s="55">
        <f t="shared" si="238"/>
        <v>700</v>
      </c>
      <c r="P1405" s="52"/>
      <c r="Q1405" s="67">
        <v>500</v>
      </c>
      <c r="R1405" s="67">
        <v>501</v>
      </c>
      <c r="S1405" s="6"/>
      <c r="T1405" s="55"/>
      <c r="U1405" s="46"/>
      <c r="V1405" s="6" t="s">
        <v>132</v>
      </c>
      <c r="W1405" s="55">
        <f t="shared" si="236"/>
        <v>8404.35</v>
      </c>
      <c r="X1405" s="46">
        <v>6450</v>
      </c>
      <c r="Y1405" s="6" t="s">
        <v>133</v>
      </c>
      <c r="Z1405" s="55">
        <f t="shared" ref="Z1405:Z1407" si="243">AA1405*1.32</f>
        <v>6600</v>
      </c>
      <c r="AA1405" s="56">
        <v>5000</v>
      </c>
      <c r="AB1405" s="46"/>
    </row>
    <row r="1406" spans="2:28" ht="15" customHeight="1" x14ac:dyDescent="0.2">
      <c r="B1406" s="45"/>
      <c r="C1406" s="53" t="s">
        <v>134</v>
      </c>
      <c r="D1406" s="15">
        <f>O1388</f>
        <v>0</v>
      </c>
      <c r="E1406" s="54">
        <f t="shared" si="242"/>
        <v>0</v>
      </c>
      <c r="F1406" s="34">
        <f t="shared" si="241"/>
        <v>0</v>
      </c>
      <c r="G1406" s="68" t="s">
        <v>135</v>
      </c>
      <c r="H1406" s="72">
        <f>E1446-G1446</f>
        <v>158855.54999999999</v>
      </c>
      <c r="I1406" s="45"/>
      <c r="J1406" s="44"/>
      <c r="K1406" s="44"/>
      <c r="L1406" s="44"/>
      <c r="M1406" s="46"/>
      <c r="N1406" s="6" t="s">
        <v>136</v>
      </c>
      <c r="O1406" s="55">
        <f t="shared" si="238"/>
        <v>1260</v>
      </c>
      <c r="P1406" s="52"/>
      <c r="Q1406" s="67">
        <v>900</v>
      </c>
      <c r="R1406" s="67">
        <v>901</v>
      </c>
      <c r="S1406" s="6"/>
      <c r="T1406" s="55"/>
      <c r="U1406" s="46"/>
      <c r="V1406" s="6" t="s">
        <v>137</v>
      </c>
      <c r="W1406" s="55">
        <f t="shared" si="236"/>
        <v>6026.375</v>
      </c>
      <c r="X1406" s="46">
        <v>4625</v>
      </c>
      <c r="Y1406" s="6" t="s">
        <v>39</v>
      </c>
      <c r="Z1406" s="55">
        <f t="shared" si="243"/>
        <v>7656</v>
      </c>
      <c r="AA1406" s="56">
        <v>5800</v>
      </c>
      <c r="AB1406" s="46"/>
    </row>
    <row r="1407" spans="2:28" ht="31.5" customHeight="1" x14ac:dyDescent="0.35">
      <c r="B1407" s="45"/>
      <c r="C1407" s="53" t="s">
        <v>138</v>
      </c>
      <c r="D1407" s="15">
        <f>Q1388</f>
        <v>1</v>
      </c>
      <c r="E1407" s="54">
        <f>T1412*D1407</f>
        <v>8050</v>
      </c>
      <c r="F1407" s="34">
        <f>E1470*D1407</f>
        <v>5215</v>
      </c>
      <c r="G1407" s="68" t="s">
        <v>139</v>
      </c>
      <c r="H1407" s="74">
        <f>E1446-F1446</f>
        <v>50222.549999999988</v>
      </c>
      <c r="I1407" s="45"/>
      <c r="J1407" s="44"/>
      <c r="K1407" s="44"/>
      <c r="L1407" s="44"/>
      <c r="M1407" s="46"/>
      <c r="N1407" s="6" t="s">
        <v>140</v>
      </c>
      <c r="O1407" s="55"/>
      <c r="P1407" s="52"/>
      <c r="Q1407" s="67"/>
      <c r="R1407" s="67"/>
      <c r="S1407" s="6" t="s">
        <v>141</v>
      </c>
      <c r="T1407" s="55">
        <v>1850.8</v>
      </c>
      <c r="U1407" s="46"/>
      <c r="V1407" s="6" t="s">
        <v>142</v>
      </c>
      <c r="W1407" s="55">
        <f t="shared" si="236"/>
        <v>8404.35</v>
      </c>
      <c r="X1407" s="46">
        <v>6450</v>
      </c>
      <c r="Y1407" s="6" t="s">
        <v>143</v>
      </c>
      <c r="Z1407" s="55">
        <f t="shared" si="243"/>
        <v>3168</v>
      </c>
      <c r="AA1407" s="56">
        <v>2400</v>
      </c>
      <c r="AB1407" s="46"/>
    </row>
    <row r="1408" spans="2:28" ht="15" customHeight="1" x14ac:dyDescent="0.2">
      <c r="B1408" s="45"/>
      <c r="C1408" s="53" t="s">
        <v>14</v>
      </c>
      <c r="D1408" s="15">
        <f>P1388</f>
        <v>0</v>
      </c>
      <c r="E1408" s="54">
        <f>T1411*D1408</f>
        <v>0</v>
      </c>
      <c r="F1408" s="34">
        <f>E1469*D1408</f>
        <v>0</v>
      </c>
      <c r="G1408" s="61"/>
      <c r="H1408" s="61"/>
      <c r="I1408" s="45"/>
      <c r="J1408" s="44"/>
      <c r="K1408" s="44"/>
      <c r="L1408" s="44"/>
      <c r="M1408" s="46"/>
      <c r="N1408" s="6"/>
      <c r="O1408" s="55"/>
      <c r="P1408" s="52"/>
      <c r="Q1408" s="67"/>
      <c r="R1408" s="67"/>
      <c r="S1408" s="6" t="s">
        <v>144</v>
      </c>
      <c r="T1408" s="55">
        <v>3005.85</v>
      </c>
      <c r="U1408" s="46"/>
      <c r="V1408" s="6" t="s">
        <v>145</v>
      </c>
      <c r="W1408" s="55">
        <f t="shared" si="236"/>
        <v>8404.35</v>
      </c>
      <c r="X1408" s="46">
        <v>6450</v>
      </c>
      <c r="AB1408" s="46"/>
    </row>
    <row r="1409" spans="2:28" ht="15" customHeight="1" x14ac:dyDescent="0.2">
      <c r="B1409" s="45"/>
      <c r="C1409" s="53" t="s">
        <v>16</v>
      </c>
      <c r="D1409" s="15">
        <f>R1388</f>
        <v>0</v>
      </c>
      <c r="E1409" s="54">
        <f>T1414*D1409</f>
        <v>0</v>
      </c>
      <c r="F1409" s="34">
        <f>U1414*D1409</f>
        <v>0</v>
      </c>
      <c r="G1409" s="61"/>
      <c r="H1409" s="61"/>
      <c r="I1409" s="45"/>
      <c r="J1409" s="44"/>
      <c r="K1409" s="44"/>
      <c r="L1409" s="44"/>
      <c r="M1409" s="46"/>
      <c r="N1409" s="6" t="s">
        <v>146</v>
      </c>
      <c r="O1409" s="55">
        <f t="shared" ref="O1409:O1410" si="244">Q1409*1.4</f>
        <v>5300.4</v>
      </c>
      <c r="P1409" s="52"/>
      <c r="Q1409" s="67">
        <v>3786</v>
      </c>
      <c r="R1409" s="67">
        <v>3787</v>
      </c>
      <c r="S1409" s="6" t="s">
        <v>147</v>
      </c>
      <c r="T1409" s="55">
        <v>6101.2</v>
      </c>
      <c r="U1409" s="46"/>
      <c r="V1409" s="46"/>
      <c r="W1409" s="46"/>
      <c r="X1409" s="46"/>
      <c r="Y1409" s="46"/>
      <c r="Z1409" s="46"/>
      <c r="AA1409" s="46"/>
      <c r="AB1409" s="46"/>
    </row>
    <row r="1410" spans="2:28" ht="15" customHeight="1" x14ac:dyDescent="0.2">
      <c r="B1410" s="45"/>
      <c r="C1410" s="33" t="s">
        <v>148</v>
      </c>
      <c r="D1410" s="33"/>
      <c r="E1410" s="75">
        <f t="shared" ref="E1410:F1410" si="245">SUM(E1396:E1409)</f>
        <v>117601.60000000001</v>
      </c>
      <c r="F1410" s="75">
        <f t="shared" si="245"/>
        <v>78525</v>
      </c>
      <c r="G1410" s="75"/>
      <c r="H1410" s="33"/>
      <c r="I1410" s="45"/>
      <c r="J1410" s="44"/>
      <c r="K1410" s="44"/>
      <c r="L1410" s="44"/>
      <c r="M1410" s="46"/>
      <c r="N1410" s="6" t="s">
        <v>149</v>
      </c>
      <c r="O1410" s="55">
        <f t="shared" si="244"/>
        <v>3360</v>
      </c>
      <c r="P1410" s="52"/>
      <c r="Q1410" s="67">
        <v>2400</v>
      </c>
      <c r="R1410" s="67">
        <v>2401</v>
      </c>
      <c r="S1410" s="6" t="s">
        <v>150</v>
      </c>
      <c r="T1410" s="55">
        <v>6900.6</v>
      </c>
      <c r="U1410" s="46"/>
      <c r="V1410" s="46"/>
      <c r="W1410" s="46"/>
      <c r="X1410" s="46"/>
      <c r="Y1410" s="46"/>
      <c r="Z1410" s="46"/>
      <c r="AA1410" s="46"/>
      <c r="AB1410" s="46"/>
    </row>
    <row r="1411" spans="2:28" ht="15" customHeight="1" x14ac:dyDescent="0.2">
      <c r="B1411" s="45"/>
      <c r="C1411" s="77" t="s">
        <v>159</v>
      </c>
      <c r="D1411" s="15">
        <f>S1388</f>
        <v>0</v>
      </c>
      <c r="E1411" s="54">
        <f>W1397*D1411</f>
        <v>0</v>
      </c>
      <c r="F1411" s="34">
        <f t="shared" ref="F1411:F1413" si="246">K1463*D1411</f>
        <v>0</v>
      </c>
      <c r="G1411" s="45"/>
      <c r="H1411" s="45"/>
      <c r="I1411" s="45"/>
      <c r="J1411" s="44"/>
      <c r="K1411" s="44"/>
      <c r="L1411" s="44"/>
      <c r="M1411" s="46"/>
      <c r="N1411" s="6" t="s">
        <v>151</v>
      </c>
      <c r="O1411" s="55">
        <f>Q1411*1.45</f>
        <v>5800</v>
      </c>
      <c r="P1411" s="52"/>
      <c r="Q1411" s="67">
        <v>4000</v>
      </c>
      <c r="R1411" s="67">
        <v>4001</v>
      </c>
      <c r="S1411" s="6" t="s">
        <v>152</v>
      </c>
      <c r="T1411" s="55">
        <v>6900.6</v>
      </c>
      <c r="U1411" s="46"/>
      <c r="V1411" s="46"/>
      <c r="W1411" s="46"/>
      <c r="X1411" s="46"/>
      <c r="Y1411" s="46"/>
      <c r="Z1411" s="46"/>
      <c r="AA1411" s="46"/>
      <c r="AB1411" s="46"/>
    </row>
    <row r="1412" spans="2:28" ht="15" customHeight="1" x14ac:dyDescent="0.2">
      <c r="B1412" s="45"/>
      <c r="C1412" s="78" t="s">
        <v>158</v>
      </c>
      <c r="D1412" s="15">
        <f>T1388</f>
        <v>0</v>
      </c>
      <c r="E1412" s="54">
        <f t="shared" ref="E1412:E1413" si="247">W1397*D1412</f>
        <v>0</v>
      </c>
      <c r="F1412" s="34">
        <f t="shared" si="246"/>
        <v>0</v>
      </c>
      <c r="G1412" s="45"/>
      <c r="H1412" s="45"/>
      <c r="I1412" s="45"/>
      <c r="J1412" s="44"/>
      <c r="K1412" s="44"/>
      <c r="L1412" s="44"/>
      <c r="M1412" s="46"/>
      <c r="N1412" s="6" t="s">
        <v>154</v>
      </c>
      <c r="O1412" s="55">
        <f t="shared" ref="O1412:O1413" si="248">Q1412*1.4</f>
        <v>5250</v>
      </c>
      <c r="P1412" s="52"/>
      <c r="Q1412" s="67">
        <v>3750</v>
      </c>
      <c r="R1412" s="67">
        <v>3751</v>
      </c>
      <c r="S1412" s="6" t="s">
        <v>155</v>
      </c>
      <c r="T1412" s="55">
        <v>8050</v>
      </c>
      <c r="U1412" s="46"/>
      <c r="V1412" s="46"/>
      <c r="W1412" s="46"/>
      <c r="X1412" s="46"/>
      <c r="Y1412" s="46"/>
      <c r="Z1412" s="46"/>
      <c r="AA1412" s="46"/>
      <c r="AB1412" s="46"/>
    </row>
    <row r="1413" spans="2:28" ht="15" customHeight="1" x14ac:dyDescent="0.2">
      <c r="B1413" s="45"/>
      <c r="C1413" s="79" t="s">
        <v>161</v>
      </c>
      <c r="D1413" s="80">
        <f>U1388</f>
        <v>0</v>
      </c>
      <c r="E1413" s="81">
        <f t="shared" si="247"/>
        <v>0</v>
      </c>
      <c r="F1413" s="34">
        <f t="shared" si="246"/>
        <v>0</v>
      </c>
      <c r="G1413" s="45"/>
      <c r="H1413" s="45"/>
      <c r="I1413" s="45"/>
      <c r="J1413" s="44"/>
      <c r="K1413" s="44"/>
      <c r="L1413" s="44"/>
      <c r="M1413" s="46"/>
      <c r="N1413" s="6" t="s">
        <v>156</v>
      </c>
      <c r="O1413" s="55">
        <f t="shared" si="248"/>
        <v>7000</v>
      </c>
      <c r="P1413" s="52"/>
      <c r="Q1413" s="67">
        <v>5000</v>
      </c>
      <c r="R1413" s="67">
        <v>5001</v>
      </c>
      <c r="S1413" s="6" t="s">
        <v>157</v>
      </c>
      <c r="T1413" s="55">
        <v>8000</v>
      </c>
      <c r="U1413" s="46"/>
      <c r="V1413" s="46"/>
      <c r="W1413" s="46"/>
      <c r="X1413" s="46"/>
      <c r="Y1413" s="46"/>
      <c r="Z1413" s="46"/>
      <c r="AA1413" s="46"/>
      <c r="AB1413" s="46"/>
    </row>
    <row r="1414" spans="2:28" ht="15" customHeight="1" x14ac:dyDescent="0.2">
      <c r="B1414" s="45"/>
      <c r="C1414" s="78" t="s">
        <v>20</v>
      </c>
      <c r="D1414" s="15">
        <f>V1388</f>
        <v>2</v>
      </c>
      <c r="E1414" s="81">
        <f>W1406*D1414</f>
        <v>12052.75</v>
      </c>
      <c r="F1414" s="34">
        <f>X1406*D1414</f>
        <v>9250</v>
      </c>
      <c r="G1414" s="45"/>
      <c r="H1414" s="45"/>
      <c r="I1414" s="45"/>
      <c r="J1414" s="44"/>
      <c r="K1414" s="44"/>
      <c r="L1414" s="44"/>
      <c r="M1414" s="46"/>
      <c r="N1414" s="6"/>
      <c r="O1414" s="55"/>
      <c r="P1414" s="52"/>
      <c r="Q1414" s="67"/>
      <c r="R1414" s="67"/>
      <c r="S1414" s="6" t="s">
        <v>16</v>
      </c>
      <c r="T1414" s="55">
        <v>1500</v>
      </c>
      <c r="U1414" s="46">
        <v>1100</v>
      </c>
      <c r="V1414" s="46"/>
      <c r="W1414" s="46"/>
      <c r="X1414" s="46"/>
      <c r="Y1414" s="46"/>
      <c r="Z1414" s="46"/>
      <c r="AA1414" s="46"/>
      <c r="AB1414" s="46"/>
    </row>
    <row r="1415" spans="2:28" ht="15" customHeight="1" x14ac:dyDescent="0.2">
      <c r="B1415" s="45"/>
      <c r="C1415" s="78" t="s">
        <v>163</v>
      </c>
      <c r="D1415" s="15">
        <f>W1388</f>
        <v>0</v>
      </c>
      <c r="E1415" s="81">
        <f t="shared" ref="E1415:E1416" si="249">W1400*D1415</f>
        <v>0</v>
      </c>
      <c r="F1415" s="34">
        <f t="shared" ref="F1415:F1416" si="250">K1467*D1415</f>
        <v>0</v>
      </c>
      <c r="G1415" s="45"/>
      <c r="H1415" s="45"/>
      <c r="I1415" s="45"/>
      <c r="J1415" s="44"/>
      <c r="K1415" s="44"/>
      <c r="L1415" s="44"/>
      <c r="M1415" s="46"/>
      <c r="N1415" s="6" t="s">
        <v>160</v>
      </c>
      <c r="O1415" s="55"/>
      <c r="P1415" s="52"/>
      <c r="Q1415" s="67"/>
      <c r="R1415" s="67"/>
      <c r="S1415" s="46"/>
      <c r="T1415" s="46"/>
      <c r="U1415" s="46"/>
      <c r="V1415" s="46"/>
      <c r="W1415" s="46"/>
      <c r="X1415" s="46"/>
      <c r="Y1415" s="46"/>
      <c r="Z1415" s="46"/>
      <c r="AA1415" s="46"/>
      <c r="AB1415" s="46"/>
    </row>
    <row r="1416" spans="2:28" ht="15" customHeight="1" x14ac:dyDescent="0.2">
      <c r="B1416" s="45"/>
      <c r="C1416" s="78" t="s">
        <v>165</v>
      </c>
      <c r="D1416" s="15">
        <f>X1388</f>
        <v>0</v>
      </c>
      <c r="E1416" s="81">
        <f t="shared" si="249"/>
        <v>0</v>
      </c>
      <c r="F1416" s="34">
        <f t="shared" si="250"/>
        <v>0</v>
      </c>
      <c r="G1416" s="45"/>
      <c r="H1416" s="45"/>
      <c r="I1416" s="45"/>
      <c r="J1416" s="44"/>
      <c r="K1416" s="44"/>
      <c r="L1416" s="44"/>
      <c r="M1416" s="46"/>
      <c r="N1416" s="6"/>
      <c r="O1416" s="55"/>
      <c r="P1416" s="52"/>
      <c r="Q1416" s="67"/>
      <c r="R1416" s="67"/>
      <c r="S1416" s="46"/>
      <c r="T1416" s="46"/>
      <c r="U1416" s="46"/>
      <c r="V1416" s="46"/>
      <c r="W1416" s="46"/>
      <c r="X1416" s="46"/>
      <c r="Y1416" s="46"/>
      <c r="Z1416" s="46"/>
      <c r="AA1416" s="46"/>
      <c r="AB1416" s="46"/>
    </row>
    <row r="1417" spans="2:28" ht="15" customHeight="1" x14ac:dyDescent="0.2">
      <c r="B1417" s="45"/>
      <c r="C1417" s="53" t="s">
        <v>23</v>
      </c>
      <c r="D1417" s="15">
        <f>Y1388</f>
        <v>0</v>
      </c>
      <c r="E1417" s="81">
        <f>W1398*D1417</f>
        <v>0</v>
      </c>
      <c r="F1417" s="34">
        <f>X1398*D1417</f>
        <v>0</v>
      </c>
      <c r="G1417" s="45"/>
      <c r="H1417" s="45"/>
      <c r="I1417" s="45"/>
      <c r="J1417" s="44"/>
      <c r="K1417" s="44"/>
      <c r="L1417" s="44"/>
      <c r="M1417" s="46"/>
      <c r="N1417" s="6" t="s">
        <v>162</v>
      </c>
      <c r="O1417" s="55">
        <f t="shared" ref="O1417:O1420" si="251">Q1417*1.4</f>
        <v>1610</v>
      </c>
      <c r="P1417" s="52"/>
      <c r="Q1417" s="67">
        <v>1150</v>
      </c>
      <c r="R1417" s="67">
        <v>1151</v>
      </c>
      <c r="S1417" s="46"/>
      <c r="T1417" s="46"/>
      <c r="U1417" s="46"/>
      <c r="V1417" s="46"/>
      <c r="W1417" s="46"/>
      <c r="X1417" s="46"/>
      <c r="Y1417" s="46"/>
      <c r="Z1417" s="46"/>
      <c r="AA1417" s="46"/>
      <c r="AB1417" s="46"/>
    </row>
    <row r="1418" spans="2:28" ht="15" customHeight="1" x14ac:dyDescent="0.2">
      <c r="B1418" s="45"/>
      <c r="C1418" s="53"/>
      <c r="D1418" s="15"/>
      <c r="E1418" s="245"/>
      <c r="F1418" s="8"/>
      <c r="G1418" s="45"/>
      <c r="H1418" s="45"/>
      <c r="I1418" s="45"/>
      <c r="J1418" s="44"/>
      <c r="K1418" s="44"/>
      <c r="L1418" s="44"/>
      <c r="M1418" s="46"/>
      <c r="N1418" s="6" t="s">
        <v>164</v>
      </c>
      <c r="O1418" s="55">
        <f t="shared" si="251"/>
        <v>1610</v>
      </c>
      <c r="P1418" s="52"/>
      <c r="Q1418" s="67">
        <v>1150</v>
      </c>
      <c r="R1418" s="67">
        <v>1151</v>
      </c>
      <c r="S1418" s="46"/>
      <c r="T1418" s="46"/>
      <c r="U1418" s="46"/>
      <c r="V1418" s="46"/>
      <c r="W1418" s="46"/>
      <c r="X1418" s="46"/>
      <c r="Y1418" s="46"/>
      <c r="Z1418" s="46"/>
      <c r="AA1418" s="46"/>
      <c r="AB1418" s="46"/>
    </row>
    <row r="1419" spans="2:28" ht="15" customHeight="1" x14ac:dyDescent="0.2">
      <c r="B1419" s="45"/>
      <c r="C1419" s="53"/>
      <c r="D1419" s="15"/>
      <c r="E1419" s="245"/>
      <c r="F1419" s="8"/>
      <c r="G1419" s="45"/>
      <c r="H1419" s="45"/>
      <c r="I1419" s="45"/>
      <c r="J1419" s="44"/>
      <c r="K1419" s="44"/>
      <c r="L1419" s="44"/>
      <c r="M1419" s="46"/>
      <c r="N1419" s="6" t="s">
        <v>166</v>
      </c>
      <c r="O1419" s="55">
        <f t="shared" si="251"/>
        <v>1610</v>
      </c>
      <c r="P1419" s="52"/>
      <c r="Q1419" s="67">
        <v>1150</v>
      </c>
      <c r="R1419" s="67">
        <v>1151</v>
      </c>
      <c r="S1419" s="46"/>
      <c r="T1419" s="46"/>
      <c r="U1419" s="46"/>
      <c r="V1419" s="46"/>
      <c r="W1419" s="46"/>
      <c r="X1419" s="46"/>
      <c r="Y1419" s="46"/>
      <c r="Z1419" s="46"/>
      <c r="AA1419" s="46"/>
      <c r="AB1419" s="46"/>
    </row>
    <row r="1420" spans="2:28" ht="15" customHeight="1" x14ac:dyDescent="0.2">
      <c r="B1420" s="45"/>
      <c r="C1420" s="53"/>
      <c r="D1420" s="15"/>
      <c r="E1420" s="245"/>
      <c r="F1420" s="8"/>
      <c r="G1420" s="45"/>
      <c r="H1420" s="45"/>
      <c r="I1420" s="45"/>
      <c r="J1420" s="44"/>
      <c r="K1420" s="44"/>
      <c r="L1420" s="44"/>
      <c r="M1420" s="46"/>
      <c r="N1420" s="6" t="s">
        <v>167</v>
      </c>
      <c r="O1420" s="55">
        <f t="shared" si="251"/>
        <v>1190</v>
      </c>
      <c r="P1420" s="52"/>
      <c r="Q1420" s="67">
        <v>850</v>
      </c>
      <c r="R1420" s="67">
        <v>851</v>
      </c>
      <c r="S1420" s="46"/>
      <c r="T1420" s="46"/>
      <c r="U1420" s="46"/>
      <c r="V1420" s="46"/>
      <c r="W1420" s="46"/>
      <c r="X1420" s="46"/>
      <c r="Y1420" s="46"/>
      <c r="Z1420" s="46"/>
      <c r="AA1420" s="46"/>
      <c r="AB1420" s="46"/>
    </row>
    <row r="1421" spans="2:28" ht="15" customHeight="1" x14ac:dyDescent="0.2">
      <c r="B1421" s="45"/>
      <c r="C1421" s="49" t="s">
        <v>95</v>
      </c>
      <c r="D1421" s="33"/>
      <c r="E1421" s="75">
        <f t="shared" ref="E1421:F1421" si="252">SUM(E1411:E1420)</f>
        <v>12052.75</v>
      </c>
      <c r="F1421" s="82">
        <f t="shared" si="252"/>
        <v>9250</v>
      </c>
      <c r="G1421" s="85"/>
      <c r="H1421" s="45"/>
      <c r="I1421" s="45"/>
      <c r="J1421" s="44"/>
      <c r="K1421" s="44"/>
      <c r="L1421" s="44"/>
      <c r="M1421" s="46"/>
      <c r="N1421" s="46"/>
      <c r="O1421" s="46"/>
      <c r="P1421" s="46"/>
      <c r="Q1421" s="46"/>
      <c r="R1421" s="46"/>
      <c r="S1421" s="46"/>
      <c r="T1421" s="46"/>
      <c r="U1421" s="46"/>
      <c r="V1421" s="46"/>
      <c r="W1421" s="46"/>
      <c r="X1421" s="46"/>
      <c r="Y1421" s="46"/>
      <c r="Z1421" s="46"/>
      <c r="AA1421" s="46"/>
      <c r="AB1421" s="46"/>
    </row>
    <row r="1422" spans="2:28" ht="15" customHeight="1" x14ac:dyDescent="0.2">
      <c r="B1422" s="45"/>
      <c r="C1422" s="53" t="s">
        <v>31</v>
      </c>
      <c r="D1422" s="15">
        <f>AH1388</f>
        <v>1</v>
      </c>
      <c r="E1422" s="83">
        <f>O1409*D1422</f>
        <v>5300.4</v>
      </c>
      <c r="F1422" s="34">
        <f>Q1409*D1422</f>
        <v>3786</v>
      </c>
      <c r="G1422" s="45"/>
      <c r="H1422" s="45"/>
      <c r="I1422" s="45"/>
      <c r="J1422" s="44"/>
      <c r="K1422" s="44"/>
      <c r="L1422" s="44"/>
      <c r="M1422" s="46"/>
      <c r="N1422" s="46"/>
      <c r="O1422" s="46"/>
      <c r="P1422" s="46"/>
      <c r="Q1422" s="46"/>
      <c r="R1422" s="46"/>
      <c r="S1422" s="46"/>
      <c r="T1422" s="46"/>
      <c r="U1422" s="46"/>
      <c r="V1422" s="46"/>
      <c r="W1422" s="46"/>
      <c r="X1422" s="46"/>
      <c r="Y1422" s="46"/>
      <c r="Z1422" s="46"/>
      <c r="AA1422" s="46"/>
      <c r="AB1422" s="46"/>
    </row>
    <row r="1423" spans="2:28" ht="15" customHeight="1" x14ac:dyDescent="0.2">
      <c r="B1423" s="45"/>
      <c r="C1423" s="53" t="s">
        <v>171</v>
      </c>
      <c r="D1423" s="15">
        <f>AJ1388</f>
        <v>0</v>
      </c>
      <c r="E1423" s="83">
        <f>O1409*D1423</f>
        <v>0</v>
      </c>
      <c r="F1423" s="34">
        <f>Q1409*D1423</f>
        <v>0</v>
      </c>
      <c r="G1423" s="45"/>
      <c r="H1423" s="45"/>
      <c r="I1423" s="45"/>
      <c r="M1423" s="24"/>
      <c r="N1423" s="24"/>
      <c r="O1423" s="24"/>
      <c r="P1423" s="24"/>
      <c r="Q1423" s="24"/>
      <c r="R1423" s="24"/>
    </row>
    <row r="1424" spans="2:28" ht="15" customHeight="1" x14ac:dyDescent="0.2">
      <c r="B1424" s="45"/>
      <c r="C1424" s="53" t="s">
        <v>151</v>
      </c>
      <c r="D1424" s="15">
        <f>AI1388</f>
        <v>0</v>
      </c>
      <c r="E1424" s="83">
        <f>O1411*D1424</f>
        <v>0</v>
      </c>
      <c r="F1424" s="34">
        <f>Q1411*D1424</f>
        <v>0</v>
      </c>
      <c r="G1424" s="45"/>
      <c r="H1424" s="45"/>
      <c r="I1424" s="45"/>
      <c r="M1424" s="24"/>
      <c r="N1424" s="24"/>
      <c r="O1424" s="24"/>
      <c r="P1424" s="24"/>
      <c r="Q1424" s="24"/>
      <c r="R1424" s="24"/>
    </row>
    <row r="1425" spans="2:18" ht="15" customHeight="1" x14ac:dyDescent="0.2">
      <c r="B1425" s="45"/>
      <c r="C1425" s="53" t="s">
        <v>173</v>
      </c>
      <c r="D1425" s="15">
        <f>AL1388</f>
        <v>2</v>
      </c>
      <c r="E1425" s="83">
        <f>O1409*D1425</f>
        <v>10600.8</v>
      </c>
      <c r="F1425" s="34">
        <f>Q1409*D1425</f>
        <v>7572</v>
      </c>
      <c r="G1425" s="45"/>
      <c r="H1425" s="45"/>
      <c r="I1425" s="45"/>
      <c r="M1425" s="24"/>
      <c r="N1425" s="24"/>
      <c r="O1425" s="24"/>
      <c r="P1425" s="24"/>
      <c r="Q1425" s="24"/>
      <c r="R1425" s="24"/>
    </row>
    <row r="1426" spans="2:18" ht="15" customHeight="1" x14ac:dyDescent="0.2">
      <c r="B1426" s="45"/>
      <c r="C1426" s="53" t="s">
        <v>418</v>
      </c>
      <c r="D1426" s="15">
        <f>AG1388</f>
        <v>0</v>
      </c>
      <c r="E1426" s="83">
        <f>O1413*D1426</f>
        <v>0</v>
      </c>
      <c r="F1426" s="34">
        <f>Q1409*D1426</f>
        <v>0</v>
      </c>
      <c r="G1426" s="45"/>
      <c r="H1426" s="45"/>
      <c r="I1426" s="45"/>
      <c r="M1426" s="24"/>
      <c r="N1426" s="24"/>
      <c r="O1426" s="24"/>
      <c r="P1426" s="24"/>
      <c r="Q1426" s="24"/>
      <c r="R1426" s="24"/>
    </row>
    <row r="1427" spans="2:18" ht="15" customHeight="1" x14ac:dyDescent="0.2">
      <c r="B1427" s="45"/>
      <c r="C1427" s="87" t="s">
        <v>27</v>
      </c>
      <c r="D1427" s="15">
        <f>AC1388</f>
        <v>10</v>
      </c>
      <c r="E1427" s="83">
        <f t="shared" ref="E1427:E1428" si="253">O1401*D1427</f>
        <v>13300</v>
      </c>
      <c r="F1427" s="34">
        <f t="shared" ref="F1427:F1428" si="254">Q1401*D1427</f>
        <v>9500</v>
      </c>
      <c r="G1427" s="45"/>
      <c r="H1427" s="45"/>
      <c r="I1427" s="45"/>
    </row>
    <row r="1428" spans="2:18" ht="15" customHeight="1" x14ac:dyDescent="0.2">
      <c r="B1428" s="45"/>
      <c r="C1428" s="87" t="s">
        <v>28</v>
      </c>
      <c r="D1428" s="15">
        <f>AD1388</f>
        <v>0</v>
      </c>
      <c r="E1428" s="83">
        <f t="shared" si="253"/>
        <v>0</v>
      </c>
      <c r="F1428" s="34">
        <f t="shared" si="254"/>
        <v>0</v>
      </c>
      <c r="G1428" s="45"/>
      <c r="H1428" s="45"/>
      <c r="I1428" s="45"/>
    </row>
    <row r="1429" spans="2:18" ht="15" customHeight="1" x14ac:dyDescent="0.2">
      <c r="B1429" s="45"/>
      <c r="C1429" s="87" t="s">
        <v>131</v>
      </c>
      <c r="D1429" s="15">
        <f>AE1388</f>
        <v>0</v>
      </c>
      <c r="E1429" s="83">
        <f t="shared" ref="E1429:E1430" si="255">O1405*D1429</f>
        <v>0</v>
      </c>
      <c r="F1429" s="34">
        <f t="shared" ref="F1429:F1430" si="256">Q1405*D1429</f>
        <v>0</v>
      </c>
      <c r="G1429" s="45"/>
      <c r="H1429" s="45"/>
      <c r="I1429" s="45"/>
    </row>
    <row r="1430" spans="2:18" ht="15" customHeight="1" x14ac:dyDescent="0.2">
      <c r="B1430" s="45"/>
      <c r="C1430" s="53" t="s">
        <v>29</v>
      </c>
      <c r="D1430" s="15">
        <f>AF1388</f>
        <v>0</v>
      </c>
      <c r="E1430" s="83">
        <f t="shared" si="255"/>
        <v>0</v>
      </c>
      <c r="F1430" s="34">
        <f t="shared" si="256"/>
        <v>0</v>
      </c>
      <c r="G1430" s="45"/>
      <c r="H1430" s="45"/>
      <c r="I1430" s="45"/>
    </row>
    <row r="1431" spans="2:18" ht="15" customHeight="1" x14ac:dyDescent="0.2">
      <c r="B1431" s="45"/>
      <c r="C1431" s="87" t="s">
        <v>120</v>
      </c>
      <c r="D1431" s="15">
        <f>AG1388</f>
        <v>0</v>
      </c>
      <c r="E1431" s="83">
        <f>O1404*D1431</f>
        <v>0</v>
      </c>
      <c r="F1431" s="34">
        <f>Q1404*D1431</f>
        <v>0</v>
      </c>
      <c r="G1431" s="45"/>
      <c r="H1431" s="45"/>
      <c r="I1431" s="45"/>
    </row>
    <row r="1432" spans="2:18" ht="15" customHeight="1" x14ac:dyDescent="0.2">
      <c r="B1432" s="45"/>
      <c r="C1432" s="49" t="s">
        <v>94</v>
      </c>
      <c r="D1432" s="33"/>
      <c r="E1432" s="75">
        <f t="shared" ref="E1432:F1432" si="257">SUM(E1422:E1431)</f>
        <v>29201.199999999997</v>
      </c>
      <c r="F1432" s="82">
        <f t="shared" si="257"/>
        <v>20858</v>
      </c>
      <c r="G1432" s="41"/>
      <c r="H1432" s="45"/>
      <c r="I1432" s="88"/>
    </row>
    <row r="1433" spans="2:18" ht="15" customHeight="1" x14ac:dyDescent="0.2">
      <c r="B1433" s="45"/>
      <c r="C1433" s="78" t="s">
        <v>39</v>
      </c>
      <c r="D1433" s="89">
        <f>AM1388</f>
        <v>0</v>
      </c>
      <c r="E1433" s="83">
        <f>Z1406*D1433</f>
        <v>0</v>
      </c>
      <c r="F1433" s="34">
        <f>AA1406*D1433</f>
        <v>0</v>
      </c>
      <c r="G1433" s="88"/>
      <c r="H1433" s="88"/>
      <c r="I1433" s="88"/>
    </row>
    <row r="1434" spans="2:18" ht="15" customHeight="1" x14ac:dyDescent="0.2">
      <c r="B1434" s="45"/>
      <c r="C1434" s="78" t="s">
        <v>40</v>
      </c>
      <c r="D1434" s="90">
        <f>AN1388</f>
        <v>0</v>
      </c>
      <c r="E1434" s="83">
        <f t="shared" ref="E1434:E1436" si="258">Z1397*D1434</f>
        <v>0</v>
      </c>
      <c r="F1434" s="34">
        <f>AA1397*D1434</f>
        <v>0</v>
      </c>
      <c r="G1434" s="88"/>
      <c r="H1434" s="88"/>
      <c r="I1434" s="88"/>
    </row>
    <row r="1435" spans="2:18" ht="15" customHeight="1" x14ac:dyDescent="0.2">
      <c r="B1435" s="45"/>
      <c r="C1435" s="78" t="s">
        <v>33</v>
      </c>
      <c r="D1435" s="90">
        <f>AO1388</f>
        <v>0</v>
      </c>
      <c r="E1435" s="83">
        <f t="shared" si="258"/>
        <v>0</v>
      </c>
      <c r="F1435" s="34">
        <f>Q1408*D1435</f>
        <v>0</v>
      </c>
      <c r="G1435" s="88"/>
      <c r="H1435" s="88"/>
      <c r="I1435" s="88"/>
    </row>
    <row r="1436" spans="2:18" ht="15" customHeight="1" x14ac:dyDescent="0.2">
      <c r="B1436" s="45"/>
      <c r="C1436" s="78" t="s">
        <v>32</v>
      </c>
      <c r="D1436" s="90">
        <f>AP1388</f>
        <v>0</v>
      </c>
      <c r="E1436" s="83">
        <f t="shared" si="258"/>
        <v>0</v>
      </c>
      <c r="F1436" s="34">
        <f>AA1398*D1436</f>
        <v>0</v>
      </c>
      <c r="G1436" s="88"/>
      <c r="H1436" s="88"/>
      <c r="I1436" s="88"/>
    </row>
    <row r="1437" spans="2:18" ht="15" customHeight="1" x14ac:dyDescent="0.2">
      <c r="B1437" s="45"/>
      <c r="C1437" s="78" t="s">
        <v>41</v>
      </c>
      <c r="D1437" s="90">
        <f>AQ1388</f>
        <v>0</v>
      </c>
      <c r="E1437" s="83">
        <f>Z1405*D1437</f>
        <v>0</v>
      </c>
      <c r="F1437" s="34">
        <f>AA1405*D1437</f>
        <v>0</v>
      </c>
      <c r="G1437" s="88"/>
      <c r="H1437" s="88"/>
      <c r="I1437" s="88"/>
    </row>
    <row r="1438" spans="2:18" ht="15" customHeight="1" x14ac:dyDescent="0.2">
      <c r="B1438" s="45"/>
      <c r="C1438" s="78" t="s">
        <v>42</v>
      </c>
      <c r="D1438" s="90">
        <f>AR1388</f>
        <v>0</v>
      </c>
      <c r="E1438" s="83">
        <f>Z1400*D1438</f>
        <v>0</v>
      </c>
      <c r="F1438" s="34">
        <f>AA1400*D1438</f>
        <v>0</v>
      </c>
      <c r="G1438" s="88"/>
      <c r="H1438" s="88"/>
      <c r="I1438" s="88"/>
    </row>
    <row r="1439" spans="2:18" ht="15" customHeight="1" x14ac:dyDescent="0.2">
      <c r="B1439" s="45"/>
      <c r="C1439" s="78" t="s">
        <v>43</v>
      </c>
      <c r="D1439" s="90">
        <f>AS1388</f>
        <v>0</v>
      </c>
      <c r="E1439" s="83">
        <f t="shared" ref="E1439:E1441" si="259">Z1402*D1439</f>
        <v>0</v>
      </c>
      <c r="F1439" s="34">
        <f>AA1402*D1439</f>
        <v>0</v>
      </c>
      <c r="G1439" s="88"/>
      <c r="H1439" s="88"/>
      <c r="I1439" s="88"/>
    </row>
    <row r="1440" spans="2:18" ht="15" customHeight="1" x14ac:dyDescent="0.2">
      <c r="B1440" s="45"/>
      <c r="C1440" s="78" t="s">
        <v>44</v>
      </c>
      <c r="D1440" s="90">
        <f>AT1388</f>
        <v>0</v>
      </c>
      <c r="E1440" s="83">
        <f t="shared" si="259"/>
        <v>0</v>
      </c>
      <c r="F1440" s="34">
        <f>AA1404*D1440</f>
        <v>0</v>
      </c>
      <c r="G1440" s="88"/>
      <c r="H1440" s="88"/>
      <c r="I1440" s="88"/>
    </row>
    <row r="1441" spans="2:27" ht="15" customHeight="1" x14ac:dyDescent="0.2">
      <c r="B1441" s="45"/>
      <c r="C1441" s="78" t="s">
        <v>45</v>
      </c>
      <c r="D1441" s="90">
        <f>AU1388</f>
        <v>0</v>
      </c>
      <c r="E1441" s="83">
        <f t="shared" si="259"/>
        <v>0</v>
      </c>
      <c r="F1441" s="34">
        <f>AA1403*D1441</f>
        <v>0</v>
      </c>
      <c r="G1441" s="88"/>
      <c r="H1441" s="88"/>
      <c r="I1441" s="88"/>
    </row>
    <row r="1442" spans="2:27" ht="15" customHeight="1" x14ac:dyDescent="0.2">
      <c r="B1442" s="45"/>
      <c r="C1442" s="78" t="s">
        <v>46</v>
      </c>
      <c r="D1442" s="90">
        <f>AV1388</f>
        <v>0</v>
      </c>
      <c r="E1442" s="83">
        <f>Z1401*D1442</f>
        <v>0</v>
      </c>
      <c r="F1442" s="34">
        <f>AA1401*D1442</f>
        <v>0</v>
      </c>
      <c r="G1442" s="88"/>
      <c r="H1442" s="88"/>
      <c r="I1442" s="88"/>
    </row>
    <row r="1443" spans="2:27" ht="15" customHeight="1" x14ac:dyDescent="0.2">
      <c r="B1443" s="45"/>
      <c r="C1443" s="53"/>
      <c r="D1443" s="89"/>
      <c r="E1443" s="83">
        <f t="shared" ref="E1443:E1444" si="260">Z1406*D1443</f>
        <v>0</v>
      </c>
      <c r="F1443" s="34">
        <f t="shared" ref="F1443:F1444" si="261">Q1416*D1443</f>
        <v>0</v>
      </c>
      <c r="G1443" s="88"/>
      <c r="H1443" s="88"/>
      <c r="I1443" s="88"/>
    </row>
    <row r="1444" spans="2:27" ht="15" customHeight="1" x14ac:dyDescent="0.2">
      <c r="B1444" s="45"/>
      <c r="C1444" s="53"/>
      <c r="D1444" s="89"/>
      <c r="E1444" s="83">
        <f t="shared" si="260"/>
        <v>0</v>
      </c>
      <c r="F1444" s="34">
        <f t="shared" si="261"/>
        <v>0</v>
      </c>
      <c r="G1444" s="88"/>
      <c r="H1444" s="88"/>
      <c r="I1444" s="88"/>
    </row>
    <row r="1445" spans="2:27" ht="15" customHeight="1" x14ac:dyDescent="0.2">
      <c r="B1445" s="45"/>
      <c r="C1445" s="91"/>
      <c r="D1445" s="91"/>
      <c r="E1445" s="92">
        <f t="shared" ref="E1445:F1445" si="262">SUM(E1433:E1444)</f>
        <v>0</v>
      </c>
      <c r="F1445" s="93">
        <f t="shared" si="262"/>
        <v>0</v>
      </c>
      <c r="G1445" s="41"/>
      <c r="H1445" s="88"/>
      <c r="I1445" s="45"/>
    </row>
    <row r="1446" spans="2:27" ht="15" customHeight="1" x14ac:dyDescent="0.2">
      <c r="B1446" s="45"/>
      <c r="C1446" s="33" t="s">
        <v>187</v>
      </c>
      <c r="D1446" s="61"/>
      <c r="E1446" s="94">
        <f>SUM(E1421,E1410,E1432,E1445)</f>
        <v>158855.54999999999</v>
      </c>
      <c r="F1446" s="95">
        <f>SUM(F1445,F1421,F1410,F1432)</f>
        <v>108633</v>
      </c>
      <c r="G1446" s="92">
        <f>SUM(G1445,G1432,G1421,G1410)</f>
        <v>0</v>
      </c>
      <c r="H1446" s="45"/>
      <c r="I1446" s="45"/>
    </row>
    <row r="1447" spans="2:27" ht="15" customHeight="1" x14ac:dyDescent="0.2">
      <c r="B1447" s="45"/>
      <c r="C1447" s="45"/>
      <c r="D1447" s="45"/>
      <c r="E1447" s="45"/>
      <c r="F1447" s="45"/>
      <c r="G1447" s="45"/>
      <c r="H1447" s="45"/>
      <c r="I1447" s="45"/>
    </row>
    <row r="1448" spans="2:27" ht="15.75" customHeight="1" x14ac:dyDescent="0.2"/>
    <row r="1449" spans="2:27" ht="15.75" customHeight="1" x14ac:dyDescent="0.2"/>
    <row r="1450" spans="2:27" ht="15.75" customHeight="1" x14ac:dyDescent="0.2"/>
    <row r="1451" spans="2:27" ht="15.75" customHeight="1" x14ac:dyDescent="0.2"/>
    <row r="1452" spans="2:27" ht="15.75" customHeight="1" x14ac:dyDescent="0.2"/>
    <row r="1453" spans="2:27" ht="15.75" customHeight="1" x14ac:dyDescent="0.2"/>
    <row r="1454" spans="2:27" ht="15.75" customHeight="1" x14ac:dyDescent="0.2"/>
    <row r="1455" spans="2:27" ht="15" customHeight="1" x14ac:dyDescent="0.2">
      <c r="M1455" s="24"/>
      <c r="N1455" s="24"/>
      <c r="O1455" s="24"/>
      <c r="P1455" s="24"/>
      <c r="Q1455" s="24"/>
      <c r="R1455" s="24"/>
      <c r="S1455" s="24"/>
      <c r="T1455" s="24"/>
    </row>
    <row r="1456" spans="2:27" ht="15" customHeight="1" x14ac:dyDescent="0.2">
      <c r="C1456" s="33"/>
      <c r="D1456" s="96"/>
      <c r="E1456" s="96" t="s">
        <v>193</v>
      </c>
      <c r="F1456" s="96"/>
      <c r="G1456" s="96"/>
      <c r="H1456" s="96"/>
      <c r="I1456" s="33" t="s">
        <v>193</v>
      </c>
      <c r="J1456" s="96"/>
      <c r="K1456" s="96"/>
      <c r="L1456" s="96"/>
      <c r="M1456" s="33" t="s">
        <v>194</v>
      </c>
      <c r="N1456" s="96"/>
      <c r="O1456" s="96"/>
      <c r="P1456" s="96"/>
      <c r="Q1456" s="96"/>
      <c r="R1456" s="96"/>
      <c r="S1456" s="96"/>
      <c r="T1456" s="96"/>
      <c r="U1456" s="96"/>
      <c r="V1456" s="96"/>
      <c r="W1456" s="96"/>
      <c r="X1456" s="96"/>
      <c r="Y1456" s="96"/>
      <c r="Z1456" s="96"/>
      <c r="AA1456" s="96"/>
    </row>
    <row r="1457" spans="3:27" ht="15" customHeight="1" x14ac:dyDescent="0.2">
      <c r="C1457" s="33" t="s">
        <v>195</v>
      </c>
      <c r="D1457" s="96" t="s">
        <v>101</v>
      </c>
      <c r="E1457" s="96"/>
      <c r="F1457" s="96"/>
      <c r="G1457" s="96"/>
      <c r="H1457" s="96"/>
      <c r="I1457" s="33"/>
      <c r="J1457" s="96"/>
      <c r="K1457" s="96"/>
      <c r="L1457" s="96"/>
      <c r="M1457" s="33" t="s">
        <v>196</v>
      </c>
      <c r="N1457" s="97">
        <f t="shared" ref="N1457:N1458" si="263">W1488*1.35</f>
        <v>0</v>
      </c>
      <c r="O1457" s="96"/>
      <c r="P1457" s="96"/>
      <c r="Q1457" s="96"/>
      <c r="R1457" s="96"/>
      <c r="S1457" s="96"/>
      <c r="T1457" s="96"/>
      <c r="U1457" s="96"/>
      <c r="V1457" s="96"/>
      <c r="W1457" s="96"/>
      <c r="X1457" s="96"/>
      <c r="Y1457" s="96"/>
      <c r="Z1457" s="96"/>
      <c r="AA1457" s="96"/>
    </row>
    <row r="1458" spans="3:27" ht="15" customHeight="1" x14ac:dyDescent="0.2">
      <c r="C1458" s="33" t="s">
        <v>104</v>
      </c>
      <c r="D1458" s="98">
        <v>651</v>
      </c>
      <c r="E1458" s="96">
        <v>434</v>
      </c>
      <c r="F1458" s="96">
        <v>217</v>
      </c>
      <c r="G1458" s="96"/>
      <c r="H1458" s="96"/>
      <c r="I1458" s="33" t="s">
        <v>197</v>
      </c>
      <c r="J1458" s="96"/>
      <c r="K1458" s="96"/>
      <c r="L1458" s="96"/>
      <c r="M1458" s="33" t="s">
        <v>198</v>
      </c>
      <c r="N1458" s="97">
        <f t="shared" si="263"/>
        <v>0</v>
      </c>
      <c r="O1458" s="96"/>
      <c r="P1458" s="96"/>
      <c r="Q1458" s="96"/>
      <c r="R1458" s="96"/>
      <c r="S1458" s="96"/>
      <c r="T1458" s="96"/>
      <c r="U1458" s="96"/>
      <c r="V1458" s="96"/>
      <c r="W1458" s="96"/>
      <c r="X1458" s="96"/>
      <c r="Y1458" s="96"/>
      <c r="Z1458" s="96"/>
      <c r="AA1458" s="96"/>
    </row>
    <row r="1459" spans="3:27" ht="15" customHeight="1" x14ac:dyDescent="0.2">
      <c r="C1459" s="33" t="s">
        <v>108</v>
      </c>
      <c r="D1459" s="98">
        <v>651</v>
      </c>
      <c r="E1459" s="96">
        <v>434</v>
      </c>
      <c r="F1459" s="96">
        <v>217</v>
      </c>
      <c r="G1459" s="96"/>
      <c r="H1459" s="96"/>
      <c r="I1459" s="33" t="s">
        <v>102</v>
      </c>
      <c r="J1459" s="98">
        <v>8000.2</v>
      </c>
      <c r="K1459" s="96">
        <v>6450</v>
      </c>
      <c r="L1459" s="96">
        <v>1935</v>
      </c>
      <c r="M1459" s="33" t="s">
        <v>199</v>
      </c>
      <c r="N1459" s="97">
        <f>W1490*1.4</f>
        <v>0</v>
      </c>
      <c r="O1459" s="96"/>
      <c r="P1459" s="96"/>
      <c r="Q1459" s="96"/>
      <c r="R1459" s="96"/>
      <c r="S1459" s="96"/>
      <c r="T1459" s="96"/>
      <c r="U1459" s="96"/>
      <c r="V1459" s="96"/>
      <c r="W1459" s="96"/>
      <c r="X1459" s="96"/>
      <c r="Y1459" s="96"/>
      <c r="Z1459" s="96"/>
      <c r="AA1459" s="96"/>
    </row>
    <row r="1460" spans="3:27" ht="15" customHeight="1" x14ac:dyDescent="0.2">
      <c r="C1460" s="33" t="s">
        <v>111</v>
      </c>
      <c r="D1460" s="98">
        <v>900</v>
      </c>
      <c r="E1460" s="96">
        <v>600</v>
      </c>
      <c r="F1460" s="96">
        <v>300</v>
      </c>
      <c r="G1460" s="96"/>
      <c r="H1460" s="96"/>
      <c r="I1460" s="33" t="s">
        <v>105</v>
      </c>
      <c r="J1460" s="98">
        <v>8000.2</v>
      </c>
      <c r="K1460" s="96">
        <v>6450</v>
      </c>
      <c r="L1460" s="96">
        <v>1935</v>
      </c>
      <c r="M1460" s="33" t="s">
        <v>200</v>
      </c>
      <c r="N1460" s="97">
        <f t="shared" ref="N1460:N1462" si="264">W1491*1.35</f>
        <v>0</v>
      </c>
      <c r="O1460" s="96"/>
      <c r="P1460" s="96"/>
      <c r="Q1460" s="96"/>
      <c r="R1460" s="96"/>
      <c r="S1460" s="96"/>
      <c r="T1460" s="96"/>
      <c r="U1460" s="96"/>
      <c r="V1460" s="96"/>
      <c r="W1460" s="96"/>
      <c r="X1460" s="96"/>
      <c r="Y1460" s="96"/>
      <c r="Z1460" s="96"/>
      <c r="AA1460" s="96"/>
    </row>
    <row r="1461" spans="3:27" ht="15" customHeight="1" x14ac:dyDescent="0.2">
      <c r="C1461" s="33" t="s">
        <v>113</v>
      </c>
      <c r="D1461" s="98">
        <v>900</v>
      </c>
      <c r="E1461" s="96">
        <v>600</v>
      </c>
      <c r="F1461" s="96">
        <v>300</v>
      </c>
      <c r="G1461" s="96"/>
      <c r="H1461" s="96"/>
      <c r="I1461" s="33" t="s">
        <v>201</v>
      </c>
      <c r="J1461" s="98">
        <v>4550</v>
      </c>
      <c r="K1461" s="96">
        <v>3500</v>
      </c>
      <c r="L1461" s="96">
        <v>1050</v>
      </c>
      <c r="M1461" s="33" t="s">
        <v>202</v>
      </c>
      <c r="N1461" s="97">
        <f t="shared" si="264"/>
        <v>0</v>
      </c>
      <c r="O1461" s="96"/>
      <c r="P1461" s="96"/>
      <c r="Q1461" s="96"/>
      <c r="R1461" s="96"/>
      <c r="S1461" s="96"/>
      <c r="T1461" s="96"/>
      <c r="U1461" s="96"/>
      <c r="V1461" s="96"/>
      <c r="W1461" s="96"/>
      <c r="X1461" s="96"/>
      <c r="Y1461" s="96"/>
      <c r="Z1461" s="96"/>
      <c r="AA1461" s="96"/>
    </row>
    <row r="1462" spans="3:27" ht="15" customHeight="1" x14ac:dyDescent="0.2">
      <c r="C1462" s="33" t="s">
        <v>117</v>
      </c>
      <c r="D1462" s="98">
        <v>1304.19</v>
      </c>
      <c r="E1462" s="98">
        <v>1011</v>
      </c>
      <c r="F1462" s="96">
        <v>293</v>
      </c>
      <c r="G1462" s="96"/>
      <c r="H1462" s="96"/>
      <c r="I1462" s="33" t="s">
        <v>132</v>
      </c>
      <c r="J1462" s="98">
        <v>7605</v>
      </c>
      <c r="K1462" s="96">
        <v>6450</v>
      </c>
      <c r="L1462" s="96">
        <v>1935</v>
      </c>
      <c r="M1462" s="33" t="s">
        <v>203</v>
      </c>
      <c r="N1462" s="97">
        <f t="shared" si="264"/>
        <v>0</v>
      </c>
      <c r="O1462" s="96"/>
      <c r="P1462" s="96"/>
      <c r="Q1462" s="96"/>
      <c r="R1462" s="96"/>
      <c r="S1462" s="96"/>
      <c r="T1462" s="96"/>
      <c r="U1462" s="96"/>
      <c r="V1462" s="96"/>
      <c r="W1462" s="96"/>
      <c r="X1462" s="96"/>
      <c r="Y1462" s="96"/>
      <c r="Z1462" s="96"/>
      <c r="AA1462" s="96"/>
    </row>
    <row r="1463" spans="3:27" ht="15" customHeight="1" x14ac:dyDescent="0.2">
      <c r="C1463" s="33" t="s">
        <v>121</v>
      </c>
      <c r="D1463" s="98">
        <v>1006.5</v>
      </c>
      <c r="E1463" s="96">
        <v>671</v>
      </c>
      <c r="F1463" s="96">
        <v>336</v>
      </c>
      <c r="G1463" s="96"/>
      <c r="H1463" s="96"/>
      <c r="I1463" s="33" t="s">
        <v>137</v>
      </c>
      <c r="J1463" s="98">
        <v>5751.2</v>
      </c>
      <c r="K1463" s="96">
        <v>4625</v>
      </c>
      <c r="L1463" s="96">
        <v>1387.5</v>
      </c>
      <c r="M1463" s="33"/>
      <c r="N1463" s="96"/>
      <c r="O1463" s="96"/>
      <c r="P1463" s="96"/>
      <c r="Q1463" s="96"/>
      <c r="R1463" s="96"/>
      <c r="S1463" s="96"/>
      <c r="T1463" s="96"/>
      <c r="U1463" s="96"/>
      <c r="V1463" s="96"/>
      <c r="W1463" s="96"/>
      <c r="X1463" s="96"/>
      <c r="Y1463" s="96"/>
      <c r="Z1463" s="96"/>
      <c r="AA1463" s="96"/>
    </row>
    <row r="1464" spans="3:27" ht="15" customHeight="1" x14ac:dyDescent="0.2">
      <c r="C1464" s="33" t="s">
        <v>126</v>
      </c>
      <c r="D1464" s="98">
        <v>1050.32</v>
      </c>
      <c r="E1464" s="96">
        <v>691</v>
      </c>
      <c r="F1464" s="96">
        <v>359</v>
      </c>
      <c r="G1464" s="96"/>
      <c r="H1464" s="96"/>
      <c r="I1464" s="33" t="s">
        <v>142</v>
      </c>
      <c r="J1464" s="98">
        <v>8000.2</v>
      </c>
      <c r="K1464" s="96">
        <v>6450</v>
      </c>
      <c r="L1464" s="96">
        <v>1935</v>
      </c>
      <c r="M1464" s="33"/>
      <c r="N1464" s="96"/>
      <c r="O1464" s="96"/>
      <c r="P1464" s="96"/>
      <c r="Q1464" s="96"/>
      <c r="R1464" s="96"/>
      <c r="S1464" s="96"/>
      <c r="T1464" s="96"/>
      <c r="U1464" s="96"/>
      <c r="V1464" s="96"/>
      <c r="W1464" s="96"/>
      <c r="X1464" s="96"/>
      <c r="Y1464" s="96"/>
      <c r="Z1464" s="96"/>
      <c r="AA1464" s="96"/>
    </row>
    <row r="1465" spans="3:27" ht="15" customHeight="1" x14ac:dyDescent="0.2">
      <c r="C1465" s="33" t="s">
        <v>141</v>
      </c>
      <c r="D1465" s="98">
        <v>1850.8</v>
      </c>
      <c r="E1465" s="96">
        <v>1322</v>
      </c>
      <c r="F1465" s="96">
        <v>529</v>
      </c>
      <c r="G1465" s="96"/>
      <c r="H1465" s="96"/>
      <c r="I1465" s="33" t="s">
        <v>145</v>
      </c>
      <c r="J1465" s="98">
        <v>8000.2</v>
      </c>
      <c r="K1465" s="96">
        <v>6450</v>
      </c>
      <c r="L1465" s="96">
        <v>1935</v>
      </c>
      <c r="M1465" s="33"/>
      <c r="N1465" s="96"/>
      <c r="O1465" s="96"/>
      <c r="P1465" s="96"/>
      <c r="Q1465" s="96"/>
      <c r="R1465" s="96"/>
      <c r="S1465" s="96"/>
      <c r="T1465" s="96"/>
      <c r="U1465" s="96"/>
      <c r="V1465" s="96"/>
      <c r="W1465" s="96"/>
      <c r="X1465" s="96"/>
      <c r="Y1465" s="96"/>
      <c r="Z1465" s="96"/>
      <c r="AA1465" s="96"/>
    </row>
    <row r="1466" spans="3:27" ht="15" customHeight="1" x14ac:dyDescent="0.2">
      <c r="C1466" s="33" t="s">
        <v>144</v>
      </c>
      <c r="D1466" s="98">
        <v>3005.85</v>
      </c>
      <c r="E1466" s="96">
        <v>2073</v>
      </c>
      <c r="F1466" s="96">
        <v>933</v>
      </c>
      <c r="G1466" s="96"/>
      <c r="H1466" s="96"/>
      <c r="I1466" s="33"/>
      <c r="J1466" s="96"/>
      <c r="K1466" s="96"/>
      <c r="L1466" s="96"/>
      <c r="M1466" s="33"/>
      <c r="N1466" s="96"/>
      <c r="O1466" s="96"/>
      <c r="P1466" s="96"/>
      <c r="Q1466" s="96"/>
      <c r="R1466" s="96"/>
      <c r="S1466" s="96"/>
      <c r="T1466" s="96"/>
      <c r="U1466" s="96"/>
      <c r="V1466" s="96"/>
      <c r="W1466" s="96"/>
      <c r="X1466" s="96"/>
      <c r="Y1466" s="96"/>
      <c r="Z1466" s="96"/>
      <c r="AA1466" s="96"/>
    </row>
    <row r="1467" spans="3:27" ht="15" customHeight="1" x14ac:dyDescent="0.2">
      <c r="C1467" s="33" t="s">
        <v>147</v>
      </c>
      <c r="D1467" s="98">
        <v>5500.6</v>
      </c>
      <c r="E1467" s="96">
        <v>3929</v>
      </c>
      <c r="F1467" s="96">
        <v>1572</v>
      </c>
      <c r="G1467" s="96"/>
      <c r="H1467" s="96"/>
      <c r="I1467" s="33"/>
      <c r="J1467" s="96"/>
      <c r="K1467" s="96"/>
      <c r="L1467" s="96"/>
      <c r="M1467" s="33"/>
      <c r="N1467" s="96"/>
      <c r="O1467" s="96"/>
      <c r="P1467" s="96"/>
      <c r="Q1467" s="96"/>
      <c r="R1467" s="96"/>
      <c r="S1467" s="96"/>
      <c r="T1467" s="96"/>
      <c r="U1467" s="96"/>
      <c r="V1467" s="96"/>
      <c r="W1467" s="96"/>
      <c r="X1467" s="96"/>
      <c r="Y1467" s="96"/>
      <c r="Z1467" s="96"/>
      <c r="AA1467" s="96"/>
    </row>
    <row r="1468" spans="3:27" ht="15" customHeight="1" x14ac:dyDescent="0.2">
      <c r="C1468" s="33" t="s">
        <v>150</v>
      </c>
      <c r="D1468" s="98">
        <v>6202</v>
      </c>
      <c r="E1468" s="96">
        <v>4430</v>
      </c>
      <c r="F1468" s="96">
        <v>1772</v>
      </c>
      <c r="G1468" s="96"/>
      <c r="H1468" s="96"/>
      <c r="I1468" s="33"/>
      <c r="J1468" s="96"/>
      <c r="K1468" s="96"/>
      <c r="L1468" s="96"/>
      <c r="M1468" s="33"/>
      <c r="N1468" s="96"/>
      <c r="O1468" s="96"/>
      <c r="P1468" s="96"/>
      <c r="Q1468" s="96"/>
      <c r="R1468" s="96"/>
      <c r="S1468" s="96"/>
      <c r="T1468" s="96"/>
      <c r="U1468" s="96"/>
      <c r="V1468" s="96"/>
      <c r="W1468" s="96"/>
      <c r="X1468" s="96"/>
      <c r="Y1468" s="96"/>
      <c r="Z1468" s="96"/>
      <c r="AA1468" s="96"/>
    </row>
    <row r="1469" spans="3:27" ht="15" customHeight="1" x14ac:dyDescent="0.2">
      <c r="C1469" s="33" t="s">
        <v>152</v>
      </c>
      <c r="D1469" s="98">
        <v>6202</v>
      </c>
      <c r="E1469" s="96">
        <v>4430</v>
      </c>
      <c r="F1469" s="96">
        <v>1772</v>
      </c>
      <c r="G1469" s="96"/>
      <c r="H1469" s="96"/>
      <c r="I1469" s="33"/>
      <c r="J1469" s="96"/>
      <c r="K1469" s="96"/>
      <c r="L1469" s="96"/>
      <c r="M1469" s="33"/>
      <c r="N1469" s="96"/>
      <c r="O1469" s="96"/>
      <c r="P1469" s="96"/>
      <c r="Q1469" s="96"/>
      <c r="R1469" s="96"/>
      <c r="S1469" s="96"/>
      <c r="T1469" s="96"/>
      <c r="U1469" s="96"/>
      <c r="V1469" s="96"/>
      <c r="W1469" s="96"/>
      <c r="X1469" s="96"/>
      <c r="Y1469" s="96"/>
      <c r="Z1469" s="96"/>
      <c r="AA1469" s="96"/>
    </row>
    <row r="1470" spans="3:27" ht="15" customHeight="1" x14ac:dyDescent="0.2">
      <c r="C1470" s="33" t="s">
        <v>155</v>
      </c>
      <c r="D1470" s="98">
        <v>7301</v>
      </c>
      <c r="E1470" s="96">
        <v>5215</v>
      </c>
      <c r="F1470" s="96">
        <v>2086</v>
      </c>
      <c r="G1470" s="96"/>
      <c r="H1470" s="96"/>
      <c r="I1470" s="33"/>
      <c r="J1470" s="96"/>
      <c r="K1470" s="96"/>
      <c r="L1470" s="96"/>
      <c r="M1470" s="33"/>
      <c r="N1470" s="96"/>
      <c r="O1470" s="96"/>
      <c r="P1470" s="96"/>
      <c r="Q1470" s="96"/>
      <c r="R1470" s="96"/>
      <c r="S1470" s="96"/>
      <c r="T1470" s="96"/>
      <c r="U1470" s="96"/>
      <c r="V1470" s="96"/>
      <c r="W1470" s="96"/>
      <c r="X1470" s="96"/>
      <c r="Y1470" s="96"/>
      <c r="Z1470" s="96"/>
      <c r="AA1470" s="96"/>
    </row>
    <row r="1471" spans="3:27" ht="15" customHeight="1" x14ac:dyDescent="0.2">
      <c r="C1471" s="33" t="s">
        <v>157</v>
      </c>
      <c r="D1471" s="98">
        <v>3800</v>
      </c>
      <c r="E1471" s="96">
        <v>2235</v>
      </c>
      <c r="F1471" s="96">
        <v>894</v>
      </c>
      <c r="G1471" s="96"/>
      <c r="H1471" s="96"/>
      <c r="I1471" s="33"/>
      <c r="J1471" s="96"/>
      <c r="K1471" s="96"/>
      <c r="L1471" s="96"/>
      <c r="M1471" s="33"/>
      <c r="N1471" s="96"/>
      <c r="O1471" s="96"/>
      <c r="P1471" s="96"/>
      <c r="Q1471" s="96"/>
      <c r="R1471" s="96"/>
      <c r="S1471" s="96"/>
      <c r="T1471" s="96"/>
      <c r="U1471" s="96"/>
      <c r="V1471" s="96"/>
      <c r="W1471" s="96"/>
      <c r="X1471" s="96"/>
      <c r="Y1471" s="96"/>
      <c r="Z1471" s="96"/>
      <c r="AA1471" s="96"/>
    </row>
    <row r="1472" spans="3:27" ht="15.75" customHeight="1" x14ac:dyDescent="0.2"/>
    <row r="1473" spans="1:60" ht="15.75" customHeight="1" x14ac:dyDescent="0.2"/>
    <row r="1474" spans="1:60" ht="15.75" customHeight="1" x14ac:dyDescent="0.2"/>
    <row r="1475" spans="1:60" ht="15.75" customHeight="1" x14ac:dyDescent="0.2"/>
    <row r="1476" spans="1:60" ht="15.75" customHeight="1" x14ac:dyDescent="0.2"/>
    <row r="1477" spans="1:60" ht="15.75" customHeight="1" x14ac:dyDescent="0.2"/>
    <row r="1478" spans="1:60" ht="15.75" customHeight="1" x14ac:dyDescent="0.2"/>
    <row r="1479" spans="1:60" ht="15.75" customHeight="1" x14ac:dyDescent="0.2"/>
    <row r="1480" spans="1:60" ht="15.75" customHeight="1" x14ac:dyDescent="0.2"/>
    <row r="1481" spans="1:60" ht="36" customHeight="1" x14ac:dyDescent="0.2">
      <c r="A1481" s="215"/>
      <c r="B1481" s="215"/>
      <c r="C1481" s="215"/>
      <c r="D1481" s="215"/>
      <c r="E1481" s="215"/>
      <c r="F1481" s="215"/>
      <c r="G1481" s="215"/>
      <c r="H1481" s="215"/>
      <c r="I1481" s="215"/>
      <c r="J1481" s="215"/>
      <c r="K1481" s="215"/>
      <c r="L1481" s="215"/>
      <c r="M1481" s="215"/>
      <c r="N1481" s="215"/>
      <c r="O1481" s="215"/>
      <c r="P1481" s="215"/>
      <c r="Q1481" s="215"/>
      <c r="R1481" s="215"/>
      <c r="S1481" s="215"/>
      <c r="T1481" s="215"/>
      <c r="U1481" s="215"/>
      <c r="V1481" s="215"/>
      <c r="W1481" s="215"/>
      <c r="X1481" s="215"/>
      <c r="Y1481" s="215"/>
      <c r="Z1481" s="215"/>
      <c r="AA1481" s="215"/>
      <c r="AB1481" s="215"/>
      <c r="AC1481" s="215"/>
      <c r="AD1481" s="215"/>
      <c r="AE1481" s="215"/>
      <c r="AF1481" s="215"/>
      <c r="AG1481" s="215"/>
      <c r="AH1481" s="215"/>
      <c r="AI1481" s="215"/>
      <c r="AJ1481" s="215"/>
      <c r="AK1481" s="215"/>
      <c r="AL1481" s="215"/>
      <c r="AM1481" s="215"/>
      <c r="AN1481" s="215"/>
      <c r="AO1481" s="215"/>
      <c r="AP1481" s="215"/>
      <c r="AQ1481" s="215"/>
      <c r="AR1481" s="215"/>
      <c r="AS1481" s="215"/>
      <c r="AT1481" s="215"/>
      <c r="AU1481" s="215"/>
      <c r="AV1481" s="215"/>
      <c r="AW1481" s="215"/>
      <c r="AX1481" s="215"/>
      <c r="AY1481" s="215"/>
      <c r="AZ1481" s="215"/>
      <c r="BA1481" s="215"/>
      <c r="BB1481" s="215"/>
      <c r="BC1481" s="215"/>
      <c r="BD1481" s="215"/>
      <c r="BE1481" s="215"/>
      <c r="BF1481" s="215"/>
      <c r="BG1481" s="215"/>
      <c r="BH1481" s="215"/>
    </row>
    <row r="1482" spans="1:60" ht="15.75" customHeight="1" x14ac:dyDescent="0.2"/>
    <row r="1483" spans="1:60" ht="15" customHeight="1" x14ac:dyDescent="0.2">
      <c r="A1483" s="1" t="s">
        <v>0</v>
      </c>
      <c r="B1483" s="1" t="s">
        <v>1</v>
      </c>
      <c r="C1483" s="2" t="s">
        <v>2</v>
      </c>
      <c r="D1483" s="2" t="s">
        <v>3</v>
      </c>
      <c r="E1483" s="2" t="s">
        <v>4</v>
      </c>
      <c r="F1483" s="2" t="s">
        <v>5</v>
      </c>
      <c r="G1483" s="2" t="s">
        <v>6</v>
      </c>
      <c r="H1483" s="2" t="s">
        <v>7</v>
      </c>
      <c r="I1483" s="2" t="s">
        <v>8</v>
      </c>
      <c r="J1483" s="2" t="s">
        <v>9</v>
      </c>
      <c r="K1483" s="2" t="s">
        <v>10</v>
      </c>
      <c r="L1483" s="2" t="s">
        <v>11</v>
      </c>
      <c r="M1483" s="2" t="s">
        <v>12</v>
      </c>
      <c r="N1483" s="2" t="s">
        <v>13</v>
      </c>
      <c r="O1483" s="2" t="s">
        <v>14</v>
      </c>
      <c r="P1483" s="1" t="s">
        <v>15</v>
      </c>
      <c r="Q1483" s="1" t="s">
        <v>16</v>
      </c>
      <c r="R1483" s="3" t="s">
        <v>17</v>
      </c>
      <c r="S1483" s="3" t="s">
        <v>18</v>
      </c>
      <c r="T1483" s="3" t="s">
        <v>19</v>
      </c>
      <c r="U1483" s="4" t="s">
        <v>20</v>
      </c>
      <c r="V1483" s="3" t="s">
        <v>21</v>
      </c>
      <c r="W1483" s="3" t="s">
        <v>22</v>
      </c>
      <c r="X1483" s="4" t="s">
        <v>23</v>
      </c>
      <c r="Y1483" s="4"/>
      <c r="Z1483" s="4"/>
      <c r="AA1483" s="4"/>
      <c r="AB1483" s="6" t="s">
        <v>27</v>
      </c>
      <c r="AC1483" s="6" t="s">
        <v>28</v>
      </c>
      <c r="AD1483" s="6" t="s">
        <v>131</v>
      </c>
      <c r="AE1483" s="7" t="s">
        <v>29</v>
      </c>
      <c r="AF1483" s="6" t="s">
        <v>120</v>
      </c>
      <c r="AG1483" s="8" t="s">
        <v>31</v>
      </c>
      <c r="AH1483" s="8" t="s">
        <v>32</v>
      </c>
      <c r="AI1483" s="8" t="s">
        <v>33</v>
      </c>
      <c r="AJ1483" s="8" t="s">
        <v>411</v>
      </c>
      <c r="AK1483" s="8" t="s">
        <v>34</v>
      </c>
      <c r="AL1483" s="9" t="s">
        <v>39</v>
      </c>
      <c r="AM1483" s="9" t="s">
        <v>40</v>
      </c>
      <c r="AN1483" s="9" t="s">
        <v>33</v>
      </c>
      <c r="AO1483" s="9" t="s">
        <v>32</v>
      </c>
      <c r="AP1483" s="9" t="s">
        <v>41</v>
      </c>
      <c r="AQ1483" s="9" t="s">
        <v>42</v>
      </c>
      <c r="AR1483" s="9" t="s">
        <v>43</v>
      </c>
      <c r="AS1483" s="9" t="s">
        <v>44</v>
      </c>
      <c r="AT1483" s="9" t="s">
        <v>45</v>
      </c>
      <c r="AU1483" s="9" t="s">
        <v>46</v>
      </c>
    </row>
    <row r="1484" spans="1:60" ht="15" customHeight="1" x14ac:dyDescent="0.2">
      <c r="A1484" s="260"/>
      <c r="B1484" s="260">
        <v>1</v>
      </c>
      <c r="C1484" s="260" t="s">
        <v>47</v>
      </c>
      <c r="D1484" s="11"/>
      <c r="E1484" s="11"/>
      <c r="F1484" s="11"/>
      <c r="G1484" s="11"/>
      <c r="H1484" s="11"/>
      <c r="I1484" s="11"/>
      <c r="J1484" s="11"/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  <c r="Z1484" s="11"/>
      <c r="AA1484" s="11"/>
      <c r="AB1484" s="11"/>
      <c r="AC1484" s="11"/>
      <c r="AD1484" s="11"/>
      <c r="AE1484" s="11"/>
      <c r="AF1484" s="11"/>
      <c r="AG1484" s="11"/>
      <c r="AH1484" s="11"/>
      <c r="AI1484" s="11"/>
      <c r="AJ1484" s="11"/>
      <c r="AK1484" s="11"/>
      <c r="AL1484" s="11"/>
      <c r="AM1484" s="11"/>
      <c r="AN1484" s="11"/>
      <c r="AO1484" s="11"/>
      <c r="AP1484" s="11"/>
      <c r="AQ1484" s="11"/>
      <c r="AR1484" s="11"/>
      <c r="AS1484" s="11"/>
      <c r="AT1484" s="11"/>
      <c r="AU1484" s="11"/>
    </row>
    <row r="1485" spans="1:60" ht="15" customHeight="1" x14ac:dyDescent="0.2">
      <c r="A1485" s="24"/>
      <c r="B1485" s="24"/>
      <c r="C1485" s="10"/>
      <c r="D1485" s="18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8"/>
      <c r="AC1485" s="8"/>
      <c r="AD1485" s="8"/>
      <c r="AE1485" s="8"/>
      <c r="AF1485" s="8"/>
      <c r="AG1485" s="8"/>
      <c r="AH1485" s="8"/>
      <c r="AI1485" s="8"/>
      <c r="AJ1485" s="8"/>
      <c r="AK1485" s="8"/>
      <c r="AL1485" s="15"/>
      <c r="AM1485" s="15"/>
      <c r="AN1485" s="15"/>
      <c r="AO1485" s="15"/>
      <c r="AP1485" s="15"/>
      <c r="AQ1485" s="15"/>
      <c r="AR1485" s="15"/>
      <c r="AS1485" s="15"/>
      <c r="AT1485" s="15"/>
      <c r="AU1485" s="15"/>
    </row>
    <row r="1486" spans="1:60" ht="15" customHeight="1" x14ac:dyDescent="0.2">
      <c r="A1486" s="105"/>
      <c r="B1486" s="168">
        <v>1</v>
      </c>
      <c r="C1486" s="129" t="s">
        <v>48</v>
      </c>
      <c r="D1486" s="18"/>
      <c r="E1486" s="14"/>
      <c r="F1486" s="14"/>
      <c r="G1486" s="14"/>
      <c r="H1486" s="14"/>
      <c r="I1486" s="14"/>
      <c r="J1486" s="14"/>
      <c r="K1486" s="14">
        <v>1</v>
      </c>
      <c r="L1486" s="14"/>
      <c r="M1486" s="14"/>
      <c r="N1486" s="14"/>
      <c r="O1486" s="14"/>
      <c r="P1486" s="14"/>
      <c r="Q1486" s="1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8"/>
      <c r="AC1486" s="8"/>
      <c r="AD1486" s="8"/>
      <c r="AE1486" s="8"/>
      <c r="AF1486" s="8"/>
      <c r="AG1486" s="8"/>
      <c r="AH1486" s="8"/>
      <c r="AI1486" s="8"/>
      <c r="AJ1486" s="8"/>
      <c r="AK1486" s="8"/>
      <c r="AL1486" s="15"/>
      <c r="AM1486" s="15"/>
      <c r="AN1486" s="15"/>
      <c r="AO1486" s="15"/>
      <c r="AP1486" s="15"/>
      <c r="AQ1486" s="15"/>
      <c r="AR1486" s="15"/>
      <c r="AS1486" s="15"/>
      <c r="AT1486" s="15"/>
      <c r="AU1486" s="15"/>
    </row>
    <row r="1487" spans="1:60" ht="15" customHeight="1" x14ac:dyDescent="0.2">
      <c r="A1487" s="19"/>
      <c r="B1487" s="261">
        <v>2</v>
      </c>
      <c r="C1487" s="262" t="s">
        <v>49</v>
      </c>
      <c r="D1487" s="14"/>
      <c r="E1487" s="14"/>
      <c r="F1487" s="14"/>
      <c r="G1487" s="14"/>
      <c r="H1487" s="14"/>
      <c r="I1487" s="14"/>
      <c r="J1487" s="14"/>
      <c r="K1487" s="14"/>
      <c r="L1487" s="14"/>
      <c r="M1487" s="14">
        <v>1</v>
      </c>
      <c r="N1487" s="14"/>
      <c r="O1487" s="14"/>
      <c r="P1487" s="14"/>
      <c r="Q1487" s="1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8"/>
      <c r="AC1487" s="8"/>
      <c r="AD1487" s="8"/>
      <c r="AE1487" s="8"/>
      <c r="AF1487" s="8"/>
      <c r="AG1487" s="8">
        <v>1</v>
      </c>
      <c r="AH1487" s="8"/>
      <c r="AI1487" s="8"/>
      <c r="AJ1487" s="8"/>
      <c r="AK1487" s="8"/>
      <c r="AL1487" s="15"/>
      <c r="AM1487" s="15"/>
      <c r="AN1487" s="15"/>
      <c r="AO1487" s="15"/>
      <c r="AP1487" s="15"/>
      <c r="AQ1487" s="15"/>
      <c r="AR1487" s="15"/>
      <c r="AS1487" s="15"/>
      <c r="AT1487" s="15"/>
      <c r="AU1487" s="15"/>
    </row>
    <row r="1488" spans="1:60" ht="15" customHeight="1" x14ac:dyDescent="0.2">
      <c r="A1488" s="1"/>
      <c r="B1488" s="263">
        <v>3</v>
      </c>
      <c r="C1488" s="255" t="s">
        <v>50</v>
      </c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8"/>
      <c r="AC1488" s="8"/>
      <c r="AD1488" s="8"/>
      <c r="AE1488" s="8"/>
      <c r="AF1488" s="8"/>
      <c r="AG1488" s="8"/>
      <c r="AH1488" s="8"/>
      <c r="AI1488" s="8"/>
      <c r="AJ1488" s="8"/>
      <c r="AK1488" s="8"/>
      <c r="AL1488" s="15"/>
      <c r="AM1488" s="15"/>
      <c r="AN1488" s="15"/>
      <c r="AO1488" s="15"/>
      <c r="AP1488" s="15"/>
      <c r="AQ1488" s="15"/>
      <c r="AR1488" s="15"/>
      <c r="AS1488" s="15"/>
      <c r="AT1488" s="15"/>
      <c r="AU1488" s="15"/>
    </row>
    <row r="1489" spans="1:47" ht="15" customHeight="1" x14ac:dyDescent="0.2">
      <c r="A1489" s="1"/>
      <c r="B1489" s="263">
        <v>4</v>
      </c>
      <c r="C1489" s="255" t="s">
        <v>51</v>
      </c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8"/>
      <c r="AC1489" s="8"/>
      <c r="AD1489" s="8"/>
      <c r="AE1489" s="8"/>
      <c r="AF1489" s="8"/>
      <c r="AG1489" s="8"/>
      <c r="AH1489" s="8"/>
      <c r="AI1489" s="8"/>
      <c r="AJ1489" s="8"/>
      <c r="AK1489" s="8"/>
      <c r="AL1489" s="15"/>
      <c r="AM1489" s="15"/>
      <c r="AN1489" s="15"/>
      <c r="AO1489" s="15"/>
      <c r="AP1489" s="15"/>
      <c r="AQ1489" s="15"/>
      <c r="AR1489" s="15"/>
      <c r="AS1489" s="15"/>
      <c r="AT1489" s="15"/>
      <c r="AU1489" s="15"/>
    </row>
    <row r="1490" spans="1:47" ht="15" customHeight="1" x14ac:dyDescent="0.2">
      <c r="A1490" s="1"/>
      <c r="B1490" s="263">
        <v>5</v>
      </c>
      <c r="C1490" s="255" t="s">
        <v>52</v>
      </c>
      <c r="D1490" s="14"/>
      <c r="E1490" s="14"/>
      <c r="F1490" s="14"/>
      <c r="G1490" s="14"/>
      <c r="H1490" s="14"/>
      <c r="I1490" s="14"/>
      <c r="J1490" s="14"/>
      <c r="K1490" s="14"/>
      <c r="L1490" s="14"/>
      <c r="M1490" s="14"/>
      <c r="N1490" s="14"/>
      <c r="O1490" s="14"/>
      <c r="P1490" s="14"/>
      <c r="Q1490" s="1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8"/>
      <c r="AC1490" s="8"/>
      <c r="AD1490" s="8"/>
      <c r="AE1490" s="8"/>
      <c r="AF1490" s="8"/>
      <c r="AG1490" s="8"/>
      <c r="AH1490" s="8"/>
      <c r="AI1490" s="8"/>
      <c r="AJ1490" s="8"/>
      <c r="AK1490" s="8"/>
      <c r="AL1490" s="15"/>
      <c r="AM1490" s="15"/>
      <c r="AN1490" s="15"/>
      <c r="AO1490" s="15"/>
      <c r="AP1490" s="15"/>
      <c r="AQ1490" s="15"/>
      <c r="AR1490" s="15"/>
      <c r="AS1490" s="15"/>
      <c r="AT1490" s="15"/>
      <c r="AU1490" s="15"/>
    </row>
    <row r="1491" spans="1:47" ht="15" customHeight="1" x14ac:dyDescent="0.2">
      <c r="A1491" s="264"/>
      <c r="B1491" s="265">
        <v>6</v>
      </c>
      <c r="C1491" s="13" t="s">
        <v>53</v>
      </c>
      <c r="D1491" s="14"/>
      <c r="E1491" s="14"/>
      <c r="F1491" s="14"/>
      <c r="G1491" s="14"/>
      <c r="H1491" s="14"/>
      <c r="I1491" s="14"/>
      <c r="J1491" s="14"/>
      <c r="K1491" s="14"/>
      <c r="L1491" s="14"/>
      <c r="M1491" s="14"/>
      <c r="N1491" s="14"/>
      <c r="O1491" s="14"/>
      <c r="P1491" s="14"/>
      <c r="Q1491" s="1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8"/>
      <c r="AC1491" s="8"/>
      <c r="AD1491" s="8"/>
      <c r="AE1491" s="8"/>
      <c r="AF1491" s="8"/>
      <c r="AG1491" s="8"/>
      <c r="AH1491" s="8"/>
      <c r="AI1491" s="8"/>
      <c r="AJ1491" s="8"/>
      <c r="AK1491" s="8"/>
      <c r="AL1491" s="15"/>
      <c r="AM1491" s="15"/>
      <c r="AN1491" s="15"/>
      <c r="AO1491" s="15"/>
      <c r="AP1491" s="15"/>
      <c r="AQ1491" s="15"/>
      <c r="AR1491" s="15"/>
      <c r="AS1491" s="15"/>
      <c r="AT1491" s="15"/>
      <c r="AU1491" s="15"/>
    </row>
    <row r="1492" spans="1:47" ht="15" customHeight="1" x14ac:dyDescent="0.2">
      <c r="A1492" s="266"/>
      <c r="B1492" s="267"/>
      <c r="C1492" s="268"/>
      <c r="D1492" s="14"/>
      <c r="E1492" s="14"/>
      <c r="F1492" s="14"/>
      <c r="G1492" s="14"/>
      <c r="H1492" s="14"/>
      <c r="I1492" s="14"/>
      <c r="J1492" s="14"/>
      <c r="K1492" s="14"/>
      <c r="L1492" s="14"/>
      <c r="M1492" s="14"/>
      <c r="N1492" s="14"/>
      <c r="O1492" s="14"/>
      <c r="P1492" s="14"/>
      <c r="Q1492" s="1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8"/>
      <c r="AC1492" s="8"/>
      <c r="AD1492" s="8"/>
      <c r="AE1492" s="8"/>
      <c r="AF1492" s="8"/>
      <c r="AG1492" s="8"/>
      <c r="AH1492" s="8"/>
      <c r="AI1492" s="8"/>
      <c r="AJ1492" s="8"/>
      <c r="AK1492" s="8"/>
      <c r="AL1492" s="15"/>
      <c r="AM1492" s="15"/>
      <c r="AN1492" s="15"/>
      <c r="AO1492" s="15"/>
      <c r="AP1492" s="15"/>
      <c r="AQ1492" s="9"/>
      <c r="AR1492" s="15"/>
      <c r="AS1492" s="15"/>
      <c r="AT1492" s="15"/>
      <c r="AU1492" s="15"/>
    </row>
    <row r="1493" spans="1:47" ht="15" customHeight="1" x14ac:dyDescent="0.2">
      <c r="A1493" s="19"/>
      <c r="B1493" s="269">
        <v>7</v>
      </c>
      <c r="C1493" s="262" t="s">
        <v>55</v>
      </c>
      <c r="D1493" s="14"/>
      <c r="E1493" s="14"/>
      <c r="F1493" s="14"/>
      <c r="G1493" s="14"/>
      <c r="H1493" s="14"/>
      <c r="I1493" s="14"/>
      <c r="J1493" s="14"/>
      <c r="K1493" s="14">
        <v>3</v>
      </c>
      <c r="L1493" s="14"/>
      <c r="M1493" s="14"/>
      <c r="N1493" s="14"/>
      <c r="O1493" s="14"/>
      <c r="P1493" s="14"/>
      <c r="Q1493" s="1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8"/>
      <c r="AC1493" s="8"/>
      <c r="AD1493" s="8"/>
      <c r="AE1493" s="8"/>
      <c r="AF1493" s="8"/>
      <c r="AG1493" s="8"/>
      <c r="AH1493" s="8"/>
      <c r="AI1493" s="8"/>
      <c r="AJ1493" s="8"/>
      <c r="AK1493" s="8"/>
      <c r="AL1493" s="15"/>
      <c r="AM1493" s="15"/>
      <c r="AN1493" s="15"/>
      <c r="AO1493" s="15"/>
      <c r="AP1493" s="15"/>
      <c r="AQ1493" s="15"/>
      <c r="AR1493" s="15"/>
      <c r="AS1493" s="15"/>
      <c r="AT1493" s="15"/>
      <c r="AU1493" s="15"/>
    </row>
    <row r="1494" spans="1:47" ht="15" customHeight="1" x14ac:dyDescent="0.2">
      <c r="A1494" s="1"/>
      <c r="B1494" s="270">
        <v>8</v>
      </c>
      <c r="C1494" s="240" t="s">
        <v>459</v>
      </c>
      <c r="D1494" s="14"/>
      <c r="E1494" s="14"/>
      <c r="F1494" s="14"/>
      <c r="G1494" s="14"/>
      <c r="H1494" s="14"/>
      <c r="I1494" s="14"/>
      <c r="J1494" s="14"/>
      <c r="K1494" s="14">
        <v>1</v>
      </c>
      <c r="L1494" s="14"/>
      <c r="M1494" s="14"/>
      <c r="N1494" s="14"/>
      <c r="O1494" s="14"/>
      <c r="P1494" s="14"/>
      <c r="Q1494" s="1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8"/>
      <c r="AC1494" s="8"/>
      <c r="AD1494" s="8"/>
      <c r="AE1494" s="8"/>
      <c r="AF1494" s="8"/>
      <c r="AG1494" s="8"/>
      <c r="AH1494" s="8"/>
      <c r="AI1494" s="8"/>
      <c r="AJ1494" s="8"/>
      <c r="AK1494" s="8"/>
      <c r="AL1494" s="15"/>
      <c r="AM1494" s="15"/>
      <c r="AN1494" s="15"/>
      <c r="AO1494" s="15"/>
      <c r="AP1494" s="15"/>
      <c r="AQ1494" s="15"/>
      <c r="AR1494" s="15"/>
      <c r="AS1494" s="15"/>
      <c r="AT1494" s="15"/>
      <c r="AU1494" s="15"/>
    </row>
    <row r="1495" spans="1:47" ht="15" customHeight="1" x14ac:dyDescent="0.2">
      <c r="A1495" s="1"/>
      <c r="B1495" s="270">
        <v>9</v>
      </c>
      <c r="C1495" s="271" t="s">
        <v>56</v>
      </c>
      <c r="D1495" s="14"/>
      <c r="E1495" s="14"/>
      <c r="F1495" s="14"/>
      <c r="G1495" s="14"/>
      <c r="H1495" s="14"/>
      <c r="I1495" s="14"/>
      <c r="J1495" s="14"/>
      <c r="K1495" s="14"/>
      <c r="L1495" s="14"/>
      <c r="M1495" s="14"/>
      <c r="N1495" s="14"/>
      <c r="O1495" s="14"/>
      <c r="P1495" s="14"/>
      <c r="Q1495" s="1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8"/>
      <c r="AC1495" s="8"/>
      <c r="AD1495" s="8"/>
      <c r="AE1495" s="8"/>
      <c r="AF1495" s="8"/>
      <c r="AG1495" s="8"/>
      <c r="AH1495" s="8"/>
      <c r="AI1495" s="8"/>
      <c r="AJ1495" s="8"/>
      <c r="AK1495" s="8"/>
      <c r="AL1495" s="15"/>
      <c r="AM1495" s="15"/>
      <c r="AN1495" s="15"/>
      <c r="AO1495" s="15"/>
      <c r="AP1495" s="15"/>
      <c r="AQ1495" s="15"/>
      <c r="AR1495" s="15"/>
      <c r="AS1495" s="15"/>
      <c r="AT1495" s="15"/>
      <c r="AU1495" s="15"/>
    </row>
    <row r="1496" spans="1:47" ht="15" customHeight="1" x14ac:dyDescent="0.2">
      <c r="A1496" s="264"/>
      <c r="B1496" s="272">
        <v>11</v>
      </c>
      <c r="C1496" s="273" t="s">
        <v>57</v>
      </c>
      <c r="D1496" s="14"/>
      <c r="E1496" s="14"/>
      <c r="F1496" s="14"/>
      <c r="G1496" s="14"/>
      <c r="H1496" s="14"/>
      <c r="I1496" s="14"/>
      <c r="J1496" s="14"/>
      <c r="K1496" s="14"/>
      <c r="L1496" s="14"/>
      <c r="M1496" s="14"/>
      <c r="N1496" s="14"/>
      <c r="O1496" s="14"/>
      <c r="P1496" s="14"/>
      <c r="Q1496" s="1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8"/>
      <c r="AC1496" s="8"/>
      <c r="AD1496" s="8"/>
      <c r="AE1496" s="8"/>
      <c r="AF1496" s="8"/>
      <c r="AG1496" s="8"/>
      <c r="AH1496" s="8"/>
      <c r="AI1496" s="8"/>
      <c r="AJ1496" s="8"/>
      <c r="AK1496" s="8">
        <v>1</v>
      </c>
      <c r="AL1496" s="15">
        <v>1</v>
      </c>
      <c r="AM1496" s="15"/>
      <c r="AN1496" s="15"/>
      <c r="AO1496" s="15"/>
      <c r="AP1496" s="15"/>
      <c r="AQ1496" s="15"/>
      <c r="AR1496" s="15"/>
      <c r="AS1496" s="15"/>
      <c r="AT1496" s="15"/>
      <c r="AU1496" s="15"/>
    </row>
    <row r="1497" spans="1:47" ht="15" customHeight="1" x14ac:dyDescent="0.2">
      <c r="A1497" s="267"/>
      <c r="B1497" s="267"/>
      <c r="C1497" s="267"/>
      <c r="D1497" s="18"/>
      <c r="E1497" s="14"/>
      <c r="F1497" s="14"/>
      <c r="G1497" s="14"/>
      <c r="H1497" s="14"/>
      <c r="I1497" s="14"/>
      <c r="J1497" s="14"/>
      <c r="K1497" s="14"/>
      <c r="L1497" s="14"/>
      <c r="M1497" s="14"/>
      <c r="N1497" s="14"/>
      <c r="O1497" s="14"/>
      <c r="P1497" s="14"/>
      <c r="Q1497" s="1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8"/>
      <c r="AC1497" s="28"/>
      <c r="AD1497" s="8"/>
      <c r="AE1497" s="8"/>
      <c r="AF1497" s="8"/>
      <c r="AG1497" s="8"/>
      <c r="AH1497" s="8"/>
      <c r="AI1497" s="8"/>
      <c r="AJ1497" s="8"/>
      <c r="AK1497" s="8"/>
      <c r="AL1497" s="15"/>
      <c r="AM1497" s="15"/>
      <c r="AN1497" s="15"/>
      <c r="AO1497" s="15"/>
      <c r="AP1497" s="15"/>
      <c r="AQ1497" s="15"/>
      <c r="AR1497" s="15"/>
      <c r="AS1497" s="15"/>
      <c r="AT1497" s="15"/>
      <c r="AU1497" s="15"/>
    </row>
    <row r="1498" spans="1:47" ht="15" customHeight="1" x14ac:dyDescent="0.2">
      <c r="A1498" s="19"/>
      <c r="B1498" s="274">
        <v>12</v>
      </c>
      <c r="C1498" s="43" t="s">
        <v>59</v>
      </c>
      <c r="D1498" s="14"/>
      <c r="E1498" s="14"/>
      <c r="F1498" s="14"/>
      <c r="G1498" s="14"/>
      <c r="H1498" s="14"/>
      <c r="I1498" s="14"/>
      <c r="J1498" s="14"/>
      <c r="K1498" s="14"/>
      <c r="L1498" s="14"/>
      <c r="M1498" s="14"/>
      <c r="N1498" s="14"/>
      <c r="O1498" s="14"/>
      <c r="P1498" s="14"/>
      <c r="Q1498" s="1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8"/>
      <c r="AC1498" s="8"/>
      <c r="AD1498" s="8"/>
      <c r="AE1498" s="8"/>
      <c r="AF1498" s="8"/>
      <c r="AG1498" s="8"/>
      <c r="AH1498" s="8"/>
      <c r="AI1498" s="8"/>
      <c r="AJ1498" s="8"/>
      <c r="AK1498" s="8"/>
      <c r="AL1498" s="15"/>
      <c r="AM1498" s="15"/>
      <c r="AN1498" s="15"/>
      <c r="AO1498" s="15"/>
      <c r="AP1498" s="15"/>
      <c r="AQ1498" s="15"/>
      <c r="AR1498" s="15"/>
      <c r="AS1498" s="15"/>
      <c r="AT1498" s="15"/>
      <c r="AU1498" s="15"/>
    </row>
    <row r="1499" spans="1:47" ht="15" customHeight="1" x14ac:dyDescent="0.2">
      <c r="A1499" s="1"/>
      <c r="B1499" s="275">
        <v>13</v>
      </c>
      <c r="C1499" s="255" t="s">
        <v>60</v>
      </c>
      <c r="D1499" s="14"/>
      <c r="E1499" s="14"/>
      <c r="F1499" s="14"/>
      <c r="G1499" s="14"/>
      <c r="H1499" s="14"/>
      <c r="I1499" s="14"/>
      <c r="J1499" s="14"/>
      <c r="K1499" s="14"/>
      <c r="L1499" s="14"/>
      <c r="M1499" s="14"/>
      <c r="N1499" s="14"/>
      <c r="O1499" s="14"/>
      <c r="P1499" s="14"/>
      <c r="Q1499" s="1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8"/>
      <c r="AC1499" s="8"/>
      <c r="AD1499" s="8"/>
      <c r="AE1499" s="8"/>
      <c r="AF1499" s="8"/>
      <c r="AG1499" s="8"/>
      <c r="AH1499" s="8"/>
      <c r="AI1499" s="8"/>
      <c r="AJ1499" s="8"/>
      <c r="AK1499" s="8"/>
      <c r="AL1499" s="15"/>
      <c r="AM1499" s="15"/>
      <c r="AN1499" s="15"/>
      <c r="AO1499" s="15"/>
      <c r="AP1499" s="15"/>
      <c r="AQ1499" s="15"/>
      <c r="AR1499" s="15"/>
      <c r="AS1499" s="15"/>
      <c r="AT1499" s="15"/>
      <c r="AU1499" s="15"/>
    </row>
    <row r="1500" spans="1:47" ht="15" customHeight="1" x14ac:dyDescent="0.2">
      <c r="A1500" s="1"/>
      <c r="B1500" s="275">
        <v>14</v>
      </c>
      <c r="C1500" s="255" t="s">
        <v>61</v>
      </c>
      <c r="D1500" s="14"/>
      <c r="E1500" s="14"/>
      <c r="F1500" s="14"/>
      <c r="G1500" s="14"/>
      <c r="H1500" s="14"/>
      <c r="I1500" s="14"/>
      <c r="J1500" s="14"/>
      <c r="K1500" s="14"/>
      <c r="L1500" s="14"/>
      <c r="M1500" s="14"/>
      <c r="N1500" s="14"/>
      <c r="O1500" s="14"/>
      <c r="P1500" s="14"/>
      <c r="Q1500" s="1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8"/>
      <c r="AC1500" s="8"/>
      <c r="AD1500" s="8"/>
      <c r="AE1500" s="8"/>
      <c r="AF1500" s="8"/>
      <c r="AG1500" s="8"/>
      <c r="AH1500" s="8"/>
      <c r="AI1500" s="8"/>
      <c r="AJ1500" s="8"/>
      <c r="AK1500" s="8"/>
      <c r="AL1500" s="15"/>
      <c r="AM1500" s="15"/>
      <c r="AN1500" s="15"/>
      <c r="AO1500" s="15"/>
      <c r="AP1500" s="9"/>
      <c r="AQ1500" s="15"/>
      <c r="AR1500" s="15"/>
      <c r="AS1500" s="15"/>
      <c r="AT1500" s="15"/>
      <c r="AU1500" s="15"/>
    </row>
    <row r="1501" spans="1:47" ht="15" customHeight="1" x14ac:dyDescent="0.2">
      <c r="A1501" s="1"/>
      <c r="B1501" s="275">
        <v>15</v>
      </c>
      <c r="C1501" s="240" t="s">
        <v>62</v>
      </c>
      <c r="D1501" s="14">
        <v>10</v>
      </c>
      <c r="E1501" s="14">
        <v>10</v>
      </c>
      <c r="F1501" s="14">
        <v>3</v>
      </c>
      <c r="G1501" s="14"/>
      <c r="H1501" s="14"/>
      <c r="I1501" s="14"/>
      <c r="J1501" s="14"/>
      <c r="K1501" s="14"/>
      <c r="L1501" s="14"/>
      <c r="M1501" s="14">
        <v>1</v>
      </c>
      <c r="N1501" s="14">
        <v>1</v>
      </c>
      <c r="O1501" s="14"/>
      <c r="P1501" s="14">
        <v>1</v>
      </c>
      <c r="Q1501" s="1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8"/>
      <c r="AC1501" s="8"/>
      <c r="AD1501" s="8"/>
      <c r="AE1501" s="8"/>
      <c r="AF1501" s="8"/>
      <c r="AG1501" s="8"/>
      <c r="AH1501" s="8"/>
      <c r="AI1501" s="8"/>
      <c r="AJ1501" s="8"/>
      <c r="AK1501" s="8"/>
      <c r="AL1501" s="15"/>
      <c r="AM1501" s="15"/>
      <c r="AN1501" s="15"/>
      <c r="AO1501" s="15"/>
      <c r="AP1501" s="15"/>
      <c r="AQ1501" s="15"/>
      <c r="AR1501" s="15"/>
      <c r="AS1501" s="15"/>
      <c r="AT1501" s="15"/>
      <c r="AU1501" s="15"/>
    </row>
    <row r="1502" spans="1:47" ht="15" customHeight="1" x14ac:dyDescent="0.2">
      <c r="A1502" s="1"/>
      <c r="B1502" s="275">
        <v>16</v>
      </c>
      <c r="C1502" s="240" t="s">
        <v>63</v>
      </c>
      <c r="D1502" s="14"/>
      <c r="E1502" s="14"/>
      <c r="F1502" s="14"/>
      <c r="G1502" s="14"/>
      <c r="H1502" s="14"/>
      <c r="I1502" s="14"/>
      <c r="J1502" s="14"/>
      <c r="K1502" s="14">
        <v>1</v>
      </c>
      <c r="L1502" s="14"/>
      <c r="M1502" s="14"/>
      <c r="N1502" s="14"/>
      <c r="O1502" s="14"/>
      <c r="P1502" s="14"/>
      <c r="Q1502" s="1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8">
        <v>8</v>
      </c>
      <c r="AC1502" s="8"/>
      <c r="AD1502" s="8"/>
      <c r="AE1502" s="8"/>
      <c r="AF1502" s="8"/>
      <c r="AG1502" s="8"/>
      <c r="AH1502" s="8"/>
      <c r="AI1502" s="8"/>
      <c r="AJ1502" s="8"/>
      <c r="AK1502" s="8"/>
      <c r="AL1502" s="15"/>
      <c r="AM1502" s="15"/>
      <c r="AN1502" s="15"/>
      <c r="AO1502" s="15"/>
      <c r="AP1502" s="15"/>
      <c r="AQ1502" s="15"/>
      <c r="AR1502" s="15"/>
      <c r="AS1502" s="15"/>
      <c r="AT1502" s="15"/>
      <c r="AU1502" s="15"/>
    </row>
    <row r="1503" spans="1:47" ht="15" customHeight="1" x14ac:dyDescent="0.2">
      <c r="A1503" s="1"/>
      <c r="B1503" s="275">
        <v>17</v>
      </c>
      <c r="C1503" s="240" t="s">
        <v>64</v>
      </c>
      <c r="D1503" s="14"/>
      <c r="E1503" s="14"/>
      <c r="F1503" s="14"/>
      <c r="G1503" s="14"/>
      <c r="H1503" s="14">
        <v>4</v>
      </c>
      <c r="I1503" s="14"/>
      <c r="J1503" s="14"/>
      <c r="K1503" s="14">
        <v>1</v>
      </c>
      <c r="L1503" s="14"/>
      <c r="M1503" s="14"/>
      <c r="N1503" s="14"/>
      <c r="O1503" s="14"/>
      <c r="P1503" s="14"/>
      <c r="Q1503" s="1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8"/>
      <c r="AC1503" s="8"/>
      <c r="AD1503" s="8"/>
      <c r="AE1503" s="8"/>
      <c r="AF1503" s="8"/>
      <c r="AG1503" s="8"/>
      <c r="AH1503" s="8"/>
      <c r="AI1503" s="8"/>
      <c r="AJ1503" s="8"/>
      <c r="AK1503" s="8"/>
      <c r="AL1503" s="15"/>
      <c r="AM1503" s="15"/>
      <c r="AN1503" s="15"/>
      <c r="AO1503" s="15"/>
      <c r="AP1503" s="15"/>
      <c r="AQ1503" s="9"/>
      <c r="AR1503" s="15"/>
      <c r="AS1503" s="15"/>
      <c r="AT1503" s="15"/>
      <c r="AU1503" s="15"/>
    </row>
    <row r="1504" spans="1:47" ht="15" customHeight="1" x14ac:dyDescent="0.2">
      <c r="A1504" s="1"/>
      <c r="B1504" s="275">
        <v>18</v>
      </c>
      <c r="C1504" s="242" t="s">
        <v>65</v>
      </c>
      <c r="D1504" s="14">
        <v>5</v>
      </c>
      <c r="E1504" s="14">
        <v>5</v>
      </c>
      <c r="F1504" s="14">
        <v>2</v>
      </c>
      <c r="G1504" s="14">
        <v>2</v>
      </c>
      <c r="H1504" s="14"/>
      <c r="I1504" s="14"/>
      <c r="J1504" s="14"/>
      <c r="K1504" s="14"/>
      <c r="L1504" s="14"/>
      <c r="M1504" s="14"/>
      <c r="N1504" s="14"/>
      <c r="O1504" s="14"/>
      <c r="P1504" s="14"/>
      <c r="Q1504" s="1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8"/>
      <c r="AC1504" s="8"/>
      <c r="AD1504" s="8"/>
      <c r="AE1504" s="8"/>
      <c r="AF1504" s="8"/>
      <c r="AG1504" s="8"/>
      <c r="AH1504" s="8"/>
      <c r="AI1504" s="8"/>
      <c r="AJ1504" s="8"/>
      <c r="AK1504" s="8"/>
      <c r="AL1504" s="15"/>
      <c r="AM1504" s="15"/>
      <c r="AN1504" s="15"/>
      <c r="AO1504" s="15"/>
      <c r="AP1504" s="15"/>
      <c r="AQ1504" s="15"/>
      <c r="AR1504" s="15"/>
      <c r="AS1504" s="15"/>
      <c r="AT1504" s="15"/>
      <c r="AU1504" s="15"/>
    </row>
    <row r="1505" spans="1:47" ht="15" customHeight="1" x14ac:dyDescent="0.2">
      <c r="B1505" s="275">
        <v>19</v>
      </c>
      <c r="C1505" s="255" t="s">
        <v>66</v>
      </c>
      <c r="D1505" s="14"/>
      <c r="E1505" s="14"/>
      <c r="F1505" s="14"/>
      <c r="G1505" s="14"/>
      <c r="H1505" s="14"/>
      <c r="I1505" s="14"/>
      <c r="J1505" s="14"/>
      <c r="K1505" s="14"/>
      <c r="L1505" s="14"/>
      <c r="M1505" s="14"/>
      <c r="N1505" s="14"/>
      <c r="O1505" s="14"/>
      <c r="P1505" s="14"/>
      <c r="Q1505" s="14"/>
      <c r="R1505" s="4"/>
      <c r="S1505" s="4"/>
      <c r="T1505" s="3"/>
      <c r="U1505" s="4"/>
      <c r="V1505" s="4"/>
      <c r="W1505" s="4"/>
      <c r="X1505" s="4"/>
      <c r="Y1505" s="4"/>
      <c r="Z1505" s="4"/>
      <c r="AA1505" s="4"/>
      <c r="AB1505" s="8"/>
      <c r="AC1505" s="8"/>
      <c r="AD1505" s="8"/>
      <c r="AE1505" s="8"/>
      <c r="AF1505" s="8"/>
      <c r="AG1505" s="8"/>
      <c r="AH1505" s="8"/>
      <c r="AI1505" s="8"/>
      <c r="AJ1505" s="8"/>
      <c r="AK1505" s="8"/>
      <c r="AL1505" s="15"/>
      <c r="AM1505" s="15"/>
      <c r="AN1505" s="15"/>
      <c r="AO1505" s="15"/>
      <c r="AP1505" s="15"/>
      <c r="AQ1505" s="15"/>
      <c r="AR1505" s="15"/>
      <c r="AS1505" s="15"/>
      <c r="AT1505" s="15"/>
      <c r="AU1505" s="15"/>
    </row>
    <row r="1506" spans="1:47" ht="15" customHeight="1" x14ac:dyDescent="0.2">
      <c r="A1506" s="1"/>
      <c r="B1506" s="275">
        <v>20</v>
      </c>
      <c r="C1506" s="255" t="s">
        <v>68</v>
      </c>
      <c r="D1506" s="14"/>
      <c r="E1506" s="14"/>
      <c r="F1506" s="14"/>
      <c r="G1506" s="14"/>
      <c r="H1506" s="14"/>
      <c r="I1506" s="14"/>
      <c r="J1506" s="14"/>
      <c r="K1506" s="32"/>
      <c r="L1506" s="14"/>
      <c r="M1506" s="14"/>
      <c r="N1506" s="14"/>
      <c r="O1506" s="14"/>
      <c r="P1506" s="14"/>
      <c r="Q1506" s="1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8"/>
      <c r="AC1506" s="8"/>
      <c r="AD1506" s="8"/>
      <c r="AE1506" s="8"/>
      <c r="AF1506" s="8"/>
      <c r="AG1506" s="8"/>
      <c r="AH1506" s="8"/>
      <c r="AI1506" s="8"/>
      <c r="AJ1506" s="8"/>
      <c r="AK1506" s="8"/>
      <c r="AL1506" s="15"/>
      <c r="AM1506" s="15"/>
      <c r="AN1506" s="15"/>
      <c r="AO1506" s="15"/>
      <c r="AP1506" s="15"/>
      <c r="AQ1506" s="15"/>
      <c r="AR1506" s="15"/>
      <c r="AS1506" s="15"/>
      <c r="AT1506" s="15"/>
      <c r="AU1506" s="15"/>
    </row>
    <row r="1507" spans="1:47" ht="15" customHeight="1" x14ac:dyDescent="0.2">
      <c r="A1507" s="1"/>
      <c r="B1507" s="275">
        <v>21</v>
      </c>
      <c r="C1507" s="240" t="s">
        <v>69</v>
      </c>
      <c r="D1507" s="14"/>
      <c r="E1507" s="14"/>
      <c r="F1507" s="14"/>
      <c r="G1507" s="14"/>
      <c r="H1507" s="14"/>
      <c r="I1507" s="14"/>
      <c r="J1507" s="14"/>
      <c r="K1507" s="14">
        <v>1</v>
      </c>
      <c r="L1507" s="14"/>
      <c r="M1507" s="14"/>
      <c r="N1507" s="14"/>
      <c r="O1507" s="14"/>
      <c r="P1507" s="14"/>
      <c r="Q1507" s="1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8"/>
      <c r="AC1507" s="8"/>
      <c r="AD1507" s="8"/>
      <c r="AE1507" s="8"/>
      <c r="AF1507" s="8"/>
      <c r="AG1507" s="8"/>
      <c r="AH1507" s="8"/>
      <c r="AI1507" s="8"/>
      <c r="AJ1507" s="34"/>
      <c r="AK1507" s="8"/>
      <c r="AL1507" s="15"/>
      <c r="AM1507" s="15"/>
      <c r="AN1507" s="15"/>
      <c r="AO1507" s="15"/>
      <c r="AP1507" s="15"/>
      <c r="AQ1507" s="15"/>
      <c r="AR1507" s="15"/>
      <c r="AS1507" s="15"/>
      <c r="AT1507" s="15"/>
      <c r="AU1507" s="15"/>
    </row>
    <row r="1508" spans="1:47" ht="15" customHeight="1" x14ac:dyDescent="0.2">
      <c r="A1508" s="1"/>
      <c r="B1508" s="275">
        <v>22</v>
      </c>
      <c r="C1508" s="86" t="s">
        <v>70</v>
      </c>
      <c r="D1508" s="276"/>
      <c r="E1508" s="14"/>
      <c r="F1508" s="14"/>
      <c r="G1508" s="14"/>
      <c r="H1508" s="14"/>
      <c r="I1508" s="14"/>
      <c r="J1508" s="14"/>
      <c r="K1508" s="14"/>
      <c r="L1508" s="14"/>
      <c r="M1508" s="14"/>
      <c r="N1508" s="14"/>
      <c r="O1508" s="14"/>
      <c r="P1508" s="14"/>
      <c r="Q1508" s="1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8"/>
      <c r="AC1508" s="8"/>
      <c r="AD1508" s="8"/>
      <c r="AE1508" s="8"/>
      <c r="AF1508" s="8"/>
      <c r="AG1508" s="8"/>
      <c r="AH1508" s="8"/>
      <c r="AI1508" s="8"/>
      <c r="AJ1508" s="8"/>
      <c r="AK1508" s="8"/>
      <c r="AL1508" s="15"/>
      <c r="AM1508" s="15"/>
      <c r="AN1508" s="15"/>
      <c r="AO1508" s="15"/>
      <c r="AP1508" s="15"/>
      <c r="AQ1508" s="15"/>
      <c r="AR1508" s="15"/>
      <c r="AS1508" s="15"/>
      <c r="AT1508" s="15"/>
      <c r="AU1508" s="15"/>
    </row>
    <row r="1509" spans="1:47" ht="15" customHeight="1" x14ac:dyDescent="0.2">
      <c r="A1509" s="1"/>
      <c r="B1509" s="275">
        <v>23</v>
      </c>
      <c r="C1509" s="255" t="s">
        <v>71</v>
      </c>
      <c r="D1509" s="14"/>
      <c r="E1509" s="14"/>
      <c r="F1509" s="14"/>
      <c r="G1509" s="14"/>
      <c r="H1509" s="14"/>
      <c r="I1509" s="14"/>
      <c r="J1509" s="14"/>
      <c r="K1509" s="14"/>
      <c r="L1509" s="14"/>
      <c r="M1509" s="14"/>
      <c r="N1509" s="14"/>
      <c r="O1509" s="14"/>
      <c r="P1509" s="14"/>
      <c r="Q1509" s="1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8"/>
      <c r="AC1509" s="8"/>
      <c r="AD1509" s="8"/>
      <c r="AE1509" s="8"/>
      <c r="AF1509" s="8"/>
      <c r="AG1509" s="8"/>
      <c r="AH1509" s="8"/>
      <c r="AI1509" s="8"/>
      <c r="AJ1509" s="8"/>
      <c r="AK1509" s="8"/>
      <c r="AL1509" s="15"/>
      <c r="AM1509" s="15"/>
      <c r="AN1509" s="15"/>
      <c r="AO1509" s="15"/>
      <c r="AP1509" s="15"/>
      <c r="AQ1509" s="15"/>
      <c r="AR1509" s="15"/>
      <c r="AS1509" s="15"/>
      <c r="AT1509" s="15"/>
      <c r="AU1509" s="15"/>
    </row>
    <row r="1510" spans="1:47" ht="15" customHeight="1" x14ac:dyDescent="0.2">
      <c r="A1510" s="1"/>
      <c r="B1510" s="275">
        <v>24</v>
      </c>
      <c r="C1510" s="240" t="s">
        <v>72</v>
      </c>
      <c r="D1510" s="14">
        <v>6</v>
      </c>
      <c r="E1510" s="14"/>
      <c r="F1510" s="14"/>
      <c r="G1510" s="14"/>
      <c r="H1510" s="14"/>
      <c r="I1510" s="14"/>
      <c r="J1510" s="14"/>
      <c r="K1510" s="14"/>
      <c r="L1510" s="14">
        <v>6</v>
      </c>
      <c r="M1510" s="14">
        <v>1</v>
      </c>
      <c r="N1510" s="14"/>
      <c r="O1510" s="14"/>
      <c r="P1510" s="14"/>
      <c r="Q1510" s="1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8"/>
      <c r="AC1510" s="8"/>
      <c r="AD1510" s="8"/>
      <c r="AE1510" s="8"/>
      <c r="AF1510" s="8"/>
      <c r="AG1510" s="8"/>
      <c r="AH1510" s="8"/>
      <c r="AI1510" s="8"/>
      <c r="AJ1510" s="8"/>
      <c r="AK1510" s="8"/>
      <c r="AL1510" s="15"/>
      <c r="AM1510" s="15"/>
      <c r="AN1510" s="15"/>
      <c r="AO1510" s="15"/>
      <c r="AP1510" s="15"/>
      <c r="AQ1510" s="15"/>
      <c r="AR1510" s="15"/>
      <c r="AS1510" s="15"/>
      <c r="AT1510" s="15"/>
      <c r="AU1510" s="15"/>
    </row>
    <row r="1511" spans="1:47" ht="15" customHeight="1" x14ac:dyDescent="0.2">
      <c r="A1511" s="1"/>
      <c r="B1511" s="275">
        <v>25</v>
      </c>
      <c r="C1511" s="242" t="s">
        <v>73</v>
      </c>
      <c r="D1511" s="14"/>
      <c r="E1511" s="14"/>
      <c r="F1511" s="14"/>
      <c r="G1511" s="14">
        <v>2</v>
      </c>
      <c r="H1511" s="14"/>
      <c r="I1511" s="14"/>
      <c r="J1511" s="14"/>
      <c r="K1511" s="14">
        <v>2</v>
      </c>
      <c r="L1511" s="14"/>
      <c r="M1511" s="36"/>
      <c r="N1511" s="14"/>
      <c r="O1511" s="14"/>
      <c r="P1511" s="14">
        <v>1</v>
      </c>
      <c r="Q1511" s="14"/>
      <c r="R1511" s="4"/>
      <c r="S1511" s="4"/>
      <c r="T1511" s="4"/>
      <c r="U1511" s="4">
        <v>1</v>
      </c>
      <c r="V1511" s="4"/>
      <c r="W1511" s="4"/>
      <c r="X1511" s="4"/>
      <c r="Y1511" s="4"/>
      <c r="Z1511" s="4"/>
      <c r="AA1511" s="4"/>
      <c r="AB1511" s="8">
        <v>5</v>
      </c>
      <c r="AC1511" s="8"/>
      <c r="AD1511" s="8"/>
      <c r="AE1511" s="8"/>
      <c r="AF1511" s="8"/>
      <c r="AG1511" s="8"/>
      <c r="AH1511" s="8"/>
      <c r="AI1511" s="8">
        <v>1</v>
      </c>
      <c r="AJ1511" s="8"/>
      <c r="AK1511" s="8"/>
      <c r="AL1511" s="15"/>
      <c r="AM1511" s="15"/>
      <c r="AN1511" s="15"/>
      <c r="AO1511" s="15"/>
      <c r="AP1511" s="15"/>
      <c r="AQ1511" s="15"/>
      <c r="AR1511" s="15"/>
      <c r="AS1511" s="15"/>
      <c r="AT1511" s="15"/>
      <c r="AU1511" s="15"/>
    </row>
    <row r="1512" spans="1:47" ht="15" customHeight="1" x14ac:dyDescent="0.2">
      <c r="A1512" s="1"/>
      <c r="B1512" s="275">
        <v>26</v>
      </c>
      <c r="C1512" s="86" t="s">
        <v>74</v>
      </c>
      <c r="D1512" s="14"/>
      <c r="E1512" s="14"/>
      <c r="F1512" s="14"/>
      <c r="G1512" s="14"/>
      <c r="H1512" s="14"/>
      <c r="I1512" s="14"/>
      <c r="J1512" s="14"/>
      <c r="K1512" s="14"/>
      <c r="L1512" s="14"/>
      <c r="M1512" s="14"/>
      <c r="N1512" s="14"/>
      <c r="O1512" s="14"/>
      <c r="P1512" s="14"/>
      <c r="Q1512" s="1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8"/>
      <c r="AC1512" s="8"/>
      <c r="AD1512" s="8"/>
      <c r="AE1512" s="8"/>
      <c r="AF1512" s="8"/>
      <c r="AG1512" s="8"/>
      <c r="AH1512" s="8"/>
      <c r="AI1512" s="8"/>
      <c r="AJ1512" s="8"/>
      <c r="AK1512" s="8"/>
      <c r="AL1512" s="15"/>
      <c r="AM1512" s="15"/>
      <c r="AN1512" s="15"/>
      <c r="AO1512" s="15"/>
      <c r="AP1512" s="15"/>
      <c r="AQ1512" s="15"/>
      <c r="AR1512" s="15"/>
      <c r="AS1512" s="15"/>
      <c r="AT1512" s="15"/>
      <c r="AU1512" s="15"/>
    </row>
    <row r="1513" spans="1:47" ht="15" customHeight="1" x14ac:dyDescent="0.2">
      <c r="A1513" s="1"/>
      <c r="B1513" s="275">
        <v>27</v>
      </c>
      <c r="C1513" s="255" t="s">
        <v>75</v>
      </c>
      <c r="D1513" s="14"/>
      <c r="E1513" s="14"/>
      <c r="F1513" s="14"/>
      <c r="G1513" s="14"/>
      <c r="H1513" s="14"/>
      <c r="I1513" s="14"/>
      <c r="J1513" s="14"/>
      <c r="K1513" s="14"/>
      <c r="L1513" s="14"/>
      <c r="M1513" s="14"/>
      <c r="N1513" s="14"/>
      <c r="O1513" s="14"/>
      <c r="P1513" s="14"/>
      <c r="Q1513" s="1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8"/>
      <c r="AC1513" s="8"/>
      <c r="AD1513" s="8"/>
      <c r="AE1513" s="8"/>
      <c r="AF1513" s="8"/>
      <c r="AG1513" s="8"/>
      <c r="AH1513" s="8"/>
      <c r="AI1513" s="8"/>
      <c r="AJ1513" s="8"/>
      <c r="AK1513" s="8"/>
      <c r="AL1513" s="15"/>
      <c r="AM1513" s="15"/>
      <c r="AN1513" s="15"/>
      <c r="AO1513" s="15"/>
      <c r="AP1513" s="15"/>
      <c r="AQ1513" s="15"/>
      <c r="AR1513" s="15"/>
      <c r="AS1513" s="15"/>
      <c r="AT1513" s="15"/>
      <c r="AU1513" s="15"/>
    </row>
    <row r="1514" spans="1:47" ht="15" customHeight="1" x14ac:dyDescent="0.2">
      <c r="A1514" s="1"/>
      <c r="B1514" s="275">
        <v>28</v>
      </c>
      <c r="C1514" s="255" t="s">
        <v>76</v>
      </c>
      <c r="D1514" s="14"/>
      <c r="E1514" s="14"/>
      <c r="F1514" s="14"/>
      <c r="G1514" s="14"/>
      <c r="H1514" s="14"/>
      <c r="I1514" s="14"/>
      <c r="J1514" s="14"/>
      <c r="K1514" s="14"/>
      <c r="L1514" s="14"/>
      <c r="M1514" s="14"/>
      <c r="N1514" s="14"/>
      <c r="O1514" s="14"/>
      <c r="P1514" s="14"/>
      <c r="Q1514" s="1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8"/>
      <c r="AC1514" s="8"/>
      <c r="AD1514" s="8"/>
      <c r="AE1514" s="8"/>
      <c r="AF1514" s="8"/>
      <c r="AG1514" s="8"/>
      <c r="AH1514" s="8"/>
      <c r="AI1514" s="8"/>
      <c r="AJ1514" s="8"/>
      <c r="AK1514" s="8"/>
      <c r="AL1514" s="15"/>
      <c r="AM1514" s="15"/>
      <c r="AN1514" s="15"/>
      <c r="AO1514" s="15"/>
      <c r="AP1514" s="15"/>
      <c r="AQ1514" s="15"/>
      <c r="AR1514" s="15"/>
      <c r="AS1514" s="15"/>
      <c r="AT1514" s="15"/>
      <c r="AU1514" s="15"/>
    </row>
    <row r="1515" spans="1:47" ht="15" customHeight="1" x14ac:dyDescent="0.2">
      <c r="A1515" s="1"/>
      <c r="B1515" s="275">
        <v>29</v>
      </c>
      <c r="C1515" s="240" t="s">
        <v>77</v>
      </c>
      <c r="D1515" s="14">
        <v>4</v>
      </c>
      <c r="E1515" s="14"/>
      <c r="F1515" s="14"/>
      <c r="G1515" s="14"/>
      <c r="H1515" s="14"/>
      <c r="I1515" s="14"/>
      <c r="J1515" s="14"/>
      <c r="K1515" s="14"/>
      <c r="L1515" s="14"/>
      <c r="M1515" s="14"/>
      <c r="N1515" s="14"/>
      <c r="O1515" s="14"/>
      <c r="P1515" s="14"/>
      <c r="Q1515" s="1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8">
        <v>5</v>
      </c>
      <c r="AC1515" s="8"/>
      <c r="AD1515" s="8"/>
      <c r="AE1515" s="8"/>
      <c r="AF1515" s="8"/>
      <c r="AG1515" s="8"/>
      <c r="AH1515" s="8"/>
      <c r="AI1515" s="8"/>
      <c r="AJ1515" s="8"/>
      <c r="AK1515" s="8"/>
      <c r="AL1515" s="15"/>
      <c r="AM1515" s="15"/>
      <c r="AN1515" s="15"/>
      <c r="AO1515" s="15"/>
      <c r="AP1515" s="15"/>
      <c r="AQ1515" s="15"/>
      <c r="AR1515" s="15"/>
      <c r="AS1515" s="15"/>
      <c r="AT1515" s="15"/>
      <c r="AU1515" s="15"/>
    </row>
    <row r="1516" spans="1:47" ht="15" customHeight="1" x14ac:dyDescent="0.2">
      <c r="A1516" s="264"/>
      <c r="B1516" s="277">
        <v>30</v>
      </c>
      <c r="C1516" s="273" t="s">
        <v>78</v>
      </c>
      <c r="D1516" s="14"/>
      <c r="E1516" s="14"/>
      <c r="F1516" s="14"/>
      <c r="G1516" s="14"/>
      <c r="H1516" s="14"/>
      <c r="I1516" s="14"/>
      <c r="J1516" s="14"/>
      <c r="K1516" s="14">
        <v>1</v>
      </c>
      <c r="L1516" s="14"/>
      <c r="M1516" s="14"/>
      <c r="N1516" s="14"/>
      <c r="O1516" s="14"/>
      <c r="P1516" s="14"/>
      <c r="Q1516" s="14">
        <v>3</v>
      </c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8"/>
      <c r="AC1516" s="8"/>
      <c r="AD1516" s="8"/>
      <c r="AE1516" s="8"/>
      <c r="AF1516" s="8"/>
      <c r="AG1516" s="8">
        <v>1</v>
      </c>
      <c r="AH1516" s="8"/>
      <c r="AI1516" s="8">
        <v>1</v>
      </c>
      <c r="AJ1516" s="8"/>
      <c r="AK1516" s="8"/>
      <c r="AL1516" s="15"/>
      <c r="AM1516" s="15"/>
      <c r="AN1516" s="15"/>
      <c r="AO1516" s="15"/>
      <c r="AP1516" s="15"/>
      <c r="AQ1516" s="15"/>
      <c r="AR1516" s="15"/>
      <c r="AS1516" s="15"/>
      <c r="AT1516" s="15"/>
      <c r="AU1516" s="15"/>
    </row>
    <row r="1517" spans="1:47" ht="15" customHeight="1" x14ac:dyDescent="0.2">
      <c r="A1517" s="24"/>
      <c r="B1517" s="10"/>
      <c r="C1517" s="24"/>
      <c r="D1517" s="18"/>
      <c r="E1517" s="14"/>
      <c r="F1517" s="14"/>
      <c r="G1517" s="14"/>
      <c r="H1517" s="14"/>
      <c r="I1517" s="14"/>
      <c r="J1517" s="14"/>
      <c r="K1517" s="14"/>
      <c r="L1517" s="14"/>
      <c r="M1517" s="14"/>
      <c r="N1517" s="14"/>
      <c r="O1517" s="14"/>
      <c r="P1517" s="14"/>
      <c r="Q1517" s="1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8"/>
      <c r="AC1517" s="8"/>
      <c r="AD1517" s="8"/>
      <c r="AE1517" s="8"/>
      <c r="AF1517" s="8"/>
      <c r="AG1517" s="8"/>
      <c r="AH1517" s="8"/>
      <c r="AI1517" s="8"/>
      <c r="AJ1517" s="8"/>
      <c r="AK1517" s="8"/>
      <c r="AL1517" s="15"/>
      <c r="AM1517" s="15"/>
      <c r="AN1517" s="15"/>
      <c r="AO1517" s="15"/>
      <c r="AP1517" s="15"/>
      <c r="AQ1517" s="15"/>
      <c r="AR1517" s="15"/>
      <c r="AS1517" s="15"/>
      <c r="AT1517" s="15"/>
      <c r="AU1517" s="15"/>
    </row>
    <row r="1518" spans="1:47" ht="15" customHeight="1" x14ac:dyDescent="0.2">
      <c r="A1518" s="24"/>
      <c r="B1518" s="44"/>
      <c r="C1518" s="24"/>
      <c r="D1518" s="18"/>
      <c r="E1518" s="14"/>
      <c r="F1518" s="14"/>
      <c r="G1518" s="14"/>
      <c r="H1518" s="14"/>
      <c r="I1518" s="14"/>
      <c r="J1518" s="14"/>
      <c r="K1518" s="14"/>
      <c r="L1518" s="14"/>
      <c r="M1518" s="14"/>
      <c r="N1518" s="14"/>
      <c r="O1518" s="14"/>
      <c r="P1518" s="14"/>
      <c r="Q1518" s="1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8"/>
      <c r="AC1518" s="8"/>
      <c r="AD1518" s="8"/>
      <c r="AE1518" s="8"/>
      <c r="AF1518" s="8"/>
      <c r="AG1518" s="8"/>
      <c r="AH1518" s="8"/>
      <c r="AI1518" s="8"/>
      <c r="AJ1518" s="8"/>
      <c r="AK1518" s="8"/>
      <c r="AL1518" s="15"/>
      <c r="AM1518" s="15"/>
      <c r="AN1518" s="15"/>
      <c r="AO1518" s="15"/>
      <c r="AP1518" s="15"/>
      <c r="AQ1518" s="15"/>
      <c r="AR1518" s="15"/>
      <c r="AS1518" s="15"/>
      <c r="AT1518" s="15"/>
      <c r="AU1518" s="15"/>
    </row>
    <row r="1519" spans="1:47" ht="15" customHeight="1" x14ac:dyDescent="0.2">
      <c r="A1519" s="105"/>
      <c r="B1519" s="212">
        <v>31</v>
      </c>
      <c r="C1519" s="129" t="s">
        <v>80</v>
      </c>
      <c r="D1519" s="18"/>
      <c r="E1519" s="14"/>
      <c r="F1519" s="14"/>
      <c r="G1519" s="14"/>
      <c r="H1519" s="14"/>
      <c r="I1519" s="14"/>
      <c r="J1519" s="14"/>
      <c r="K1519" s="14"/>
      <c r="L1519" s="14"/>
      <c r="M1519" s="14"/>
      <c r="N1519" s="14">
        <v>1</v>
      </c>
      <c r="O1519" s="14"/>
      <c r="P1519" s="14"/>
      <c r="Q1519" s="14"/>
      <c r="R1519" s="4"/>
      <c r="S1519" s="4"/>
      <c r="T1519" s="4"/>
      <c r="U1519" s="4">
        <v>1</v>
      </c>
      <c r="V1519" s="4"/>
      <c r="W1519" s="4"/>
      <c r="X1519" s="4"/>
      <c r="Y1519" s="4"/>
      <c r="Z1519" s="4"/>
      <c r="AA1519" s="4"/>
      <c r="AB1519" s="8"/>
      <c r="AC1519" s="8"/>
      <c r="AD1519" s="8"/>
      <c r="AE1519" s="8"/>
      <c r="AF1519" s="8"/>
      <c r="AG1519" s="8"/>
      <c r="AH1519" s="8">
        <v>3</v>
      </c>
      <c r="AI1519" s="8"/>
      <c r="AJ1519" s="8"/>
      <c r="AK1519" s="8"/>
      <c r="AL1519" s="15"/>
      <c r="AM1519" s="15"/>
      <c r="AN1519" s="15"/>
      <c r="AO1519" s="15"/>
      <c r="AP1519" s="15"/>
      <c r="AQ1519" s="15"/>
      <c r="AR1519" s="15"/>
      <c r="AS1519" s="15"/>
      <c r="AT1519" s="15"/>
      <c r="AU1519" s="15"/>
    </row>
    <row r="1520" spans="1:47" ht="15" customHeight="1" x14ac:dyDescent="0.2">
      <c r="A1520" s="105"/>
      <c r="B1520" s="41">
        <v>32</v>
      </c>
      <c r="C1520" s="278" t="s">
        <v>81</v>
      </c>
      <c r="D1520" s="18"/>
      <c r="E1520" s="14"/>
      <c r="F1520" s="14"/>
      <c r="G1520" s="14"/>
      <c r="H1520" s="14"/>
      <c r="I1520" s="14"/>
      <c r="J1520" s="14"/>
      <c r="K1520" s="14"/>
      <c r="L1520" s="14"/>
      <c r="M1520" s="14"/>
      <c r="N1520" s="14"/>
      <c r="O1520" s="14"/>
      <c r="P1520" s="14"/>
      <c r="Q1520" s="1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8"/>
      <c r="AC1520" s="8"/>
      <c r="AD1520" s="8"/>
      <c r="AE1520" s="8"/>
      <c r="AF1520" s="8"/>
      <c r="AG1520" s="8"/>
      <c r="AH1520" s="8"/>
      <c r="AI1520" s="8"/>
      <c r="AJ1520" s="8"/>
      <c r="AK1520" s="8"/>
      <c r="AL1520" s="15"/>
      <c r="AM1520" s="15"/>
      <c r="AN1520" s="15"/>
      <c r="AO1520" s="15"/>
      <c r="AP1520" s="15"/>
      <c r="AQ1520" s="15"/>
      <c r="AR1520" s="15"/>
      <c r="AS1520" s="15"/>
      <c r="AT1520" s="15"/>
      <c r="AU1520" s="15"/>
    </row>
    <row r="1521" spans="1:47" ht="15" customHeight="1" x14ac:dyDescent="0.2">
      <c r="A1521" s="105"/>
      <c r="B1521" s="41">
        <v>33</v>
      </c>
      <c r="C1521" s="129" t="s">
        <v>82</v>
      </c>
      <c r="D1521" s="18"/>
      <c r="E1521" s="14"/>
      <c r="F1521" s="14"/>
      <c r="G1521" s="14"/>
      <c r="H1521" s="14"/>
      <c r="I1521" s="14"/>
      <c r="J1521" s="14"/>
      <c r="K1521" s="14"/>
      <c r="L1521" s="14"/>
      <c r="M1521" s="14"/>
      <c r="N1521" s="14"/>
      <c r="O1521" s="14"/>
      <c r="P1521" s="14"/>
      <c r="Q1521" s="1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8">
        <v>4</v>
      </c>
      <c r="AC1521" s="8"/>
      <c r="AD1521" s="8"/>
      <c r="AE1521" s="8"/>
      <c r="AF1521" s="8"/>
      <c r="AG1521" s="8"/>
      <c r="AH1521" s="8"/>
      <c r="AI1521" s="8"/>
      <c r="AJ1521" s="8"/>
      <c r="AK1521" s="8"/>
      <c r="AL1521" s="15"/>
      <c r="AM1521" s="15"/>
      <c r="AN1521" s="15"/>
      <c r="AO1521" s="15"/>
      <c r="AP1521" s="15"/>
      <c r="AQ1521" s="15"/>
      <c r="AR1521" s="15"/>
      <c r="AS1521" s="15"/>
      <c r="AT1521" s="15"/>
      <c r="AU1521" s="15"/>
    </row>
    <row r="1522" spans="1:47" ht="15" customHeight="1" x14ac:dyDescent="0.2">
      <c r="A1522" s="24"/>
      <c r="B1522" s="24"/>
      <c r="C1522" s="10"/>
      <c r="D1522" s="18"/>
      <c r="E1522" s="14"/>
      <c r="F1522" s="14"/>
      <c r="G1522" s="14"/>
      <c r="H1522" s="14"/>
      <c r="I1522" s="14"/>
      <c r="J1522" s="14"/>
      <c r="K1522" s="14"/>
      <c r="L1522" s="14"/>
      <c r="M1522" s="14"/>
      <c r="N1522" s="14"/>
      <c r="O1522" s="14"/>
      <c r="P1522" s="14"/>
      <c r="Q1522" s="1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8"/>
      <c r="AC1522" s="8"/>
      <c r="AD1522" s="8"/>
      <c r="AE1522" s="8"/>
      <c r="AF1522" s="8"/>
      <c r="AG1522" s="8"/>
      <c r="AH1522" s="8"/>
      <c r="AI1522" s="8"/>
      <c r="AJ1522" s="8"/>
      <c r="AK1522" s="8"/>
      <c r="AL1522" s="15"/>
      <c r="AM1522" s="15"/>
      <c r="AN1522" s="15"/>
      <c r="AO1522" s="15"/>
      <c r="AP1522" s="15"/>
      <c r="AQ1522" s="15"/>
      <c r="AR1522" s="15"/>
      <c r="AS1522" s="15"/>
      <c r="AT1522" s="15"/>
      <c r="AU1522" s="15"/>
    </row>
    <row r="1523" spans="1:47" ht="15" customHeight="1" x14ac:dyDescent="0.2">
      <c r="A1523" s="105"/>
      <c r="B1523" s="175">
        <v>34</v>
      </c>
      <c r="C1523" s="278" t="s">
        <v>83</v>
      </c>
      <c r="D1523" s="18"/>
      <c r="E1523" s="14"/>
      <c r="F1523" s="14"/>
      <c r="G1523" s="14"/>
      <c r="H1523" s="14"/>
      <c r="I1523" s="14"/>
      <c r="J1523" s="14"/>
      <c r="K1523" s="14"/>
      <c r="L1523" s="14"/>
      <c r="M1523" s="14"/>
      <c r="N1523" s="14"/>
      <c r="O1523" s="14"/>
      <c r="P1523" s="14"/>
      <c r="Q1523" s="1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8"/>
      <c r="AC1523" s="8"/>
      <c r="AD1523" s="8"/>
      <c r="AE1523" s="8"/>
      <c r="AF1523" s="8"/>
      <c r="AG1523" s="8"/>
      <c r="AH1523" s="8"/>
      <c r="AI1523" s="8"/>
      <c r="AJ1523" s="8"/>
      <c r="AK1523" s="8"/>
      <c r="AL1523" s="15"/>
      <c r="AM1523" s="15"/>
      <c r="AN1523" s="15"/>
      <c r="AO1523" s="15"/>
      <c r="AP1523" s="15"/>
      <c r="AQ1523" s="15"/>
      <c r="AR1523" s="15"/>
      <c r="AS1523" s="15"/>
      <c r="AT1523" s="15"/>
      <c r="AU1523" s="15"/>
    </row>
    <row r="1524" spans="1:47" ht="15" customHeight="1" x14ac:dyDescent="0.2">
      <c r="A1524" s="105"/>
      <c r="B1524" s="175">
        <v>38</v>
      </c>
      <c r="C1524" s="278" t="s">
        <v>84</v>
      </c>
      <c r="D1524" s="18"/>
      <c r="E1524" s="14"/>
      <c r="F1524" s="14"/>
      <c r="G1524" s="14"/>
      <c r="H1524" s="14"/>
      <c r="I1524" s="14"/>
      <c r="J1524" s="14"/>
      <c r="K1524" s="14"/>
      <c r="L1524" s="14"/>
      <c r="M1524" s="14"/>
      <c r="N1524" s="14"/>
      <c r="O1524" s="14"/>
      <c r="P1524" s="14"/>
      <c r="Q1524" s="1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8"/>
      <c r="AC1524" s="8"/>
      <c r="AD1524" s="8"/>
      <c r="AE1524" s="8"/>
      <c r="AF1524" s="8"/>
      <c r="AG1524" s="8"/>
      <c r="AH1524" s="8"/>
      <c r="AI1524" s="8"/>
      <c r="AJ1524" s="8"/>
      <c r="AK1524" s="8"/>
      <c r="AL1524" s="15"/>
      <c r="AM1524" s="15"/>
      <c r="AN1524" s="15"/>
      <c r="AO1524" s="15"/>
      <c r="AP1524" s="15"/>
      <c r="AQ1524" s="15"/>
      <c r="AR1524" s="15"/>
      <c r="AS1524" s="15"/>
      <c r="AT1524" s="15"/>
      <c r="AU1524" s="15"/>
    </row>
    <row r="1525" spans="1:47" ht="15" customHeight="1" x14ac:dyDescent="0.2">
      <c r="A1525" s="105"/>
      <c r="B1525" s="175">
        <v>35</v>
      </c>
      <c r="C1525" s="167" t="s">
        <v>85</v>
      </c>
      <c r="D1525" s="18"/>
      <c r="E1525" s="14">
        <v>5</v>
      </c>
      <c r="F1525" s="14"/>
      <c r="G1525" s="14"/>
      <c r="H1525" s="14"/>
      <c r="I1525" s="14"/>
      <c r="J1525" s="14"/>
      <c r="K1525" s="14"/>
      <c r="L1525" s="14"/>
      <c r="M1525" s="14"/>
      <c r="N1525" s="14"/>
      <c r="O1525" s="14"/>
      <c r="P1525" s="14"/>
      <c r="Q1525" s="1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8"/>
      <c r="AC1525" s="8"/>
      <c r="AD1525" s="8"/>
      <c r="AE1525" s="8"/>
      <c r="AF1525" s="8"/>
      <c r="AG1525" s="8"/>
      <c r="AH1525" s="8"/>
      <c r="AI1525" s="8"/>
      <c r="AJ1525" s="8"/>
      <c r="AK1525" s="8"/>
      <c r="AL1525" s="15"/>
      <c r="AM1525" s="15"/>
      <c r="AN1525" s="15"/>
      <c r="AO1525" s="15"/>
      <c r="AP1525" s="15"/>
      <c r="AQ1525" s="15"/>
      <c r="AR1525" s="15"/>
      <c r="AS1525" s="15"/>
      <c r="AT1525" s="15"/>
      <c r="AU1525" s="15"/>
    </row>
    <row r="1526" spans="1:47" ht="15" customHeight="1" x14ac:dyDescent="0.2">
      <c r="A1526" s="135"/>
      <c r="B1526" s="183"/>
      <c r="C1526" s="181" t="s">
        <v>460</v>
      </c>
      <c r="D1526" s="18">
        <v>8</v>
      </c>
      <c r="E1526" s="14">
        <v>6</v>
      </c>
      <c r="F1526" s="14">
        <v>4</v>
      </c>
      <c r="G1526" s="14"/>
      <c r="H1526" s="14"/>
      <c r="I1526" s="14"/>
      <c r="J1526" s="14"/>
      <c r="K1526" s="14"/>
      <c r="L1526" s="14"/>
      <c r="M1526" s="14"/>
      <c r="N1526" s="14"/>
      <c r="O1526" s="14"/>
      <c r="P1526" s="14"/>
      <c r="Q1526" s="14"/>
      <c r="R1526" s="4">
        <v>1</v>
      </c>
      <c r="S1526" s="4"/>
      <c r="T1526" s="4"/>
      <c r="U1526" s="4"/>
      <c r="V1526" s="4"/>
      <c r="W1526" s="4"/>
      <c r="X1526" s="4"/>
      <c r="Y1526" s="4"/>
      <c r="Z1526" s="4"/>
      <c r="AA1526" s="4"/>
      <c r="AB1526" s="8"/>
      <c r="AC1526" s="8"/>
      <c r="AD1526" s="8"/>
      <c r="AE1526" s="8"/>
      <c r="AF1526" s="8"/>
      <c r="AG1526" s="8"/>
      <c r="AH1526" s="8"/>
      <c r="AI1526" s="8"/>
      <c r="AJ1526" s="8"/>
      <c r="AK1526" s="8"/>
      <c r="AL1526" s="15"/>
      <c r="AM1526" s="15"/>
      <c r="AN1526" s="15"/>
      <c r="AO1526" s="15"/>
      <c r="AP1526" s="15"/>
      <c r="AQ1526" s="15"/>
      <c r="AR1526" s="15"/>
      <c r="AS1526" s="15"/>
      <c r="AT1526" s="15"/>
      <c r="AU1526" s="15"/>
    </row>
    <row r="1527" spans="1:47" ht="15" customHeight="1" x14ac:dyDescent="0.2">
      <c r="A1527" s="279"/>
      <c r="B1527" s="279"/>
      <c r="C1527" s="279"/>
      <c r="D1527" s="18"/>
      <c r="E1527" s="14"/>
      <c r="F1527" s="14"/>
      <c r="G1527" s="14"/>
      <c r="H1527" s="14"/>
      <c r="I1527" s="14"/>
      <c r="J1527" s="14"/>
      <c r="K1527" s="14"/>
      <c r="L1527" s="14"/>
      <c r="M1527" s="14"/>
      <c r="N1527" s="14"/>
      <c r="O1527" s="14"/>
      <c r="P1527" s="14"/>
      <c r="Q1527" s="1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8"/>
      <c r="AC1527" s="8"/>
      <c r="AD1527" s="8"/>
      <c r="AE1527" s="8"/>
      <c r="AF1527" s="8"/>
      <c r="AG1527" s="8"/>
      <c r="AH1527" s="8"/>
      <c r="AI1527" s="8"/>
      <c r="AJ1527" s="8"/>
      <c r="AK1527" s="8"/>
      <c r="AL1527" s="15"/>
      <c r="AM1527" s="15"/>
      <c r="AN1527" s="15"/>
      <c r="AO1527" s="15"/>
      <c r="AP1527" s="15"/>
      <c r="AQ1527" s="15"/>
      <c r="AR1527" s="15"/>
      <c r="AS1527" s="15"/>
      <c r="AT1527" s="15"/>
      <c r="AU1527" s="15"/>
    </row>
    <row r="1528" spans="1:47" ht="15" customHeight="1" x14ac:dyDescent="0.2">
      <c r="A1528" s="280"/>
      <c r="B1528" s="280"/>
      <c r="C1528" s="280"/>
      <c r="D1528" s="18"/>
      <c r="E1528" s="14"/>
      <c r="F1528" s="14"/>
      <c r="G1528" s="14"/>
      <c r="H1528" s="14"/>
      <c r="I1528" s="14"/>
      <c r="J1528" s="14"/>
      <c r="K1528" s="14"/>
      <c r="L1528" s="14"/>
      <c r="M1528" s="14"/>
      <c r="N1528" s="14"/>
      <c r="O1528" s="14"/>
      <c r="P1528" s="14"/>
      <c r="Q1528" s="1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8"/>
      <c r="AC1528" s="8"/>
      <c r="AD1528" s="8"/>
      <c r="AE1528" s="8"/>
      <c r="AF1528" s="8"/>
      <c r="AG1528" s="8"/>
      <c r="AH1528" s="8"/>
      <c r="AI1528" s="8"/>
      <c r="AJ1528" s="8"/>
      <c r="AK1528" s="8"/>
      <c r="AL1528" s="15"/>
      <c r="AM1528" s="15"/>
      <c r="AN1528" s="15"/>
      <c r="AO1528" s="15"/>
      <c r="AP1528" s="15"/>
      <c r="AQ1528" s="15"/>
      <c r="AR1528" s="15"/>
      <c r="AS1528" s="15"/>
      <c r="AT1528" s="15"/>
      <c r="AU1528" s="15"/>
    </row>
    <row r="1529" spans="1:47" ht="15" customHeight="1" x14ac:dyDescent="0.2">
      <c r="A1529" s="158"/>
      <c r="B1529" s="126">
        <v>36</v>
      </c>
      <c r="C1529" s="194" t="s">
        <v>87</v>
      </c>
      <c r="D1529" s="18"/>
      <c r="E1529" s="14"/>
      <c r="F1529" s="14"/>
      <c r="G1529" s="14"/>
      <c r="H1529" s="14"/>
      <c r="I1529" s="14"/>
      <c r="J1529" s="14"/>
      <c r="K1529" s="14"/>
      <c r="L1529" s="14"/>
      <c r="M1529" s="14"/>
      <c r="N1529" s="14"/>
      <c r="O1529" s="14"/>
      <c r="P1529" s="14"/>
      <c r="Q1529" s="1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8"/>
      <c r="AC1529" s="8"/>
      <c r="AD1529" s="8"/>
      <c r="AE1529" s="8"/>
      <c r="AF1529" s="8"/>
      <c r="AG1529" s="8">
        <v>1</v>
      </c>
      <c r="AH1529" s="8"/>
      <c r="AI1529" s="8">
        <v>1</v>
      </c>
      <c r="AJ1529" s="8"/>
      <c r="AK1529" s="8"/>
      <c r="AL1529" s="15"/>
      <c r="AM1529" s="15"/>
      <c r="AN1529" s="15"/>
      <c r="AO1529" s="15"/>
      <c r="AP1529" s="15"/>
      <c r="AQ1529" s="15"/>
      <c r="AR1529" s="15"/>
      <c r="AS1529" s="15"/>
      <c r="AT1529" s="15"/>
      <c r="AU1529" s="15"/>
    </row>
    <row r="1530" spans="1:47" ht="15" customHeight="1" x14ac:dyDescent="0.2">
      <c r="A1530" s="24"/>
      <c r="B1530" s="24"/>
      <c r="C1530" s="24"/>
      <c r="D1530" s="18"/>
      <c r="E1530" s="14"/>
      <c r="F1530" s="14"/>
      <c r="G1530" s="14"/>
      <c r="H1530" s="14"/>
      <c r="I1530" s="14"/>
      <c r="J1530" s="14"/>
      <c r="K1530" s="14"/>
      <c r="L1530" s="14"/>
      <c r="M1530" s="14"/>
      <c r="N1530" s="14"/>
      <c r="O1530" s="14"/>
      <c r="P1530" s="14"/>
      <c r="Q1530" s="1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8"/>
      <c r="AC1530" s="8"/>
      <c r="AD1530" s="8"/>
      <c r="AE1530" s="8"/>
      <c r="AF1530" s="8"/>
      <c r="AG1530" s="8"/>
      <c r="AH1530" s="8"/>
      <c r="AI1530" s="8"/>
      <c r="AJ1530" s="8"/>
      <c r="AK1530" s="8"/>
      <c r="AL1530" s="15"/>
      <c r="AM1530" s="15"/>
      <c r="AN1530" s="15"/>
      <c r="AO1530" s="15"/>
      <c r="AP1530" s="15"/>
      <c r="AQ1530" s="15"/>
      <c r="AR1530" s="15"/>
      <c r="AS1530" s="15"/>
      <c r="AT1530" s="15"/>
      <c r="AU1530" s="15"/>
    </row>
    <row r="1531" spans="1:47" ht="15" customHeight="1" x14ac:dyDescent="0.2">
      <c r="A1531" s="24"/>
      <c r="B1531" s="24"/>
      <c r="C1531" s="10"/>
      <c r="D1531" s="18"/>
      <c r="E1531" s="14"/>
      <c r="F1531" s="14"/>
      <c r="G1531" s="14"/>
      <c r="H1531" s="14"/>
      <c r="I1531" s="14"/>
      <c r="J1531" s="14"/>
      <c r="K1531" s="14"/>
      <c r="L1531" s="14"/>
      <c r="M1531" s="14"/>
      <c r="N1531" s="14"/>
      <c r="O1531" s="14"/>
      <c r="P1531" s="14"/>
      <c r="Q1531" s="1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8"/>
      <c r="AC1531" s="8"/>
      <c r="AD1531" s="8"/>
      <c r="AE1531" s="8"/>
      <c r="AF1531" s="8"/>
      <c r="AG1531" s="8"/>
      <c r="AH1531" s="8"/>
      <c r="AI1531" s="8"/>
      <c r="AJ1531" s="8"/>
      <c r="AK1531" s="8"/>
      <c r="AL1531" s="15"/>
      <c r="AM1531" s="15"/>
      <c r="AN1531" s="15"/>
      <c r="AO1531" s="15"/>
      <c r="AP1531" s="15"/>
      <c r="AQ1531" s="15"/>
      <c r="AR1531" s="15"/>
      <c r="AS1531" s="15"/>
      <c r="AT1531" s="15"/>
      <c r="AU1531" s="15"/>
    </row>
    <row r="1532" spans="1:47" ht="15" customHeight="1" x14ac:dyDescent="0.2">
      <c r="A1532" s="24"/>
      <c r="B1532" s="24"/>
      <c r="C1532" s="24"/>
      <c r="D1532" s="18"/>
      <c r="E1532" s="14"/>
      <c r="F1532" s="14"/>
      <c r="G1532" s="14"/>
      <c r="H1532" s="14"/>
      <c r="I1532" s="14"/>
      <c r="J1532" s="14"/>
      <c r="K1532" s="14"/>
      <c r="L1532" s="14"/>
      <c r="M1532" s="14"/>
      <c r="N1532" s="14"/>
      <c r="O1532" s="14"/>
      <c r="P1532" s="14"/>
      <c r="Q1532" s="1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8"/>
      <c r="AC1532" s="8"/>
      <c r="AD1532" s="8"/>
      <c r="AE1532" s="8"/>
      <c r="AF1532" s="8"/>
      <c r="AG1532" s="8"/>
      <c r="AH1532" s="8"/>
      <c r="AI1532" s="8"/>
      <c r="AJ1532" s="8"/>
      <c r="AK1532" s="8"/>
      <c r="AL1532" s="15"/>
      <c r="AM1532" s="15"/>
      <c r="AN1532" s="15"/>
      <c r="AO1532" s="15"/>
      <c r="AP1532" s="15"/>
      <c r="AQ1532" s="15"/>
      <c r="AR1532" s="15"/>
      <c r="AS1532" s="15"/>
      <c r="AT1532" s="15"/>
      <c r="AU1532" s="15"/>
    </row>
    <row r="1533" spans="1:47" ht="15" customHeight="1" x14ac:dyDescent="0.2">
      <c r="A1533" s="281"/>
      <c r="B1533" s="281"/>
      <c r="C1533" s="281"/>
      <c r="D1533" s="33">
        <f t="shared" ref="D1533:AU1533" si="265">SUM(D1485:D1532)</f>
        <v>33</v>
      </c>
      <c r="E1533" s="33">
        <f t="shared" si="265"/>
        <v>26</v>
      </c>
      <c r="F1533" s="33">
        <f t="shared" si="265"/>
        <v>9</v>
      </c>
      <c r="G1533" s="33">
        <f t="shared" si="265"/>
        <v>4</v>
      </c>
      <c r="H1533" s="33">
        <f t="shared" si="265"/>
        <v>4</v>
      </c>
      <c r="I1533" s="33">
        <f t="shared" si="265"/>
        <v>0</v>
      </c>
      <c r="J1533" s="33">
        <f t="shared" si="265"/>
        <v>0</v>
      </c>
      <c r="K1533" s="33">
        <f t="shared" si="265"/>
        <v>11</v>
      </c>
      <c r="L1533" s="33">
        <f t="shared" si="265"/>
        <v>6</v>
      </c>
      <c r="M1533" s="33">
        <f t="shared" si="265"/>
        <v>3</v>
      </c>
      <c r="N1533" s="33">
        <f t="shared" si="265"/>
        <v>2</v>
      </c>
      <c r="O1533" s="33">
        <f t="shared" si="265"/>
        <v>0</v>
      </c>
      <c r="P1533" s="33">
        <f t="shared" si="265"/>
        <v>2</v>
      </c>
      <c r="Q1533" s="33">
        <f t="shared" si="265"/>
        <v>3</v>
      </c>
      <c r="R1533" s="33">
        <f t="shared" si="265"/>
        <v>1</v>
      </c>
      <c r="S1533" s="33">
        <f t="shared" si="265"/>
        <v>0</v>
      </c>
      <c r="T1533" s="33">
        <f t="shared" si="265"/>
        <v>0</v>
      </c>
      <c r="U1533" s="33">
        <f t="shared" si="265"/>
        <v>2</v>
      </c>
      <c r="V1533" s="33">
        <f t="shared" si="265"/>
        <v>0</v>
      </c>
      <c r="W1533" s="33">
        <f t="shared" si="265"/>
        <v>0</v>
      </c>
      <c r="X1533" s="33">
        <f t="shared" si="265"/>
        <v>0</v>
      </c>
      <c r="Y1533" s="33">
        <f t="shared" si="265"/>
        <v>0</v>
      </c>
      <c r="Z1533" s="33">
        <f t="shared" si="265"/>
        <v>0</v>
      </c>
      <c r="AA1533" s="33">
        <f t="shared" si="265"/>
        <v>0</v>
      </c>
      <c r="AB1533" s="33">
        <f t="shared" si="265"/>
        <v>22</v>
      </c>
      <c r="AC1533" s="33">
        <f t="shared" si="265"/>
        <v>0</v>
      </c>
      <c r="AD1533" s="33">
        <f t="shared" si="265"/>
        <v>0</v>
      </c>
      <c r="AE1533" s="33">
        <f t="shared" si="265"/>
        <v>0</v>
      </c>
      <c r="AF1533" s="33">
        <f t="shared" si="265"/>
        <v>0</v>
      </c>
      <c r="AG1533" s="33">
        <f t="shared" si="265"/>
        <v>3</v>
      </c>
      <c r="AH1533" s="33">
        <f t="shared" si="265"/>
        <v>3</v>
      </c>
      <c r="AI1533" s="33">
        <f t="shared" si="265"/>
        <v>3</v>
      </c>
      <c r="AJ1533" s="33">
        <f t="shared" si="265"/>
        <v>0</v>
      </c>
      <c r="AK1533" s="33">
        <f t="shared" si="265"/>
        <v>1</v>
      </c>
      <c r="AL1533" s="33">
        <f t="shared" si="265"/>
        <v>1</v>
      </c>
      <c r="AM1533" s="33">
        <f t="shared" si="265"/>
        <v>0</v>
      </c>
      <c r="AN1533" s="33">
        <f t="shared" si="265"/>
        <v>0</v>
      </c>
      <c r="AO1533" s="33">
        <f t="shared" si="265"/>
        <v>0</v>
      </c>
      <c r="AP1533" s="33">
        <f t="shared" si="265"/>
        <v>0</v>
      </c>
      <c r="AQ1533" s="33">
        <f t="shared" si="265"/>
        <v>0</v>
      </c>
      <c r="AR1533" s="33">
        <f t="shared" si="265"/>
        <v>0</v>
      </c>
      <c r="AS1533" s="33">
        <f t="shared" si="265"/>
        <v>0</v>
      </c>
      <c r="AT1533" s="33">
        <f t="shared" si="265"/>
        <v>0</v>
      </c>
      <c r="AU1533" s="33">
        <f t="shared" si="265"/>
        <v>0</v>
      </c>
    </row>
    <row r="1534" spans="1:47" ht="15" customHeight="1" x14ac:dyDescent="0.2">
      <c r="A1534" s="44"/>
      <c r="B1534" s="44"/>
      <c r="C1534" s="44"/>
      <c r="D1534" s="44"/>
      <c r="E1534" s="44"/>
      <c r="F1534" s="44"/>
      <c r="G1534" s="44"/>
      <c r="H1534" s="44"/>
      <c r="I1534" s="44"/>
      <c r="J1534" s="44"/>
      <c r="K1534" s="44"/>
      <c r="L1534" s="44"/>
      <c r="M1534" s="4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</row>
    <row r="1535" spans="1:47" ht="15" customHeight="1" x14ac:dyDescent="0.2">
      <c r="A1535" s="44"/>
      <c r="B1535" s="44"/>
      <c r="C1535" s="44"/>
      <c r="D1535" s="44"/>
      <c r="E1535" s="44"/>
      <c r="F1535" s="44"/>
      <c r="G1535" s="44"/>
      <c r="H1535" s="44"/>
      <c r="I1535" s="44"/>
      <c r="J1535" s="44"/>
      <c r="K1535" s="44"/>
      <c r="L1535" s="44"/>
      <c r="M1535" s="4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</row>
    <row r="1536" spans="1:47" ht="15" customHeight="1" x14ac:dyDescent="0.2">
      <c r="A1536" s="44"/>
      <c r="B1536" s="44"/>
      <c r="C1536" s="44"/>
      <c r="D1536" s="44"/>
      <c r="E1536" s="44"/>
      <c r="F1536" s="44"/>
      <c r="G1536" s="44"/>
      <c r="H1536" s="44"/>
      <c r="I1536" s="44"/>
      <c r="J1536" s="44"/>
      <c r="K1536" s="44"/>
      <c r="L1536" s="44"/>
      <c r="M1536" s="4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</row>
    <row r="1537" spans="1:27" ht="15" customHeight="1" x14ac:dyDescent="0.2">
      <c r="A1537" s="45"/>
      <c r="B1537" s="45"/>
      <c r="C1537" s="45"/>
      <c r="D1537" s="45"/>
      <c r="E1537" s="45"/>
      <c r="F1537" s="45"/>
      <c r="G1537" s="45"/>
      <c r="H1537" s="45"/>
      <c r="I1537" s="44"/>
      <c r="J1537" s="44"/>
      <c r="K1537" s="44"/>
      <c r="L1537" s="44"/>
      <c r="M1537" s="4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</row>
    <row r="1538" spans="1:27" ht="15" customHeight="1" x14ac:dyDescent="0.2">
      <c r="A1538" s="45"/>
      <c r="B1538" s="45"/>
      <c r="C1538" s="45"/>
      <c r="D1538" s="45"/>
      <c r="E1538" s="45"/>
      <c r="F1538" s="45"/>
      <c r="G1538" s="45"/>
      <c r="H1538" s="45"/>
      <c r="I1538" s="44"/>
      <c r="J1538" s="44"/>
      <c r="K1538" s="44"/>
      <c r="L1538" s="46"/>
      <c r="M1538" s="46"/>
      <c r="N1538" s="46"/>
      <c r="O1538" s="46"/>
      <c r="P1538" s="46"/>
      <c r="Q1538" s="46"/>
      <c r="R1538" s="46"/>
      <c r="S1538" s="46"/>
      <c r="T1538" s="46"/>
      <c r="U1538" s="46"/>
      <c r="V1538" s="46"/>
      <c r="W1538" s="46"/>
      <c r="X1538" s="46"/>
      <c r="Y1538" s="46"/>
      <c r="Z1538" s="46"/>
      <c r="AA1538" s="46"/>
    </row>
    <row r="1539" spans="1:27" ht="15" customHeight="1" x14ac:dyDescent="0.6">
      <c r="A1539" s="45"/>
      <c r="B1539" s="47" t="s">
        <v>88</v>
      </c>
      <c r="C1539" s="48"/>
      <c r="D1539" s="48"/>
      <c r="E1539" s="48"/>
      <c r="F1539" s="48"/>
      <c r="G1539" s="48"/>
      <c r="H1539" s="45"/>
      <c r="I1539" s="44"/>
      <c r="J1539" s="44"/>
      <c r="K1539" s="44"/>
      <c r="L1539" s="46"/>
      <c r="M1539" s="46"/>
      <c r="N1539" s="46"/>
      <c r="O1539" s="46"/>
      <c r="P1539" s="46"/>
      <c r="Q1539" s="46"/>
      <c r="R1539" s="46"/>
      <c r="S1539" s="46"/>
      <c r="T1539" s="46"/>
      <c r="U1539" s="46"/>
      <c r="V1539" s="46"/>
      <c r="W1539" s="46"/>
      <c r="X1539" s="46"/>
      <c r="Y1539" s="46"/>
      <c r="Z1539" s="46"/>
      <c r="AA1539" s="46"/>
    </row>
    <row r="1540" spans="1:27" ht="15" customHeight="1" x14ac:dyDescent="0.2">
      <c r="A1540" s="45"/>
      <c r="B1540" s="49" t="s">
        <v>89</v>
      </c>
      <c r="C1540" s="33" t="s">
        <v>90</v>
      </c>
      <c r="D1540" s="33" t="s">
        <v>91</v>
      </c>
      <c r="E1540" s="33" t="s">
        <v>92</v>
      </c>
      <c r="F1540" s="50"/>
      <c r="G1540" s="50" t="s">
        <v>93</v>
      </c>
      <c r="H1540" s="45"/>
      <c r="I1540" s="44"/>
      <c r="J1540" s="44"/>
      <c r="K1540" s="44"/>
      <c r="L1540" s="46"/>
      <c r="M1540" s="46"/>
      <c r="N1540" s="46"/>
      <c r="O1540" s="46"/>
      <c r="P1540" s="46"/>
      <c r="Q1540" s="46"/>
      <c r="R1540" s="46"/>
      <c r="S1540" s="46"/>
      <c r="T1540" s="46"/>
      <c r="U1540" s="46"/>
      <c r="V1540" s="46"/>
      <c r="W1540" s="46"/>
      <c r="X1540" s="51" t="s">
        <v>94</v>
      </c>
      <c r="Y1540" s="52"/>
      <c r="Z1540" s="52"/>
      <c r="AA1540" s="46"/>
    </row>
    <row r="1541" spans="1:27" ht="15" customHeight="1" x14ac:dyDescent="0.2">
      <c r="A1541" s="45"/>
      <c r="B1541" s="53" t="s">
        <v>3</v>
      </c>
      <c r="C1541" s="15">
        <f>D1533</f>
        <v>33</v>
      </c>
      <c r="D1541" s="54">
        <f>S1544*C1541</f>
        <v>21483</v>
      </c>
      <c r="E1541" s="34">
        <f t="shared" ref="E1541:E1544" si="266">D1603*C1541</f>
        <v>14322</v>
      </c>
      <c r="F1541" s="45"/>
      <c r="G1541" s="45"/>
      <c r="H1541" s="45"/>
      <c r="I1541" s="44"/>
      <c r="J1541" s="44"/>
      <c r="K1541" s="44"/>
      <c r="L1541" s="46"/>
      <c r="M1541" s="51" t="s">
        <v>95</v>
      </c>
      <c r="N1541" s="52"/>
      <c r="O1541" s="52"/>
      <c r="P1541" s="52"/>
      <c r="Q1541" s="52"/>
      <c r="R1541" s="51" t="s">
        <v>96</v>
      </c>
      <c r="S1541" s="52"/>
      <c r="T1541" s="46"/>
      <c r="U1541" s="51" t="s">
        <v>97</v>
      </c>
      <c r="V1541" s="52"/>
      <c r="W1541" s="46"/>
      <c r="X1541" s="6" t="s">
        <v>98</v>
      </c>
      <c r="Y1541" s="55"/>
      <c r="Z1541" s="56"/>
      <c r="AA1541" s="46"/>
    </row>
    <row r="1542" spans="1:27" ht="15" customHeight="1" x14ac:dyDescent="0.2">
      <c r="A1542" s="45"/>
      <c r="B1542" s="53" t="s">
        <v>99</v>
      </c>
      <c r="C1542" s="15">
        <f>E1533</f>
        <v>26</v>
      </c>
      <c r="D1542" s="54">
        <f>S1543*C1542</f>
        <v>16926</v>
      </c>
      <c r="E1542" s="34">
        <f t="shared" si="266"/>
        <v>11284</v>
      </c>
      <c r="F1542" s="45"/>
      <c r="G1542" s="45"/>
      <c r="H1542" s="45"/>
      <c r="I1542" s="44"/>
      <c r="J1542" s="44"/>
      <c r="K1542" s="44"/>
      <c r="L1542" s="46"/>
      <c r="M1542" s="6" t="s">
        <v>100</v>
      </c>
      <c r="N1542" s="52"/>
      <c r="O1542" s="52"/>
      <c r="P1542" s="52"/>
      <c r="Q1542" s="52"/>
      <c r="R1542" s="6"/>
      <c r="S1542" s="55" t="s">
        <v>101</v>
      </c>
      <c r="T1542" s="46"/>
      <c r="U1542" s="6" t="s">
        <v>102</v>
      </c>
      <c r="V1542" s="55">
        <f t="shared" ref="V1542:V1553" si="267">W1542*1.303</f>
        <v>8404.35</v>
      </c>
      <c r="W1542" s="96">
        <v>6450</v>
      </c>
      <c r="X1542" s="6" t="s">
        <v>31</v>
      </c>
      <c r="Y1542" s="55">
        <f t="shared" ref="Y1542:Y1547" si="268">Z1542*1.32</f>
        <v>6204</v>
      </c>
      <c r="Z1542" s="56">
        <v>4700</v>
      </c>
      <c r="AA1542" s="46"/>
    </row>
    <row r="1543" spans="1:27" ht="15" customHeight="1" x14ac:dyDescent="0.2">
      <c r="A1543" s="45"/>
      <c r="B1543" s="53" t="s">
        <v>103</v>
      </c>
      <c r="C1543" s="15">
        <f>F1533</f>
        <v>9</v>
      </c>
      <c r="D1543" s="54">
        <f>S1546*C1543</f>
        <v>8100</v>
      </c>
      <c r="E1543" s="34">
        <f t="shared" si="266"/>
        <v>5400</v>
      </c>
      <c r="F1543" s="45"/>
      <c r="G1543" s="45"/>
      <c r="H1543" s="61"/>
      <c r="I1543" s="44"/>
      <c r="J1543" s="44"/>
      <c r="K1543" s="44"/>
      <c r="L1543" s="46"/>
      <c r="M1543" s="6"/>
      <c r="N1543" s="52"/>
      <c r="O1543" s="52"/>
      <c r="P1543" s="52"/>
      <c r="Q1543" s="52"/>
      <c r="R1543" s="6" t="s">
        <v>104</v>
      </c>
      <c r="S1543" s="55">
        <v>651</v>
      </c>
      <c r="T1543" s="46"/>
      <c r="U1543" s="6" t="s">
        <v>105</v>
      </c>
      <c r="V1543" s="55">
        <f t="shared" si="267"/>
        <v>8404.35</v>
      </c>
      <c r="W1543" s="96">
        <v>6450</v>
      </c>
      <c r="X1543" s="6" t="s">
        <v>33</v>
      </c>
      <c r="Y1543" s="55">
        <f t="shared" si="268"/>
        <v>6204</v>
      </c>
      <c r="Z1543" s="56">
        <v>4700</v>
      </c>
      <c r="AA1543" s="46"/>
    </row>
    <row r="1544" spans="1:27" ht="15" customHeight="1" x14ac:dyDescent="0.2">
      <c r="A1544" s="45"/>
      <c r="B1544" s="53" t="s">
        <v>106</v>
      </c>
      <c r="C1544" s="15">
        <f>G1533</f>
        <v>4</v>
      </c>
      <c r="D1544" s="54">
        <f>S1546*C1544</f>
        <v>3600</v>
      </c>
      <c r="E1544" s="34">
        <f t="shared" si="266"/>
        <v>2400</v>
      </c>
      <c r="F1544" s="45"/>
      <c r="G1544" s="45"/>
      <c r="H1544" s="45"/>
      <c r="I1544" s="44"/>
      <c r="J1544" s="44"/>
      <c r="K1544" s="44"/>
      <c r="L1544" s="46"/>
      <c r="M1544" s="6" t="s">
        <v>107</v>
      </c>
      <c r="N1544" s="52"/>
      <c r="O1544" s="52"/>
      <c r="P1544" s="52"/>
      <c r="Q1544" s="52"/>
      <c r="R1544" s="6" t="s">
        <v>108</v>
      </c>
      <c r="S1544" s="55">
        <v>651</v>
      </c>
      <c r="T1544" s="46"/>
      <c r="U1544" s="6" t="s">
        <v>201</v>
      </c>
      <c r="V1544" s="55">
        <f t="shared" si="267"/>
        <v>4560.5</v>
      </c>
      <c r="W1544" s="96">
        <v>3500</v>
      </c>
      <c r="X1544" s="6" t="s">
        <v>32</v>
      </c>
      <c r="Y1544" s="55">
        <f t="shared" si="268"/>
        <v>6204</v>
      </c>
      <c r="Z1544" s="56">
        <v>4700</v>
      </c>
      <c r="AA1544" s="46"/>
    </row>
    <row r="1545" spans="1:27" ht="15" customHeight="1" x14ac:dyDescent="0.2">
      <c r="A1545" s="45"/>
      <c r="B1545" s="53" t="s">
        <v>7</v>
      </c>
      <c r="C1545" s="15">
        <f>H1533</f>
        <v>4</v>
      </c>
      <c r="D1545" s="54">
        <f>S1548*C1545</f>
        <v>4026</v>
      </c>
      <c r="E1545" s="34">
        <f>D1608*C1545</f>
        <v>2684</v>
      </c>
      <c r="F1545" s="45"/>
      <c r="G1545" s="45"/>
      <c r="H1545" s="45"/>
      <c r="I1545" s="44"/>
      <c r="J1545" s="44"/>
      <c r="K1545" s="44"/>
      <c r="L1545" s="46"/>
      <c r="M1545" s="6"/>
      <c r="N1545" s="52"/>
      <c r="O1545" s="52"/>
      <c r="P1545" s="52"/>
      <c r="Q1545" s="52"/>
      <c r="R1545" s="6" t="s">
        <v>111</v>
      </c>
      <c r="S1545" s="55">
        <v>900</v>
      </c>
      <c r="T1545" s="46"/>
      <c r="U1545" s="6" t="s">
        <v>112</v>
      </c>
      <c r="V1545" s="55">
        <f t="shared" si="267"/>
        <v>8404.35</v>
      </c>
      <c r="W1545" s="96">
        <v>6450</v>
      </c>
      <c r="X1545" s="6" t="s">
        <v>42</v>
      </c>
      <c r="Y1545" s="55">
        <f t="shared" si="268"/>
        <v>6600</v>
      </c>
      <c r="Z1545" s="56">
        <v>5000</v>
      </c>
      <c r="AA1545" s="46"/>
    </row>
    <row r="1546" spans="1:27" ht="15" customHeight="1" x14ac:dyDescent="0.2">
      <c r="A1546" s="45"/>
      <c r="B1546" s="53" t="s">
        <v>8</v>
      </c>
      <c r="C1546" s="15">
        <f>I1533</f>
        <v>0</v>
      </c>
      <c r="D1546" s="54">
        <f>S1547*C1546</f>
        <v>0</v>
      </c>
      <c r="E1546" s="34">
        <f>D1607*C1546</f>
        <v>0</v>
      </c>
      <c r="F1546" s="45"/>
      <c r="G1546" s="45"/>
      <c r="H1546" s="45"/>
      <c r="I1546" s="44"/>
      <c r="J1546" s="44"/>
      <c r="K1546" s="44"/>
      <c r="L1546" s="46"/>
      <c r="M1546" s="6" t="s">
        <v>27</v>
      </c>
      <c r="N1546" s="55">
        <f t="shared" ref="N1546:N1551" si="269">P1546*1.4</f>
        <v>1330</v>
      </c>
      <c r="O1546" s="52"/>
      <c r="P1546" s="67">
        <v>950</v>
      </c>
      <c r="Q1546" s="67">
        <v>951</v>
      </c>
      <c r="R1546" s="6" t="s">
        <v>113</v>
      </c>
      <c r="S1546" s="55">
        <v>900</v>
      </c>
      <c r="T1546" s="46"/>
      <c r="U1546" s="6" t="s">
        <v>114</v>
      </c>
      <c r="V1546" s="55">
        <f t="shared" si="267"/>
        <v>6026.375</v>
      </c>
      <c r="W1546" s="96">
        <v>4625</v>
      </c>
      <c r="X1546" s="6" t="s">
        <v>115</v>
      </c>
      <c r="Y1546" s="55">
        <f t="shared" si="268"/>
        <v>6600</v>
      </c>
      <c r="Z1546" s="56">
        <v>5000</v>
      </c>
      <c r="AA1546" s="46"/>
    </row>
    <row r="1547" spans="1:27" ht="15" customHeight="1" x14ac:dyDescent="0.2">
      <c r="A1547" s="45"/>
      <c r="B1547" s="53" t="s">
        <v>116</v>
      </c>
      <c r="C1547" s="15">
        <f>J1533</f>
        <v>0</v>
      </c>
      <c r="D1547" s="54">
        <f t="shared" ref="D1547:D1548" si="270">S1552*C1547</f>
        <v>0</v>
      </c>
      <c r="E1547" s="34">
        <f t="shared" ref="E1547:E1548" si="271">D1610*C1547</f>
        <v>0</v>
      </c>
      <c r="F1547" s="45"/>
      <c r="G1547" s="45"/>
      <c r="H1547" s="45"/>
      <c r="I1547" s="44"/>
      <c r="J1547" s="44"/>
      <c r="K1547" s="44"/>
      <c r="L1547" s="46"/>
      <c r="M1547" s="6" t="s">
        <v>28</v>
      </c>
      <c r="N1547" s="55">
        <f t="shared" si="269"/>
        <v>1120</v>
      </c>
      <c r="O1547" s="52"/>
      <c r="P1547" s="67">
        <v>800</v>
      </c>
      <c r="Q1547" s="67">
        <v>801</v>
      </c>
      <c r="R1547" s="6" t="s">
        <v>117</v>
      </c>
      <c r="S1547" s="55">
        <v>1304.19</v>
      </c>
      <c r="T1547" s="46"/>
      <c r="U1547" s="6" t="s">
        <v>345</v>
      </c>
      <c r="V1547" s="55">
        <f t="shared" si="267"/>
        <v>8404.35</v>
      </c>
      <c r="W1547" s="96">
        <v>6450</v>
      </c>
      <c r="X1547" s="6" t="s">
        <v>119</v>
      </c>
      <c r="Y1547" s="55">
        <f t="shared" si="268"/>
        <v>6204</v>
      </c>
      <c r="Z1547" s="56">
        <v>4700</v>
      </c>
      <c r="AA1547" s="46"/>
    </row>
    <row r="1548" spans="1:27" ht="15" customHeight="1" x14ac:dyDescent="0.2">
      <c r="A1548" s="45"/>
      <c r="B1548" s="53" t="s">
        <v>10</v>
      </c>
      <c r="C1548" s="15">
        <f>K1533</f>
        <v>11</v>
      </c>
      <c r="D1548" s="54">
        <f t="shared" si="270"/>
        <v>33064.35</v>
      </c>
      <c r="E1548" s="34">
        <f t="shared" si="271"/>
        <v>22803</v>
      </c>
      <c r="F1548" s="45"/>
      <c r="G1548" s="45"/>
      <c r="H1548" s="45"/>
      <c r="I1548" s="44"/>
      <c r="J1548" s="44"/>
      <c r="K1548" s="44"/>
      <c r="L1548" s="46"/>
      <c r="M1548" s="6" t="s">
        <v>120</v>
      </c>
      <c r="N1548" s="55">
        <f t="shared" si="269"/>
        <v>1750</v>
      </c>
      <c r="O1548" s="52"/>
      <c r="P1548" s="67">
        <v>1250</v>
      </c>
      <c r="Q1548" s="67">
        <v>1251</v>
      </c>
      <c r="R1548" s="6" t="s">
        <v>121</v>
      </c>
      <c r="S1548" s="55">
        <v>1006.5</v>
      </c>
      <c r="T1548" s="46"/>
      <c r="U1548" s="6" t="s">
        <v>122</v>
      </c>
      <c r="V1548" s="55">
        <f t="shared" si="267"/>
        <v>8404.35</v>
      </c>
      <c r="W1548" s="96">
        <v>6450</v>
      </c>
      <c r="X1548" s="6" t="s">
        <v>123</v>
      </c>
      <c r="Y1548" s="55">
        <v>9000</v>
      </c>
      <c r="Z1548" s="56">
        <v>6800</v>
      </c>
      <c r="AA1548" s="46"/>
    </row>
    <row r="1549" spans="1:27" ht="15" customHeight="1" x14ac:dyDescent="0.2">
      <c r="A1549" s="45"/>
      <c r="B1549" s="53" t="s">
        <v>124</v>
      </c>
      <c r="C1549" s="15">
        <f>L1533</f>
        <v>6</v>
      </c>
      <c r="D1549" s="54">
        <f>S1549*C1549</f>
        <v>6301.92</v>
      </c>
      <c r="E1549" s="34">
        <f>D1609*C1549</f>
        <v>4146</v>
      </c>
      <c r="F1549" s="68" t="s">
        <v>92</v>
      </c>
      <c r="G1549" s="69"/>
      <c r="H1549" s="45"/>
      <c r="I1549" s="44"/>
      <c r="J1549" s="44"/>
      <c r="K1549" s="44"/>
      <c r="L1549" s="46"/>
      <c r="M1549" s="6" t="s">
        <v>125</v>
      </c>
      <c r="N1549" s="55">
        <f t="shared" si="269"/>
        <v>1750</v>
      </c>
      <c r="O1549" s="52"/>
      <c r="P1549" s="67">
        <v>1250</v>
      </c>
      <c r="Q1549" s="67">
        <v>1251</v>
      </c>
      <c r="R1549" s="6" t="s">
        <v>126</v>
      </c>
      <c r="S1549" s="55">
        <v>1050.32</v>
      </c>
      <c r="T1549" s="46"/>
      <c r="U1549" s="6" t="s">
        <v>127</v>
      </c>
      <c r="V1549" s="55">
        <f t="shared" si="267"/>
        <v>0</v>
      </c>
      <c r="W1549" s="46"/>
      <c r="X1549" s="6" t="s">
        <v>128</v>
      </c>
      <c r="Y1549" s="55">
        <v>9000</v>
      </c>
      <c r="Z1549" s="56">
        <v>6800</v>
      </c>
      <c r="AA1549" s="46"/>
    </row>
    <row r="1550" spans="1:27" ht="15" customHeight="1" x14ac:dyDescent="0.2">
      <c r="A1550" s="45"/>
      <c r="B1550" s="53" t="s">
        <v>129</v>
      </c>
      <c r="C1550" s="15">
        <f>M1533</f>
        <v>3</v>
      </c>
      <c r="D1550" s="54">
        <f t="shared" ref="D1550:D1551" si="272">S1554*C1550</f>
        <v>18303.599999999999</v>
      </c>
      <c r="E1550" s="34">
        <f t="shared" ref="E1550:E1551" si="273">D1612*C1550</f>
        <v>11787</v>
      </c>
      <c r="F1550" s="68" t="s">
        <v>130</v>
      </c>
      <c r="G1550" s="71">
        <f>D1591*0.33</f>
        <v>85167.050100000008</v>
      </c>
      <c r="H1550" s="45"/>
      <c r="I1550" s="44"/>
      <c r="J1550" s="44"/>
      <c r="K1550" s="44"/>
      <c r="L1550" s="46"/>
      <c r="M1550" s="6" t="s">
        <v>131</v>
      </c>
      <c r="N1550" s="55">
        <f t="shared" si="269"/>
        <v>700</v>
      </c>
      <c r="O1550" s="52"/>
      <c r="P1550" s="67">
        <v>500</v>
      </c>
      <c r="Q1550" s="67">
        <v>501</v>
      </c>
      <c r="R1550" s="6"/>
      <c r="S1550" s="55"/>
      <c r="T1550" s="46"/>
      <c r="U1550" s="6" t="s">
        <v>132</v>
      </c>
      <c r="V1550" s="55">
        <f t="shared" si="267"/>
        <v>8404.35</v>
      </c>
      <c r="W1550" s="46">
        <v>6450</v>
      </c>
      <c r="X1550" s="6" t="s">
        <v>133</v>
      </c>
      <c r="Y1550" s="55">
        <f t="shared" ref="Y1550:Y1552" si="274">Z1550*1.32</f>
        <v>6600</v>
      </c>
      <c r="Z1550" s="56">
        <v>5000</v>
      </c>
      <c r="AA1550" s="46"/>
    </row>
    <row r="1551" spans="1:27" ht="15" customHeight="1" x14ac:dyDescent="0.2">
      <c r="A1551" s="45"/>
      <c r="B1551" s="53" t="s">
        <v>134</v>
      </c>
      <c r="C1551" s="15">
        <f>N1533</f>
        <v>2</v>
      </c>
      <c r="D1551" s="54">
        <f t="shared" si="272"/>
        <v>13801.2</v>
      </c>
      <c r="E1551" s="34">
        <f t="shared" si="273"/>
        <v>8860</v>
      </c>
      <c r="F1551" s="68" t="s">
        <v>135</v>
      </c>
      <c r="G1551" s="72">
        <f>D1591-F1591</f>
        <v>258081.97</v>
      </c>
      <c r="H1551" s="45"/>
      <c r="I1551" s="44"/>
      <c r="J1551" s="44"/>
      <c r="K1551" s="44"/>
      <c r="L1551" s="46"/>
      <c r="M1551" s="6" t="s">
        <v>136</v>
      </c>
      <c r="N1551" s="55">
        <f t="shared" si="269"/>
        <v>1260</v>
      </c>
      <c r="O1551" s="52"/>
      <c r="P1551" s="67">
        <v>900</v>
      </c>
      <c r="Q1551" s="67">
        <v>901</v>
      </c>
      <c r="R1551" s="6"/>
      <c r="S1551" s="55"/>
      <c r="T1551" s="46"/>
      <c r="U1551" s="6" t="s">
        <v>137</v>
      </c>
      <c r="V1551" s="55">
        <f t="shared" si="267"/>
        <v>6026.375</v>
      </c>
      <c r="W1551" s="46">
        <v>4625</v>
      </c>
      <c r="X1551" s="6" t="s">
        <v>39</v>
      </c>
      <c r="Y1551" s="55">
        <f t="shared" si="274"/>
        <v>7656</v>
      </c>
      <c r="Z1551" s="56">
        <v>5800</v>
      </c>
      <c r="AA1551" s="46"/>
    </row>
    <row r="1552" spans="1:27" ht="15" customHeight="1" x14ac:dyDescent="0.35">
      <c r="A1552" s="45"/>
      <c r="B1552" s="53" t="s">
        <v>138</v>
      </c>
      <c r="C1552" s="15">
        <f>P1533</f>
        <v>2</v>
      </c>
      <c r="D1552" s="54">
        <f>S1557*C1552</f>
        <v>16100</v>
      </c>
      <c r="E1552" s="34">
        <f>D1615*C1552</f>
        <v>10430</v>
      </c>
      <c r="F1552" s="68" t="s">
        <v>139</v>
      </c>
      <c r="G1552" s="74">
        <f>D1591-E1591</f>
        <v>81588.97</v>
      </c>
      <c r="H1552" s="45"/>
      <c r="I1552" s="44"/>
      <c r="J1552" s="44"/>
      <c r="K1552" s="44"/>
      <c r="L1552" s="46"/>
      <c r="M1552" s="6" t="s">
        <v>140</v>
      </c>
      <c r="N1552" s="55"/>
      <c r="O1552" s="52"/>
      <c r="P1552" s="67"/>
      <c r="Q1552" s="67"/>
      <c r="R1552" s="6" t="s">
        <v>141</v>
      </c>
      <c r="S1552" s="55">
        <v>1850.8</v>
      </c>
      <c r="T1552" s="46"/>
      <c r="U1552" s="6" t="s">
        <v>142</v>
      </c>
      <c r="V1552" s="55">
        <f t="shared" si="267"/>
        <v>8404.35</v>
      </c>
      <c r="W1552" s="46">
        <v>6450</v>
      </c>
      <c r="X1552" s="6" t="s">
        <v>143</v>
      </c>
      <c r="Y1552" s="55">
        <f t="shared" si="274"/>
        <v>3168</v>
      </c>
      <c r="Z1552" s="56">
        <v>2400</v>
      </c>
      <c r="AA1552" s="46"/>
    </row>
    <row r="1553" spans="1:27" ht="15" customHeight="1" x14ac:dyDescent="0.2">
      <c r="A1553" s="45"/>
      <c r="B1553" s="53" t="s">
        <v>14</v>
      </c>
      <c r="C1553" s="15">
        <f>O1533</f>
        <v>0</v>
      </c>
      <c r="D1553" s="54">
        <f>S1556*C1553</f>
        <v>0</v>
      </c>
      <c r="E1553" s="34">
        <f>D1614*C1553</f>
        <v>0</v>
      </c>
      <c r="F1553" s="61"/>
      <c r="G1553" s="61"/>
      <c r="H1553" s="45"/>
      <c r="I1553" s="44"/>
      <c r="J1553" s="44"/>
      <c r="K1553" s="44"/>
      <c r="L1553" s="46"/>
      <c r="M1553" s="6"/>
      <c r="N1553" s="55"/>
      <c r="O1553" s="52"/>
      <c r="P1553" s="67"/>
      <c r="Q1553" s="67"/>
      <c r="R1553" s="6" t="s">
        <v>144</v>
      </c>
      <c r="S1553" s="55">
        <v>3005.85</v>
      </c>
      <c r="T1553" s="46"/>
      <c r="U1553" s="6" t="s">
        <v>145</v>
      </c>
      <c r="V1553" s="55">
        <f t="shared" si="267"/>
        <v>8404.35</v>
      </c>
      <c r="W1553" s="46">
        <v>6450</v>
      </c>
      <c r="AA1553" s="46"/>
    </row>
    <row r="1554" spans="1:27" ht="15" customHeight="1" x14ac:dyDescent="0.2">
      <c r="A1554" s="45"/>
      <c r="B1554" s="53" t="s">
        <v>16</v>
      </c>
      <c r="C1554" s="15">
        <f>Q1533</f>
        <v>3</v>
      </c>
      <c r="D1554" s="54">
        <f>S1559*C1554</f>
        <v>4500</v>
      </c>
      <c r="E1554" s="34">
        <f>T1559*C1554</f>
        <v>3300</v>
      </c>
      <c r="F1554" s="61"/>
      <c r="G1554" s="61"/>
      <c r="H1554" s="45"/>
      <c r="I1554" s="44"/>
      <c r="J1554" s="44"/>
      <c r="K1554" s="44"/>
      <c r="L1554" s="46"/>
      <c r="M1554" s="6" t="s">
        <v>146</v>
      </c>
      <c r="N1554" s="55">
        <f t="shared" ref="N1554:N1555" si="275">P1554*1.4</f>
        <v>5300.4</v>
      </c>
      <c r="O1554" s="52"/>
      <c r="P1554" s="67">
        <v>3786</v>
      </c>
      <c r="Q1554" s="67">
        <v>3787</v>
      </c>
      <c r="R1554" s="6" t="s">
        <v>147</v>
      </c>
      <c r="S1554" s="55">
        <v>6101.2</v>
      </c>
      <c r="T1554" s="46"/>
      <c r="U1554" s="46"/>
      <c r="V1554" s="46"/>
      <c r="W1554" s="46"/>
      <c r="X1554" s="46"/>
      <c r="Y1554" s="46"/>
      <c r="Z1554" s="46"/>
      <c r="AA1554" s="46"/>
    </row>
    <row r="1555" spans="1:27" ht="15" customHeight="1" x14ac:dyDescent="0.2">
      <c r="A1555" s="45"/>
      <c r="B1555" s="33" t="s">
        <v>148</v>
      </c>
      <c r="C1555" s="33"/>
      <c r="D1555" s="75">
        <f t="shared" ref="D1555:E1555" si="276">SUM(D1541:D1554)</f>
        <v>146206.07</v>
      </c>
      <c r="E1555" s="75">
        <f t="shared" si="276"/>
        <v>97416</v>
      </c>
      <c r="F1555" s="75"/>
      <c r="G1555" s="33"/>
      <c r="H1555" s="45"/>
      <c r="I1555" s="44"/>
      <c r="J1555" s="44"/>
      <c r="K1555" s="44"/>
      <c r="L1555" s="46"/>
      <c r="M1555" s="6" t="s">
        <v>149</v>
      </c>
      <c r="N1555" s="55">
        <f t="shared" si="275"/>
        <v>3360</v>
      </c>
      <c r="O1555" s="52"/>
      <c r="P1555" s="67">
        <v>2400</v>
      </c>
      <c r="Q1555" s="67">
        <v>2401</v>
      </c>
      <c r="R1555" s="6" t="s">
        <v>150</v>
      </c>
      <c r="S1555" s="55">
        <v>6900.6</v>
      </c>
      <c r="T1555" s="46"/>
      <c r="U1555" s="46"/>
      <c r="V1555" s="46"/>
      <c r="W1555" s="46"/>
      <c r="X1555" s="46"/>
      <c r="Y1555" s="46"/>
      <c r="Z1555" s="46"/>
      <c r="AA1555" s="46"/>
    </row>
    <row r="1556" spans="1:27" ht="15" customHeight="1" x14ac:dyDescent="0.2">
      <c r="A1556" s="45"/>
      <c r="B1556" s="77" t="s">
        <v>158</v>
      </c>
      <c r="C1556" s="15">
        <f>R1533</f>
        <v>1</v>
      </c>
      <c r="D1556" s="54">
        <f>V1542*C1556</f>
        <v>8404.35</v>
      </c>
      <c r="E1556" s="34">
        <f t="shared" ref="E1556:E1558" si="277">J1608*C1556</f>
        <v>4625</v>
      </c>
      <c r="F1556" s="45"/>
      <c r="G1556" s="45"/>
      <c r="H1556" s="45"/>
      <c r="I1556" s="44"/>
      <c r="J1556" s="44"/>
      <c r="K1556" s="44"/>
      <c r="L1556" s="46"/>
      <c r="M1556" s="6" t="s">
        <v>151</v>
      </c>
      <c r="N1556" s="55">
        <f>P1556*1.45</f>
        <v>5800</v>
      </c>
      <c r="O1556" s="52"/>
      <c r="P1556" s="67">
        <v>4000</v>
      </c>
      <c r="Q1556" s="67">
        <v>4001</v>
      </c>
      <c r="R1556" s="6" t="s">
        <v>152</v>
      </c>
      <c r="S1556" s="55">
        <v>6900.6</v>
      </c>
      <c r="T1556" s="46"/>
      <c r="U1556" s="46"/>
      <c r="V1556" s="46"/>
      <c r="W1556" s="46"/>
      <c r="X1556" s="46"/>
      <c r="Y1556" s="46"/>
      <c r="Z1556" s="46"/>
      <c r="AA1556" s="46"/>
    </row>
    <row r="1557" spans="1:27" ht="15" customHeight="1" x14ac:dyDescent="0.2">
      <c r="A1557" s="45"/>
      <c r="B1557" s="78" t="s">
        <v>159</v>
      </c>
      <c r="C1557" s="15">
        <f>S1533</f>
        <v>0</v>
      </c>
      <c r="D1557" s="54">
        <f t="shared" ref="D1557:D1558" si="278">V1542*C1557</f>
        <v>0</v>
      </c>
      <c r="E1557" s="34">
        <f t="shared" si="277"/>
        <v>0</v>
      </c>
      <c r="F1557" s="45"/>
      <c r="G1557" s="45"/>
      <c r="H1557" s="45"/>
      <c r="I1557" s="44"/>
      <c r="J1557" s="44"/>
      <c r="K1557" s="44"/>
      <c r="L1557" s="46"/>
      <c r="M1557" s="6" t="s">
        <v>154</v>
      </c>
      <c r="N1557" s="55">
        <f t="shared" ref="N1557:N1558" si="279">P1557*1.4</f>
        <v>5250</v>
      </c>
      <c r="O1557" s="52"/>
      <c r="P1557" s="67">
        <v>3750</v>
      </c>
      <c r="Q1557" s="67">
        <v>3751</v>
      </c>
      <c r="R1557" s="6" t="s">
        <v>155</v>
      </c>
      <c r="S1557" s="55">
        <v>8050</v>
      </c>
      <c r="T1557" s="46"/>
      <c r="U1557" s="46"/>
      <c r="V1557" s="46"/>
      <c r="W1557" s="46"/>
      <c r="X1557" s="46"/>
      <c r="Y1557" s="46"/>
      <c r="Z1557" s="46"/>
      <c r="AA1557" s="46"/>
    </row>
    <row r="1558" spans="1:27" ht="15" customHeight="1" x14ac:dyDescent="0.2">
      <c r="A1558" s="45"/>
      <c r="B1558" s="79" t="s">
        <v>161</v>
      </c>
      <c r="C1558" s="80">
        <f>T1533</f>
        <v>0</v>
      </c>
      <c r="D1558" s="81">
        <f t="shared" si="278"/>
        <v>0</v>
      </c>
      <c r="E1558" s="34">
        <f t="shared" si="277"/>
        <v>0</v>
      </c>
      <c r="F1558" s="45"/>
      <c r="G1558" s="45"/>
      <c r="H1558" s="45"/>
      <c r="I1558" s="44"/>
      <c r="J1558" s="44"/>
      <c r="K1558" s="44"/>
      <c r="L1558" s="46"/>
      <c r="M1558" s="6" t="s">
        <v>156</v>
      </c>
      <c r="N1558" s="55">
        <f t="shared" si="279"/>
        <v>7000</v>
      </c>
      <c r="O1558" s="52"/>
      <c r="P1558" s="67">
        <v>5000</v>
      </c>
      <c r="Q1558" s="67">
        <v>5001</v>
      </c>
      <c r="R1558" s="6" t="s">
        <v>157</v>
      </c>
      <c r="S1558" s="55">
        <v>8000</v>
      </c>
      <c r="T1558" s="46"/>
      <c r="U1558" s="46"/>
      <c r="V1558" s="46"/>
      <c r="W1558" s="46"/>
      <c r="X1558" s="46"/>
      <c r="Y1558" s="46"/>
      <c r="Z1558" s="46"/>
      <c r="AA1558" s="46"/>
    </row>
    <row r="1559" spans="1:27" ht="15" customHeight="1" x14ac:dyDescent="0.2">
      <c r="A1559" s="45"/>
      <c r="B1559" s="78" t="s">
        <v>20</v>
      </c>
      <c r="C1559" s="15">
        <f>U1533</f>
        <v>2</v>
      </c>
      <c r="D1559" s="81">
        <f>V1551*C1559</f>
        <v>12052.75</v>
      </c>
      <c r="E1559" s="34">
        <f>W1551*C1559</f>
        <v>9250</v>
      </c>
      <c r="F1559" s="45"/>
      <c r="G1559" s="45"/>
      <c r="H1559" s="45"/>
      <c r="I1559" s="44"/>
      <c r="J1559" s="44"/>
      <c r="K1559" s="44"/>
      <c r="L1559" s="46"/>
      <c r="M1559" s="6"/>
      <c r="N1559" s="55"/>
      <c r="O1559" s="52"/>
      <c r="P1559" s="67"/>
      <c r="Q1559" s="67"/>
      <c r="R1559" s="6" t="s">
        <v>16</v>
      </c>
      <c r="S1559" s="55">
        <v>1500</v>
      </c>
      <c r="T1559" s="46">
        <v>1100</v>
      </c>
      <c r="U1559" s="46"/>
      <c r="V1559" s="46"/>
      <c r="W1559" s="46"/>
      <c r="X1559" s="46"/>
      <c r="Y1559" s="46"/>
      <c r="Z1559" s="46"/>
      <c r="AA1559" s="46"/>
    </row>
    <row r="1560" spans="1:27" ht="15" customHeight="1" x14ac:dyDescent="0.2">
      <c r="A1560" s="45"/>
      <c r="B1560" s="78" t="s">
        <v>163</v>
      </c>
      <c r="C1560" s="15">
        <f>V1533</f>
        <v>0</v>
      </c>
      <c r="D1560" s="81">
        <f t="shared" ref="D1560:D1561" si="280">V1545*C1560</f>
        <v>0</v>
      </c>
      <c r="E1560" s="34">
        <f t="shared" ref="E1560:E1561" si="281">J1612*C1560</f>
        <v>0</v>
      </c>
      <c r="F1560" s="45"/>
      <c r="G1560" s="45"/>
      <c r="H1560" s="45"/>
      <c r="I1560" s="44"/>
      <c r="J1560" s="44"/>
      <c r="K1560" s="44"/>
      <c r="L1560" s="46"/>
      <c r="M1560" s="6" t="s">
        <v>160</v>
      </c>
      <c r="N1560" s="55"/>
      <c r="O1560" s="52"/>
      <c r="P1560" s="67"/>
      <c r="Q1560" s="67"/>
      <c r="R1560" s="46"/>
      <c r="S1560" s="46"/>
      <c r="T1560" s="46"/>
      <c r="U1560" s="46"/>
      <c r="V1560" s="46"/>
      <c r="W1560" s="46"/>
      <c r="X1560" s="46"/>
      <c r="Y1560" s="46"/>
      <c r="Z1560" s="46"/>
      <c r="AA1560" s="46"/>
    </row>
    <row r="1561" spans="1:27" ht="15" customHeight="1" x14ac:dyDescent="0.2">
      <c r="A1561" s="45"/>
      <c r="B1561" s="78" t="s">
        <v>165</v>
      </c>
      <c r="C1561" s="15">
        <f>W1533</f>
        <v>0</v>
      </c>
      <c r="D1561" s="81">
        <f t="shared" si="280"/>
        <v>0</v>
      </c>
      <c r="E1561" s="34">
        <f t="shared" si="281"/>
        <v>0</v>
      </c>
      <c r="F1561" s="45"/>
      <c r="G1561" s="45"/>
      <c r="H1561" s="45"/>
      <c r="I1561" s="44"/>
      <c r="J1561" s="44"/>
      <c r="K1561" s="44"/>
      <c r="L1561" s="46"/>
      <c r="M1561" s="6"/>
      <c r="N1561" s="55"/>
      <c r="O1561" s="52"/>
      <c r="P1561" s="67"/>
      <c r="Q1561" s="67"/>
      <c r="R1561" s="46"/>
      <c r="S1561" s="46"/>
      <c r="T1561" s="46"/>
      <c r="U1561" s="46"/>
      <c r="V1561" s="46"/>
      <c r="W1561" s="46"/>
      <c r="X1561" s="46"/>
      <c r="Y1561" s="46"/>
      <c r="Z1561" s="46"/>
      <c r="AA1561" s="46"/>
    </row>
    <row r="1562" spans="1:27" ht="15" customHeight="1" x14ac:dyDescent="0.2">
      <c r="A1562" s="45"/>
      <c r="B1562" s="53" t="s">
        <v>23</v>
      </c>
      <c r="C1562" s="15">
        <f>X1533</f>
        <v>0</v>
      </c>
      <c r="D1562" s="81">
        <f>V1543*C1562</f>
        <v>0</v>
      </c>
      <c r="E1562" s="34">
        <f>W1543*C1562</f>
        <v>0</v>
      </c>
      <c r="F1562" s="45"/>
      <c r="G1562" s="45"/>
      <c r="H1562" s="45"/>
      <c r="I1562" s="44"/>
      <c r="J1562" s="44"/>
      <c r="K1562" s="44"/>
      <c r="L1562" s="46"/>
      <c r="M1562" s="6" t="s">
        <v>162</v>
      </c>
      <c r="N1562" s="55">
        <f t="shared" ref="N1562:N1565" si="282">P1562*1.4</f>
        <v>1610</v>
      </c>
      <c r="O1562" s="52"/>
      <c r="P1562" s="67">
        <v>1150</v>
      </c>
      <c r="Q1562" s="67">
        <v>1151</v>
      </c>
      <c r="R1562" s="46"/>
      <c r="S1562" s="46"/>
      <c r="T1562" s="46"/>
      <c r="U1562" s="46"/>
      <c r="V1562" s="46"/>
      <c r="W1562" s="46"/>
      <c r="X1562" s="46"/>
      <c r="Y1562" s="46"/>
      <c r="Z1562" s="46"/>
      <c r="AA1562" s="46"/>
    </row>
    <row r="1563" spans="1:27" ht="15" customHeight="1" x14ac:dyDescent="0.2">
      <c r="A1563" s="45"/>
      <c r="B1563" s="53"/>
      <c r="C1563" s="15"/>
      <c r="D1563" s="245"/>
      <c r="E1563" s="8"/>
      <c r="F1563" s="45"/>
      <c r="G1563" s="45"/>
      <c r="H1563" s="45"/>
      <c r="I1563" s="44"/>
      <c r="J1563" s="44"/>
      <c r="K1563" s="44"/>
      <c r="L1563" s="46"/>
      <c r="M1563" s="6" t="s">
        <v>164</v>
      </c>
      <c r="N1563" s="55">
        <f t="shared" si="282"/>
        <v>1610</v>
      </c>
      <c r="O1563" s="52"/>
      <c r="P1563" s="67">
        <v>1150</v>
      </c>
      <c r="Q1563" s="67">
        <v>1151</v>
      </c>
      <c r="R1563" s="46"/>
      <c r="S1563" s="46"/>
      <c r="T1563" s="46"/>
      <c r="U1563" s="46"/>
      <c r="V1563" s="46"/>
      <c r="W1563" s="46"/>
      <c r="X1563" s="46"/>
      <c r="Y1563" s="46"/>
      <c r="Z1563" s="46"/>
      <c r="AA1563" s="46"/>
    </row>
    <row r="1564" spans="1:27" ht="15" customHeight="1" x14ac:dyDescent="0.2">
      <c r="A1564" s="45"/>
      <c r="B1564" s="53"/>
      <c r="C1564" s="15"/>
      <c r="D1564" s="245"/>
      <c r="E1564" s="8"/>
      <c r="F1564" s="45"/>
      <c r="G1564" s="45"/>
      <c r="H1564" s="45"/>
      <c r="I1564" s="44"/>
      <c r="J1564" s="44"/>
      <c r="K1564" s="44"/>
      <c r="L1564" s="46"/>
      <c r="M1564" s="6" t="s">
        <v>166</v>
      </c>
      <c r="N1564" s="55">
        <f t="shared" si="282"/>
        <v>1610</v>
      </c>
      <c r="O1564" s="52"/>
      <c r="P1564" s="67">
        <v>1150</v>
      </c>
      <c r="Q1564" s="67">
        <v>1151</v>
      </c>
      <c r="R1564" s="46"/>
      <c r="S1564" s="46"/>
      <c r="T1564" s="46"/>
      <c r="U1564" s="46"/>
      <c r="V1564" s="46"/>
      <c r="W1564" s="46"/>
      <c r="X1564" s="46"/>
      <c r="Y1564" s="46"/>
      <c r="Z1564" s="46"/>
      <c r="AA1564" s="46"/>
    </row>
    <row r="1565" spans="1:27" ht="15" customHeight="1" x14ac:dyDescent="0.2">
      <c r="A1565" s="45"/>
      <c r="B1565" s="53"/>
      <c r="C1565" s="15"/>
      <c r="D1565" s="245"/>
      <c r="E1565" s="8"/>
      <c r="F1565" s="45"/>
      <c r="G1565" s="45"/>
      <c r="H1565" s="45"/>
      <c r="I1565" s="44"/>
      <c r="J1565" s="44"/>
      <c r="K1565" s="44"/>
      <c r="L1565" s="46"/>
      <c r="M1565" s="6" t="s">
        <v>167</v>
      </c>
      <c r="N1565" s="55">
        <f t="shared" si="282"/>
        <v>1190</v>
      </c>
      <c r="O1565" s="52"/>
      <c r="P1565" s="67">
        <v>850</v>
      </c>
      <c r="Q1565" s="67">
        <v>851</v>
      </c>
      <c r="R1565" s="46"/>
      <c r="S1565" s="46"/>
      <c r="T1565" s="46"/>
      <c r="U1565" s="46"/>
      <c r="V1565" s="46"/>
      <c r="W1565" s="46"/>
      <c r="X1565" s="46"/>
      <c r="Y1565" s="46"/>
      <c r="Z1565" s="46"/>
      <c r="AA1565" s="46"/>
    </row>
    <row r="1566" spans="1:27" ht="15" customHeight="1" x14ac:dyDescent="0.2">
      <c r="A1566" s="45"/>
      <c r="B1566" s="49" t="s">
        <v>95</v>
      </c>
      <c r="C1566" s="33"/>
      <c r="D1566" s="75">
        <f t="shared" ref="D1566:E1566" si="283">SUM(D1556:D1565)</f>
        <v>20457.099999999999</v>
      </c>
      <c r="E1566" s="82">
        <f t="shared" si="283"/>
        <v>13875</v>
      </c>
      <c r="F1566" s="85"/>
      <c r="G1566" s="45"/>
      <c r="H1566" s="45"/>
      <c r="I1566" s="44"/>
      <c r="J1566" s="44"/>
      <c r="K1566" s="44"/>
      <c r="L1566" s="46"/>
      <c r="M1566" s="46"/>
      <c r="N1566" s="46"/>
      <c r="O1566" s="46"/>
      <c r="P1566" s="46"/>
      <c r="Q1566" s="46"/>
      <c r="R1566" s="46"/>
      <c r="S1566" s="46"/>
      <c r="T1566" s="46"/>
      <c r="U1566" s="46"/>
      <c r="V1566" s="46"/>
      <c r="W1566" s="46"/>
      <c r="X1566" s="46"/>
      <c r="Y1566" s="46"/>
      <c r="Z1566" s="46"/>
      <c r="AA1566" s="46"/>
    </row>
    <row r="1567" spans="1:27" ht="15" customHeight="1" x14ac:dyDescent="0.2">
      <c r="A1567" s="45"/>
      <c r="B1567" s="53" t="s">
        <v>31</v>
      </c>
      <c r="C1567" s="15">
        <f>AG1533</f>
        <v>3</v>
      </c>
      <c r="D1567" s="83">
        <f>N1554*C1567</f>
        <v>15901.199999999999</v>
      </c>
      <c r="E1567" s="34">
        <f>P1554*C1567</f>
        <v>11358</v>
      </c>
      <c r="F1567" s="45"/>
      <c r="G1567" s="45"/>
      <c r="H1567" s="45"/>
      <c r="I1567" s="44"/>
      <c r="J1567" s="44"/>
      <c r="K1567" s="44"/>
      <c r="L1567" s="46"/>
      <c r="M1567" s="46"/>
      <c r="N1567" s="46"/>
      <c r="O1567" s="46"/>
      <c r="P1567" s="46"/>
      <c r="Q1567" s="46"/>
      <c r="R1567" s="46"/>
      <c r="S1567" s="46"/>
      <c r="T1567" s="46"/>
      <c r="U1567" s="46"/>
      <c r="V1567" s="46"/>
      <c r="W1567" s="46"/>
      <c r="X1567" s="46"/>
      <c r="Y1567" s="46"/>
      <c r="Z1567" s="46"/>
      <c r="AA1567" s="46"/>
    </row>
    <row r="1568" spans="1:27" ht="15" customHeight="1" x14ac:dyDescent="0.2">
      <c r="A1568" s="45"/>
      <c r="B1568" s="53" t="s">
        <v>171</v>
      </c>
      <c r="C1568" s="15">
        <f>AI1533</f>
        <v>3</v>
      </c>
      <c r="D1568" s="83">
        <f>N1554*C1568</f>
        <v>15901.199999999999</v>
      </c>
      <c r="E1568" s="34">
        <f>P1554*C1568</f>
        <v>11358</v>
      </c>
      <c r="F1568" s="45"/>
      <c r="G1568" s="45"/>
      <c r="H1568" s="45"/>
      <c r="L1568" s="24"/>
      <c r="M1568" s="24"/>
      <c r="N1568" s="24"/>
      <c r="O1568" s="24"/>
      <c r="P1568" s="24"/>
      <c r="Q1568" s="24"/>
    </row>
    <row r="1569" spans="1:17" ht="15" customHeight="1" x14ac:dyDescent="0.2">
      <c r="A1569" s="45"/>
      <c r="B1569" s="53" t="s">
        <v>151</v>
      </c>
      <c r="C1569" s="15">
        <f>AH1533</f>
        <v>3</v>
      </c>
      <c r="D1569" s="83">
        <f>N1556*C1569</f>
        <v>17400</v>
      </c>
      <c r="E1569" s="34">
        <f>P1556*C1569</f>
        <v>12000</v>
      </c>
      <c r="F1569" s="45"/>
      <c r="G1569" s="45"/>
      <c r="H1569" s="45"/>
      <c r="L1569" s="24"/>
      <c r="M1569" s="24"/>
      <c r="N1569" s="24"/>
      <c r="O1569" s="24"/>
      <c r="P1569" s="24"/>
      <c r="Q1569" s="24"/>
    </row>
    <row r="1570" spans="1:17" ht="15" customHeight="1" x14ac:dyDescent="0.2">
      <c r="A1570" s="45"/>
      <c r="B1570" s="53" t="s">
        <v>173</v>
      </c>
      <c r="C1570" s="15">
        <f>AK1533</f>
        <v>1</v>
      </c>
      <c r="D1570" s="83">
        <f>N1554*C1570</f>
        <v>5300.4</v>
      </c>
      <c r="E1570" s="34">
        <f>P1554*C1570</f>
        <v>3786</v>
      </c>
      <c r="F1570" s="45"/>
      <c r="G1570" s="45"/>
      <c r="H1570" s="45"/>
      <c r="L1570" s="24"/>
      <c r="M1570" s="24"/>
      <c r="N1570" s="24"/>
      <c r="O1570" s="24"/>
      <c r="P1570" s="24"/>
      <c r="Q1570" s="24"/>
    </row>
    <row r="1571" spans="1:17" ht="15" customHeight="1" x14ac:dyDescent="0.2">
      <c r="A1571" s="45"/>
      <c r="B1571" s="53" t="s">
        <v>418</v>
      </c>
      <c r="C1571" s="15">
        <f>AF1533</f>
        <v>0</v>
      </c>
      <c r="D1571" s="83">
        <f>N1558*C1571</f>
        <v>0</v>
      </c>
      <c r="E1571" s="34">
        <f>P1554*C1571</f>
        <v>0</v>
      </c>
      <c r="F1571" s="45"/>
      <c r="G1571" s="45"/>
      <c r="H1571" s="45"/>
      <c r="L1571" s="24"/>
      <c r="M1571" s="24"/>
      <c r="N1571" s="24"/>
      <c r="O1571" s="24"/>
      <c r="P1571" s="24"/>
      <c r="Q1571" s="24"/>
    </row>
    <row r="1572" spans="1:17" ht="15" customHeight="1" x14ac:dyDescent="0.2">
      <c r="A1572" s="45"/>
      <c r="B1572" s="87" t="s">
        <v>27</v>
      </c>
      <c r="C1572" s="15">
        <f>AB1533</f>
        <v>22</v>
      </c>
      <c r="D1572" s="83">
        <f t="shared" ref="D1572:D1573" si="284">N1546*C1572</f>
        <v>29260</v>
      </c>
      <c r="E1572" s="34">
        <f t="shared" ref="E1572:E1573" si="285">P1546*C1572</f>
        <v>20900</v>
      </c>
      <c r="F1572" s="45"/>
      <c r="G1572" s="45"/>
      <c r="H1572" s="45"/>
    </row>
    <row r="1573" spans="1:17" ht="15" customHeight="1" x14ac:dyDescent="0.2">
      <c r="A1573" s="45"/>
      <c r="B1573" s="87" t="s">
        <v>28</v>
      </c>
      <c r="C1573" s="15">
        <f>AC1533</f>
        <v>0</v>
      </c>
      <c r="D1573" s="83">
        <f t="shared" si="284"/>
        <v>0</v>
      </c>
      <c r="E1573" s="34">
        <f t="shared" si="285"/>
        <v>0</v>
      </c>
      <c r="F1573" s="45"/>
      <c r="G1573" s="45"/>
      <c r="H1573" s="45"/>
    </row>
    <row r="1574" spans="1:17" ht="15" customHeight="1" x14ac:dyDescent="0.2">
      <c r="A1574" s="45"/>
      <c r="B1574" s="87" t="s">
        <v>131</v>
      </c>
      <c r="C1574" s="15">
        <f>AD1533</f>
        <v>0</v>
      </c>
      <c r="D1574" s="83">
        <f t="shared" ref="D1574:D1575" si="286">N1550*C1574</f>
        <v>0</v>
      </c>
      <c r="E1574" s="34">
        <f t="shared" ref="E1574:E1575" si="287">P1550*C1574</f>
        <v>0</v>
      </c>
      <c r="F1574" s="45"/>
      <c r="G1574" s="45"/>
      <c r="H1574" s="45"/>
    </row>
    <row r="1575" spans="1:17" ht="15" customHeight="1" x14ac:dyDescent="0.2">
      <c r="A1575" s="45"/>
      <c r="B1575" s="53" t="s">
        <v>29</v>
      </c>
      <c r="C1575" s="15">
        <f>AE1533</f>
        <v>0</v>
      </c>
      <c r="D1575" s="83">
        <f t="shared" si="286"/>
        <v>0</v>
      </c>
      <c r="E1575" s="34">
        <f t="shared" si="287"/>
        <v>0</v>
      </c>
      <c r="F1575" s="45"/>
      <c r="G1575" s="45"/>
      <c r="H1575" s="45"/>
    </row>
    <row r="1576" spans="1:17" ht="15" customHeight="1" x14ac:dyDescent="0.2">
      <c r="A1576" s="45"/>
      <c r="B1576" s="87" t="s">
        <v>120</v>
      </c>
      <c r="C1576" s="15">
        <f>AF1533</f>
        <v>0</v>
      </c>
      <c r="D1576" s="83">
        <f>N1549*C1576</f>
        <v>0</v>
      </c>
      <c r="E1576" s="34">
        <f>P1549*C1576</f>
        <v>0</v>
      </c>
      <c r="F1576" s="45"/>
      <c r="G1576" s="45"/>
      <c r="H1576" s="45"/>
    </row>
    <row r="1577" spans="1:17" ht="15" customHeight="1" x14ac:dyDescent="0.2">
      <c r="A1577" s="45"/>
      <c r="B1577" s="49" t="s">
        <v>94</v>
      </c>
      <c r="C1577" s="33"/>
      <c r="D1577" s="75">
        <f t="shared" ref="D1577:E1577" si="288">SUM(D1567:D1576)</f>
        <v>83762.799999999988</v>
      </c>
      <c r="E1577" s="82">
        <f t="shared" si="288"/>
        <v>59402</v>
      </c>
      <c r="F1577" s="41"/>
      <c r="G1577" s="45"/>
      <c r="H1577" s="88"/>
    </row>
    <row r="1578" spans="1:17" ht="15" customHeight="1" x14ac:dyDescent="0.2">
      <c r="A1578" s="45"/>
      <c r="B1578" s="78" t="s">
        <v>39</v>
      </c>
      <c r="C1578" s="89">
        <f>AL1533</f>
        <v>1</v>
      </c>
      <c r="D1578" s="83">
        <f>Y1551*C1578</f>
        <v>7656</v>
      </c>
      <c r="E1578" s="34">
        <f>Z1551*C1578</f>
        <v>5800</v>
      </c>
      <c r="F1578" s="88"/>
      <c r="G1578" s="88"/>
      <c r="H1578" s="88"/>
    </row>
    <row r="1579" spans="1:17" ht="15" customHeight="1" x14ac:dyDescent="0.2">
      <c r="A1579" s="45"/>
      <c r="B1579" s="78" t="s">
        <v>40</v>
      </c>
      <c r="C1579" s="90">
        <f>AM1533</f>
        <v>0</v>
      </c>
      <c r="D1579" s="83">
        <f t="shared" ref="D1579:D1581" si="289">Y1542*C1579</f>
        <v>0</v>
      </c>
      <c r="E1579" s="34">
        <f>Z1542*C1579</f>
        <v>0</v>
      </c>
      <c r="F1579" s="88"/>
      <c r="G1579" s="88"/>
      <c r="H1579" s="88"/>
    </row>
    <row r="1580" spans="1:17" ht="15" customHeight="1" x14ac:dyDescent="0.2">
      <c r="A1580" s="45"/>
      <c r="B1580" s="78" t="s">
        <v>33</v>
      </c>
      <c r="C1580" s="90">
        <f>AN1533</f>
        <v>0</v>
      </c>
      <c r="D1580" s="83">
        <f t="shared" si="289"/>
        <v>0</v>
      </c>
      <c r="E1580" s="34">
        <f>P1553*C1580</f>
        <v>0</v>
      </c>
      <c r="F1580" s="88"/>
      <c r="G1580" s="88"/>
      <c r="H1580" s="88"/>
    </row>
    <row r="1581" spans="1:17" ht="15" customHeight="1" x14ac:dyDescent="0.2">
      <c r="A1581" s="45"/>
      <c r="B1581" s="78" t="s">
        <v>32</v>
      </c>
      <c r="C1581" s="90">
        <f>AO1533</f>
        <v>0</v>
      </c>
      <c r="D1581" s="83">
        <f t="shared" si="289"/>
        <v>0</v>
      </c>
      <c r="E1581" s="34">
        <f>Z1543*C1581</f>
        <v>0</v>
      </c>
      <c r="F1581" s="88"/>
      <c r="G1581" s="88"/>
      <c r="H1581" s="88"/>
    </row>
    <row r="1582" spans="1:17" ht="15" customHeight="1" x14ac:dyDescent="0.2">
      <c r="A1582" s="45"/>
      <c r="B1582" s="78" t="s">
        <v>41</v>
      </c>
      <c r="C1582" s="90">
        <f>AP1533</f>
        <v>0</v>
      </c>
      <c r="D1582" s="83">
        <f>Y1550*C1582</f>
        <v>0</v>
      </c>
      <c r="E1582" s="34">
        <f>Z1550*C1582</f>
        <v>0</v>
      </c>
      <c r="F1582" s="88"/>
      <c r="G1582" s="88"/>
      <c r="H1582" s="88"/>
    </row>
    <row r="1583" spans="1:17" ht="15" customHeight="1" x14ac:dyDescent="0.2">
      <c r="A1583" s="45"/>
      <c r="B1583" s="78" t="s">
        <v>42</v>
      </c>
      <c r="C1583" s="90">
        <f>AQ1533</f>
        <v>0</v>
      </c>
      <c r="D1583" s="83">
        <f>Y1545*C1583</f>
        <v>0</v>
      </c>
      <c r="E1583" s="34">
        <f>Z1545*C1583</f>
        <v>0</v>
      </c>
      <c r="F1583" s="88"/>
      <c r="G1583" s="88"/>
      <c r="H1583" s="88"/>
    </row>
    <row r="1584" spans="1:17" ht="15" customHeight="1" x14ac:dyDescent="0.2">
      <c r="A1584" s="45"/>
      <c r="B1584" s="78" t="s">
        <v>43</v>
      </c>
      <c r="C1584" s="90">
        <f>AR1533</f>
        <v>0</v>
      </c>
      <c r="D1584" s="83">
        <f t="shared" ref="D1584:D1586" si="290">Y1547*C1584</f>
        <v>0</v>
      </c>
      <c r="E1584" s="34">
        <f>Z1547*C1584</f>
        <v>0</v>
      </c>
      <c r="F1584" s="88"/>
      <c r="G1584" s="88"/>
      <c r="H1584" s="88"/>
    </row>
    <row r="1585" spans="1:19" ht="15" customHeight="1" x14ac:dyDescent="0.2">
      <c r="A1585" s="45"/>
      <c r="B1585" s="78" t="s">
        <v>44</v>
      </c>
      <c r="C1585" s="90">
        <f>AS1533</f>
        <v>0</v>
      </c>
      <c r="D1585" s="83">
        <f t="shared" si="290"/>
        <v>0</v>
      </c>
      <c r="E1585" s="34">
        <f>Z1549*C1585</f>
        <v>0</v>
      </c>
      <c r="F1585" s="88"/>
      <c r="G1585" s="88"/>
      <c r="H1585" s="88"/>
    </row>
    <row r="1586" spans="1:19" ht="15" customHeight="1" x14ac:dyDescent="0.2">
      <c r="A1586" s="45"/>
      <c r="B1586" s="78" t="s">
        <v>45</v>
      </c>
      <c r="C1586" s="90">
        <f>AT1533</f>
        <v>0</v>
      </c>
      <c r="D1586" s="83">
        <f t="shared" si="290"/>
        <v>0</v>
      </c>
      <c r="E1586" s="34">
        <f>Z1548*C1586</f>
        <v>0</v>
      </c>
      <c r="F1586" s="88"/>
      <c r="G1586" s="88"/>
      <c r="H1586" s="88"/>
    </row>
    <row r="1587" spans="1:19" ht="15" customHeight="1" x14ac:dyDescent="0.2">
      <c r="A1587" s="45"/>
      <c r="B1587" s="78" t="s">
        <v>46</v>
      </c>
      <c r="C1587" s="90">
        <f>AU1533</f>
        <v>0</v>
      </c>
      <c r="D1587" s="83">
        <f>Y1546*C1587</f>
        <v>0</v>
      </c>
      <c r="E1587" s="34">
        <f>Z1546*C1587</f>
        <v>0</v>
      </c>
      <c r="F1587" s="88"/>
      <c r="G1587" s="88"/>
      <c r="H1587" s="88"/>
    </row>
    <row r="1588" spans="1:19" ht="15" customHeight="1" x14ac:dyDescent="0.2">
      <c r="A1588" s="45"/>
      <c r="B1588" s="53"/>
      <c r="C1588" s="89"/>
      <c r="D1588" s="83">
        <f t="shared" ref="D1588:D1589" si="291">Y1551*C1588</f>
        <v>0</v>
      </c>
      <c r="E1588" s="34">
        <f t="shared" ref="E1588:E1589" si="292">P1561*C1588</f>
        <v>0</v>
      </c>
      <c r="F1588" s="88"/>
      <c r="G1588" s="88"/>
      <c r="H1588" s="88"/>
    </row>
    <row r="1589" spans="1:19" ht="15" customHeight="1" x14ac:dyDescent="0.2">
      <c r="A1589" s="45"/>
      <c r="B1589" s="53"/>
      <c r="C1589" s="89"/>
      <c r="D1589" s="83">
        <f t="shared" si="291"/>
        <v>0</v>
      </c>
      <c r="E1589" s="34">
        <f t="shared" si="292"/>
        <v>0</v>
      </c>
      <c r="F1589" s="88"/>
      <c r="G1589" s="88"/>
      <c r="H1589" s="88"/>
    </row>
    <row r="1590" spans="1:19" ht="15" customHeight="1" x14ac:dyDescent="0.2">
      <c r="A1590" s="45"/>
      <c r="B1590" s="91"/>
      <c r="C1590" s="91"/>
      <c r="D1590" s="92">
        <f t="shared" ref="D1590:E1590" si="293">SUM(D1578:D1589)</f>
        <v>7656</v>
      </c>
      <c r="E1590" s="93">
        <f t="shared" si="293"/>
        <v>5800</v>
      </c>
      <c r="F1590" s="41"/>
      <c r="G1590" s="88"/>
      <c r="H1590" s="45"/>
    </row>
    <row r="1591" spans="1:19" ht="15" customHeight="1" x14ac:dyDescent="0.2">
      <c r="A1591" s="45"/>
      <c r="B1591" s="33" t="s">
        <v>187</v>
      </c>
      <c r="C1591" s="61"/>
      <c r="D1591" s="94">
        <f>SUM(D1566,D1555,D1577,D1590)</f>
        <v>258081.97</v>
      </c>
      <c r="E1591" s="95">
        <f>SUM(E1590,E1566,E1555,E1577)</f>
        <v>176493</v>
      </c>
      <c r="F1591" s="92">
        <f>SUM(F1590,F1577,F1566,F1555)</f>
        <v>0</v>
      </c>
      <c r="G1591" s="45"/>
      <c r="H1591" s="45"/>
    </row>
    <row r="1592" spans="1:19" ht="15" customHeight="1" x14ac:dyDescent="0.2">
      <c r="A1592" s="45"/>
      <c r="B1592" s="45"/>
      <c r="C1592" s="45"/>
      <c r="D1592" s="45"/>
      <c r="E1592" s="45"/>
      <c r="F1592" s="45"/>
      <c r="G1592" s="45"/>
      <c r="H1592" s="45"/>
    </row>
    <row r="1593" spans="1:19" ht="15.75" customHeight="1" x14ac:dyDescent="0.2"/>
    <row r="1594" spans="1:19" ht="15.75" customHeight="1" x14ac:dyDescent="0.2"/>
    <row r="1595" spans="1:19" ht="15.75" customHeight="1" x14ac:dyDescent="0.2"/>
    <row r="1596" spans="1:19" ht="15.75" customHeight="1" x14ac:dyDescent="0.2"/>
    <row r="1597" spans="1:19" ht="15.75" customHeight="1" x14ac:dyDescent="0.2"/>
    <row r="1598" spans="1:19" ht="15.75" customHeight="1" x14ac:dyDescent="0.2"/>
    <row r="1599" spans="1:19" ht="15.75" customHeight="1" x14ac:dyDescent="0.2"/>
    <row r="1600" spans="1:19" ht="15" customHeight="1" x14ac:dyDescent="0.2">
      <c r="L1600" s="24"/>
      <c r="M1600" s="24"/>
      <c r="N1600" s="24"/>
      <c r="O1600" s="24"/>
      <c r="P1600" s="24"/>
      <c r="Q1600" s="24"/>
      <c r="R1600" s="24"/>
      <c r="S1600" s="24"/>
    </row>
    <row r="1601" spans="2:26" ht="15" customHeight="1" x14ac:dyDescent="0.2">
      <c r="B1601" s="33"/>
      <c r="C1601" s="96"/>
      <c r="D1601" s="96" t="s">
        <v>193</v>
      </c>
      <c r="E1601" s="96"/>
      <c r="F1601" s="96"/>
      <c r="G1601" s="96"/>
      <c r="H1601" s="33" t="s">
        <v>193</v>
      </c>
      <c r="I1601" s="96"/>
      <c r="J1601" s="96"/>
      <c r="K1601" s="96"/>
      <c r="L1601" s="33" t="s">
        <v>194</v>
      </c>
      <c r="M1601" s="96"/>
      <c r="N1601" s="96"/>
      <c r="O1601" s="96"/>
      <c r="P1601" s="96"/>
      <c r="Q1601" s="96"/>
      <c r="R1601" s="96"/>
      <c r="S1601" s="96"/>
      <c r="T1601" s="96"/>
      <c r="U1601" s="96"/>
      <c r="V1601" s="96"/>
      <c r="W1601" s="96"/>
      <c r="X1601" s="96"/>
      <c r="Y1601" s="96"/>
      <c r="Z1601" s="96"/>
    </row>
    <row r="1602" spans="2:26" ht="15" customHeight="1" x14ac:dyDescent="0.2">
      <c r="B1602" s="33" t="s">
        <v>195</v>
      </c>
      <c r="C1602" s="96" t="s">
        <v>101</v>
      </c>
      <c r="D1602" s="96"/>
      <c r="E1602" s="96"/>
      <c r="F1602" s="96"/>
      <c r="G1602" s="96"/>
      <c r="H1602" s="33"/>
      <c r="I1602" s="96"/>
      <c r="J1602" s="96"/>
      <c r="K1602" s="96"/>
      <c r="L1602" s="33" t="s">
        <v>196</v>
      </c>
      <c r="M1602" s="97">
        <f t="shared" ref="M1602:M1603" si="294">V1633*1.35</f>
        <v>0</v>
      </c>
      <c r="N1602" s="96"/>
      <c r="O1602" s="96"/>
      <c r="P1602" s="96"/>
      <c r="Q1602" s="96"/>
      <c r="R1602" s="96"/>
      <c r="S1602" s="96"/>
      <c r="T1602" s="96"/>
      <c r="U1602" s="96"/>
      <c r="V1602" s="96"/>
      <c r="W1602" s="96"/>
      <c r="X1602" s="96"/>
      <c r="Y1602" s="96"/>
      <c r="Z1602" s="96"/>
    </row>
    <row r="1603" spans="2:26" ht="15" customHeight="1" x14ac:dyDescent="0.2">
      <c r="B1603" s="33" t="s">
        <v>104</v>
      </c>
      <c r="C1603" s="98">
        <v>651</v>
      </c>
      <c r="D1603" s="96">
        <v>434</v>
      </c>
      <c r="E1603" s="96">
        <f t="shared" ref="E1603:E1606" si="295">D1603*50%</f>
        <v>217</v>
      </c>
      <c r="F1603" s="96"/>
      <c r="G1603" s="96"/>
      <c r="H1603" s="33" t="s">
        <v>197</v>
      </c>
      <c r="I1603" s="96"/>
      <c r="J1603" s="96"/>
      <c r="K1603" s="96"/>
      <c r="L1603" s="33" t="s">
        <v>198</v>
      </c>
      <c r="M1603" s="97">
        <f t="shared" si="294"/>
        <v>0</v>
      </c>
      <c r="N1603" s="96"/>
      <c r="O1603" s="96"/>
      <c r="P1603" s="96"/>
      <c r="Q1603" s="96"/>
      <c r="R1603" s="96"/>
      <c r="S1603" s="96"/>
      <c r="T1603" s="96"/>
      <c r="U1603" s="96"/>
      <c r="V1603" s="96"/>
      <c r="W1603" s="96"/>
      <c r="X1603" s="96"/>
      <c r="Y1603" s="96"/>
      <c r="Z1603" s="96"/>
    </row>
    <row r="1604" spans="2:26" ht="15" customHeight="1" x14ac:dyDescent="0.2">
      <c r="B1604" s="33" t="s">
        <v>108</v>
      </c>
      <c r="C1604" s="98">
        <v>651</v>
      </c>
      <c r="D1604" s="96">
        <v>434</v>
      </c>
      <c r="E1604" s="96">
        <f t="shared" si="295"/>
        <v>217</v>
      </c>
      <c r="F1604" s="96"/>
      <c r="G1604" s="96"/>
      <c r="H1604" s="33" t="s">
        <v>102</v>
      </c>
      <c r="I1604" s="98">
        <v>8000.2</v>
      </c>
      <c r="J1604" s="96">
        <v>6450</v>
      </c>
      <c r="K1604" s="96">
        <v>1935</v>
      </c>
      <c r="L1604" s="33" t="s">
        <v>199</v>
      </c>
      <c r="M1604" s="97">
        <f>V1635*1.4</f>
        <v>0</v>
      </c>
      <c r="N1604" s="96"/>
      <c r="O1604" s="96"/>
      <c r="P1604" s="96"/>
      <c r="Q1604" s="96"/>
      <c r="R1604" s="96"/>
      <c r="S1604" s="96"/>
      <c r="T1604" s="96"/>
      <c r="U1604" s="96"/>
      <c r="V1604" s="96"/>
      <c r="W1604" s="96"/>
      <c r="X1604" s="96"/>
      <c r="Y1604" s="96"/>
      <c r="Z1604" s="96"/>
    </row>
    <row r="1605" spans="2:26" ht="15" customHeight="1" x14ac:dyDescent="0.2">
      <c r="B1605" s="33" t="s">
        <v>111</v>
      </c>
      <c r="C1605" s="98">
        <v>900</v>
      </c>
      <c r="D1605" s="96">
        <v>600</v>
      </c>
      <c r="E1605" s="96">
        <f t="shared" si="295"/>
        <v>300</v>
      </c>
      <c r="F1605" s="96"/>
      <c r="G1605" s="96"/>
      <c r="H1605" s="33" t="s">
        <v>105</v>
      </c>
      <c r="I1605" s="98">
        <v>8000.2</v>
      </c>
      <c r="J1605" s="96">
        <v>6450</v>
      </c>
      <c r="K1605" s="96">
        <v>1935</v>
      </c>
      <c r="L1605" s="33" t="s">
        <v>200</v>
      </c>
      <c r="M1605" s="97">
        <f t="shared" ref="M1605:M1607" si="296">V1636*1.35</f>
        <v>0</v>
      </c>
      <c r="N1605" s="96"/>
      <c r="O1605" s="96"/>
      <c r="P1605" s="96"/>
      <c r="Q1605" s="96"/>
      <c r="R1605" s="96"/>
      <c r="S1605" s="96"/>
      <c r="T1605" s="96"/>
      <c r="U1605" s="96"/>
      <c r="V1605" s="96"/>
      <c r="W1605" s="96"/>
      <c r="X1605" s="96"/>
      <c r="Y1605" s="96"/>
      <c r="Z1605" s="96"/>
    </row>
    <row r="1606" spans="2:26" ht="15" customHeight="1" x14ac:dyDescent="0.2">
      <c r="B1606" s="33" t="s">
        <v>113</v>
      </c>
      <c r="C1606" s="98">
        <v>900</v>
      </c>
      <c r="D1606" s="96">
        <v>600</v>
      </c>
      <c r="E1606" s="96">
        <f t="shared" si="295"/>
        <v>300</v>
      </c>
      <c r="F1606" s="96"/>
      <c r="G1606" s="96"/>
      <c r="H1606" s="33" t="s">
        <v>201</v>
      </c>
      <c r="I1606" s="98">
        <v>4550</v>
      </c>
      <c r="J1606" s="96">
        <v>3500</v>
      </c>
      <c r="K1606" s="96">
        <v>1050</v>
      </c>
      <c r="L1606" s="33" t="s">
        <v>202</v>
      </c>
      <c r="M1606" s="97">
        <f t="shared" si="296"/>
        <v>0</v>
      </c>
      <c r="N1606" s="96"/>
      <c r="O1606" s="96"/>
      <c r="P1606" s="96"/>
      <c r="Q1606" s="96"/>
      <c r="R1606" s="96"/>
      <c r="S1606" s="96"/>
      <c r="T1606" s="96"/>
      <c r="U1606" s="96"/>
      <c r="V1606" s="96"/>
      <c r="W1606" s="96"/>
      <c r="X1606" s="96"/>
      <c r="Y1606" s="96"/>
      <c r="Z1606" s="96"/>
    </row>
    <row r="1607" spans="2:26" ht="15" customHeight="1" x14ac:dyDescent="0.2">
      <c r="B1607" s="33" t="s">
        <v>117</v>
      </c>
      <c r="C1607" s="98">
        <v>1304.19</v>
      </c>
      <c r="D1607" s="98">
        <v>1011</v>
      </c>
      <c r="E1607" s="96">
        <v>293</v>
      </c>
      <c r="F1607" s="96"/>
      <c r="G1607" s="96"/>
      <c r="H1607" s="33" t="s">
        <v>132</v>
      </c>
      <c r="I1607" s="98">
        <v>7605</v>
      </c>
      <c r="J1607" s="96">
        <v>6450</v>
      </c>
      <c r="K1607" s="96">
        <v>1935</v>
      </c>
      <c r="L1607" s="33" t="s">
        <v>203</v>
      </c>
      <c r="M1607" s="97">
        <f t="shared" si="296"/>
        <v>0</v>
      </c>
      <c r="N1607" s="96"/>
      <c r="O1607" s="96"/>
      <c r="P1607" s="96"/>
      <c r="Q1607" s="96"/>
      <c r="R1607" s="96"/>
      <c r="S1607" s="96"/>
      <c r="T1607" s="96"/>
      <c r="U1607" s="96"/>
      <c r="V1607" s="96"/>
      <c r="W1607" s="96"/>
      <c r="X1607" s="96"/>
      <c r="Y1607" s="96"/>
      <c r="Z1607" s="96"/>
    </row>
    <row r="1608" spans="2:26" ht="15" customHeight="1" x14ac:dyDescent="0.2">
      <c r="B1608" s="33" t="s">
        <v>121</v>
      </c>
      <c r="C1608" s="98">
        <v>1006.5</v>
      </c>
      <c r="D1608" s="96">
        <v>671</v>
      </c>
      <c r="E1608" s="96">
        <f>D1608*50%</f>
        <v>335.5</v>
      </c>
      <c r="F1608" s="96"/>
      <c r="G1608" s="96"/>
      <c r="H1608" s="33" t="s">
        <v>137</v>
      </c>
      <c r="I1608" s="98">
        <v>5751.2</v>
      </c>
      <c r="J1608" s="96">
        <v>4625</v>
      </c>
      <c r="K1608" s="96">
        <v>1387.5</v>
      </c>
      <c r="L1608" s="33"/>
      <c r="M1608" s="96"/>
      <c r="N1608" s="96"/>
      <c r="O1608" s="96"/>
      <c r="P1608" s="96"/>
      <c r="Q1608" s="96"/>
      <c r="R1608" s="96"/>
      <c r="S1608" s="96"/>
      <c r="T1608" s="96"/>
      <c r="U1608" s="96"/>
      <c r="V1608" s="96"/>
      <c r="W1608" s="96"/>
      <c r="X1608" s="96"/>
      <c r="Y1608" s="96"/>
      <c r="Z1608" s="96"/>
    </row>
    <row r="1609" spans="2:26" ht="15" customHeight="1" x14ac:dyDescent="0.2">
      <c r="B1609" s="33" t="s">
        <v>126</v>
      </c>
      <c r="C1609" s="98">
        <v>1050.32</v>
      </c>
      <c r="D1609" s="96">
        <v>691</v>
      </c>
      <c r="E1609" s="96">
        <v>359</v>
      </c>
      <c r="F1609" s="96"/>
      <c r="G1609" s="96"/>
      <c r="H1609" s="33" t="s">
        <v>142</v>
      </c>
      <c r="I1609" s="98">
        <v>8000.2</v>
      </c>
      <c r="J1609" s="96">
        <v>6450</v>
      </c>
      <c r="K1609" s="96">
        <v>1935</v>
      </c>
      <c r="L1609" s="33"/>
      <c r="M1609" s="96"/>
      <c r="N1609" s="96"/>
      <c r="O1609" s="96"/>
      <c r="P1609" s="96"/>
      <c r="Q1609" s="96"/>
      <c r="R1609" s="96"/>
      <c r="S1609" s="96"/>
      <c r="T1609" s="96"/>
      <c r="U1609" s="96"/>
      <c r="V1609" s="96"/>
      <c r="W1609" s="96"/>
      <c r="X1609" s="96"/>
      <c r="Y1609" s="96"/>
      <c r="Z1609" s="96"/>
    </row>
    <row r="1610" spans="2:26" ht="15" customHeight="1" x14ac:dyDescent="0.2">
      <c r="B1610" s="33" t="s">
        <v>141</v>
      </c>
      <c r="C1610" s="98">
        <v>1850.8</v>
      </c>
      <c r="D1610" s="96">
        <v>1322</v>
      </c>
      <c r="E1610" s="96">
        <v>529</v>
      </c>
      <c r="F1610" s="96"/>
      <c r="G1610" s="96"/>
      <c r="H1610" s="33" t="s">
        <v>145</v>
      </c>
      <c r="I1610" s="98">
        <v>8000.2</v>
      </c>
      <c r="J1610" s="96">
        <v>6450</v>
      </c>
      <c r="K1610" s="96">
        <v>1935</v>
      </c>
      <c r="L1610" s="33"/>
      <c r="M1610" s="96"/>
      <c r="N1610" s="96"/>
      <c r="O1610" s="96"/>
      <c r="P1610" s="96"/>
      <c r="Q1610" s="96"/>
      <c r="R1610" s="96"/>
      <c r="S1610" s="96"/>
      <c r="T1610" s="96"/>
      <c r="U1610" s="96"/>
      <c r="V1610" s="96"/>
      <c r="W1610" s="96"/>
      <c r="X1610" s="96"/>
      <c r="Y1610" s="96"/>
      <c r="Z1610" s="96"/>
    </row>
    <row r="1611" spans="2:26" ht="15" customHeight="1" x14ac:dyDescent="0.2">
      <c r="B1611" s="33" t="s">
        <v>144</v>
      </c>
      <c r="C1611" s="98">
        <v>3005.85</v>
      </c>
      <c r="D1611" s="96">
        <v>2073</v>
      </c>
      <c r="E1611" s="96">
        <v>933</v>
      </c>
      <c r="F1611" s="96"/>
      <c r="G1611" s="96"/>
      <c r="H1611" s="33"/>
      <c r="I1611" s="96"/>
      <c r="J1611" s="96"/>
      <c r="K1611" s="96"/>
      <c r="L1611" s="33"/>
      <c r="M1611" s="96"/>
      <c r="N1611" s="96"/>
      <c r="O1611" s="96"/>
      <c r="P1611" s="96"/>
      <c r="Q1611" s="96"/>
      <c r="R1611" s="96"/>
      <c r="S1611" s="96"/>
      <c r="T1611" s="96"/>
      <c r="U1611" s="96"/>
      <c r="V1611" s="96"/>
      <c r="W1611" s="96"/>
      <c r="X1611" s="96"/>
      <c r="Y1611" s="96"/>
      <c r="Z1611" s="96"/>
    </row>
    <row r="1612" spans="2:26" ht="15" customHeight="1" x14ac:dyDescent="0.2">
      <c r="B1612" s="33" t="s">
        <v>147</v>
      </c>
      <c r="C1612" s="98">
        <v>5500.6</v>
      </c>
      <c r="D1612" s="96">
        <v>3929</v>
      </c>
      <c r="E1612" s="96">
        <v>1572</v>
      </c>
      <c r="F1612" s="96"/>
      <c r="G1612" s="96"/>
      <c r="H1612" s="33"/>
      <c r="I1612" s="96"/>
      <c r="J1612" s="96"/>
      <c r="K1612" s="96"/>
      <c r="L1612" s="33"/>
      <c r="M1612" s="96"/>
      <c r="N1612" s="96"/>
      <c r="O1612" s="96"/>
      <c r="P1612" s="96"/>
      <c r="Q1612" s="96"/>
      <c r="R1612" s="96"/>
      <c r="S1612" s="96"/>
      <c r="T1612" s="96"/>
      <c r="U1612" s="96"/>
      <c r="V1612" s="96"/>
      <c r="W1612" s="96"/>
      <c r="X1612" s="96"/>
      <c r="Y1612" s="96"/>
      <c r="Z1612" s="96"/>
    </row>
    <row r="1613" spans="2:26" ht="15" customHeight="1" x14ac:dyDescent="0.2">
      <c r="B1613" s="33" t="s">
        <v>150</v>
      </c>
      <c r="C1613" s="98">
        <v>6202</v>
      </c>
      <c r="D1613" s="96">
        <v>4430</v>
      </c>
      <c r="E1613" s="96">
        <v>1772</v>
      </c>
      <c r="F1613" s="96"/>
      <c r="G1613" s="96"/>
      <c r="H1613" s="33"/>
      <c r="I1613" s="96"/>
      <c r="J1613" s="96"/>
      <c r="K1613" s="96"/>
      <c r="L1613" s="33"/>
      <c r="M1613" s="96"/>
      <c r="N1613" s="96"/>
      <c r="O1613" s="96"/>
      <c r="P1613" s="96"/>
      <c r="Q1613" s="96"/>
      <c r="R1613" s="96"/>
      <c r="S1613" s="96"/>
      <c r="T1613" s="96"/>
      <c r="U1613" s="96"/>
      <c r="V1613" s="96"/>
      <c r="W1613" s="96"/>
      <c r="X1613" s="96"/>
      <c r="Y1613" s="96"/>
      <c r="Z1613" s="96"/>
    </row>
    <row r="1614" spans="2:26" ht="15" customHeight="1" x14ac:dyDescent="0.2">
      <c r="B1614" s="33" t="s">
        <v>152</v>
      </c>
      <c r="C1614" s="98">
        <v>6202</v>
      </c>
      <c r="D1614" s="96">
        <v>4430</v>
      </c>
      <c r="E1614" s="96">
        <v>1772</v>
      </c>
      <c r="F1614" s="96"/>
      <c r="G1614" s="96"/>
      <c r="H1614" s="33"/>
      <c r="I1614" s="96"/>
      <c r="J1614" s="96"/>
      <c r="K1614" s="96"/>
      <c r="L1614" s="33"/>
      <c r="M1614" s="96"/>
      <c r="N1614" s="96"/>
      <c r="O1614" s="96"/>
      <c r="P1614" s="96"/>
      <c r="Q1614" s="96"/>
      <c r="R1614" s="96"/>
      <c r="S1614" s="96"/>
      <c r="T1614" s="96"/>
      <c r="U1614" s="96"/>
      <c r="V1614" s="96"/>
      <c r="W1614" s="96"/>
      <c r="X1614" s="96"/>
      <c r="Y1614" s="96"/>
      <c r="Z1614" s="96"/>
    </row>
    <row r="1615" spans="2:26" ht="15" customHeight="1" x14ac:dyDescent="0.2">
      <c r="B1615" s="33" t="s">
        <v>155</v>
      </c>
      <c r="C1615" s="98">
        <v>7301</v>
      </c>
      <c r="D1615" s="96">
        <v>5215</v>
      </c>
      <c r="E1615" s="96">
        <v>2086</v>
      </c>
      <c r="F1615" s="96"/>
      <c r="G1615" s="96"/>
      <c r="H1615" s="33"/>
      <c r="I1615" s="96"/>
      <c r="J1615" s="96"/>
      <c r="K1615" s="96"/>
      <c r="L1615" s="33"/>
      <c r="M1615" s="96"/>
      <c r="N1615" s="96"/>
      <c r="O1615" s="96"/>
      <c r="P1615" s="96"/>
      <c r="Q1615" s="96"/>
      <c r="R1615" s="96"/>
      <c r="S1615" s="96"/>
      <c r="T1615" s="96"/>
      <c r="U1615" s="96"/>
      <c r="V1615" s="96"/>
      <c r="W1615" s="96"/>
      <c r="X1615" s="96"/>
      <c r="Y1615" s="96"/>
      <c r="Z1615" s="96"/>
    </row>
    <row r="1616" spans="2:26" ht="15" customHeight="1" x14ac:dyDescent="0.2">
      <c r="B1616" s="33" t="s">
        <v>157</v>
      </c>
      <c r="C1616" s="98">
        <v>3800</v>
      </c>
      <c r="D1616" s="96">
        <v>2235</v>
      </c>
      <c r="E1616" s="96">
        <v>894</v>
      </c>
      <c r="F1616" s="96"/>
      <c r="G1616" s="96"/>
      <c r="H1616" s="33"/>
      <c r="I1616" s="96"/>
      <c r="J1616" s="96"/>
      <c r="K1616" s="96"/>
      <c r="L1616" s="33"/>
      <c r="M1616" s="96"/>
      <c r="N1616" s="96"/>
      <c r="O1616" s="96"/>
      <c r="P1616" s="96"/>
      <c r="Q1616" s="96"/>
      <c r="R1616" s="96"/>
      <c r="S1616" s="96"/>
      <c r="T1616" s="96"/>
      <c r="U1616" s="96"/>
      <c r="V1616" s="96"/>
      <c r="W1616" s="96"/>
      <c r="X1616" s="96"/>
      <c r="Y1616" s="96"/>
      <c r="Z1616" s="96"/>
    </row>
    <row r="1617" spans="1:60" ht="15" customHeight="1" x14ac:dyDescent="0.2">
      <c r="C1617" s="86">
        <f>D1617+E1617</f>
        <v>2002</v>
      </c>
      <c r="D1617" s="86">
        <v>1300</v>
      </c>
      <c r="E1617" s="86">
        <f>D1617*54%</f>
        <v>702</v>
      </c>
    </row>
    <row r="1618" spans="1:60" ht="15.75" customHeight="1" x14ac:dyDescent="0.2"/>
    <row r="1619" spans="1:60" ht="15.75" customHeight="1" x14ac:dyDescent="0.2"/>
    <row r="1620" spans="1:60" ht="15.75" customHeight="1" x14ac:dyDescent="0.2"/>
    <row r="1621" spans="1:60" ht="43.5" customHeight="1" x14ac:dyDescent="0.7">
      <c r="A1621" s="123" t="s">
        <v>461</v>
      </c>
      <c r="B1621" s="99"/>
      <c r="C1621" s="99"/>
      <c r="D1621" s="282">
        <f>SUM(G1694,G1837,G1989,G2135,14700)</f>
        <v>285211.92999999993</v>
      </c>
      <c r="E1621" s="99"/>
      <c r="F1621" s="99"/>
      <c r="G1621" s="99"/>
      <c r="H1621" s="99"/>
      <c r="I1621" s="99"/>
      <c r="J1621" s="99"/>
      <c r="K1621" s="99"/>
      <c r="L1621" s="99"/>
      <c r="M1621" s="99"/>
      <c r="N1621" s="99"/>
      <c r="O1621" s="99"/>
      <c r="P1621" s="99"/>
      <c r="Q1621" s="99"/>
      <c r="R1621" s="99"/>
      <c r="S1621" s="99"/>
      <c r="T1621" s="99"/>
      <c r="U1621" s="99"/>
      <c r="V1621" s="99"/>
      <c r="W1621" s="99"/>
      <c r="X1621" s="99"/>
      <c r="Y1621" s="99"/>
      <c r="Z1621" s="99"/>
      <c r="AA1621" s="99"/>
      <c r="AB1621" s="99"/>
      <c r="AC1621" s="99"/>
      <c r="AD1621" s="99"/>
      <c r="AE1621" s="99"/>
      <c r="AF1621" s="99"/>
      <c r="AG1621" s="99"/>
      <c r="AH1621" s="99"/>
      <c r="AI1621" s="99"/>
      <c r="AJ1621" s="99"/>
      <c r="AK1621" s="99"/>
      <c r="AL1621" s="99"/>
      <c r="AM1621" s="99"/>
      <c r="AN1621" s="99"/>
      <c r="AO1621" s="99"/>
      <c r="AP1621" s="99"/>
      <c r="AQ1621" s="99"/>
      <c r="AR1621" s="99"/>
      <c r="AS1621" s="99"/>
      <c r="AT1621" s="99"/>
      <c r="AU1621" s="99"/>
      <c r="AV1621" s="99"/>
      <c r="AW1621" s="99"/>
      <c r="AX1621" s="99"/>
      <c r="AY1621" s="99"/>
      <c r="AZ1621" s="99"/>
      <c r="BA1621" s="99"/>
      <c r="BB1621" s="99"/>
      <c r="BC1621" s="99"/>
      <c r="BD1621" s="99"/>
      <c r="BE1621" s="99"/>
      <c r="BF1621" s="99"/>
      <c r="BG1621" s="99"/>
      <c r="BH1621" s="99"/>
    </row>
    <row r="1622" spans="1:60" ht="15.75" customHeight="1" x14ac:dyDescent="0.2"/>
    <row r="1623" spans="1:60" ht="15.75" customHeight="1" x14ac:dyDescent="0.2"/>
    <row r="1624" spans="1:60" ht="15.75" customHeight="1" x14ac:dyDescent="0.2"/>
    <row r="1625" spans="1:60" ht="15" customHeight="1" x14ac:dyDescent="0.2">
      <c r="A1625" s="1" t="s">
        <v>0</v>
      </c>
      <c r="B1625" s="1" t="s">
        <v>1</v>
      </c>
      <c r="C1625" s="2" t="s">
        <v>2</v>
      </c>
      <c r="D1625" s="2" t="s">
        <v>3</v>
      </c>
      <c r="E1625" s="2" t="s">
        <v>4</v>
      </c>
      <c r="F1625" s="2" t="s">
        <v>5</v>
      </c>
      <c r="G1625" s="2" t="s">
        <v>6</v>
      </c>
      <c r="H1625" s="2" t="s">
        <v>7</v>
      </c>
      <c r="I1625" s="2" t="s">
        <v>8</v>
      </c>
      <c r="J1625" s="2" t="s">
        <v>9</v>
      </c>
      <c r="K1625" s="2" t="s">
        <v>10</v>
      </c>
      <c r="L1625" s="2" t="s">
        <v>11</v>
      </c>
      <c r="M1625" s="2" t="s">
        <v>12</v>
      </c>
      <c r="N1625" s="2" t="s">
        <v>13</v>
      </c>
      <c r="O1625" s="2" t="s">
        <v>14</v>
      </c>
      <c r="P1625" s="1" t="s">
        <v>15</v>
      </c>
      <c r="Q1625" s="1" t="s">
        <v>16</v>
      </c>
      <c r="R1625" s="3" t="s">
        <v>17</v>
      </c>
      <c r="S1625" s="3" t="s">
        <v>18</v>
      </c>
      <c r="T1625" s="3" t="s">
        <v>19</v>
      </c>
      <c r="U1625" s="4" t="s">
        <v>20</v>
      </c>
      <c r="V1625" s="3" t="s">
        <v>21</v>
      </c>
      <c r="W1625" s="3" t="s">
        <v>22</v>
      </c>
      <c r="X1625" s="4" t="s">
        <v>23</v>
      </c>
      <c r="Y1625" s="4"/>
      <c r="Z1625" s="4"/>
      <c r="AA1625" s="4"/>
      <c r="AB1625" s="6" t="s">
        <v>27</v>
      </c>
      <c r="AC1625" s="6" t="s">
        <v>28</v>
      </c>
      <c r="AD1625" s="6" t="s">
        <v>131</v>
      </c>
      <c r="AE1625" s="7" t="s">
        <v>29</v>
      </c>
      <c r="AF1625" s="6" t="s">
        <v>120</v>
      </c>
      <c r="AG1625" s="8" t="s">
        <v>31</v>
      </c>
      <c r="AH1625" s="8" t="s">
        <v>32</v>
      </c>
      <c r="AI1625" s="8" t="s">
        <v>33</v>
      </c>
      <c r="AJ1625" s="8" t="s">
        <v>411</v>
      </c>
      <c r="AK1625" s="8" t="s">
        <v>34</v>
      </c>
      <c r="AL1625" s="9" t="s">
        <v>39</v>
      </c>
      <c r="AM1625" s="9" t="s">
        <v>40</v>
      </c>
      <c r="AN1625" s="9" t="s">
        <v>33</v>
      </c>
      <c r="AO1625" s="9" t="s">
        <v>32</v>
      </c>
      <c r="AP1625" s="9" t="s">
        <v>41</v>
      </c>
      <c r="AQ1625" s="9" t="s">
        <v>42</v>
      </c>
      <c r="AR1625" s="9" t="s">
        <v>43</v>
      </c>
      <c r="AS1625" s="9" t="s">
        <v>44</v>
      </c>
      <c r="AT1625" s="9" t="s">
        <v>45</v>
      </c>
      <c r="AU1625" s="9" t="s">
        <v>46</v>
      </c>
    </row>
    <row r="1626" spans="1:60" ht="15" customHeight="1" x14ac:dyDescent="0.2">
      <c r="A1626" s="11"/>
      <c r="B1626" s="11">
        <v>1</v>
      </c>
      <c r="C1626" s="11" t="s">
        <v>47</v>
      </c>
      <c r="D1626" s="11"/>
      <c r="E1626" s="11"/>
      <c r="F1626" s="11"/>
      <c r="G1626" s="11"/>
      <c r="H1626" s="11"/>
      <c r="I1626" s="11"/>
      <c r="J1626" s="11"/>
      <c r="K1626" s="11"/>
      <c r="L1626" s="11"/>
      <c r="M1626" s="11"/>
      <c r="N1626" s="11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  <c r="Z1626" s="11"/>
      <c r="AA1626" s="11"/>
      <c r="AB1626" s="11"/>
      <c r="AC1626" s="11"/>
      <c r="AD1626" s="11"/>
      <c r="AE1626" s="11"/>
      <c r="AF1626" s="11"/>
      <c r="AG1626" s="11"/>
      <c r="AH1626" s="11"/>
      <c r="AI1626" s="11"/>
      <c r="AJ1626" s="11"/>
      <c r="AK1626" s="11"/>
      <c r="AL1626" s="11"/>
      <c r="AM1626" s="11"/>
      <c r="AN1626" s="11"/>
      <c r="AO1626" s="11"/>
      <c r="AP1626" s="11"/>
      <c r="AQ1626" s="11"/>
      <c r="AR1626" s="11"/>
      <c r="AS1626" s="11"/>
      <c r="AT1626" s="11"/>
      <c r="AU1626" s="11"/>
    </row>
    <row r="1627" spans="1:60" ht="15" customHeight="1" x14ac:dyDescent="0.2">
      <c r="A1627" s="1"/>
      <c r="B1627" s="1"/>
      <c r="C1627" s="255"/>
      <c r="D1627" s="14"/>
      <c r="E1627" s="14"/>
      <c r="F1627" s="14"/>
      <c r="G1627" s="14"/>
      <c r="H1627" s="14"/>
      <c r="I1627" s="14"/>
      <c r="J1627" s="14"/>
      <c r="K1627" s="14"/>
      <c r="L1627" s="14"/>
      <c r="M1627" s="14"/>
      <c r="N1627" s="14"/>
      <c r="O1627" s="14"/>
      <c r="P1627" s="14"/>
      <c r="Q1627" s="1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8"/>
      <c r="AC1627" s="8"/>
      <c r="AD1627" s="8"/>
      <c r="AE1627" s="8"/>
      <c r="AF1627" s="8"/>
      <c r="AG1627" s="8"/>
      <c r="AH1627" s="8"/>
      <c r="AI1627" s="8"/>
      <c r="AJ1627" s="8"/>
      <c r="AK1627" s="8"/>
      <c r="AL1627" s="15"/>
      <c r="AM1627" s="15"/>
      <c r="AN1627" s="15"/>
      <c r="AO1627" s="15"/>
      <c r="AP1627" s="15"/>
      <c r="AQ1627" s="15"/>
      <c r="AR1627" s="15"/>
      <c r="AS1627" s="15"/>
      <c r="AT1627" s="15"/>
      <c r="AU1627" s="15"/>
    </row>
    <row r="1628" spans="1:60" ht="15" customHeight="1" x14ac:dyDescent="0.2">
      <c r="A1628" s="1"/>
      <c r="B1628" s="263">
        <v>1</v>
      </c>
      <c r="C1628" s="240" t="s">
        <v>48</v>
      </c>
      <c r="D1628" s="14"/>
      <c r="E1628" s="14"/>
      <c r="F1628" s="14"/>
      <c r="G1628" s="14"/>
      <c r="H1628" s="14"/>
      <c r="I1628" s="14"/>
      <c r="J1628" s="14"/>
      <c r="K1628" s="14">
        <v>1</v>
      </c>
      <c r="L1628" s="14"/>
      <c r="M1628" s="14"/>
      <c r="N1628" s="14"/>
      <c r="O1628" s="14"/>
      <c r="P1628" s="14"/>
      <c r="Q1628" s="1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8"/>
      <c r="AC1628" s="8"/>
      <c r="AD1628" s="8"/>
      <c r="AE1628" s="8"/>
      <c r="AF1628" s="8"/>
      <c r="AG1628" s="8"/>
      <c r="AH1628" s="8"/>
      <c r="AI1628" s="8"/>
      <c r="AJ1628" s="8"/>
      <c r="AK1628" s="8"/>
      <c r="AL1628" s="15"/>
      <c r="AM1628" s="15"/>
      <c r="AN1628" s="15"/>
      <c r="AO1628" s="15"/>
      <c r="AP1628" s="15"/>
      <c r="AQ1628" s="15"/>
      <c r="AR1628" s="15"/>
      <c r="AS1628" s="15"/>
      <c r="AT1628" s="15"/>
      <c r="AU1628" s="15"/>
    </row>
    <row r="1629" spans="1:60" ht="15" customHeight="1" x14ac:dyDescent="0.2">
      <c r="A1629" s="19"/>
      <c r="B1629" s="261">
        <v>2</v>
      </c>
      <c r="C1629" s="262" t="s">
        <v>49</v>
      </c>
      <c r="D1629" s="14"/>
      <c r="E1629" s="14"/>
      <c r="F1629" s="14"/>
      <c r="G1629" s="14"/>
      <c r="H1629" s="14"/>
      <c r="I1629" s="14"/>
      <c r="J1629" s="14"/>
      <c r="K1629" s="14"/>
      <c r="L1629" s="14"/>
      <c r="M1629" s="14">
        <v>1</v>
      </c>
      <c r="N1629" s="14"/>
      <c r="O1629" s="14"/>
      <c r="P1629" s="14"/>
      <c r="Q1629" s="1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8"/>
      <c r="AC1629" s="8"/>
      <c r="AD1629" s="8"/>
      <c r="AE1629" s="8"/>
      <c r="AF1629" s="8"/>
      <c r="AG1629" s="8">
        <v>1</v>
      </c>
      <c r="AH1629" s="8"/>
      <c r="AI1629" s="8"/>
      <c r="AJ1629" s="8"/>
      <c r="AK1629" s="8"/>
      <c r="AL1629" s="15"/>
      <c r="AM1629" s="15"/>
      <c r="AN1629" s="15"/>
      <c r="AO1629" s="15"/>
      <c r="AP1629" s="15"/>
      <c r="AQ1629" s="15"/>
      <c r="AR1629" s="15"/>
      <c r="AS1629" s="15"/>
      <c r="AT1629" s="15"/>
      <c r="AU1629" s="15"/>
    </row>
    <row r="1630" spans="1:60" ht="15" customHeight="1" x14ac:dyDescent="0.2">
      <c r="A1630" s="1"/>
      <c r="B1630" s="263">
        <v>3</v>
      </c>
      <c r="C1630" s="243" t="s">
        <v>50</v>
      </c>
      <c r="D1630" s="14"/>
      <c r="E1630" s="14"/>
      <c r="F1630" s="14"/>
      <c r="G1630" s="14"/>
      <c r="H1630" s="14"/>
      <c r="I1630" s="14"/>
      <c r="J1630" s="14"/>
      <c r="K1630" s="14"/>
      <c r="L1630" s="14"/>
      <c r="M1630" s="14"/>
      <c r="N1630" s="14"/>
      <c r="O1630" s="14"/>
      <c r="P1630" s="14"/>
      <c r="Q1630" s="1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8"/>
      <c r="AC1630" s="8"/>
      <c r="AD1630" s="8"/>
      <c r="AE1630" s="8"/>
      <c r="AF1630" s="8"/>
      <c r="AG1630" s="8"/>
      <c r="AH1630" s="8"/>
      <c r="AI1630" s="8"/>
      <c r="AJ1630" s="8"/>
      <c r="AK1630" s="8"/>
      <c r="AL1630" s="15"/>
      <c r="AM1630" s="15"/>
      <c r="AN1630" s="15"/>
      <c r="AO1630" s="15"/>
      <c r="AP1630" s="15"/>
      <c r="AQ1630" s="15"/>
      <c r="AR1630" s="15"/>
      <c r="AS1630" s="15"/>
      <c r="AT1630" s="15"/>
      <c r="AU1630" s="15"/>
    </row>
    <row r="1631" spans="1:60" ht="15" customHeight="1" x14ac:dyDescent="0.2">
      <c r="A1631" s="1"/>
      <c r="B1631" s="263">
        <v>4</v>
      </c>
      <c r="C1631" s="283" t="s">
        <v>51</v>
      </c>
      <c r="D1631" s="14"/>
      <c r="E1631" s="14"/>
      <c r="F1631" s="14"/>
      <c r="G1631" s="14"/>
      <c r="H1631" s="14"/>
      <c r="I1631" s="14"/>
      <c r="J1631" s="14"/>
      <c r="K1631" s="14"/>
      <c r="L1631" s="14"/>
      <c r="M1631" s="14"/>
      <c r="N1631" s="14"/>
      <c r="O1631" s="14"/>
      <c r="P1631" s="14"/>
      <c r="Q1631" s="1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8"/>
      <c r="AC1631" s="8"/>
      <c r="AD1631" s="8"/>
      <c r="AE1631" s="8"/>
      <c r="AF1631" s="8"/>
      <c r="AG1631" s="8"/>
      <c r="AH1631" s="8"/>
      <c r="AI1631" s="8"/>
      <c r="AJ1631" s="8"/>
      <c r="AK1631" s="8"/>
      <c r="AL1631" s="15"/>
      <c r="AM1631" s="15"/>
      <c r="AN1631" s="15"/>
      <c r="AO1631" s="15"/>
      <c r="AP1631" s="15"/>
      <c r="AQ1631" s="15"/>
      <c r="AR1631" s="15"/>
      <c r="AS1631" s="15"/>
      <c r="AT1631" s="15"/>
      <c r="AU1631" s="15"/>
    </row>
    <row r="1632" spans="1:60" ht="15" customHeight="1" x14ac:dyDescent="0.2">
      <c r="A1632" s="1"/>
      <c r="B1632" s="263">
        <v>5</v>
      </c>
      <c r="C1632" s="283" t="s">
        <v>52</v>
      </c>
      <c r="D1632" s="14"/>
      <c r="E1632" s="14"/>
      <c r="F1632" s="14"/>
      <c r="G1632" s="14"/>
      <c r="H1632" s="14"/>
      <c r="I1632" s="14"/>
      <c r="J1632" s="14"/>
      <c r="K1632" s="14"/>
      <c r="L1632" s="14"/>
      <c r="M1632" s="14"/>
      <c r="N1632" s="14"/>
      <c r="O1632" s="14"/>
      <c r="P1632" s="14"/>
      <c r="Q1632" s="1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8"/>
      <c r="AC1632" s="8"/>
      <c r="AD1632" s="8"/>
      <c r="AE1632" s="8"/>
      <c r="AF1632" s="8"/>
      <c r="AG1632" s="8"/>
      <c r="AH1632" s="8"/>
      <c r="AI1632" s="8"/>
      <c r="AJ1632" s="8"/>
      <c r="AK1632" s="8"/>
      <c r="AL1632" s="15"/>
      <c r="AM1632" s="15"/>
      <c r="AN1632" s="15"/>
      <c r="AO1632" s="15"/>
      <c r="AP1632" s="15"/>
      <c r="AQ1632" s="15"/>
      <c r="AR1632" s="15"/>
      <c r="AS1632" s="15"/>
      <c r="AT1632" s="15"/>
      <c r="AU1632" s="15"/>
    </row>
    <row r="1633" spans="1:47" ht="15" customHeight="1" x14ac:dyDescent="0.2">
      <c r="A1633" s="1"/>
      <c r="B1633" s="263">
        <v>6</v>
      </c>
      <c r="C1633" s="283" t="s">
        <v>53</v>
      </c>
      <c r="D1633" s="14"/>
      <c r="E1633" s="14"/>
      <c r="F1633" s="14"/>
      <c r="G1633" s="14"/>
      <c r="H1633" s="14"/>
      <c r="I1633" s="14"/>
      <c r="J1633" s="14"/>
      <c r="K1633" s="14"/>
      <c r="L1633" s="14"/>
      <c r="M1633" s="14"/>
      <c r="N1633" s="14"/>
      <c r="O1633" s="14"/>
      <c r="P1633" s="14"/>
      <c r="Q1633" s="1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8"/>
      <c r="AC1633" s="8"/>
      <c r="AD1633" s="8"/>
      <c r="AE1633" s="8"/>
      <c r="AF1633" s="8"/>
      <c r="AG1633" s="8"/>
      <c r="AH1633" s="8"/>
      <c r="AI1633" s="8"/>
      <c r="AJ1633" s="8"/>
      <c r="AK1633" s="8"/>
      <c r="AL1633" s="15"/>
      <c r="AM1633" s="15"/>
      <c r="AN1633" s="15"/>
      <c r="AO1633" s="15"/>
      <c r="AP1633" s="15"/>
      <c r="AQ1633" s="15"/>
      <c r="AR1633" s="15"/>
      <c r="AS1633" s="15"/>
      <c r="AT1633" s="15"/>
      <c r="AU1633" s="15"/>
    </row>
    <row r="1634" spans="1:47" ht="15" customHeight="1" x14ac:dyDescent="0.2">
      <c r="C1634" s="198" t="s">
        <v>54</v>
      </c>
      <c r="D1634" s="14"/>
      <c r="E1634" s="14"/>
      <c r="F1634" s="14"/>
      <c r="G1634" s="14"/>
      <c r="H1634" s="14"/>
      <c r="I1634" s="14"/>
      <c r="J1634" s="14"/>
      <c r="K1634" s="14"/>
      <c r="L1634" s="14"/>
      <c r="M1634" s="14"/>
      <c r="N1634" s="14"/>
      <c r="O1634" s="14"/>
      <c r="P1634" s="14"/>
      <c r="Q1634" s="1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8">
        <v>3</v>
      </c>
      <c r="AC1634" s="8"/>
      <c r="AD1634" s="8"/>
      <c r="AE1634" s="8"/>
      <c r="AF1634" s="8"/>
      <c r="AG1634" s="8"/>
      <c r="AH1634" s="8"/>
      <c r="AI1634" s="8"/>
      <c r="AJ1634" s="8"/>
      <c r="AK1634" s="8"/>
      <c r="AL1634" s="15"/>
      <c r="AM1634" s="15"/>
      <c r="AN1634" s="15"/>
      <c r="AO1634" s="15"/>
      <c r="AP1634" s="15"/>
      <c r="AQ1634" s="9"/>
      <c r="AR1634" s="15"/>
      <c r="AS1634" s="15"/>
      <c r="AT1634" s="15"/>
      <c r="AU1634" s="15"/>
    </row>
    <row r="1635" spans="1:47" ht="15" customHeight="1" x14ac:dyDescent="0.2">
      <c r="A1635" s="1"/>
      <c r="C1635" s="44"/>
      <c r="D1635" s="14"/>
      <c r="E1635" s="14"/>
      <c r="F1635" s="14"/>
      <c r="G1635" s="14"/>
      <c r="H1635" s="14"/>
      <c r="I1635" s="14"/>
      <c r="J1635" s="14"/>
      <c r="K1635" s="14"/>
      <c r="L1635" s="14"/>
      <c r="M1635" s="14"/>
      <c r="N1635" s="14"/>
      <c r="O1635" s="14"/>
      <c r="P1635" s="14"/>
      <c r="Q1635" s="1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8"/>
      <c r="AC1635" s="8"/>
      <c r="AD1635" s="8"/>
      <c r="AE1635" s="8"/>
      <c r="AF1635" s="8"/>
      <c r="AG1635" s="8"/>
      <c r="AH1635" s="8"/>
      <c r="AI1635" s="8"/>
      <c r="AJ1635" s="8"/>
      <c r="AK1635" s="8"/>
      <c r="AL1635" s="15"/>
      <c r="AM1635" s="15"/>
      <c r="AN1635" s="15"/>
      <c r="AO1635" s="15"/>
      <c r="AP1635" s="15"/>
      <c r="AQ1635" s="15"/>
      <c r="AR1635" s="15"/>
      <c r="AS1635" s="15"/>
      <c r="AT1635" s="15"/>
      <c r="AU1635" s="15"/>
    </row>
    <row r="1636" spans="1:47" ht="15" customHeight="1" x14ac:dyDescent="0.2">
      <c r="A1636" s="1"/>
      <c r="B1636" s="270">
        <v>7</v>
      </c>
      <c r="C1636" s="240" t="s">
        <v>55</v>
      </c>
      <c r="D1636" s="14"/>
      <c r="E1636" s="14"/>
      <c r="F1636" s="14"/>
      <c r="G1636" s="14"/>
      <c r="H1636" s="14"/>
      <c r="I1636" s="14"/>
      <c r="J1636" s="14"/>
      <c r="K1636" s="14">
        <v>2</v>
      </c>
      <c r="L1636" s="14"/>
      <c r="M1636" s="14"/>
      <c r="N1636" s="14"/>
      <c r="O1636" s="14"/>
      <c r="P1636" s="14"/>
      <c r="Q1636" s="1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8"/>
      <c r="AC1636" s="8"/>
      <c r="AD1636" s="8"/>
      <c r="AE1636" s="8"/>
      <c r="AF1636" s="8"/>
      <c r="AG1636" s="8"/>
      <c r="AH1636" s="8"/>
      <c r="AI1636" s="8"/>
      <c r="AJ1636" s="8"/>
      <c r="AK1636" s="8"/>
      <c r="AL1636" s="15"/>
      <c r="AM1636" s="15"/>
      <c r="AN1636" s="15"/>
      <c r="AO1636" s="15"/>
      <c r="AP1636" s="15"/>
      <c r="AQ1636" s="15"/>
      <c r="AR1636" s="15"/>
      <c r="AS1636" s="15"/>
      <c r="AT1636" s="15"/>
      <c r="AU1636" s="15"/>
    </row>
    <row r="1637" spans="1:47" ht="15" customHeight="1" x14ac:dyDescent="0.2">
      <c r="A1637" s="1"/>
      <c r="B1637" s="270">
        <v>8</v>
      </c>
      <c r="C1637" s="256" t="s">
        <v>56</v>
      </c>
      <c r="D1637" s="14"/>
      <c r="E1637" s="14"/>
      <c r="F1637" s="14"/>
      <c r="G1637" s="14"/>
      <c r="H1637" s="14"/>
      <c r="I1637" s="14"/>
      <c r="J1637" s="14"/>
      <c r="K1637" s="14"/>
      <c r="L1637" s="14"/>
      <c r="M1637" s="14"/>
      <c r="N1637" s="14"/>
      <c r="O1637" s="14"/>
      <c r="P1637" s="14"/>
      <c r="Q1637" s="1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8"/>
      <c r="AC1637" s="8"/>
      <c r="AD1637" s="8"/>
      <c r="AE1637" s="8"/>
      <c r="AF1637" s="8"/>
      <c r="AG1637" s="8"/>
      <c r="AH1637" s="8"/>
      <c r="AI1637" s="8"/>
      <c r="AJ1637" s="8"/>
      <c r="AK1637" s="8"/>
      <c r="AL1637" s="15"/>
      <c r="AM1637" s="15"/>
      <c r="AN1637" s="15"/>
      <c r="AO1637" s="15"/>
      <c r="AP1637" s="15"/>
      <c r="AQ1637" s="15"/>
      <c r="AR1637" s="15"/>
      <c r="AS1637" s="15"/>
      <c r="AT1637" s="15"/>
      <c r="AU1637" s="15"/>
    </row>
    <row r="1638" spans="1:47" ht="15" customHeight="1" x14ac:dyDescent="0.2">
      <c r="A1638" s="1"/>
      <c r="B1638" s="270">
        <v>9</v>
      </c>
      <c r="C1638" s="243" t="s">
        <v>57</v>
      </c>
      <c r="D1638" s="14"/>
      <c r="E1638" s="14"/>
      <c r="F1638" s="14"/>
      <c r="G1638" s="14"/>
      <c r="H1638" s="14"/>
      <c r="I1638" s="14"/>
      <c r="J1638" s="14"/>
      <c r="K1638" s="14"/>
      <c r="L1638" s="14"/>
      <c r="M1638" s="14"/>
      <c r="N1638" s="14"/>
      <c r="O1638" s="14"/>
      <c r="P1638" s="14"/>
      <c r="Q1638" s="1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8"/>
      <c r="AC1638" s="8"/>
      <c r="AD1638" s="8"/>
      <c r="AE1638" s="8"/>
      <c r="AF1638" s="8"/>
      <c r="AG1638" s="8"/>
      <c r="AH1638" s="8"/>
      <c r="AI1638" s="8"/>
      <c r="AJ1638" s="8"/>
      <c r="AK1638" s="8"/>
      <c r="AL1638" s="15"/>
      <c r="AM1638" s="15"/>
      <c r="AN1638" s="15"/>
      <c r="AO1638" s="15"/>
      <c r="AP1638" s="15"/>
      <c r="AQ1638" s="15"/>
      <c r="AR1638" s="15"/>
      <c r="AS1638" s="15"/>
      <c r="AT1638" s="15"/>
      <c r="AU1638" s="15"/>
    </row>
    <row r="1639" spans="1:47" ht="15" customHeight="1" x14ac:dyDescent="0.2">
      <c r="A1639" s="1"/>
      <c r="B1639" s="24"/>
      <c r="C1639" s="24"/>
      <c r="D1639" s="18"/>
      <c r="E1639" s="14"/>
      <c r="F1639" s="14"/>
      <c r="G1639" s="14"/>
      <c r="H1639" s="14"/>
      <c r="I1639" s="14"/>
      <c r="J1639" s="14"/>
      <c r="K1639" s="14"/>
      <c r="L1639" s="14"/>
      <c r="M1639" s="14"/>
      <c r="N1639" s="14"/>
      <c r="O1639" s="14"/>
      <c r="P1639" s="14"/>
      <c r="Q1639" s="1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8"/>
      <c r="AC1639" s="28"/>
      <c r="AD1639" s="8"/>
      <c r="AE1639" s="8"/>
      <c r="AF1639" s="8"/>
      <c r="AG1639" s="8"/>
      <c r="AH1639" s="8"/>
      <c r="AI1639" s="8"/>
      <c r="AJ1639" s="8"/>
      <c r="AK1639" s="8"/>
      <c r="AL1639" s="15"/>
      <c r="AM1639" s="15"/>
      <c r="AN1639" s="15"/>
      <c r="AO1639" s="15"/>
      <c r="AP1639" s="15"/>
      <c r="AQ1639" s="15"/>
      <c r="AR1639" s="15"/>
      <c r="AS1639" s="15"/>
      <c r="AT1639" s="15"/>
      <c r="AU1639" s="15"/>
    </row>
    <row r="1640" spans="1:47" ht="15" customHeight="1" x14ac:dyDescent="0.2">
      <c r="A1640" s="22"/>
      <c r="B1640" s="118">
        <v>10</v>
      </c>
      <c r="C1640" s="129" t="s">
        <v>58</v>
      </c>
      <c r="D1640" s="14"/>
      <c r="E1640" s="14"/>
      <c r="F1640" s="14"/>
      <c r="G1640" s="14"/>
      <c r="H1640" s="14"/>
      <c r="I1640" s="14"/>
      <c r="J1640" s="14"/>
      <c r="K1640" s="14">
        <v>1</v>
      </c>
      <c r="L1640" s="14"/>
      <c r="M1640" s="14"/>
      <c r="N1640" s="14"/>
      <c r="O1640" s="14"/>
      <c r="P1640" s="14"/>
      <c r="Q1640" s="1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8"/>
      <c r="AC1640" s="8"/>
      <c r="AD1640" s="8"/>
      <c r="AE1640" s="8"/>
      <c r="AF1640" s="8"/>
      <c r="AG1640" s="8"/>
      <c r="AH1640" s="8"/>
      <c r="AI1640" s="8"/>
      <c r="AJ1640" s="8"/>
      <c r="AK1640" s="8"/>
      <c r="AL1640" s="15"/>
      <c r="AM1640" s="15"/>
      <c r="AN1640" s="15"/>
      <c r="AO1640" s="15"/>
      <c r="AP1640" s="15"/>
      <c r="AQ1640" s="15"/>
      <c r="AR1640" s="15"/>
      <c r="AS1640" s="15"/>
      <c r="AT1640" s="15"/>
      <c r="AU1640" s="15"/>
    </row>
    <row r="1641" spans="1:47" ht="15" customHeight="1" x14ac:dyDescent="0.2">
      <c r="A1641" s="1"/>
      <c r="B1641" s="274">
        <v>11</v>
      </c>
      <c r="C1641" s="284" t="s">
        <v>59</v>
      </c>
      <c r="D1641" s="14"/>
      <c r="E1641" s="14"/>
      <c r="F1641" s="14"/>
      <c r="G1641" s="14"/>
      <c r="H1641" s="14"/>
      <c r="I1641" s="14"/>
      <c r="J1641" s="14"/>
      <c r="K1641" s="14"/>
      <c r="L1641" s="14"/>
      <c r="M1641" s="14"/>
      <c r="N1641" s="14"/>
      <c r="O1641" s="14"/>
      <c r="P1641" s="14"/>
      <c r="Q1641" s="1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8"/>
      <c r="AC1641" s="8"/>
      <c r="AD1641" s="8"/>
      <c r="AE1641" s="8"/>
      <c r="AF1641" s="8"/>
      <c r="AG1641" s="8"/>
      <c r="AH1641" s="8"/>
      <c r="AI1641" s="8"/>
      <c r="AJ1641" s="8"/>
      <c r="AK1641" s="8"/>
      <c r="AL1641" s="15"/>
      <c r="AM1641" s="15"/>
      <c r="AN1641" s="15"/>
      <c r="AO1641" s="15"/>
      <c r="AP1641" s="15"/>
      <c r="AQ1641" s="15"/>
      <c r="AR1641" s="15"/>
      <c r="AS1641" s="15"/>
      <c r="AT1641" s="15"/>
      <c r="AU1641" s="15"/>
    </row>
    <row r="1642" spans="1:47" ht="15" customHeight="1" x14ac:dyDescent="0.2">
      <c r="A1642" s="1"/>
      <c r="B1642" s="275">
        <v>12</v>
      </c>
      <c r="C1642" s="240" t="s">
        <v>60</v>
      </c>
      <c r="D1642" s="14"/>
      <c r="E1642" s="14"/>
      <c r="F1642" s="14"/>
      <c r="G1642" s="14"/>
      <c r="H1642" s="14"/>
      <c r="I1642" s="14"/>
      <c r="J1642" s="14"/>
      <c r="K1642" s="14">
        <v>1</v>
      </c>
      <c r="L1642" s="14"/>
      <c r="M1642" s="14"/>
      <c r="N1642" s="14"/>
      <c r="O1642" s="14"/>
      <c r="P1642" s="14"/>
      <c r="Q1642" s="14"/>
      <c r="R1642" s="4"/>
      <c r="S1642" s="4"/>
      <c r="T1642" s="4"/>
      <c r="U1642" s="4"/>
      <c r="V1642" s="4">
        <v>1</v>
      </c>
      <c r="W1642" s="4"/>
      <c r="X1642" s="4"/>
      <c r="Y1642" s="4"/>
      <c r="Z1642" s="4"/>
      <c r="AA1642" s="4"/>
      <c r="AB1642" s="8"/>
      <c r="AC1642" s="8"/>
      <c r="AD1642" s="8"/>
      <c r="AE1642" s="8"/>
      <c r="AF1642" s="8"/>
      <c r="AG1642" s="8"/>
      <c r="AH1642" s="8"/>
      <c r="AI1642" s="8"/>
      <c r="AJ1642" s="8"/>
      <c r="AK1642" s="8"/>
      <c r="AL1642" s="15"/>
      <c r="AM1642" s="15"/>
      <c r="AN1642" s="15"/>
      <c r="AO1642" s="15"/>
      <c r="AP1642" s="9"/>
      <c r="AQ1642" s="15"/>
      <c r="AR1642" s="15"/>
      <c r="AS1642" s="15"/>
      <c r="AT1642" s="15"/>
      <c r="AU1642" s="15"/>
    </row>
    <row r="1643" spans="1:47" ht="15" customHeight="1" x14ac:dyDescent="0.2">
      <c r="A1643" s="1"/>
      <c r="B1643" s="275">
        <v>13</v>
      </c>
      <c r="C1643" s="283" t="s">
        <v>61</v>
      </c>
      <c r="D1643" s="14"/>
      <c r="E1643" s="14"/>
      <c r="F1643" s="14"/>
      <c r="G1643" s="14"/>
      <c r="H1643" s="14"/>
      <c r="I1643" s="14"/>
      <c r="J1643" s="14"/>
      <c r="K1643" s="14"/>
      <c r="L1643" s="14"/>
      <c r="M1643" s="14"/>
      <c r="N1643" s="14"/>
      <c r="O1643" s="14"/>
      <c r="P1643" s="14"/>
      <c r="Q1643" s="1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8"/>
      <c r="AC1643" s="8"/>
      <c r="AD1643" s="8"/>
      <c r="AE1643" s="8"/>
      <c r="AF1643" s="8"/>
      <c r="AG1643" s="8"/>
      <c r="AH1643" s="8"/>
      <c r="AI1643" s="8"/>
      <c r="AJ1643" s="8"/>
      <c r="AK1643" s="8"/>
      <c r="AL1643" s="15"/>
      <c r="AM1643" s="15"/>
      <c r="AN1643" s="15"/>
      <c r="AO1643" s="15"/>
      <c r="AP1643" s="15"/>
      <c r="AQ1643" s="15"/>
      <c r="AR1643" s="15"/>
      <c r="AS1643" s="15"/>
      <c r="AT1643" s="15"/>
      <c r="AU1643" s="15"/>
    </row>
    <row r="1644" spans="1:47" ht="15" customHeight="1" x14ac:dyDescent="0.2">
      <c r="A1644" s="1"/>
      <c r="B1644" s="275">
        <v>14</v>
      </c>
      <c r="C1644" s="243" t="s">
        <v>62</v>
      </c>
      <c r="D1644" s="14"/>
      <c r="E1644" s="14"/>
      <c r="F1644" s="14"/>
      <c r="G1644" s="14"/>
      <c r="H1644" s="14"/>
      <c r="I1644" s="14"/>
      <c r="J1644" s="14"/>
      <c r="K1644" s="14"/>
      <c r="L1644" s="14"/>
      <c r="M1644" s="14"/>
      <c r="N1644" s="14"/>
      <c r="O1644" s="14"/>
      <c r="P1644" s="14"/>
      <c r="Q1644" s="1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8"/>
      <c r="AC1644" s="8"/>
      <c r="AD1644" s="8"/>
      <c r="AE1644" s="8"/>
      <c r="AF1644" s="8"/>
      <c r="AG1644" s="8"/>
      <c r="AH1644" s="8"/>
      <c r="AI1644" s="8"/>
      <c r="AJ1644" s="8"/>
      <c r="AK1644" s="8"/>
      <c r="AL1644" s="15"/>
      <c r="AM1644" s="15"/>
      <c r="AN1644" s="15"/>
      <c r="AO1644" s="15"/>
      <c r="AP1644" s="15"/>
      <c r="AQ1644" s="15"/>
      <c r="AR1644" s="15"/>
      <c r="AS1644" s="15"/>
      <c r="AT1644" s="15"/>
      <c r="AU1644" s="15"/>
    </row>
    <row r="1645" spans="1:47" ht="15" customHeight="1" x14ac:dyDescent="0.2">
      <c r="A1645" s="1"/>
      <c r="B1645" s="275">
        <v>15</v>
      </c>
      <c r="C1645" s="240" t="s">
        <v>63</v>
      </c>
      <c r="D1645" s="14"/>
      <c r="E1645" s="14"/>
      <c r="F1645" s="14"/>
      <c r="G1645" s="14"/>
      <c r="H1645" s="14">
        <v>4</v>
      </c>
      <c r="I1645" s="14"/>
      <c r="J1645" s="14"/>
      <c r="K1645" s="14">
        <v>1</v>
      </c>
      <c r="L1645" s="14"/>
      <c r="M1645" s="14"/>
      <c r="N1645" s="14"/>
      <c r="O1645" s="14"/>
      <c r="P1645" s="14"/>
      <c r="Q1645" s="1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8">
        <v>7</v>
      </c>
      <c r="AC1645" s="8"/>
      <c r="AD1645" s="8"/>
      <c r="AE1645" s="8"/>
      <c r="AF1645" s="8"/>
      <c r="AG1645" s="8"/>
      <c r="AH1645" s="8"/>
      <c r="AI1645" s="8"/>
      <c r="AJ1645" s="8"/>
      <c r="AK1645" s="8"/>
      <c r="AL1645" s="15"/>
      <c r="AM1645" s="15"/>
      <c r="AN1645" s="15"/>
      <c r="AO1645" s="15"/>
      <c r="AP1645" s="15"/>
      <c r="AQ1645" s="9"/>
      <c r="AR1645" s="15"/>
      <c r="AS1645" s="15"/>
      <c r="AT1645" s="15"/>
      <c r="AU1645" s="15"/>
    </row>
    <row r="1646" spans="1:47" ht="15" customHeight="1" x14ac:dyDescent="0.2">
      <c r="A1646" s="1"/>
      <c r="B1646" s="275">
        <v>16</v>
      </c>
      <c r="C1646" s="240" t="s">
        <v>64</v>
      </c>
      <c r="D1646" s="14"/>
      <c r="E1646" s="14"/>
      <c r="F1646" s="14"/>
      <c r="G1646" s="14"/>
      <c r="H1646" s="14">
        <v>3</v>
      </c>
      <c r="I1646" s="14"/>
      <c r="J1646" s="14"/>
      <c r="K1646" s="14">
        <v>1</v>
      </c>
      <c r="L1646" s="14"/>
      <c r="M1646" s="14"/>
      <c r="N1646" s="14"/>
      <c r="O1646" s="14"/>
      <c r="P1646" s="14"/>
      <c r="Q1646" s="1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8"/>
      <c r="AC1646" s="8"/>
      <c r="AD1646" s="8"/>
      <c r="AE1646" s="8"/>
      <c r="AF1646" s="8"/>
      <c r="AG1646" s="8"/>
      <c r="AH1646" s="8"/>
      <c r="AI1646" s="8"/>
      <c r="AJ1646" s="8"/>
      <c r="AK1646" s="8"/>
      <c r="AL1646" s="15"/>
      <c r="AM1646" s="15"/>
      <c r="AN1646" s="15"/>
      <c r="AO1646" s="15"/>
      <c r="AP1646" s="15"/>
      <c r="AQ1646" s="15"/>
      <c r="AR1646" s="15"/>
      <c r="AS1646" s="15"/>
      <c r="AT1646" s="15"/>
      <c r="AU1646" s="15"/>
    </row>
    <row r="1647" spans="1:47" ht="15" customHeight="1" x14ac:dyDescent="0.2">
      <c r="A1647" s="1"/>
      <c r="B1647" s="275">
        <v>17</v>
      </c>
      <c r="C1647" s="240" t="s">
        <v>65</v>
      </c>
      <c r="D1647" s="14">
        <v>6</v>
      </c>
      <c r="E1647" s="14">
        <v>6</v>
      </c>
      <c r="F1647" s="14">
        <v>3</v>
      </c>
      <c r="G1647" s="14">
        <v>3</v>
      </c>
      <c r="H1647" s="14"/>
      <c r="I1647" s="14"/>
      <c r="J1647" s="14"/>
      <c r="K1647" s="14"/>
      <c r="L1647" s="14"/>
      <c r="M1647" s="14"/>
      <c r="N1647" s="14"/>
      <c r="O1647" s="14"/>
      <c r="P1647" s="14">
        <v>1</v>
      </c>
      <c r="Q1647" s="14"/>
      <c r="R1647" s="4"/>
      <c r="S1647" s="4"/>
      <c r="T1647" s="4"/>
      <c r="U1647" s="4">
        <v>1</v>
      </c>
      <c r="V1647" s="4"/>
      <c r="W1647" s="4"/>
      <c r="X1647" s="4"/>
      <c r="Y1647" s="4"/>
      <c r="Z1647" s="4"/>
      <c r="AA1647" s="4"/>
      <c r="AB1647" s="8"/>
      <c r="AC1647" s="8"/>
      <c r="AD1647" s="8"/>
      <c r="AE1647" s="8"/>
      <c r="AF1647" s="8"/>
      <c r="AG1647" s="8"/>
      <c r="AH1647" s="8"/>
      <c r="AI1647" s="8"/>
      <c r="AJ1647" s="8"/>
      <c r="AK1647" s="8">
        <v>1</v>
      </c>
      <c r="AL1647" s="15"/>
      <c r="AM1647" s="15"/>
      <c r="AN1647" s="15"/>
      <c r="AO1647" s="15"/>
      <c r="AP1647" s="15"/>
      <c r="AQ1647" s="15"/>
      <c r="AR1647" s="15"/>
      <c r="AS1647" s="15"/>
      <c r="AT1647" s="15"/>
      <c r="AU1647" s="15"/>
    </row>
    <row r="1648" spans="1:47" ht="15" customHeight="1" x14ac:dyDescent="0.2">
      <c r="B1648" s="275">
        <v>18</v>
      </c>
      <c r="C1648" s="240" t="s">
        <v>66</v>
      </c>
      <c r="D1648" s="14"/>
      <c r="E1648" s="14"/>
      <c r="F1648" s="14"/>
      <c r="G1648" s="14"/>
      <c r="H1648" s="14"/>
      <c r="I1648" s="14"/>
      <c r="J1648" s="14"/>
      <c r="K1648" s="32">
        <v>2</v>
      </c>
      <c r="L1648" s="14"/>
      <c r="M1648" s="14"/>
      <c r="N1648" s="14"/>
      <c r="O1648" s="14"/>
      <c r="P1648" s="14"/>
      <c r="Q1648" s="1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8"/>
      <c r="AC1648" s="8"/>
      <c r="AD1648" s="8"/>
      <c r="AE1648" s="8"/>
      <c r="AF1648" s="8"/>
      <c r="AG1648" s="8"/>
      <c r="AH1648" s="8"/>
      <c r="AI1648" s="8"/>
      <c r="AJ1648" s="8"/>
      <c r="AK1648" s="8"/>
      <c r="AL1648" s="15"/>
      <c r="AM1648" s="15"/>
      <c r="AN1648" s="15"/>
      <c r="AO1648" s="15"/>
      <c r="AP1648" s="15"/>
      <c r="AQ1648" s="15"/>
      <c r="AR1648" s="15"/>
      <c r="AS1648" s="15"/>
      <c r="AT1648" s="15"/>
      <c r="AU1648" s="15"/>
    </row>
    <row r="1649" spans="1:47" ht="15" customHeight="1" x14ac:dyDescent="0.2">
      <c r="A1649" s="33" t="s">
        <v>67</v>
      </c>
      <c r="B1649" s="275">
        <v>19</v>
      </c>
      <c r="C1649" s="240" t="s">
        <v>68</v>
      </c>
      <c r="D1649" s="14"/>
      <c r="E1649" s="14"/>
      <c r="F1649" s="14"/>
      <c r="G1649" s="14"/>
      <c r="H1649" s="14"/>
      <c r="I1649" s="14"/>
      <c r="J1649" s="14"/>
      <c r="K1649" s="14"/>
      <c r="L1649" s="14"/>
      <c r="M1649" s="14"/>
      <c r="N1649" s="14"/>
      <c r="O1649" s="14"/>
      <c r="P1649" s="14"/>
      <c r="Q1649" s="1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8"/>
      <c r="AC1649" s="8"/>
      <c r="AD1649" s="8"/>
      <c r="AE1649" s="8"/>
      <c r="AF1649" s="8"/>
      <c r="AG1649" s="8"/>
      <c r="AH1649" s="8"/>
      <c r="AI1649" s="8"/>
      <c r="AJ1649" s="34"/>
      <c r="AK1649" s="8"/>
      <c r="AL1649" s="15"/>
      <c r="AM1649" s="15"/>
      <c r="AN1649" s="15"/>
      <c r="AO1649" s="15"/>
      <c r="AP1649" s="15"/>
      <c r="AQ1649" s="15"/>
      <c r="AR1649" s="15"/>
      <c r="AS1649" s="15"/>
      <c r="AT1649" s="15"/>
      <c r="AU1649" s="15"/>
    </row>
    <row r="1650" spans="1:47" ht="15" customHeight="1" x14ac:dyDescent="0.2">
      <c r="A1650" s="1"/>
      <c r="B1650" s="275">
        <v>20</v>
      </c>
      <c r="C1650" s="240" t="s">
        <v>69</v>
      </c>
      <c r="D1650" s="276"/>
      <c r="E1650" s="14"/>
      <c r="F1650" s="14"/>
      <c r="G1650" s="14"/>
      <c r="H1650" s="14"/>
      <c r="I1650" s="14"/>
      <c r="J1650" s="14"/>
      <c r="K1650" s="14"/>
      <c r="L1650" s="14"/>
      <c r="M1650" s="14"/>
      <c r="N1650" s="14"/>
      <c r="O1650" s="14"/>
      <c r="P1650" s="14"/>
      <c r="Q1650" s="1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8"/>
      <c r="AC1650" s="8"/>
      <c r="AD1650" s="8"/>
      <c r="AE1650" s="8"/>
      <c r="AF1650" s="8"/>
      <c r="AG1650" s="8"/>
      <c r="AH1650" s="8"/>
      <c r="AI1650" s="8"/>
      <c r="AJ1650" s="8"/>
      <c r="AK1650" s="8"/>
      <c r="AL1650" s="15"/>
      <c r="AM1650" s="15"/>
      <c r="AN1650" s="15"/>
      <c r="AO1650" s="15"/>
      <c r="AP1650" s="15"/>
      <c r="AQ1650" s="15"/>
      <c r="AR1650" s="15"/>
      <c r="AS1650" s="15"/>
      <c r="AT1650" s="15"/>
      <c r="AU1650" s="15"/>
    </row>
    <row r="1651" spans="1:47" ht="15" customHeight="1" x14ac:dyDescent="0.2">
      <c r="A1651" s="1"/>
      <c r="B1651" s="275">
        <v>21</v>
      </c>
      <c r="C1651" s="198" t="s">
        <v>70</v>
      </c>
      <c r="D1651" s="14">
        <v>4</v>
      </c>
      <c r="E1651" s="14">
        <v>3</v>
      </c>
      <c r="F1651" s="14">
        <v>3</v>
      </c>
      <c r="G1651" s="14"/>
      <c r="H1651" s="14"/>
      <c r="I1651" s="14"/>
      <c r="J1651" s="14"/>
      <c r="K1651" s="14"/>
      <c r="L1651" s="14"/>
      <c r="M1651" s="14"/>
      <c r="N1651" s="14"/>
      <c r="O1651" s="14"/>
      <c r="P1651" s="14"/>
      <c r="Q1651" s="1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8"/>
      <c r="AC1651" s="8"/>
      <c r="AD1651" s="8"/>
      <c r="AE1651" s="8"/>
      <c r="AF1651" s="8"/>
      <c r="AG1651" s="8"/>
      <c r="AH1651" s="8"/>
      <c r="AI1651" s="8"/>
      <c r="AJ1651" s="8"/>
      <c r="AK1651" s="8"/>
      <c r="AL1651" s="15"/>
      <c r="AM1651" s="15"/>
      <c r="AN1651" s="15"/>
      <c r="AO1651" s="15"/>
      <c r="AP1651" s="15"/>
      <c r="AQ1651" s="15"/>
      <c r="AR1651" s="15"/>
      <c r="AS1651" s="15"/>
      <c r="AT1651" s="15"/>
      <c r="AU1651" s="15"/>
    </row>
    <row r="1652" spans="1:47" ht="15" customHeight="1" x14ac:dyDescent="0.2">
      <c r="A1652" s="1"/>
      <c r="B1652" s="275">
        <v>22</v>
      </c>
      <c r="C1652" s="283" t="s">
        <v>71</v>
      </c>
      <c r="D1652" s="14"/>
      <c r="E1652" s="14"/>
      <c r="F1652" s="14"/>
      <c r="G1652" s="14"/>
      <c r="H1652" s="14"/>
      <c r="I1652" s="14"/>
      <c r="J1652" s="14"/>
      <c r="K1652" s="14"/>
      <c r="L1652" s="14"/>
      <c r="M1652" s="14"/>
      <c r="N1652" s="14"/>
      <c r="O1652" s="14"/>
      <c r="P1652" s="14"/>
      <c r="Q1652" s="1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8"/>
      <c r="AC1652" s="8"/>
      <c r="AD1652" s="8"/>
      <c r="AE1652" s="8"/>
      <c r="AF1652" s="8"/>
      <c r="AG1652" s="8"/>
      <c r="AH1652" s="8"/>
      <c r="AI1652" s="8"/>
      <c r="AJ1652" s="8"/>
      <c r="AK1652" s="8"/>
      <c r="AL1652" s="15"/>
      <c r="AM1652" s="15"/>
      <c r="AN1652" s="15"/>
      <c r="AO1652" s="15"/>
      <c r="AP1652" s="15"/>
      <c r="AQ1652" s="15"/>
      <c r="AR1652" s="15"/>
      <c r="AS1652" s="15"/>
      <c r="AT1652" s="15"/>
      <c r="AU1652" s="15"/>
    </row>
    <row r="1653" spans="1:47" ht="15" customHeight="1" x14ac:dyDescent="0.2">
      <c r="A1653" s="1"/>
      <c r="B1653" s="275">
        <v>23</v>
      </c>
      <c r="C1653" s="240" t="s">
        <v>72</v>
      </c>
      <c r="D1653" s="14">
        <v>6</v>
      </c>
      <c r="E1653" s="14"/>
      <c r="F1653" s="14"/>
      <c r="G1653" s="14"/>
      <c r="H1653" s="14"/>
      <c r="I1653" s="14"/>
      <c r="J1653" s="14"/>
      <c r="K1653" s="14"/>
      <c r="L1653" s="14">
        <v>6</v>
      </c>
      <c r="M1653" s="36"/>
      <c r="N1653" s="14"/>
      <c r="O1653" s="14"/>
      <c r="P1653" s="14"/>
      <c r="Q1653" s="1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8"/>
      <c r="AC1653" s="8"/>
      <c r="AD1653" s="8"/>
      <c r="AE1653" s="8"/>
      <c r="AF1653" s="8"/>
      <c r="AG1653" s="8"/>
      <c r="AH1653" s="8"/>
      <c r="AI1653" s="8"/>
      <c r="AJ1653" s="8"/>
      <c r="AK1653" s="8"/>
      <c r="AL1653" s="15"/>
      <c r="AM1653" s="15"/>
      <c r="AN1653" s="15"/>
      <c r="AO1653" s="15"/>
      <c r="AP1653" s="15"/>
      <c r="AQ1653" s="15"/>
      <c r="AR1653" s="15"/>
      <c r="AS1653" s="15"/>
      <c r="AT1653" s="15"/>
      <c r="AU1653" s="15"/>
    </row>
    <row r="1654" spans="1:47" ht="15" customHeight="1" x14ac:dyDescent="0.2">
      <c r="A1654" s="1"/>
      <c r="B1654" s="275">
        <v>24</v>
      </c>
      <c r="C1654" s="240" t="s">
        <v>73</v>
      </c>
      <c r="D1654" s="14">
        <v>4</v>
      </c>
      <c r="E1654" s="14">
        <v>5</v>
      </c>
      <c r="F1654" s="14">
        <v>4</v>
      </c>
      <c r="G1654" s="14">
        <v>4</v>
      </c>
      <c r="H1654" s="14"/>
      <c r="I1654" s="14"/>
      <c r="J1654" s="14"/>
      <c r="K1654" s="14">
        <v>2</v>
      </c>
      <c r="L1654" s="14"/>
      <c r="M1654" s="14"/>
      <c r="N1654" s="14"/>
      <c r="O1654" s="14"/>
      <c r="P1654" s="14"/>
      <c r="Q1654" s="1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8">
        <v>3</v>
      </c>
      <c r="AC1654" s="8"/>
      <c r="AD1654" s="8"/>
      <c r="AE1654" s="8"/>
      <c r="AF1654" s="8"/>
      <c r="AG1654" s="8">
        <v>1</v>
      </c>
      <c r="AH1654" s="8"/>
      <c r="AI1654" s="8"/>
      <c r="AJ1654" s="8"/>
      <c r="AK1654" s="8"/>
      <c r="AL1654" s="15"/>
      <c r="AM1654" s="15"/>
      <c r="AN1654" s="15"/>
      <c r="AO1654" s="15"/>
      <c r="AP1654" s="15"/>
      <c r="AQ1654" s="15"/>
      <c r="AR1654" s="15"/>
      <c r="AS1654" s="15"/>
      <c r="AT1654" s="15"/>
      <c r="AU1654" s="15"/>
    </row>
    <row r="1655" spans="1:47" ht="15" customHeight="1" x14ac:dyDescent="0.2">
      <c r="A1655" s="1"/>
      <c r="B1655" s="275">
        <v>25</v>
      </c>
      <c r="C1655" s="44" t="s">
        <v>74</v>
      </c>
      <c r="D1655" s="14"/>
      <c r="E1655" s="14"/>
      <c r="F1655" s="14"/>
      <c r="G1655" s="14"/>
      <c r="H1655" s="14"/>
      <c r="I1655" s="14"/>
      <c r="J1655" s="14"/>
      <c r="K1655" s="14"/>
      <c r="L1655" s="14"/>
      <c r="M1655" s="14"/>
      <c r="N1655" s="14"/>
      <c r="O1655" s="14"/>
      <c r="P1655" s="14"/>
      <c r="Q1655" s="1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8"/>
      <c r="AC1655" s="8"/>
      <c r="AD1655" s="8"/>
      <c r="AE1655" s="8"/>
      <c r="AF1655" s="8"/>
      <c r="AG1655" s="8"/>
      <c r="AH1655" s="8"/>
      <c r="AI1655" s="8"/>
      <c r="AJ1655" s="8"/>
      <c r="AK1655" s="8"/>
      <c r="AL1655" s="15"/>
      <c r="AM1655" s="15"/>
      <c r="AN1655" s="15"/>
      <c r="AO1655" s="15"/>
      <c r="AP1655" s="15"/>
      <c r="AQ1655" s="15"/>
      <c r="AR1655" s="15"/>
      <c r="AS1655" s="15"/>
      <c r="AT1655" s="15"/>
      <c r="AU1655" s="15"/>
    </row>
    <row r="1656" spans="1:47" ht="15" customHeight="1" x14ac:dyDescent="0.2">
      <c r="A1656" s="1"/>
      <c r="B1656" s="275">
        <v>26</v>
      </c>
      <c r="C1656" s="243" t="s">
        <v>75</v>
      </c>
      <c r="D1656" s="14"/>
      <c r="E1656" s="14"/>
      <c r="F1656" s="14"/>
      <c r="G1656" s="14"/>
      <c r="H1656" s="14"/>
      <c r="I1656" s="14"/>
      <c r="J1656" s="14"/>
      <c r="K1656" s="14"/>
      <c r="L1656" s="14"/>
      <c r="M1656" s="14"/>
      <c r="N1656" s="14"/>
      <c r="O1656" s="14"/>
      <c r="P1656" s="14"/>
      <c r="Q1656" s="1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8"/>
      <c r="AC1656" s="8"/>
      <c r="AD1656" s="8"/>
      <c r="AE1656" s="8"/>
      <c r="AF1656" s="8"/>
      <c r="AG1656" s="8"/>
      <c r="AH1656" s="8"/>
      <c r="AI1656" s="8"/>
      <c r="AJ1656" s="8"/>
      <c r="AK1656" s="8"/>
      <c r="AL1656" s="15"/>
      <c r="AM1656" s="15"/>
      <c r="AN1656" s="15"/>
      <c r="AO1656" s="15"/>
      <c r="AP1656" s="15"/>
      <c r="AQ1656" s="15"/>
      <c r="AR1656" s="15"/>
      <c r="AS1656" s="15"/>
      <c r="AT1656" s="15"/>
      <c r="AU1656" s="15"/>
    </row>
    <row r="1657" spans="1:47" ht="15" customHeight="1" x14ac:dyDescent="0.2">
      <c r="A1657" s="1"/>
      <c r="B1657" s="275">
        <v>27</v>
      </c>
      <c r="C1657" s="283" t="s">
        <v>76</v>
      </c>
      <c r="D1657" s="14"/>
      <c r="E1657" s="14"/>
      <c r="F1657" s="14"/>
      <c r="G1657" s="14"/>
      <c r="H1657" s="14"/>
      <c r="I1657" s="14"/>
      <c r="J1657" s="14"/>
      <c r="K1657" s="14"/>
      <c r="L1657" s="14"/>
      <c r="M1657" s="14"/>
      <c r="N1657" s="14"/>
      <c r="O1657" s="14"/>
      <c r="P1657" s="14"/>
      <c r="Q1657" s="1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8"/>
      <c r="AC1657" s="8"/>
      <c r="AD1657" s="8"/>
      <c r="AE1657" s="8"/>
      <c r="AF1657" s="8"/>
      <c r="AG1657" s="8"/>
      <c r="AH1657" s="8"/>
      <c r="AI1657" s="8"/>
      <c r="AJ1657" s="8"/>
      <c r="AK1657" s="8"/>
      <c r="AL1657" s="15"/>
      <c r="AM1657" s="15"/>
      <c r="AN1657" s="15"/>
      <c r="AO1657" s="15"/>
      <c r="AP1657" s="15"/>
      <c r="AQ1657" s="15"/>
      <c r="AR1657" s="15"/>
      <c r="AS1657" s="15"/>
      <c r="AT1657" s="15"/>
      <c r="AU1657" s="15"/>
    </row>
    <row r="1658" spans="1:47" ht="15" customHeight="1" x14ac:dyDescent="0.2">
      <c r="A1658" s="1"/>
      <c r="B1658" s="275">
        <v>28</v>
      </c>
      <c r="C1658" s="240" t="s">
        <v>77</v>
      </c>
      <c r="D1658" s="14"/>
      <c r="E1658" s="14"/>
      <c r="F1658" s="14"/>
      <c r="G1658" s="14"/>
      <c r="H1658" s="14"/>
      <c r="I1658" s="14"/>
      <c r="J1658" s="14"/>
      <c r="K1658" s="14"/>
      <c r="L1658" s="14"/>
      <c r="M1658" s="14"/>
      <c r="N1658" s="14"/>
      <c r="O1658" s="14"/>
      <c r="P1658" s="14"/>
      <c r="Q1658" s="1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8">
        <v>8</v>
      </c>
      <c r="AC1658" s="8"/>
      <c r="AD1658" s="8"/>
      <c r="AE1658" s="8"/>
      <c r="AF1658" s="8"/>
      <c r="AG1658" s="8"/>
      <c r="AH1658" s="8"/>
      <c r="AI1658" s="8"/>
      <c r="AJ1658" s="8"/>
      <c r="AK1658" s="8"/>
      <c r="AL1658" s="15"/>
      <c r="AM1658" s="15"/>
      <c r="AN1658" s="15"/>
      <c r="AO1658" s="15"/>
      <c r="AP1658" s="15"/>
      <c r="AQ1658" s="15"/>
      <c r="AR1658" s="15"/>
      <c r="AS1658" s="15"/>
      <c r="AT1658" s="15"/>
      <c r="AU1658" s="15"/>
    </row>
    <row r="1659" spans="1:47" ht="15" customHeight="1" x14ac:dyDescent="0.2">
      <c r="A1659" s="1"/>
      <c r="B1659" s="275">
        <v>29</v>
      </c>
      <c r="C1659" s="240" t="s">
        <v>78</v>
      </c>
      <c r="D1659" s="14"/>
      <c r="E1659" s="14"/>
      <c r="F1659" s="14"/>
      <c r="G1659" s="14"/>
      <c r="H1659" s="14">
        <v>2</v>
      </c>
      <c r="I1659" s="14"/>
      <c r="J1659" s="14"/>
      <c r="K1659" s="14">
        <v>2</v>
      </c>
      <c r="L1659" s="14"/>
      <c r="M1659" s="14"/>
      <c r="N1659" s="14"/>
      <c r="O1659" s="14"/>
      <c r="P1659" s="14"/>
      <c r="Q1659" s="1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8"/>
      <c r="AC1659" s="8"/>
      <c r="AD1659" s="8"/>
      <c r="AE1659" s="8"/>
      <c r="AF1659" s="8"/>
      <c r="AG1659" s="8">
        <v>1</v>
      </c>
      <c r="AH1659" s="8"/>
      <c r="AI1659" s="8"/>
      <c r="AJ1659" s="8"/>
      <c r="AK1659" s="8"/>
      <c r="AL1659" s="15"/>
      <c r="AM1659" s="15"/>
      <c r="AN1659" s="15"/>
      <c r="AO1659" s="15"/>
      <c r="AP1659" s="15"/>
      <c r="AQ1659" s="15"/>
      <c r="AR1659" s="15"/>
      <c r="AS1659" s="15"/>
      <c r="AT1659" s="15"/>
      <c r="AU1659" s="15"/>
    </row>
    <row r="1660" spans="1:47" ht="15" customHeight="1" x14ac:dyDescent="0.2">
      <c r="A1660" s="1"/>
      <c r="B1660" s="255"/>
      <c r="C1660" s="44"/>
      <c r="D1660" s="14"/>
      <c r="E1660" s="14"/>
      <c r="F1660" s="14"/>
      <c r="G1660" s="14"/>
      <c r="H1660" s="14"/>
      <c r="I1660" s="14"/>
      <c r="J1660" s="14"/>
      <c r="K1660" s="14"/>
      <c r="L1660" s="14"/>
      <c r="M1660" s="14"/>
      <c r="N1660" s="14"/>
      <c r="O1660" s="14"/>
      <c r="P1660" s="14"/>
      <c r="Q1660" s="1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8"/>
      <c r="AC1660" s="8"/>
      <c r="AD1660" s="8"/>
      <c r="AE1660" s="8"/>
      <c r="AF1660" s="8"/>
      <c r="AG1660" s="8"/>
      <c r="AH1660" s="8"/>
      <c r="AI1660" s="8"/>
      <c r="AJ1660" s="8"/>
      <c r="AK1660" s="8"/>
      <c r="AL1660" s="15"/>
      <c r="AM1660" s="15"/>
      <c r="AN1660" s="15"/>
      <c r="AO1660" s="15"/>
      <c r="AP1660" s="15"/>
      <c r="AQ1660" s="15"/>
      <c r="AR1660" s="15"/>
      <c r="AS1660" s="15"/>
      <c r="AT1660" s="15"/>
      <c r="AU1660" s="15"/>
    </row>
    <row r="1661" spans="1:47" ht="15" customHeight="1" x14ac:dyDescent="0.2">
      <c r="A1661" s="1"/>
      <c r="B1661" s="243"/>
      <c r="C1661" s="44"/>
      <c r="D1661" s="14"/>
      <c r="E1661" s="14"/>
      <c r="F1661" s="14"/>
      <c r="G1661" s="14"/>
      <c r="H1661" s="14"/>
      <c r="I1661" s="14"/>
      <c r="J1661" s="14"/>
      <c r="K1661" s="14"/>
      <c r="L1661" s="14"/>
      <c r="M1661" s="14"/>
      <c r="N1661" s="14"/>
      <c r="O1661" s="14"/>
      <c r="P1661" s="14"/>
      <c r="Q1661" s="1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8"/>
      <c r="AC1661" s="8"/>
      <c r="AD1661" s="8"/>
      <c r="AE1661" s="8"/>
      <c r="AF1661" s="8"/>
      <c r="AG1661" s="8"/>
      <c r="AH1661" s="8"/>
      <c r="AI1661" s="8"/>
      <c r="AJ1661" s="8"/>
      <c r="AK1661" s="8"/>
      <c r="AL1661" s="15"/>
      <c r="AM1661" s="15"/>
      <c r="AN1661" s="15"/>
      <c r="AO1661" s="15"/>
      <c r="AP1661" s="15"/>
      <c r="AQ1661" s="15"/>
      <c r="AR1661" s="15"/>
      <c r="AS1661" s="15"/>
      <c r="AT1661" s="15"/>
      <c r="AU1661" s="15"/>
    </row>
    <row r="1662" spans="1:47" ht="15" customHeight="1" x14ac:dyDescent="0.2">
      <c r="A1662" s="1"/>
      <c r="B1662" s="33">
        <v>30</v>
      </c>
      <c r="C1662" s="243" t="s">
        <v>80</v>
      </c>
      <c r="D1662" s="14"/>
      <c r="E1662" s="14"/>
      <c r="F1662" s="14"/>
      <c r="G1662" s="14"/>
      <c r="H1662" s="14"/>
      <c r="I1662" s="14"/>
      <c r="J1662" s="14"/>
      <c r="K1662" s="14"/>
      <c r="L1662" s="14"/>
      <c r="M1662" s="14"/>
      <c r="N1662" s="14"/>
      <c r="O1662" s="14"/>
      <c r="P1662" s="14"/>
      <c r="Q1662" s="1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8"/>
      <c r="AC1662" s="8"/>
      <c r="AD1662" s="8"/>
      <c r="AE1662" s="8"/>
      <c r="AF1662" s="8"/>
      <c r="AG1662" s="8"/>
      <c r="AH1662" s="8"/>
      <c r="AI1662" s="8"/>
      <c r="AJ1662" s="8"/>
      <c r="AK1662" s="8"/>
      <c r="AL1662" s="15"/>
      <c r="AM1662" s="15"/>
      <c r="AN1662" s="15"/>
      <c r="AO1662" s="15"/>
      <c r="AP1662" s="15"/>
      <c r="AQ1662" s="15"/>
      <c r="AR1662" s="15"/>
      <c r="AS1662" s="15"/>
      <c r="AT1662" s="15"/>
      <c r="AU1662" s="15"/>
    </row>
    <row r="1663" spans="1:47" ht="15" customHeight="1" x14ac:dyDescent="0.2">
      <c r="A1663" s="1"/>
      <c r="B1663" s="33">
        <v>31</v>
      </c>
      <c r="C1663" s="240" t="s">
        <v>81</v>
      </c>
      <c r="D1663" s="14"/>
      <c r="E1663" s="14"/>
      <c r="F1663" s="14"/>
      <c r="G1663" s="14"/>
      <c r="H1663" s="14"/>
      <c r="I1663" s="14"/>
      <c r="J1663" s="14"/>
      <c r="K1663" s="14"/>
      <c r="L1663" s="14"/>
      <c r="M1663" s="14"/>
      <c r="N1663" s="14"/>
      <c r="O1663" s="14"/>
      <c r="P1663" s="14"/>
      <c r="Q1663" s="14"/>
      <c r="R1663" s="4"/>
      <c r="S1663" s="4"/>
      <c r="T1663" s="4"/>
      <c r="U1663" s="4">
        <v>1</v>
      </c>
      <c r="V1663" s="4">
        <v>1</v>
      </c>
      <c r="W1663" s="4"/>
      <c r="X1663" s="4"/>
      <c r="Y1663" s="4"/>
      <c r="Z1663" s="4"/>
      <c r="AA1663" s="4"/>
      <c r="AB1663" s="8"/>
      <c r="AC1663" s="8"/>
      <c r="AD1663" s="8"/>
      <c r="AE1663" s="8"/>
      <c r="AF1663" s="8"/>
      <c r="AG1663" s="8"/>
      <c r="AH1663" s="8"/>
      <c r="AI1663" s="8"/>
      <c r="AJ1663" s="8"/>
      <c r="AK1663" s="8"/>
      <c r="AL1663" s="15"/>
      <c r="AM1663" s="15"/>
      <c r="AN1663" s="15"/>
      <c r="AO1663" s="15"/>
      <c r="AP1663" s="15"/>
      <c r="AQ1663" s="15"/>
      <c r="AR1663" s="15"/>
      <c r="AS1663" s="15"/>
      <c r="AT1663" s="15"/>
      <c r="AU1663" s="15"/>
    </row>
    <row r="1664" spans="1:47" ht="15" customHeight="1" x14ac:dyDescent="0.2">
      <c r="A1664" s="1"/>
      <c r="B1664" s="33">
        <v>32</v>
      </c>
      <c r="C1664" s="240" t="s">
        <v>82</v>
      </c>
      <c r="D1664" s="14"/>
      <c r="E1664" s="14"/>
      <c r="F1664" s="14"/>
      <c r="G1664" s="14"/>
      <c r="H1664" s="14"/>
      <c r="I1664" s="14"/>
      <c r="J1664" s="14"/>
      <c r="K1664" s="14"/>
      <c r="L1664" s="14"/>
      <c r="M1664" s="14"/>
      <c r="N1664" s="14"/>
      <c r="O1664" s="14"/>
      <c r="P1664" s="14"/>
      <c r="Q1664" s="1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8">
        <v>6</v>
      </c>
      <c r="AC1664" s="8"/>
      <c r="AD1664" s="8"/>
      <c r="AE1664" s="8"/>
      <c r="AF1664" s="8"/>
      <c r="AG1664" s="8"/>
      <c r="AH1664" s="8"/>
      <c r="AI1664" s="8"/>
      <c r="AJ1664" s="8"/>
      <c r="AK1664" s="8"/>
      <c r="AL1664" s="15"/>
      <c r="AM1664" s="15"/>
      <c r="AN1664" s="15"/>
      <c r="AO1664" s="15"/>
      <c r="AP1664" s="15"/>
      <c r="AQ1664" s="15"/>
      <c r="AR1664" s="15"/>
      <c r="AS1664" s="15"/>
      <c r="AT1664" s="15"/>
      <c r="AU1664" s="15"/>
    </row>
    <row r="1665" spans="1:47" ht="15" customHeight="1" x14ac:dyDescent="0.2">
      <c r="A1665" s="1"/>
      <c r="B1665" s="1"/>
      <c r="C1665" s="243"/>
      <c r="D1665" s="14"/>
      <c r="E1665" s="14"/>
      <c r="F1665" s="14"/>
      <c r="G1665" s="14"/>
      <c r="H1665" s="14"/>
      <c r="I1665" s="14"/>
      <c r="J1665" s="14"/>
      <c r="K1665" s="14"/>
      <c r="L1665" s="14"/>
      <c r="M1665" s="14"/>
      <c r="N1665" s="14"/>
      <c r="O1665" s="14"/>
      <c r="P1665" s="14"/>
      <c r="Q1665" s="1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8"/>
      <c r="AC1665" s="8"/>
      <c r="AD1665" s="8"/>
      <c r="AE1665" s="8"/>
      <c r="AF1665" s="8"/>
      <c r="AG1665" s="8"/>
      <c r="AH1665" s="8"/>
      <c r="AI1665" s="8"/>
      <c r="AJ1665" s="8"/>
      <c r="AK1665" s="8"/>
      <c r="AL1665" s="15"/>
      <c r="AM1665" s="15"/>
      <c r="AN1665" s="15"/>
      <c r="AO1665" s="15"/>
      <c r="AP1665" s="15"/>
      <c r="AQ1665" s="15"/>
      <c r="AR1665" s="15"/>
      <c r="AS1665" s="15"/>
      <c r="AT1665" s="15"/>
      <c r="AU1665" s="15"/>
    </row>
    <row r="1666" spans="1:47" ht="15" customHeight="1" x14ac:dyDescent="0.2">
      <c r="A1666" s="1"/>
      <c r="B1666" s="283">
        <v>33</v>
      </c>
      <c r="C1666" s="243" t="s">
        <v>83</v>
      </c>
      <c r="D1666" s="14"/>
      <c r="E1666" s="14"/>
      <c r="F1666" s="14"/>
      <c r="G1666" s="14"/>
      <c r="H1666" s="14"/>
      <c r="I1666" s="14"/>
      <c r="J1666" s="14"/>
      <c r="K1666" s="14"/>
      <c r="L1666" s="14"/>
      <c r="M1666" s="14"/>
      <c r="N1666" s="14"/>
      <c r="O1666" s="14"/>
      <c r="P1666" s="14"/>
      <c r="Q1666" s="1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8"/>
      <c r="AC1666" s="8"/>
      <c r="AD1666" s="8"/>
      <c r="AE1666" s="8"/>
      <c r="AF1666" s="8"/>
      <c r="AG1666" s="8"/>
      <c r="AH1666" s="8"/>
      <c r="AI1666" s="8"/>
      <c r="AJ1666" s="8"/>
      <c r="AK1666" s="8"/>
      <c r="AL1666" s="15"/>
      <c r="AM1666" s="15"/>
      <c r="AN1666" s="15"/>
      <c r="AO1666" s="15"/>
      <c r="AP1666" s="15"/>
      <c r="AQ1666" s="15"/>
      <c r="AR1666" s="15"/>
      <c r="AS1666" s="15"/>
      <c r="AT1666" s="15"/>
      <c r="AU1666" s="15"/>
    </row>
    <row r="1667" spans="1:47" ht="15" customHeight="1" x14ac:dyDescent="0.2">
      <c r="A1667" s="1"/>
      <c r="B1667" s="283">
        <v>38</v>
      </c>
      <c r="C1667" s="240" t="s">
        <v>84</v>
      </c>
      <c r="D1667" s="14">
        <v>5</v>
      </c>
      <c r="E1667" s="14"/>
      <c r="F1667" s="14">
        <v>3</v>
      </c>
      <c r="G1667" s="14"/>
      <c r="H1667" s="14"/>
      <c r="I1667" s="14"/>
      <c r="J1667" s="14"/>
      <c r="K1667" s="14"/>
      <c r="L1667" s="14"/>
      <c r="M1667" s="14"/>
      <c r="N1667" s="14"/>
      <c r="O1667" s="14"/>
      <c r="P1667" s="14"/>
      <c r="Q1667" s="14"/>
      <c r="R1667" s="4"/>
      <c r="S1667" s="4"/>
      <c r="T1667" s="4">
        <v>1</v>
      </c>
      <c r="U1667" s="4"/>
      <c r="V1667" s="4"/>
      <c r="W1667" s="4"/>
      <c r="X1667" s="4"/>
      <c r="Y1667" s="4"/>
      <c r="Z1667" s="4"/>
      <c r="AA1667" s="4"/>
      <c r="AB1667" s="8"/>
      <c r="AC1667" s="8"/>
      <c r="AD1667" s="8"/>
      <c r="AE1667" s="8"/>
      <c r="AF1667" s="8"/>
      <c r="AG1667" s="8"/>
      <c r="AH1667" s="8"/>
      <c r="AI1667" s="8"/>
      <c r="AJ1667" s="8"/>
      <c r="AK1667" s="8"/>
      <c r="AL1667" s="15"/>
      <c r="AM1667" s="15"/>
      <c r="AN1667" s="15"/>
      <c r="AO1667" s="15"/>
      <c r="AP1667" s="15"/>
      <c r="AQ1667" s="15"/>
      <c r="AR1667" s="15"/>
      <c r="AS1667" s="15"/>
      <c r="AT1667" s="15"/>
      <c r="AU1667" s="15"/>
    </row>
    <row r="1668" spans="1:47" ht="15" customHeight="1" x14ac:dyDescent="0.2">
      <c r="A1668" s="1"/>
      <c r="B1668" s="283">
        <v>34</v>
      </c>
      <c r="C1668" s="240" t="s">
        <v>85</v>
      </c>
      <c r="D1668" s="14"/>
      <c r="E1668" s="14">
        <v>5</v>
      </c>
      <c r="F1668" s="14"/>
      <c r="G1668" s="14"/>
      <c r="H1668" s="14"/>
      <c r="I1668" s="14"/>
      <c r="J1668" s="14"/>
      <c r="K1668" s="14"/>
      <c r="L1668" s="14"/>
      <c r="M1668" s="14"/>
      <c r="N1668" s="14"/>
      <c r="O1668" s="14"/>
      <c r="P1668" s="14"/>
      <c r="Q1668" s="1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8"/>
      <c r="AC1668" s="8"/>
      <c r="AD1668" s="8"/>
      <c r="AE1668" s="8"/>
      <c r="AF1668" s="8"/>
      <c r="AG1668" s="8"/>
      <c r="AH1668" s="8"/>
      <c r="AI1668" s="8"/>
      <c r="AJ1668" s="8"/>
      <c r="AK1668" s="8"/>
      <c r="AL1668" s="15"/>
      <c r="AM1668" s="15"/>
      <c r="AN1668" s="15"/>
      <c r="AO1668" s="15"/>
      <c r="AP1668" s="15"/>
      <c r="AQ1668" s="15"/>
      <c r="AR1668" s="15"/>
      <c r="AS1668" s="15"/>
      <c r="AT1668" s="15"/>
      <c r="AU1668" s="15"/>
    </row>
    <row r="1669" spans="1:47" ht="15" customHeight="1" x14ac:dyDescent="0.2">
      <c r="A1669" s="1"/>
      <c r="B1669" s="1"/>
      <c r="C1669" s="243"/>
      <c r="D1669" s="14"/>
      <c r="E1669" s="14"/>
      <c r="F1669" s="14"/>
      <c r="G1669" s="14"/>
      <c r="H1669" s="14"/>
      <c r="I1669" s="14"/>
      <c r="J1669" s="14"/>
      <c r="K1669" s="14"/>
      <c r="L1669" s="14"/>
      <c r="M1669" s="14"/>
      <c r="N1669" s="14"/>
      <c r="O1669" s="14"/>
      <c r="P1669" s="14"/>
      <c r="Q1669" s="1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8"/>
      <c r="AC1669" s="8"/>
      <c r="AD1669" s="8"/>
      <c r="AE1669" s="8"/>
      <c r="AF1669" s="8"/>
      <c r="AG1669" s="8"/>
      <c r="AH1669" s="8"/>
      <c r="AI1669" s="8"/>
      <c r="AJ1669" s="8"/>
      <c r="AK1669" s="8"/>
      <c r="AL1669" s="15"/>
      <c r="AM1669" s="15"/>
      <c r="AN1669" s="15"/>
      <c r="AO1669" s="15"/>
      <c r="AP1669" s="15"/>
      <c r="AQ1669" s="15"/>
      <c r="AR1669" s="15"/>
      <c r="AS1669" s="15"/>
      <c r="AT1669" s="15"/>
      <c r="AU1669" s="15"/>
    </row>
    <row r="1670" spans="1:47" ht="15" customHeight="1" x14ac:dyDescent="0.2">
      <c r="A1670" s="1"/>
      <c r="B1670" s="1"/>
      <c r="C1670" s="44"/>
      <c r="D1670" s="14"/>
      <c r="E1670" s="14"/>
      <c r="F1670" s="14"/>
      <c r="G1670" s="14"/>
      <c r="H1670" s="14"/>
      <c r="I1670" s="14"/>
      <c r="J1670" s="14"/>
      <c r="K1670" s="14"/>
      <c r="L1670" s="14"/>
      <c r="M1670" s="14"/>
      <c r="N1670" s="14"/>
      <c r="O1670" s="14"/>
      <c r="P1670" s="14"/>
      <c r="Q1670" s="1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8"/>
      <c r="AC1670" s="8"/>
      <c r="AD1670" s="8"/>
      <c r="AE1670" s="8"/>
      <c r="AF1670" s="8"/>
      <c r="AG1670" s="8"/>
      <c r="AH1670" s="8"/>
      <c r="AI1670" s="8"/>
      <c r="AJ1670" s="8"/>
      <c r="AK1670" s="8"/>
      <c r="AL1670" s="15"/>
      <c r="AM1670" s="15"/>
      <c r="AN1670" s="15"/>
      <c r="AO1670" s="15"/>
      <c r="AP1670" s="15"/>
      <c r="AQ1670" s="15"/>
      <c r="AR1670" s="15"/>
      <c r="AS1670" s="15"/>
      <c r="AT1670" s="15"/>
      <c r="AU1670" s="15"/>
    </row>
    <row r="1671" spans="1:47" ht="15" customHeight="1" x14ac:dyDescent="0.2">
      <c r="A1671" s="1"/>
      <c r="B1671" s="1"/>
      <c r="C1671" s="44"/>
      <c r="D1671" s="14"/>
      <c r="E1671" s="14"/>
      <c r="F1671" s="14"/>
      <c r="G1671" s="14"/>
      <c r="H1671" s="14"/>
      <c r="I1671" s="14"/>
      <c r="J1671" s="14"/>
      <c r="K1671" s="14"/>
      <c r="L1671" s="14"/>
      <c r="M1671" s="14"/>
      <c r="N1671" s="14"/>
      <c r="O1671" s="14"/>
      <c r="P1671" s="14"/>
      <c r="Q1671" s="1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8"/>
      <c r="AC1671" s="8"/>
      <c r="AD1671" s="8"/>
      <c r="AE1671" s="8"/>
      <c r="AF1671" s="8"/>
      <c r="AG1671" s="8"/>
      <c r="AH1671" s="8"/>
      <c r="AI1671" s="8"/>
      <c r="AJ1671" s="8"/>
      <c r="AK1671" s="8"/>
      <c r="AL1671" s="15"/>
      <c r="AM1671" s="15"/>
      <c r="AN1671" s="15"/>
      <c r="AO1671" s="15"/>
      <c r="AP1671" s="15"/>
      <c r="AQ1671" s="15"/>
      <c r="AR1671" s="15"/>
      <c r="AS1671" s="15"/>
      <c r="AT1671" s="15"/>
      <c r="AU1671" s="15"/>
    </row>
    <row r="1672" spans="1:47" ht="15" customHeight="1" x14ac:dyDescent="0.2">
      <c r="A1672" s="1"/>
      <c r="B1672" s="2">
        <v>35</v>
      </c>
      <c r="C1672" s="243" t="s">
        <v>87</v>
      </c>
      <c r="D1672" s="14"/>
      <c r="E1672" s="14"/>
      <c r="F1672" s="14"/>
      <c r="G1672" s="14"/>
      <c r="H1672" s="14"/>
      <c r="I1672" s="14"/>
      <c r="J1672" s="14"/>
      <c r="K1672" s="14"/>
      <c r="L1672" s="14"/>
      <c r="M1672" s="14"/>
      <c r="N1672" s="14"/>
      <c r="O1672" s="14"/>
      <c r="P1672" s="14"/>
      <c r="Q1672" s="1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8"/>
      <c r="AC1672" s="8"/>
      <c r="AD1672" s="8"/>
      <c r="AE1672" s="8"/>
      <c r="AF1672" s="8"/>
      <c r="AG1672" s="8"/>
      <c r="AH1672" s="8"/>
      <c r="AI1672" s="8"/>
      <c r="AJ1672" s="8"/>
      <c r="AK1672" s="8"/>
      <c r="AL1672" s="15"/>
      <c r="AM1672" s="15"/>
      <c r="AN1672" s="15"/>
      <c r="AO1672" s="15"/>
      <c r="AP1672" s="15"/>
      <c r="AQ1672" s="15"/>
      <c r="AR1672" s="15"/>
      <c r="AS1672" s="15"/>
      <c r="AT1672" s="15"/>
      <c r="AU1672" s="15"/>
    </row>
    <row r="1673" spans="1:47" ht="15" customHeight="1" x14ac:dyDescent="0.2">
      <c r="A1673" s="1"/>
      <c r="B1673" s="1"/>
      <c r="C1673" s="243"/>
      <c r="D1673" s="14"/>
      <c r="E1673" s="14"/>
      <c r="F1673" s="14"/>
      <c r="G1673" s="14"/>
      <c r="H1673" s="14"/>
      <c r="I1673" s="14"/>
      <c r="J1673" s="14"/>
      <c r="K1673" s="14"/>
      <c r="L1673" s="14"/>
      <c r="M1673" s="14"/>
      <c r="N1673" s="14"/>
      <c r="O1673" s="14"/>
      <c r="P1673" s="14"/>
      <c r="Q1673" s="1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8"/>
      <c r="AC1673" s="8"/>
      <c r="AD1673" s="8"/>
      <c r="AE1673" s="8"/>
      <c r="AF1673" s="8"/>
      <c r="AG1673" s="8"/>
      <c r="AH1673" s="8"/>
      <c r="AI1673" s="8"/>
      <c r="AJ1673" s="8"/>
      <c r="AK1673" s="8"/>
      <c r="AL1673" s="15"/>
      <c r="AM1673" s="15"/>
      <c r="AN1673" s="15"/>
      <c r="AO1673" s="15"/>
      <c r="AP1673" s="15"/>
      <c r="AQ1673" s="15"/>
      <c r="AR1673" s="15"/>
      <c r="AS1673" s="15"/>
      <c r="AT1673" s="15"/>
      <c r="AU1673" s="15"/>
    </row>
    <row r="1674" spans="1:47" ht="15" customHeight="1" x14ac:dyDescent="0.2">
      <c r="A1674" s="1"/>
      <c r="B1674" s="1"/>
      <c r="D1674" s="14"/>
      <c r="E1674" s="14"/>
      <c r="F1674" s="14"/>
      <c r="G1674" s="14"/>
      <c r="H1674" s="14"/>
      <c r="I1674" s="14"/>
      <c r="J1674" s="14"/>
      <c r="K1674" s="14"/>
      <c r="L1674" s="14"/>
      <c r="M1674" s="14"/>
      <c r="N1674" s="14"/>
      <c r="O1674" s="14"/>
      <c r="P1674" s="14"/>
      <c r="Q1674" s="1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8"/>
      <c r="AC1674" s="8"/>
      <c r="AD1674" s="8"/>
      <c r="AE1674" s="8"/>
      <c r="AF1674" s="8"/>
      <c r="AG1674" s="8"/>
      <c r="AH1674" s="8"/>
      <c r="AI1674" s="8"/>
      <c r="AJ1674" s="8"/>
      <c r="AK1674" s="8"/>
      <c r="AL1674" s="15"/>
      <c r="AM1674" s="15"/>
      <c r="AN1674" s="15"/>
      <c r="AO1674" s="15"/>
      <c r="AP1674" s="15"/>
      <c r="AQ1674" s="15"/>
      <c r="AR1674" s="15"/>
      <c r="AS1674" s="15"/>
      <c r="AT1674" s="15"/>
      <c r="AU1674" s="15"/>
    </row>
    <row r="1675" spans="1:47" ht="15" customHeight="1" x14ac:dyDescent="0.2">
      <c r="A1675" s="33"/>
      <c r="B1675" s="33"/>
      <c r="C1675" s="33"/>
      <c r="D1675" s="33">
        <f t="shared" ref="D1675:AU1675" si="297">SUM(D1627:D1674)</f>
        <v>25</v>
      </c>
      <c r="E1675" s="33">
        <f t="shared" si="297"/>
        <v>19</v>
      </c>
      <c r="F1675" s="33">
        <f t="shared" si="297"/>
        <v>13</v>
      </c>
      <c r="G1675" s="33">
        <f t="shared" si="297"/>
        <v>7</v>
      </c>
      <c r="H1675" s="33">
        <f t="shared" si="297"/>
        <v>9</v>
      </c>
      <c r="I1675" s="33">
        <f t="shared" si="297"/>
        <v>0</v>
      </c>
      <c r="J1675" s="33">
        <f t="shared" si="297"/>
        <v>0</v>
      </c>
      <c r="K1675" s="33">
        <f t="shared" si="297"/>
        <v>13</v>
      </c>
      <c r="L1675" s="33">
        <f t="shared" si="297"/>
        <v>6</v>
      </c>
      <c r="M1675" s="33">
        <f t="shared" si="297"/>
        <v>1</v>
      </c>
      <c r="N1675" s="33">
        <f t="shared" si="297"/>
        <v>0</v>
      </c>
      <c r="O1675" s="33">
        <f t="shared" si="297"/>
        <v>0</v>
      </c>
      <c r="P1675" s="33">
        <f t="shared" si="297"/>
        <v>1</v>
      </c>
      <c r="Q1675" s="33">
        <f t="shared" si="297"/>
        <v>0</v>
      </c>
      <c r="R1675" s="33">
        <f t="shared" si="297"/>
        <v>0</v>
      </c>
      <c r="S1675" s="33">
        <f t="shared" si="297"/>
        <v>0</v>
      </c>
      <c r="T1675" s="33">
        <f t="shared" si="297"/>
        <v>1</v>
      </c>
      <c r="U1675" s="33">
        <f t="shared" si="297"/>
        <v>2</v>
      </c>
      <c r="V1675" s="33">
        <f t="shared" si="297"/>
        <v>2</v>
      </c>
      <c r="W1675" s="33">
        <f t="shared" si="297"/>
        <v>0</v>
      </c>
      <c r="X1675" s="33">
        <f t="shared" si="297"/>
        <v>0</v>
      </c>
      <c r="Y1675" s="33">
        <f t="shared" si="297"/>
        <v>0</v>
      </c>
      <c r="Z1675" s="33">
        <f t="shared" si="297"/>
        <v>0</v>
      </c>
      <c r="AA1675" s="33">
        <f t="shared" si="297"/>
        <v>0</v>
      </c>
      <c r="AB1675" s="33">
        <f t="shared" si="297"/>
        <v>27</v>
      </c>
      <c r="AC1675" s="33">
        <f t="shared" si="297"/>
        <v>0</v>
      </c>
      <c r="AD1675" s="33">
        <f t="shared" si="297"/>
        <v>0</v>
      </c>
      <c r="AE1675" s="33">
        <f t="shared" si="297"/>
        <v>0</v>
      </c>
      <c r="AF1675" s="33">
        <f t="shared" si="297"/>
        <v>0</v>
      </c>
      <c r="AG1675" s="33">
        <f t="shared" si="297"/>
        <v>3</v>
      </c>
      <c r="AH1675" s="33">
        <f t="shared" si="297"/>
        <v>0</v>
      </c>
      <c r="AI1675" s="33">
        <f t="shared" si="297"/>
        <v>0</v>
      </c>
      <c r="AJ1675" s="33">
        <f t="shared" si="297"/>
        <v>0</v>
      </c>
      <c r="AK1675" s="33">
        <f t="shared" si="297"/>
        <v>1</v>
      </c>
      <c r="AL1675" s="33">
        <f t="shared" si="297"/>
        <v>0</v>
      </c>
      <c r="AM1675" s="33">
        <f t="shared" si="297"/>
        <v>0</v>
      </c>
      <c r="AN1675" s="33">
        <f t="shared" si="297"/>
        <v>0</v>
      </c>
      <c r="AO1675" s="33">
        <f t="shared" si="297"/>
        <v>0</v>
      </c>
      <c r="AP1675" s="33">
        <f t="shared" si="297"/>
        <v>0</v>
      </c>
      <c r="AQ1675" s="33">
        <f t="shared" si="297"/>
        <v>0</v>
      </c>
      <c r="AR1675" s="33">
        <f t="shared" si="297"/>
        <v>0</v>
      </c>
      <c r="AS1675" s="33">
        <f t="shared" si="297"/>
        <v>0</v>
      </c>
      <c r="AT1675" s="33">
        <f t="shared" si="297"/>
        <v>0</v>
      </c>
      <c r="AU1675" s="33">
        <f t="shared" si="297"/>
        <v>0</v>
      </c>
    </row>
    <row r="1676" spans="1:47" ht="15" customHeight="1" x14ac:dyDescent="0.2">
      <c r="A1676" s="44"/>
      <c r="B1676" s="44"/>
      <c r="C1676" s="44"/>
      <c r="D1676" s="44"/>
      <c r="E1676" s="44"/>
      <c r="F1676" s="44"/>
      <c r="G1676" s="44"/>
      <c r="H1676" s="44"/>
      <c r="I1676" s="44"/>
      <c r="J1676" s="44"/>
      <c r="K1676" s="44"/>
      <c r="L1676" s="44"/>
      <c r="M1676" s="44"/>
      <c r="N1676" s="44"/>
      <c r="O1676" s="44"/>
      <c r="P1676" s="44"/>
      <c r="Q1676" s="44"/>
      <c r="R1676" s="44"/>
      <c r="S1676" s="44"/>
      <c r="T1676" s="44"/>
      <c r="U1676" s="44"/>
      <c r="V1676" s="44"/>
      <c r="W1676" s="44"/>
      <c r="X1676" s="44"/>
    </row>
    <row r="1677" spans="1:47" ht="15" customHeight="1" x14ac:dyDescent="0.2">
      <c r="A1677" s="44"/>
      <c r="B1677" s="44"/>
      <c r="C1677" s="44"/>
      <c r="D1677" s="44"/>
      <c r="E1677" s="44"/>
      <c r="F1677" s="44"/>
      <c r="G1677" s="44"/>
      <c r="H1677" s="44"/>
      <c r="I1677" s="44"/>
      <c r="J1677" s="44"/>
      <c r="K1677" s="44"/>
      <c r="L1677" s="44"/>
      <c r="M1677" s="44"/>
      <c r="N1677" s="44"/>
      <c r="O1677" s="44"/>
      <c r="P1677" s="44"/>
      <c r="Q1677" s="44"/>
      <c r="R1677" s="44"/>
      <c r="S1677" s="44"/>
      <c r="T1677" s="44"/>
      <c r="U1677" s="44"/>
      <c r="V1677" s="44"/>
      <c r="W1677" s="44"/>
      <c r="X1677" s="44"/>
    </row>
    <row r="1678" spans="1:47" ht="15" customHeight="1" x14ac:dyDescent="0.2">
      <c r="A1678" s="44"/>
      <c r="B1678" s="44"/>
      <c r="C1678" s="44"/>
      <c r="D1678" s="44"/>
      <c r="E1678" s="44"/>
      <c r="F1678" s="44"/>
      <c r="G1678" s="44"/>
      <c r="H1678" s="44"/>
      <c r="I1678" s="44"/>
      <c r="J1678" s="44"/>
      <c r="K1678" s="44"/>
      <c r="L1678" s="44"/>
      <c r="M1678" s="44"/>
      <c r="N1678" s="44"/>
      <c r="O1678" s="44"/>
      <c r="P1678" s="44"/>
      <c r="Q1678" s="44"/>
      <c r="R1678" s="44"/>
      <c r="S1678" s="44"/>
      <c r="T1678" s="44"/>
      <c r="U1678" s="44"/>
      <c r="V1678" s="44"/>
      <c r="W1678" s="44"/>
      <c r="X1678" s="44"/>
    </row>
    <row r="1679" spans="1:47" ht="15" customHeight="1" x14ac:dyDescent="0.2">
      <c r="A1679" s="45"/>
      <c r="B1679" s="45"/>
      <c r="C1679" s="45"/>
      <c r="D1679" s="45"/>
      <c r="E1679" s="45"/>
      <c r="F1679" s="45"/>
      <c r="G1679" s="45"/>
      <c r="H1679" s="45"/>
      <c r="I1679" s="44"/>
      <c r="J1679" s="44"/>
      <c r="K1679" s="44"/>
      <c r="L1679" s="44"/>
      <c r="M1679" s="44"/>
      <c r="N1679" s="44"/>
      <c r="O1679" s="44"/>
      <c r="P1679" s="44"/>
      <c r="Q1679" s="44"/>
      <c r="R1679" s="44"/>
      <c r="S1679" s="44"/>
      <c r="T1679" s="44"/>
      <c r="U1679" s="44"/>
      <c r="V1679" s="44"/>
      <c r="W1679" s="44"/>
      <c r="X1679" s="44"/>
    </row>
    <row r="1680" spans="1:47" ht="15" customHeight="1" x14ac:dyDescent="0.2">
      <c r="A1680" s="45"/>
      <c r="B1680" s="45"/>
      <c r="C1680" s="45"/>
      <c r="D1680" s="45"/>
      <c r="E1680" s="45"/>
      <c r="F1680" s="45"/>
      <c r="G1680" s="45"/>
      <c r="H1680" s="45"/>
      <c r="I1680" s="44"/>
      <c r="J1680" s="44"/>
      <c r="K1680" s="44"/>
      <c r="L1680" s="46"/>
      <c r="M1680" s="46"/>
      <c r="N1680" s="46"/>
      <c r="O1680" s="46"/>
      <c r="P1680" s="46"/>
      <c r="Q1680" s="46"/>
      <c r="R1680" s="46"/>
      <c r="S1680" s="46"/>
      <c r="T1680" s="46"/>
      <c r="U1680" s="46"/>
      <c r="V1680" s="46"/>
      <c r="W1680" s="46"/>
      <c r="X1680" s="46"/>
      <c r="Y1680" s="46"/>
      <c r="Z1680" s="46"/>
      <c r="AA1680" s="46"/>
    </row>
    <row r="1681" spans="1:27" ht="15" customHeight="1" x14ac:dyDescent="0.6">
      <c r="A1681" s="45"/>
      <c r="B1681" s="47" t="s">
        <v>88</v>
      </c>
      <c r="C1681" s="48"/>
      <c r="D1681" s="48"/>
      <c r="E1681" s="48"/>
      <c r="F1681" s="48"/>
      <c r="G1681" s="48"/>
      <c r="H1681" s="45"/>
      <c r="I1681" s="44"/>
      <c r="J1681" s="44"/>
      <c r="K1681" s="44"/>
      <c r="L1681" s="46"/>
      <c r="M1681" s="46"/>
      <c r="N1681" s="46"/>
      <c r="O1681" s="46"/>
      <c r="P1681" s="46"/>
      <c r="Q1681" s="46"/>
      <c r="R1681" s="46"/>
      <c r="S1681" s="46"/>
      <c r="T1681" s="46"/>
      <c r="U1681" s="46"/>
      <c r="V1681" s="46"/>
      <c r="W1681" s="46"/>
      <c r="X1681" s="46"/>
      <c r="Y1681" s="46"/>
      <c r="Z1681" s="46"/>
      <c r="AA1681" s="46"/>
    </row>
    <row r="1682" spans="1:27" ht="15" customHeight="1" x14ac:dyDescent="0.2">
      <c r="A1682" s="45"/>
      <c r="B1682" s="49" t="s">
        <v>89</v>
      </c>
      <c r="C1682" s="33" t="s">
        <v>90</v>
      </c>
      <c r="D1682" s="33" t="s">
        <v>91</v>
      </c>
      <c r="E1682" s="33" t="s">
        <v>92</v>
      </c>
      <c r="F1682" s="50"/>
      <c r="G1682" s="50" t="s">
        <v>93</v>
      </c>
      <c r="H1682" s="45"/>
      <c r="I1682" s="44"/>
      <c r="J1682" s="44"/>
      <c r="K1682" s="44"/>
      <c r="L1682" s="46"/>
      <c r="M1682" s="46"/>
      <c r="N1682" s="46"/>
      <c r="O1682" s="46"/>
      <c r="P1682" s="46"/>
      <c r="Q1682" s="46"/>
      <c r="R1682" s="46"/>
      <c r="S1682" s="46"/>
      <c r="T1682" s="46"/>
      <c r="U1682" s="46"/>
      <c r="V1682" s="46"/>
      <c r="W1682" s="46"/>
      <c r="X1682" s="51" t="s">
        <v>94</v>
      </c>
      <c r="Y1682" s="52"/>
      <c r="Z1682" s="52"/>
      <c r="AA1682" s="46"/>
    </row>
    <row r="1683" spans="1:27" ht="15" customHeight="1" x14ac:dyDescent="0.2">
      <c r="A1683" s="45"/>
      <c r="B1683" s="53" t="s">
        <v>3</v>
      </c>
      <c r="C1683" s="15">
        <f>D1675</f>
        <v>25</v>
      </c>
      <c r="D1683" s="54">
        <f>S1686*C1683</f>
        <v>16275</v>
      </c>
      <c r="E1683" s="34">
        <f t="shared" ref="E1683:E1686" si="298">D1745*C1683</f>
        <v>10850</v>
      </c>
      <c r="F1683" s="45"/>
      <c r="G1683" s="45"/>
      <c r="H1683" s="45"/>
      <c r="I1683" s="44"/>
      <c r="J1683" s="44"/>
      <c r="K1683" s="44"/>
      <c r="L1683" s="46"/>
      <c r="M1683" s="51" t="s">
        <v>95</v>
      </c>
      <c r="N1683" s="52"/>
      <c r="O1683" s="52"/>
      <c r="P1683" s="52"/>
      <c r="Q1683" s="52"/>
      <c r="R1683" s="51" t="s">
        <v>96</v>
      </c>
      <c r="S1683" s="52"/>
      <c r="T1683" s="46"/>
      <c r="U1683" s="51" t="s">
        <v>97</v>
      </c>
      <c r="V1683" s="52"/>
      <c r="W1683" s="46"/>
      <c r="X1683" s="6" t="s">
        <v>98</v>
      </c>
      <c r="Y1683" s="55"/>
      <c r="Z1683" s="56"/>
      <c r="AA1683" s="46"/>
    </row>
    <row r="1684" spans="1:27" ht="15" customHeight="1" x14ac:dyDescent="0.2">
      <c r="A1684" s="45"/>
      <c r="B1684" s="53" t="s">
        <v>99</v>
      </c>
      <c r="C1684" s="15">
        <f>E1675</f>
        <v>19</v>
      </c>
      <c r="D1684" s="54">
        <f>S1685*C1684</f>
        <v>12369</v>
      </c>
      <c r="E1684" s="34">
        <f t="shared" si="298"/>
        <v>8246</v>
      </c>
      <c r="F1684" s="45"/>
      <c r="G1684" s="45"/>
      <c r="H1684" s="45"/>
      <c r="I1684" s="44"/>
      <c r="J1684" s="44"/>
      <c r="K1684" s="44"/>
      <c r="L1684" s="46"/>
      <c r="M1684" s="6" t="s">
        <v>100</v>
      </c>
      <c r="N1684" s="52"/>
      <c r="O1684" s="52"/>
      <c r="P1684" s="52"/>
      <c r="Q1684" s="52"/>
      <c r="R1684" s="6"/>
      <c r="S1684" s="55" t="s">
        <v>101</v>
      </c>
      <c r="T1684" s="46"/>
      <c r="U1684" s="6" t="s">
        <v>102</v>
      </c>
      <c r="V1684" s="55">
        <f t="shared" ref="V1684:V1695" si="299">W1684*1.303</f>
        <v>8404.35</v>
      </c>
      <c r="W1684" s="96">
        <v>6450</v>
      </c>
      <c r="X1684" s="6" t="s">
        <v>31</v>
      </c>
      <c r="Y1684" s="55">
        <f t="shared" ref="Y1684:Y1689" si="300">Z1684*1.32</f>
        <v>6204</v>
      </c>
      <c r="Z1684" s="56">
        <v>4700</v>
      </c>
      <c r="AA1684" s="46"/>
    </row>
    <row r="1685" spans="1:27" ht="15" customHeight="1" x14ac:dyDescent="0.2">
      <c r="A1685" s="45"/>
      <c r="B1685" s="53" t="s">
        <v>103</v>
      </c>
      <c r="C1685" s="15">
        <f>F1675</f>
        <v>13</v>
      </c>
      <c r="D1685" s="54">
        <f>S1688*C1685</f>
        <v>11700</v>
      </c>
      <c r="E1685" s="34">
        <f t="shared" si="298"/>
        <v>7800</v>
      </c>
      <c r="F1685" s="45"/>
      <c r="G1685" s="45"/>
      <c r="H1685" s="61"/>
      <c r="I1685" s="44"/>
      <c r="J1685" s="44"/>
      <c r="K1685" s="44"/>
      <c r="L1685" s="46"/>
      <c r="M1685" s="6"/>
      <c r="N1685" s="52"/>
      <c r="O1685" s="52"/>
      <c r="P1685" s="52"/>
      <c r="Q1685" s="52"/>
      <c r="R1685" s="6" t="s">
        <v>104</v>
      </c>
      <c r="S1685" s="55">
        <v>651</v>
      </c>
      <c r="T1685" s="46"/>
      <c r="U1685" s="6" t="s">
        <v>105</v>
      </c>
      <c r="V1685" s="55">
        <f t="shared" si="299"/>
        <v>8404.35</v>
      </c>
      <c r="W1685" s="96">
        <v>6450</v>
      </c>
      <c r="X1685" s="6" t="s">
        <v>33</v>
      </c>
      <c r="Y1685" s="55">
        <f t="shared" si="300"/>
        <v>6204</v>
      </c>
      <c r="Z1685" s="56">
        <v>4700</v>
      </c>
      <c r="AA1685" s="46"/>
    </row>
    <row r="1686" spans="1:27" ht="15" customHeight="1" x14ac:dyDescent="0.2">
      <c r="A1686" s="45"/>
      <c r="B1686" s="53" t="s">
        <v>106</v>
      </c>
      <c r="C1686" s="15">
        <f>G1675</f>
        <v>7</v>
      </c>
      <c r="D1686" s="54">
        <f>S1688*C1686</f>
        <v>6300</v>
      </c>
      <c r="E1686" s="34">
        <f t="shared" si="298"/>
        <v>4200</v>
      </c>
      <c r="F1686" s="45"/>
      <c r="G1686" s="45"/>
      <c r="H1686" s="45"/>
      <c r="I1686" s="44"/>
      <c r="J1686" s="44"/>
      <c r="K1686" s="44"/>
      <c r="L1686" s="46"/>
      <c r="M1686" s="6" t="s">
        <v>107</v>
      </c>
      <c r="N1686" s="52"/>
      <c r="O1686" s="52"/>
      <c r="P1686" s="52"/>
      <c r="Q1686" s="52"/>
      <c r="R1686" s="6" t="s">
        <v>108</v>
      </c>
      <c r="S1686" s="55">
        <v>651</v>
      </c>
      <c r="T1686" s="46"/>
      <c r="U1686" s="6" t="s">
        <v>201</v>
      </c>
      <c r="V1686" s="55">
        <f t="shared" si="299"/>
        <v>4560.5</v>
      </c>
      <c r="W1686" s="96">
        <v>3500</v>
      </c>
      <c r="X1686" s="6" t="s">
        <v>32</v>
      </c>
      <c r="Y1686" s="55">
        <f t="shared" si="300"/>
        <v>6204</v>
      </c>
      <c r="Z1686" s="56">
        <v>4700</v>
      </c>
      <c r="AA1686" s="46"/>
    </row>
    <row r="1687" spans="1:27" ht="15" customHeight="1" x14ac:dyDescent="0.2">
      <c r="A1687" s="45"/>
      <c r="B1687" s="53" t="s">
        <v>7</v>
      </c>
      <c r="C1687" s="15">
        <f>H1675</f>
        <v>9</v>
      </c>
      <c r="D1687" s="54">
        <f>S1690*C1687</f>
        <v>9058.5</v>
      </c>
      <c r="E1687" s="34">
        <f>D1750*C1687</f>
        <v>6039</v>
      </c>
      <c r="F1687" s="45"/>
      <c r="G1687" s="45"/>
      <c r="H1687" s="45"/>
      <c r="I1687" s="44"/>
      <c r="J1687" s="44"/>
      <c r="K1687" s="44"/>
      <c r="L1687" s="46"/>
      <c r="M1687" s="6"/>
      <c r="N1687" s="52"/>
      <c r="O1687" s="52"/>
      <c r="P1687" s="52"/>
      <c r="Q1687" s="52"/>
      <c r="R1687" s="6" t="s">
        <v>111</v>
      </c>
      <c r="S1687" s="55">
        <v>900</v>
      </c>
      <c r="T1687" s="46"/>
      <c r="U1687" s="6" t="s">
        <v>112</v>
      </c>
      <c r="V1687" s="55">
        <f t="shared" si="299"/>
        <v>8404.35</v>
      </c>
      <c r="W1687" s="96">
        <v>6450</v>
      </c>
      <c r="X1687" s="6" t="s">
        <v>42</v>
      </c>
      <c r="Y1687" s="55">
        <f t="shared" si="300"/>
        <v>6600</v>
      </c>
      <c r="Z1687" s="56">
        <v>5000</v>
      </c>
      <c r="AA1687" s="46"/>
    </row>
    <row r="1688" spans="1:27" ht="15" customHeight="1" x14ac:dyDescent="0.2">
      <c r="A1688" s="45"/>
      <c r="B1688" s="53" t="s">
        <v>8</v>
      </c>
      <c r="C1688" s="15">
        <f>I1675</f>
        <v>0</v>
      </c>
      <c r="D1688" s="54">
        <f>S1689*C1688</f>
        <v>0</v>
      </c>
      <c r="E1688" s="34">
        <f>D1749*C1688</f>
        <v>0</v>
      </c>
      <c r="F1688" s="45"/>
      <c r="G1688" s="45"/>
      <c r="H1688" s="45"/>
      <c r="I1688" s="44"/>
      <c r="J1688" s="44"/>
      <c r="K1688" s="44"/>
      <c r="L1688" s="46"/>
      <c r="M1688" s="6" t="s">
        <v>27</v>
      </c>
      <c r="N1688" s="55">
        <f t="shared" ref="N1688:N1693" si="301">P1688*1.4</f>
        <v>1330</v>
      </c>
      <c r="O1688" s="52"/>
      <c r="P1688" s="67">
        <v>950</v>
      </c>
      <c r="Q1688" s="67">
        <v>951</v>
      </c>
      <c r="R1688" s="6" t="s">
        <v>113</v>
      </c>
      <c r="S1688" s="55">
        <v>900</v>
      </c>
      <c r="T1688" s="46"/>
      <c r="U1688" s="6" t="s">
        <v>114</v>
      </c>
      <c r="V1688" s="55">
        <f t="shared" si="299"/>
        <v>6026.375</v>
      </c>
      <c r="W1688" s="96">
        <v>4625</v>
      </c>
      <c r="X1688" s="6" t="s">
        <v>115</v>
      </c>
      <c r="Y1688" s="55">
        <f t="shared" si="300"/>
        <v>6600</v>
      </c>
      <c r="Z1688" s="56">
        <v>5000</v>
      </c>
      <c r="AA1688" s="46"/>
    </row>
    <row r="1689" spans="1:27" ht="15" customHeight="1" x14ac:dyDescent="0.2">
      <c r="A1689" s="45"/>
      <c r="B1689" s="53" t="s">
        <v>116</v>
      </c>
      <c r="C1689" s="15">
        <f>J1675</f>
        <v>0</v>
      </c>
      <c r="D1689" s="54">
        <f t="shared" ref="D1689:D1690" si="302">S1694*C1689</f>
        <v>0</v>
      </c>
      <c r="E1689" s="34">
        <f t="shared" ref="E1689:E1690" si="303">D1752*C1689</f>
        <v>0</v>
      </c>
      <c r="F1689" s="45"/>
      <c r="G1689" s="45"/>
      <c r="H1689" s="45"/>
      <c r="I1689" s="44"/>
      <c r="J1689" s="44"/>
      <c r="K1689" s="44"/>
      <c r="L1689" s="46"/>
      <c r="M1689" s="6" t="s">
        <v>28</v>
      </c>
      <c r="N1689" s="55">
        <f t="shared" si="301"/>
        <v>1120</v>
      </c>
      <c r="O1689" s="52"/>
      <c r="P1689" s="67">
        <v>800</v>
      </c>
      <c r="Q1689" s="67">
        <v>801</v>
      </c>
      <c r="R1689" s="6" t="s">
        <v>117</v>
      </c>
      <c r="S1689" s="55">
        <v>1304.19</v>
      </c>
      <c r="T1689" s="46"/>
      <c r="U1689" s="6" t="s">
        <v>345</v>
      </c>
      <c r="V1689" s="55">
        <f t="shared" si="299"/>
        <v>8404.35</v>
      </c>
      <c r="W1689" s="96">
        <v>6450</v>
      </c>
      <c r="X1689" s="6" t="s">
        <v>119</v>
      </c>
      <c r="Y1689" s="55">
        <f t="shared" si="300"/>
        <v>6204</v>
      </c>
      <c r="Z1689" s="56">
        <v>4700</v>
      </c>
      <c r="AA1689" s="46"/>
    </row>
    <row r="1690" spans="1:27" ht="15" customHeight="1" x14ac:dyDescent="0.2">
      <c r="A1690" s="45"/>
      <c r="B1690" s="53" t="s">
        <v>10</v>
      </c>
      <c r="C1690" s="15">
        <f>K1675</f>
        <v>13</v>
      </c>
      <c r="D1690" s="54">
        <f t="shared" si="302"/>
        <v>39076.049999999996</v>
      </c>
      <c r="E1690" s="34">
        <f t="shared" si="303"/>
        <v>26949</v>
      </c>
      <c r="F1690" s="45"/>
      <c r="G1690" s="45"/>
      <c r="H1690" s="45"/>
      <c r="I1690" s="44"/>
      <c r="J1690" s="44"/>
      <c r="K1690" s="44"/>
      <c r="L1690" s="46"/>
      <c r="M1690" s="6" t="s">
        <v>120</v>
      </c>
      <c r="N1690" s="55">
        <f t="shared" si="301"/>
        <v>1750</v>
      </c>
      <c r="O1690" s="52"/>
      <c r="P1690" s="67">
        <v>1250</v>
      </c>
      <c r="Q1690" s="67">
        <v>1251</v>
      </c>
      <c r="R1690" s="6" t="s">
        <v>121</v>
      </c>
      <c r="S1690" s="55">
        <v>1006.5</v>
      </c>
      <c r="T1690" s="46"/>
      <c r="U1690" s="6" t="s">
        <v>122</v>
      </c>
      <c r="V1690" s="55">
        <f t="shared" si="299"/>
        <v>8404.35</v>
      </c>
      <c r="W1690" s="96">
        <v>6450</v>
      </c>
      <c r="X1690" s="6" t="s">
        <v>123</v>
      </c>
      <c r="Y1690" s="55">
        <v>9000</v>
      </c>
      <c r="Z1690" s="56">
        <v>6800</v>
      </c>
      <c r="AA1690" s="46"/>
    </row>
    <row r="1691" spans="1:27" ht="15" customHeight="1" x14ac:dyDescent="0.2">
      <c r="A1691" s="45"/>
      <c r="B1691" s="53" t="s">
        <v>124</v>
      </c>
      <c r="C1691" s="15">
        <f>L1675</f>
        <v>6</v>
      </c>
      <c r="D1691" s="54">
        <f>S1691*C1691</f>
        <v>6301.92</v>
      </c>
      <c r="E1691" s="34">
        <f>D1751*C1691</f>
        <v>4146</v>
      </c>
      <c r="F1691" s="68" t="s">
        <v>92</v>
      </c>
      <c r="G1691" s="69"/>
      <c r="H1691" s="45"/>
      <c r="I1691" s="44"/>
      <c r="J1691" s="44"/>
      <c r="K1691" s="44"/>
      <c r="L1691" s="46"/>
      <c r="M1691" s="6" t="s">
        <v>125</v>
      </c>
      <c r="N1691" s="55">
        <f t="shared" si="301"/>
        <v>1750</v>
      </c>
      <c r="O1691" s="52"/>
      <c r="P1691" s="67">
        <v>1250</v>
      </c>
      <c r="Q1691" s="67">
        <v>1251</v>
      </c>
      <c r="R1691" s="6" t="s">
        <v>126</v>
      </c>
      <c r="S1691" s="55">
        <v>1050.32</v>
      </c>
      <c r="T1691" s="46"/>
      <c r="U1691" s="6" t="s">
        <v>127</v>
      </c>
      <c r="V1691" s="55">
        <f t="shared" si="299"/>
        <v>0</v>
      </c>
      <c r="W1691" s="46"/>
      <c r="X1691" s="6" t="s">
        <v>128</v>
      </c>
      <c r="Y1691" s="55">
        <v>9000</v>
      </c>
      <c r="Z1691" s="56">
        <v>6800</v>
      </c>
      <c r="AA1691" s="46"/>
    </row>
    <row r="1692" spans="1:27" ht="15" customHeight="1" x14ac:dyDescent="0.2">
      <c r="A1692" s="45"/>
      <c r="B1692" s="53" t="s">
        <v>129</v>
      </c>
      <c r="C1692" s="15">
        <f>M1675</f>
        <v>1</v>
      </c>
      <c r="D1692" s="54">
        <f t="shared" ref="D1692:D1693" si="304">S1696*C1692</f>
        <v>6101.2</v>
      </c>
      <c r="E1692" s="34">
        <f t="shared" ref="E1692:E1693" si="305">D1754*C1692</f>
        <v>3929</v>
      </c>
      <c r="F1692" s="68" t="s">
        <v>130</v>
      </c>
      <c r="G1692" s="71">
        <f>D1733*0.33</f>
        <v>69196.865099999995</v>
      </c>
      <c r="H1692" s="45"/>
      <c r="I1692" s="44"/>
      <c r="J1692" s="44"/>
      <c r="K1692" s="44"/>
      <c r="L1692" s="46"/>
      <c r="M1692" s="6" t="s">
        <v>131</v>
      </c>
      <c r="N1692" s="55">
        <f t="shared" si="301"/>
        <v>700</v>
      </c>
      <c r="O1692" s="52"/>
      <c r="P1692" s="67">
        <v>500</v>
      </c>
      <c r="Q1692" s="67">
        <v>501</v>
      </c>
      <c r="R1692" s="6"/>
      <c r="S1692" s="55"/>
      <c r="T1692" s="46"/>
      <c r="U1692" s="6" t="s">
        <v>132</v>
      </c>
      <c r="V1692" s="55">
        <f t="shared" si="299"/>
        <v>8404.35</v>
      </c>
      <c r="W1692" s="46">
        <v>6450</v>
      </c>
      <c r="X1692" s="6" t="s">
        <v>133</v>
      </c>
      <c r="Y1692" s="55">
        <f t="shared" ref="Y1692:Y1694" si="306">Z1692*1.32</f>
        <v>6600</v>
      </c>
      <c r="Z1692" s="56">
        <v>5000</v>
      </c>
      <c r="AA1692" s="46"/>
    </row>
    <row r="1693" spans="1:27" ht="15" customHeight="1" x14ac:dyDescent="0.2">
      <c r="A1693" s="45"/>
      <c r="B1693" s="53" t="s">
        <v>134</v>
      </c>
      <c r="C1693" s="15">
        <f>N1675</f>
        <v>0</v>
      </c>
      <c r="D1693" s="54">
        <f t="shared" si="304"/>
        <v>0</v>
      </c>
      <c r="E1693" s="34">
        <f t="shared" si="305"/>
        <v>0</v>
      </c>
      <c r="F1693" s="68" t="s">
        <v>135</v>
      </c>
      <c r="G1693" s="72">
        <f>D1733-F1733</f>
        <v>209687.46999999997</v>
      </c>
      <c r="H1693" s="45"/>
      <c r="I1693" s="44"/>
      <c r="J1693" s="44"/>
      <c r="K1693" s="44"/>
      <c r="L1693" s="46"/>
      <c r="M1693" s="6" t="s">
        <v>136</v>
      </c>
      <c r="N1693" s="55">
        <f t="shared" si="301"/>
        <v>1260</v>
      </c>
      <c r="O1693" s="52"/>
      <c r="P1693" s="67">
        <v>900</v>
      </c>
      <c r="Q1693" s="67">
        <v>901</v>
      </c>
      <c r="R1693" s="6"/>
      <c r="S1693" s="55"/>
      <c r="T1693" s="46"/>
      <c r="U1693" s="6" t="s">
        <v>137</v>
      </c>
      <c r="V1693" s="55">
        <f t="shared" si="299"/>
        <v>6026.375</v>
      </c>
      <c r="W1693" s="46">
        <v>4625</v>
      </c>
      <c r="X1693" s="6" t="s">
        <v>39</v>
      </c>
      <c r="Y1693" s="55">
        <f t="shared" si="306"/>
        <v>7656</v>
      </c>
      <c r="Z1693" s="56">
        <v>5800</v>
      </c>
      <c r="AA1693" s="46"/>
    </row>
    <row r="1694" spans="1:27" ht="15" customHeight="1" x14ac:dyDescent="0.35">
      <c r="A1694" s="45"/>
      <c r="B1694" s="53" t="s">
        <v>138</v>
      </c>
      <c r="C1694" s="15">
        <f>P1675</f>
        <v>1</v>
      </c>
      <c r="D1694" s="54">
        <f>S1699*C1694</f>
        <v>8050</v>
      </c>
      <c r="E1694" s="34">
        <f>D1757*C1694</f>
        <v>5215</v>
      </c>
      <c r="F1694" s="68" t="s">
        <v>139</v>
      </c>
      <c r="G1694" s="74">
        <f>D1733-E1733</f>
        <v>75763.469999999972</v>
      </c>
      <c r="H1694" s="45"/>
      <c r="I1694" s="44"/>
      <c r="J1694" s="44"/>
      <c r="K1694" s="44"/>
      <c r="L1694" s="46"/>
      <c r="M1694" s="6" t="s">
        <v>140</v>
      </c>
      <c r="N1694" s="55"/>
      <c r="O1694" s="52"/>
      <c r="P1694" s="67"/>
      <c r="Q1694" s="67"/>
      <c r="R1694" s="6" t="s">
        <v>141</v>
      </c>
      <c r="S1694" s="55">
        <v>1850.8</v>
      </c>
      <c r="T1694" s="46"/>
      <c r="U1694" s="6" t="s">
        <v>142</v>
      </c>
      <c r="V1694" s="55">
        <f t="shared" si="299"/>
        <v>8404.35</v>
      </c>
      <c r="W1694" s="46">
        <v>6450</v>
      </c>
      <c r="X1694" s="6" t="s">
        <v>143</v>
      </c>
      <c r="Y1694" s="55">
        <f t="shared" si="306"/>
        <v>3168</v>
      </c>
      <c r="Z1694" s="56">
        <v>2400</v>
      </c>
      <c r="AA1694" s="46"/>
    </row>
    <row r="1695" spans="1:27" ht="15" customHeight="1" x14ac:dyDescent="0.2">
      <c r="A1695" s="45"/>
      <c r="B1695" s="53" t="s">
        <v>14</v>
      </c>
      <c r="C1695" s="15">
        <f>O1675</f>
        <v>0</v>
      </c>
      <c r="D1695" s="54">
        <f>S1698*C1695</f>
        <v>0</v>
      </c>
      <c r="E1695" s="34">
        <f>D1756*C1695</f>
        <v>0</v>
      </c>
      <c r="F1695" s="61"/>
      <c r="G1695" s="61"/>
      <c r="H1695" s="45"/>
      <c r="I1695" s="44"/>
      <c r="J1695" s="44"/>
      <c r="K1695" s="44"/>
      <c r="L1695" s="46"/>
      <c r="M1695" s="6"/>
      <c r="N1695" s="55"/>
      <c r="O1695" s="52"/>
      <c r="P1695" s="67"/>
      <c r="Q1695" s="67"/>
      <c r="R1695" s="6" t="s">
        <v>144</v>
      </c>
      <c r="S1695" s="55">
        <v>3005.85</v>
      </c>
      <c r="T1695" s="46"/>
      <c r="U1695" s="6" t="s">
        <v>145</v>
      </c>
      <c r="V1695" s="55">
        <f t="shared" si="299"/>
        <v>8404.35</v>
      </c>
      <c r="W1695" s="46">
        <v>6450</v>
      </c>
      <c r="AA1695" s="46"/>
    </row>
    <row r="1696" spans="1:27" ht="15" customHeight="1" x14ac:dyDescent="0.2">
      <c r="A1696" s="45"/>
      <c r="B1696" s="53" t="s">
        <v>16</v>
      </c>
      <c r="C1696" s="15">
        <f>Q1675</f>
        <v>0</v>
      </c>
      <c r="D1696" s="54">
        <f>S1701*C1696</f>
        <v>0</v>
      </c>
      <c r="E1696" s="34">
        <f>T1701*C1696</f>
        <v>0</v>
      </c>
      <c r="F1696" s="61"/>
      <c r="G1696" s="61"/>
      <c r="H1696" s="45"/>
      <c r="I1696" s="44"/>
      <c r="J1696" s="44"/>
      <c r="K1696" s="44"/>
      <c r="L1696" s="46"/>
      <c r="M1696" s="6" t="s">
        <v>146</v>
      </c>
      <c r="N1696" s="55">
        <f t="shared" ref="N1696:N1697" si="307">P1696*1.4</f>
        <v>5320</v>
      </c>
      <c r="O1696" s="52"/>
      <c r="P1696" s="67">
        <v>3800</v>
      </c>
      <c r="Q1696" s="67">
        <v>3787</v>
      </c>
      <c r="R1696" s="6" t="s">
        <v>147</v>
      </c>
      <c r="S1696" s="55">
        <v>6101.2</v>
      </c>
      <c r="T1696" s="46"/>
      <c r="U1696" s="46"/>
      <c r="V1696" s="46"/>
      <c r="W1696" s="46"/>
      <c r="X1696" s="46"/>
      <c r="Y1696" s="46"/>
      <c r="Z1696" s="46"/>
      <c r="AA1696" s="46"/>
    </row>
    <row r="1697" spans="1:27" ht="15" customHeight="1" x14ac:dyDescent="0.2">
      <c r="A1697" s="45"/>
      <c r="B1697" s="33" t="s">
        <v>148</v>
      </c>
      <c r="C1697" s="33"/>
      <c r="D1697" s="75">
        <f t="shared" ref="D1697:E1697" si="308">SUM(D1683:D1696)</f>
        <v>115231.66999999998</v>
      </c>
      <c r="E1697" s="75">
        <f t="shared" si="308"/>
        <v>77374</v>
      </c>
      <c r="F1697" s="75"/>
      <c r="G1697" s="33"/>
      <c r="H1697" s="45"/>
      <c r="I1697" s="44"/>
      <c r="J1697" s="44"/>
      <c r="K1697" s="44"/>
      <c r="L1697" s="46"/>
      <c r="M1697" s="6" t="s">
        <v>149</v>
      </c>
      <c r="N1697" s="55">
        <f t="shared" si="307"/>
        <v>3360</v>
      </c>
      <c r="O1697" s="52"/>
      <c r="P1697" s="67">
        <v>2400</v>
      </c>
      <c r="Q1697" s="67">
        <v>2401</v>
      </c>
      <c r="R1697" s="6" t="s">
        <v>150</v>
      </c>
      <c r="S1697" s="55">
        <v>6900.6</v>
      </c>
      <c r="T1697" s="46"/>
      <c r="U1697" s="46"/>
      <c r="V1697" s="46"/>
      <c r="W1697" s="46"/>
      <c r="X1697" s="46"/>
      <c r="Y1697" s="46"/>
      <c r="Z1697" s="46"/>
      <c r="AA1697" s="46"/>
    </row>
    <row r="1698" spans="1:27" ht="15" customHeight="1" x14ac:dyDescent="0.2">
      <c r="A1698" s="45"/>
      <c r="B1698" s="77" t="s">
        <v>158</v>
      </c>
      <c r="C1698" s="15">
        <f>R1675</f>
        <v>0</v>
      </c>
      <c r="D1698" s="54">
        <f>V1684*C1698</f>
        <v>0</v>
      </c>
      <c r="E1698" s="34">
        <f t="shared" ref="E1698:E1700" si="309">J1750*C1698</f>
        <v>0</v>
      </c>
      <c r="F1698" s="45"/>
      <c r="G1698" s="45"/>
      <c r="H1698" s="45"/>
      <c r="I1698" s="44"/>
      <c r="J1698" s="44"/>
      <c r="K1698" s="44"/>
      <c r="L1698" s="46"/>
      <c r="M1698" s="6" t="s">
        <v>151</v>
      </c>
      <c r="N1698" s="55">
        <f>P1698*1.45</f>
        <v>5800</v>
      </c>
      <c r="O1698" s="52"/>
      <c r="P1698" s="67">
        <v>4000</v>
      </c>
      <c r="Q1698" s="67">
        <v>4001</v>
      </c>
      <c r="R1698" s="6" t="s">
        <v>152</v>
      </c>
      <c r="S1698" s="55">
        <v>6900.6</v>
      </c>
      <c r="T1698" s="46"/>
      <c r="U1698" s="46"/>
      <c r="V1698" s="46"/>
      <c r="W1698" s="46"/>
      <c r="X1698" s="46"/>
      <c r="Y1698" s="46"/>
      <c r="Z1698" s="46"/>
      <c r="AA1698" s="46"/>
    </row>
    <row r="1699" spans="1:27" ht="15" customHeight="1" x14ac:dyDescent="0.2">
      <c r="A1699" s="45"/>
      <c r="B1699" s="78" t="s">
        <v>159</v>
      </c>
      <c r="C1699" s="15">
        <f>S1675</f>
        <v>0</v>
      </c>
      <c r="D1699" s="54">
        <f t="shared" ref="D1699:D1700" si="310">V1684*C1699</f>
        <v>0</v>
      </c>
      <c r="E1699" s="34">
        <f t="shared" si="309"/>
        <v>0</v>
      </c>
      <c r="F1699" s="45"/>
      <c r="G1699" s="45"/>
      <c r="H1699" s="45"/>
      <c r="I1699" s="44"/>
      <c r="J1699" s="44"/>
      <c r="K1699" s="44"/>
      <c r="L1699" s="46"/>
      <c r="M1699" s="6" t="s">
        <v>154</v>
      </c>
      <c r="N1699" s="55">
        <f t="shared" ref="N1699:N1700" si="311">P1699*1.4</f>
        <v>5250</v>
      </c>
      <c r="O1699" s="52"/>
      <c r="P1699" s="67">
        <v>3750</v>
      </c>
      <c r="Q1699" s="67">
        <v>3751</v>
      </c>
      <c r="R1699" s="6" t="s">
        <v>155</v>
      </c>
      <c r="S1699" s="55">
        <v>8050</v>
      </c>
      <c r="T1699" s="46"/>
      <c r="U1699" s="46"/>
      <c r="V1699" s="46"/>
      <c r="W1699" s="46"/>
      <c r="X1699" s="46"/>
      <c r="Y1699" s="46"/>
      <c r="Z1699" s="46"/>
      <c r="AA1699" s="46"/>
    </row>
    <row r="1700" spans="1:27" ht="15" customHeight="1" x14ac:dyDescent="0.2">
      <c r="A1700" s="45"/>
      <c r="B1700" s="79" t="s">
        <v>161</v>
      </c>
      <c r="C1700" s="80">
        <f>T1675</f>
        <v>1</v>
      </c>
      <c r="D1700" s="81">
        <f t="shared" si="310"/>
        <v>8404.35</v>
      </c>
      <c r="E1700" s="34">
        <f t="shared" si="309"/>
        <v>6450</v>
      </c>
      <c r="F1700" s="45"/>
      <c r="G1700" s="45"/>
      <c r="H1700" s="45"/>
      <c r="I1700" s="44"/>
      <c r="J1700" s="44"/>
      <c r="K1700" s="44"/>
      <c r="L1700" s="46"/>
      <c r="M1700" s="6" t="s">
        <v>156</v>
      </c>
      <c r="N1700" s="55">
        <f t="shared" si="311"/>
        <v>7000</v>
      </c>
      <c r="O1700" s="52"/>
      <c r="P1700" s="67">
        <v>5000</v>
      </c>
      <c r="Q1700" s="67">
        <v>5001</v>
      </c>
      <c r="R1700" s="6" t="s">
        <v>157</v>
      </c>
      <c r="S1700" s="55">
        <v>8000</v>
      </c>
      <c r="T1700" s="46"/>
      <c r="U1700" s="46"/>
      <c r="V1700" s="46"/>
      <c r="W1700" s="46"/>
      <c r="X1700" s="46"/>
      <c r="Y1700" s="46"/>
      <c r="Z1700" s="46"/>
      <c r="AA1700" s="46"/>
    </row>
    <row r="1701" spans="1:27" ht="15" customHeight="1" x14ac:dyDescent="0.2">
      <c r="A1701" s="45"/>
      <c r="B1701" s="78" t="s">
        <v>20</v>
      </c>
      <c r="C1701" s="15">
        <f>U1675</f>
        <v>2</v>
      </c>
      <c r="D1701" s="81">
        <f>V1693*C1701</f>
        <v>12052.75</v>
      </c>
      <c r="E1701" s="34">
        <f>W1693*C1701</f>
        <v>9250</v>
      </c>
      <c r="F1701" s="45"/>
      <c r="G1701" s="45"/>
      <c r="H1701" s="45"/>
      <c r="I1701" s="44"/>
      <c r="J1701" s="44"/>
      <c r="K1701" s="44"/>
      <c r="L1701" s="46"/>
      <c r="M1701" s="6"/>
      <c r="N1701" s="55"/>
      <c r="O1701" s="52"/>
      <c r="P1701" s="67"/>
      <c r="Q1701" s="67"/>
      <c r="R1701" s="6" t="s">
        <v>16</v>
      </c>
      <c r="S1701" s="55">
        <v>1500</v>
      </c>
      <c r="T1701" s="46">
        <v>1100</v>
      </c>
      <c r="U1701" s="46"/>
      <c r="V1701" s="46"/>
      <c r="W1701" s="46"/>
      <c r="X1701" s="46"/>
      <c r="Y1701" s="46"/>
      <c r="Z1701" s="46"/>
      <c r="AA1701" s="46"/>
    </row>
    <row r="1702" spans="1:27" ht="15" customHeight="1" x14ac:dyDescent="0.2">
      <c r="A1702" s="45"/>
      <c r="B1702" s="78" t="s">
        <v>163</v>
      </c>
      <c r="C1702" s="15">
        <f>V1675</f>
        <v>2</v>
      </c>
      <c r="D1702" s="81">
        <f t="shared" ref="D1702:D1703" si="312">V1687*C1702</f>
        <v>16808.7</v>
      </c>
      <c r="E1702" s="34">
        <f t="shared" ref="E1702:E1703" si="313">J1754*C1702</f>
        <v>0</v>
      </c>
      <c r="F1702" s="45"/>
      <c r="G1702" s="45"/>
      <c r="H1702" s="45"/>
      <c r="I1702" s="44"/>
      <c r="J1702" s="44"/>
      <c r="K1702" s="44"/>
      <c r="L1702" s="46"/>
      <c r="M1702" s="6" t="s">
        <v>160</v>
      </c>
      <c r="N1702" s="55"/>
      <c r="O1702" s="52"/>
      <c r="P1702" s="67"/>
      <c r="Q1702" s="67"/>
      <c r="R1702" s="46"/>
      <c r="S1702" s="46"/>
      <c r="T1702" s="46"/>
      <c r="U1702" s="46"/>
      <c r="V1702" s="46"/>
      <c r="W1702" s="46"/>
      <c r="X1702" s="46"/>
      <c r="Y1702" s="46"/>
      <c r="Z1702" s="46"/>
      <c r="AA1702" s="46"/>
    </row>
    <row r="1703" spans="1:27" ht="15" customHeight="1" x14ac:dyDescent="0.2">
      <c r="A1703" s="45"/>
      <c r="B1703" s="78" t="s">
        <v>165</v>
      </c>
      <c r="C1703" s="15">
        <f>W1675</f>
        <v>0</v>
      </c>
      <c r="D1703" s="81">
        <f t="shared" si="312"/>
        <v>0</v>
      </c>
      <c r="E1703" s="34">
        <f t="shared" si="313"/>
        <v>0</v>
      </c>
      <c r="F1703" s="45"/>
      <c r="G1703" s="45"/>
      <c r="H1703" s="45"/>
      <c r="I1703" s="44"/>
      <c r="J1703" s="44"/>
      <c r="K1703" s="44"/>
      <c r="L1703" s="46"/>
      <c r="M1703" s="6"/>
      <c r="N1703" s="55"/>
      <c r="O1703" s="52"/>
      <c r="P1703" s="67"/>
      <c r="Q1703" s="67"/>
      <c r="R1703" s="46"/>
      <c r="S1703" s="46"/>
      <c r="T1703" s="46"/>
      <c r="U1703" s="46"/>
      <c r="V1703" s="46"/>
      <c r="W1703" s="46"/>
      <c r="X1703" s="46"/>
      <c r="Y1703" s="46"/>
      <c r="Z1703" s="46"/>
      <c r="AA1703" s="46"/>
    </row>
    <row r="1704" spans="1:27" ht="15" customHeight="1" x14ac:dyDescent="0.2">
      <c r="A1704" s="45"/>
      <c r="B1704" s="53" t="s">
        <v>23</v>
      </c>
      <c r="C1704" s="15">
        <f>X1675</f>
        <v>0</v>
      </c>
      <c r="D1704" s="81">
        <f>V1685*C1704</f>
        <v>0</v>
      </c>
      <c r="E1704" s="34">
        <f>W1685*C1704</f>
        <v>0</v>
      </c>
      <c r="F1704" s="45"/>
      <c r="G1704" s="45"/>
      <c r="H1704" s="45"/>
      <c r="I1704" s="44"/>
      <c r="J1704" s="44"/>
      <c r="K1704" s="44"/>
      <c r="L1704" s="46"/>
      <c r="M1704" s="6" t="s">
        <v>162</v>
      </c>
      <c r="N1704" s="55">
        <f t="shared" ref="N1704:N1707" si="314">P1704*1.4</f>
        <v>1610</v>
      </c>
      <c r="O1704" s="52"/>
      <c r="P1704" s="67">
        <v>1150</v>
      </c>
      <c r="Q1704" s="67">
        <v>1151</v>
      </c>
      <c r="R1704" s="46"/>
      <c r="S1704" s="46"/>
      <c r="T1704" s="46"/>
      <c r="U1704" s="46"/>
      <c r="V1704" s="46"/>
      <c r="W1704" s="46"/>
      <c r="X1704" s="46"/>
      <c r="Y1704" s="46"/>
      <c r="Z1704" s="46"/>
      <c r="AA1704" s="46"/>
    </row>
    <row r="1705" spans="1:27" ht="15" customHeight="1" x14ac:dyDescent="0.2">
      <c r="A1705" s="45"/>
      <c r="B1705" s="53"/>
      <c r="C1705" s="15"/>
      <c r="D1705" s="245"/>
      <c r="E1705" s="8"/>
      <c r="F1705" s="45"/>
      <c r="G1705" s="45"/>
      <c r="H1705" s="45"/>
      <c r="I1705" s="44"/>
      <c r="J1705" s="44"/>
      <c r="K1705" s="44"/>
      <c r="L1705" s="46"/>
      <c r="M1705" s="6" t="s">
        <v>164</v>
      </c>
      <c r="N1705" s="55">
        <f t="shared" si="314"/>
        <v>1610</v>
      </c>
      <c r="O1705" s="52"/>
      <c r="P1705" s="67">
        <v>1150</v>
      </c>
      <c r="Q1705" s="67">
        <v>1151</v>
      </c>
      <c r="R1705" s="46"/>
      <c r="S1705" s="46"/>
      <c r="T1705" s="46"/>
      <c r="U1705" s="46"/>
      <c r="V1705" s="46"/>
      <c r="W1705" s="46"/>
      <c r="X1705" s="46"/>
      <c r="Y1705" s="46"/>
      <c r="Z1705" s="46"/>
      <c r="AA1705" s="46"/>
    </row>
    <row r="1706" spans="1:27" ht="15" customHeight="1" x14ac:dyDescent="0.2">
      <c r="A1706" s="45"/>
      <c r="B1706" s="53"/>
      <c r="C1706" s="15"/>
      <c r="D1706" s="245"/>
      <c r="E1706" s="8"/>
      <c r="F1706" s="45"/>
      <c r="G1706" s="45"/>
      <c r="H1706" s="45"/>
      <c r="I1706" s="44"/>
      <c r="J1706" s="44"/>
      <c r="K1706" s="44"/>
      <c r="L1706" s="46"/>
      <c r="M1706" s="6" t="s">
        <v>166</v>
      </c>
      <c r="N1706" s="55">
        <f t="shared" si="314"/>
        <v>1610</v>
      </c>
      <c r="O1706" s="52"/>
      <c r="P1706" s="67">
        <v>1150</v>
      </c>
      <c r="Q1706" s="67">
        <v>1151</v>
      </c>
      <c r="R1706" s="46"/>
      <c r="S1706" s="46"/>
      <c r="T1706" s="46"/>
      <c r="U1706" s="46"/>
      <c r="V1706" s="46"/>
      <c r="W1706" s="46"/>
      <c r="X1706" s="46"/>
      <c r="Y1706" s="46"/>
      <c r="Z1706" s="46"/>
      <c r="AA1706" s="46"/>
    </row>
    <row r="1707" spans="1:27" ht="15" customHeight="1" x14ac:dyDescent="0.2">
      <c r="A1707" s="45"/>
      <c r="B1707" s="53"/>
      <c r="C1707" s="15"/>
      <c r="D1707" s="245"/>
      <c r="E1707" s="8"/>
      <c r="F1707" s="45"/>
      <c r="G1707" s="45"/>
      <c r="H1707" s="45"/>
      <c r="I1707" s="44"/>
      <c r="J1707" s="44"/>
      <c r="K1707" s="44"/>
      <c r="L1707" s="46"/>
      <c r="M1707" s="6" t="s">
        <v>167</v>
      </c>
      <c r="N1707" s="55">
        <f t="shared" si="314"/>
        <v>1190</v>
      </c>
      <c r="O1707" s="52"/>
      <c r="P1707" s="67">
        <v>850</v>
      </c>
      <c r="Q1707" s="67">
        <v>851</v>
      </c>
      <c r="R1707" s="46"/>
      <c r="S1707" s="46"/>
      <c r="T1707" s="46"/>
      <c r="U1707" s="46"/>
      <c r="V1707" s="46"/>
      <c r="W1707" s="46"/>
      <c r="X1707" s="46"/>
      <c r="Y1707" s="46"/>
      <c r="Z1707" s="46"/>
      <c r="AA1707" s="46"/>
    </row>
    <row r="1708" spans="1:27" ht="15" customHeight="1" x14ac:dyDescent="0.2">
      <c r="A1708" s="45"/>
      <c r="B1708" s="49" t="s">
        <v>95</v>
      </c>
      <c r="C1708" s="33"/>
      <c r="D1708" s="75">
        <f t="shared" ref="D1708:E1708" si="315">SUM(D1698:D1707)</f>
        <v>37265.800000000003</v>
      </c>
      <c r="E1708" s="82">
        <f t="shared" si="315"/>
        <v>15700</v>
      </c>
      <c r="F1708" s="85"/>
      <c r="G1708" s="45"/>
      <c r="H1708" s="45"/>
      <c r="I1708" s="44"/>
      <c r="J1708" s="44"/>
      <c r="K1708" s="44"/>
      <c r="L1708" s="46"/>
      <c r="M1708" s="46"/>
      <c r="N1708" s="46"/>
      <c r="O1708" s="46"/>
      <c r="P1708" s="46"/>
      <c r="Q1708" s="46"/>
      <c r="R1708" s="46"/>
      <c r="S1708" s="46"/>
      <c r="T1708" s="46"/>
      <c r="U1708" s="46"/>
      <c r="V1708" s="46"/>
      <c r="W1708" s="46"/>
      <c r="X1708" s="46"/>
      <c r="Y1708" s="46"/>
      <c r="Z1708" s="46"/>
      <c r="AA1708" s="46"/>
    </row>
    <row r="1709" spans="1:27" ht="15" customHeight="1" x14ac:dyDescent="0.2">
      <c r="A1709" s="45"/>
      <c r="B1709" s="53" t="s">
        <v>31</v>
      </c>
      <c r="C1709" s="15">
        <f>AG1675</f>
        <v>3</v>
      </c>
      <c r="D1709" s="83">
        <f>N1696*C1709</f>
        <v>15960</v>
      </c>
      <c r="E1709" s="34">
        <f>P1696*C1709</f>
        <v>11400</v>
      </c>
      <c r="F1709" s="45"/>
      <c r="G1709" s="45"/>
      <c r="H1709" s="45"/>
      <c r="I1709" s="44"/>
      <c r="J1709" s="44"/>
      <c r="K1709" s="44"/>
      <c r="L1709" s="46"/>
      <c r="M1709" s="46"/>
      <c r="N1709" s="46"/>
      <c r="O1709" s="46"/>
      <c r="P1709" s="46"/>
      <c r="Q1709" s="46"/>
      <c r="R1709" s="46"/>
      <c r="S1709" s="46"/>
      <c r="T1709" s="46"/>
      <c r="U1709" s="46"/>
      <c r="V1709" s="46"/>
      <c r="W1709" s="46"/>
      <c r="X1709" s="46"/>
      <c r="Y1709" s="46"/>
      <c r="Z1709" s="46"/>
      <c r="AA1709" s="46"/>
    </row>
    <row r="1710" spans="1:27" ht="15" customHeight="1" x14ac:dyDescent="0.2">
      <c r="A1710" s="45"/>
      <c r="B1710" s="53" t="s">
        <v>171</v>
      </c>
      <c r="C1710" s="15">
        <f>AI1675</f>
        <v>0</v>
      </c>
      <c r="D1710" s="83">
        <f>N1696*C1710</f>
        <v>0</v>
      </c>
      <c r="E1710" s="34">
        <f>P1696*C1710</f>
        <v>0</v>
      </c>
      <c r="F1710" s="45"/>
      <c r="G1710" s="45"/>
      <c r="H1710" s="45"/>
      <c r="L1710" s="24"/>
      <c r="M1710" s="24"/>
      <c r="N1710" s="24"/>
      <c r="O1710" s="24"/>
      <c r="P1710" s="24"/>
      <c r="Q1710" s="24"/>
    </row>
    <row r="1711" spans="1:27" ht="15" customHeight="1" x14ac:dyDescent="0.2">
      <c r="A1711" s="45"/>
      <c r="B1711" s="53" t="s">
        <v>151</v>
      </c>
      <c r="C1711" s="15">
        <f>AH1675</f>
        <v>0</v>
      </c>
      <c r="D1711" s="83">
        <f>N1698*C1711</f>
        <v>0</v>
      </c>
      <c r="E1711" s="34">
        <f>P1698*C1711</f>
        <v>0</v>
      </c>
      <c r="F1711" s="45"/>
      <c r="G1711" s="45"/>
      <c r="H1711" s="45"/>
      <c r="L1711" s="24"/>
      <c r="M1711" s="24"/>
      <c r="N1711" s="24"/>
      <c r="O1711" s="24"/>
      <c r="P1711" s="24"/>
      <c r="Q1711" s="24"/>
    </row>
    <row r="1712" spans="1:27" ht="15" customHeight="1" x14ac:dyDescent="0.2">
      <c r="A1712" s="45"/>
      <c r="B1712" s="53" t="s">
        <v>173</v>
      </c>
      <c r="C1712" s="15">
        <f>AK1675</f>
        <v>1</v>
      </c>
      <c r="D1712" s="83">
        <f>N1696*C1712</f>
        <v>5320</v>
      </c>
      <c r="E1712" s="34">
        <f>P1696*C1712</f>
        <v>3800</v>
      </c>
      <c r="F1712" s="45"/>
      <c r="G1712" s="45"/>
      <c r="H1712" s="45"/>
      <c r="L1712" s="24"/>
      <c r="M1712" s="24"/>
      <c r="N1712" s="24"/>
      <c r="O1712" s="24"/>
      <c r="P1712" s="24"/>
      <c r="Q1712" s="24"/>
    </row>
    <row r="1713" spans="1:17" ht="15" customHeight="1" x14ac:dyDescent="0.2">
      <c r="A1713" s="45"/>
      <c r="B1713" s="53" t="s">
        <v>418</v>
      </c>
      <c r="C1713" s="15">
        <f>AF1675</f>
        <v>0</v>
      </c>
      <c r="D1713" s="83">
        <f>N1700*C1713</f>
        <v>0</v>
      </c>
      <c r="E1713" s="34">
        <f>P1696*C1713</f>
        <v>0</v>
      </c>
      <c r="F1713" s="45"/>
      <c r="G1713" s="45"/>
      <c r="H1713" s="45"/>
      <c r="L1713" s="24"/>
      <c r="M1713" s="24"/>
      <c r="N1713" s="24"/>
      <c r="O1713" s="24"/>
      <c r="P1713" s="24"/>
      <c r="Q1713" s="24"/>
    </row>
    <row r="1714" spans="1:17" ht="15" customHeight="1" x14ac:dyDescent="0.2">
      <c r="A1714" s="45"/>
      <c r="B1714" s="87" t="s">
        <v>27</v>
      </c>
      <c r="C1714" s="15">
        <f>AB1675</f>
        <v>27</v>
      </c>
      <c r="D1714" s="83">
        <f t="shared" ref="D1714:D1715" si="316">N1688*C1714</f>
        <v>35910</v>
      </c>
      <c r="E1714" s="34">
        <f t="shared" ref="E1714:E1715" si="317">P1688*C1714</f>
        <v>25650</v>
      </c>
      <c r="F1714" s="45"/>
      <c r="G1714" s="45"/>
      <c r="H1714" s="45"/>
    </row>
    <row r="1715" spans="1:17" ht="15" customHeight="1" x14ac:dyDescent="0.2">
      <c r="A1715" s="45"/>
      <c r="B1715" s="87" t="s">
        <v>28</v>
      </c>
      <c r="C1715" s="15">
        <f>AC1675</f>
        <v>0</v>
      </c>
      <c r="D1715" s="83">
        <f t="shared" si="316"/>
        <v>0</v>
      </c>
      <c r="E1715" s="34">
        <f t="shared" si="317"/>
        <v>0</v>
      </c>
      <c r="F1715" s="45"/>
      <c r="G1715" s="45"/>
      <c r="H1715" s="45"/>
    </row>
    <row r="1716" spans="1:17" ht="15" customHeight="1" x14ac:dyDescent="0.2">
      <c r="A1716" s="45"/>
      <c r="B1716" s="87" t="s">
        <v>131</v>
      </c>
      <c r="C1716" s="15">
        <f>AD1675</f>
        <v>0</v>
      </c>
      <c r="D1716" s="83">
        <f t="shared" ref="D1716:D1717" si="318">N1692*C1716</f>
        <v>0</v>
      </c>
      <c r="E1716" s="34">
        <f t="shared" ref="E1716:E1717" si="319">P1692*C1716</f>
        <v>0</v>
      </c>
      <c r="F1716" s="45"/>
      <c r="G1716" s="45"/>
      <c r="H1716" s="45"/>
    </row>
    <row r="1717" spans="1:17" ht="15" customHeight="1" x14ac:dyDescent="0.2">
      <c r="A1717" s="45"/>
      <c r="B1717" s="53" t="s">
        <v>29</v>
      </c>
      <c r="C1717" s="15">
        <f>AE1675</f>
        <v>0</v>
      </c>
      <c r="D1717" s="83">
        <f t="shared" si="318"/>
        <v>0</v>
      </c>
      <c r="E1717" s="34">
        <f t="shared" si="319"/>
        <v>0</v>
      </c>
      <c r="F1717" s="45"/>
      <c r="G1717" s="45"/>
      <c r="H1717" s="45"/>
    </row>
    <row r="1718" spans="1:17" ht="15" customHeight="1" x14ac:dyDescent="0.2">
      <c r="A1718" s="45"/>
      <c r="B1718" s="87" t="s">
        <v>120</v>
      </c>
      <c r="C1718" s="15">
        <f>AF1675</f>
        <v>0</v>
      </c>
      <c r="D1718" s="83">
        <f>N1691*C1718</f>
        <v>0</v>
      </c>
      <c r="E1718" s="34">
        <f>P1691*C1718</f>
        <v>0</v>
      </c>
      <c r="F1718" s="45"/>
      <c r="G1718" s="45"/>
      <c r="H1718" s="45"/>
    </row>
    <row r="1719" spans="1:17" ht="15" customHeight="1" x14ac:dyDescent="0.2">
      <c r="A1719" s="45"/>
      <c r="B1719" s="49" t="s">
        <v>94</v>
      </c>
      <c r="C1719" s="33"/>
      <c r="D1719" s="75">
        <f t="shared" ref="D1719:E1719" si="320">SUM(D1709:D1718)</f>
        <v>57190</v>
      </c>
      <c r="E1719" s="82">
        <f t="shared" si="320"/>
        <v>40850</v>
      </c>
      <c r="F1719" s="41"/>
      <c r="G1719" s="45"/>
      <c r="H1719" s="88"/>
    </row>
    <row r="1720" spans="1:17" ht="15" customHeight="1" x14ac:dyDescent="0.2">
      <c r="A1720" s="45"/>
      <c r="B1720" s="78" t="s">
        <v>39</v>
      </c>
      <c r="C1720" s="89">
        <f>AL1675</f>
        <v>0</v>
      </c>
      <c r="D1720" s="83">
        <f>Y1693*C1720</f>
        <v>0</v>
      </c>
      <c r="E1720" s="34">
        <f>Z1693*C1720</f>
        <v>0</v>
      </c>
      <c r="F1720" s="88"/>
      <c r="G1720" s="88"/>
      <c r="H1720" s="88"/>
    </row>
    <row r="1721" spans="1:17" ht="15" customHeight="1" x14ac:dyDescent="0.2">
      <c r="A1721" s="45"/>
      <c r="B1721" s="78" t="s">
        <v>40</v>
      </c>
      <c r="C1721" s="90">
        <f>AM1675</f>
        <v>0</v>
      </c>
      <c r="D1721" s="83">
        <f t="shared" ref="D1721:D1723" si="321">Y1684*C1721</f>
        <v>0</v>
      </c>
      <c r="E1721" s="34">
        <f>Z1684*C1721</f>
        <v>0</v>
      </c>
      <c r="F1721" s="88"/>
      <c r="G1721" s="88"/>
      <c r="H1721" s="88"/>
    </row>
    <row r="1722" spans="1:17" ht="15" customHeight="1" x14ac:dyDescent="0.2">
      <c r="A1722" s="45"/>
      <c r="B1722" s="78" t="s">
        <v>33</v>
      </c>
      <c r="C1722" s="90">
        <f>AN1675</f>
        <v>0</v>
      </c>
      <c r="D1722" s="83">
        <f t="shared" si="321"/>
        <v>0</v>
      </c>
      <c r="E1722" s="34">
        <f>P1695*C1722</f>
        <v>0</v>
      </c>
      <c r="F1722" s="88"/>
      <c r="G1722" s="88"/>
      <c r="H1722" s="88"/>
    </row>
    <row r="1723" spans="1:17" ht="15" customHeight="1" x14ac:dyDescent="0.2">
      <c r="A1723" s="45"/>
      <c r="B1723" s="78" t="s">
        <v>32</v>
      </c>
      <c r="C1723" s="90">
        <f>AO1675</f>
        <v>0</v>
      </c>
      <c r="D1723" s="83">
        <f t="shared" si="321"/>
        <v>0</v>
      </c>
      <c r="E1723" s="34">
        <f>Z1685*C1723</f>
        <v>0</v>
      </c>
      <c r="F1723" s="88"/>
      <c r="G1723" s="88"/>
      <c r="H1723" s="88"/>
    </row>
    <row r="1724" spans="1:17" ht="15" customHeight="1" x14ac:dyDescent="0.2">
      <c r="A1724" s="45"/>
      <c r="B1724" s="78" t="s">
        <v>41</v>
      </c>
      <c r="C1724" s="90">
        <f>AP1675</f>
        <v>0</v>
      </c>
      <c r="D1724" s="83">
        <f>Y1692*C1724</f>
        <v>0</v>
      </c>
      <c r="E1724" s="34">
        <f>Z1692*C1724</f>
        <v>0</v>
      </c>
      <c r="F1724" s="88"/>
      <c r="G1724" s="88"/>
      <c r="H1724" s="88"/>
    </row>
    <row r="1725" spans="1:17" ht="15" customHeight="1" x14ac:dyDescent="0.2">
      <c r="A1725" s="45"/>
      <c r="B1725" s="78" t="s">
        <v>42</v>
      </c>
      <c r="C1725" s="90">
        <f>AQ1675</f>
        <v>0</v>
      </c>
      <c r="D1725" s="83">
        <f>Y1687*C1725</f>
        <v>0</v>
      </c>
      <c r="E1725" s="34">
        <f>Z1687*C1725</f>
        <v>0</v>
      </c>
      <c r="F1725" s="88"/>
      <c r="G1725" s="88"/>
      <c r="H1725" s="88"/>
    </row>
    <row r="1726" spans="1:17" ht="15" customHeight="1" x14ac:dyDescent="0.2">
      <c r="A1726" s="45"/>
      <c r="B1726" s="78" t="s">
        <v>43</v>
      </c>
      <c r="C1726" s="90">
        <f>AR1675</f>
        <v>0</v>
      </c>
      <c r="D1726" s="83">
        <f t="shared" ref="D1726:D1728" si="322">Y1689*C1726</f>
        <v>0</v>
      </c>
      <c r="E1726" s="34">
        <f>Z1689*C1726</f>
        <v>0</v>
      </c>
      <c r="F1726" s="88"/>
      <c r="G1726" s="88"/>
      <c r="H1726" s="88"/>
    </row>
    <row r="1727" spans="1:17" ht="15" customHeight="1" x14ac:dyDescent="0.2">
      <c r="A1727" s="45"/>
      <c r="B1727" s="78" t="s">
        <v>44</v>
      </c>
      <c r="C1727" s="90">
        <f>AS1675</f>
        <v>0</v>
      </c>
      <c r="D1727" s="83">
        <f t="shared" si="322"/>
        <v>0</v>
      </c>
      <c r="E1727" s="34">
        <f>Z1691*C1727</f>
        <v>0</v>
      </c>
      <c r="F1727" s="88"/>
      <c r="G1727" s="88"/>
      <c r="H1727" s="88"/>
    </row>
    <row r="1728" spans="1:17" ht="15" customHeight="1" x14ac:dyDescent="0.2">
      <c r="A1728" s="45"/>
      <c r="B1728" s="78" t="s">
        <v>45</v>
      </c>
      <c r="C1728" s="90">
        <f>AT1675</f>
        <v>0</v>
      </c>
      <c r="D1728" s="83">
        <f t="shared" si="322"/>
        <v>0</v>
      </c>
      <c r="E1728" s="34">
        <f>Z1690*C1728</f>
        <v>0</v>
      </c>
      <c r="F1728" s="88"/>
      <c r="G1728" s="88"/>
      <c r="H1728" s="88"/>
    </row>
    <row r="1729" spans="1:26" ht="15" customHeight="1" x14ac:dyDescent="0.2">
      <c r="A1729" s="45"/>
      <c r="B1729" s="78" t="s">
        <v>46</v>
      </c>
      <c r="C1729" s="90">
        <f>AU1675</f>
        <v>0</v>
      </c>
      <c r="D1729" s="83">
        <f>Y1688*C1729</f>
        <v>0</v>
      </c>
      <c r="E1729" s="34">
        <f>Z1688*C1729</f>
        <v>0</v>
      </c>
      <c r="F1729" s="88"/>
      <c r="G1729" s="88"/>
      <c r="H1729" s="88"/>
    </row>
    <row r="1730" spans="1:26" ht="15" customHeight="1" x14ac:dyDescent="0.2">
      <c r="A1730" s="45"/>
      <c r="B1730" s="53"/>
      <c r="C1730" s="89"/>
      <c r="D1730" s="83">
        <f t="shared" ref="D1730:D1731" si="323">Y1693*C1730</f>
        <v>0</v>
      </c>
      <c r="E1730" s="34">
        <f t="shared" ref="E1730:E1731" si="324">P1703*C1730</f>
        <v>0</v>
      </c>
      <c r="F1730" s="88"/>
      <c r="G1730" s="88"/>
      <c r="H1730" s="88"/>
    </row>
    <row r="1731" spans="1:26" ht="15" customHeight="1" x14ac:dyDescent="0.2">
      <c r="A1731" s="45"/>
      <c r="B1731" s="53"/>
      <c r="C1731" s="89"/>
      <c r="D1731" s="83">
        <f t="shared" si="323"/>
        <v>0</v>
      </c>
      <c r="E1731" s="34">
        <f t="shared" si="324"/>
        <v>0</v>
      </c>
      <c r="F1731" s="88"/>
      <c r="G1731" s="88"/>
      <c r="H1731" s="88"/>
    </row>
    <row r="1732" spans="1:26" ht="15" customHeight="1" x14ac:dyDescent="0.2">
      <c r="A1732" s="45"/>
      <c r="B1732" s="91"/>
      <c r="C1732" s="91"/>
      <c r="D1732" s="92">
        <f t="shared" ref="D1732:E1732" si="325">SUM(D1720:D1731)</f>
        <v>0</v>
      </c>
      <c r="E1732" s="93">
        <f t="shared" si="325"/>
        <v>0</v>
      </c>
      <c r="F1732" s="41"/>
      <c r="G1732" s="88"/>
      <c r="H1732" s="45"/>
    </row>
    <row r="1733" spans="1:26" ht="15" customHeight="1" x14ac:dyDescent="0.2">
      <c r="A1733" s="45"/>
      <c r="B1733" s="33" t="s">
        <v>187</v>
      </c>
      <c r="C1733" s="61"/>
      <c r="D1733" s="94">
        <f>SUM(D1708,D1697,D1719,D1732)</f>
        <v>209687.46999999997</v>
      </c>
      <c r="E1733" s="95">
        <f>SUM(E1732,E1708,E1697,E1719)</f>
        <v>133924</v>
      </c>
      <c r="F1733" s="92">
        <f>SUM(F1732,F1719,F1708,F1697)</f>
        <v>0</v>
      </c>
      <c r="G1733" s="45"/>
      <c r="H1733" s="45"/>
    </row>
    <row r="1734" spans="1:26" ht="15" customHeight="1" x14ac:dyDescent="0.2">
      <c r="A1734" s="45"/>
      <c r="B1734" s="45"/>
      <c r="C1734" s="45"/>
      <c r="D1734" s="45"/>
      <c r="E1734" s="45"/>
      <c r="F1734" s="45"/>
      <c r="G1734" s="45"/>
      <c r="H1734" s="45"/>
    </row>
    <row r="1735" spans="1:26" ht="15.75" customHeight="1" x14ac:dyDescent="0.2"/>
    <row r="1736" spans="1:26" ht="15.75" customHeight="1" x14ac:dyDescent="0.2"/>
    <row r="1737" spans="1:26" ht="15.75" customHeight="1" x14ac:dyDescent="0.2"/>
    <row r="1738" spans="1:26" ht="15.75" customHeight="1" x14ac:dyDescent="0.2"/>
    <row r="1739" spans="1:26" ht="15.75" customHeight="1" x14ac:dyDescent="0.2"/>
    <row r="1740" spans="1:26" ht="15.75" customHeight="1" x14ac:dyDescent="0.2"/>
    <row r="1741" spans="1:26" ht="15.75" customHeight="1" x14ac:dyDescent="0.2"/>
    <row r="1742" spans="1:26" ht="15" customHeight="1" x14ac:dyDescent="0.2">
      <c r="L1742" s="24"/>
      <c r="M1742" s="24"/>
      <c r="N1742" s="24"/>
      <c r="O1742" s="24"/>
      <c r="P1742" s="24"/>
      <c r="Q1742" s="24"/>
      <c r="R1742" s="24"/>
      <c r="S1742" s="24"/>
    </row>
    <row r="1743" spans="1:26" ht="15" customHeight="1" x14ac:dyDescent="0.2">
      <c r="B1743" s="33"/>
      <c r="C1743" s="96"/>
      <c r="D1743" s="96" t="s">
        <v>193</v>
      </c>
      <c r="E1743" s="96"/>
      <c r="F1743" s="96"/>
      <c r="G1743" s="96"/>
      <c r="H1743" s="33" t="s">
        <v>193</v>
      </c>
      <c r="I1743" s="96"/>
      <c r="J1743" s="96"/>
      <c r="K1743" s="96"/>
      <c r="L1743" s="33" t="s">
        <v>194</v>
      </c>
      <c r="M1743" s="96"/>
      <c r="N1743" s="96"/>
      <c r="O1743" s="96"/>
      <c r="P1743" s="96"/>
      <c r="Q1743" s="96"/>
      <c r="R1743" s="96"/>
      <c r="S1743" s="96"/>
      <c r="T1743" s="96"/>
      <c r="U1743" s="96"/>
      <c r="V1743" s="96"/>
      <c r="W1743" s="96"/>
      <c r="X1743" s="96"/>
      <c r="Y1743" s="96"/>
      <c r="Z1743" s="96"/>
    </row>
    <row r="1744" spans="1:26" ht="15" customHeight="1" x14ac:dyDescent="0.2">
      <c r="B1744" s="33" t="s">
        <v>195</v>
      </c>
      <c r="C1744" s="96" t="s">
        <v>101</v>
      </c>
      <c r="D1744" s="96"/>
      <c r="E1744" s="96"/>
      <c r="F1744" s="96"/>
      <c r="G1744" s="96"/>
      <c r="H1744" s="33"/>
      <c r="I1744" s="96"/>
      <c r="J1744" s="96"/>
      <c r="K1744" s="96"/>
      <c r="L1744" s="33" t="s">
        <v>196</v>
      </c>
      <c r="M1744" s="97">
        <f t="shared" ref="M1744:M1745" si="326">V1775*1.35</f>
        <v>0</v>
      </c>
      <c r="N1744" s="96"/>
      <c r="O1744" s="96"/>
      <c r="P1744" s="96"/>
      <c r="Q1744" s="96"/>
      <c r="R1744" s="96"/>
      <c r="S1744" s="96"/>
      <c r="T1744" s="96"/>
      <c r="U1744" s="96"/>
      <c r="V1744" s="96"/>
      <c r="W1744" s="96"/>
      <c r="X1744" s="96"/>
      <c r="Y1744" s="96"/>
      <c r="Z1744" s="96"/>
    </row>
    <row r="1745" spans="2:26" ht="15" customHeight="1" x14ac:dyDescent="0.2">
      <c r="B1745" s="33" t="s">
        <v>104</v>
      </c>
      <c r="C1745" s="98">
        <v>651</v>
      </c>
      <c r="D1745" s="96">
        <v>434</v>
      </c>
      <c r="E1745" s="96">
        <f t="shared" ref="E1745:E1748" si="327">D1745*50%</f>
        <v>217</v>
      </c>
      <c r="F1745" s="96"/>
      <c r="G1745" s="96"/>
      <c r="H1745" s="33" t="s">
        <v>197</v>
      </c>
      <c r="I1745" s="96"/>
      <c r="J1745" s="96"/>
      <c r="K1745" s="96"/>
      <c r="L1745" s="33" t="s">
        <v>198</v>
      </c>
      <c r="M1745" s="97">
        <f t="shared" si="326"/>
        <v>0</v>
      </c>
      <c r="N1745" s="96"/>
      <c r="O1745" s="96"/>
      <c r="P1745" s="96"/>
      <c r="Q1745" s="96"/>
      <c r="R1745" s="96"/>
      <c r="S1745" s="96"/>
      <c r="T1745" s="96"/>
      <c r="U1745" s="96"/>
      <c r="V1745" s="96"/>
      <c r="W1745" s="96"/>
      <c r="X1745" s="96"/>
      <c r="Y1745" s="96"/>
      <c r="Z1745" s="96"/>
    </row>
    <row r="1746" spans="2:26" ht="15" customHeight="1" x14ac:dyDescent="0.2">
      <c r="B1746" s="33" t="s">
        <v>108</v>
      </c>
      <c r="C1746" s="98">
        <v>651</v>
      </c>
      <c r="D1746" s="96">
        <v>434</v>
      </c>
      <c r="E1746" s="96">
        <f t="shared" si="327"/>
        <v>217</v>
      </c>
      <c r="F1746" s="96"/>
      <c r="G1746" s="96"/>
      <c r="H1746" s="33" t="s">
        <v>102</v>
      </c>
      <c r="I1746" s="98">
        <v>8000.2</v>
      </c>
      <c r="J1746" s="96">
        <v>6450</v>
      </c>
      <c r="K1746" s="96">
        <v>1935</v>
      </c>
      <c r="L1746" s="33" t="s">
        <v>199</v>
      </c>
      <c r="M1746" s="97">
        <f>V1777*1.4</f>
        <v>0</v>
      </c>
      <c r="N1746" s="96"/>
      <c r="O1746" s="96"/>
      <c r="P1746" s="96"/>
      <c r="Q1746" s="96"/>
      <c r="R1746" s="96"/>
      <c r="S1746" s="96"/>
      <c r="T1746" s="96"/>
      <c r="U1746" s="96"/>
      <c r="V1746" s="96"/>
      <c r="W1746" s="96"/>
      <c r="X1746" s="96"/>
      <c r="Y1746" s="96"/>
      <c r="Z1746" s="96"/>
    </row>
    <row r="1747" spans="2:26" ht="15" customHeight="1" x14ac:dyDescent="0.2">
      <c r="B1747" s="33" t="s">
        <v>111</v>
      </c>
      <c r="C1747" s="98">
        <v>900</v>
      </c>
      <c r="D1747" s="96">
        <v>600</v>
      </c>
      <c r="E1747" s="96">
        <f t="shared" si="327"/>
        <v>300</v>
      </c>
      <c r="F1747" s="96"/>
      <c r="G1747" s="96"/>
      <c r="H1747" s="33" t="s">
        <v>105</v>
      </c>
      <c r="I1747" s="98">
        <v>8000.2</v>
      </c>
      <c r="J1747" s="96">
        <v>6450</v>
      </c>
      <c r="K1747" s="96">
        <v>1935</v>
      </c>
      <c r="L1747" s="33" t="s">
        <v>200</v>
      </c>
      <c r="M1747" s="97">
        <f t="shared" ref="M1747:M1749" si="328">V1778*1.35</f>
        <v>0</v>
      </c>
      <c r="N1747" s="96"/>
      <c r="O1747" s="96"/>
      <c r="P1747" s="96"/>
      <c r="Q1747" s="96"/>
      <c r="R1747" s="96"/>
      <c r="S1747" s="96"/>
      <c r="T1747" s="96"/>
      <c r="U1747" s="96"/>
      <c r="V1747" s="96"/>
      <c r="W1747" s="96"/>
      <c r="X1747" s="96"/>
      <c r="Y1747" s="96"/>
      <c r="Z1747" s="96"/>
    </row>
    <row r="1748" spans="2:26" ht="15" customHeight="1" x14ac:dyDescent="0.2">
      <c r="B1748" s="33" t="s">
        <v>113</v>
      </c>
      <c r="C1748" s="98">
        <v>900</v>
      </c>
      <c r="D1748" s="96">
        <v>600</v>
      </c>
      <c r="E1748" s="96">
        <f t="shared" si="327"/>
        <v>300</v>
      </c>
      <c r="F1748" s="96"/>
      <c r="G1748" s="96"/>
      <c r="H1748" s="33" t="s">
        <v>201</v>
      </c>
      <c r="I1748" s="98">
        <v>4550</v>
      </c>
      <c r="J1748" s="96">
        <v>3500</v>
      </c>
      <c r="K1748" s="96">
        <v>1050</v>
      </c>
      <c r="L1748" s="33" t="s">
        <v>202</v>
      </c>
      <c r="M1748" s="97">
        <f t="shared" si="328"/>
        <v>0</v>
      </c>
      <c r="N1748" s="96"/>
      <c r="O1748" s="96"/>
      <c r="P1748" s="96"/>
      <c r="Q1748" s="96"/>
      <c r="R1748" s="96"/>
      <c r="S1748" s="96"/>
      <c r="T1748" s="96"/>
      <c r="U1748" s="96"/>
      <c r="V1748" s="96"/>
      <c r="W1748" s="96"/>
      <c r="X1748" s="96"/>
      <c r="Y1748" s="96"/>
      <c r="Z1748" s="96"/>
    </row>
    <row r="1749" spans="2:26" ht="15" customHeight="1" x14ac:dyDescent="0.2">
      <c r="B1749" s="33" t="s">
        <v>117</v>
      </c>
      <c r="C1749" s="98">
        <v>1304.19</v>
      </c>
      <c r="D1749" s="98">
        <v>1011</v>
      </c>
      <c r="E1749" s="96">
        <v>293</v>
      </c>
      <c r="F1749" s="96"/>
      <c r="G1749" s="96"/>
      <c r="H1749" s="33" t="s">
        <v>132</v>
      </c>
      <c r="I1749" s="98">
        <v>7605</v>
      </c>
      <c r="J1749" s="96">
        <v>6450</v>
      </c>
      <c r="K1749" s="96">
        <v>1935</v>
      </c>
      <c r="L1749" s="33" t="s">
        <v>203</v>
      </c>
      <c r="M1749" s="97">
        <f t="shared" si="328"/>
        <v>0</v>
      </c>
      <c r="N1749" s="96"/>
      <c r="O1749" s="96"/>
      <c r="P1749" s="96"/>
      <c r="Q1749" s="96"/>
      <c r="R1749" s="96"/>
      <c r="S1749" s="96"/>
      <c r="T1749" s="96"/>
      <c r="U1749" s="96"/>
      <c r="V1749" s="96"/>
      <c r="W1749" s="96"/>
      <c r="X1749" s="96"/>
      <c r="Y1749" s="96"/>
      <c r="Z1749" s="96"/>
    </row>
    <row r="1750" spans="2:26" ht="15" customHeight="1" x14ac:dyDescent="0.2">
      <c r="B1750" s="33" t="s">
        <v>121</v>
      </c>
      <c r="C1750" s="98">
        <v>1006.5</v>
      </c>
      <c r="D1750" s="96">
        <v>671</v>
      </c>
      <c r="E1750" s="96">
        <f>D1750*50%</f>
        <v>335.5</v>
      </c>
      <c r="F1750" s="96"/>
      <c r="G1750" s="96"/>
      <c r="H1750" s="33" t="s">
        <v>137</v>
      </c>
      <c r="I1750" s="98">
        <v>5751.2</v>
      </c>
      <c r="J1750" s="96">
        <v>4625</v>
      </c>
      <c r="K1750" s="96">
        <v>1387.5</v>
      </c>
      <c r="L1750" s="33"/>
      <c r="M1750" s="96"/>
      <c r="N1750" s="96"/>
      <c r="O1750" s="96"/>
      <c r="P1750" s="96"/>
      <c r="Q1750" s="96"/>
      <c r="R1750" s="96"/>
      <c r="S1750" s="96"/>
      <c r="T1750" s="96"/>
      <c r="U1750" s="96"/>
      <c r="V1750" s="96"/>
      <c r="W1750" s="96"/>
      <c r="X1750" s="96"/>
      <c r="Y1750" s="96"/>
      <c r="Z1750" s="96"/>
    </row>
    <row r="1751" spans="2:26" ht="15" customHeight="1" x14ac:dyDescent="0.2">
      <c r="B1751" s="33" t="s">
        <v>126</v>
      </c>
      <c r="C1751" s="98">
        <v>1050.32</v>
      </c>
      <c r="D1751" s="96">
        <v>691</v>
      </c>
      <c r="E1751" s="96">
        <v>359</v>
      </c>
      <c r="F1751" s="96"/>
      <c r="G1751" s="96"/>
      <c r="H1751" s="33" t="s">
        <v>142</v>
      </c>
      <c r="I1751" s="98">
        <v>8000.2</v>
      </c>
      <c r="J1751" s="96">
        <v>6450</v>
      </c>
      <c r="K1751" s="96">
        <v>1935</v>
      </c>
      <c r="L1751" s="33"/>
      <c r="M1751" s="96"/>
      <c r="N1751" s="96"/>
      <c r="O1751" s="96"/>
      <c r="P1751" s="96"/>
      <c r="Q1751" s="96"/>
      <c r="R1751" s="96"/>
      <c r="S1751" s="96"/>
      <c r="T1751" s="96"/>
      <c r="U1751" s="96"/>
      <c r="V1751" s="96"/>
      <c r="W1751" s="96"/>
      <c r="X1751" s="96"/>
      <c r="Y1751" s="96"/>
      <c r="Z1751" s="96"/>
    </row>
    <row r="1752" spans="2:26" ht="15" customHeight="1" x14ac:dyDescent="0.2">
      <c r="B1752" s="33" t="s">
        <v>141</v>
      </c>
      <c r="C1752" s="98">
        <v>1850.8</v>
      </c>
      <c r="D1752" s="96">
        <v>1322</v>
      </c>
      <c r="E1752" s="96">
        <v>529</v>
      </c>
      <c r="F1752" s="96"/>
      <c r="G1752" s="96"/>
      <c r="H1752" s="33" t="s">
        <v>145</v>
      </c>
      <c r="I1752" s="98">
        <v>8000.2</v>
      </c>
      <c r="J1752" s="96">
        <v>6450</v>
      </c>
      <c r="K1752" s="96">
        <v>1935</v>
      </c>
      <c r="L1752" s="33"/>
      <c r="M1752" s="96"/>
      <c r="N1752" s="96"/>
      <c r="O1752" s="96"/>
      <c r="P1752" s="96"/>
      <c r="Q1752" s="96"/>
      <c r="R1752" s="96"/>
      <c r="S1752" s="96"/>
      <c r="T1752" s="96"/>
      <c r="U1752" s="96"/>
      <c r="V1752" s="96"/>
      <c r="W1752" s="96"/>
      <c r="X1752" s="96"/>
      <c r="Y1752" s="96"/>
      <c r="Z1752" s="96"/>
    </row>
    <row r="1753" spans="2:26" ht="15" customHeight="1" x14ac:dyDescent="0.2">
      <c r="B1753" s="33" t="s">
        <v>144</v>
      </c>
      <c r="C1753" s="98">
        <v>3005.85</v>
      </c>
      <c r="D1753" s="96">
        <v>2073</v>
      </c>
      <c r="E1753" s="96">
        <v>933</v>
      </c>
      <c r="F1753" s="96"/>
      <c r="G1753" s="96"/>
      <c r="H1753" s="33"/>
      <c r="I1753" s="96"/>
      <c r="J1753" s="96"/>
      <c r="K1753" s="96"/>
      <c r="L1753" s="33"/>
      <c r="M1753" s="96"/>
      <c r="N1753" s="96"/>
      <c r="O1753" s="96"/>
      <c r="P1753" s="96"/>
      <c r="Q1753" s="96"/>
      <c r="R1753" s="96"/>
      <c r="S1753" s="96"/>
      <c r="T1753" s="96"/>
      <c r="U1753" s="96"/>
      <c r="V1753" s="96"/>
      <c r="W1753" s="96"/>
      <c r="X1753" s="96"/>
      <c r="Y1753" s="96"/>
      <c r="Z1753" s="96"/>
    </row>
    <row r="1754" spans="2:26" ht="15" customHeight="1" x14ac:dyDescent="0.2">
      <c r="B1754" s="33" t="s">
        <v>147</v>
      </c>
      <c r="C1754" s="98">
        <v>5500.6</v>
      </c>
      <c r="D1754" s="96">
        <v>3929</v>
      </c>
      <c r="E1754" s="96">
        <v>1572</v>
      </c>
      <c r="F1754" s="96"/>
      <c r="G1754" s="96"/>
      <c r="H1754" s="33"/>
      <c r="I1754" s="96"/>
      <c r="J1754" s="96"/>
      <c r="K1754" s="96"/>
      <c r="L1754" s="33"/>
      <c r="M1754" s="96"/>
      <c r="N1754" s="96"/>
      <c r="O1754" s="96"/>
      <c r="P1754" s="96"/>
      <c r="Q1754" s="96"/>
      <c r="R1754" s="96"/>
      <c r="S1754" s="96"/>
      <c r="T1754" s="96"/>
      <c r="U1754" s="96"/>
      <c r="V1754" s="96"/>
      <c r="W1754" s="96"/>
      <c r="X1754" s="96"/>
      <c r="Y1754" s="96"/>
      <c r="Z1754" s="96"/>
    </row>
    <row r="1755" spans="2:26" ht="15" customHeight="1" x14ac:dyDescent="0.2">
      <c r="B1755" s="33" t="s">
        <v>150</v>
      </c>
      <c r="C1755" s="98">
        <v>6202</v>
      </c>
      <c r="D1755" s="96">
        <v>4430</v>
      </c>
      <c r="E1755" s="96">
        <v>1772</v>
      </c>
      <c r="F1755" s="96"/>
      <c r="G1755" s="96"/>
      <c r="H1755" s="33"/>
      <c r="I1755" s="96"/>
      <c r="J1755" s="96"/>
      <c r="K1755" s="96"/>
      <c r="L1755" s="33"/>
      <c r="M1755" s="96"/>
      <c r="N1755" s="96"/>
      <c r="O1755" s="96"/>
      <c r="P1755" s="96"/>
      <c r="Q1755" s="96"/>
      <c r="R1755" s="96"/>
      <c r="S1755" s="96"/>
      <c r="T1755" s="96"/>
      <c r="U1755" s="96"/>
      <c r="V1755" s="96"/>
      <c r="W1755" s="96"/>
      <c r="X1755" s="96"/>
      <c r="Y1755" s="96"/>
      <c r="Z1755" s="96"/>
    </row>
    <row r="1756" spans="2:26" ht="15" customHeight="1" x14ac:dyDescent="0.2">
      <c r="B1756" s="33" t="s">
        <v>152</v>
      </c>
      <c r="C1756" s="98">
        <v>6202</v>
      </c>
      <c r="D1756" s="96">
        <v>4430</v>
      </c>
      <c r="E1756" s="96">
        <v>1772</v>
      </c>
      <c r="F1756" s="96"/>
      <c r="G1756" s="96"/>
      <c r="H1756" s="33"/>
      <c r="I1756" s="96"/>
      <c r="J1756" s="96"/>
      <c r="K1756" s="96"/>
      <c r="L1756" s="33"/>
      <c r="M1756" s="96"/>
      <c r="N1756" s="96"/>
      <c r="O1756" s="96"/>
      <c r="P1756" s="96"/>
      <c r="Q1756" s="96"/>
      <c r="R1756" s="96"/>
      <c r="S1756" s="96"/>
      <c r="T1756" s="96"/>
      <c r="U1756" s="96"/>
      <c r="V1756" s="96"/>
      <c r="W1756" s="96"/>
      <c r="X1756" s="96"/>
      <c r="Y1756" s="96"/>
      <c r="Z1756" s="96"/>
    </row>
    <row r="1757" spans="2:26" ht="15" customHeight="1" x14ac:dyDescent="0.2">
      <c r="B1757" s="33" t="s">
        <v>155</v>
      </c>
      <c r="C1757" s="98">
        <v>7301</v>
      </c>
      <c r="D1757" s="96">
        <v>5215</v>
      </c>
      <c r="E1757" s="96">
        <v>2086</v>
      </c>
      <c r="F1757" s="96"/>
      <c r="G1757" s="96"/>
      <c r="H1757" s="33"/>
      <c r="I1757" s="96"/>
      <c r="J1757" s="96"/>
      <c r="K1757" s="96"/>
      <c r="L1757" s="33"/>
      <c r="M1757" s="96"/>
      <c r="N1757" s="96"/>
      <c r="O1757" s="96"/>
      <c r="P1757" s="96"/>
      <c r="Q1757" s="96"/>
      <c r="R1757" s="96"/>
      <c r="S1757" s="96"/>
      <c r="T1757" s="96"/>
      <c r="U1757" s="96"/>
      <c r="V1757" s="96"/>
      <c r="W1757" s="96"/>
      <c r="X1757" s="96"/>
      <c r="Y1757" s="96"/>
      <c r="Z1757" s="96"/>
    </row>
    <row r="1758" spans="2:26" ht="15" customHeight="1" x14ac:dyDescent="0.2">
      <c r="B1758" s="33" t="s">
        <v>157</v>
      </c>
      <c r="C1758" s="98">
        <v>3800</v>
      </c>
      <c r="D1758" s="96">
        <v>2235</v>
      </c>
      <c r="E1758" s="96">
        <v>894</v>
      </c>
      <c r="F1758" s="96"/>
      <c r="G1758" s="96"/>
      <c r="H1758" s="33"/>
      <c r="I1758" s="96"/>
      <c r="J1758" s="96"/>
      <c r="K1758" s="96"/>
      <c r="L1758" s="33"/>
      <c r="M1758" s="96"/>
      <c r="N1758" s="96"/>
      <c r="O1758" s="96"/>
      <c r="P1758" s="96"/>
      <c r="Q1758" s="96"/>
      <c r="R1758" s="96"/>
      <c r="S1758" s="96"/>
      <c r="T1758" s="96"/>
      <c r="U1758" s="96"/>
      <c r="V1758" s="96"/>
      <c r="W1758" s="96"/>
      <c r="X1758" s="96"/>
      <c r="Y1758" s="96"/>
      <c r="Z1758" s="96"/>
    </row>
    <row r="1759" spans="2:26" ht="15" customHeight="1" x14ac:dyDescent="0.2">
      <c r="C1759" s="86">
        <f>D1759+E1759</f>
        <v>2002</v>
      </c>
      <c r="D1759" s="86">
        <v>1300</v>
      </c>
      <c r="E1759" s="86">
        <f>D1759*54%</f>
        <v>702</v>
      </c>
    </row>
    <row r="1760" spans="2:26" ht="15.75" customHeight="1" x14ac:dyDescent="0.2"/>
    <row r="1761" spans="1:60" ht="15.75" customHeight="1" x14ac:dyDescent="0.2"/>
    <row r="1762" spans="1:60" ht="15.75" customHeight="1" x14ac:dyDescent="0.2"/>
    <row r="1763" spans="1:60" ht="15.75" customHeight="1" x14ac:dyDescent="0.2"/>
    <row r="1764" spans="1:60" ht="15.75" customHeight="1" x14ac:dyDescent="0.2"/>
    <row r="1765" spans="1:60" ht="33" customHeight="1" x14ac:dyDescent="0.2">
      <c r="A1765" s="215"/>
      <c r="B1765" s="215"/>
      <c r="C1765" s="215"/>
      <c r="D1765" s="215"/>
      <c r="E1765" s="215"/>
      <c r="F1765" s="215"/>
      <c r="G1765" s="215"/>
      <c r="H1765" s="215"/>
      <c r="I1765" s="215"/>
      <c r="J1765" s="215"/>
      <c r="K1765" s="215"/>
      <c r="L1765" s="215"/>
      <c r="M1765" s="215"/>
      <c r="N1765" s="215"/>
      <c r="O1765" s="215"/>
      <c r="P1765" s="215"/>
      <c r="Q1765" s="215"/>
      <c r="R1765" s="215"/>
      <c r="S1765" s="215"/>
      <c r="T1765" s="215"/>
      <c r="U1765" s="215"/>
      <c r="V1765" s="215"/>
      <c r="W1765" s="215"/>
      <c r="X1765" s="215"/>
      <c r="Y1765" s="215"/>
      <c r="Z1765" s="215"/>
      <c r="AA1765" s="215"/>
      <c r="AB1765" s="215"/>
      <c r="AC1765" s="215"/>
      <c r="AD1765" s="215"/>
      <c r="AE1765" s="215"/>
      <c r="AF1765" s="215"/>
      <c r="AG1765" s="215"/>
      <c r="AH1765" s="215"/>
      <c r="AI1765" s="215"/>
      <c r="AJ1765" s="215"/>
      <c r="AK1765" s="215"/>
      <c r="AL1765" s="215"/>
      <c r="AM1765" s="215"/>
      <c r="AN1765" s="215"/>
      <c r="AO1765" s="215"/>
      <c r="AP1765" s="215"/>
      <c r="AQ1765" s="215"/>
      <c r="AR1765" s="215"/>
      <c r="AS1765" s="215"/>
      <c r="AT1765" s="215"/>
      <c r="AU1765" s="215"/>
      <c r="AV1765" s="215"/>
      <c r="AW1765" s="215"/>
      <c r="AX1765" s="215"/>
      <c r="AY1765" s="215"/>
      <c r="AZ1765" s="215"/>
      <c r="BA1765" s="215"/>
      <c r="BB1765" s="215"/>
      <c r="BC1765" s="215"/>
      <c r="BD1765" s="215"/>
      <c r="BE1765" s="215"/>
      <c r="BF1765" s="215"/>
      <c r="BG1765" s="215"/>
      <c r="BH1765" s="215"/>
    </row>
    <row r="1766" spans="1:60" ht="15.75" customHeight="1" x14ac:dyDescent="0.2"/>
    <row r="1767" spans="1:60" ht="15.75" customHeight="1" x14ac:dyDescent="0.2"/>
    <row r="1768" spans="1:60" ht="15" customHeight="1" x14ac:dyDescent="0.2">
      <c r="A1768" s="1" t="s">
        <v>0</v>
      </c>
      <c r="B1768" s="1" t="s">
        <v>1</v>
      </c>
      <c r="C1768" s="2" t="s">
        <v>2</v>
      </c>
      <c r="D1768" s="2" t="s">
        <v>3</v>
      </c>
      <c r="E1768" s="2" t="s">
        <v>4</v>
      </c>
      <c r="F1768" s="2" t="s">
        <v>5</v>
      </c>
      <c r="G1768" s="2" t="s">
        <v>6</v>
      </c>
      <c r="H1768" s="2" t="s">
        <v>7</v>
      </c>
      <c r="I1768" s="2" t="s">
        <v>8</v>
      </c>
      <c r="J1768" s="2" t="s">
        <v>9</v>
      </c>
      <c r="K1768" s="2" t="s">
        <v>10</v>
      </c>
      <c r="L1768" s="2" t="s">
        <v>11</v>
      </c>
      <c r="M1768" s="2" t="s">
        <v>12</v>
      </c>
      <c r="N1768" s="2" t="s">
        <v>13</v>
      </c>
      <c r="O1768" s="2" t="s">
        <v>14</v>
      </c>
      <c r="P1768" s="1" t="s">
        <v>15</v>
      </c>
      <c r="Q1768" s="1" t="s">
        <v>16</v>
      </c>
      <c r="R1768" s="3" t="s">
        <v>17</v>
      </c>
      <c r="S1768" s="3" t="s">
        <v>18</v>
      </c>
      <c r="T1768" s="3" t="s">
        <v>19</v>
      </c>
      <c r="U1768" s="4" t="s">
        <v>20</v>
      </c>
      <c r="V1768" s="3" t="s">
        <v>21</v>
      </c>
      <c r="W1768" s="3" t="s">
        <v>22</v>
      </c>
      <c r="X1768" s="4" t="s">
        <v>23</v>
      </c>
      <c r="Y1768" s="4"/>
      <c r="Z1768" s="4"/>
      <c r="AA1768" s="4"/>
      <c r="AB1768" s="6" t="s">
        <v>27</v>
      </c>
      <c r="AC1768" s="6" t="s">
        <v>28</v>
      </c>
      <c r="AD1768" s="6" t="s">
        <v>131</v>
      </c>
      <c r="AE1768" s="7" t="s">
        <v>29</v>
      </c>
      <c r="AF1768" s="6" t="s">
        <v>120</v>
      </c>
      <c r="AG1768" s="8" t="s">
        <v>31</v>
      </c>
      <c r="AH1768" s="8" t="s">
        <v>32</v>
      </c>
      <c r="AI1768" s="8" t="s">
        <v>33</v>
      </c>
      <c r="AJ1768" s="8" t="s">
        <v>411</v>
      </c>
      <c r="AK1768" s="8" t="s">
        <v>34</v>
      </c>
      <c r="AL1768" s="9" t="s">
        <v>39</v>
      </c>
      <c r="AM1768" s="9" t="s">
        <v>40</v>
      </c>
      <c r="AN1768" s="9" t="s">
        <v>33</v>
      </c>
      <c r="AO1768" s="9" t="s">
        <v>32</v>
      </c>
      <c r="AP1768" s="9" t="s">
        <v>41</v>
      </c>
      <c r="AQ1768" s="9" t="s">
        <v>42</v>
      </c>
      <c r="AR1768" s="9" t="s">
        <v>43</v>
      </c>
      <c r="AS1768" s="9" t="s">
        <v>44</v>
      </c>
      <c r="AT1768" s="9" t="s">
        <v>45</v>
      </c>
      <c r="AU1768" s="9" t="s">
        <v>46</v>
      </c>
      <c r="AV1768" s="10"/>
      <c r="AW1768" s="10"/>
      <c r="AX1768" s="10"/>
      <c r="AY1768" s="10"/>
      <c r="AZ1768" s="10"/>
      <c r="BA1768" s="10"/>
      <c r="BB1768" s="10"/>
      <c r="BC1768" s="10"/>
      <c r="BD1768" s="10"/>
      <c r="BE1768" s="10"/>
      <c r="BF1768" s="10"/>
    </row>
    <row r="1769" spans="1:60" ht="15" customHeight="1" x14ac:dyDescent="0.2">
      <c r="A1769" s="11"/>
      <c r="B1769" s="11">
        <v>1</v>
      </c>
      <c r="C1769" s="11" t="s">
        <v>47</v>
      </c>
      <c r="D1769" s="11"/>
      <c r="E1769" s="11"/>
      <c r="F1769" s="11"/>
      <c r="G1769" s="11"/>
      <c r="H1769" s="11"/>
      <c r="I1769" s="11"/>
      <c r="J1769" s="11"/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  <c r="Z1769" s="11"/>
      <c r="AA1769" s="11"/>
      <c r="AB1769" s="11"/>
      <c r="AC1769" s="11"/>
      <c r="AD1769" s="11"/>
      <c r="AE1769" s="11"/>
      <c r="AF1769" s="11"/>
      <c r="AG1769" s="11"/>
      <c r="AH1769" s="11"/>
      <c r="AI1769" s="11"/>
      <c r="AJ1769" s="11"/>
      <c r="AK1769" s="11"/>
      <c r="AL1769" s="11"/>
      <c r="AM1769" s="11"/>
      <c r="AN1769" s="11"/>
      <c r="AO1769" s="11"/>
      <c r="AP1769" s="11"/>
      <c r="AQ1769" s="11"/>
      <c r="AR1769" s="11"/>
      <c r="AS1769" s="11"/>
      <c r="AT1769" s="11"/>
      <c r="AU1769" s="11"/>
      <c r="AV1769" s="12"/>
      <c r="AW1769" s="12"/>
      <c r="AX1769" s="12"/>
      <c r="AY1769" s="12"/>
      <c r="AZ1769" s="12"/>
      <c r="BA1769" s="12"/>
      <c r="BB1769" s="12"/>
      <c r="BC1769" s="12"/>
      <c r="BD1769" s="12"/>
      <c r="BE1769" s="12"/>
      <c r="BF1769" s="12"/>
    </row>
    <row r="1770" spans="1:60" ht="15" customHeight="1" x14ac:dyDescent="0.2">
      <c r="A1770" s="1"/>
      <c r="B1770" s="1"/>
      <c r="C1770" s="255"/>
      <c r="D1770" s="14"/>
      <c r="E1770" s="14"/>
      <c r="F1770" s="14"/>
      <c r="G1770" s="14"/>
      <c r="H1770" s="14"/>
      <c r="I1770" s="14"/>
      <c r="J1770" s="14"/>
      <c r="K1770" s="14"/>
      <c r="L1770" s="14"/>
      <c r="M1770" s="14"/>
      <c r="N1770" s="14"/>
      <c r="O1770" s="14"/>
      <c r="P1770" s="14"/>
      <c r="Q1770" s="1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8"/>
      <c r="AC1770" s="8"/>
      <c r="AD1770" s="8"/>
      <c r="AE1770" s="8"/>
      <c r="AF1770" s="8"/>
      <c r="AG1770" s="8"/>
      <c r="AH1770" s="8"/>
      <c r="AI1770" s="8"/>
      <c r="AJ1770" s="8"/>
      <c r="AK1770" s="8"/>
      <c r="AL1770" s="15"/>
      <c r="AM1770" s="15"/>
      <c r="AN1770" s="15"/>
      <c r="AO1770" s="15"/>
      <c r="AP1770" s="15"/>
      <c r="AQ1770" s="15"/>
      <c r="AR1770" s="15"/>
      <c r="AS1770" s="15"/>
      <c r="AT1770" s="15"/>
      <c r="AU1770" s="15"/>
      <c r="AV1770" s="10"/>
      <c r="AW1770" s="10"/>
      <c r="AX1770" s="10"/>
      <c r="AY1770" s="10"/>
      <c r="AZ1770" s="10"/>
      <c r="BA1770" s="10"/>
      <c r="BB1770" s="10"/>
      <c r="BC1770" s="10"/>
      <c r="BD1770" s="10"/>
      <c r="BE1770" s="10"/>
      <c r="BF1770" s="10"/>
    </row>
    <row r="1771" spans="1:60" ht="15" customHeight="1" x14ac:dyDescent="0.2">
      <c r="A1771" s="1"/>
      <c r="B1771" s="263">
        <v>1</v>
      </c>
      <c r="C1771" s="240" t="s">
        <v>48</v>
      </c>
      <c r="D1771" s="14"/>
      <c r="E1771" s="14"/>
      <c r="F1771" s="14"/>
      <c r="G1771" s="14"/>
      <c r="H1771" s="14"/>
      <c r="I1771" s="14"/>
      <c r="J1771" s="14"/>
      <c r="K1771" s="14">
        <v>1</v>
      </c>
      <c r="L1771" s="14"/>
      <c r="M1771" s="14"/>
      <c r="N1771" s="14"/>
      <c r="O1771" s="14"/>
      <c r="P1771" s="14"/>
      <c r="Q1771" s="1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8"/>
      <c r="AC1771" s="8"/>
      <c r="AD1771" s="8"/>
      <c r="AE1771" s="8"/>
      <c r="AF1771" s="8"/>
      <c r="AG1771" s="8"/>
      <c r="AH1771" s="8"/>
      <c r="AI1771" s="8"/>
      <c r="AJ1771" s="8"/>
      <c r="AK1771" s="8"/>
      <c r="AL1771" s="15"/>
      <c r="AM1771" s="15"/>
      <c r="AN1771" s="15"/>
      <c r="AO1771" s="15"/>
      <c r="AP1771" s="15"/>
      <c r="AQ1771" s="15"/>
      <c r="AR1771" s="15"/>
      <c r="AS1771" s="15"/>
      <c r="AT1771" s="15"/>
      <c r="AU1771" s="15"/>
      <c r="AV1771" s="10"/>
      <c r="AW1771" s="10"/>
      <c r="AX1771" s="10"/>
      <c r="AY1771" s="10"/>
      <c r="AZ1771" s="10"/>
      <c r="BA1771" s="10"/>
      <c r="BB1771" s="10"/>
      <c r="BC1771" s="10"/>
      <c r="BD1771" s="10"/>
      <c r="BE1771" s="10"/>
      <c r="BF1771" s="10"/>
    </row>
    <row r="1772" spans="1:60" ht="15" customHeight="1" x14ac:dyDescent="0.2">
      <c r="A1772" s="19"/>
      <c r="B1772" s="261">
        <v>2</v>
      </c>
      <c r="C1772" s="262" t="s">
        <v>49</v>
      </c>
      <c r="D1772" s="14"/>
      <c r="E1772" s="14"/>
      <c r="F1772" s="14"/>
      <c r="G1772" s="14"/>
      <c r="H1772" s="14"/>
      <c r="I1772" s="14"/>
      <c r="J1772" s="14"/>
      <c r="K1772" s="14"/>
      <c r="L1772" s="14"/>
      <c r="M1772" s="14">
        <v>1</v>
      </c>
      <c r="N1772" s="14"/>
      <c r="O1772" s="14"/>
      <c r="P1772" s="14"/>
      <c r="Q1772" s="1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8"/>
      <c r="AC1772" s="8"/>
      <c r="AD1772" s="8"/>
      <c r="AE1772" s="8"/>
      <c r="AF1772" s="8"/>
      <c r="AG1772" s="8">
        <v>1</v>
      </c>
      <c r="AH1772" s="8"/>
      <c r="AI1772" s="8"/>
      <c r="AJ1772" s="8"/>
      <c r="AK1772" s="8"/>
      <c r="AL1772" s="15"/>
      <c r="AM1772" s="15"/>
      <c r="AN1772" s="15"/>
      <c r="AO1772" s="15"/>
      <c r="AP1772" s="15"/>
      <c r="AQ1772" s="15"/>
      <c r="AR1772" s="15"/>
      <c r="AS1772" s="15"/>
      <c r="AT1772" s="15"/>
      <c r="AU1772" s="15"/>
    </row>
    <row r="1773" spans="1:60" ht="15" customHeight="1" x14ac:dyDescent="0.2">
      <c r="A1773" s="1"/>
      <c r="B1773" s="263">
        <v>3</v>
      </c>
      <c r="C1773" s="240" t="s">
        <v>50</v>
      </c>
      <c r="D1773" s="14">
        <v>4</v>
      </c>
      <c r="E1773" s="14">
        <v>4</v>
      </c>
      <c r="F1773" s="14"/>
      <c r="G1773" s="14"/>
      <c r="H1773" s="14"/>
      <c r="I1773" s="14"/>
      <c r="J1773" s="14"/>
      <c r="K1773" s="14"/>
      <c r="L1773" s="14"/>
      <c r="M1773" s="14"/>
      <c r="N1773" s="14"/>
      <c r="O1773" s="14"/>
      <c r="P1773" s="14"/>
      <c r="Q1773" s="1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8"/>
      <c r="AC1773" s="8"/>
      <c r="AD1773" s="8"/>
      <c r="AE1773" s="8"/>
      <c r="AF1773" s="8"/>
      <c r="AG1773" s="8"/>
      <c r="AH1773" s="8"/>
      <c r="AI1773" s="8"/>
      <c r="AJ1773" s="8"/>
      <c r="AK1773" s="8"/>
      <c r="AL1773" s="15"/>
      <c r="AM1773" s="15"/>
      <c r="AN1773" s="15"/>
      <c r="AO1773" s="15"/>
      <c r="AP1773" s="15"/>
      <c r="AQ1773" s="15"/>
      <c r="AR1773" s="15"/>
      <c r="AS1773" s="15"/>
      <c r="AT1773" s="15"/>
      <c r="AU1773" s="15"/>
      <c r="AV1773" s="10"/>
      <c r="AW1773" s="10"/>
      <c r="AX1773" s="10"/>
      <c r="AY1773" s="10"/>
      <c r="AZ1773" s="10"/>
      <c r="BA1773" s="10"/>
      <c r="BB1773" s="10"/>
      <c r="BC1773" s="10"/>
      <c r="BD1773" s="10"/>
      <c r="BE1773" s="10"/>
      <c r="BF1773" s="10"/>
    </row>
    <row r="1774" spans="1:60" ht="15" customHeight="1" x14ac:dyDescent="0.2">
      <c r="A1774" s="1"/>
      <c r="B1774" s="263">
        <v>4</v>
      </c>
      <c r="C1774" s="243" t="s">
        <v>51</v>
      </c>
      <c r="D1774" s="14"/>
      <c r="E1774" s="14"/>
      <c r="F1774" s="14"/>
      <c r="G1774" s="14"/>
      <c r="H1774" s="14"/>
      <c r="I1774" s="14"/>
      <c r="J1774" s="14"/>
      <c r="K1774" s="14"/>
      <c r="L1774" s="14"/>
      <c r="M1774" s="14"/>
      <c r="N1774" s="14"/>
      <c r="O1774" s="14"/>
      <c r="P1774" s="14"/>
      <c r="Q1774" s="1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8"/>
      <c r="AC1774" s="8"/>
      <c r="AD1774" s="8"/>
      <c r="AE1774" s="8"/>
      <c r="AF1774" s="8"/>
      <c r="AG1774" s="8"/>
      <c r="AH1774" s="8"/>
      <c r="AI1774" s="8"/>
      <c r="AJ1774" s="8"/>
      <c r="AK1774" s="8"/>
      <c r="AL1774" s="15"/>
      <c r="AM1774" s="15"/>
      <c r="AN1774" s="15"/>
      <c r="AO1774" s="15"/>
      <c r="AP1774" s="15"/>
      <c r="AQ1774" s="15"/>
      <c r="AR1774" s="15"/>
      <c r="AS1774" s="15"/>
      <c r="AT1774" s="15"/>
      <c r="AU1774" s="15"/>
      <c r="AV1774" s="10"/>
      <c r="AW1774" s="10"/>
      <c r="AX1774" s="10"/>
      <c r="AY1774" s="10"/>
      <c r="AZ1774" s="10"/>
      <c r="BA1774" s="10"/>
      <c r="BB1774" s="10"/>
      <c r="BC1774" s="10"/>
      <c r="BD1774" s="10"/>
      <c r="BE1774" s="10"/>
      <c r="BF1774" s="10"/>
    </row>
    <row r="1775" spans="1:60" ht="15" customHeight="1" x14ac:dyDescent="0.2">
      <c r="A1775" s="1"/>
      <c r="B1775" s="265">
        <v>5</v>
      </c>
      <c r="C1775" s="285" t="s">
        <v>52</v>
      </c>
      <c r="D1775" s="14"/>
      <c r="E1775" s="14"/>
      <c r="F1775" s="14"/>
      <c r="G1775" s="14"/>
      <c r="H1775" s="14"/>
      <c r="I1775" s="14"/>
      <c r="J1775" s="14"/>
      <c r="K1775" s="14"/>
      <c r="L1775" s="14"/>
      <c r="M1775" s="14"/>
      <c r="N1775" s="14"/>
      <c r="O1775" s="14"/>
      <c r="P1775" s="14"/>
      <c r="Q1775" s="1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8"/>
      <c r="AC1775" s="8"/>
      <c r="AD1775" s="8"/>
      <c r="AE1775" s="8"/>
      <c r="AF1775" s="8"/>
      <c r="AG1775" s="8"/>
      <c r="AH1775" s="8"/>
      <c r="AI1775" s="8"/>
      <c r="AJ1775" s="8"/>
      <c r="AK1775" s="8"/>
      <c r="AL1775" s="15"/>
      <c r="AM1775" s="15"/>
      <c r="AN1775" s="15"/>
      <c r="AO1775" s="15"/>
      <c r="AP1775" s="15"/>
      <c r="AQ1775" s="15"/>
      <c r="AR1775" s="15"/>
      <c r="AS1775" s="15"/>
      <c r="AT1775" s="15"/>
      <c r="AU1775" s="15"/>
      <c r="AV1775" s="10"/>
      <c r="AW1775" s="10"/>
      <c r="AX1775" s="10"/>
      <c r="AY1775" s="10"/>
      <c r="AZ1775" s="10"/>
      <c r="BA1775" s="10"/>
      <c r="BB1775" s="10"/>
      <c r="BC1775" s="10"/>
      <c r="BD1775" s="10"/>
      <c r="BE1775" s="10"/>
      <c r="BF1775" s="10"/>
    </row>
    <row r="1776" spans="1:60" ht="15" customHeight="1" x14ac:dyDescent="0.2">
      <c r="A1776" s="22"/>
      <c r="B1776" s="168">
        <v>6</v>
      </c>
      <c r="C1776" s="17" t="s">
        <v>53</v>
      </c>
      <c r="D1776" s="18"/>
      <c r="E1776" s="14"/>
      <c r="F1776" s="14"/>
      <c r="G1776" s="14"/>
      <c r="H1776" s="14"/>
      <c r="I1776" s="14"/>
      <c r="J1776" s="14"/>
      <c r="K1776" s="14"/>
      <c r="L1776" s="14"/>
      <c r="M1776" s="14"/>
      <c r="N1776" s="14"/>
      <c r="O1776" s="14"/>
      <c r="P1776" s="14"/>
      <c r="Q1776" s="1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8"/>
      <c r="AC1776" s="8"/>
      <c r="AD1776" s="8"/>
      <c r="AE1776" s="8"/>
      <c r="AF1776" s="8"/>
      <c r="AG1776" s="8"/>
      <c r="AH1776" s="8"/>
      <c r="AI1776" s="8"/>
      <c r="AJ1776" s="8"/>
      <c r="AK1776" s="8"/>
      <c r="AL1776" s="15"/>
      <c r="AM1776" s="15"/>
      <c r="AN1776" s="15"/>
      <c r="AO1776" s="15"/>
      <c r="AP1776" s="15"/>
      <c r="AQ1776" s="15"/>
      <c r="AR1776" s="15"/>
      <c r="AS1776" s="15"/>
      <c r="AT1776" s="15"/>
      <c r="AU1776" s="15"/>
      <c r="AV1776" s="10"/>
      <c r="AW1776" s="10"/>
      <c r="AX1776" s="10"/>
      <c r="AY1776" s="10"/>
      <c r="AZ1776" s="10"/>
      <c r="BA1776" s="10"/>
      <c r="BB1776" s="10"/>
      <c r="BC1776" s="10"/>
      <c r="BD1776" s="10"/>
      <c r="BE1776" s="10"/>
      <c r="BF1776" s="10"/>
    </row>
    <row r="1777" spans="1:58" ht="15" customHeight="1" x14ac:dyDescent="0.2">
      <c r="A1777" s="24"/>
      <c r="B1777" s="105"/>
      <c r="C1777" s="129" t="s">
        <v>54</v>
      </c>
      <c r="D1777" s="18"/>
      <c r="E1777" s="14"/>
      <c r="F1777" s="14"/>
      <c r="G1777" s="14"/>
      <c r="H1777" s="14"/>
      <c r="I1777" s="14"/>
      <c r="J1777" s="14"/>
      <c r="K1777" s="14"/>
      <c r="L1777" s="14"/>
      <c r="M1777" s="14"/>
      <c r="N1777" s="14"/>
      <c r="O1777" s="14"/>
      <c r="P1777" s="14"/>
      <c r="Q1777" s="1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8">
        <v>5</v>
      </c>
      <c r="AC1777" s="8"/>
      <c r="AD1777" s="8"/>
      <c r="AE1777" s="8"/>
      <c r="AF1777" s="8"/>
      <c r="AG1777" s="8"/>
      <c r="AH1777" s="8"/>
      <c r="AI1777" s="8"/>
      <c r="AJ1777" s="8"/>
      <c r="AK1777" s="8"/>
      <c r="AL1777" s="15"/>
      <c r="AM1777" s="15"/>
      <c r="AN1777" s="15"/>
      <c r="AO1777" s="15"/>
      <c r="AP1777" s="15"/>
      <c r="AQ1777" s="9"/>
      <c r="AR1777" s="15"/>
      <c r="AS1777" s="15"/>
      <c r="AT1777" s="15"/>
      <c r="AU1777" s="15"/>
      <c r="AV1777" s="10"/>
      <c r="AW1777" s="10"/>
      <c r="AX1777" s="10"/>
      <c r="AY1777" s="10"/>
      <c r="AZ1777" s="10"/>
      <c r="BA1777" s="10"/>
      <c r="BB1777" s="10"/>
      <c r="BC1777" s="10"/>
      <c r="BD1777" s="10"/>
      <c r="BE1777" s="10"/>
      <c r="BF1777" s="10"/>
    </row>
    <row r="1778" spans="1:58" ht="15" customHeight="1" x14ac:dyDescent="0.2">
      <c r="A1778" s="1"/>
      <c r="B1778" s="24"/>
      <c r="C1778" s="44"/>
      <c r="D1778" s="14"/>
      <c r="E1778" s="14"/>
      <c r="F1778" s="14"/>
      <c r="G1778" s="14"/>
      <c r="H1778" s="14"/>
      <c r="I1778" s="14"/>
      <c r="J1778" s="14"/>
      <c r="K1778" s="14"/>
      <c r="L1778" s="14"/>
      <c r="M1778" s="14"/>
      <c r="N1778" s="14"/>
      <c r="O1778" s="14"/>
      <c r="P1778" s="14"/>
      <c r="Q1778" s="1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8"/>
      <c r="AC1778" s="8"/>
      <c r="AD1778" s="8"/>
      <c r="AE1778" s="8"/>
      <c r="AF1778" s="8"/>
      <c r="AG1778" s="8"/>
      <c r="AH1778" s="8"/>
      <c r="AI1778" s="8"/>
      <c r="AJ1778" s="8"/>
      <c r="AK1778" s="8"/>
      <c r="AL1778" s="15"/>
      <c r="AM1778" s="15"/>
      <c r="AN1778" s="15"/>
      <c r="AO1778" s="15"/>
      <c r="AP1778" s="15"/>
      <c r="AQ1778" s="15"/>
      <c r="AR1778" s="15"/>
      <c r="AS1778" s="15"/>
      <c r="AT1778" s="15"/>
      <c r="AU1778" s="15"/>
      <c r="AV1778" s="10"/>
      <c r="AW1778" s="10"/>
      <c r="AX1778" s="10"/>
      <c r="AY1778" s="10"/>
      <c r="AZ1778" s="10"/>
      <c r="BA1778" s="10"/>
      <c r="BB1778" s="10"/>
      <c r="BC1778" s="10"/>
      <c r="BD1778" s="10"/>
      <c r="BE1778" s="10"/>
      <c r="BF1778" s="10"/>
    </row>
    <row r="1779" spans="1:58" ht="15" customHeight="1" x14ac:dyDescent="0.2">
      <c r="A1779" s="1"/>
      <c r="B1779" s="270">
        <v>7</v>
      </c>
      <c r="C1779" s="250" t="s">
        <v>55</v>
      </c>
      <c r="D1779" s="14"/>
      <c r="E1779" s="14"/>
      <c r="F1779" s="14"/>
      <c r="G1779" s="14"/>
      <c r="H1779" s="14"/>
      <c r="I1779" s="14"/>
      <c r="J1779" s="14"/>
      <c r="K1779" s="14">
        <v>3</v>
      </c>
      <c r="L1779" s="14"/>
      <c r="M1779" s="14"/>
      <c r="N1779" s="14"/>
      <c r="O1779" s="14"/>
      <c r="P1779" s="14"/>
      <c r="Q1779" s="1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8"/>
      <c r="AC1779" s="8"/>
      <c r="AD1779" s="8"/>
      <c r="AE1779" s="8"/>
      <c r="AF1779" s="8"/>
      <c r="AG1779" s="8"/>
      <c r="AH1779" s="8"/>
      <c r="AI1779" s="8"/>
      <c r="AJ1779" s="8"/>
      <c r="AK1779" s="8"/>
      <c r="AL1779" s="15"/>
      <c r="AM1779" s="15"/>
      <c r="AN1779" s="15"/>
      <c r="AO1779" s="15"/>
      <c r="AP1779" s="15"/>
      <c r="AQ1779" s="15"/>
      <c r="AR1779" s="15"/>
      <c r="AS1779" s="15"/>
      <c r="AT1779" s="15"/>
      <c r="AU1779" s="15"/>
      <c r="AV1779" s="10"/>
      <c r="AW1779" s="10"/>
      <c r="AX1779" s="10"/>
      <c r="AY1779" s="10"/>
      <c r="AZ1779" s="10"/>
      <c r="BA1779" s="10"/>
      <c r="BB1779" s="10"/>
      <c r="BC1779" s="10"/>
      <c r="BD1779" s="10"/>
      <c r="BE1779" s="10"/>
      <c r="BF1779" s="10"/>
    </row>
    <row r="1780" spans="1:58" ht="15" customHeight="1" x14ac:dyDescent="0.2">
      <c r="A1780" s="1"/>
      <c r="B1780" s="270">
        <v>8</v>
      </c>
      <c r="C1780" s="256" t="s">
        <v>56</v>
      </c>
      <c r="D1780" s="14"/>
      <c r="E1780" s="14"/>
      <c r="F1780" s="14"/>
      <c r="G1780" s="14"/>
      <c r="H1780" s="14"/>
      <c r="I1780" s="14"/>
      <c r="J1780" s="14"/>
      <c r="K1780" s="14"/>
      <c r="L1780" s="14"/>
      <c r="M1780" s="14"/>
      <c r="N1780" s="14"/>
      <c r="O1780" s="14"/>
      <c r="P1780" s="14"/>
      <c r="Q1780" s="1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8"/>
      <c r="AC1780" s="8"/>
      <c r="AD1780" s="8"/>
      <c r="AE1780" s="8"/>
      <c r="AF1780" s="8"/>
      <c r="AG1780" s="8"/>
      <c r="AH1780" s="8"/>
      <c r="AI1780" s="8"/>
      <c r="AJ1780" s="8"/>
      <c r="AK1780" s="8"/>
      <c r="AL1780" s="15"/>
      <c r="AM1780" s="15"/>
      <c r="AN1780" s="15"/>
      <c r="AO1780" s="15"/>
      <c r="AP1780" s="15"/>
      <c r="AQ1780" s="15"/>
      <c r="AR1780" s="15"/>
      <c r="AS1780" s="15"/>
      <c r="AT1780" s="15"/>
      <c r="AU1780" s="15"/>
      <c r="AV1780" s="10"/>
      <c r="AW1780" s="10"/>
      <c r="AX1780" s="10"/>
      <c r="AY1780" s="10"/>
      <c r="AZ1780" s="10"/>
      <c r="BA1780" s="10"/>
      <c r="BB1780" s="10"/>
      <c r="BC1780" s="10"/>
      <c r="BD1780" s="10"/>
      <c r="BE1780" s="10"/>
      <c r="BF1780" s="10"/>
    </row>
    <row r="1781" spans="1:58" ht="15" customHeight="1" x14ac:dyDescent="0.2">
      <c r="A1781" s="1"/>
      <c r="B1781" s="270">
        <v>9</v>
      </c>
      <c r="C1781" s="243" t="s">
        <v>57</v>
      </c>
      <c r="D1781" s="14"/>
      <c r="E1781" s="14"/>
      <c r="F1781" s="14"/>
      <c r="G1781" s="14"/>
      <c r="H1781" s="14"/>
      <c r="I1781" s="14"/>
      <c r="J1781" s="14"/>
      <c r="K1781" s="14"/>
      <c r="L1781" s="14"/>
      <c r="M1781" s="14"/>
      <c r="N1781" s="14"/>
      <c r="O1781" s="14"/>
      <c r="P1781" s="14"/>
      <c r="Q1781" s="1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8"/>
      <c r="AC1781" s="8"/>
      <c r="AD1781" s="8"/>
      <c r="AE1781" s="8"/>
      <c r="AF1781" s="8"/>
      <c r="AG1781" s="8"/>
      <c r="AH1781" s="8"/>
      <c r="AI1781" s="8"/>
      <c r="AJ1781" s="8"/>
      <c r="AK1781" s="8"/>
      <c r="AL1781" s="15"/>
      <c r="AM1781" s="15"/>
      <c r="AN1781" s="15"/>
      <c r="AO1781" s="15"/>
      <c r="AP1781" s="15"/>
      <c r="AQ1781" s="15"/>
      <c r="AR1781" s="15"/>
      <c r="AS1781" s="15"/>
      <c r="AT1781" s="15"/>
      <c r="AU1781" s="15"/>
      <c r="AV1781" s="10"/>
      <c r="AW1781" s="10"/>
      <c r="AX1781" s="10"/>
      <c r="AY1781" s="10"/>
      <c r="AZ1781" s="10"/>
      <c r="BA1781" s="10"/>
      <c r="BB1781" s="10"/>
      <c r="BC1781" s="10"/>
      <c r="BD1781" s="10"/>
      <c r="BE1781" s="10"/>
      <c r="BF1781" s="10"/>
    </row>
    <row r="1782" spans="1:58" ht="15" customHeight="1" x14ac:dyDescent="0.2">
      <c r="A1782" s="1"/>
      <c r="B1782" s="24"/>
      <c r="C1782" s="44"/>
      <c r="D1782" s="18"/>
      <c r="E1782" s="14"/>
      <c r="F1782" s="14"/>
      <c r="G1782" s="14"/>
      <c r="H1782" s="14"/>
      <c r="I1782" s="14"/>
      <c r="J1782" s="14"/>
      <c r="K1782" s="14"/>
      <c r="L1782" s="14"/>
      <c r="M1782" s="14"/>
      <c r="N1782" s="14"/>
      <c r="O1782" s="14"/>
      <c r="P1782" s="14"/>
      <c r="Q1782" s="1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8"/>
      <c r="AC1782" s="28"/>
      <c r="AD1782" s="8"/>
      <c r="AE1782" s="8"/>
      <c r="AF1782" s="8"/>
      <c r="AG1782" s="8"/>
      <c r="AH1782" s="8"/>
      <c r="AI1782" s="8"/>
      <c r="AJ1782" s="8"/>
      <c r="AK1782" s="8"/>
      <c r="AL1782" s="15"/>
      <c r="AM1782" s="15"/>
      <c r="AN1782" s="15"/>
      <c r="AO1782" s="15"/>
      <c r="AP1782" s="15"/>
      <c r="AQ1782" s="15"/>
      <c r="AR1782" s="15"/>
      <c r="AS1782" s="15"/>
      <c r="AT1782" s="15"/>
      <c r="AU1782" s="15"/>
      <c r="AV1782" s="10"/>
      <c r="AW1782" s="10"/>
      <c r="AX1782" s="10"/>
      <c r="AY1782" s="10"/>
      <c r="AZ1782" s="10"/>
      <c r="BA1782" s="10"/>
      <c r="BB1782" s="10"/>
      <c r="BC1782" s="10"/>
      <c r="BD1782" s="10"/>
      <c r="BE1782" s="10"/>
      <c r="BF1782" s="10"/>
    </row>
    <row r="1783" spans="1:58" ht="15" customHeight="1" x14ac:dyDescent="0.2">
      <c r="A1783" s="22"/>
      <c r="B1783" s="118">
        <v>10</v>
      </c>
      <c r="C1783" s="129" t="s">
        <v>58</v>
      </c>
      <c r="D1783" s="14"/>
      <c r="E1783" s="14"/>
      <c r="F1783" s="14"/>
      <c r="G1783" s="14"/>
      <c r="H1783" s="14"/>
      <c r="I1783" s="14"/>
      <c r="J1783" s="14"/>
      <c r="K1783" s="14">
        <v>2</v>
      </c>
      <c r="L1783" s="14"/>
      <c r="M1783" s="14"/>
      <c r="N1783" s="14"/>
      <c r="O1783" s="14"/>
      <c r="P1783" s="14"/>
      <c r="Q1783" s="1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8"/>
      <c r="AC1783" s="8"/>
      <c r="AD1783" s="8"/>
      <c r="AE1783" s="8"/>
      <c r="AF1783" s="8"/>
      <c r="AG1783" s="8"/>
      <c r="AH1783" s="8"/>
      <c r="AI1783" s="8"/>
      <c r="AJ1783" s="8"/>
      <c r="AK1783" s="8"/>
      <c r="AL1783" s="15"/>
      <c r="AM1783" s="15"/>
      <c r="AN1783" s="15"/>
      <c r="AO1783" s="15"/>
      <c r="AP1783" s="15"/>
      <c r="AQ1783" s="15"/>
      <c r="AR1783" s="15"/>
      <c r="AS1783" s="15"/>
      <c r="AT1783" s="15"/>
      <c r="AU1783" s="15"/>
      <c r="AV1783" s="10"/>
      <c r="AW1783" s="10"/>
      <c r="AX1783" s="10"/>
      <c r="AY1783" s="10"/>
      <c r="AZ1783" s="10"/>
      <c r="BA1783" s="10"/>
      <c r="BB1783" s="10"/>
      <c r="BC1783" s="10"/>
      <c r="BD1783" s="10"/>
      <c r="BE1783" s="10"/>
      <c r="BF1783" s="10"/>
    </row>
    <row r="1784" spans="1:58" ht="15" customHeight="1" x14ac:dyDescent="0.2">
      <c r="A1784" s="1"/>
      <c r="B1784" s="274">
        <v>11</v>
      </c>
      <c r="C1784" s="286" t="s">
        <v>59</v>
      </c>
      <c r="D1784" s="14"/>
      <c r="E1784" s="14"/>
      <c r="F1784" s="14"/>
      <c r="G1784" s="14"/>
      <c r="H1784" s="14"/>
      <c r="I1784" s="14"/>
      <c r="J1784" s="14"/>
      <c r="K1784" s="14"/>
      <c r="L1784" s="14"/>
      <c r="M1784" s="14"/>
      <c r="N1784" s="14"/>
      <c r="O1784" s="14"/>
      <c r="P1784" s="14"/>
      <c r="Q1784" s="1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8"/>
      <c r="AC1784" s="8"/>
      <c r="AD1784" s="8"/>
      <c r="AE1784" s="8"/>
      <c r="AF1784" s="8"/>
      <c r="AG1784" s="8"/>
      <c r="AH1784" s="8"/>
      <c r="AI1784" s="8"/>
      <c r="AJ1784" s="8"/>
      <c r="AK1784" s="8"/>
      <c r="AL1784" s="15"/>
      <c r="AM1784" s="15"/>
      <c r="AN1784" s="15"/>
      <c r="AO1784" s="15"/>
      <c r="AP1784" s="15"/>
      <c r="AQ1784" s="15"/>
      <c r="AR1784" s="15"/>
      <c r="AS1784" s="15"/>
      <c r="AT1784" s="15"/>
      <c r="AU1784" s="15"/>
      <c r="AV1784" s="10"/>
      <c r="AW1784" s="10"/>
      <c r="AX1784" s="10"/>
      <c r="AY1784" s="10"/>
      <c r="AZ1784" s="10"/>
      <c r="BA1784" s="10"/>
      <c r="BB1784" s="10"/>
      <c r="BC1784" s="10"/>
      <c r="BD1784" s="10"/>
      <c r="BE1784" s="10"/>
      <c r="BF1784" s="10"/>
    </row>
    <row r="1785" spans="1:58" ht="15" customHeight="1" x14ac:dyDescent="0.2">
      <c r="A1785" s="1"/>
      <c r="B1785" s="275">
        <v>12</v>
      </c>
      <c r="C1785" s="240" t="s">
        <v>60</v>
      </c>
      <c r="D1785" s="14"/>
      <c r="E1785" s="14"/>
      <c r="F1785" s="14"/>
      <c r="G1785" s="14"/>
      <c r="H1785" s="14"/>
      <c r="I1785" s="14"/>
      <c r="J1785" s="14"/>
      <c r="K1785" s="14">
        <v>1</v>
      </c>
      <c r="L1785" s="14"/>
      <c r="M1785" s="14"/>
      <c r="N1785" s="14"/>
      <c r="O1785" s="14"/>
      <c r="P1785" s="14"/>
      <c r="Q1785" s="14"/>
      <c r="R1785" s="4"/>
      <c r="S1785" s="4"/>
      <c r="T1785" s="4"/>
      <c r="U1785" s="4"/>
      <c r="V1785" s="4">
        <v>1</v>
      </c>
      <c r="W1785" s="4"/>
      <c r="X1785" s="4"/>
      <c r="Y1785" s="4"/>
      <c r="Z1785" s="4"/>
      <c r="AA1785" s="4"/>
      <c r="AB1785" s="8"/>
      <c r="AC1785" s="8"/>
      <c r="AD1785" s="8"/>
      <c r="AE1785" s="8"/>
      <c r="AF1785" s="8"/>
      <c r="AG1785" s="8"/>
      <c r="AH1785" s="8"/>
      <c r="AI1785" s="8"/>
      <c r="AJ1785" s="8"/>
      <c r="AK1785" s="8"/>
      <c r="AL1785" s="15"/>
      <c r="AM1785" s="15"/>
      <c r="AN1785" s="15"/>
      <c r="AO1785" s="15"/>
      <c r="AP1785" s="9"/>
      <c r="AQ1785" s="15"/>
      <c r="AR1785" s="15"/>
      <c r="AS1785" s="15"/>
      <c r="AT1785" s="15"/>
      <c r="AU1785" s="15"/>
      <c r="AV1785" s="10"/>
      <c r="AW1785" s="10"/>
      <c r="AX1785" s="10"/>
      <c r="AY1785" s="10"/>
      <c r="AZ1785" s="10"/>
      <c r="BA1785" s="10"/>
      <c r="BB1785" s="10"/>
      <c r="BC1785" s="10"/>
      <c r="BD1785" s="10"/>
      <c r="BE1785" s="10"/>
      <c r="BF1785" s="10"/>
    </row>
    <row r="1786" spans="1:58" ht="15" customHeight="1" x14ac:dyDescent="0.2">
      <c r="A1786" s="1"/>
      <c r="B1786" s="275">
        <v>13</v>
      </c>
      <c r="C1786" s="243" t="s">
        <v>61</v>
      </c>
      <c r="D1786" s="14"/>
      <c r="E1786" s="14"/>
      <c r="F1786" s="14"/>
      <c r="G1786" s="14"/>
      <c r="H1786" s="14"/>
      <c r="I1786" s="14"/>
      <c r="J1786" s="14"/>
      <c r="K1786" s="14"/>
      <c r="L1786" s="14"/>
      <c r="M1786" s="14"/>
      <c r="N1786" s="14"/>
      <c r="O1786" s="14"/>
      <c r="P1786" s="14"/>
      <c r="Q1786" s="1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8"/>
      <c r="AC1786" s="8"/>
      <c r="AD1786" s="8"/>
      <c r="AE1786" s="8"/>
      <c r="AF1786" s="8"/>
      <c r="AG1786" s="8"/>
      <c r="AH1786" s="8"/>
      <c r="AI1786" s="8"/>
      <c r="AJ1786" s="8"/>
      <c r="AK1786" s="8"/>
      <c r="AL1786" s="15"/>
      <c r="AM1786" s="15"/>
      <c r="AN1786" s="15"/>
      <c r="AO1786" s="15"/>
      <c r="AP1786" s="15"/>
      <c r="AQ1786" s="15"/>
      <c r="AR1786" s="15"/>
      <c r="AS1786" s="15"/>
      <c r="AT1786" s="15"/>
      <c r="AU1786" s="15"/>
      <c r="AV1786" s="10"/>
      <c r="AW1786" s="10"/>
      <c r="AX1786" s="10"/>
      <c r="AY1786" s="10"/>
      <c r="AZ1786" s="10"/>
      <c r="BA1786" s="10"/>
      <c r="BB1786" s="10"/>
      <c r="BC1786" s="10"/>
      <c r="BD1786" s="10"/>
      <c r="BE1786" s="10"/>
      <c r="BF1786" s="10"/>
    </row>
    <row r="1787" spans="1:58" ht="15" customHeight="1" x14ac:dyDescent="0.2">
      <c r="A1787" s="1"/>
      <c r="B1787" s="275">
        <v>14</v>
      </c>
      <c r="C1787" s="243" t="s">
        <v>62</v>
      </c>
      <c r="D1787" s="14"/>
      <c r="E1787" s="14"/>
      <c r="F1787" s="14"/>
      <c r="G1787" s="14"/>
      <c r="H1787" s="14"/>
      <c r="I1787" s="14"/>
      <c r="J1787" s="14"/>
      <c r="K1787" s="14"/>
      <c r="L1787" s="14"/>
      <c r="M1787" s="14"/>
      <c r="N1787" s="14"/>
      <c r="O1787" s="14"/>
      <c r="P1787" s="14"/>
      <c r="Q1787" s="1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8"/>
      <c r="AC1787" s="8"/>
      <c r="AD1787" s="8"/>
      <c r="AE1787" s="8"/>
      <c r="AF1787" s="8"/>
      <c r="AG1787" s="8"/>
      <c r="AH1787" s="8"/>
      <c r="AI1787" s="8"/>
      <c r="AJ1787" s="8"/>
      <c r="AK1787" s="8"/>
      <c r="AL1787" s="15"/>
      <c r="AM1787" s="15"/>
      <c r="AN1787" s="15"/>
      <c r="AO1787" s="15"/>
      <c r="AP1787" s="15"/>
      <c r="AQ1787" s="15"/>
      <c r="AR1787" s="15"/>
      <c r="AS1787" s="15"/>
      <c r="AT1787" s="15"/>
      <c r="AU1787" s="15"/>
      <c r="AV1787" s="10"/>
      <c r="AW1787" s="10"/>
      <c r="AX1787" s="10"/>
      <c r="AY1787" s="10"/>
      <c r="AZ1787" s="10"/>
      <c r="BA1787" s="10"/>
      <c r="BB1787" s="10"/>
      <c r="BC1787" s="10"/>
      <c r="BD1787" s="10"/>
      <c r="BE1787" s="10"/>
      <c r="BF1787" s="10"/>
    </row>
    <row r="1788" spans="1:58" ht="15" customHeight="1" x14ac:dyDescent="0.2">
      <c r="A1788" s="1"/>
      <c r="B1788" s="275">
        <v>15</v>
      </c>
      <c r="C1788" s="240" t="s">
        <v>63</v>
      </c>
      <c r="D1788" s="14"/>
      <c r="E1788" s="14"/>
      <c r="F1788" s="14"/>
      <c r="G1788" s="14"/>
      <c r="H1788" s="14"/>
      <c r="I1788" s="14"/>
      <c r="J1788" s="14"/>
      <c r="K1788" s="14">
        <v>1</v>
      </c>
      <c r="L1788" s="14"/>
      <c r="M1788" s="14"/>
      <c r="N1788" s="14"/>
      <c r="O1788" s="14"/>
      <c r="P1788" s="14"/>
      <c r="Q1788" s="1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8">
        <v>7</v>
      </c>
      <c r="AC1788" s="8"/>
      <c r="AD1788" s="8"/>
      <c r="AE1788" s="8"/>
      <c r="AF1788" s="8"/>
      <c r="AG1788" s="8"/>
      <c r="AH1788" s="8"/>
      <c r="AI1788" s="8"/>
      <c r="AJ1788" s="8"/>
      <c r="AK1788" s="8"/>
      <c r="AL1788" s="15"/>
      <c r="AM1788" s="15"/>
      <c r="AN1788" s="15"/>
      <c r="AO1788" s="15"/>
      <c r="AP1788" s="15"/>
      <c r="AQ1788" s="9"/>
      <c r="AR1788" s="15"/>
      <c r="AS1788" s="15"/>
      <c r="AT1788" s="15"/>
      <c r="AU1788" s="15"/>
      <c r="AV1788" s="10"/>
      <c r="AW1788" s="10"/>
      <c r="AX1788" s="10"/>
      <c r="AY1788" s="10"/>
      <c r="AZ1788" s="10"/>
      <c r="BA1788" s="10"/>
      <c r="BB1788" s="10"/>
      <c r="BC1788" s="10"/>
      <c r="BD1788" s="10"/>
      <c r="BE1788" s="10"/>
      <c r="BF1788" s="10"/>
    </row>
    <row r="1789" spans="1:58" ht="15" customHeight="1" x14ac:dyDescent="0.2">
      <c r="A1789" s="1"/>
      <c r="B1789" s="275">
        <v>16</v>
      </c>
      <c r="C1789" s="240" t="s">
        <v>64</v>
      </c>
      <c r="D1789" s="14"/>
      <c r="E1789" s="14"/>
      <c r="F1789" s="14"/>
      <c r="G1789" s="14"/>
      <c r="H1789" s="14">
        <v>3</v>
      </c>
      <c r="I1789" s="14"/>
      <c r="J1789" s="14"/>
      <c r="K1789" s="14"/>
      <c r="L1789" s="14"/>
      <c r="M1789" s="14"/>
      <c r="N1789" s="14"/>
      <c r="O1789" s="14"/>
      <c r="P1789" s="14"/>
      <c r="Q1789" s="1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8"/>
      <c r="AC1789" s="8"/>
      <c r="AD1789" s="8"/>
      <c r="AE1789" s="8"/>
      <c r="AF1789" s="8"/>
      <c r="AG1789" s="8"/>
      <c r="AH1789" s="8"/>
      <c r="AI1789" s="8"/>
      <c r="AJ1789" s="8"/>
      <c r="AK1789" s="8"/>
      <c r="AL1789" s="15"/>
      <c r="AM1789" s="15"/>
      <c r="AN1789" s="15"/>
      <c r="AO1789" s="15"/>
      <c r="AP1789" s="15"/>
      <c r="AQ1789" s="15"/>
      <c r="AR1789" s="15"/>
      <c r="AS1789" s="15"/>
      <c r="AT1789" s="15"/>
      <c r="AU1789" s="15"/>
      <c r="AV1789" s="10"/>
      <c r="AW1789" s="10"/>
      <c r="AX1789" s="10"/>
      <c r="AY1789" s="10"/>
      <c r="AZ1789" s="10"/>
      <c r="BA1789" s="10"/>
      <c r="BB1789" s="10"/>
      <c r="BC1789" s="10"/>
      <c r="BD1789" s="10"/>
      <c r="BE1789" s="10"/>
      <c r="BF1789" s="10"/>
    </row>
    <row r="1790" spans="1:58" ht="15" customHeight="1" x14ac:dyDescent="0.2">
      <c r="A1790" s="1"/>
      <c r="B1790" s="275">
        <v>17</v>
      </c>
      <c r="C1790" s="240" t="s">
        <v>65</v>
      </c>
      <c r="D1790" s="14">
        <v>4</v>
      </c>
      <c r="E1790" s="14">
        <v>6</v>
      </c>
      <c r="F1790" s="14">
        <v>3</v>
      </c>
      <c r="G1790" s="14">
        <v>3</v>
      </c>
      <c r="H1790" s="14"/>
      <c r="I1790" s="14"/>
      <c r="J1790" s="14"/>
      <c r="K1790" s="14"/>
      <c r="L1790" s="14"/>
      <c r="M1790" s="14"/>
      <c r="N1790" s="14"/>
      <c r="O1790" s="14"/>
      <c r="P1790" s="14"/>
      <c r="Q1790" s="1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8"/>
      <c r="AC1790" s="8"/>
      <c r="AD1790" s="8"/>
      <c r="AE1790" s="8"/>
      <c r="AF1790" s="8"/>
      <c r="AG1790" s="8"/>
      <c r="AH1790" s="8"/>
      <c r="AI1790" s="8"/>
      <c r="AJ1790" s="8"/>
      <c r="AK1790" s="8"/>
      <c r="AL1790" s="15"/>
      <c r="AM1790" s="15"/>
      <c r="AN1790" s="15"/>
      <c r="AO1790" s="15"/>
      <c r="AP1790" s="15"/>
      <c r="AQ1790" s="15"/>
      <c r="AR1790" s="15"/>
      <c r="AS1790" s="15"/>
      <c r="AT1790" s="15"/>
      <c r="AU1790" s="15"/>
      <c r="AV1790" s="10"/>
      <c r="AW1790" s="10"/>
      <c r="AX1790" s="10"/>
      <c r="AY1790" s="10"/>
      <c r="AZ1790" s="10"/>
      <c r="BA1790" s="10"/>
      <c r="BB1790" s="10"/>
      <c r="BC1790" s="10"/>
      <c r="BD1790" s="10"/>
      <c r="BE1790" s="10"/>
      <c r="BF1790" s="10"/>
    </row>
    <row r="1791" spans="1:58" ht="15" customHeight="1" x14ac:dyDescent="0.2">
      <c r="B1791" s="275">
        <v>18</v>
      </c>
      <c r="C1791" s="243" t="s">
        <v>66</v>
      </c>
      <c r="D1791" s="14"/>
      <c r="E1791" s="14"/>
      <c r="F1791" s="14"/>
      <c r="G1791" s="14"/>
      <c r="H1791" s="14"/>
      <c r="I1791" s="14"/>
      <c r="J1791" s="14"/>
      <c r="K1791" s="32"/>
      <c r="L1791" s="14"/>
      <c r="M1791" s="14"/>
      <c r="N1791" s="14"/>
      <c r="O1791" s="14"/>
      <c r="P1791" s="14"/>
      <c r="Q1791" s="1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8"/>
      <c r="AC1791" s="8"/>
      <c r="AD1791" s="8"/>
      <c r="AE1791" s="8"/>
      <c r="AF1791" s="8"/>
      <c r="AG1791" s="8"/>
      <c r="AH1791" s="8"/>
      <c r="AI1791" s="8"/>
      <c r="AJ1791" s="8"/>
      <c r="AK1791" s="8"/>
      <c r="AL1791" s="15"/>
      <c r="AM1791" s="15"/>
      <c r="AN1791" s="15"/>
      <c r="AO1791" s="15"/>
      <c r="AP1791" s="15"/>
      <c r="AQ1791" s="15"/>
      <c r="AR1791" s="15"/>
      <c r="AS1791" s="15"/>
      <c r="AT1791" s="15"/>
      <c r="AU1791" s="15"/>
      <c r="AV1791" s="10"/>
      <c r="AW1791" s="10"/>
      <c r="AX1791" s="10"/>
      <c r="AY1791" s="10"/>
      <c r="AZ1791" s="10"/>
      <c r="BA1791" s="10"/>
      <c r="BB1791" s="10"/>
      <c r="BC1791" s="10"/>
      <c r="BD1791" s="10"/>
      <c r="BE1791" s="10"/>
      <c r="BF1791" s="10"/>
    </row>
    <row r="1792" spans="1:58" ht="15" customHeight="1" x14ac:dyDescent="0.2">
      <c r="A1792" s="33" t="s">
        <v>67</v>
      </c>
      <c r="B1792" s="275">
        <v>19</v>
      </c>
      <c r="C1792" s="243" t="s">
        <v>68</v>
      </c>
      <c r="D1792" s="14"/>
      <c r="E1792" s="14"/>
      <c r="F1792" s="14"/>
      <c r="G1792" s="14"/>
      <c r="H1792" s="14"/>
      <c r="I1792" s="14"/>
      <c r="J1792" s="14"/>
      <c r="K1792" s="14"/>
      <c r="L1792" s="14"/>
      <c r="M1792" s="14"/>
      <c r="N1792" s="14"/>
      <c r="O1792" s="14"/>
      <c r="P1792" s="14"/>
      <c r="Q1792" s="1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8"/>
      <c r="AC1792" s="8"/>
      <c r="AD1792" s="8"/>
      <c r="AE1792" s="8"/>
      <c r="AF1792" s="8"/>
      <c r="AG1792" s="8"/>
      <c r="AH1792" s="8"/>
      <c r="AI1792" s="8"/>
      <c r="AJ1792" s="34"/>
      <c r="AK1792" s="8"/>
      <c r="AL1792" s="15"/>
      <c r="AM1792" s="15"/>
      <c r="AN1792" s="15"/>
      <c r="AO1792" s="15"/>
      <c r="AP1792" s="15"/>
      <c r="AQ1792" s="15"/>
      <c r="AR1792" s="15"/>
      <c r="AS1792" s="15"/>
      <c r="AT1792" s="15"/>
      <c r="AU1792" s="15"/>
      <c r="AV1792" s="10"/>
      <c r="AW1792" s="10"/>
      <c r="AX1792" s="10"/>
      <c r="AY1792" s="10"/>
      <c r="AZ1792" s="10"/>
      <c r="BA1792" s="10"/>
      <c r="BB1792" s="10"/>
      <c r="BC1792" s="10"/>
      <c r="BD1792" s="10"/>
      <c r="BE1792" s="10"/>
      <c r="BF1792" s="10"/>
    </row>
    <row r="1793" spans="1:58" ht="15" customHeight="1" x14ac:dyDescent="0.2">
      <c r="A1793" s="1"/>
      <c r="B1793" s="275">
        <v>20</v>
      </c>
      <c r="C1793" s="240" t="s">
        <v>69</v>
      </c>
      <c r="D1793" s="276"/>
      <c r="E1793" s="14"/>
      <c r="F1793" s="14"/>
      <c r="G1793" s="14"/>
      <c r="H1793" s="14"/>
      <c r="I1793" s="14"/>
      <c r="J1793" s="14"/>
      <c r="K1793" s="14">
        <v>2</v>
      </c>
      <c r="L1793" s="14"/>
      <c r="M1793" s="14"/>
      <c r="N1793" s="14"/>
      <c r="O1793" s="14"/>
      <c r="P1793" s="14"/>
      <c r="Q1793" s="1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8"/>
      <c r="AC1793" s="8"/>
      <c r="AD1793" s="8"/>
      <c r="AE1793" s="8"/>
      <c r="AF1793" s="8"/>
      <c r="AG1793" s="8"/>
      <c r="AH1793" s="8"/>
      <c r="AI1793" s="8"/>
      <c r="AJ1793" s="8"/>
      <c r="AK1793" s="8"/>
      <c r="AL1793" s="15"/>
      <c r="AM1793" s="15"/>
      <c r="AN1793" s="15"/>
      <c r="AO1793" s="15"/>
      <c r="AP1793" s="15"/>
      <c r="AQ1793" s="15"/>
      <c r="AR1793" s="15"/>
      <c r="AS1793" s="15"/>
      <c r="AT1793" s="15"/>
      <c r="AU1793" s="15"/>
      <c r="AV1793" s="10"/>
      <c r="AW1793" s="10"/>
      <c r="AX1793" s="10"/>
      <c r="AY1793" s="10"/>
      <c r="AZ1793" s="10"/>
      <c r="BA1793" s="10"/>
      <c r="BB1793" s="10"/>
      <c r="BC1793" s="10"/>
      <c r="BD1793" s="10"/>
      <c r="BE1793" s="10"/>
      <c r="BF1793" s="10"/>
    </row>
    <row r="1794" spans="1:58" ht="15" customHeight="1" x14ac:dyDescent="0.2">
      <c r="A1794" s="1"/>
      <c r="B1794" s="275">
        <v>21</v>
      </c>
      <c r="C1794" s="44" t="s">
        <v>70</v>
      </c>
      <c r="D1794" s="14"/>
      <c r="E1794" s="14"/>
      <c r="F1794" s="14"/>
      <c r="G1794" s="14"/>
      <c r="H1794" s="14"/>
      <c r="I1794" s="14"/>
      <c r="J1794" s="14"/>
      <c r="K1794" s="14"/>
      <c r="L1794" s="14"/>
      <c r="M1794" s="14"/>
      <c r="N1794" s="14"/>
      <c r="O1794" s="14"/>
      <c r="P1794" s="14"/>
      <c r="Q1794" s="1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8"/>
      <c r="AC1794" s="8"/>
      <c r="AD1794" s="8"/>
      <c r="AE1794" s="8"/>
      <c r="AF1794" s="8"/>
      <c r="AG1794" s="8"/>
      <c r="AH1794" s="8"/>
      <c r="AI1794" s="8"/>
      <c r="AJ1794" s="8"/>
      <c r="AK1794" s="8"/>
      <c r="AL1794" s="15"/>
      <c r="AM1794" s="15"/>
      <c r="AN1794" s="15"/>
      <c r="AO1794" s="15"/>
      <c r="AP1794" s="15"/>
      <c r="AQ1794" s="15"/>
      <c r="AR1794" s="15"/>
      <c r="AS1794" s="15"/>
      <c r="AT1794" s="15"/>
      <c r="AU1794" s="15"/>
      <c r="AV1794" s="10"/>
      <c r="AW1794" s="10"/>
      <c r="AX1794" s="10"/>
      <c r="AY1794" s="10"/>
      <c r="AZ1794" s="10"/>
      <c r="BA1794" s="10"/>
      <c r="BB1794" s="10"/>
      <c r="BC1794" s="10"/>
      <c r="BD1794" s="10"/>
      <c r="BE1794" s="10"/>
      <c r="BF1794" s="10"/>
    </row>
    <row r="1795" spans="1:58" ht="15" customHeight="1" x14ac:dyDescent="0.2">
      <c r="A1795" s="1"/>
      <c r="B1795" s="275">
        <v>22</v>
      </c>
      <c r="C1795" s="243" t="s">
        <v>71</v>
      </c>
      <c r="D1795" s="14"/>
      <c r="E1795" s="14"/>
      <c r="F1795" s="14"/>
      <c r="G1795" s="14"/>
      <c r="H1795" s="14"/>
      <c r="I1795" s="14"/>
      <c r="J1795" s="14"/>
      <c r="K1795" s="14"/>
      <c r="L1795" s="14"/>
      <c r="M1795" s="14"/>
      <c r="N1795" s="14"/>
      <c r="O1795" s="14"/>
      <c r="P1795" s="14"/>
      <c r="Q1795" s="1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8"/>
      <c r="AC1795" s="8"/>
      <c r="AD1795" s="8"/>
      <c r="AE1795" s="8"/>
      <c r="AF1795" s="8"/>
      <c r="AG1795" s="8"/>
      <c r="AH1795" s="8"/>
      <c r="AI1795" s="8"/>
      <c r="AJ1795" s="8"/>
      <c r="AK1795" s="8"/>
      <c r="AL1795" s="15"/>
      <c r="AM1795" s="15"/>
      <c r="AN1795" s="15"/>
      <c r="AO1795" s="15"/>
      <c r="AP1795" s="15"/>
      <c r="AQ1795" s="15"/>
      <c r="AR1795" s="15"/>
      <c r="AS1795" s="15"/>
      <c r="AT1795" s="15"/>
      <c r="AU1795" s="15"/>
      <c r="AV1795" s="10"/>
      <c r="AW1795" s="10"/>
      <c r="AX1795" s="10"/>
      <c r="AY1795" s="10"/>
      <c r="AZ1795" s="10"/>
      <c r="BA1795" s="10"/>
      <c r="BB1795" s="10"/>
      <c r="BC1795" s="10"/>
      <c r="BD1795" s="10"/>
      <c r="BE1795" s="10"/>
      <c r="BF1795" s="10"/>
    </row>
    <row r="1796" spans="1:58" ht="15" customHeight="1" x14ac:dyDescent="0.2">
      <c r="A1796" s="1"/>
      <c r="B1796" s="275">
        <v>23</v>
      </c>
      <c r="C1796" s="240" t="s">
        <v>72</v>
      </c>
      <c r="D1796" s="14">
        <v>8</v>
      </c>
      <c r="E1796" s="14"/>
      <c r="F1796" s="14"/>
      <c r="G1796" s="14"/>
      <c r="H1796" s="14"/>
      <c r="I1796" s="14"/>
      <c r="J1796" s="14"/>
      <c r="K1796" s="14"/>
      <c r="L1796" s="14">
        <v>4</v>
      </c>
      <c r="M1796" s="36">
        <v>1</v>
      </c>
      <c r="N1796" s="14"/>
      <c r="O1796" s="14"/>
      <c r="P1796" s="14"/>
      <c r="Q1796" s="1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8"/>
      <c r="AC1796" s="8"/>
      <c r="AD1796" s="8"/>
      <c r="AE1796" s="8"/>
      <c r="AF1796" s="8"/>
      <c r="AG1796" s="8"/>
      <c r="AH1796" s="8"/>
      <c r="AI1796" s="8"/>
      <c r="AJ1796" s="8"/>
      <c r="AK1796" s="8"/>
      <c r="AL1796" s="15"/>
      <c r="AM1796" s="15"/>
      <c r="AN1796" s="15"/>
      <c r="AO1796" s="15"/>
      <c r="AP1796" s="15"/>
      <c r="AQ1796" s="15"/>
      <c r="AR1796" s="15"/>
      <c r="AS1796" s="15"/>
      <c r="AT1796" s="15"/>
      <c r="AU1796" s="15"/>
      <c r="AV1796" s="10"/>
      <c r="AW1796" s="10"/>
      <c r="AX1796" s="10"/>
      <c r="AY1796" s="10"/>
      <c r="AZ1796" s="10"/>
      <c r="BA1796" s="10"/>
      <c r="BB1796" s="10"/>
      <c r="BC1796" s="10"/>
      <c r="BD1796" s="10"/>
      <c r="BE1796" s="10"/>
      <c r="BF1796" s="10"/>
    </row>
    <row r="1797" spans="1:58" ht="15" customHeight="1" x14ac:dyDescent="0.2">
      <c r="A1797" s="1"/>
      <c r="B1797" s="275">
        <v>24</v>
      </c>
      <c r="C1797" s="242" t="s">
        <v>73</v>
      </c>
      <c r="D1797" s="14">
        <v>2</v>
      </c>
      <c r="E1797" s="14">
        <v>2</v>
      </c>
      <c r="F1797" s="14"/>
      <c r="G1797" s="14">
        <v>2</v>
      </c>
      <c r="H1797" s="14"/>
      <c r="I1797" s="14"/>
      <c r="J1797" s="14"/>
      <c r="K1797" s="14">
        <v>1</v>
      </c>
      <c r="L1797" s="14"/>
      <c r="M1797" s="14">
        <v>1</v>
      </c>
      <c r="N1797" s="14"/>
      <c r="O1797" s="14"/>
      <c r="P1797" s="14"/>
      <c r="Q1797" s="14"/>
      <c r="R1797" s="4"/>
      <c r="S1797" s="4"/>
      <c r="T1797" s="4"/>
      <c r="U1797" s="4">
        <v>1</v>
      </c>
      <c r="V1797" s="4"/>
      <c r="W1797" s="4"/>
      <c r="X1797" s="4"/>
      <c r="Y1797" s="4"/>
      <c r="Z1797" s="4"/>
      <c r="AA1797" s="4"/>
      <c r="AB1797" s="8">
        <v>5</v>
      </c>
      <c r="AC1797" s="8"/>
      <c r="AD1797" s="8"/>
      <c r="AE1797" s="8"/>
      <c r="AF1797" s="8"/>
      <c r="AG1797" s="8"/>
      <c r="AH1797" s="8"/>
      <c r="AI1797" s="8">
        <v>1</v>
      </c>
      <c r="AJ1797" s="8"/>
      <c r="AK1797" s="8"/>
      <c r="AL1797" s="15"/>
      <c r="AM1797" s="15"/>
      <c r="AN1797" s="15"/>
      <c r="AO1797" s="15"/>
      <c r="AP1797" s="15"/>
      <c r="AQ1797" s="15"/>
      <c r="AR1797" s="15"/>
      <c r="AS1797" s="15"/>
      <c r="AT1797" s="15"/>
      <c r="AU1797" s="15"/>
      <c r="AV1797" s="10"/>
      <c r="AW1797" s="10"/>
      <c r="AX1797" s="10"/>
      <c r="AY1797" s="10"/>
      <c r="AZ1797" s="10"/>
      <c r="BA1797" s="10"/>
      <c r="BB1797" s="10"/>
      <c r="BC1797" s="10"/>
      <c r="BD1797" s="10"/>
      <c r="BE1797" s="10"/>
      <c r="BF1797" s="10"/>
    </row>
    <row r="1798" spans="1:58" ht="15" customHeight="1" x14ac:dyDescent="0.2">
      <c r="A1798" s="1"/>
      <c r="B1798" s="275">
        <v>25</v>
      </c>
      <c r="C1798" s="44" t="s">
        <v>74</v>
      </c>
      <c r="D1798" s="14"/>
      <c r="E1798" s="14"/>
      <c r="F1798" s="14"/>
      <c r="G1798" s="14"/>
      <c r="H1798" s="14"/>
      <c r="I1798" s="14"/>
      <c r="J1798" s="14"/>
      <c r="K1798" s="14"/>
      <c r="L1798" s="14"/>
      <c r="M1798" s="14"/>
      <c r="N1798" s="14"/>
      <c r="O1798" s="14"/>
      <c r="P1798" s="14"/>
      <c r="Q1798" s="1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8"/>
      <c r="AC1798" s="8"/>
      <c r="AD1798" s="8"/>
      <c r="AE1798" s="8"/>
      <c r="AF1798" s="8"/>
      <c r="AG1798" s="8"/>
      <c r="AH1798" s="8"/>
      <c r="AI1798" s="8"/>
      <c r="AJ1798" s="8"/>
      <c r="AK1798" s="8"/>
      <c r="AL1798" s="15"/>
      <c r="AM1798" s="15"/>
      <c r="AN1798" s="15"/>
      <c r="AO1798" s="15"/>
      <c r="AP1798" s="15"/>
      <c r="AQ1798" s="15"/>
      <c r="AR1798" s="15"/>
      <c r="AS1798" s="15"/>
      <c r="AT1798" s="15"/>
      <c r="AU1798" s="15"/>
      <c r="AV1798" s="10"/>
      <c r="AW1798" s="10"/>
      <c r="AX1798" s="10"/>
      <c r="AY1798" s="10"/>
      <c r="AZ1798" s="10"/>
      <c r="BA1798" s="10"/>
      <c r="BB1798" s="10"/>
      <c r="BC1798" s="10"/>
      <c r="BD1798" s="10"/>
      <c r="BE1798" s="10"/>
      <c r="BF1798" s="10"/>
    </row>
    <row r="1799" spans="1:58" ht="15" customHeight="1" x14ac:dyDescent="0.2">
      <c r="A1799" s="1"/>
      <c r="B1799" s="275">
        <v>26</v>
      </c>
      <c r="C1799" s="240" t="s">
        <v>75</v>
      </c>
      <c r="D1799" s="14"/>
      <c r="E1799" s="14"/>
      <c r="F1799" s="14"/>
      <c r="G1799" s="14"/>
      <c r="H1799" s="14"/>
      <c r="I1799" s="14"/>
      <c r="J1799" s="14"/>
      <c r="K1799" s="14"/>
      <c r="L1799" s="14"/>
      <c r="M1799" s="14"/>
      <c r="N1799" s="14"/>
      <c r="O1799" s="14"/>
      <c r="P1799" s="14"/>
      <c r="Q1799" s="14"/>
      <c r="R1799" s="4"/>
      <c r="S1799" s="4"/>
      <c r="T1799" s="4"/>
      <c r="U1799" s="4">
        <v>1</v>
      </c>
      <c r="V1799" s="4"/>
      <c r="W1799" s="4"/>
      <c r="X1799" s="4"/>
      <c r="Y1799" s="4"/>
      <c r="Z1799" s="4"/>
      <c r="AA1799" s="4"/>
      <c r="AB1799" s="8"/>
      <c r="AC1799" s="8"/>
      <c r="AD1799" s="8"/>
      <c r="AE1799" s="8"/>
      <c r="AF1799" s="8"/>
      <c r="AG1799" s="8"/>
      <c r="AH1799" s="8"/>
      <c r="AI1799" s="8"/>
      <c r="AJ1799" s="8"/>
      <c r="AK1799" s="8"/>
      <c r="AL1799" s="15"/>
      <c r="AM1799" s="15"/>
      <c r="AN1799" s="15"/>
      <c r="AO1799" s="15"/>
      <c r="AP1799" s="15"/>
      <c r="AQ1799" s="15"/>
      <c r="AR1799" s="15"/>
      <c r="AS1799" s="15"/>
      <c r="AT1799" s="15"/>
      <c r="AU1799" s="15"/>
      <c r="AV1799" s="10"/>
      <c r="AW1799" s="10"/>
      <c r="AX1799" s="10"/>
      <c r="AY1799" s="10"/>
      <c r="AZ1799" s="10"/>
      <c r="BA1799" s="10"/>
      <c r="BB1799" s="10"/>
      <c r="BC1799" s="10"/>
      <c r="BD1799" s="10"/>
      <c r="BE1799" s="10"/>
      <c r="BF1799" s="10"/>
    </row>
    <row r="1800" spans="1:58" ht="15" customHeight="1" x14ac:dyDescent="0.2">
      <c r="A1800" s="1"/>
      <c r="B1800" s="275">
        <v>27</v>
      </c>
      <c r="C1800" s="240" t="s">
        <v>76</v>
      </c>
      <c r="D1800" s="14"/>
      <c r="E1800" s="14"/>
      <c r="F1800" s="14"/>
      <c r="G1800" s="14"/>
      <c r="H1800" s="14"/>
      <c r="I1800" s="14"/>
      <c r="J1800" s="14"/>
      <c r="K1800" s="14"/>
      <c r="L1800" s="14"/>
      <c r="M1800" s="14"/>
      <c r="N1800" s="14"/>
      <c r="O1800" s="14"/>
      <c r="P1800" s="14"/>
      <c r="Q1800" s="1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8">
        <v>8</v>
      </c>
      <c r="AC1800" s="8"/>
      <c r="AD1800" s="8"/>
      <c r="AE1800" s="8"/>
      <c r="AF1800" s="8"/>
      <c r="AG1800" s="8"/>
      <c r="AH1800" s="8"/>
      <c r="AI1800" s="8"/>
      <c r="AJ1800" s="8"/>
      <c r="AK1800" s="8"/>
      <c r="AL1800" s="15"/>
      <c r="AM1800" s="15"/>
      <c r="AN1800" s="15"/>
      <c r="AO1800" s="15"/>
      <c r="AP1800" s="15"/>
      <c r="AQ1800" s="15"/>
      <c r="AR1800" s="15"/>
      <c r="AS1800" s="15"/>
      <c r="AT1800" s="15"/>
      <c r="AU1800" s="15"/>
      <c r="AV1800" s="10"/>
      <c r="AW1800" s="10"/>
      <c r="AX1800" s="10"/>
      <c r="AY1800" s="10"/>
      <c r="AZ1800" s="10"/>
      <c r="BA1800" s="10"/>
      <c r="BB1800" s="10"/>
      <c r="BC1800" s="10"/>
      <c r="BD1800" s="10"/>
      <c r="BE1800" s="10"/>
      <c r="BF1800" s="10"/>
    </row>
    <row r="1801" spans="1:58" ht="15" customHeight="1" x14ac:dyDescent="0.2">
      <c r="A1801" s="1"/>
      <c r="B1801" s="275">
        <v>28</v>
      </c>
      <c r="C1801" s="250" t="s">
        <v>77</v>
      </c>
      <c r="D1801" s="14">
        <v>3</v>
      </c>
      <c r="E1801" s="14">
        <v>3</v>
      </c>
      <c r="F1801" s="14"/>
      <c r="G1801" s="14"/>
      <c r="H1801" s="14"/>
      <c r="I1801" s="14"/>
      <c r="J1801" s="14"/>
      <c r="K1801" s="14"/>
      <c r="L1801" s="14"/>
      <c r="M1801" s="14"/>
      <c r="N1801" s="14"/>
      <c r="O1801" s="14"/>
      <c r="P1801" s="14"/>
      <c r="Q1801" s="1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8">
        <v>10</v>
      </c>
      <c r="AC1801" s="8"/>
      <c r="AD1801" s="8"/>
      <c r="AE1801" s="8"/>
      <c r="AF1801" s="8"/>
      <c r="AG1801" s="8"/>
      <c r="AH1801" s="8"/>
      <c r="AI1801" s="8"/>
      <c r="AJ1801" s="8"/>
      <c r="AK1801" s="8"/>
      <c r="AL1801" s="15"/>
      <c r="AM1801" s="15"/>
      <c r="AN1801" s="15"/>
      <c r="AO1801" s="15"/>
      <c r="AP1801" s="15"/>
      <c r="AQ1801" s="15"/>
      <c r="AR1801" s="15"/>
      <c r="AS1801" s="15"/>
      <c r="AT1801" s="15"/>
      <c r="AU1801" s="15"/>
      <c r="AV1801" s="10"/>
      <c r="AW1801" s="10"/>
      <c r="AX1801" s="10"/>
      <c r="AY1801" s="10"/>
      <c r="AZ1801" s="10"/>
      <c r="BA1801" s="10"/>
      <c r="BB1801" s="10"/>
      <c r="BC1801" s="10"/>
      <c r="BD1801" s="10"/>
      <c r="BE1801" s="10"/>
      <c r="BF1801" s="10"/>
    </row>
    <row r="1802" spans="1:58" ht="15" customHeight="1" x14ac:dyDescent="0.2">
      <c r="A1802" s="1"/>
      <c r="B1802" s="275">
        <v>29</v>
      </c>
      <c r="C1802" s="240" t="s">
        <v>78</v>
      </c>
      <c r="D1802" s="14">
        <v>6</v>
      </c>
      <c r="E1802" s="14"/>
      <c r="F1802" s="14"/>
      <c r="G1802" s="14"/>
      <c r="H1802" s="14"/>
      <c r="I1802" s="14"/>
      <c r="J1802" s="14"/>
      <c r="K1802" s="14">
        <v>2</v>
      </c>
      <c r="L1802" s="14"/>
      <c r="M1802" s="14"/>
      <c r="N1802" s="14"/>
      <c r="O1802" s="14"/>
      <c r="P1802" s="14"/>
      <c r="Q1802" s="1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8"/>
      <c r="AC1802" s="8"/>
      <c r="AD1802" s="8"/>
      <c r="AE1802" s="8"/>
      <c r="AF1802" s="8"/>
      <c r="AG1802" s="8">
        <v>1</v>
      </c>
      <c r="AH1802" s="8"/>
      <c r="AI1802" s="8"/>
      <c r="AJ1802" s="8"/>
      <c r="AK1802" s="8"/>
      <c r="AL1802" s="15"/>
      <c r="AM1802" s="15"/>
      <c r="AN1802" s="15"/>
      <c r="AO1802" s="15"/>
      <c r="AP1802" s="15"/>
      <c r="AQ1802" s="15"/>
      <c r="AR1802" s="15"/>
      <c r="AS1802" s="15"/>
      <c r="AT1802" s="15"/>
      <c r="AU1802" s="15"/>
      <c r="AV1802" s="10"/>
      <c r="AW1802" s="10"/>
      <c r="AX1802" s="10"/>
      <c r="AY1802" s="10"/>
      <c r="AZ1802" s="10"/>
      <c r="BA1802" s="10"/>
      <c r="BB1802" s="10"/>
      <c r="BC1802" s="10"/>
      <c r="BD1802" s="10"/>
      <c r="BE1802" s="10"/>
      <c r="BF1802" s="10"/>
    </row>
    <row r="1803" spans="1:58" ht="15" customHeight="1" x14ac:dyDescent="0.2">
      <c r="A1803" s="1"/>
      <c r="B1803" s="255"/>
      <c r="C1803" s="44"/>
      <c r="D1803" s="14"/>
      <c r="E1803" s="14"/>
      <c r="F1803" s="14"/>
      <c r="G1803" s="14"/>
      <c r="H1803" s="14"/>
      <c r="I1803" s="14"/>
      <c r="J1803" s="14"/>
      <c r="K1803" s="14"/>
      <c r="L1803" s="14"/>
      <c r="M1803" s="14"/>
      <c r="N1803" s="14"/>
      <c r="O1803" s="14"/>
      <c r="P1803" s="14"/>
      <c r="Q1803" s="1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8"/>
      <c r="AC1803" s="8"/>
      <c r="AD1803" s="8"/>
      <c r="AE1803" s="8"/>
      <c r="AF1803" s="8"/>
      <c r="AG1803" s="8"/>
      <c r="AH1803" s="8"/>
      <c r="AI1803" s="8"/>
      <c r="AJ1803" s="8"/>
      <c r="AK1803" s="8"/>
      <c r="AL1803" s="15"/>
      <c r="AM1803" s="15"/>
      <c r="AN1803" s="15"/>
      <c r="AO1803" s="15"/>
      <c r="AP1803" s="15"/>
      <c r="AQ1803" s="15"/>
      <c r="AR1803" s="15"/>
      <c r="AS1803" s="15"/>
      <c r="AT1803" s="15"/>
      <c r="AU1803" s="15"/>
      <c r="AV1803" s="10"/>
      <c r="AW1803" s="10"/>
      <c r="AX1803" s="10"/>
      <c r="AY1803" s="10"/>
      <c r="AZ1803" s="10"/>
      <c r="BA1803" s="10"/>
      <c r="BB1803" s="10"/>
      <c r="BC1803" s="10"/>
      <c r="BD1803" s="10"/>
      <c r="BE1803" s="10"/>
      <c r="BF1803" s="10"/>
    </row>
    <row r="1804" spans="1:58" ht="15" customHeight="1" x14ac:dyDescent="0.2">
      <c r="A1804" s="1"/>
      <c r="B1804" s="243"/>
      <c r="C1804" s="44"/>
      <c r="D1804" s="14"/>
      <c r="E1804" s="14"/>
      <c r="F1804" s="14"/>
      <c r="G1804" s="14"/>
      <c r="H1804" s="14"/>
      <c r="I1804" s="14"/>
      <c r="J1804" s="14"/>
      <c r="K1804" s="14"/>
      <c r="L1804" s="14"/>
      <c r="M1804" s="14"/>
      <c r="N1804" s="14"/>
      <c r="O1804" s="14"/>
      <c r="P1804" s="14"/>
      <c r="Q1804" s="1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8"/>
      <c r="AC1804" s="8"/>
      <c r="AD1804" s="8"/>
      <c r="AE1804" s="8"/>
      <c r="AF1804" s="8"/>
      <c r="AG1804" s="8"/>
      <c r="AH1804" s="8"/>
      <c r="AI1804" s="8"/>
      <c r="AJ1804" s="8"/>
      <c r="AK1804" s="8"/>
      <c r="AL1804" s="15"/>
      <c r="AM1804" s="15"/>
      <c r="AN1804" s="15"/>
      <c r="AO1804" s="15"/>
      <c r="AP1804" s="15"/>
      <c r="AQ1804" s="15"/>
      <c r="AR1804" s="15"/>
      <c r="AS1804" s="15"/>
      <c r="AT1804" s="15"/>
      <c r="AU1804" s="15"/>
      <c r="AV1804" s="10"/>
      <c r="AW1804" s="10"/>
      <c r="AX1804" s="10"/>
      <c r="AY1804" s="10"/>
      <c r="AZ1804" s="10"/>
      <c r="BA1804" s="10"/>
      <c r="BB1804" s="10"/>
      <c r="BC1804" s="10"/>
      <c r="BD1804" s="10"/>
      <c r="BE1804" s="10"/>
      <c r="BF1804" s="10"/>
    </row>
    <row r="1805" spans="1:58" ht="15" customHeight="1" x14ac:dyDescent="0.2">
      <c r="A1805" s="1"/>
      <c r="B1805" s="33">
        <v>30</v>
      </c>
      <c r="C1805" s="240" t="s">
        <v>80</v>
      </c>
      <c r="D1805" s="14"/>
      <c r="E1805" s="14"/>
      <c r="F1805" s="14"/>
      <c r="G1805" s="14"/>
      <c r="H1805" s="14"/>
      <c r="I1805" s="14"/>
      <c r="J1805" s="14"/>
      <c r="K1805" s="14"/>
      <c r="L1805" s="14"/>
      <c r="M1805" s="14"/>
      <c r="N1805" s="14">
        <v>3</v>
      </c>
      <c r="O1805" s="14"/>
      <c r="P1805" s="14"/>
      <c r="Q1805" s="14"/>
      <c r="R1805" s="4"/>
      <c r="S1805" s="4"/>
      <c r="T1805" s="4"/>
      <c r="U1805" s="4">
        <v>1</v>
      </c>
      <c r="V1805" s="4"/>
      <c r="W1805" s="4"/>
      <c r="X1805" s="4"/>
      <c r="Y1805" s="4"/>
      <c r="Z1805" s="4"/>
      <c r="AA1805" s="4"/>
      <c r="AB1805" s="8"/>
      <c r="AC1805" s="8"/>
      <c r="AD1805" s="8"/>
      <c r="AE1805" s="8"/>
      <c r="AF1805" s="8"/>
      <c r="AG1805" s="8"/>
      <c r="AH1805" s="8">
        <v>3</v>
      </c>
      <c r="AI1805" s="8"/>
      <c r="AJ1805" s="8"/>
      <c r="AK1805" s="8"/>
      <c r="AL1805" s="15"/>
      <c r="AM1805" s="15"/>
      <c r="AN1805" s="15"/>
      <c r="AO1805" s="15"/>
      <c r="AP1805" s="15"/>
      <c r="AQ1805" s="15"/>
      <c r="AR1805" s="15"/>
      <c r="AS1805" s="15"/>
      <c r="AT1805" s="15"/>
      <c r="AU1805" s="15"/>
      <c r="AV1805" s="10"/>
      <c r="AW1805" s="10"/>
      <c r="AX1805" s="10"/>
      <c r="AY1805" s="10"/>
      <c r="AZ1805" s="10"/>
      <c r="BA1805" s="10"/>
      <c r="BB1805" s="10"/>
      <c r="BC1805" s="10"/>
      <c r="BD1805" s="10"/>
      <c r="BE1805" s="10"/>
      <c r="BF1805" s="10"/>
    </row>
    <row r="1806" spans="1:58" ht="15" customHeight="1" x14ac:dyDescent="0.2">
      <c r="A1806" s="1"/>
      <c r="B1806" s="33">
        <v>31</v>
      </c>
      <c r="C1806" s="240" t="s">
        <v>81</v>
      </c>
      <c r="D1806" s="14"/>
      <c r="E1806" s="14"/>
      <c r="F1806" s="14"/>
      <c r="G1806" s="14"/>
      <c r="H1806" s="14"/>
      <c r="I1806" s="14"/>
      <c r="J1806" s="14"/>
      <c r="K1806" s="14"/>
      <c r="L1806" s="14"/>
      <c r="M1806" s="14"/>
      <c r="N1806" s="14"/>
      <c r="O1806" s="14"/>
      <c r="P1806" s="14"/>
      <c r="Q1806" s="14"/>
      <c r="R1806" s="4"/>
      <c r="S1806" s="4"/>
      <c r="T1806" s="4"/>
      <c r="U1806" s="4"/>
      <c r="V1806" s="4">
        <v>1</v>
      </c>
      <c r="W1806" s="4"/>
      <c r="X1806" s="4"/>
      <c r="Y1806" s="4"/>
      <c r="Z1806" s="4"/>
      <c r="AA1806" s="4"/>
      <c r="AB1806" s="8"/>
      <c r="AC1806" s="8"/>
      <c r="AD1806" s="8"/>
      <c r="AE1806" s="8"/>
      <c r="AF1806" s="8"/>
      <c r="AG1806" s="8"/>
      <c r="AH1806" s="8"/>
      <c r="AI1806" s="8"/>
      <c r="AJ1806" s="8"/>
      <c r="AK1806" s="8"/>
      <c r="AL1806" s="15"/>
      <c r="AM1806" s="15"/>
      <c r="AN1806" s="15"/>
      <c r="AO1806" s="15"/>
      <c r="AP1806" s="15"/>
      <c r="AQ1806" s="15"/>
      <c r="AR1806" s="15"/>
      <c r="AS1806" s="15"/>
      <c r="AT1806" s="15"/>
      <c r="AU1806" s="15"/>
      <c r="AV1806" s="10"/>
      <c r="AW1806" s="10"/>
      <c r="AX1806" s="10"/>
      <c r="AY1806" s="10"/>
      <c r="AZ1806" s="10"/>
      <c r="BA1806" s="10"/>
      <c r="BB1806" s="10"/>
      <c r="BC1806" s="10"/>
      <c r="BD1806" s="10"/>
      <c r="BE1806" s="10"/>
      <c r="BF1806" s="10"/>
    </row>
    <row r="1807" spans="1:58" ht="15" customHeight="1" x14ac:dyDescent="0.2">
      <c r="A1807" s="1"/>
      <c r="B1807" s="33">
        <v>32</v>
      </c>
      <c r="C1807" s="243" t="s">
        <v>82</v>
      </c>
      <c r="D1807" s="14"/>
      <c r="E1807" s="14"/>
      <c r="F1807" s="14"/>
      <c r="G1807" s="14"/>
      <c r="H1807" s="14"/>
      <c r="I1807" s="14"/>
      <c r="J1807" s="14"/>
      <c r="K1807" s="14"/>
      <c r="L1807" s="14"/>
      <c r="M1807" s="14"/>
      <c r="N1807" s="14"/>
      <c r="O1807" s="14"/>
      <c r="P1807" s="14"/>
      <c r="Q1807" s="1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8"/>
      <c r="AC1807" s="8"/>
      <c r="AD1807" s="8"/>
      <c r="AE1807" s="8"/>
      <c r="AF1807" s="8"/>
      <c r="AG1807" s="8"/>
      <c r="AH1807" s="8"/>
      <c r="AI1807" s="8"/>
      <c r="AJ1807" s="8"/>
      <c r="AK1807" s="8"/>
      <c r="AL1807" s="15"/>
      <c r="AM1807" s="15"/>
      <c r="AN1807" s="15"/>
      <c r="AO1807" s="15"/>
      <c r="AP1807" s="15"/>
      <c r="AQ1807" s="15"/>
      <c r="AR1807" s="15"/>
      <c r="AS1807" s="15"/>
      <c r="AT1807" s="15"/>
      <c r="AU1807" s="15"/>
      <c r="AV1807" s="10"/>
      <c r="AW1807" s="10"/>
      <c r="AX1807" s="10"/>
      <c r="AY1807" s="10"/>
      <c r="AZ1807" s="10"/>
      <c r="BA1807" s="10"/>
      <c r="BB1807" s="10"/>
      <c r="BC1807" s="10"/>
      <c r="BD1807" s="10"/>
      <c r="BE1807" s="10"/>
      <c r="BF1807" s="10"/>
    </row>
    <row r="1808" spans="1:58" ht="15" customHeight="1" x14ac:dyDescent="0.2">
      <c r="A1808" s="1"/>
      <c r="B1808" s="1"/>
      <c r="C1808" s="243"/>
      <c r="D1808" s="14"/>
      <c r="E1808" s="14"/>
      <c r="F1808" s="14"/>
      <c r="G1808" s="14"/>
      <c r="H1808" s="14"/>
      <c r="I1808" s="14"/>
      <c r="J1808" s="14"/>
      <c r="K1808" s="14"/>
      <c r="L1808" s="14"/>
      <c r="M1808" s="14"/>
      <c r="N1808" s="14"/>
      <c r="O1808" s="14"/>
      <c r="P1808" s="14"/>
      <c r="Q1808" s="1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8"/>
      <c r="AC1808" s="8"/>
      <c r="AD1808" s="8"/>
      <c r="AE1808" s="8"/>
      <c r="AF1808" s="8"/>
      <c r="AG1808" s="8"/>
      <c r="AH1808" s="8"/>
      <c r="AI1808" s="8"/>
      <c r="AJ1808" s="8"/>
      <c r="AK1808" s="8"/>
      <c r="AL1808" s="15"/>
      <c r="AM1808" s="15"/>
      <c r="AN1808" s="15"/>
      <c r="AO1808" s="15"/>
      <c r="AP1808" s="15"/>
      <c r="AQ1808" s="15"/>
      <c r="AR1808" s="15"/>
      <c r="AS1808" s="15"/>
      <c r="AT1808" s="15"/>
      <c r="AU1808" s="15"/>
      <c r="AV1808" s="10"/>
      <c r="AW1808" s="10"/>
      <c r="AX1808" s="10"/>
      <c r="AY1808" s="10"/>
      <c r="AZ1808" s="10"/>
      <c r="BA1808" s="10"/>
      <c r="BB1808" s="10"/>
      <c r="BC1808" s="10"/>
      <c r="BD1808" s="10"/>
      <c r="BE1808" s="10"/>
      <c r="BF1808" s="10"/>
    </row>
    <row r="1809" spans="1:58" ht="15" customHeight="1" x14ac:dyDescent="0.2">
      <c r="A1809" s="1"/>
      <c r="B1809" s="283">
        <v>33</v>
      </c>
      <c r="C1809" s="243" t="s">
        <v>83</v>
      </c>
      <c r="D1809" s="14"/>
      <c r="E1809" s="14"/>
      <c r="F1809" s="14"/>
      <c r="G1809" s="14"/>
      <c r="H1809" s="14"/>
      <c r="I1809" s="14"/>
      <c r="J1809" s="14"/>
      <c r="K1809" s="14"/>
      <c r="L1809" s="14"/>
      <c r="M1809" s="14"/>
      <c r="N1809" s="14"/>
      <c r="O1809" s="14"/>
      <c r="P1809" s="14"/>
      <c r="Q1809" s="1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8"/>
      <c r="AC1809" s="8"/>
      <c r="AD1809" s="8"/>
      <c r="AE1809" s="8"/>
      <c r="AF1809" s="8"/>
      <c r="AG1809" s="8"/>
      <c r="AH1809" s="8"/>
      <c r="AI1809" s="8"/>
      <c r="AJ1809" s="8"/>
      <c r="AK1809" s="8"/>
      <c r="AL1809" s="15"/>
      <c r="AM1809" s="15"/>
      <c r="AN1809" s="15"/>
      <c r="AO1809" s="15"/>
      <c r="AP1809" s="15"/>
      <c r="AQ1809" s="15"/>
      <c r="AR1809" s="15"/>
      <c r="AS1809" s="15"/>
      <c r="AT1809" s="15"/>
      <c r="AU1809" s="15"/>
      <c r="AV1809" s="10"/>
      <c r="AW1809" s="10"/>
      <c r="AX1809" s="10"/>
      <c r="AY1809" s="10"/>
      <c r="AZ1809" s="10"/>
      <c r="BA1809" s="10"/>
      <c r="BB1809" s="10"/>
      <c r="BC1809" s="10"/>
      <c r="BD1809" s="10"/>
      <c r="BE1809" s="10"/>
      <c r="BF1809" s="10"/>
    </row>
    <row r="1810" spans="1:58" ht="15" customHeight="1" x14ac:dyDescent="0.2">
      <c r="A1810" s="1"/>
      <c r="B1810" s="283">
        <v>38</v>
      </c>
      <c r="C1810" s="243" t="s">
        <v>84</v>
      </c>
      <c r="D1810" s="14"/>
      <c r="E1810" s="14"/>
      <c r="F1810" s="14"/>
      <c r="G1810" s="14"/>
      <c r="H1810" s="14"/>
      <c r="I1810" s="14"/>
      <c r="J1810" s="14"/>
      <c r="K1810" s="14"/>
      <c r="L1810" s="14"/>
      <c r="M1810" s="14"/>
      <c r="N1810" s="14"/>
      <c r="O1810" s="14"/>
      <c r="P1810" s="14"/>
      <c r="Q1810" s="1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8"/>
      <c r="AC1810" s="8"/>
      <c r="AD1810" s="8"/>
      <c r="AE1810" s="8"/>
      <c r="AF1810" s="8"/>
      <c r="AG1810" s="8"/>
      <c r="AH1810" s="8"/>
      <c r="AI1810" s="8"/>
      <c r="AJ1810" s="8"/>
      <c r="AK1810" s="8"/>
      <c r="AL1810" s="15"/>
      <c r="AM1810" s="15"/>
      <c r="AN1810" s="15"/>
      <c r="AO1810" s="15"/>
      <c r="AP1810" s="15"/>
      <c r="AQ1810" s="15"/>
      <c r="AR1810" s="15"/>
      <c r="AS1810" s="15"/>
      <c r="AT1810" s="15"/>
      <c r="AU1810" s="15"/>
      <c r="AV1810" s="10"/>
      <c r="AW1810" s="10"/>
      <c r="AX1810" s="10"/>
      <c r="AY1810" s="10"/>
      <c r="AZ1810" s="10"/>
      <c r="BA1810" s="10"/>
      <c r="BB1810" s="10"/>
      <c r="BC1810" s="10"/>
      <c r="BD1810" s="10"/>
      <c r="BE1810" s="10"/>
      <c r="BF1810" s="10"/>
    </row>
    <row r="1811" spans="1:58" ht="15" customHeight="1" x14ac:dyDescent="0.2">
      <c r="A1811" s="1"/>
      <c r="B1811" s="283">
        <v>34</v>
      </c>
      <c r="C1811" s="243" t="s">
        <v>85</v>
      </c>
      <c r="D1811" s="14"/>
      <c r="E1811" s="14"/>
      <c r="F1811" s="14"/>
      <c r="G1811" s="14"/>
      <c r="H1811" s="14"/>
      <c r="I1811" s="14"/>
      <c r="J1811" s="14"/>
      <c r="K1811" s="14"/>
      <c r="L1811" s="14"/>
      <c r="M1811" s="14"/>
      <c r="N1811" s="14"/>
      <c r="O1811" s="14"/>
      <c r="P1811" s="14"/>
      <c r="Q1811" s="1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8"/>
      <c r="AC1811" s="8"/>
      <c r="AD1811" s="8"/>
      <c r="AE1811" s="8"/>
      <c r="AF1811" s="8"/>
      <c r="AG1811" s="8"/>
      <c r="AH1811" s="8"/>
      <c r="AI1811" s="8"/>
      <c r="AJ1811" s="8"/>
      <c r="AK1811" s="8"/>
      <c r="AL1811" s="15"/>
      <c r="AM1811" s="15"/>
      <c r="AN1811" s="15"/>
      <c r="AO1811" s="15"/>
      <c r="AP1811" s="15"/>
      <c r="AQ1811" s="15"/>
      <c r="AR1811" s="15"/>
      <c r="AS1811" s="15"/>
      <c r="AT1811" s="15"/>
      <c r="AU1811" s="15"/>
      <c r="AV1811" s="10"/>
      <c r="AW1811" s="10"/>
      <c r="AX1811" s="10"/>
      <c r="AY1811" s="10"/>
      <c r="AZ1811" s="10"/>
      <c r="BA1811" s="10"/>
      <c r="BB1811" s="10"/>
      <c r="BC1811" s="10"/>
      <c r="BD1811" s="10"/>
      <c r="BE1811" s="10"/>
      <c r="BF1811" s="10"/>
    </row>
    <row r="1812" spans="1:58" ht="15" customHeight="1" x14ac:dyDescent="0.2">
      <c r="A1812" s="1"/>
      <c r="B1812" s="1"/>
      <c r="C1812" s="243"/>
      <c r="D1812" s="14"/>
      <c r="E1812" s="14"/>
      <c r="F1812" s="14"/>
      <c r="G1812" s="14"/>
      <c r="H1812" s="14"/>
      <c r="I1812" s="14"/>
      <c r="J1812" s="14"/>
      <c r="K1812" s="14"/>
      <c r="L1812" s="14"/>
      <c r="M1812" s="14"/>
      <c r="N1812" s="14"/>
      <c r="O1812" s="14"/>
      <c r="P1812" s="14"/>
      <c r="Q1812" s="1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8"/>
      <c r="AC1812" s="8"/>
      <c r="AD1812" s="8"/>
      <c r="AE1812" s="8"/>
      <c r="AF1812" s="8"/>
      <c r="AG1812" s="8"/>
      <c r="AH1812" s="8"/>
      <c r="AI1812" s="8"/>
      <c r="AJ1812" s="8"/>
      <c r="AK1812" s="8"/>
      <c r="AL1812" s="15"/>
      <c r="AM1812" s="15"/>
      <c r="AN1812" s="15"/>
      <c r="AO1812" s="15"/>
      <c r="AP1812" s="15"/>
      <c r="AQ1812" s="15"/>
      <c r="AR1812" s="15"/>
      <c r="AS1812" s="15"/>
      <c r="AT1812" s="15"/>
      <c r="AU1812" s="15"/>
      <c r="AV1812" s="10"/>
      <c r="AW1812" s="10"/>
      <c r="AX1812" s="10"/>
      <c r="AY1812" s="10"/>
      <c r="AZ1812" s="10"/>
      <c r="BA1812" s="10"/>
      <c r="BB1812" s="10"/>
      <c r="BC1812" s="10"/>
      <c r="BD1812" s="10"/>
      <c r="BE1812" s="10"/>
      <c r="BF1812" s="10"/>
    </row>
    <row r="1813" spans="1:58" ht="15" customHeight="1" x14ac:dyDescent="0.2">
      <c r="A1813" s="1"/>
      <c r="B1813" s="1"/>
      <c r="C1813" s="44"/>
      <c r="D1813" s="14"/>
      <c r="E1813" s="14"/>
      <c r="F1813" s="14"/>
      <c r="G1813" s="14"/>
      <c r="H1813" s="14"/>
      <c r="I1813" s="14"/>
      <c r="J1813" s="14"/>
      <c r="K1813" s="14"/>
      <c r="L1813" s="14"/>
      <c r="M1813" s="14"/>
      <c r="N1813" s="14"/>
      <c r="O1813" s="14"/>
      <c r="P1813" s="14"/>
      <c r="Q1813" s="1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8"/>
      <c r="AC1813" s="8"/>
      <c r="AD1813" s="8"/>
      <c r="AE1813" s="8"/>
      <c r="AF1813" s="8"/>
      <c r="AG1813" s="8"/>
      <c r="AH1813" s="8"/>
      <c r="AI1813" s="8"/>
      <c r="AJ1813" s="8"/>
      <c r="AK1813" s="8"/>
      <c r="AL1813" s="15"/>
      <c r="AM1813" s="15"/>
      <c r="AN1813" s="15"/>
      <c r="AO1813" s="15"/>
      <c r="AP1813" s="15"/>
      <c r="AQ1813" s="15"/>
      <c r="AR1813" s="15"/>
      <c r="AS1813" s="15"/>
      <c r="AT1813" s="15"/>
      <c r="AU1813" s="15"/>
      <c r="AV1813" s="10"/>
      <c r="AW1813" s="10"/>
      <c r="AX1813" s="10"/>
      <c r="AY1813" s="10"/>
      <c r="AZ1813" s="10"/>
      <c r="BA1813" s="10"/>
      <c r="BB1813" s="10"/>
      <c r="BC1813" s="10"/>
      <c r="BD1813" s="10"/>
      <c r="BE1813" s="10"/>
      <c r="BF1813" s="10"/>
    </row>
    <row r="1814" spans="1:58" ht="15" customHeight="1" x14ac:dyDescent="0.2">
      <c r="A1814" s="1"/>
      <c r="B1814" s="1"/>
      <c r="C1814" s="44"/>
      <c r="D1814" s="14"/>
      <c r="E1814" s="14"/>
      <c r="F1814" s="14"/>
      <c r="G1814" s="14"/>
      <c r="H1814" s="14"/>
      <c r="I1814" s="14"/>
      <c r="J1814" s="14"/>
      <c r="K1814" s="14"/>
      <c r="L1814" s="14"/>
      <c r="M1814" s="14"/>
      <c r="N1814" s="14"/>
      <c r="O1814" s="14"/>
      <c r="P1814" s="14"/>
      <c r="Q1814" s="1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8"/>
      <c r="AC1814" s="8"/>
      <c r="AD1814" s="8"/>
      <c r="AE1814" s="8"/>
      <c r="AF1814" s="8"/>
      <c r="AG1814" s="8"/>
      <c r="AH1814" s="8"/>
      <c r="AI1814" s="8"/>
      <c r="AJ1814" s="8"/>
      <c r="AK1814" s="8"/>
      <c r="AL1814" s="15"/>
      <c r="AM1814" s="15"/>
      <c r="AN1814" s="15"/>
      <c r="AO1814" s="15"/>
      <c r="AP1814" s="15"/>
      <c r="AQ1814" s="15"/>
      <c r="AR1814" s="15"/>
      <c r="AS1814" s="15"/>
      <c r="AT1814" s="15"/>
      <c r="AU1814" s="15"/>
      <c r="AV1814" s="10"/>
      <c r="AW1814" s="10"/>
      <c r="AX1814" s="10"/>
      <c r="AY1814" s="10"/>
      <c r="AZ1814" s="10"/>
      <c r="BA1814" s="10"/>
      <c r="BB1814" s="10"/>
      <c r="BC1814" s="10"/>
      <c r="BD1814" s="10"/>
      <c r="BE1814" s="10"/>
      <c r="BF1814" s="10"/>
    </row>
    <row r="1815" spans="1:58" ht="15" customHeight="1" x14ac:dyDescent="0.2">
      <c r="A1815" s="1"/>
      <c r="B1815" s="2">
        <v>35</v>
      </c>
      <c r="C1815" s="240" t="s">
        <v>87</v>
      </c>
      <c r="D1815" s="14">
        <v>4</v>
      </c>
      <c r="E1815" s="14">
        <v>4</v>
      </c>
      <c r="F1815" s="14"/>
      <c r="G1815" s="14"/>
      <c r="H1815" s="14"/>
      <c r="I1815" s="14"/>
      <c r="J1815" s="14"/>
      <c r="K1815" s="14"/>
      <c r="L1815" s="14"/>
      <c r="M1815" s="14"/>
      <c r="N1815" s="14"/>
      <c r="O1815" s="14"/>
      <c r="P1815" s="14"/>
      <c r="Q1815" s="1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8"/>
      <c r="AC1815" s="8"/>
      <c r="AD1815" s="8"/>
      <c r="AE1815" s="8"/>
      <c r="AF1815" s="8"/>
      <c r="AG1815" s="8">
        <v>1</v>
      </c>
      <c r="AH1815" s="8"/>
      <c r="AI1815" s="8">
        <v>1</v>
      </c>
      <c r="AJ1815" s="8"/>
      <c r="AK1815" s="8"/>
      <c r="AL1815" s="15"/>
      <c r="AM1815" s="15"/>
      <c r="AN1815" s="15"/>
      <c r="AO1815" s="15"/>
      <c r="AP1815" s="15"/>
      <c r="AQ1815" s="15"/>
      <c r="AR1815" s="15"/>
      <c r="AS1815" s="15"/>
      <c r="AT1815" s="15"/>
      <c r="AU1815" s="15"/>
      <c r="AV1815" s="10"/>
      <c r="AW1815" s="10"/>
      <c r="AX1815" s="10"/>
      <c r="AY1815" s="10"/>
      <c r="AZ1815" s="10"/>
      <c r="BA1815" s="10"/>
      <c r="BB1815" s="10"/>
      <c r="BC1815" s="10"/>
      <c r="BD1815" s="10"/>
      <c r="BE1815" s="10"/>
      <c r="BF1815" s="10"/>
    </row>
    <row r="1816" spans="1:58" ht="15" customHeight="1" x14ac:dyDescent="0.2">
      <c r="A1816" s="1"/>
      <c r="B1816" s="1"/>
      <c r="C1816" s="243"/>
      <c r="D1816" s="14"/>
      <c r="E1816" s="14"/>
      <c r="F1816" s="14"/>
      <c r="G1816" s="14"/>
      <c r="H1816" s="14"/>
      <c r="I1816" s="14"/>
      <c r="J1816" s="14"/>
      <c r="K1816" s="14"/>
      <c r="L1816" s="14"/>
      <c r="M1816" s="14"/>
      <c r="N1816" s="14"/>
      <c r="O1816" s="14"/>
      <c r="P1816" s="14"/>
      <c r="Q1816" s="1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8"/>
      <c r="AC1816" s="8"/>
      <c r="AD1816" s="8"/>
      <c r="AE1816" s="8"/>
      <c r="AF1816" s="8"/>
      <c r="AG1816" s="8"/>
      <c r="AH1816" s="8"/>
      <c r="AI1816" s="8"/>
      <c r="AJ1816" s="8"/>
      <c r="AK1816" s="8"/>
      <c r="AL1816" s="15"/>
      <c r="AM1816" s="15"/>
      <c r="AN1816" s="15"/>
      <c r="AO1816" s="15"/>
      <c r="AP1816" s="15"/>
      <c r="AQ1816" s="15"/>
      <c r="AR1816" s="15"/>
      <c r="AS1816" s="15"/>
      <c r="AT1816" s="15"/>
      <c r="AU1816" s="15"/>
      <c r="AV1816" s="10"/>
      <c r="AW1816" s="10"/>
      <c r="AX1816" s="10"/>
      <c r="AY1816" s="10"/>
      <c r="AZ1816" s="10"/>
      <c r="BA1816" s="10"/>
      <c r="BB1816" s="10"/>
      <c r="BC1816" s="10"/>
      <c r="BD1816" s="10"/>
      <c r="BE1816" s="10"/>
      <c r="BF1816" s="10"/>
    </row>
    <row r="1817" spans="1:58" ht="15" customHeight="1" x14ac:dyDescent="0.2">
      <c r="A1817" s="1"/>
      <c r="B1817" s="1"/>
      <c r="D1817" s="14"/>
      <c r="E1817" s="14"/>
      <c r="F1817" s="14"/>
      <c r="G1817" s="14"/>
      <c r="H1817" s="14"/>
      <c r="I1817" s="14"/>
      <c r="J1817" s="14"/>
      <c r="K1817" s="14"/>
      <c r="L1817" s="14"/>
      <c r="M1817" s="14"/>
      <c r="N1817" s="14"/>
      <c r="O1817" s="14"/>
      <c r="P1817" s="14"/>
      <c r="Q1817" s="1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8"/>
      <c r="AC1817" s="8"/>
      <c r="AD1817" s="8"/>
      <c r="AE1817" s="8"/>
      <c r="AF1817" s="8"/>
      <c r="AG1817" s="8"/>
      <c r="AH1817" s="8"/>
      <c r="AI1817" s="8"/>
      <c r="AJ1817" s="8"/>
      <c r="AK1817" s="8"/>
      <c r="AL1817" s="15"/>
      <c r="AM1817" s="15"/>
      <c r="AN1817" s="15"/>
      <c r="AO1817" s="15"/>
      <c r="AP1817" s="15"/>
      <c r="AQ1817" s="15"/>
      <c r="AR1817" s="15"/>
      <c r="AS1817" s="15"/>
      <c r="AT1817" s="15"/>
      <c r="AU1817" s="15"/>
      <c r="AV1817" s="10"/>
      <c r="AW1817" s="10"/>
      <c r="AX1817" s="10"/>
      <c r="AY1817" s="10"/>
      <c r="AZ1817" s="10"/>
      <c r="BA1817" s="10"/>
      <c r="BB1817" s="10"/>
      <c r="BC1817" s="10"/>
      <c r="BD1817" s="10"/>
      <c r="BE1817" s="10"/>
      <c r="BF1817" s="10"/>
    </row>
    <row r="1818" spans="1:58" ht="15" customHeight="1" x14ac:dyDescent="0.2">
      <c r="A1818" s="33"/>
      <c r="B1818" s="33"/>
      <c r="C1818" s="33"/>
      <c r="D1818" s="33">
        <f t="shared" ref="D1818:AU1818" si="329">SUM(D1770:D1817)</f>
        <v>31</v>
      </c>
      <c r="E1818" s="33">
        <f t="shared" si="329"/>
        <v>19</v>
      </c>
      <c r="F1818" s="33">
        <f t="shared" si="329"/>
        <v>3</v>
      </c>
      <c r="G1818" s="33">
        <f t="shared" si="329"/>
        <v>5</v>
      </c>
      <c r="H1818" s="33">
        <f t="shared" si="329"/>
        <v>3</v>
      </c>
      <c r="I1818" s="33">
        <f t="shared" si="329"/>
        <v>0</v>
      </c>
      <c r="J1818" s="33">
        <f t="shared" si="329"/>
        <v>0</v>
      </c>
      <c r="K1818" s="33">
        <f t="shared" si="329"/>
        <v>13</v>
      </c>
      <c r="L1818" s="33">
        <f t="shared" si="329"/>
        <v>4</v>
      </c>
      <c r="M1818" s="33">
        <f t="shared" si="329"/>
        <v>3</v>
      </c>
      <c r="N1818" s="33">
        <f t="shared" si="329"/>
        <v>3</v>
      </c>
      <c r="O1818" s="33">
        <f t="shared" si="329"/>
        <v>0</v>
      </c>
      <c r="P1818" s="33">
        <f t="shared" si="329"/>
        <v>0</v>
      </c>
      <c r="Q1818" s="33">
        <f t="shared" si="329"/>
        <v>0</v>
      </c>
      <c r="R1818" s="33">
        <f t="shared" si="329"/>
        <v>0</v>
      </c>
      <c r="S1818" s="33">
        <f t="shared" si="329"/>
        <v>0</v>
      </c>
      <c r="T1818" s="33">
        <f t="shared" si="329"/>
        <v>0</v>
      </c>
      <c r="U1818" s="33">
        <f t="shared" si="329"/>
        <v>3</v>
      </c>
      <c r="V1818" s="33">
        <f t="shared" si="329"/>
        <v>2</v>
      </c>
      <c r="W1818" s="33">
        <f t="shared" si="329"/>
        <v>0</v>
      </c>
      <c r="X1818" s="33">
        <f t="shared" si="329"/>
        <v>0</v>
      </c>
      <c r="Y1818" s="33">
        <f t="shared" si="329"/>
        <v>0</v>
      </c>
      <c r="Z1818" s="33">
        <f t="shared" si="329"/>
        <v>0</v>
      </c>
      <c r="AA1818" s="33">
        <f t="shared" si="329"/>
        <v>0</v>
      </c>
      <c r="AB1818" s="33">
        <f t="shared" si="329"/>
        <v>35</v>
      </c>
      <c r="AC1818" s="33">
        <f t="shared" si="329"/>
        <v>0</v>
      </c>
      <c r="AD1818" s="33">
        <f t="shared" si="329"/>
        <v>0</v>
      </c>
      <c r="AE1818" s="33">
        <f t="shared" si="329"/>
        <v>0</v>
      </c>
      <c r="AF1818" s="33">
        <f t="shared" si="329"/>
        <v>0</v>
      </c>
      <c r="AG1818" s="33">
        <f t="shared" si="329"/>
        <v>3</v>
      </c>
      <c r="AH1818" s="33">
        <f t="shared" si="329"/>
        <v>3</v>
      </c>
      <c r="AI1818" s="33">
        <f t="shared" si="329"/>
        <v>2</v>
      </c>
      <c r="AJ1818" s="33">
        <f t="shared" si="329"/>
        <v>0</v>
      </c>
      <c r="AK1818" s="33">
        <f t="shared" si="329"/>
        <v>0</v>
      </c>
      <c r="AL1818" s="33">
        <f t="shared" si="329"/>
        <v>0</v>
      </c>
      <c r="AM1818" s="33">
        <f t="shared" si="329"/>
        <v>0</v>
      </c>
      <c r="AN1818" s="33">
        <f t="shared" si="329"/>
        <v>0</v>
      </c>
      <c r="AO1818" s="33">
        <f t="shared" si="329"/>
        <v>0</v>
      </c>
      <c r="AP1818" s="33">
        <f t="shared" si="329"/>
        <v>0</v>
      </c>
      <c r="AQ1818" s="33">
        <f t="shared" si="329"/>
        <v>0</v>
      </c>
      <c r="AR1818" s="33">
        <f t="shared" si="329"/>
        <v>0</v>
      </c>
      <c r="AS1818" s="33">
        <f t="shared" si="329"/>
        <v>0</v>
      </c>
      <c r="AT1818" s="33">
        <f t="shared" si="329"/>
        <v>0</v>
      </c>
      <c r="AU1818" s="33">
        <f t="shared" si="329"/>
        <v>0</v>
      </c>
      <c r="AV1818" s="10"/>
      <c r="AW1818" s="10"/>
      <c r="AX1818" s="10"/>
      <c r="AY1818" s="10"/>
      <c r="AZ1818" s="10"/>
      <c r="BA1818" s="10"/>
      <c r="BB1818" s="10"/>
      <c r="BC1818" s="10"/>
      <c r="BD1818" s="10"/>
      <c r="BE1818" s="10"/>
      <c r="BF1818" s="10"/>
    </row>
    <row r="1819" spans="1:58" ht="15" customHeight="1" x14ac:dyDescent="0.2">
      <c r="A1819" s="44"/>
      <c r="B1819" s="44"/>
      <c r="C1819" s="44"/>
      <c r="D1819" s="44"/>
      <c r="E1819" s="44"/>
      <c r="F1819" s="44"/>
      <c r="G1819" s="44"/>
      <c r="H1819" s="44"/>
      <c r="I1819" s="44"/>
      <c r="J1819" s="44"/>
      <c r="K1819" s="44"/>
      <c r="L1819" s="44"/>
      <c r="M1819" s="4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</row>
    <row r="1820" spans="1:58" ht="15" customHeight="1" x14ac:dyDescent="0.2">
      <c r="A1820" s="44"/>
      <c r="B1820" s="44"/>
      <c r="C1820" s="44"/>
      <c r="D1820" s="44"/>
      <c r="E1820" s="44"/>
      <c r="F1820" s="44"/>
      <c r="G1820" s="44"/>
      <c r="H1820" s="44"/>
      <c r="I1820" s="44"/>
      <c r="J1820" s="44"/>
      <c r="K1820" s="44"/>
      <c r="L1820" s="44"/>
      <c r="M1820" s="44"/>
      <c r="N1820" s="44"/>
      <c r="O1820" s="44"/>
      <c r="P1820" s="44"/>
      <c r="Q1820" s="44"/>
      <c r="R1820" s="44"/>
      <c r="S1820" s="44"/>
      <c r="T1820" s="44"/>
      <c r="U1820" s="44"/>
      <c r="V1820" s="44"/>
      <c r="W1820" s="44"/>
      <c r="X1820" s="44"/>
    </row>
    <row r="1821" spans="1:58" ht="15" customHeight="1" x14ac:dyDescent="0.2">
      <c r="A1821" s="44"/>
      <c r="B1821" s="44"/>
      <c r="C1821" s="44"/>
      <c r="D1821" s="44"/>
      <c r="E1821" s="44"/>
      <c r="F1821" s="44"/>
      <c r="G1821" s="44"/>
      <c r="H1821" s="44"/>
      <c r="I1821" s="44"/>
      <c r="J1821" s="44"/>
      <c r="K1821" s="44"/>
      <c r="L1821" s="44"/>
      <c r="M1821" s="44"/>
      <c r="N1821" s="44"/>
      <c r="O1821" s="44"/>
      <c r="P1821" s="44"/>
      <c r="Q1821" s="44"/>
      <c r="R1821" s="44"/>
      <c r="S1821" s="44"/>
      <c r="T1821" s="44"/>
      <c r="U1821" s="44"/>
      <c r="V1821" s="44"/>
      <c r="W1821" s="44"/>
      <c r="X1821" s="44"/>
    </row>
    <row r="1822" spans="1:58" ht="15" customHeight="1" x14ac:dyDescent="0.2">
      <c r="A1822" s="45"/>
      <c r="B1822" s="45"/>
      <c r="C1822" s="45"/>
      <c r="D1822" s="45"/>
      <c r="E1822" s="45"/>
      <c r="F1822" s="45"/>
      <c r="G1822" s="45"/>
      <c r="H1822" s="45"/>
      <c r="I1822" s="44"/>
      <c r="J1822" s="44"/>
      <c r="K1822" s="44"/>
      <c r="L1822" s="44"/>
      <c r="M1822" s="44"/>
      <c r="N1822" s="44"/>
      <c r="O1822" s="44"/>
      <c r="P1822" s="44"/>
      <c r="Q1822" s="44"/>
      <c r="R1822" s="44"/>
      <c r="S1822" s="44"/>
      <c r="T1822" s="44"/>
      <c r="U1822" s="44"/>
      <c r="V1822" s="44"/>
      <c r="W1822" s="44"/>
      <c r="X1822" s="44"/>
    </row>
    <row r="1823" spans="1:58" ht="15" customHeight="1" x14ac:dyDescent="0.2">
      <c r="A1823" s="45"/>
      <c r="B1823" s="45"/>
      <c r="C1823" s="45"/>
      <c r="D1823" s="45"/>
      <c r="E1823" s="45"/>
      <c r="F1823" s="45"/>
      <c r="G1823" s="45"/>
      <c r="H1823" s="45"/>
      <c r="I1823" s="44"/>
      <c r="J1823" s="44"/>
      <c r="K1823" s="44"/>
      <c r="L1823" s="46"/>
      <c r="M1823" s="46"/>
      <c r="N1823" s="46"/>
      <c r="O1823" s="46"/>
      <c r="P1823" s="46"/>
      <c r="Q1823" s="46"/>
      <c r="R1823" s="46"/>
      <c r="S1823" s="46"/>
      <c r="T1823" s="46"/>
      <c r="U1823" s="46"/>
      <c r="V1823" s="46"/>
      <c r="W1823" s="46"/>
      <c r="X1823" s="46"/>
      <c r="Y1823" s="46"/>
      <c r="Z1823" s="46"/>
      <c r="AA1823" s="46"/>
    </row>
    <row r="1824" spans="1:58" ht="15" customHeight="1" x14ac:dyDescent="0.6">
      <c r="A1824" s="45"/>
      <c r="B1824" s="47" t="s">
        <v>88</v>
      </c>
      <c r="C1824" s="48"/>
      <c r="D1824" s="48"/>
      <c r="E1824" s="48"/>
      <c r="F1824" s="48"/>
      <c r="G1824" s="48"/>
      <c r="H1824" s="45"/>
      <c r="I1824" s="44"/>
      <c r="J1824" s="44"/>
      <c r="K1824" s="44"/>
      <c r="L1824" s="46"/>
      <c r="M1824" s="46"/>
      <c r="N1824" s="46"/>
      <c r="O1824" s="46"/>
      <c r="P1824" s="46"/>
      <c r="Q1824" s="46"/>
      <c r="R1824" s="46"/>
      <c r="S1824" s="46"/>
      <c r="T1824" s="46"/>
      <c r="U1824" s="46"/>
      <c r="V1824" s="46"/>
      <c r="W1824" s="46"/>
      <c r="X1824" s="46"/>
      <c r="Y1824" s="46"/>
      <c r="Z1824" s="46"/>
      <c r="AA1824" s="46"/>
    </row>
    <row r="1825" spans="1:27" ht="15" customHeight="1" x14ac:dyDescent="0.2">
      <c r="A1825" s="45"/>
      <c r="B1825" s="49" t="s">
        <v>89</v>
      </c>
      <c r="C1825" s="33" t="s">
        <v>90</v>
      </c>
      <c r="D1825" s="33" t="s">
        <v>91</v>
      </c>
      <c r="E1825" s="33" t="s">
        <v>92</v>
      </c>
      <c r="F1825" s="50"/>
      <c r="G1825" s="50" t="s">
        <v>93</v>
      </c>
      <c r="H1825" s="45"/>
      <c r="I1825" s="44"/>
      <c r="J1825" s="44"/>
      <c r="K1825" s="44"/>
      <c r="L1825" s="46"/>
      <c r="M1825" s="46"/>
      <c r="N1825" s="46"/>
      <c r="O1825" s="46"/>
      <c r="P1825" s="46"/>
      <c r="Q1825" s="46"/>
      <c r="R1825" s="46"/>
      <c r="S1825" s="46"/>
      <c r="T1825" s="46"/>
      <c r="U1825" s="46"/>
      <c r="V1825" s="46"/>
      <c r="W1825" s="46"/>
      <c r="X1825" s="51" t="s">
        <v>94</v>
      </c>
      <c r="Y1825" s="52"/>
      <c r="Z1825" s="52"/>
      <c r="AA1825" s="46"/>
    </row>
    <row r="1826" spans="1:27" ht="15" customHeight="1" x14ac:dyDescent="0.2">
      <c r="A1826" s="45"/>
      <c r="B1826" s="53" t="s">
        <v>3</v>
      </c>
      <c r="C1826" s="15">
        <f>D1818</f>
        <v>31</v>
      </c>
      <c r="D1826" s="54">
        <f>S1829*C1826</f>
        <v>20181</v>
      </c>
      <c r="E1826" s="34">
        <f t="shared" ref="E1826:E1829" si="330">D1888*C1826</f>
        <v>13454</v>
      </c>
      <c r="F1826" s="45"/>
      <c r="G1826" s="45"/>
      <c r="H1826" s="45"/>
      <c r="I1826" s="44"/>
      <c r="J1826" s="44"/>
      <c r="K1826" s="44"/>
      <c r="L1826" s="46"/>
      <c r="M1826" s="51" t="s">
        <v>95</v>
      </c>
      <c r="N1826" s="52"/>
      <c r="O1826" s="52"/>
      <c r="P1826" s="52"/>
      <c r="Q1826" s="52"/>
      <c r="R1826" s="51" t="s">
        <v>96</v>
      </c>
      <c r="S1826" s="52"/>
      <c r="T1826" s="46"/>
      <c r="U1826" s="51" t="s">
        <v>97</v>
      </c>
      <c r="V1826" s="52"/>
      <c r="W1826" s="46"/>
      <c r="X1826" s="6" t="s">
        <v>98</v>
      </c>
      <c r="Y1826" s="55"/>
      <c r="Z1826" s="56"/>
      <c r="AA1826" s="46"/>
    </row>
    <row r="1827" spans="1:27" ht="15" customHeight="1" x14ac:dyDescent="0.2">
      <c r="A1827" s="45"/>
      <c r="B1827" s="53" t="s">
        <v>99</v>
      </c>
      <c r="C1827" s="15">
        <f>E1818</f>
        <v>19</v>
      </c>
      <c r="D1827" s="54">
        <f>S1828*C1827</f>
        <v>12369</v>
      </c>
      <c r="E1827" s="34">
        <f t="shared" si="330"/>
        <v>8246</v>
      </c>
      <c r="F1827" s="45"/>
      <c r="G1827" s="45"/>
      <c r="H1827" s="45"/>
      <c r="I1827" s="44"/>
      <c r="J1827" s="44"/>
      <c r="K1827" s="44"/>
      <c r="L1827" s="46"/>
      <c r="M1827" s="6" t="s">
        <v>100</v>
      </c>
      <c r="N1827" s="52"/>
      <c r="O1827" s="52"/>
      <c r="P1827" s="52"/>
      <c r="Q1827" s="52"/>
      <c r="R1827" s="6"/>
      <c r="S1827" s="55" t="s">
        <v>101</v>
      </c>
      <c r="T1827" s="46"/>
      <c r="U1827" s="6" t="s">
        <v>102</v>
      </c>
      <c r="V1827" s="55">
        <f t="shared" ref="V1827:V1838" si="331">W1827*1.303</f>
        <v>8404.35</v>
      </c>
      <c r="W1827" s="96">
        <v>6450</v>
      </c>
      <c r="X1827" s="6" t="s">
        <v>31</v>
      </c>
      <c r="Y1827" s="55">
        <f t="shared" ref="Y1827:Y1832" si="332">Z1827*1.32</f>
        <v>6204</v>
      </c>
      <c r="Z1827" s="56">
        <v>4700</v>
      </c>
      <c r="AA1827" s="46"/>
    </row>
    <row r="1828" spans="1:27" ht="15" customHeight="1" x14ac:dyDescent="0.2">
      <c r="A1828" s="45"/>
      <c r="B1828" s="53" t="s">
        <v>103</v>
      </c>
      <c r="C1828" s="15">
        <f>F1818</f>
        <v>3</v>
      </c>
      <c r="D1828" s="54">
        <f>S1831*C1828</f>
        <v>2700</v>
      </c>
      <c r="E1828" s="34">
        <f t="shared" si="330"/>
        <v>1800</v>
      </c>
      <c r="F1828" s="45"/>
      <c r="G1828" s="45"/>
      <c r="H1828" s="61"/>
      <c r="I1828" s="44"/>
      <c r="J1828" s="44"/>
      <c r="K1828" s="44"/>
      <c r="L1828" s="46"/>
      <c r="M1828" s="6"/>
      <c r="N1828" s="52"/>
      <c r="O1828" s="52"/>
      <c r="P1828" s="52"/>
      <c r="Q1828" s="52"/>
      <c r="R1828" s="6" t="s">
        <v>104</v>
      </c>
      <c r="S1828" s="55">
        <v>651</v>
      </c>
      <c r="T1828" s="46"/>
      <c r="U1828" s="6" t="s">
        <v>105</v>
      </c>
      <c r="V1828" s="55">
        <f t="shared" si="331"/>
        <v>8404.35</v>
      </c>
      <c r="W1828" s="96">
        <v>6450</v>
      </c>
      <c r="X1828" s="6" t="s">
        <v>33</v>
      </c>
      <c r="Y1828" s="55">
        <f t="shared" si="332"/>
        <v>6204</v>
      </c>
      <c r="Z1828" s="56">
        <v>4700</v>
      </c>
      <c r="AA1828" s="46"/>
    </row>
    <row r="1829" spans="1:27" ht="15" customHeight="1" x14ac:dyDescent="0.2">
      <c r="A1829" s="45"/>
      <c r="B1829" s="53" t="s">
        <v>106</v>
      </c>
      <c r="C1829" s="15">
        <f>G1818</f>
        <v>5</v>
      </c>
      <c r="D1829" s="54">
        <f>S1831*C1829</f>
        <v>4500</v>
      </c>
      <c r="E1829" s="34">
        <f t="shared" si="330"/>
        <v>3000</v>
      </c>
      <c r="F1829" s="45"/>
      <c r="G1829" s="45"/>
      <c r="H1829" s="45"/>
      <c r="I1829" s="44"/>
      <c r="J1829" s="44"/>
      <c r="K1829" s="44"/>
      <c r="L1829" s="46"/>
      <c r="M1829" s="6" t="s">
        <v>107</v>
      </c>
      <c r="N1829" s="52"/>
      <c r="O1829" s="52"/>
      <c r="P1829" s="52"/>
      <c r="Q1829" s="52"/>
      <c r="R1829" s="6" t="s">
        <v>108</v>
      </c>
      <c r="S1829" s="55">
        <v>651</v>
      </c>
      <c r="T1829" s="46"/>
      <c r="U1829" s="6" t="s">
        <v>201</v>
      </c>
      <c r="V1829" s="55">
        <f t="shared" si="331"/>
        <v>4560.5</v>
      </c>
      <c r="W1829" s="96">
        <v>3500</v>
      </c>
      <c r="X1829" s="6" t="s">
        <v>32</v>
      </c>
      <c r="Y1829" s="55">
        <f t="shared" si="332"/>
        <v>6204</v>
      </c>
      <c r="Z1829" s="56">
        <v>4700</v>
      </c>
      <c r="AA1829" s="46"/>
    </row>
    <row r="1830" spans="1:27" ht="15" customHeight="1" x14ac:dyDescent="0.2">
      <c r="A1830" s="45"/>
      <c r="B1830" s="53" t="s">
        <v>7</v>
      </c>
      <c r="C1830" s="15">
        <f>H1818</f>
        <v>3</v>
      </c>
      <c r="D1830" s="54">
        <f>S1833*C1830</f>
        <v>3019.5</v>
      </c>
      <c r="E1830" s="34">
        <f>D1893*C1830</f>
        <v>2031</v>
      </c>
      <c r="F1830" s="45"/>
      <c r="G1830" s="45"/>
      <c r="H1830" s="45"/>
      <c r="I1830" s="44"/>
      <c r="J1830" s="44"/>
      <c r="K1830" s="44"/>
      <c r="L1830" s="46"/>
      <c r="M1830" s="6"/>
      <c r="N1830" s="52"/>
      <c r="O1830" s="52"/>
      <c r="P1830" s="52"/>
      <c r="Q1830" s="52"/>
      <c r="R1830" s="6" t="s">
        <v>111</v>
      </c>
      <c r="S1830" s="55">
        <v>900</v>
      </c>
      <c r="T1830" s="46"/>
      <c r="U1830" s="6" t="s">
        <v>112</v>
      </c>
      <c r="V1830" s="55">
        <f t="shared" si="331"/>
        <v>8404.35</v>
      </c>
      <c r="W1830" s="96">
        <v>6450</v>
      </c>
      <c r="X1830" s="6" t="s">
        <v>42</v>
      </c>
      <c r="Y1830" s="55">
        <f t="shared" si="332"/>
        <v>6600</v>
      </c>
      <c r="Z1830" s="56">
        <v>5000</v>
      </c>
      <c r="AA1830" s="46"/>
    </row>
    <row r="1831" spans="1:27" ht="15" customHeight="1" x14ac:dyDescent="0.2">
      <c r="A1831" s="45"/>
      <c r="B1831" s="53" t="s">
        <v>8</v>
      </c>
      <c r="C1831" s="15">
        <f>I1818</f>
        <v>0</v>
      </c>
      <c r="D1831" s="54">
        <f>S1832*C1831</f>
        <v>0</v>
      </c>
      <c r="E1831" s="34">
        <f>D1892*C1831</f>
        <v>0</v>
      </c>
      <c r="F1831" s="45"/>
      <c r="G1831" s="45"/>
      <c r="H1831" s="45"/>
      <c r="I1831" s="44"/>
      <c r="J1831" s="44"/>
      <c r="K1831" s="44"/>
      <c r="L1831" s="46"/>
      <c r="M1831" s="6" t="s">
        <v>27</v>
      </c>
      <c r="N1831" s="55">
        <f t="shared" ref="N1831:N1836" si="333">P1831*1.4</f>
        <v>1400</v>
      </c>
      <c r="O1831" s="52"/>
      <c r="P1831" s="67">
        <v>1000</v>
      </c>
      <c r="Q1831" s="67">
        <v>951</v>
      </c>
      <c r="R1831" s="6" t="s">
        <v>113</v>
      </c>
      <c r="S1831" s="55">
        <v>900</v>
      </c>
      <c r="T1831" s="46"/>
      <c r="U1831" s="6" t="s">
        <v>114</v>
      </c>
      <c r="V1831" s="55">
        <f t="shared" si="331"/>
        <v>6026.375</v>
      </c>
      <c r="W1831" s="96">
        <v>4625</v>
      </c>
      <c r="X1831" s="6" t="s">
        <v>115</v>
      </c>
      <c r="Y1831" s="55">
        <f t="shared" si="332"/>
        <v>6600</v>
      </c>
      <c r="Z1831" s="56">
        <v>5000</v>
      </c>
      <c r="AA1831" s="46"/>
    </row>
    <row r="1832" spans="1:27" ht="15" customHeight="1" x14ac:dyDescent="0.2">
      <c r="A1832" s="45"/>
      <c r="B1832" s="53" t="s">
        <v>116</v>
      </c>
      <c r="C1832" s="15">
        <f>J1818</f>
        <v>0</v>
      </c>
      <c r="D1832" s="54">
        <f t="shared" ref="D1832:D1833" si="334">S1837*C1832</f>
        <v>0</v>
      </c>
      <c r="E1832" s="34">
        <f t="shared" ref="E1832:E1833" si="335">D1895*C1832</f>
        <v>0</v>
      </c>
      <c r="F1832" s="45"/>
      <c r="G1832" s="45"/>
      <c r="H1832" s="45"/>
      <c r="I1832" s="44"/>
      <c r="J1832" s="44"/>
      <c r="K1832" s="44"/>
      <c r="L1832" s="46"/>
      <c r="M1832" s="6" t="s">
        <v>28</v>
      </c>
      <c r="N1832" s="55">
        <f t="shared" si="333"/>
        <v>1190</v>
      </c>
      <c r="O1832" s="52"/>
      <c r="P1832" s="67">
        <v>850</v>
      </c>
      <c r="Q1832" s="67">
        <v>801</v>
      </c>
      <c r="R1832" s="6" t="s">
        <v>117</v>
      </c>
      <c r="S1832" s="55">
        <v>1304.19</v>
      </c>
      <c r="T1832" s="46"/>
      <c r="U1832" s="6" t="s">
        <v>345</v>
      </c>
      <c r="V1832" s="55">
        <f t="shared" si="331"/>
        <v>8404.35</v>
      </c>
      <c r="W1832" s="96">
        <v>6450</v>
      </c>
      <c r="X1832" s="6" t="s">
        <v>119</v>
      </c>
      <c r="Y1832" s="55">
        <f t="shared" si="332"/>
        <v>6204</v>
      </c>
      <c r="Z1832" s="56">
        <v>4700</v>
      </c>
      <c r="AA1832" s="46"/>
    </row>
    <row r="1833" spans="1:27" ht="15" customHeight="1" x14ac:dyDescent="0.2">
      <c r="A1833" s="45"/>
      <c r="B1833" s="53" t="s">
        <v>10</v>
      </c>
      <c r="C1833" s="15">
        <f>K1818</f>
        <v>13</v>
      </c>
      <c r="D1833" s="54">
        <f t="shared" si="334"/>
        <v>39076.049999999996</v>
      </c>
      <c r="E1833" s="34">
        <f t="shared" si="335"/>
        <v>27014</v>
      </c>
      <c r="F1833" s="45"/>
      <c r="G1833" s="45"/>
      <c r="H1833" s="45"/>
      <c r="I1833" s="44"/>
      <c r="J1833" s="44"/>
      <c r="K1833" s="44"/>
      <c r="L1833" s="46"/>
      <c r="M1833" s="6" t="s">
        <v>120</v>
      </c>
      <c r="N1833" s="55">
        <f t="shared" si="333"/>
        <v>1889.9999999999998</v>
      </c>
      <c r="O1833" s="52"/>
      <c r="P1833" s="67">
        <v>1350</v>
      </c>
      <c r="Q1833" s="67">
        <v>1251</v>
      </c>
      <c r="R1833" s="6" t="s">
        <v>121</v>
      </c>
      <c r="S1833" s="55">
        <v>1006.5</v>
      </c>
      <c r="T1833" s="46"/>
      <c r="U1833" s="6" t="s">
        <v>122</v>
      </c>
      <c r="V1833" s="55">
        <f t="shared" si="331"/>
        <v>8404.35</v>
      </c>
      <c r="W1833" s="96">
        <v>6450</v>
      </c>
      <c r="X1833" s="6" t="s">
        <v>123</v>
      </c>
      <c r="Y1833" s="55">
        <v>9000</v>
      </c>
      <c r="Z1833" s="56">
        <v>6800</v>
      </c>
      <c r="AA1833" s="46"/>
    </row>
    <row r="1834" spans="1:27" ht="15" customHeight="1" x14ac:dyDescent="0.2">
      <c r="A1834" s="45"/>
      <c r="B1834" s="53" t="s">
        <v>124</v>
      </c>
      <c r="C1834" s="15">
        <f>L1818</f>
        <v>4</v>
      </c>
      <c r="D1834" s="54">
        <f>S1834*C1834</f>
        <v>4201.28</v>
      </c>
      <c r="E1834" s="34">
        <f>D1894*C1834</f>
        <v>2764</v>
      </c>
      <c r="F1834" s="68" t="s">
        <v>92</v>
      </c>
      <c r="G1834" s="69"/>
      <c r="H1834" s="45"/>
      <c r="I1834" s="44"/>
      <c r="J1834" s="44"/>
      <c r="K1834" s="44"/>
      <c r="L1834" s="46"/>
      <c r="M1834" s="6" t="s">
        <v>125</v>
      </c>
      <c r="N1834" s="55">
        <f t="shared" si="333"/>
        <v>1889.9999999999998</v>
      </c>
      <c r="O1834" s="52"/>
      <c r="P1834" s="67">
        <v>1350</v>
      </c>
      <c r="Q1834" s="67">
        <v>1251</v>
      </c>
      <c r="R1834" s="6" t="s">
        <v>126</v>
      </c>
      <c r="S1834" s="55">
        <v>1050.32</v>
      </c>
      <c r="T1834" s="46"/>
      <c r="U1834" s="6" t="s">
        <v>127</v>
      </c>
      <c r="V1834" s="55">
        <f t="shared" si="331"/>
        <v>0</v>
      </c>
      <c r="W1834" s="46"/>
      <c r="X1834" s="6" t="s">
        <v>128</v>
      </c>
      <c r="Y1834" s="55">
        <v>9000</v>
      </c>
      <c r="Z1834" s="56">
        <v>6800</v>
      </c>
      <c r="AA1834" s="46"/>
    </row>
    <row r="1835" spans="1:27" ht="15" customHeight="1" x14ac:dyDescent="0.2">
      <c r="A1835" s="45"/>
      <c r="B1835" s="53" t="s">
        <v>129</v>
      </c>
      <c r="C1835" s="15">
        <f>M1818</f>
        <v>3</v>
      </c>
      <c r="D1835" s="54">
        <f t="shared" ref="D1835:D1836" si="336">S1839*C1835</f>
        <v>18303.599999999999</v>
      </c>
      <c r="E1835" s="34">
        <f t="shared" ref="E1835:E1836" si="337">D1897*C1835</f>
        <v>11787</v>
      </c>
      <c r="F1835" s="68" t="s">
        <v>130</v>
      </c>
      <c r="G1835" s="71">
        <f>D1876*0.33</f>
        <v>84362.868149999995</v>
      </c>
      <c r="H1835" s="45"/>
      <c r="I1835" s="44"/>
      <c r="J1835" s="44"/>
      <c r="K1835" s="44"/>
      <c r="L1835" s="46"/>
      <c r="M1835" s="6" t="s">
        <v>131</v>
      </c>
      <c r="N1835" s="55">
        <f t="shared" si="333"/>
        <v>700</v>
      </c>
      <c r="O1835" s="52"/>
      <c r="P1835" s="67">
        <v>500</v>
      </c>
      <c r="Q1835" s="67">
        <v>501</v>
      </c>
      <c r="R1835" s="6"/>
      <c r="S1835" s="55"/>
      <c r="T1835" s="46"/>
      <c r="U1835" s="6" t="s">
        <v>132</v>
      </c>
      <c r="V1835" s="55">
        <f t="shared" si="331"/>
        <v>8404.35</v>
      </c>
      <c r="W1835" s="46">
        <v>6450</v>
      </c>
      <c r="X1835" s="6" t="s">
        <v>133</v>
      </c>
      <c r="Y1835" s="55">
        <f t="shared" ref="Y1835:Y1837" si="338">Z1835*1.32</f>
        <v>6600</v>
      </c>
      <c r="Z1835" s="56">
        <v>5000</v>
      </c>
      <c r="AA1835" s="46"/>
    </row>
    <row r="1836" spans="1:27" ht="15" customHeight="1" x14ac:dyDescent="0.2">
      <c r="A1836" s="45"/>
      <c r="B1836" s="53" t="s">
        <v>134</v>
      </c>
      <c r="C1836" s="15">
        <f>N1818</f>
        <v>3</v>
      </c>
      <c r="D1836" s="54">
        <f t="shared" si="336"/>
        <v>20701.800000000003</v>
      </c>
      <c r="E1836" s="34">
        <f t="shared" si="337"/>
        <v>13290</v>
      </c>
      <c r="F1836" s="68" t="s">
        <v>135</v>
      </c>
      <c r="G1836" s="72">
        <f>D1876-F1876</f>
        <v>255645.05499999999</v>
      </c>
      <c r="H1836" s="45"/>
      <c r="I1836" s="44"/>
      <c r="J1836" s="44"/>
      <c r="K1836" s="44"/>
      <c r="L1836" s="46"/>
      <c r="M1836" s="6" t="s">
        <v>136</v>
      </c>
      <c r="N1836" s="55">
        <f t="shared" si="333"/>
        <v>1400</v>
      </c>
      <c r="O1836" s="52"/>
      <c r="P1836" s="67">
        <v>1000</v>
      </c>
      <c r="Q1836" s="67">
        <v>901</v>
      </c>
      <c r="R1836" s="6"/>
      <c r="S1836" s="55"/>
      <c r="T1836" s="46"/>
      <c r="U1836" s="6" t="s">
        <v>137</v>
      </c>
      <c r="V1836" s="55">
        <f t="shared" si="331"/>
        <v>6026.375</v>
      </c>
      <c r="W1836" s="46">
        <v>4625</v>
      </c>
      <c r="X1836" s="6" t="s">
        <v>39</v>
      </c>
      <c r="Y1836" s="55">
        <f t="shared" si="338"/>
        <v>7656</v>
      </c>
      <c r="Z1836" s="56">
        <v>5800</v>
      </c>
      <c r="AA1836" s="46"/>
    </row>
    <row r="1837" spans="1:27" ht="15" customHeight="1" x14ac:dyDescent="0.35">
      <c r="A1837" s="45"/>
      <c r="B1837" s="53" t="s">
        <v>138</v>
      </c>
      <c r="C1837" s="15">
        <f>P1818</f>
        <v>0</v>
      </c>
      <c r="D1837" s="54">
        <f>S1842*C1837</f>
        <v>0</v>
      </c>
      <c r="E1837" s="34">
        <f>D1900*C1837</f>
        <v>0</v>
      </c>
      <c r="F1837" s="68" t="s">
        <v>139</v>
      </c>
      <c r="G1837" s="74">
        <f>D1876-E1876</f>
        <v>77584.054999999993</v>
      </c>
      <c r="H1837" s="45"/>
      <c r="I1837" s="44"/>
      <c r="J1837" s="44"/>
      <c r="K1837" s="44"/>
      <c r="L1837" s="46"/>
      <c r="M1837" s="6" t="s">
        <v>140</v>
      </c>
      <c r="N1837" s="55"/>
      <c r="O1837" s="52"/>
      <c r="P1837" s="67"/>
      <c r="Q1837" s="67"/>
      <c r="R1837" s="6" t="s">
        <v>141</v>
      </c>
      <c r="S1837" s="55">
        <v>1850.8</v>
      </c>
      <c r="T1837" s="46"/>
      <c r="U1837" s="6" t="s">
        <v>142</v>
      </c>
      <c r="V1837" s="55">
        <f t="shared" si="331"/>
        <v>8404.35</v>
      </c>
      <c r="W1837" s="46">
        <v>6450</v>
      </c>
      <c r="X1837" s="6" t="s">
        <v>143</v>
      </c>
      <c r="Y1837" s="55">
        <f t="shared" si="338"/>
        <v>3168</v>
      </c>
      <c r="Z1837" s="56">
        <v>2400</v>
      </c>
      <c r="AA1837" s="46"/>
    </row>
    <row r="1838" spans="1:27" ht="15" customHeight="1" x14ac:dyDescent="0.2">
      <c r="A1838" s="45"/>
      <c r="B1838" s="53" t="s">
        <v>14</v>
      </c>
      <c r="C1838" s="15">
        <f>O1818</f>
        <v>0</v>
      </c>
      <c r="D1838" s="54">
        <f>S1841*C1838</f>
        <v>0</v>
      </c>
      <c r="E1838" s="34">
        <f>D1899*C1838</f>
        <v>0</v>
      </c>
      <c r="F1838" s="61"/>
      <c r="G1838" s="61"/>
      <c r="H1838" s="45"/>
      <c r="I1838" s="44"/>
      <c r="J1838" s="44"/>
      <c r="K1838" s="44"/>
      <c r="L1838" s="46"/>
      <c r="M1838" s="6"/>
      <c r="N1838" s="55"/>
      <c r="O1838" s="52"/>
      <c r="P1838" s="67"/>
      <c r="Q1838" s="67"/>
      <c r="R1838" s="6" t="s">
        <v>144</v>
      </c>
      <c r="S1838" s="55">
        <v>3005.85</v>
      </c>
      <c r="T1838" s="46"/>
      <c r="U1838" s="6" t="s">
        <v>145</v>
      </c>
      <c r="V1838" s="55">
        <f t="shared" si="331"/>
        <v>8404.35</v>
      </c>
      <c r="W1838" s="46">
        <v>6450</v>
      </c>
      <c r="AA1838" s="46"/>
    </row>
    <row r="1839" spans="1:27" ht="15" customHeight="1" x14ac:dyDescent="0.2">
      <c r="A1839" s="45"/>
      <c r="B1839" s="53" t="s">
        <v>16</v>
      </c>
      <c r="C1839" s="15">
        <f>Q1818</f>
        <v>0</v>
      </c>
      <c r="D1839" s="54">
        <f>S1844*C1839</f>
        <v>0</v>
      </c>
      <c r="E1839" s="34">
        <f>T1844*C1839</f>
        <v>0</v>
      </c>
      <c r="F1839" s="61"/>
      <c r="G1839" s="61"/>
      <c r="H1839" s="45"/>
      <c r="I1839" s="44"/>
      <c r="J1839" s="44"/>
      <c r="K1839" s="44"/>
      <c r="L1839" s="46"/>
      <c r="M1839" s="6" t="s">
        <v>146</v>
      </c>
      <c r="N1839" s="55">
        <f t="shared" ref="N1839:N1840" si="339">P1839*1.4</f>
        <v>5600</v>
      </c>
      <c r="O1839" s="52"/>
      <c r="P1839" s="67">
        <v>4000</v>
      </c>
      <c r="Q1839" s="67">
        <v>3787</v>
      </c>
      <c r="R1839" s="6" t="s">
        <v>147</v>
      </c>
      <c r="S1839" s="55">
        <v>6101.2</v>
      </c>
      <c r="T1839" s="46"/>
      <c r="U1839" s="46"/>
      <c r="V1839" s="46"/>
      <c r="W1839" s="46"/>
      <c r="X1839" s="46"/>
      <c r="Y1839" s="46"/>
      <c r="Z1839" s="46"/>
      <c r="AA1839" s="46"/>
    </row>
    <row r="1840" spans="1:27" ht="15" customHeight="1" x14ac:dyDescent="0.2">
      <c r="A1840" s="45"/>
      <c r="B1840" s="33" t="s">
        <v>148</v>
      </c>
      <c r="C1840" s="33"/>
      <c r="D1840" s="75">
        <f t="shared" ref="D1840:E1840" si="340">SUM(D1826:D1839)</f>
        <v>125052.23</v>
      </c>
      <c r="E1840" s="75">
        <f t="shared" si="340"/>
        <v>83386</v>
      </c>
      <c r="F1840" s="75"/>
      <c r="G1840" s="33"/>
      <c r="H1840" s="45"/>
      <c r="I1840" s="44"/>
      <c r="J1840" s="44"/>
      <c r="K1840" s="44"/>
      <c r="L1840" s="46"/>
      <c r="M1840" s="6" t="s">
        <v>149</v>
      </c>
      <c r="N1840" s="55">
        <f t="shared" si="339"/>
        <v>3360</v>
      </c>
      <c r="O1840" s="52"/>
      <c r="P1840" s="67">
        <v>2400</v>
      </c>
      <c r="Q1840" s="67">
        <v>2401</v>
      </c>
      <c r="R1840" s="6" t="s">
        <v>150</v>
      </c>
      <c r="S1840" s="55">
        <v>6900.6</v>
      </c>
      <c r="T1840" s="46"/>
      <c r="U1840" s="46"/>
      <c r="V1840" s="46"/>
      <c r="W1840" s="46"/>
      <c r="X1840" s="46"/>
      <c r="Y1840" s="46"/>
      <c r="Z1840" s="46"/>
      <c r="AA1840" s="46"/>
    </row>
    <row r="1841" spans="1:27" ht="15" customHeight="1" x14ac:dyDescent="0.2">
      <c r="A1841" s="45"/>
      <c r="B1841" s="77" t="s">
        <v>158</v>
      </c>
      <c r="C1841" s="15">
        <f>R1818</f>
        <v>0</v>
      </c>
      <c r="D1841" s="54">
        <f>V1827*C1841</f>
        <v>0</v>
      </c>
      <c r="E1841" s="34">
        <f t="shared" ref="E1841:E1843" si="341">J1893*C1841</f>
        <v>0</v>
      </c>
      <c r="F1841" s="45"/>
      <c r="G1841" s="45"/>
      <c r="H1841" s="45"/>
      <c r="I1841" s="44"/>
      <c r="J1841" s="44"/>
      <c r="K1841" s="44"/>
      <c r="L1841" s="46"/>
      <c r="M1841" s="6" t="s">
        <v>151</v>
      </c>
      <c r="N1841" s="55">
        <f>P1841*1.45</f>
        <v>6235</v>
      </c>
      <c r="O1841" s="52"/>
      <c r="P1841" s="67">
        <v>4300</v>
      </c>
      <c r="Q1841" s="67">
        <v>4001</v>
      </c>
      <c r="R1841" s="6" t="s">
        <v>152</v>
      </c>
      <c r="S1841" s="55">
        <v>6900.6</v>
      </c>
      <c r="T1841" s="46"/>
      <c r="U1841" s="46"/>
      <c r="V1841" s="46"/>
      <c r="W1841" s="46"/>
      <c r="X1841" s="46"/>
      <c r="Y1841" s="46"/>
      <c r="Z1841" s="46"/>
      <c r="AA1841" s="46"/>
    </row>
    <row r="1842" spans="1:27" ht="15" customHeight="1" x14ac:dyDescent="0.2">
      <c r="A1842" s="45"/>
      <c r="B1842" s="78" t="s">
        <v>159</v>
      </c>
      <c r="C1842" s="15">
        <f>T1818</f>
        <v>0</v>
      </c>
      <c r="D1842" s="54">
        <f t="shared" ref="D1842:D1843" si="342">V1827*C1842</f>
        <v>0</v>
      </c>
      <c r="E1842" s="34">
        <f t="shared" si="341"/>
        <v>0</v>
      </c>
      <c r="F1842" s="45"/>
      <c r="G1842" s="45"/>
      <c r="H1842" s="45"/>
      <c r="I1842" s="44"/>
      <c r="J1842" s="44"/>
      <c r="K1842" s="44"/>
      <c r="L1842" s="46"/>
      <c r="M1842" s="6" t="s">
        <v>154</v>
      </c>
      <c r="N1842" s="55">
        <f t="shared" ref="N1842:N1843" si="343">P1842*1.4</f>
        <v>5250</v>
      </c>
      <c r="O1842" s="52"/>
      <c r="P1842" s="67">
        <v>3750</v>
      </c>
      <c r="Q1842" s="67">
        <v>3751</v>
      </c>
      <c r="R1842" s="6" t="s">
        <v>155</v>
      </c>
      <c r="S1842" s="55">
        <v>8050</v>
      </c>
      <c r="T1842" s="46"/>
      <c r="U1842" s="46"/>
      <c r="V1842" s="46"/>
      <c r="W1842" s="46"/>
      <c r="X1842" s="46"/>
      <c r="Y1842" s="46"/>
      <c r="Z1842" s="46"/>
      <c r="AA1842" s="46"/>
    </row>
    <row r="1843" spans="1:27" ht="15" customHeight="1" x14ac:dyDescent="0.2">
      <c r="A1843" s="45"/>
      <c r="B1843" s="79" t="s">
        <v>161</v>
      </c>
      <c r="C1843" s="80">
        <f>S1818</f>
        <v>0</v>
      </c>
      <c r="D1843" s="81">
        <f t="shared" si="342"/>
        <v>0</v>
      </c>
      <c r="E1843" s="34">
        <f t="shared" si="341"/>
        <v>0</v>
      </c>
      <c r="F1843" s="45"/>
      <c r="G1843" s="45"/>
      <c r="H1843" s="45"/>
      <c r="I1843" s="44"/>
      <c r="J1843" s="44"/>
      <c r="K1843" s="44"/>
      <c r="L1843" s="46"/>
      <c r="M1843" s="6" t="s">
        <v>156</v>
      </c>
      <c r="N1843" s="55">
        <f t="shared" si="343"/>
        <v>7419.9999999999991</v>
      </c>
      <c r="O1843" s="52"/>
      <c r="P1843" s="67">
        <v>5300</v>
      </c>
      <c r="Q1843" s="67">
        <v>5001</v>
      </c>
      <c r="R1843" s="6" t="s">
        <v>157</v>
      </c>
      <c r="S1843" s="55">
        <v>8000</v>
      </c>
      <c r="T1843" s="46"/>
      <c r="U1843" s="46"/>
      <c r="V1843" s="46"/>
      <c r="W1843" s="46"/>
      <c r="X1843" s="46"/>
      <c r="Y1843" s="46"/>
      <c r="Z1843" s="46"/>
      <c r="AA1843" s="46"/>
    </row>
    <row r="1844" spans="1:27" ht="15" customHeight="1" x14ac:dyDescent="0.2">
      <c r="A1844" s="45"/>
      <c r="B1844" s="78" t="s">
        <v>20</v>
      </c>
      <c r="C1844" s="15">
        <f>U1818</f>
        <v>3</v>
      </c>
      <c r="D1844" s="81">
        <f>V1836*C1844</f>
        <v>18079.125</v>
      </c>
      <c r="E1844" s="34">
        <f>W1836*C1844</f>
        <v>13875</v>
      </c>
      <c r="F1844" s="45"/>
      <c r="G1844" s="45"/>
      <c r="H1844" s="45"/>
      <c r="I1844" s="44"/>
      <c r="J1844" s="44"/>
      <c r="K1844" s="44"/>
      <c r="L1844" s="46"/>
      <c r="M1844" s="6"/>
      <c r="N1844" s="55"/>
      <c r="O1844" s="52"/>
      <c r="P1844" s="67"/>
      <c r="Q1844" s="67"/>
      <c r="R1844" s="6" t="s">
        <v>16</v>
      </c>
      <c r="S1844" s="55">
        <v>1500</v>
      </c>
      <c r="T1844" s="46">
        <v>1100</v>
      </c>
      <c r="U1844" s="46"/>
      <c r="V1844" s="46"/>
      <c r="W1844" s="46"/>
      <c r="X1844" s="46"/>
      <c r="Y1844" s="46"/>
      <c r="Z1844" s="46"/>
      <c r="AA1844" s="46"/>
    </row>
    <row r="1845" spans="1:27" ht="15" customHeight="1" x14ac:dyDescent="0.2">
      <c r="A1845" s="45"/>
      <c r="B1845" s="78" t="s">
        <v>163</v>
      </c>
      <c r="C1845" s="15">
        <f>V1818</f>
        <v>2</v>
      </c>
      <c r="D1845" s="81">
        <f t="shared" ref="D1845:D1846" si="344">V1830*C1845</f>
        <v>16808.7</v>
      </c>
      <c r="E1845" s="34">
        <f>W1835*C1845</f>
        <v>12900</v>
      </c>
      <c r="F1845" s="45"/>
      <c r="G1845" s="45"/>
      <c r="H1845" s="45"/>
      <c r="I1845" s="44"/>
      <c r="J1845" s="44"/>
      <c r="K1845" s="44"/>
      <c r="L1845" s="46"/>
      <c r="M1845" s="6" t="s">
        <v>160</v>
      </c>
      <c r="N1845" s="55"/>
      <c r="O1845" s="52"/>
      <c r="P1845" s="67"/>
      <c r="Q1845" s="67"/>
      <c r="R1845" s="46"/>
      <c r="S1845" s="46"/>
      <c r="T1845" s="46"/>
      <c r="U1845" s="46"/>
      <c r="V1845" s="46"/>
      <c r="W1845" s="46"/>
      <c r="X1845" s="46"/>
      <c r="Y1845" s="46"/>
      <c r="Z1845" s="46"/>
      <c r="AA1845" s="46"/>
    </row>
    <row r="1846" spans="1:27" ht="15" customHeight="1" x14ac:dyDescent="0.2">
      <c r="A1846" s="45"/>
      <c r="B1846" s="78" t="s">
        <v>165</v>
      </c>
      <c r="C1846" s="15">
        <f>W1818</f>
        <v>0</v>
      </c>
      <c r="D1846" s="81">
        <f t="shared" si="344"/>
        <v>0</v>
      </c>
      <c r="E1846" s="34">
        <f>J1898*C1846</f>
        <v>0</v>
      </c>
      <c r="F1846" s="45"/>
      <c r="G1846" s="45"/>
      <c r="H1846" s="45"/>
      <c r="I1846" s="44"/>
      <c r="J1846" s="44"/>
      <c r="K1846" s="44"/>
      <c r="L1846" s="46"/>
      <c r="M1846" s="6"/>
      <c r="N1846" s="55"/>
      <c r="O1846" s="52"/>
      <c r="P1846" s="67"/>
      <c r="Q1846" s="67"/>
      <c r="R1846" s="46"/>
      <c r="S1846" s="46"/>
      <c r="T1846" s="46"/>
      <c r="U1846" s="46"/>
      <c r="V1846" s="46"/>
      <c r="W1846" s="46"/>
      <c r="X1846" s="46"/>
      <c r="Y1846" s="46"/>
      <c r="Z1846" s="46"/>
      <c r="AA1846" s="46"/>
    </row>
    <row r="1847" spans="1:27" ht="15" customHeight="1" x14ac:dyDescent="0.2">
      <c r="A1847" s="45"/>
      <c r="B1847" s="53" t="s">
        <v>23</v>
      </c>
      <c r="C1847" s="15">
        <f>X1818</f>
        <v>0</v>
      </c>
      <c r="D1847" s="81">
        <f>V1828*C1847</f>
        <v>0</v>
      </c>
      <c r="E1847" s="34">
        <f>W1828*C1847</f>
        <v>0</v>
      </c>
      <c r="F1847" s="45"/>
      <c r="G1847" s="45"/>
      <c r="H1847" s="45"/>
      <c r="I1847" s="44"/>
      <c r="J1847" s="44"/>
      <c r="K1847" s="44"/>
      <c r="L1847" s="46"/>
      <c r="M1847" s="6" t="s">
        <v>162</v>
      </c>
      <c r="N1847" s="55">
        <f t="shared" ref="N1847:N1850" si="345">P1847*1.4</f>
        <v>1610</v>
      </c>
      <c r="O1847" s="52"/>
      <c r="P1847" s="67">
        <v>1150</v>
      </c>
      <c r="Q1847" s="67">
        <v>1151</v>
      </c>
      <c r="R1847" s="46"/>
      <c r="S1847" s="46"/>
      <c r="T1847" s="46"/>
      <c r="U1847" s="46"/>
      <c r="V1847" s="46"/>
      <c r="W1847" s="46"/>
      <c r="X1847" s="46"/>
      <c r="Y1847" s="46"/>
      <c r="Z1847" s="46"/>
      <c r="AA1847" s="46"/>
    </row>
    <row r="1848" spans="1:27" ht="15" customHeight="1" x14ac:dyDescent="0.2">
      <c r="A1848" s="45"/>
      <c r="B1848" s="53"/>
      <c r="C1848" s="15"/>
      <c r="D1848" s="245"/>
      <c r="E1848" s="8"/>
      <c r="F1848" s="45"/>
      <c r="G1848" s="45"/>
      <c r="H1848" s="45"/>
      <c r="I1848" s="44"/>
      <c r="J1848" s="44"/>
      <c r="K1848" s="44"/>
      <c r="L1848" s="46"/>
      <c r="M1848" s="6" t="s">
        <v>164</v>
      </c>
      <c r="N1848" s="55">
        <f t="shared" si="345"/>
        <v>1610</v>
      </c>
      <c r="O1848" s="52"/>
      <c r="P1848" s="67">
        <v>1150</v>
      </c>
      <c r="Q1848" s="67">
        <v>1151</v>
      </c>
      <c r="R1848" s="46"/>
      <c r="S1848" s="46"/>
      <c r="T1848" s="46"/>
      <c r="U1848" s="46"/>
      <c r="V1848" s="46"/>
      <c r="W1848" s="46"/>
      <c r="X1848" s="46"/>
      <c r="Y1848" s="46"/>
      <c r="Z1848" s="46"/>
      <c r="AA1848" s="46"/>
    </row>
    <row r="1849" spans="1:27" ht="15" customHeight="1" x14ac:dyDescent="0.2">
      <c r="A1849" s="45"/>
      <c r="B1849" s="53"/>
      <c r="C1849" s="15"/>
      <c r="D1849" s="245"/>
      <c r="E1849" s="8"/>
      <c r="F1849" s="45"/>
      <c r="G1849" s="45"/>
      <c r="H1849" s="45"/>
      <c r="I1849" s="44"/>
      <c r="J1849" s="44"/>
      <c r="K1849" s="44"/>
      <c r="L1849" s="46"/>
      <c r="M1849" s="6" t="s">
        <v>166</v>
      </c>
      <c r="N1849" s="55">
        <f t="shared" si="345"/>
        <v>1610</v>
      </c>
      <c r="O1849" s="52"/>
      <c r="P1849" s="67">
        <v>1150</v>
      </c>
      <c r="Q1849" s="67">
        <v>1151</v>
      </c>
      <c r="R1849" s="46"/>
      <c r="S1849" s="46"/>
      <c r="T1849" s="46"/>
      <c r="U1849" s="46"/>
      <c r="V1849" s="46"/>
      <c r="W1849" s="46"/>
      <c r="X1849" s="46"/>
      <c r="Y1849" s="46"/>
      <c r="Z1849" s="46"/>
      <c r="AA1849" s="46"/>
    </row>
    <row r="1850" spans="1:27" ht="15" customHeight="1" x14ac:dyDescent="0.2">
      <c r="A1850" s="45"/>
      <c r="B1850" s="53"/>
      <c r="C1850" s="15"/>
      <c r="D1850" s="245"/>
      <c r="E1850" s="8"/>
      <c r="F1850" s="45"/>
      <c r="G1850" s="45"/>
      <c r="H1850" s="45"/>
      <c r="I1850" s="44"/>
      <c r="J1850" s="44"/>
      <c r="K1850" s="44"/>
      <c r="L1850" s="46"/>
      <c r="M1850" s="6" t="s">
        <v>167</v>
      </c>
      <c r="N1850" s="55">
        <f t="shared" si="345"/>
        <v>1190</v>
      </c>
      <c r="O1850" s="52"/>
      <c r="P1850" s="67">
        <v>850</v>
      </c>
      <c r="Q1850" s="67">
        <v>851</v>
      </c>
      <c r="R1850" s="46"/>
      <c r="S1850" s="46"/>
      <c r="T1850" s="46"/>
      <c r="U1850" s="46"/>
      <c r="V1850" s="46"/>
      <c r="W1850" s="46"/>
      <c r="X1850" s="46"/>
      <c r="Y1850" s="46"/>
      <c r="Z1850" s="46"/>
      <c r="AA1850" s="46"/>
    </row>
    <row r="1851" spans="1:27" ht="15" customHeight="1" x14ac:dyDescent="0.2">
      <c r="A1851" s="45"/>
      <c r="B1851" s="49" t="s">
        <v>95</v>
      </c>
      <c r="C1851" s="33"/>
      <c r="D1851" s="75">
        <f t="shared" ref="D1851:E1851" si="346">SUM(D1841:D1850)</f>
        <v>34887.824999999997</v>
      </c>
      <c r="E1851" s="82">
        <f t="shared" si="346"/>
        <v>26775</v>
      </c>
      <c r="F1851" s="85"/>
      <c r="G1851" s="45"/>
      <c r="H1851" s="45"/>
      <c r="I1851" s="44"/>
      <c r="J1851" s="44"/>
      <c r="K1851" s="44"/>
      <c r="L1851" s="46"/>
      <c r="M1851" s="46"/>
      <c r="N1851" s="46"/>
      <c r="O1851" s="46"/>
      <c r="P1851" s="46"/>
      <c r="Q1851" s="46"/>
      <c r="R1851" s="46"/>
      <c r="S1851" s="46"/>
      <c r="T1851" s="46"/>
      <c r="U1851" s="46"/>
      <c r="V1851" s="46"/>
      <c r="W1851" s="46"/>
      <c r="X1851" s="46"/>
      <c r="Y1851" s="46"/>
      <c r="Z1851" s="46"/>
      <c r="AA1851" s="46"/>
    </row>
    <row r="1852" spans="1:27" ht="15" customHeight="1" x14ac:dyDescent="0.2">
      <c r="A1852" s="45"/>
      <c r="B1852" s="53" t="s">
        <v>31</v>
      </c>
      <c r="C1852" s="15">
        <f>AG1818</f>
        <v>3</v>
      </c>
      <c r="D1852" s="83">
        <f>N1839*C1852</f>
        <v>16800</v>
      </c>
      <c r="E1852" s="34">
        <f>P1839*C1852</f>
        <v>12000</v>
      </c>
      <c r="F1852" s="45"/>
      <c r="G1852" s="45"/>
      <c r="H1852" s="45"/>
      <c r="I1852" s="44"/>
      <c r="J1852" s="44"/>
      <c r="K1852" s="44"/>
      <c r="L1852" s="46"/>
      <c r="M1852" s="46"/>
      <c r="N1852" s="46"/>
      <c r="O1852" s="46"/>
      <c r="P1852" s="46"/>
      <c r="Q1852" s="46"/>
      <c r="R1852" s="46"/>
      <c r="S1852" s="46"/>
      <c r="T1852" s="46"/>
      <c r="U1852" s="46"/>
      <c r="V1852" s="46"/>
      <c r="W1852" s="46"/>
      <c r="X1852" s="46"/>
      <c r="Y1852" s="46"/>
      <c r="Z1852" s="46"/>
      <c r="AA1852" s="46"/>
    </row>
    <row r="1853" spans="1:27" ht="15" customHeight="1" x14ac:dyDescent="0.2">
      <c r="A1853" s="45"/>
      <c r="B1853" s="53" t="s">
        <v>171</v>
      </c>
      <c r="C1853" s="15">
        <f>AI1818</f>
        <v>2</v>
      </c>
      <c r="D1853" s="83">
        <f>N1839*C1853</f>
        <v>11200</v>
      </c>
      <c r="E1853" s="34">
        <f>P1839*C1853</f>
        <v>8000</v>
      </c>
      <c r="F1853" s="45"/>
      <c r="G1853" s="45"/>
      <c r="H1853" s="45"/>
      <c r="L1853" s="24"/>
      <c r="M1853" s="24"/>
      <c r="N1853" s="24"/>
      <c r="O1853" s="24"/>
      <c r="P1853" s="24"/>
      <c r="Q1853" s="24"/>
    </row>
    <row r="1854" spans="1:27" ht="15" customHeight="1" x14ac:dyDescent="0.2">
      <c r="A1854" s="45"/>
      <c r="B1854" s="53" t="s">
        <v>151</v>
      </c>
      <c r="C1854" s="15">
        <f>AH1818</f>
        <v>3</v>
      </c>
      <c r="D1854" s="83">
        <f>N1841*C1854</f>
        <v>18705</v>
      </c>
      <c r="E1854" s="34">
        <f>P1841*C1854</f>
        <v>12900</v>
      </c>
      <c r="F1854" s="45"/>
      <c r="G1854" s="45"/>
      <c r="H1854" s="45"/>
      <c r="L1854" s="24"/>
      <c r="M1854" s="24"/>
      <c r="N1854" s="24"/>
      <c r="O1854" s="24"/>
      <c r="P1854" s="24"/>
      <c r="Q1854" s="24"/>
    </row>
    <row r="1855" spans="1:27" ht="15" customHeight="1" x14ac:dyDescent="0.2">
      <c r="A1855" s="45"/>
      <c r="B1855" s="53" t="s">
        <v>173</v>
      </c>
      <c r="C1855" s="15">
        <f>AK1818</f>
        <v>0</v>
      </c>
      <c r="D1855" s="83">
        <f>N1839*C1855</f>
        <v>0</v>
      </c>
      <c r="E1855" s="34">
        <f>P1839*C1855</f>
        <v>0</v>
      </c>
      <c r="F1855" s="45"/>
      <c r="G1855" s="45"/>
      <c r="H1855" s="45"/>
      <c r="L1855" s="24"/>
      <c r="M1855" s="24"/>
      <c r="N1855" s="24"/>
      <c r="O1855" s="24"/>
      <c r="P1855" s="24"/>
      <c r="Q1855" s="24"/>
    </row>
    <row r="1856" spans="1:27" ht="15" customHeight="1" x14ac:dyDescent="0.2">
      <c r="A1856" s="45"/>
      <c r="B1856" s="53" t="s">
        <v>418</v>
      </c>
      <c r="C1856" s="15">
        <f>AF1818</f>
        <v>0</v>
      </c>
      <c r="D1856" s="83">
        <f>N1843*C1856</f>
        <v>0</v>
      </c>
      <c r="E1856" s="34">
        <f>P1839*C1856</f>
        <v>0</v>
      </c>
      <c r="F1856" s="45"/>
      <c r="G1856" s="45"/>
      <c r="H1856" s="45"/>
      <c r="L1856" s="24"/>
      <c r="M1856" s="24"/>
      <c r="N1856" s="24"/>
      <c r="O1856" s="24"/>
      <c r="P1856" s="24"/>
      <c r="Q1856" s="24"/>
    </row>
    <row r="1857" spans="1:8" ht="15" customHeight="1" x14ac:dyDescent="0.2">
      <c r="A1857" s="45"/>
      <c r="B1857" s="87" t="s">
        <v>27</v>
      </c>
      <c r="C1857" s="15">
        <f>AB1818</f>
        <v>35</v>
      </c>
      <c r="D1857" s="83">
        <f t="shared" ref="D1857:D1858" si="347">N1831*C1857</f>
        <v>49000</v>
      </c>
      <c r="E1857" s="34">
        <f t="shared" ref="E1857:E1858" si="348">P1831*C1857</f>
        <v>35000</v>
      </c>
      <c r="F1857" s="45"/>
      <c r="G1857" s="45"/>
      <c r="H1857" s="45"/>
    </row>
    <row r="1858" spans="1:8" ht="15" customHeight="1" x14ac:dyDescent="0.2">
      <c r="A1858" s="45"/>
      <c r="B1858" s="87" t="s">
        <v>28</v>
      </c>
      <c r="C1858" s="15">
        <f>AC1818</f>
        <v>0</v>
      </c>
      <c r="D1858" s="83">
        <f t="shared" si="347"/>
        <v>0</v>
      </c>
      <c r="E1858" s="34">
        <f t="shared" si="348"/>
        <v>0</v>
      </c>
      <c r="F1858" s="45"/>
      <c r="G1858" s="45"/>
      <c r="H1858" s="45"/>
    </row>
    <row r="1859" spans="1:8" ht="15" customHeight="1" x14ac:dyDescent="0.2">
      <c r="A1859" s="45"/>
      <c r="B1859" s="87" t="s">
        <v>131</v>
      </c>
      <c r="C1859" s="15">
        <f>AD1818</f>
        <v>0</v>
      </c>
      <c r="D1859" s="83">
        <f t="shared" ref="D1859:D1860" si="349">N1835*C1859</f>
        <v>0</v>
      </c>
      <c r="E1859" s="34">
        <f t="shared" ref="E1859:E1860" si="350">P1835*C1859</f>
        <v>0</v>
      </c>
      <c r="F1859" s="45"/>
      <c r="G1859" s="45"/>
      <c r="H1859" s="45"/>
    </row>
    <row r="1860" spans="1:8" ht="15" customHeight="1" x14ac:dyDescent="0.2">
      <c r="A1860" s="45"/>
      <c r="B1860" s="53" t="s">
        <v>29</v>
      </c>
      <c r="C1860" s="15">
        <f>AE1818</f>
        <v>0</v>
      </c>
      <c r="D1860" s="83">
        <f t="shared" si="349"/>
        <v>0</v>
      </c>
      <c r="E1860" s="34">
        <f t="shared" si="350"/>
        <v>0</v>
      </c>
      <c r="F1860" s="45"/>
      <c r="G1860" s="45"/>
      <c r="H1860" s="45"/>
    </row>
    <row r="1861" spans="1:8" ht="15" customHeight="1" x14ac:dyDescent="0.2">
      <c r="A1861" s="45"/>
      <c r="B1861" s="87" t="s">
        <v>120</v>
      </c>
      <c r="C1861" s="15">
        <f>AF1818</f>
        <v>0</v>
      </c>
      <c r="D1861" s="83">
        <f>N1834*C1861</f>
        <v>0</v>
      </c>
      <c r="E1861" s="34">
        <f>P1834*C1861</f>
        <v>0</v>
      </c>
      <c r="F1861" s="45"/>
      <c r="G1861" s="45"/>
      <c r="H1861" s="45"/>
    </row>
    <row r="1862" spans="1:8" ht="15" customHeight="1" x14ac:dyDescent="0.2">
      <c r="A1862" s="45"/>
      <c r="B1862" s="49" t="s">
        <v>94</v>
      </c>
      <c r="C1862" s="33"/>
      <c r="D1862" s="75">
        <f t="shared" ref="D1862:E1862" si="351">SUM(D1852:D1861)</f>
        <v>95705</v>
      </c>
      <c r="E1862" s="82">
        <f t="shared" si="351"/>
        <v>67900</v>
      </c>
      <c r="F1862" s="41"/>
      <c r="G1862" s="45"/>
      <c r="H1862" s="88"/>
    </row>
    <row r="1863" spans="1:8" ht="15" customHeight="1" x14ac:dyDescent="0.2">
      <c r="A1863" s="45"/>
      <c r="B1863" s="78" t="s">
        <v>39</v>
      </c>
      <c r="C1863" s="89">
        <f>AL1818</f>
        <v>0</v>
      </c>
      <c r="D1863" s="83">
        <f>Y1836*C1863</f>
        <v>0</v>
      </c>
      <c r="E1863" s="34">
        <f>Z1836*C1863</f>
        <v>0</v>
      </c>
      <c r="F1863" s="88"/>
      <c r="G1863" s="88"/>
      <c r="H1863" s="88"/>
    </row>
    <row r="1864" spans="1:8" ht="15" customHeight="1" x14ac:dyDescent="0.2">
      <c r="A1864" s="45"/>
      <c r="B1864" s="78" t="s">
        <v>40</v>
      </c>
      <c r="C1864" s="90">
        <f>AM1818</f>
        <v>0</v>
      </c>
      <c r="D1864" s="83">
        <f t="shared" ref="D1864:D1866" si="352">Y1827*C1864</f>
        <v>0</v>
      </c>
      <c r="E1864" s="34">
        <f>Z1827*C1864</f>
        <v>0</v>
      </c>
      <c r="F1864" s="88"/>
      <c r="G1864" s="88"/>
      <c r="H1864" s="88"/>
    </row>
    <row r="1865" spans="1:8" ht="15" customHeight="1" x14ac:dyDescent="0.2">
      <c r="A1865" s="45"/>
      <c r="B1865" s="78" t="s">
        <v>33</v>
      </c>
      <c r="C1865" s="90">
        <f>AN1818</f>
        <v>0</v>
      </c>
      <c r="D1865" s="83">
        <f t="shared" si="352"/>
        <v>0</v>
      </c>
      <c r="E1865" s="34">
        <f>P1838*C1865</f>
        <v>0</v>
      </c>
      <c r="F1865" s="88"/>
      <c r="G1865" s="88"/>
      <c r="H1865" s="88"/>
    </row>
    <row r="1866" spans="1:8" ht="15" customHeight="1" x14ac:dyDescent="0.2">
      <c r="A1866" s="45"/>
      <c r="B1866" s="78" t="s">
        <v>32</v>
      </c>
      <c r="C1866" s="90">
        <f>AO1818</f>
        <v>0</v>
      </c>
      <c r="D1866" s="83">
        <f t="shared" si="352"/>
        <v>0</v>
      </c>
      <c r="E1866" s="34">
        <f>Z1828*C1866</f>
        <v>0</v>
      </c>
      <c r="F1866" s="88"/>
      <c r="G1866" s="88"/>
      <c r="H1866" s="88"/>
    </row>
    <row r="1867" spans="1:8" ht="15" customHeight="1" x14ac:dyDescent="0.2">
      <c r="A1867" s="45"/>
      <c r="B1867" s="78" t="s">
        <v>41</v>
      </c>
      <c r="C1867" s="90">
        <f>AP1818</f>
        <v>0</v>
      </c>
      <c r="D1867" s="83">
        <f>Y1835*C1867</f>
        <v>0</v>
      </c>
      <c r="E1867" s="34">
        <f>Z1835*C1867</f>
        <v>0</v>
      </c>
      <c r="F1867" s="88"/>
      <c r="G1867" s="88"/>
      <c r="H1867" s="88"/>
    </row>
    <row r="1868" spans="1:8" ht="15" customHeight="1" x14ac:dyDescent="0.2">
      <c r="A1868" s="45"/>
      <c r="B1868" s="78" t="s">
        <v>42</v>
      </c>
      <c r="C1868" s="90">
        <f>AQ1818</f>
        <v>0</v>
      </c>
      <c r="D1868" s="83">
        <f>Y1830*C1868</f>
        <v>0</v>
      </c>
      <c r="E1868" s="34">
        <f>Z1830*C1868</f>
        <v>0</v>
      </c>
      <c r="F1868" s="88"/>
      <c r="G1868" s="88"/>
      <c r="H1868" s="88"/>
    </row>
    <row r="1869" spans="1:8" ht="15" customHeight="1" x14ac:dyDescent="0.2">
      <c r="A1869" s="45"/>
      <c r="B1869" s="78" t="s">
        <v>43</v>
      </c>
      <c r="C1869" s="90">
        <f>AR1818</f>
        <v>0</v>
      </c>
      <c r="D1869" s="83">
        <f t="shared" ref="D1869:D1871" si="353">Y1832*C1869</f>
        <v>0</v>
      </c>
      <c r="E1869" s="34">
        <f>Z1832*C1869</f>
        <v>0</v>
      </c>
      <c r="F1869" s="88"/>
      <c r="G1869" s="88"/>
      <c r="H1869" s="88"/>
    </row>
    <row r="1870" spans="1:8" ht="15" customHeight="1" x14ac:dyDescent="0.2">
      <c r="A1870" s="45"/>
      <c r="B1870" s="78" t="s">
        <v>44</v>
      </c>
      <c r="C1870" s="90">
        <f>AS1818</f>
        <v>0</v>
      </c>
      <c r="D1870" s="83">
        <f t="shared" si="353"/>
        <v>0</v>
      </c>
      <c r="E1870" s="34">
        <f>Z1834*C1870</f>
        <v>0</v>
      </c>
      <c r="F1870" s="88"/>
      <c r="G1870" s="88"/>
      <c r="H1870" s="88"/>
    </row>
    <row r="1871" spans="1:8" ht="15" customHeight="1" x14ac:dyDescent="0.2">
      <c r="A1871" s="45"/>
      <c r="B1871" s="78" t="s">
        <v>45</v>
      </c>
      <c r="C1871" s="90">
        <f>AT1818</f>
        <v>0</v>
      </c>
      <c r="D1871" s="83">
        <f t="shared" si="353"/>
        <v>0</v>
      </c>
      <c r="E1871" s="34">
        <f>Z1833*C1871</f>
        <v>0</v>
      </c>
      <c r="F1871" s="88"/>
      <c r="G1871" s="88"/>
      <c r="H1871" s="88"/>
    </row>
    <row r="1872" spans="1:8" ht="15" customHeight="1" x14ac:dyDescent="0.2">
      <c r="A1872" s="45"/>
      <c r="B1872" s="78" t="s">
        <v>46</v>
      </c>
      <c r="C1872" s="90">
        <f>AU1818</f>
        <v>0</v>
      </c>
      <c r="D1872" s="83">
        <f>Y1831*C1872</f>
        <v>0</v>
      </c>
      <c r="E1872" s="34">
        <f>Z1831*C1872</f>
        <v>0</v>
      </c>
      <c r="F1872" s="88"/>
      <c r="G1872" s="88"/>
      <c r="H1872" s="88"/>
    </row>
    <row r="1873" spans="1:26" ht="15" customHeight="1" x14ac:dyDescent="0.2">
      <c r="A1873" s="45"/>
      <c r="B1873" s="53"/>
      <c r="C1873" s="89"/>
      <c r="D1873" s="83">
        <f t="shared" ref="D1873:D1874" si="354">Y1836*C1873</f>
        <v>0</v>
      </c>
      <c r="E1873" s="34">
        <f t="shared" ref="E1873:E1874" si="355">P1846*C1873</f>
        <v>0</v>
      </c>
      <c r="F1873" s="88"/>
      <c r="G1873" s="88"/>
      <c r="H1873" s="88"/>
    </row>
    <row r="1874" spans="1:26" ht="15" customHeight="1" x14ac:dyDescent="0.2">
      <c r="A1874" s="45"/>
      <c r="B1874" s="53"/>
      <c r="C1874" s="89"/>
      <c r="D1874" s="83">
        <f t="shared" si="354"/>
        <v>0</v>
      </c>
      <c r="E1874" s="34">
        <f t="shared" si="355"/>
        <v>0</v>
      </c>
      <c r="F1874" s="88"/>
      <c r="G1874" s="88"/>
      <c r="H1874" s="88"/>
    </row>
    <row r="1875" spans="1:26" ht="15" customHeight="1" x14ac:dyDescent="0.2">
      <c r="A1875" s="45"/>
      <c r="B1875" s="91"/>
      <c r="C1875" s="91"/>
      <c r="D1875" s="92">
        <f t="shared" ref="D1875:E1875" si="356">SUM(D1863:D1874)</f>
        <v>0</v>
      </c>
      <c r="E1875" s="93">
        <f t="shared" si="356"/>
        <v>0</v>
      </c>
      <c r="F1875" s="41"/>
      <c r="G1875" s="88"/>
      <c r="H1875" s="45"/>
    </row>
    <row r="1876" spans="1:26" ht="15" customHeight="1" x14ac:dyDescent="0.2">
      <c r="A1876" s="45"/>
      <c r="B1876" s="33" t="s">
        <v>187</v>
      </c>
      <c r="C1876" s="61"/>
      <c r="D1876" s="94">
        <f>SUM(D1851,D1840,D1862,D1875)</f>
        <v>255645.05499999999</v>
      </c>
      <c r="E1876" s="95">
        <f>SUM(E1875,E1851,E1840,E1862)</f>
        <v>178061</v>
      </c>
      <c r="F1876" s="92">
        <f>SUM(F1875,F1862,F1851,F1840)</f>
        <v>0</v>
      </c>
      <c r="G1876" s="45"/>
      <c r="H1876" s="45"/>
    </row>
    <row r="1877" spans="1:26" ht="15" customHeight="1" x14ac:dyDescent="0.2">
      <c r="A1877" s="45"/>
      <c r="B1877" s="45"/>
      <c r="C1877" s="45"/>
      <c r="D1877" s="45"/>
      <c r="E1877" s="45"/>
      <c r="F1877" s="45"/>
      <c r="G1877" s="45"/>
      <c r="H1877" s="45"/>
    </row>
    <row r="1878" spans="1:26" ht="15.75" customHeight="1" x14ac:dyDescent="0.2"/>
    <row r="1879" spans="1:26" ht="15.75" customHeight="1" x14ac:dyDescent="0.2"/>
    <row r="1880" spans="1:26" ht="15.75" customHeight="1" x14ac:dyDescent="0.2"/>
    <row r="1881" spans="1:26" ht="15.75" customHeight="1" x14ac:dyDescent="0.2"/>
    <row r="1882" spans="1:26" ht="15.75" customHeight="1" x14ac:dyDescent="0.2"/>
    <row r="1883" spans="1:26" ht="15.75" customHeight="1" x14ac:dyDescent="0.2"/>
    <row r="1884" spans="1:26" ht="15.75" customHeight="1" x14ac:dyDescent="0.2"/>
    <row r="1885" spans="1:26" ht="15" customHeight="1" x14ac:dyDescent="0.2">
      <c r="L1885" s="24"/>
      <c r="M1885" s="24"/>
      <c r="N1885" s="24"/>
      <c r="O1885" s="24"/>
      <c r="P1885" s="24"/>
      <c r="Q1885" s="24"/>
      <c r="R1885" s="24"/>
      <c r="S1885" s="24"/>
    </row>
    <row r="1886" spans="1:26" ht="15" customHeight="1" x14ac:dyDescent="0.2">
      <c r="B1886" s="33"/>
      <c r="C1886" s="96"/>
      <c r="D1886" s="96" t="s">
        <v>193</v>
      </c>
      <c r="E1886" s="96"/>
      <c r="F1886" s="96"/>
      <c r="G1886" s="96"/>
      <c r="H1886" s="33" t="s">
        <v>193</v>
      </c>
      <c r="I1886" s="96"/>
      <c r="J1886" s="96"/>
      <c r="K1886" s="96"/>
      <c r="L1886" s="33" t="s">
        <v>194</v>
      </c>
      <c r="M1886" s="96"/>
      <c r="N1886" s="96"/>
      <c r="O1886" s="96"/>
      <c r="P1886" s="96"/>
      <c r="Q1886" s="96"/>
      <c r="R1886" s="96"/>
      <c r="S1886" s="96"/>
      <c r="T1886" s="96"/>
      <c r="U1886" s="96"/>
      <c r="V1886" s="96"/>
      <c r="W1886" s="96"/>
      <c r="X1886" s="96"/>
      <c r="Y1886" s="96"/>
      <c r="Z1886" s="96"/>
    </row>
    <row r="1887" spans="1:26" ht="15" customHeight="1" x14ac:dyDescent="0.2">
      <c r="B1887" s="33" t="s">
        <v>195</v>
      </c>
      <c r="C1887" s="96" t="s">
        <v>101</v>
      </c>
      <c r="D1887" s="96"/>
      <c r="E1887" s="96"/>
      <c r="F1887" s="96"/>
      <c r="G1887" s="96"/>
      <c r="H1887" s="33"/>
      <c r="I1887" s="96"/>
      <c r="J1887" s="96"/>
      <c r="K1887" s="96"/>
      <c r="L1887" s="33" t="s">
        <v>196</v>
      </c>
      <c r="M1887" s="97">
        <f t="shared" ref="M1887:M1888" si="357">V1918*1.35</f>
        <v>0</v>
      </c>
      <c r="N1887" s="96"/>
      <c r="O1887" s="96"/>
      <c r="P1887" s="96"/>
      <c r="Q1887" s="96"/>
      <c r="R1887" s="96"/>
      <c r="S1887" s="96"/>
      <c r="T1887" s="96"/>
      <c r="U1887" s="96"/>
      <c r="V1887" s="96"/>
      <c r="W1887" s="96"/>
      <c r="X1887" s="96"/>
      <c r="Y1887" s="96"/>
      <c r="Z1887" s="96"/>
    </row>
    <row r="1888" spans="1:26" ht="15" customHeight="1" x14ac:dyDescent="0.2">
      <c r="B1888" s="33" t="s">
        <v>104</v>
      </c>
      <c r="C1888" s="98">
        <v>651</v>
      </c>
      <c r="D1888" s="96">
        <v>434</v>
      </c>
      <c r="E1888" s="96">
        <f t="shared" ref="E1888:E1891" si="358">D1888*50%</f>
        <v>217</v>
      </c>
      <c r="F1888" s="96"/>
      <c r="G1888" s="96"/>
      <c r="H1888" s="33" t="s">
        <v>197</v>
      </c>
      <c r="I1888" s="96"/>
      <c r="J1888" s="96"/>
      <c r="K1888" s="96"/>
      <c r="L1888" s="33" t="s">
        <v>198</v>
      </c>
      <c r="M1888" s="97">
        <f t="shared" si="357"/>
        <v>0</v>
      </c>
      <c r="N1888" s="96"/>
      <c r="O1888" s="96"/>
      <c r="P1888" s="96"/>
      <c r="Q1888" s="96"/>
      <c r="R1888" s="96"/>
      <c r="S1888" s="96"/>
      <c r="T1888" s="96"/>
      <c r="U1888" s="96"/>
      <c r="V1888" s="96"/>
      <c r="W1888" s="96"/>
      <c r="X1888" s="96"/>
      <c r="Y1888" s="96"/>
      <c r="Z1888" s="96"/>
    </row>
    <row r="1889" spans="2:26" ht="15" customHeight="1" x14ac:dyDescent="0.2">
      <c r="B1889" s="33" t="s">
        <v>108</v>
      </c>
      <c r="C1889" s="98">
        <v>651</v>
      </c>
      <c r="D1889" s="96">
        <v>434</v>
      </c>
      <c r="E1889" s="96">
        <f t="shared" si="358"/>
        <v>217</v>
      </c>
      <c r="F1889" s="96"/>
      <c r="G1889" s="96"/>
      <c r="H1889" s="33" t="s">
        <v>102</v>
      </c>
      <c r="I1889" s="98">
        <v>8000.2</v>
      </c>
      <c r="J1889" s="96">
        <v>6450</v>
      </c>
      <c r="K1889" s="96">
        <v>1935</v>
      </c>
      <c r="L1889" s="33" t="s">
        <v>199</v>
      </c>
      <c r="M1889" s="97" t="e">
        <f>V1920*1.4</f>
        <v>#VALUE!</v>
      </c>
      <c r="N1889" s="96"/>
      <c r="O1889" s="96"/>
      <c r="P1889" s="96"/>
      <c r="Q1889" s="96"/>
      <c r="R1889" s="96"/>
      <c r="S1889" s="96"/>
      <c r="T1889" s="96"/>
      <c r="U1889" s="96"/>
      <c r="V1889" s="96"/>
      <c r="W1889" s="96"/>
      <c r="X1889" s="96"/>
      <c r="Y1889" s="96"/>
      <c r="Z1889" s="96"/>
    </row>
    <row r="1890" spans="2:26" ht="15" customHeight="1" x14ac:dyDescent="0.2">
      <c r="B1890" s="33" t="s">
        <v>111</v>
      </c>
      <c r="C1890" s="98">
        <v>900</v>
      </c>
      <c r="D1890" s="96">
        <v>600</v>
      </c>
      <c r="E1890" s="96">
        <f t="shared" si="358"/>
        <v>300</v>
      </c>
      <c r="F1890" s="96"/>
      <c r="G1890" s="96"/>
      <c r="H1890" s="33" t="s">
        <v>105</v>
      </c>
      <c r="I1890" s="98">
        <v>8000.2</v>
      </c>
      <c r="J1890" s="96">
        <v>6450</v>
      </c>
      <c r="K1890" s="96">
        <v>1935</v>
      </c>
      <c r="L1890" s="33" t="s">
        <v>200</v>
      </c>
      <c r="M1890" s="97">
        <f t="shared" ref="M1890:M1892" si="359">V1921*1.35</f>
        <v>0</v>
      </c>
      <c r="N1890" s="96"/>
      <c r="O1890" s="96"/>
      <c r="P1890" s="96"/>
      <c r="Q1890" s="96"/>
      <c r="R1890" s="96"/>
      <c r="S1890" s="96"/>
      <c r="T1890" s="96"/>
      <c r="U1890" s="96"/>
      <c r="V1890" s="96"/>
      <c r="W1890" s="96"/>
      <c r="X1890" s="96"/>
      <c r="Y1890" s="96"/>
      <c r="Z1890" s="96"/>
    </row>
    <row r="1891" spans="2:26" ht="15" customHeight="1" x14ac:dyDescent="0.2">
      <c r="B1891" s="33" t="s">
        <v>113</v>
      </c>
      <c r="C1891" s="98">
        <v>900</v>
      </c>
      <c r="D1891" s="96">
        <v>600</v>
      </c>
      <c r="E1891" s="96">
        <f t="shared" si="358"/>
        <v>300</v>
      </c>
      <c r="F1891" s="96"/>
      <c r="G1891" s="96"/>
      <c r="H1891" s="33" t="s">
        <v>201</v>
      </c>
      <c r="I1891" s="98">
        <v>4550</v>
      </c>
      <c r="J1891" s="96">
        <v>3500</v>
      </c>
      <c r="K1891" s="96">
        <v>1050</v>
      </c>
      <c r="L1891" s="33" t="s">
        <v>202</v>
      </c>
      <c r="M1891" s="97">
        <f t="shared" si="359"/>
        <v>0</v>
      </c>
      <c r="N1891" s="96"/>
      <c r="O1891" s="96"/>
      <c r="P1891" s="96"/>
      <c r="Q1891" s="96"/>
      <c r="R1891" s="96"/>
      <c r="S1891" s="96"/>
      <c r="T1891" s="96"/>
      <c r="U1891" s="96"/>
      <c r="V1891" s="96"/>
      <c r="W1891" s="96"/>
      <c r="X1891" s="96"/>
      <c r="Y1891" s="96"/>
      <c r="Z1891" s="96"/>
    </row>
    <row r="1892" spans="2:26" ht="15" customHeight="1" x14ac:dyDescent="0.2">
      <c r="B1892" s="33" t="s">
        <v>117</v>
      </c>
      <c r="C1892" s="98">
        <v>1304.19</v>
      </c>
      <c r="D1892" s="98">
        <v>1011</v>
      </c>
      <c r="E1892" s="96">
        <v>293</v>
      </c>
      <c r="F1892" s="96"/>
      <c r="G1892" s="96"/>
      <c r="H1892" s="33" t="s">
        <v>132</v>
      </c>
      <c r="I1892" s="98">
        <v>7605</v>
      </c>
      <c r="J1892" s="96">
        <v>6450</v>
      </c>
      <c r="K1892" s="96">
        <v>1935</v>
      </c>
      <c r="L1892" s="33" t="s">
        <v>203</v>
      </c>
      <c r="M1892" s="97">
        <f t="shared" si="359"/>
        <v>0</v>
      </c>
      <c r="N1892" s="96"/>
      <c r="O1892" s="96"/>
      <c r="P1892" s="96"/>
      <c r="Q1892" s="96"/>
      <c r="R1892" s="96"/>
      <c r="S1892" s="96"/>
      <c r="T1892" s="96"/>
      <c r="U1892" s="96"/>
      <c r="V1892" s="96"/>
      <c r="W1892" s="96"/>
      <c r="X1892" s="96"/>
      <c r="Y1892" s="96"/>
      <c r="Z1892" s="96"/>
    </row>
    <row r="1893" spans="2:26" ht="15" customHeight="1" x14ac:dyDescent="0.2">
      <c r="B1893" s="33" t="s">
        <v>121</v>
      </c>
      <c r="C1893" s="98">
        <v>1006.5</v>
      </c>
      <c r="D1893" s="96">
        <v>677</v>
      </c>
      <c r="E1893" s="96">
        <f>D1893*50%</f>
        <v>338.5</v>
      </c>
      <c r="F1893" s="96"/>
      <c r="G1893" s="96"/>
      <c r="H1893" s="33" t="s">
        <v>137</v>
      </c>
      <c r="I1893" s="98">
        <v>5751.2</v>
      </c>
      <c r="J1893" s="96">
        <v>4625</v>
      </c>
      <c r="K1893" s="96">
        <v>1387.5</v>
      </c>
      <c r="L1893" s="33"/>
      <c r="M1893" s="96"/>
      <c r="N1893" s="96"/>
      <c r="O1893" s="96"/>
      <c r="P1893" s="96"/>
      <c r="Q1893" s="96"/>
      <c r="R1893" s="96"/>
      <c r="S1893" s="96"/>
      <c r="T1893" s="96"/>
      <c r="U1893" s="96"/>
      <c r="V1893" s="96"/>
      <c r="W1893" s="96"/>
      <c r="X1893" s="96"/>
      <c r="Y1893" s="96"/>
      <c r="Z1893" s="96"/>
    </row>
    <row r="1894" spans="2:26" ht="15" customHeight="1" x14ac:dyDescent="0.2">
      <c r="B1894" s="33" t="s">
        <v>126</v>
      </c>
      <c r="C1894" s="98">
        <v>1050.32</v>
      </c>
      <c r="D1894" s="96">
        <v>691</v>
      </c>
      <c r="E1894" s="96">
        <v>359</v>
      </c>
      <c r="F1894" s="96"/>
      <c r="G1894" s="96"/>
      <c r="H1894" s="33" t="s">
        <v>142</v>
      </c>
      <c r="I1894" s="98">
        <v>8000.2</v>
      </c>
      <c r="J1894" s="96">
        <v>6450</v>
      </c>
      <c r="K1894" s="96">
        <v>1935</v>
      </c>
      <c r="L1894" s="33"/>
      <c r="M1894" s="96"/>
      <c r="N1894" s="96"/>
      <c r="O1894" s="96"/>
      <c r="P1894" s="96"/>
      <c r="Q1894" s="96"/>
      <c r="R1894" s="96"/>
      <c r="S1894" s="96"/>
      <c r="T1894" s="96"/>
      <c r="U1894" s="96"/>
      <c r="V1894" s="96"/>
      <c r="W1894" s="96"/>
      <c r="X1894" s="96"/>
      <c r="Y1894" s="96"/>
      <c r="Z1894" s="96"/>
    </row>
    <row r="1895" spans="2:26" ht="15" customHeight="1" x14ac:dyDescent="0.2">
      <c r="B1895" s="33" t="s">
        <v>141</v>
      </c>
      <c r="C1895" s="98">
        <v>1850.8</v>
      </c>
      <c r="D1895" s="96">
        <v>1322</v>
      </c>
      <c r="E1895" s="96">
        <v>529</v>
      </c>
      <c r="F1895" s="96"/>
      <c r="G1895" s="96"/>
      <c r="H1895" s="33" t="s">
        <v>145</v>
      </c>
      <c r="I1895" s="98">
        <v>8000.2</v>
      </c>
      <c r="J1895" s="96">
        <v>6450</v>
      </c>
      <c r="K1895" s="96">
        <v>1935</v>
      </c>
      <c r="L1895" s="33"/>
      <c r="M1895" s="96"/>
      <c r="N1895" s="96"/>
      <c r="O1895" s="96"/>
      <c r="P1895" s="96"/>
      <c r="Q1895" s="96"/>
      <c r="R1895" s="96"/>
      <c r="S1895" s="96"/>
      <c r="T1895" s="96"/>
      <c r="U1895" s="96"/>
      <c r="V1895" s="96"/>
      <c r="W1895" s="96"/>
      <c r="X1895" s="96"/>
      <c r="Y1895" s="96"/>
      <c r="Z1895" s="96"/>
    </row>
    <row r="1896" spans="2:26" ht="15" customHeight="1" x14ac:dyDescent="0.2">
      <c r="B1896" s="33" t="s">
        <v>144</v>
      </c>
      <c r="C1896" s="98">
        <v>3005.85</v>
      </c>
      <c r="D1896" s="96">
        <v>2078</v>
      </c>
      <c r="E1896" s="96">
        <v>933</v>
      </c>
      <c r="F1896" s="96"/>
      <c r="G1896" s="96"/>
      <c r="H1896" s="33"/>
      <c r="I1896" s="96"/>
      <c r="J1896" s="96"/>
      <c r="K1896" s="96"/>
      <c r="L1896" s="33"/>
      <c r="M1896" s="96"/>
      <c r="N1896" s="96"/>
      <c r="O1896" s="96"/>
      <c r="P1896" s="96"/>
      <c r="Q1896" s="96"/>
      <c r="R1896" s="96"/>
      <c r="S1896" s="96"/>
      <c r="T1896" s="96"/>
      <c r="U1896" s="96"/>
      <c r="V1896" s="96"/>
      <c r="W1896" s="96"/>
      <c r="X1896" s="96"/>
      <c r="Y1896" s="96"/>
      <c r="Z1896" s="96"/>
    </row>
    <row r="1897" spans="2:26" ht="15" customHeight="1" x14ac:dyDescent="0.2">
      <c r="B1897" s="33" t="s">
        <v>147</v>
      </c>
      <c r="C1897" s="98">
        <v>5500.6</v>
      </c>
      <c r="D1897" s="96">
        <v>3929</v>
      </c>
      <c r="E1897" s="96">
        <v>1572</v>
      </c>
      <c r="F1897" s="96"/>
      <c r="G1897" s="96"/>
      <c r="H1897" s="33"/>
      <c r="I1897" s="96"/>
      <c r="J1897" s="96"/>
      <c r="K1897" s="96"/>
      <c r="L1897" s="33"/>
      <c r="M1897" s="96"/>
      <c r="N1897" s="96"/>
      <c r="O1897" s="96"/>
      <c r="P1897" s="96"/>
      <c r="Q1897" s="96"/>
      <c r="R1897" s="96"/>
      <c r="S1897" s="96"/>
      <c r="T1897" s="96"/>
      <c r="U1897" s="96"/>
      <c r="V1897" s="96"/>
      <c r="W1897" s="96"/>
      <c r="X1897" s="96"/>
      <c r="Y1897" s="96"/>
      <c r="Z1897" s="96"/>
    </row>
    <row r="1898" spans="2:26" ht="15" customHeight="1" x14ac:dyDescent="0.2">
      <c r="B1898" s="33" t="s">
        <v>150</v>
      </c>
      <c r="C1898" s="98">
        <v>6202</v>
      </c>
      <c r="D1898" s="96">
        <v>4430</v>
      </c>
      <c r="E1898" s="96">
        <v>1772</v>
      </c>
      <c r="F1898" s="96"/>
      <c r="G1898" s="96"/>
      <c r="H1898" s="33"/>
      <c r="I1898" s="96"/>
      <c r="J1898" s="96"/>
      <c r="K1898" s="96"/>
      <c r="L1898" s="33"/>
      <c r="M1898" s="96"/>
      <c r="N1898" s="96"/>
      <c r="O1898" s="96"/>
      <c r="P1898" s="96"/>
      <c r="Q1898" s="96"/>
      <c r="R1898" s="96"/>
      <c r="S1898" s="96"/>
      <c r="T1898" s="96"/>
      <c r="U1898" s="96"/>
      <c r="V1898" s="96"/>
      <c r="W1898" s="96"/>
      <c r="X1898" s="96"/>
      <c r="Y1898" s="96"/>
      <c r="Z1898" s="96"/>
    </row>
    <row r="1899" spans="2:26" ht="15" customHeight="1" x14ac:dyDescent="0.2">
      <c r="B1899" s="33" t="s">
        <v>152</v>
      </c>
      <c r="C1899" s="98">
        <v>6202</v>
      </c>
      <c r="D1899" s="96">
        <v>4430</v>
      </c>
      <c r="E1899" s="96">
        <v>1772</v>
      </c>
      <c r="F1899" s="96"/>
      <c r="G1899" s="96"/>
      <c r="H1899" s="33"/>
      <c r="I1899" s="96"/>
      <c r="J1899" s="96"/>
      <c r="K1899" s="96"/>
      <c r="L1899" s="33"/>
      <c r="M1899" s="96"/>
      <c r="N1899" s="96"/>
      <c r="O1899" s="96"/>
      <c r="P1899" s="96"/>
      <c r="Q1899" s="96"/>
      <c r="R1899" s="96"/>
      <c r="S1899" s="96"/>
      <c r="T1899" s="96"/>
      <c r="U1899" s="96"/>
      <c r="V1899" s="96"/>
      <c r="W1899" s="96"/>
      <c r="X1899" s="96"/>
      <c r="Y1899" s="96"/>
      <c r="Z1899" s="96"/>
    </row>
    <row r="1900" spans="2:26" ht="15" customHeight="1" x14ac:dyDescent="0.2">
      <c r="B1900" s="33" t="s">
        <v>155</v>
      </c>
      <c r="C1900" s="98">
        <v>7301</v>
      </c>
      <c r="D1900" s="96">
        <v>5770</v>
      </c>
      <c r="E1900" s="96">
        <v>2086</v>
      </c>
      <c r="F1900" s="96"/>
      <c r="G1900" s="96"/>
      <c r="H1900" s="33"/>
      <c r="I1900" s="96"/>
      <c r="J1900" s="96"/>
      <c r="K1900" s="96"/>
      <c r="L1900" s="33"/>
      <c r="M1900" s="96"/>
      <c r="N1900" s="96"/>
      <c r="O1900" s="96"/>
      <c r="P1900" s="96"/>
      <c r="Q1900" s="96"/>
      <c r="R1900" s="96"/>
      <c r="S1900" s="96"/>
      <c r="T1900" s="96"/>
      <c r="U1900" s="96"/>
      <c r="V1900" s="96"/>
      <c r="W1900" s="96"/>
      <c r="X1900" s="96"/>
      <c r="Y1900" s="96"/>
      <c r="Z1900" s="96"/>
    </row>
    <row r="1901" spans="2:26" ht="15" customHeight="1" x14ac:dyDescent="0.2">
      <c r="B1901" s="33" t="s">
        <v>157</v>
      </c>
      <c r="C1901" s="98">
        <v>3800</v>
      </c>
      <c r="D1901" s="96">
        <v>3600</v>
      </c>
      <c r="E1901" s="96">
        <v>894</v>
      </c>
      <c r="F1901" s="96"/>
      <c r="G1901" s="96"/>
      <c r="H1901" s="33"/>
      <c r="I1901" s="96"/>
      <c r="J1901" s="96"/>
      <c r="K1901" s="96"/>
      <c r="L1901" s="33"/>
      <c r="M1901" s="96"/>
      <c r="N1901" s="96"/>
      <c r="O1901" s="96"/>
      <c r="P1901" s="96"/>
      <c r="Q1901" s="96"/>
      <c r="R1901" s="96"/>
      <c r="S1901" s="96"/>
      <c r="T1901" s="96"/>
      <c r="U1901" s="96"/>
      <c r="V1901" s="96"/>
      <c r="W1901" s="96"/>
      <c r="X1901" s="96"/>
      <c r="Y1901" s="96"/>
      <c r="Z1901" s="96"/>
    </row>
    <row r="1902" spans="2:26" ht="15" customHeight="1" x14ac:dyDescent="0.2">
      <c r="C1902" s="86">
        <f>D1902+E1902</f>
        <v>2002</v>
      </c>
      <c r="D1902" s="86">
        <v>1300</v>
      </c>
      <c r="E1902" s="86">
        <f>D1902*54%</f>
        <v>702</v>
      </c>
    </row>
    <row r="1903" spans="2:26" ht="15.75" customHeight="1" x14ac:dyDescent="0.2"/>
    <row r="1904" spans="2:26" ht="15.75" customHeight="1" x14ac:dyDescent="0.2"/>
    <row r="1905" spans="1:60" ht="15.75" customHeight="1" x14ac:dyDescent="0.2"/>
    <row r="1906" spans="1:60" ht="15.75" customHeight="1" x14ac:dyDescent="0.2"/>
    <row r="1907" spans="1:60" ht="15.75" customHeight="1" x14ac:dyDescent="0.2"/>
    <row r="1908" spans="1:60" ht="15.75" customHeight="1" x14ac:dyDescent="0.2"/>
    <row r="1909" spans="1:60" ht="15.75" customHeight="1" x14ac:dyDescent="0.2"/>
    <row r="1910" spans="1:60" ht="15.75" customHeight="1" x14ac:dyDescent="0.2"/>
    <row r="1911" spans="1:60" ht="15.75" customHeight="1" x14ac:dyDescent="0.2"/>
    <row r="1912" spans="1:60" ht="15.75" customHeight="1" x14ac:dyDescent="0.2"/>
    <row r="1913" spans="1:60" ht="15.75" customHeight="1" x14ac:dyDescent="0.2"/>
    <row r="1914" spans="1:60" ht="15.75" customHeight="1" x14ac:dyDescent="0.2"/>
    <row r="1915" spans="1:60" ht="42" customHeight="1" x14ac:dyDescent="0.35">
      <c r="A1915" s="287" t="s">
        <v>462</v>
      </c>
      <c r="B1915" s="215"/>
      <c r="C1915" s="215"/>
      <c r="D1915" s="215"/>
      <c r="E1915" s="215"/>
      <c r="F1915" s="215"/>
      <c r="G1915" s="215"/>
      <c r="H1915" s="215"/>
      <c r="I1915" s="215"/>
      <c r="J1915" s="215"/>
      <c r="K1915" s="215"/>
      <c r="L1915" s="215"/>
      <c r="M1915" s="215"/>
      <c r="N1915" s="215"/>
      <c r="O1915" s="215"/>
      <c r="P1915" s="215"/>
      <c r="Q1915" s="215"/>
      <c r="R1915" s="215"/>
      <c r="S1915" s="215"/>
      <c r="T1915" s="215"/>
      <c r="U1915" s="215"/>
      <c r="V1915" s="215"/>
      <c r="W1915" s="215"/>
      <c r="X1915" s="215"/>
      <c r="Y1915" s="215"/>
      <c r="Z1915" s="215"/>
      <c r="AA1915" s="215"/>
      <c r="AB1915" s="215"/>
      <c r="AC1915" s="215"/>
      <c r="AD1915" s="215"/>
      <c r="AE1915" s="215"/>
      <c r="AF1915" s="215"/>
      <c r="AG1915" s="215"/>
      <c r="AH1915" s="215"/>
      <c r="AI1915" s="215"/>
      <c r="AJ1915" s="215"/>
      <c r="AK1915" s="215"/>
      <c r="AL1915" s="215"/>
      <c r="AM1915" s="215"/>
      <c r="AN1915" s="215"/>
      <c r="AO1915" s="215"/>
      <c r="AP1915" s="215"/>
      <c r="AQ1915" s="215"/>
      <c r="AR1915" s="215"/>
      <c r="AS1915" s="215"/>
      <c r="AT1915" s="215"/>
      <c r="AU1915" s="215"/>
      <c r="AV1915" s="215"/>
      <c r="AW1915" s="215"/>
      <c r="AX1915" s="215"/>
      <c r="AY1915" s="215"/>
      <c r="AZ1915" s="215"/>
      <c r="BA1915" s="215"/>
      <c r="BB1915" s="215"/>
      <c r="BC1915" s="215"/>
      <c r="BD1915" s="215"/>
      <c r="BE1915" s="215"/>
      <c r="BF1915" s="215"/>
      <c r="BG1915" s="215"/>
      <c r="BH1915" s="215"/>
    </row>
    <row r="1916" spans="1:60" ht="15.75" customHeight="1" x14ac:dyDescent="0.2"/>
    <row r="1917" spans="1:60" ht="15.75" customHeight="1" x14ac:dyDescent="0.2"/>
    <row r="1918" spans="1:60" ht="15.75" customHeight="1" x14ac:dyDescent="0.2"/>
    <row r="1919" spans="1:60" ht="15.75" customHeight="1" x14ac:dyDescent="0.2"/>
    <row r="1920" spans="1:60" ht="15" customHeight="1" x14ac:dyDescent="0.2">
      <c r="A1920" s="1" t="s">
        <v>0</v>
      </c>
      <c r="B1920" s="1" t="s">
        <v>1</v>
      </c>
      <c r="C1920" s="2" t="s">
        <v>2</v>
      </c>
      <c r="D1920" s="2" t="s">
        <v>3</v>
      </c>
      <c r="E1920" s="2" t="s">
        <v>4</v>
      </c>
      <c r="F1920" s="2" t="s">
        <v>5</v>
      </c>
      <c r="G1920" s="2" t="s">
        <v>6</v>
      </c>
      <c r="H1920" s="2" t="s">
        <v>7</v>
      </c>
      <c r="I1920" s="2" t="s">
        <v>8</v>
      </c>
      <c r="J1920" s="2" t="s">
        <v>9</v>
      </c>
      <c r="K1920" s="2" t="s">
        <v>10</v>
      </c>
      <c r="L1920" s="2" t="s">
        <v>11</v>
      </c>
      <c r="M1920" s="2" t="s">
        <v>12</v>
      </c>
      <c r="N1920" s="2" t="s">
        <v>13</v>
      </c>
      <c r="O1920" s="2" t="s">
        <v>14</v>
      </c>
      <c r="P1920" s="1" t="s">
        <v>15</v>
      </c>
      <c r="Q1920" s="1" t="s">
        <v>16</v>
      </c>
      <c r="R1920" s="3" t="s">
        <v>17</v>
      </c>
      <c r="S1920" s="3" t="s">
        <v>18</v>
      </c>
      <c r="T1920" s="3" t="s">
        <v>19</v>
      </c>
      <c r="U1920" s="4" t="s">
        <v>20</v>
      </c>
      <c r="V1920" s="3" t="s">
        <v>21</v>
      </c>
      <c r="W1920" s="3" t="s">
        <v>22</v>
      </c>
      <c r="X1920" s="4" t="s">
        <v>23</v>
      </c>
      <c r="Y1920" s="4"/>
      <c r="Z1920" s="4"/>
      <c r="AA1920" s="4"/>
      <c r="AB1920" s="6" t="s">
        <v>27</v>
      </c>
      <c r="AC1920" s="6" t="s">
        <v>28</v>
      </c>
      <c r="AD1920" s="6" t="s">
        <v>131</v>
      </c>
      <c r="AE1920" s="7" t="s">
        <v>29</v>
      </c>
      <c r="AF1920" s="6" t="s">
        <v>120</v>
      </c>
      <c r="AG1920" s="8" t="s">
        <v>31</v>
      </c>
      <c r="AH1920" s="8" t="s">
        <v>32</v>
      </c>
      <c r="AI1920" s="8" t="s">
        <v>33</v>
      </c>
      <c r="AJ1920" s="8" t="s">
        <v>411</v>
      </c>
      <c r="AK1920" s="8" t="s">
        <v>34</v>
      </c>
      <c r="AL1920" s="9" t="s">
        <v>39</v>
      </c>
      <c r="AM1920" s="9" t="s">
        <v>40</v>
      </c>
      <c r="AN1920" s="9" t="s">
        <v>33</v>
      </c>
      <c r="AO1920" s="9" t="s">
        <v>32</v>
      </c>
      <c r="AP1920" s="9" t="s">
        <v>41</v>
      </c>
      <c r="AQ1920" s="9" t="s">
        <v>42</v>
      </c>
      <c r="AR1920" s="9" t="s">
        <v>43</v>
      </c>
      <c r="AS1920" s="9" t="s">
        <v>44</v>
      </c>
      <c r="AT1920" s="9" t="s">
        <v>45</v>
      </c>
      <c r="AU1920" s="9" t="s">
        <v>46</v>
      </c>
    </row>
    <row r="1921" spans="1:47" ht="15" customHeight="1" x14ac:dyDescent="0.2">
      <c r="A1921" s="11"/>
      <c r="B1921" s="11">
        <v>1</v>
      </c>
      <c r="C1921" s="11" t="s">
        <v>47</v>
      </c>
      <c r="D1921" s="11"/>
      <c r="E1921" s="11"/>
      <c r="F1921" s="11"/>
      <c r="G1921" s="11"/>
      <c r="H1921" s="11"/>
      <c r="I1921" s="11"/>
      <c r="J1921" s="11"/>
      <c r="K1921" s="11"/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  <c r="Y1921" s="11"/>
      <c r="Z1921" s="11"/>
      <c r="AA1921" s="11"/>
      <c r="AB1921" s="11"/>
      <c r="AC1921" s="11"/>
      <c r="AD1921" s="11"/>
      <c r="AE1921" s="11"/>
      <c r="AF1921" s="11"/>
      <c r="AG1921" s="11"/>
      <c r="AH1921" s="11"/>
      <c r="AI1921" s="11"/>
      <c r="AJ1921" s="11"/>
      <c r="AK1921" s="11"/>
      <c r="AL1921" s="11"/>
      <c r="AM1921" s="11"/>
      <c r="AN1921" s="11"/>
      <c r="AO1921" s="11"/>
      <c r="AP1921" s="11"/>
      <c r="AQ1921" s="11"/>
      <c r="AR1921" s="11"/>
      <c r="AS1921" s="11"/>
      <c r="AT1921" s="11"/>
      <c r="AU1921" s="11"/>
    </row>
    <row r="1922" spans="1:47" ht="15" customHeight="1" x14ac:dyDescent="0.2">
      <c r="A1922" s="1"/>
      <c r="B1922" s="1"/>
      <c r="C1922" s="255"/>
      <c r="D1922" s="14"/>
      <c r="E1922" s="14"/>
      <c r="F1922" s="14"/>
      <c r="G1922" s="14"/>
      <c r="H1922" s="14"/>
      <c r="I1922" s="14"/>
      <c r="J1922" s="14"/>
      <c r="K1922" s="14"/>
      <c r="L1922" s="14"/>
      <c r="M1922" s="14"/>
      <c r="N1922" s="14"/>
      <c r="O1922" s="14"/>
      <c r="P1922" s="14"/>
      <c r="Q1922" s="1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8"/>
      <c r="AC1922" s="8"/>
      <c r="AD1922" s="8"/>
      <c r="AE1922" s="8"/>
      <c r="AF1922" s="8"/>
      <c r="AG1922" s="8"/>
      <c r="AH1922" s="8"/>
      <c r="AI1922" s="8"/>
      <c r="AJ1922" s="8"/>
      <c r="AK1922" s="8"/>
      <c r="AL1922" s="15"/>
      <c r="AM1922" s="15"/>
      <c r="AN1922" s="15"/>
      <c r="AO1922" s="15"/>
      <c r="AP1922" s="15"/>
      <c r="AQ1922" s="15"/>
      <c r="AR1922" s="15"/>
      <c r="AS1922" s="15"/>
      <c r="AT1922" s="15"/>
      <c r="AU1922" s="15"/>
    </row>
    <row r="1923" spans="1:47" ht="27" customHeight="1" x14ac:dyDescent="0.2">
      <c r="A1923" s="1"/>
      <c r="B1923" s="263">
        <v>1</v>
      </c>
      <c r="C1923" s="240" t="s">
        <v>48</v>
      </c>
      <c r="D1923" s="14"/>
      <c r="E1923" s="14"/>
      <c r="F1923" s="14"/>
      <c r="G1923" s="14"/>
      <c r="H1923" s="14"/>
      <c r="I1923" s="14"/>
      <c r="J1923" s="14"/>
      <c r="K1923" s="14">
        <v>1</v>
      </c>
      <c r="L1923" s="14"/>
      <c r="M1923" s="14"/>
      <c r="N1923" s="14"/>
      <c r="O1923" s="14"/>
      <c r="P1923" s="14"/>
      <c r="Q1923" s="1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8"/>
      <c r="AC1923" s="8"/>
      <c r="AD1923" s="8"/>
      <c r="AE1923" s="8"/>
      <c r="AF1923" s="8"/>
      <c r="AG1923" s="8"/>
      <c r="AH1923" s="8"/>
      <c r="AI1923" s="8"/>
      <c r="AJ1923" s="8"/>
      <c r="AK1923" s="8"/>
      <c r="AL1923" s="15"/>
      <c r="AM1923" s="15"/>
      <c r="AN1923" s="15"/>
      <c r="AO1923" s="15"/>
      <c r="AP1923" s="15"/>
      <c r="AQ1923" s="15"/>
      <c r="AR1923" s="15"/>
      <c r="AS1923" s="15"/>
      <c r="AT1923" s="15"/>
      <c r="AU1923" s="15"/>
    </row>
    <row r="1924" spans="1:47" ht="15" customHeight="1" x14ac:dyDescent="0.2">
      <c r="A1924" s="19"/>
      <c r="B1924" s="261">
        <v>2</v>
      </c>
      <c r="C1924" s="262" t="s">
        <v>49</v>
      </c>
      <c r="D1924" s="14"/>
      <c r="E1924" s="14"/>
      <c r="F1924" s="14"/>
      <c r="G1924" s="14"/>
      <c r="H1924" s="14"/>
      <c r="I1924" s="14"/>
      <c r="J1924" s="14"/>
      <c r="K1924" s="14"/>
      <c r="L1924" s="14"/>
      <c r="M1924" s="14">
        <v>1</v>
      </c>
      <c r="N1924" s="14"/>
      <c r="O1924" s="14"/>
      <c r="P1924" s="14"/>
      <c r="Q1924" s="1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8"/>
      <c r="AC1924" s="8"/>
      <c r="AD1924" s="8"/>
      <c r="AE1924" s="8"/>
      <c r="AF1924" s="8"/>
      <c r="AG1924" s="8">
        <v>1</v>
      </c>
      <c r="AH1924" s="8"/>
      <c r="AI1924" s="8"/>
      <c r="AJ1924" s="8"/>
      <c r="AK1924" s="8"/>
      <c r="AL1924" s="15"/>
      <c r="AM1924" s="15"/>
      <c r="AN1924" s="15"/>
      <c r="AO1924" s="15"/>
      <c r="AP1924" s="15"/>
      <c r="AQ1924" s="15"/>
      <c r="AR1924" s="15"/>
      <c r="AS1924" s="15"/>
      <c r="AT1924" s="15"/>
      <c r="AU1924" s="15"/>
    </row>
    <row r="1925" spans="1:47" ht="15" customHeight="1" x14ac:dyDescent="0.2">
      <c r="A1925" s="1"/>
      <c r="B1925" s="263">
        <v>3</v>
      </c>
      <c r="C1925" s="255" t="s">
        <v>50</v>
      </c>
      <c r="D1925" s="14"/>
      <c r="E1925" s="14"/>
      <c r="F1925" s="14"/>
      <c r="G1925" s="14"/>
      <c r="H1925" s="14"/>
      <c r="I1925" s="14"/>
      <c r="J1925" s="14"/>
      <c r="K1925" s="14"/>
      <c r="L1925" s="14"/>
      <c r="M1925" s="14"/>
      <c r="N1925" s="14"/>
      <c r="O1925" s="14"/>
      <c r="P1925" s="14"/>
      <c r="Q1925" s="1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8"/>
      <c r="AC1925" s="8"/>
      <c r="AD1925" s="8"/>
      <c r="AE1925" s="8"/>
      <c r="AF1925" s="8"/>
      <c r="AG1925" s="8"/>
      <c r="AH1925" s="8"/>
      <c r="AI1925" s="8"/>
      <c r="AJ1925" s="8"/>
      <c r="AK1925" s="8"/>
      <c r="AL1925" s="15"/>
      <c r="AM1925" s="15"/>
      <c r="AN1925" s="15"/>
      <c r="AO1925" s="15"/>
      <c r="AP1925" s="15"/>
      <c r="AQ1925" s="15"/>
      <c r="AR1925" s="15"/>
      <c r="AS1925" s="15"/>
      <c r="AT1925" s="15"/>
      <c r="AU1925" s="15"/>
    </row>
    <row r="1926" spans="1:47" ht="15" customHeight="1" x14ac:dyDescent="0.2">
      <c r="A1926" s="1"/>
      <c r="B1926" s="263">
        <v>4</v>
      </c>
      <c r="C1926" s="255" t="s">
        <v>51</v>
      </c>
      <c r="D1926" s="14"/>
      <c r="E1926" s="14"/>
      <c r="F1926" s="14"/>
      <c r="G1926" s="14"/>
      <c r="H1926" s="14"/>
      <c r="I1926" s="14"/>
      <c r="J1926" s="14"/>
      <c r="K1926" s="14"/>
      <c r="L1926" s="14"/>
      <c r="M1926" s="14"/>
      <c r="N1926" s="14"/>
      <c r="O1926" s="14"/>
      <c r="P1926" s="14"/>
      <c r="Q1926" s="1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8"/>
      <c r="AC1926" s="8"/>
      <c r="AD1926" s="8"/>
      <c r="AE1926" s="8"/>
      <c r="AF1926" s="8"/>
      <c r="AG1926" s="8"/>
      <c r="AH1926" s="8"/>
      <c r="AI1926" s="8"/>
      <c r="AJ1926" s="8"/>
      <c r="AK1926" s="8"/>
      <c r="AL1926" s="15"/>
      <c r="AM1926" s="15"/>
      <c r="AN1926" s="15"/>
      <c r="AO1926" s="15"/>
      <c r="AP1926" s="15"/>
      <c r="AQ1926" s="15"/>
      <c r="AR1926" s="15"/>
      <c r="AS1926" s="15"/>
      <c r="AT1926" s="15"/>
      <c r="AU1926" s="15"/>
    </row>
    <row r="1927" spans="1:47" ht="15" customHeight="1" x14ac:dyDescent="0.2">
      <c r="A1927" s="1"/>
      <c r="B1927" s="265">
        <v>5</v>
      </c>
      <c r="C1927" s="13" t="s">
        <v>52</v>
      </c>
      <c r="D1927" s="14"/>
      <c r="E1927" s="14"/>
      <c r="F1927" s="14"/>
      <c r="G1927" s="14"/>
      <c r="H1927" s="14"/>
      <c r="I1927" s="14"/>
      <c r="J1927" s="14"/>
      <c r="K1927" s="14"/>
      <c r="L1927" s="14"/>
      <c r="M1927" s="14"/>
      <c r="N1927" s="14"/>
      <c r="O1927" s="14"/>
      <c r="P1927" s="14"/>
      <c r="Q1927" s="1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8"/>
      <c r="AC1927" s="8"/>
      <c r="AD1927" s="8"/>
      <c r="AE1927" s="8"/>
      <c r="AF1927" s="8"/>
      <c r="AG1927" s="8"/>
      <c r="AH1927" s="8"/>
      <c r="AI1927" s="8"/>
      <c r="AJ1927" s="8"/>
      <c r="AK1927" s="8"/>
      <c r="AL1927" s="15"/>
      <c r="AM1927" s="15"/>
      <c r="AN1927" s="15"/>
      <c r="AO1927" s="15"/>
      <c r="AP1927" s="15"/>
      <c r="AQ1927" s="15"/>
      <c r="AR1927" s="15"/>
      <c r="AS1927" s="15"/>
      <c r="AT1927" s="15"/>
      <c r="AU1927" s="15"/>
    </row>
    <row r="1928" spans="1:47" ht="15" customHeight="1" x14ac:dyDescent="0.2">
      <c r="A1928" s="22"/>
      <c r="B1928" s="168">
        <v>6</v>
      </c>
      <c r="C1928" s="278" t="s">
        <v>53</v>
      </c>
      <c r="D1928" s="18"/>
      <c r="E1928" s="14"/>
      <c r="F1928" s="14"/>
      <c r="G1928" s="14"/>
      <c r="H1928" s="14"/>
      <c r="I1928" s="14"/>
      <c r="J1928" s="14"/>
      <c r="K1928" s="14"/>
      <c r="L1928" s="14"/>
      <c r="M1928" s="14"/>
      <c r="N1928" s="14"/>
      <c r="O1928" s="14"/>
      <c r="P1928" s="14"/>
      <c r="Q1928" s="1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8"/>
      <c r="AC1928" s="8"/>
      <c r="AD1928" s="8"/>
      <c r="AE1928" s="8"/>
      <c r="AF1928" s="8"/>
      <c r="AG1928" s="8"/>
      <c r="AH1928" s="8"/>
      <c r="AI1928" s="8"/>
      <c r="AJ1928" s="8"/>
      <c r="AK1928" s="8"/>
      <c r="AL1928" s="15"/>
      <c r="AM1928" s="15"/>
      <c r="AN1928" s="15"/>
      <c r="AO1928" s="15"/>
      <c r="AP1928" s="15"/>
      <c r="AQ1928" s="15"/>
      <c r="AR1928" s="15"/>
      <c r="AS1928" s="15"/>
      <c r="AT1928" s="15"/>
      <c r="AU1928" s="15"/>
    </row>
    <row r="1929" spans="1:47" ht="15" customHeight="1" x14ac:dyDescent="0.2">
      <c r="A1929" s="24"/>
      <c r="B1929" s="105"/>
      <c r="C1929" s="129" t="s">
        <v>54</v>
      </c>
      <c r="D1929" s="18"/>
      <c r="E1929" s="14"/>
      <c r="F1929" s="14"/>
      <c r="G1929" s="14"/>
      <c r="H1929" s="14"/>
      <c r="I1929" s="14"/>
      <c r="J1929" s="14"/>
      <c r="K1929" s="14"/>
      <c r="L1929" s="14"/>
      <c r="M1929" s="14"/>
      <c r="N1929" s="14"/>
      <c r="O1929" s="14"/>
      <c r="P1929" s="14"/>
      <c r="Q1929" s="1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8">
        <v>8</v>
      </c>
      <c r="AC1929" s="8"/>
      <c r="AD1929" s="8"/>
      <c r="AE1929" s="8"/>
      <c r="AF1929" s="8"/>
      <c r="AG1929" s="8"/>
      <c r="AH1929" s="8"/>
      <c r="AI1929" s="8"/>
      <c r="AJ1929" s="8"/>
      <c r="AK1929" s="8"/>
      <c r="AL1929" s="15"/>
      <c r="AM1929" s="15"/>
      <c r="AN1929" s="15"/>
      <c r="AO1929" s="15"/>
      <c r="AP1929" s="15"/>
      <c r="AQ1929" s="9"/>
      <c r="AR1929" s="15"/>
      <c r="AS1929" s="15"/>
      <c r="AT1929" s="15"/>
      <c r="AU1929" s="15"/>
    </row>
    <row r="1930" spans="1:47" ht="15" customHeight="1" x14ac:dyDescent="0.2">
      <c r="A1930" s="1"/>
      <c r="B1930" s="24"/>
      <c r="C1930" s="10"/>
      <c r="D1930" s="14"/>
      <c r="E1930" s="14"/>
      <c r="F1930" s="14"/>
      <c r="G1930" s="14"/>
      <c r="H1930" s="14"/>
      <c r="I1930" s="14"/>
      <c r="J1930" s="14"/>
      <c r="K1930" s="14"/>
      <c r="L1930" s="14"/>
      <c r="M1930" s="14"/>
      <c r="N1930" s="14"/>
      <c r="O1930" s="14"/>
      <c r="P1930" s="14"/>
      <c r="Q1930" s="1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8"/>
      <c r="AC1930" s="8"/>
      <c r="AD1930" s="8"/>
      <c r="AE1930" s="8"/>
      <c r="AF1930" s="8"/>
      <c r="AG1930" s="8"/>
      <c r="AH1930" s="8"/>
      <c r="AI1930" s="8"/>
      <c r="AJ1930" s="8"/>
      <c r="AK1930" s="8"/>
      <c r="AL1930" s="15"/>
      <c r="AM1930" s="15"/>
      <c r="AN1930" s="15"/>
      <c r="AO1930" s="15"/>
      <c r="AP1930" s="15"/>
      <c r="AQ1930" s="15"/>
      <c r="AR1930" s="15"/>
      <c r="AS1930" s="15"/>
      <c r="AT1930" s="15"/>
      <c r="AU1930" s="15"/>
    </row>
    <row r="1931" spans="1:47" ht="15" customHeight="1" x14ac:dyDescent="0.2">
      <c r="A1931" s="1"/>
      <c r="B1931" s="270">
        <v>7</v>
      </c>
      <c r="C1931" s="240" t="s">
        <v>55</v>
      </c>
      <c r="D1931" s="14"/>
      <c r="E1931" s="14"/>
      <c r="F1931" s="14"/>
      <c r="G1931" s="14"/>
      <c r="H1931" s="14"/>
      <c r="I1931" s="14"/>
      <c r="J1931" s="14"/>
      <c r="K1931" s="14">
        <v>3</v>
      </c>
      <c r="L1931" s="14"/>
      <c r="M1931" s="14"/>
      <c r="N1931" s="14"/>
      <c r="O1931" s="14"/>
      <c r="P1931" s="14"/>
      <c r="Q1931" s="1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8"/>
      <c r="AC1931" s="8"/>
      <c r="AD1931" s="8"/>
      <c r="AE1931" s="8"/>
      <c r="AF1931" s="8"/>
      <c r="AG1931" s="8"/>
      <c r="AH1931" s="8"/>
      <c r="AI1931" s="8"/>
      <c r="AJ1931" s="8"/>
      <c r="AK1931" s="8"/>
      <c r="AL1931" s="15"/>
      <c r="AM1931" s="15"/>
      <c r="AN1931" s="15"/>
      <c r="AO1931" s="15"/>
      <c r="AP1931" s="15"/>
      <c r="AQ1931" s="15"/>
      <c r="AR1931" s="15"/>
      <c r="AS1931" s="15"/>
      <c r="AT1931" s="15"/>
      <c r="AU1931" s="15"/>
    </row>
    <row r="1932" spans="1:47" ht="15" customHeight="1" x14ac:dyDescent="0.2">
      <c r="A1932" s="1"/>
      <c r="B1932" s="270">
        <v>8</v>
      </c>
      <c r="C1932" s="271" t="s">
        <v>56</v>
      </c>
      <c r="D1932" s="14"/>
      <c r="E1932" s="14"/>
      <c r="F1932" s="14"/>
      <c r="G1932" s="14"/>
      <c r="H1932" s="14"/>
      <c r="I1932" s="14"/>
      <c r="J1932" s="14"/>
      <c r="K1932" s="14"/>
      <c r="L1932" s="14"/>
      <c r="M1932" s="14"/>
      <c r="N1932" s="14"/>
      <c r="O1932" s="14"/>
      <c r="P1932" s="14"/>
      <c r="Q1932" s="1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8"/>
      <c r="AC1932" s="8"/>
      <c r="AD1932" s="8"/>
      <c r="AE1932" s="8"/>
      <c r="AF1932" s="8"/>
      <c r="AG1932" s="8"/>
      <c r="AH1932" s="8"/>
      <c r="AI1932" s="8"/>
      <c r="AJ1932" s="8"/>
      <c r="AK1932" s="8"/>
      <c r="AL1932" s="15"/>
      <c r="AM1932" s="15"/>
      <c r="AN1932" s="15"/>
      <c r="AO1932" s="15"/>
      <c r="AP1932" s="15"/>
      <c r="AQ1932" s="15"/>
      <c r="AR1932" s="15"/>
      <c r="AS1932" s="15"/>
      <c r="AT1932" s="15"/>
      <c r="AU1932" s="15"/>
    </row>
    <row r="1933" spans="1:47" ht="15" customHeight="1" x14ac:dyDescent="0.2">
      <c r="A1933" s="1"/>
      <c r="B1933" s="270">
        <v>9</v>
      </c>
      <c r="C1933" s="255" t="s">
        <v>57</v>
      </c>
      <c r="D1933" s="14"/>
      <c r="E1933" s="14"/>
      <c r="F1933" s="14"/>
      <c r="G1933" s="14"/>
      <c r="H1933" s="14"/>
      <c r="I1933" s="14"/>
      <c r="J1933" s="14"/>
      <c r="K1933" s="14"/>
      <c r="L1933" s="14"/>
      <c r="M1933" s="14"/>
      <c r="N1933" s="14"/>
      <c r="O1933" s="14"/>
      <c r="P1933" s="14"/>
      <c r="Q1933" s="1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8"/>
      <c r="AC1933" s="8"/>
      <c r="AD1933" s="8"/>
      <c r="AE1933" s="8"/>
      <c r="AF1933" s="8"/>
      <c r="AG1933" s="8"/>
      <c r="AH1933" s="8"/>
      <c r="AI1933" s="8"/>
      <c r="AJ1933" s="8"/>
      <c r="AK1933" s="8"/>
      <c r="AL1933" s="15"/>
      <c r="AM1933" s="15"/>
      <c r="AN1933" s="15"/>
      <c r="AO1933" s="15"/>
      <c r="AP1933" s="15"/>
      <c r="AQ1933" s="15"/>
      <c r="AR1933" s="15"/>
      <c r="AS1933" s="15"/>
      <c r="AT1933" s="15"/>
      <c r="AU1933" s="15"/>
    </row>
    <row r="1934" spans="1:47" ht="15" customHeight="1" x14ac:dyDescent="0.2">
      <c r="A1934" s="1"/>
      <c r="B1934" s="24"/>
      <c r="C1934" s="10"/>
      <c r="D1934" s="18"/>
      <c r="E1934" s="14"/>
      <c r="F1934" s="14"/>
      <c r="G1934" s="14"/>
      <c r="H1934" s="14"/>
      <c r="I1934" s="14"/>
      <c r="J1934" s="14"/>
      <c r="K1934" s="14"/>
      <c r="L1934" s="14"/>
      <c r="M1934" s="14"/>
      <c r="N1934" s="14"/>
      <c r="O1934" s="14"/>
      <c r="P1934" s="14"/>
      <c r="Q1934" s="1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8"/>
      <c r="AC1934" s="28"/>
      <c r="AD1934" s="8"/>
      <c r="AE1934" s="8"/>
      <c r="AF1934" s="8"/>
      <c r="AG1934" s="8"/>
      <c r="AH1934" s="8"/>
      <c r="AI1934" s="8"/>
      <c r="AJ1934" s="8"/>
      <c r="AK1934" s="8"/>
      <c r="AL1934" s="15"/>
      <c r="AM1934" s="15"/>
      <c r="AN1934" s="15"/>
      <c r="AO1934" s="15"/>
      <c r="AP1934" s="15"/>
      <c r="AQ1934" s="15"/>
      <c r="AR1934" s="15"/>
      <c r="AS1934" s="15"/>
      <c r="AT1934" s="15"/>
      <c r="AU1934" s="15"/>
    </row>
    <row r="1935" spans="1:47" ht="15" customHeight="1" x14ac:dyDescent="0.2">
      <c r="A1935" s="22"/>
      <c r="B1935" s="118">
        <v>10</v>
      </c>
      <c r="C1935" s="129" t="s">
        <v>58</v>
      </c>
      <c r="D1935" s="14"/>
      <c r="E1935" s="14"/>
      <c r="F1935" s="14"/>
      <c r="G1935" s="14"/>
      <c r="H1935" s="14"/>
      <c r="I1935" s="14"/>
      <c r="J1935" s="14"/>
      <c r="K1935" s="14">
        <v>1</v>
      </c>
      <c r="L1935" s="14"/>
      <c r="M1935" s="14"/>
      <c r="N1935" s="14"/>
      <c r="O1935" s="14"/>
      <c r="P1935" s="14"/>
      <c r="Q1935" s="1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8"/>
      <c r="AC1935" s="8"/>
      <c r="AD1935" s="8"/>
      <c r="AE1935" s="8"/>
      <c r="AF1935" s="8"/>
      <c r="AG1935" s="8"/>
      <c r="AH1935" s="8"/>
      <c r="AI1935" s="8"/>
      <c r="AJ1935" s="8"/>
      <c r="AK1935" s="8"/>
      <c r="AL1935" s="15"/>
      <c r="AM1935" s="15"/>
      <c r="AN1935" s="15"/>
      <c r="AO1935" s="15"/>
      <c r="AP1935" s="15"/>
      <c r="AQ1935" s="15"/>
      <c r="AR1935" s="15"/>
      <c r="AS1935" s="15"/>
      <c r="AT1935" s="15"/>
      <c r="AU1935" s="15"/>
    </row>
    <row r="1936" spans="1:47" ht="15" customHeight="1" x14ac:dyDescent="0.2">
      <c r="A1936" s="1"/>
      <c r="B1936" s="274">
        <v>11</v>
      </c>
      <c r="C1936" s="43" t="s">
        <v>59</v>
      </c>
      <c r="D1936" s="14"/>
      <c r="E1936" s="14"/>
      <c r="F1936" s="14"/>
      <c r="G1936" s="14"/>
      <c r="H1936" s="14"/>
      <c r="I1936" s="14"/>
      <c r="J1936" s="14"/>
      <c r="K1936" s="14"/>
      <c r="L1936" s="14"/>
      <c r="M1936" s="14"/>
      <c r="N1936" s="14"/>
      <c r="O1936" s="14"/>
      <c r="P1936" s="14"/>
      <c r="Q1936" s="1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8"/>
      <c r="AC1936" s="8"/>
      <c r="AD1936" s="8"/>
      <c r="AE1936" s="8"/>
      <c r="AF1936" s="8"/>
      <c r="AG1936" s="8"/>
      <c r="AH1936" s="8"/>
      <c r="AI1936" s="8"/>
      <c r="AJ1936" s="8"/>
      <c r="AK1936" s="8"/>
      <c r="AL1936" s="15"/>
      <c r="AM1936" s="15"/>
      <c r="AN1936" s="15"/>
      <c r="AO1936" s="15"/>
      <c r="AP1936" s="15"/>
      <c r="AQ1936" s="15"/>
      <c r="AR1936" s="15"/>
      <c r="AS1936" s="15"/>
      <c r="AT1936" s="15"/>
      <c r="AU1936" s="15"/>
    </row>
    <row r="1937" spans="1:47" ht="15" customHeight="1" x14ac:dyDescent="0.2">
      <c r="A1937" s="1"/>
      <c r="B1937" s="275">
        <v>12</v>
      </c>
      <c r="C1937" s="240" t="s">
        <v>60</v>
      </c>
      <c r="D1937" s="14"/>
      <c r="E1937" s="14"/>
      <c r="F1937" s="14"/>
      <c r="G1937" s="14"/>
      <c r="H1937" s="14"/>
      <c r="I1937" s="14"/>
      <c r="J1937" s="14"/>
      <c r="K1937" s="14">
        <v>1</v>
      </c>
      <c r="L1937" s="14"/>
      <c r="M1937" s="14"/>
      <c r="N1937" s="14"/>
      <c r="O1937" s="14"/>
      <c r="P1937" s="14"/>
      <c r="Q1937" s="1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8"/>
      <c r="AC1937" s="8"/>
      <c r="AD1937" s="8"/>
      <c r="AE1937" s="8"/>
      <c r="AF1937" s="8"/>
      <c r="AG1937" s="8"/>
      <c r="AH1937" s="8"/>
      <c r="AI1937" s="8"/>
      <c r="AJ1937" s="8"/>
      <c r="AK1937" s="8"/>
      <c r="AL1937" s="15"/>
      <c r="AM1937" s="15"/>
      <c r="AN1937" s="15"/>
      <c r="AO1937" s="15"/>
      <c r="AP1937" s="9"/>
      <c r="AQ1937" s="15"/>
      <c r="AR1937" s="15"/>
      <c r="AS1937" s="15"/>
      <c r="AT1937" s="15"/>
      <c r="AU1937" s="15"/>
    </row>
    <row r="1938" spans="1:47" ht="15" customHeight="1" x14ac:dyDescent="0.2">
      <c r="A1938" s="1"/>
      <c r="B1938" s="275">
        <v>13</v>
      </c>
      <c r="C1938" s="255" t="s">
        <v>61</v>
      </c>
      <c r="D1938" s="14"/>
      <c r="E1938" s="14"/>
      <c r="F1938" s="14"/>
      <c r="G1938" s="14"/>
      <c r="H1938" s="14"/>
      <c r="I1938" s="14"/>
      <c r="J1938" s="14"/>
      <c r="K1938" s="14"/>
      <c r="L1938" s="14"/>
      <c r="M1938" s="14"/>
      <c r="N1938" s="14"/>
      <c r="O1938" s="14"/>
      <c r="P1938" s="14"/>
      <c r="Q1938" s="1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8"/>
      <c r="AC1938" s="8"/>
      <c r="AD1938" s="8"/>
      <c r="AE1938" s="8"/>
      <c r="AF1938" s="8"/>
      <c r="AG1938" s="8"/>
      <c r="AH1938" s="8"/>
      <c r="AI1938" s="8"/>
      <c r="AJ1938" s="8"/>
      <c r="AK1938" s="8"/>
      <c r="AL1938" s="15"/>
      <c r="AM1938" s="15"/>
      <c r="AN1938" s="15"/>
      <c r="AO1938" s="15"/>
      <c r="AP1938" s="15"/>
      <c r="AQ1938" s="15"/>
      <c r="AR1938" s="15"/>
      <c r="AS1938" s="15"/>
      <c r="AT1938" s="15"/>
      <c r="AU1938" s="15"/>
    </row>
    <row r="1939" spans="1:47" ht="15" customHeight="1" x14ac:dyDescent="0.2">
      <c r="A1939" s="1"/>
      <c r="B1939" s="275">
        <v>14</v>
      </c>
      <c r="C1939" s="255" t="s">
        <v>62</v>
      </c>
      <c r="D1939" s="14"/>
      <c r="E1939" s="14"/>
      <c r="F1939" s="14"/>
      <c r="G1939" s="14"/>
      <c r="H1939" s="14"/>
      <c r="I1939" s="14"/>
      <c r="J1939" s="14"/>
      <c r="K1939" s="14"/>
      <c r="L1939" s="14"/>
      <c r="M1939" s="14"/>
      <c r="N1939" s="14"/>
      <c r="O1939" s="14"/>
      <c r="P1939" s="14"/>
      <c r="Q1939" s="1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8"/>
      <c r="AC1939" s="8"/>
      <c r="AD1939" s="8"/>
      <c r="AE1939" s="8"/>
      <c r="AF1939" s="8"/>
      <c r="AG1939" s="8"/>
      <c r="AH1939" s="8"/>
      <c r="AI1939" s="8"/>
      <c r="AJ1939" s="8"/>
      <c r="AK1939" s="8"/>
      <c r="AL1939" s="15"/>
      <c r="AM1939" s="15"/>
      <c r="AN1939" s="15"/>
      <c r="AO1939" s="15"/>
      <c r="AP1939" s="15"/>
      <c r="AQ1939" s="15"/>
      <c r="AR1939" s="15"/>
      <c r="AS1939" s="15"/>
      <c r="AT1939" s="15"/>
      <c r="AU1939" s="15"/>
    </row>
    <row r="1940" spans="1:47" ht="15" customHeight="1" x14ac:dyDescent="0.2">
      <c r="A1940" s="1"/>
      <c r="B1940" s="275">
        <v>15</v>
      </c>
      <c r="C1940" s="240" t="s">
        <v>63</v>
      </c>
      <c r="D1940" s="14"/>
      <c r="E1940" s="14"/>
      <c r="F1940" s="14"/>
      <c r="G1940" s="14"/>
      <c r="H1940" s="14">
        <v>3</v>
      </c>
      <c r="I1940" s="14"/>
      <c r="J1940" s="14"/>
      <c r="K1940" s="14">
        <v>1</v>
      </c>
      <c r="L1940" s="14"/>
      <c r="M1940" s="14"/>
      <c r="N1940" s="14"/>
      <c r="O1940" s="14"/>
      <c r="P1940" s="14"/>
      <c r="Q1940" s="1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8">
        <v>8</v>
      </c>
      <c r="AC1940" s="8"/>
      <c r="AD1940" s="8"/>
      <c r="AE1940" s="8"/>
      <c r="AF1940" s="8"/>
      <c r="AG1940" s="8"/>
      <c r="AH1940" s="8"/>
      <c r="AI1940" s="8"/>
      <c r="AJ1940" s="8"/>
      <c r="AK1940" s="8"/>
      <c r="AL1940" s="15"/>
      <c r="AM1940" s="15"/>
      <c r="AN1940" s="15"/>
      <c r="AO1940" s="15"/>
      <c r="AP1940" s="15"/>
      <c r="AQ1940" s="9"/>
      <c r="AR1940" s="15"/>
      <c r="AS1940" s="15"/>
      <c r="AT1940" s="15"/>
      <c r="AU1940" s="15"/>
    </row>
    <row r="1941" spans="1:47" ht="15" customHeight="1" x14ac:dyDescent="0.2">
      <c r="A1941" s="1"/>
      <c r="B1941" s="275">
        <v>16</v>
      </c>
      <c r="C1941" s="240" t="s">
        <v>64</v>
      </c>
      <c r="D1941" s="14"/>
      <c r="E1941" s="14"/>
      <c r="F1941" s="14"/>
      <c r="G1941" s="14"/>
      <c r="H1941" s="14">
        <v>3</v>
      </c>
      <c r="I1941" s="14"/>
      <c r="J1941" s="14"/>
      <c r="K1941" s="14">
        <v>1</v>
      </c>
      <c r="L1941" s="14"/>
      <c r="M1941" s="14"/>
      <c r="N1941" s="14"/>
      <c r="O1941" s="14"/>
      <c r="P1941" s="14"/>
      <c r="Q1941" s="1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8"/>
      <c r="AC1941" s="8"/>
      <c r="AD1941" s="8"/>
      <c r="AE1941" s="8"/>
      <c r="AF1941" s="8"/>
      <c r="AG1941" s="8"/>
      <c r="AH1941" s="8"/>
      <c r="AI1941" s="8"/>
      <c r="AJ1941" s="8"/>
      <c r="AK1941" s="8"/>
      <c r="AL1941" s="15"/>
      <c r="AM1941" s="15"/>
      <c r="AN1941" s="15"/>
      <c r="AO1941" s="15"/>
      <c r="AP1941" s="15"/>
      <c r="AQ1941" s="15"/>
      <c r="AR1941" s="15"/>
      <c r="AS1941" s="15"/>
      <c r="AT1941" s="15"/>
      <c r="AU1941" s="15"/>
    </row>
    <row r="1942" spans="1:47" ht="15" customHeight="1" x14ac:dyDescent="0.2">
      <c r="A1942" s="1"/>
      <c r="B1942" s="275">
        <v>17</v>
      </c>
      <c r="C1942" s="240" t="s">
        <v>65</v>
      </c>
      <c r="D1942" s="14">
        <v>6</v>
      </c>
      <c r="E1942" s="14">
        <v>6</v>
      </c>
      <c r="F1942" s="14">
        <v>3</v>
      </c>
      <c r="G1942" s="14">
        <v>3</v>
      </c>
      <c r="H1942" s="14"/>
      <c r="I1942" s="14"/>
      <c r="J1942" s="14"/>
      <c r="K1942" s="14">
        <v>1</v>
      </c>
      <c r="L1942" s="14"/>
      <c r="M1942" s="14"/>
      <c r="N1942" s="14"/>
      <c r="O1942" s="14"/>
      <c r="P1942" s="14"/>
      <c r="Q1942" s="1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8"/>
      <c r="AC1942" s="8"/>
      <c r="AD1942" s="8"/>
      <c r="AE1942" s="8"/>
      <c r="AF1942" s="8"/>
      <c r="AG1942" s="8"/>
      <c r="AH1942" s="8"/>
      <c r="AI1942" s="8"/>
      <c r="AJ1942" s="8"/>
      <c r="AK1942" s="8"/>
      <c r="AL1942" s="15"/>
      <c r="AM1942" s="15"/>
      <c r="AN1942" s="15"/>
      <c r="AO1942" s="15"/>
      <c r="AP1942" s="15"/>
      <c r="AQ1942" s="15"/>
      <c r="AR1942" s="15"/>
      <c r="AS1942" s="15"/>
      <c r="AT1942" s="15"/>
      <c r="AU1942" s="15"/>
    </row>
    <row r="1943" spans="1:47" ht="15" customHeight="1" x14ac:dyDescent="0.2">
      <c r="B1943" s="275">
        <v>18</v>
      </c>
      <c r="C1943" s="240" t="s">
        <v>66</v>
      </c>
      <c r="D1943" s="14"/>
      <c r="E1943" s="14"/>
      <c r="F1943" s="14"/>
      <c r="G1943" s="14"/>
      <c r="H1943" s="14"/>
      <c r="I1943" s="14"/>
      <c r="J1943" s="14"/>
      <c r="K1943" s="32">
        <v>1</v>
      </c>
      <c r="L1943" s="14"/>
      <c r="M1943" s="14"/>
      <c r="N1943" s="14"/>
      <c r="O1943" s="14"/>
      <c r="P1943" s="14"/>
      <c r="Q1943" s="1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8"/>
      <c r="AC1943" s="8"/>
      <c r="AD1943" s="8"/>
      <c r="AE1943" s="8"/>
      <c r="AF1943" s="8"/>
      <c r="AG1943" s="8"/>
      <c r="AH1943" s="8"/>
      <c r="AI1943" s="8"/>
      <c r="AJ1943" s="8"/>
      <c r="AK1943" s="8"/>
      <c r="AL1943" s="15"/>
      <c r="AM1943" s="15"/>
      <c r="AN1943" s="15"/>
      <c r="AO1943" s="15"/>
      <c r="AP1943" s="15"/>
      <c r="AQ1943" s="15"/>
      <c r="AR1943" s="15"/>
      <c r="AS1943" s="15"/>
      <c r="AT1943" s="15"/>
      <c r="AU1943" s="15"/>
    </row>
    <row r="1944" spans="1:47" ht="15" customHeight="1" x14ac:dyDescent="0.2">
      <c r="A1944" s="33" t="s">
        <v>67</v>
      </c>
      <c r="B1944" s="275">
        <v>19</v>
      </c>
      <c r="C1944" s="255" t="s">
        <v>68</v>
      </c>
      <c r="D1944" s="14"/>
      <c r="E1944" s="14"/>
      <c r="F1944" s="14"/>
      <c r="G1944" s="14"/>
      <c r="H1944" s="14"/>
      <c r="I1944" s="14"/>
      <c r="J1944" s="14"/>
      <c r="K1944" s="14"/>
      <c r="L1944" s="14"/>
      <c r="M1944" s="14"/>
      <c r="N1944" s="14"/>
      <c r="O1944" s="14"/>
      <c r="P1944" s="14"/>
      <c r="Q1944" s="1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8"/>
      <c r="AC1944" s="8"/>
      <c r="AD1944" s="8"/>
      <c r="AE1944" s="8"/>
      <c r="AF1944" s="8"/>
      <c r="AG1944" s="8"/>
      <c r="AH1944" s="8"/>
      <c r="AI1944" s="8"/>
      <c r="AJ1944" s="34"/>
      <c r="AK1944" s="8"/>
      <c r="AL1944" s="15"/>
      <c r="AM1944" s="15"/>
      <c r="AN1944" s="15"/>
      <c r="AO1944" s="15"/>
      <c r="AP1944" s="15"/>
      <c r="AQ1944" s="15"/>
      <c r="AR1944" s="15"/>
      <c r="AS1944" s="15"/>
      <c r="AT1944" s="15"/>
      <c r="AU1944" s="15"/>
    </row>
    <row r="1945" spans="1:47" ht="15" customHeight="1" x14ac:dyDescent="0.2">
      <c r="A1945" s="1"/>
      <c r="B1945" s="275">
        <v>20</v>
      </c>
      <c r="C1945" s="240" t="s">
        <v>69</v>
      </c>
      <c r="D1945" s="276"/>
      <c r="E1945" s="14"/>
      <c r="F1945" s="14"/>
      <c r="G1945" s="14"/>
      <c r="H1945" s="14"/>
      <c r="I1945" s="14"/>
      <c r="J1945" s="14"/>
      <c r="K1945" s="14">
        <v>2</v>
      </c>
      <c r="L1945" s="14"/>
      <c r="M1945" s="14"/>
      <c r="N1945" s="14"/>
      <c r="O1945" s="14"/>
      <c r="P1945" s="14"/>
      <c r="Q1945" s="1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8"/>
      <c r="AC1945" s="8"/>
      <c r="AD1945" s="8"/>
      <c r="AE1945" s="8"/>
      <c r="AF1945" s="8"/>
      <c r="AG1945" s="8"/>
      <c r="AH1945" s="8"/>
      <c r="AI1945" s="8"/>
      <c r="AJ1945" s="8"/>
      <c r="AK1945" s="8"/>
      <c r="AL1945" s="15"/>
      <c r="AM1945" s="15"/>
      <c r="AN1945" s="15"/>
      <c r="AO1945" s="15"/>
      <c r="AP1945" s="15"/>
      <c r="AQ1945" s="15"/>
      <c r="AR1945" s="15"/>
      <c r="AS1945" s="15"/>
      <c r="AT1945" s="15"/>
      <c r="AU1945" s="15"/>
    </row>
    <row r="1946" spans="1:47" ht="15" customHeight="1" x14ac:dyDescent="0.2">
      <c r="A1946" s="1"/>
      <c r="B1946" s="275">
        <v>21</v>
      </c>
      <c r="C1946" s="198" t="s">
        <v>70</v>
      </c>
      <c r="D1946" s="14">
        <v>4</v>
      </c>
      <c r="E1946" s="14">
        <v>3</v>
      </c>
      <c r="F1946" s="14">
        <v>3</v>
      </c>
      <c r="G1946" s="14"/>
      <c r="H1946" s="14"/>
      <c r="I1946" s="14"/>
      <c r="J1946" s="14"/>
      <c r="K1946" s="14"/>
      <c r="L1946" s="14"/>
      <c r="M1946" s="14"/>
      <c r="N1946" s="14"/>
      <c r="O1946" s="14"/>
      <c r="P1946" s="14"/>
      <c r="Q1946" s="1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8"/>
      <c r="AC1946" s="8"/>
      <c r="AD1946" s="8"/>
      <c r="AE1946" s="8"/>
      <c r="AF1946" s="8"/>
      <c r="AG1946" s="8"/>
      <c r="AH1946" s="8"/>
      <c r="AI1946" s="8"/>
      <c r="AJ1946" s="8"/>
      <c r="AK1946" s="8"/>
      <c r="AL1946" s="15"/>
      <c r="AM1946" s="15"/>
      <c r="AN1946" s="15"/>
      <c r="AO1946" s="15"/>
      <c r="AP1946" s="15"/>
      <c r="AQ1946" s="15"/>
      <c r="AR1946" s="15"/>
      <c r="AS1946" s="15"/>
      <c r="AT1946" s="15"/>
      <c r="AU1946" s="15"/>
    </row>
    <row r="1947" spans="1:47" ht="15" customHeight="1" x14ac:dyDescent="0.2">
      <c r="A1947" s="1"/>
      <c r="B1947" s="275">
        <v>22</v>
      </c>
      <c r="C1947" s="257" t="s">
        <v>71</v>
      </c>
      <c r="D1947" s="14"/>
      <c r="E1947" s="14"/>
      <c r="F1947" s="14"/>
      <c r="G1947" s="14"/>
      <c r="H1947" s="14"/>
      <c r="I1947" s="14"/>
      <c r="J1947" s="14"/>
      <c r="K1947" s="14"/>
      <c r="L1947" s="14"/>
      <c r="M1947" s="14">
        <v>1</v>
      </c>
      <c r="N1947" s="14"/>
      <c r="O1947" s="14"/>
      <c r="P1947" s="14"/>
      <c r="Q1947" s="1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8"/>
      <c r="AC1947" s="8"/>
      <c r="AD1947" s="8"/>
      <c r="AE1947" s="8"/>
      <c r="AF1947" s="8"/>
      <c r="AG1947" s="8"/>
      <c r="AH1947" s="8"/>
      <c r="AI1947" s="8"/>
      <c r="AJ1947" s="8"/>
      <c r="AK1947" s="8">
        <v>1</v>
      </c>
      <c r="AL1947" s="15"/>
      <c r="AM1947" s="15"/>
      <c r="AN1947" s="15"/>
      <c r="AO1947" s="15"/>
      <c r="AP1947" s="15"/>
      <c r="AQ1947" s="15"/>
      <c r="AR1947" s="15"/>
      <c r="AS1947" s="15"/>
      <c r="AT1947" s="15"/>
      <c r="AU1947" s="15"/>
    </row>
    <row r="1948" spans="1:47" ht="15" customHeight="1" x14ac:dyDescent="0.2">
      <c r="A1948" s="1"/>
      <c r="B1948" s="275">
        <v>23</v>
      </c>
      <c r="C1948" s="255" t="s">
        <v>72</v>
      </c>
      <c r="D1948" s="14"/>
      <c r="E1948" s="14"/>
      <c r="F1948" s="14"/>
      <c r="G1948" s="14"/>
      <c r="H1948" s="14"/>
      <c r="I1948" s="14"/>
      <c r="J1948" s="14"/>
      <c r="K1948" s="14"/>
      <c r="L1948" s="14"/>
      <c r="M1948" s="36"/>
      <c r="N1948" s="14"/>
      <c r="O1948" s="14"/>
      <c r="P1948" s="14"/>
      <c r="Q1948" s="1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8"/>
      <c r="AC1948" s="8"/>
      <c r="AD1948" s="8"/>
      <c r="AE1948" s="8"/>
      <c r="AF1948" s="8"/>
      <c r="AG1948" s="8"/>
      <c r="AH1948" s="8"/>
      <c r="AI1948" s="8"/>
      <c r="AJ1948" s="8"/>
      <c r="AK1948" s="8"/>
      <c r="AL1948" s="15"/>
      <c r="AM1948" s="15"/>
      <c r="AN1948" s="15"/>
      <c r="AO1948" s="15"/>
      <c r="AP1948" s="15"/>
      <c r="AQ1948" s="15"/>
      <c r="AR1948" s="15"/>
      <c r="AS1948" s="15"/>
      <c r="AT1948" s="15"/>
      <c r="AU1948" s="15"/>
    </row>
    <row r="1949" spans="1:47" ht="15" customHeight="1" x14ac:dyDescent="0.2">
      <c r="A1949" s="1"/>
      <c r="B1949" s="275">
        <v>24</v>
      </c>
      <c r="C1949" s="240" t="s">
        <v>73</v>
      </c>
      <c r="D1949" s="14"/>
      <c r="E1949" s="14"/>
      <c r="F1949" s="14">
        <v>4</v>
      </c>
      <c r="G1949" s="14">
        <v>4</v>
      </c>
      <c r="H1949" s="14"/>
      <c r="I1949" s="14"/>
      <c r="J1949" s="14"/>
      <c r="K1949" s="14">
        <v>1</v>
      </c>
      <c r="L1949" s="14"/>
      <c r="M1949" s="14"/>
      <c r="N1949" s="14"/>
      <c r="O1949" s="14"/>
      <c r="P1949" s="14"/>
      <c r="Q1949" s="1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8">
        <v>6</v>
      </c>
      <c r="AC1949" s="8"/>
      <c r="AD1949" s="8"/>
      <c r="AE1949" s="8">
        <v>3</v>
      </c>
      <c r="AF1949" s="8"/>
      <c r="AG1949" s="8"/>
      <c r="AH1949" s="8"/>
      <c r="AI1949" s="8"/>
      <c r="AJ1949" s="8"/>
      <c r="AK1949" s="8"/>
      <c r="AL1949" s="15"/>
      <c r="AM1949" s="15"/>
      <c r="AN1949" s="15"/>
      <c r="AO1949" s="15"/>
      <c r="AP1949" s="15"/>
      <c r="AQ1949" s="15"/>
      <c r="AR1949" s="15"/>
      <c r="AS1949" s="15"/>
      <c r="AT1949" s="15"/>
      <c r="AU1949" s="15"/>
    </row>
    <row r="1950" spans="1:47" ht="15" customHeight="1" x14ac:dyDescent="0.2">
      <c r="A1950" s="1"/>
      <c r="B1950" s="275">
        <v>25</v>
      </c>
      <c r="C1950" s="10" t="s">
        <v>74</v>
      </c>
      <c r="D1950" s="14"/>
      <c r="E1950" s="14"/>
      <c r="F1950" s="14"/>
      <c r="G1950" s="14"/>
      <c r="H1950" s="14"/>
      <c r="I1950" s="14"/>
      <c r="J1950" s="14"/>
      <c r="K1950" s="14"/>
      <c r="L1950" s="14"/>
      <c r="M1950" s="14"/>
      <c r="N1950" s="14"/>
      <c r="O1950" s="14"/>
      <c r="P1950" s="14"/>
      <c r="Q1950" s="1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8"/>
      <c r="AC1950" s="8"/>
      <c r="AD1950" s="8"/>
      <c r="AE1950" s="8"/>
      <c r="AF1950" s="8"/>
      <c r="AG1950" s="8"/>
      <c r="AH1950" s="8"/>
      <c r="AI1950" s="8"/>
      <c r="AJ1950" s="8"/>
      <c r="AK1950" s="8"/>
      <c r="AL1950" s="15"/>
      <c r="AM1950" s="15"/>
      <c r="AN1950" s="15"/>
      <c r="AO1950" s="15"/>
      <c r="AP1950" s="15"/>
      <c r="AQ1950" s="15"/>
      <c r="AR1950" s="15"/>
      <c r="AS1950" s="15"/>
      <c r="AT1950" s="15"/>
      <c r="AU1950" s="15"/>
    </row>
    <row r="1951" spans="1:47" ht="15" customHeight="1" x14ac:dyDescent="0.2">
      <c r="A1951" s="1"/>
      <c r="B1951" s="275">
        <v>26</v>
      </c>
      <c r="C1951" s="255" t="s">
        <v>75</v>
      </c>
      <c r="D1951" s="14"/>
      <c r="E1951" s="14"/>
      <c r="F1951" s="14"/>
      <c r="G1951" s="14"/>
      <c r="H1951" s="14"/>
      <c r="I1951" s="14"/>
      <c r="J1951" s="14"/>
      <c r="K1951" s="14"/>
      <c r="L1951" s="14"/>
      <c r="M1951" s="14"/>
      <c r="N1951" s="14"/>
      <c r="O1951" s="14"/>
      <c r="P1951" s="14"/>
      <c r="Q1951" s="1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8"/>
      <c r="AC1951" s="8"/>
      <c r="AD1951" s="8"/>
      <c r="AE1951" s="8"/>
      <c r="AF1951" s="8"/>
      <c r="AG1951" s="8"/>
      <c r="AH1951" s="8"/>
      <c r="AI1951" s="8"/>
      <c r="AJ1951" s="8"/>
      <c r="AK1951" s="8"/>
      <c r="AL1951" s="15"/>
      <c r="AM1951" s="15"/>
      <c r="AN1951" s="15"/>
      <c r="AO1951" s="15"/>
      <c r="AP1951" s="15"/>
      <c r="AQ1951" s="15"/>
      <c r="AR1951" s="15"/>
      <c r="AS1951" s="15"/>
      <c r="AT1951" s="15"/>
      <c r="AU1951" s="15"/>
    </row>
    <row r="1952" spans="1:47" ht="15" customHeight="1" x14ac:dyDescent="0.2">
      <c r="A1952" s="1"/>
      <c r="B1952" s="275">
        <v>27</v>
      </c>
      <c r="C1952" s="240" t="s">
        <v>76</v>
      </c>
      <c r="D1952" s="14"/>
      <c r="E1952" s="14"/>
      <c r="F1952" s="14"/>
      <c r="G1952" s="14"/>
      <c r="H1952" s="14"/>
      <c r="I1952" s="14"/>
      <c r="J1952" s="14"/>
      <c r="K1952" s="14"/>
      <c r="L1952" s="14"/>
      <c r="M1952" s="14"/>
      <c r="N1952" s="14"/>
      <c r="O1952" s="14"/>
      <c r="P1952" s="14"/>
      <c r="Q1952" s="1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8">
        <v>10</v>
      </c>
      <c r="AC1952" s="8"/>
      <c r="AD1952" s="8"/>
      <c r="AE1952" s="8"/>
      <c r="AF1952" s="8"/>
      <c r="AG1952" s="8"/>
      <c r="AH1952" s="8"/>
      <c r="AI1952" s="8"/>
      <c r="AJ1952" s="8"/>
      <c r="AK1952" s="8"/>
      <c r="AL1952" s="15"/>
      <c r="AM1952" s="15"/>
      <c r="AN1952" s="15"/>
      <c r="AO1952" s="15"/>
      <c r="AP1952" s="15"/>
      <c r="AQ1952" s="15"/>
      <c r="AR1952" s="15"/>
      <c r="AS1952" s="15"/>
      <c r="AT1952" s="15"/>
      <c r="AU1952" s="15"/>
    </row>
    <row r="1953" spans="1:47" ht="15" customHeight="1" x14ac:dyDescent="0.2">
      <c r="A1953" s="1"/>
      <c r="B1953" s="275">
        <v>28</v>
      </c>
      <c r="C1953" s="240" t="s">
        <v>77</v>
      </c>
      <c r="D1953" s="14">
        <v>4</v>
      </c>
      <c r="E1953" s="14">
        <v>4</v>
      </c>
      <c r="F1953" s="14"/>
      <c r="G1953" s="14"/>
      <c r="H1953" s="14"/>
      <c r="I1953" s="14"/>
      <c r="J1953" s="14"/>
      <c r="K1953" s="14"/>
      <c r="L1953" s="14"/>
      <c r="M1953" s="14"/>
      <c r="N1953" s="14"/>
      <c r="O1953" s="14"/>
      <c r="P1953" s="14"/>
      <c r="Q1953" s="1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8">
        <v>10</v>
      </c>
      <c r="AC1953" s="8"/>
      <c r="AD1953" s="8"/>
      <c r="AE1953" s="8"/>
      <c r="AF1953" s="8"/>
      <c r="AG1953" s="8"/>
      <c r="AH1953" s="8"/>
      <c r="AI1953" s="8"/>
      <c r="AJ1953" s="8"/>
      <c r="AK1953" s="8"/>
      <c r="AL1953" s="15"/>
      <c r="AM1953" s="15"/>
      <c r="AN1953" s="15"/>
      <c r="AO1953" s="15"/>
      <c r="AP1953" s="15"/>
      <c r="AQ1953" s="15"/>
      <c r="AR1953" s="15"/>
      <c r="AS1953" s="15"/>
      <c r="AT1953" s="15"/>
      <c r="AU1953" s="15"/>
    </row>
    <row r="1954" spans="1:47" ht="15" customHeight="1" x14ac:dyDescent="0.2">
      <c r="A1954" s="1"/>
      <c r="B1954" s="275">
        <v>29</v>
      </c>
      <c r="C1954" s="273" t="s">
        <v>78</v>
      </c>
      <c r="D1954" s="14"/>
      <c r="E1954" s="14"/>
      <c r="F1954" s="14"/>
      <c r="G1954" s="14"/>
      <c r="H1954" s="14"/>
      <c r="I1954" s="14"/>
      <c r="J1954" s="14"/>
      <c r="K1954" s="14"/>
      <c r="L1954" s="14"/>
      <c r="M1954" s="14"/>
      <c r="N1954" s="14"/>
      <c r="O1954" s="14"/>
      <c r="P1954" s="14"/>
      <c r="Q1954" s="1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8">
        <v>3</v>
      </c>
      <c r="AC1954" s="8"/>
      <c r="AD1954" s="8"/>
      <c r="AE1954" s="8"/>
      <c r="AF1954" s="8"/>
      <c r="AG1954" s="8"/>
      <c r="AH1954" s="8"/>
      <c r="AI1954" s="8"/>
      <c r="AJ1954" s="8"/>
      <c r="AK1954" s="8"/>
      <c r="AL1954" s="15"/>
      <c r="AM1954" s="15"/>
      <c r="AN1954" s="15"/>
      <c r="AO1954" s="15"/>
      <c r="AP1954" s="15"/>
      <c r="AQ1954" s="15"/>
      <c r="AR1954" s="15"/>
      <c r="AS1954" s="15"/>
      <c r="AT1954" s="15"/>
      <c r="AU1954" s="15"/>
    </row>
    <row r="1955" spans="1:47" ht="15" customHeight="1" x14ac:dyDescent="0.2">
      <c r="A1955" s="1"/>
      <c r="B1955" s="37"/>
      <c r="C1955" s="129" t="s">
        <v>79</v>
      </c>
      <c r="D1955" s="18"/>
      <c r="E1955" s="14"/>
      <c r="F1955" s="14"/>
      <c r="G1955" s="14"/>
      <c r="H1955" s="14">
        <v>2</v>
      </c>
      <c r="I1955" s="14"/>
      <c r="J1955" s="14"/>
      <c r="K1955" s="14"/>
      <c r="L1955" s="14"/>
      <c r="M1955" s="14"/>
      <c r="N1955" s="14"/>
      <c r="O1955" s="14"/>
      <c r="P1955" s="14"/>
      <c r="Q1955" s="1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8"/>
      <c r="AC1955" s="8"/>
      <c r="AD1955" s="8"/>
      <c r="AE1955" s="8"/>
      <c r="AF1955" s="8"/>
      <c r="AG1955" s="8">
        <v>1</v>
      </c>
      <c r="AH1955" s="8">
        <v>1</v>
      </c>
      <c r="AI1955" s="8"/>
      <c r="AJ1955" s="8"/>
      <c r="AK1955" s="8"/>
      <c r="AL1955" s="15"/>
      <c r="AM1955" s="15"/>
      <c r="AN1955" s="15"/>
      <c r="AO1955" s="15"/>
      <c r="AP1955" s="15"/>
      <c r="AQ1955" s="15"/>
      <c r="AR1955" s="15"/>
      <c r="AS1955" s="15"/>
      <c r="AT1955" s="15"/>
      <c r="AU1955" s="15"/>
    </row>
    <row r="1956" spans="1:47" ht="15" customHeight="1" x14ac:dyDescent="0.2">
      <c r="A1956" s="1"/>
      <c r="B1956" s="243"/>
      <c r="C1956" s="10"/>
      <c r="D1956" s="14"/>
      <c r="E1956" s="14"/>
      <c r="F1956" s="14"/>
      <c r="G1956" s="14"/>
      <c r="H1956" s="14"/>
      <c r="I1956" s="14"/>
      <c r="J1956" s="14"/>
      <c r="K1956" s="14"/>
      <c r="L1956" s="14"/>
      <c r="M1956" s="14"/>
      <c r="N1956" s="14"/>
      <c r="O1956" s="14"/>
      <c r="P1956" s="14"/>
      <c r="Q1956" s="1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8"/>
      <c r="AC1956" s="8"/>
      <c r="AD1956" s="8"/>
      <c r="AE1956" s="8"/>
      <c r="AF1956" s="8"/>
      <c r="AG1956" s="8"/>
      <c r="AH1956" s="8"/>
      <c r="AI1956" s="8"/>
      <c r="AJ1956" s="8"/>
      <c r="AK1956" s="8"/>
      <c r="AL1956" s="15"/>
      <c r="AM1956" s="15"/>
      <c r="AN1956" s="15"/>
      <c r="AO1956" s="15"/>
      <c r="AP1956" s="15"/>
      <c r="AQ1956" s="15"/>
      <c r="AR1956" s="15"/>
      <c r="AS1956" s="15"/>
      <c r="AT1956" s="15"/>
      <c r="AU1956" s="15"/>
    </row>
    <row r="1957" spans="1:47" ht="15" customHeight="1" x14ac:dyDescent="0.2">
      <c r="A1957" s="1"/>
      <c r="B1957" s="33">
        <v>30</v>
      </c>
      <c r="C1957" s="255" t="s">
        <v>80</v>
      </c>
      <c r="D1957" s="14"/>
      <c r="E1957" s="14"/>
      <c r="F1957" s="14"/>
      <c r="G1957" s="14"/>
      <c r="H1957" s="14"/>
      <c r="I1957" s="14"/>
      <c r="J1957" s="14"/>
      <c r="K1957" s="14"/>
      <c r="L1957" s="14"/>
      <c r="M1957" s="14"/>
      <c r="N1957" s="14"/>
      <c r="O1957" s="14"/>
      <c r="P1957" s="14"/>
      <c r="Q1957" s="1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8"/>
      <c r="AC1957" s="8"/>
      <c r="AD1957" s="8"/>
      <c r="AE1957" s="8"/>
      <c r="AF1957" s="8"/>
      <c r="AG1957" s="8"/>
      <c r="AH1957" s="8"/>
      <c r="AI1957" s="8"/>
      <c r="AJ1957" s="8"/>
      <c r="AK1957" s="8"/>
      <c r="AL1957" s="15"/>
      <c r="AM1957" s="15"/>
      <c r="AN1957" s="15"/>
      <c r="AO1957" s="15"/>
      <c r="AP1957" s="15"/>
      <c r="AQ1957" s="15"/>
      <c r="AR1957" s="15"/>
      <c r="AS1957" s="15"/>
      <c r="AT1957" s="15"/>
      <c r="AU1957" s="15"/>
    </row>
    <row r="1958" spans="1:47" ht="15" customHeight="1" x14ac:dyDescent="0.2">
      <c r="A1958" s="1"/>
      <c r="B1958" s="33">
        <v>31</v>
      </c>
      <c r="C1958" s="255" t="s">
        <v>81</v>
      </c>
      <c r="D1958" s="14"/>
      <c r="E1958" s="14"/>
      <c r="F1958" s="14"/>
      <c r="G1958" s="14"/>
      <c r="H1958" s="14"/>
      <c r="I1958" s="14"/>
      <c r="J1958" s="14"/>
      <c r="K1958" s="14"/>
      <c r="L1958" s="14"/>
      <c r="M1958" s="14"/>
      <c r="N1958" s="14"/>
      <c r="O1958" s="14"/>
      <c r="P1958" s="14"/>
      <c r="Q1958" s="1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8"/>
      <c r="AC1958" s="8"/>
      <c r="AD1958" s="8"/>
      <c r="AE1958" s="8"/>
      <c r="AF1958" s="8"/>
      <c r="AG1958" s="8"/>
      <c r="AH1958" s="8"/>
      <c r="AI1958" s="8"/>
      <c r="AJ1958" s="8"/>
      <c r="AK1958" s="8"/>
      <c r="AL1958" s="15"/>
      <c r="AM1958" s="15"/>
      <c r="AN1958" s="15"/>
      <c r="AO1958" s="15"/>
      <c r="AP1958" s="15"/>
      <c r="AQ1958" s="15"/>
      <c r="AR1958" s="15"/>
      <c r="AS1958" s="15"/>
      <c r="AT1958" s="15"/>
      <c r="AU1958" s="15"/>
    </row>
    <row r="1959" spans="1:47" ht="15" customHeight="1" x14ac:dyDescent="0.2">
      <c r="A1959" s="1"/>
      <c r="B1959" s="33">
        <v>32</v>
      </c>
      <c r="C1959" s="255" t="s">
        <v>82</v>
      </c>
      <c r="D1959" s="14"/>
      <c r="E1959" s="14"/>
      <c r="F1959" s="14"/>
      <c r="G1959" s="14"/>
      <c r="H1959" s="14"/>
      <c r="I1959" s="14"/>
      <c r="J1959" s="14"/>
      <c r="K1959" s="14"/>
      <c r="L1959" s="14"/>
      <c r="M1959" s="14"/>
      <c r="N1959" s="14"/>
      <c r="O1959" s="14"/>
      <c r="P1959" s="14"/>
      <c r="Q1959" s="1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8"/>
      <c r="AC1959" s="8"/>
      <c r="AD1959" s="8"/>
      <c r="AE1959" s="8"/>
      <c r="AF1959" s="8"/>
      <c r="AG1959" s="8"/>
      <c r="AH1959" s="8"/>
      <c r="AI1959" s="8"/>
      <c r="AJ1959" s="8"/>
      <c r="AK1959" s="8"/>
      <c r="AL1959" s="15"/>
      <c r="AM1959" s="15"/>
      <c r="AN1959" s="15"/>
      <c r="AO1959" s="15"/>
      <c r="AP1959" s="15"/>
      <c r="AQ1959" s="15"/>
      <c r="AR1959" s="15"/>
      <c r="AS1959" s="15"/>
      <c r="AT1959" s="15"/>
      <c r="AU1959" s="15"/>
    </row>
    <row r="1960" spans="1:47" ht="15" customHeight="1" x14ac:dyDescent="0.2">
      <c r="A1960" s="1"/>
      <c r="B1960" s="1"/>
      <c r="C1960" s="255"/>
      <c r="D1960" s="14"/>
      <c r="E1960" s="14"/>
      <c r="F1960" s="14"/>
      <c r="G1960" s="14"/>
      <c r="H1960" s="14"/>
      <c r="I1960" s="14"/>
      <c r="J1960" s="14"/>
      <c r="K1960" s="14"/>
      <c r="L1960" s="14"/>
      <c r="M1960" s="14"/>
      <c r="N1960" s="14"/>
      <c r="O1960" s="14"/>
      <c r="P1960" s="14"/>
      <c r="Q1960" s="1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8"/>
      <c r="AC1960" s="8"/>
      <c r="AD1960" s="8"/>
      <c r="AE1960" s="8"/>
      <c r="AF1960" s="8"/>
      <c r="AG1960" s="8"/>
      <c r="AH1960" s="8"/>
      <c r="AI1960" s="8"/>
      <c r="AJ1960" s="8"/>
      <c r="AK1960" s="8"/>
      <c r="AL1960" s="15"/>
      <c r="AM1960" s="15"/>
      <c r="AN1960" s="15"/>
      <c r="AO1960" s="15"/>
      <c r="AP1960" s="15"/>
      <c r="AQ1960" s="15"/>
      <c r="AR1960" s="15"/>
      <c r="AS1960" s="15"/>
      <c r="AT1960" s="15"/>
      <c r="AU1960" s="15"/>
    </row>
    <row r="1961" spans="1:47" ht="15" customHeight="1" x14ac:dyDescent="0.2">
      <c r="A1961" s="1"/>
      <c r="B1961" s="283">
        <v>33</v>
      </c>
      <c r="C1961" s="255" t="s">
        <v>83</v>
      </c>
      <c r="D1961" s="14"/>
      <c r="E1961" s="14"/>
      <c r="F1961" s="14"/>
      <c r="G1961" s="14"/>
      <c r="H1961" s="14"/>
      <c r="I1961" s="14"/>
      <c r="J1961" s="14"/>
      <c r="K1961" s="14"/>
      <c r="L1961" s="14"/>
      <c r="M1961" s="14"/>
      <c r="N1961" s="14"/>
      <c r="O1961" s="14"/>
      <c r="P1961" s="14"/>
      <c r="Q1961" s="1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8"/>
      <c r="AC1961" s="8"/>
      <c r="AD1961" s="8"/>
      <c r="AE1961" s="8"/>
      <c r="AF1961" s="8"/>
      <c r="AG1961" s="8"/>
      <c r="AH1961" s="8"/>
      <c r="AI1961" s="8"/>
      <c r="AJ1961" s="8"/>
      <c r="AK1961" s="8"/>
      <c r="AL1961" s="15"/>
      <c r="AM1961" s="15"/>
      <c r="AN1961" s="15"/>
      <c r="AO1961" s="15"/>
      <c r="AP1961" s="15"/>
      <c r="AQ1961" s="15"/>
      <c r="AR1961" s="15"/>
      <c r="AS1961" s="15"/>
      <c r="AT1961" s="15"/>
      <c r="AU1961" s="15"/>
    </row>
    <row r="1962" spans="1:47" ht="15" customHeight="1" x14ac:dyDescent="0.2">
      <c r="A1962" s="1"/>
      <c r="B1962" s="283">
        <v>38</v>
      </c>
      <c r="C1962" s="255" t="s">
        <v>84</v>
      </c>
      <c r="D1962" s="14"/>
      <c r="E1962" s="14"/>
      <c r="F1962" s="14"/>
      <c r="G1962" s="14"/>
      <c r="H1962" s="14"/>
      <c r="I1962" s="14"/>
      <c r="J1962" s="14"/>
      <c r="K1962" s="14"/>
      <c r="L1962" s="14"/>
      <c r="M1962" s="14"/>
      <c r="N1962" s="14"/>
      <c r="O1962" s="14"/>
      <c r="P1962" s="14"/>
      <c r="Q1962" s="1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8"/>
      <c r="AC1962" s="8"/>
      <c r="AD1962" s="8"/>
      <c r="AE1962" s="8"/>
      <c r="AF1962" s="8"/>
      <c r="AG1962" s="8"/>
      <c r="AH1962" s="8"/>
      <c r="AI1962" s="8"/>
      <c r="AJ1962" s="8"/>
      <c r="AK1962" s="8"/>
      <c r="AL1962" s="15"/>
      <c r="AM1962" s="15"/>
      <c r="AN1962" s="15"/>
      <c r="AO1962" s="15"/>
      <c r="AP1962" s="15"/>
      <c r="AQ1962" s="15"/>
      <c r="AR1962" s="15"/>
      <c r="AS1962" s="15"/>
      <c r="AT1962" s="15"/>
      <c r="AU1962" s="15"/>
    </row>
    <row r="1963" spans="1:47" ht="15" customHeight="1" x14ac:dyDescent="0.2">
      <c r="A1963" s="1"/>
      <c r="B1963" s="283">
        <v>34</v>
      </c>
      <c r="C1963" s="240" t="s">
        <v>85</v>
      </c>
      <c r="D1963" s="14"/>
      <c r="E1963" s="14">
        <v>6</v>
      </c>
      <c r="F1963" s="14"/>
      <c r="G1963" s="14"/>
      <c r="H1963" s="14"/>
      <c r="I1963" s="14"/>
      <c r="J1963" s="14"/>
      <c r="K1963" s="14"/>
      <c r="L1963" s="14"/>
      <c r="M1963" s="14"/>
      <c r="N1963" s="14"/>
      <c r="O1963" s="14"/>
      <c r="P1963" s="14"/>
      <c r="Q1963" s="1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8"/>
      <c r="AC1963" s="8"/>
      <c r="AD1963" s="8"/>
      <c r="AE1963" s="8"/>
      <c r="AF1963" s="8"/>
      <c r="AG1963" s="8"/>
      <c r="AH1963" s="8"/>
      <c r="AI1963" s="8"/>
      <c r="AJ1963" s="8"/>
      <c r="AK1963" s="8"/>
      <c r="AL1963" s="15"/>
      <c r="AM1963" s="15"/>
      <c r="AN1963" s="15"/>
      <c r="AO1963" s="15"/>
      <c r="AP1963" s="15"/>
      <c r="AQ1963" s="15"/>
      <c r="AR1963" s="15"/>
      <c r="AS1963" s="15"/>
      <c r="AT1963" s="15"/>
      <c r="AU1963" s="15"/>
    </row>
    <row r="1964" spans="1:47" ht="15" customHeight="1" x14ac:dyDescent="0.2">
      <c r="A1964" s="1"/>
      <c r="B1964" s="1"/>
      <c r="C1964" s="255"/>
      <c r="D1964" s="14"/>
      <c r="E1964" s="14"/>
      <c r="F1964" s="14"/>
      <c r="G1964" s="14"/>
      <c r="H1964" s="14"/>
      <c r="I1964" s="14"/>
      <c r="J1964" s="14"/>
      <c r="K1964" s="14"/>
      <c r="L1964" s="14"/>
      <c r="M1964" s="14"/>
      <c r="N1964" s="14"/>
      <c r="O1964" s="14"/>
      <c r="P1964" s="14"/>
      <c r="Q1964" s="1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8"/>
      <c r="AC1964" s="8"/>
      <c r="AD1964" s="8"/>
      <c r="AE1964" s="8"/>
      <c r="AF1964" s="8"/>
      <c r="AG1964" s="8"/>
      <c r="AH1964" s="8"/>
      <c r="AI1964" s="8"/>
      <c r="AJ1964" s="8"/>
      <c r="AK1964" s="8"/>
      <c r="AL1964" s="15"/>
      <c r="AM1964" s="15"/>
      <c r="AN1964" s="15"/>
      <c r="AO1964" s="15"/>
      <c r="AP1964" s="15"/>
      <c r="AQ1964" s="15"/>
      <c r="AR1964" s="15"/>
      <c r="AS1964" s="15"/>
      <c r="AT1964" s="15"/>
      <c r="AU1964" s="15"/>
    </row>
    <row r="1965" spans="1:47" ht="15" customHeight="1" x14ac:dyDescent="0.2">
      <c r="A1965" s="1"/>
      <c r="B1965" s="1"/>
      <c r="C1965" s="10"/>
      <c r="D1965" s="14"/>
      <c r="E1965" s="14"/>
      <c r="F1965" s="14"/>
      <c r="G1965" s="14"/>
      <c r="H1965" s="14"/>
      <c r="I1965" s="14"/>
      <c r="J1965" s="14"/>
      <c r="K1965" s="14"/>
      <c r="L1965" s="14"/>
      <c r="M1965" s="14"/>
      <c r="N1965" s="14"/>
      <c r="O1965" s="14"/>
      <c r="P1965" s="14"/>
      <c r="Q1965" s="1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8"/>
      <c r="AC1965" s="8"/>
      <c r="AD1965" s="8"/>
      <c r="AE1965" s="8"/>
      <c r="AF1965" s="8"/>
      <c r="AG1965" s="8"/>
      <c r="AH1965" s="8"/>
      <c r="AI1965" s="8"/>
      <c r="AJ1965" s="8"/>
      <c r="AK1965" s="8"/>
      <c r="AL1965" s="15"/>
      <c r="AM1965" s="15"/>
      <c r="AN1965" s="15"/>
      <c r="AO1965" s="15"/>
      <c r="AP1965" s="15"/>
      <c r="AQ1965" s="15"/>
      <c r="AR1965" s="15"/>
      <c r="AS1965" s="15"/>
      <c r="AT1965" s="15"/>
      <c r="AU1965" s="15"/>
    </row>
    <row r="1966" spans="1:47" ht="15" customHeight="1" x14ac:dyDescent="0.2">
      <c r="A1966" s="1"/>
      <c r="B1966" s="22"/>
      <c r="C1966" s="278" t="s">
        <v>463</v>
      </c>
      <c r="D1966" s="18"/>
      <c r="E1966" s="14"/>
      <c r="F1966" s="14"/>
      <c r="G1966" s="14"/>
      <c r="H1966" s="14"/>
      <c r="I1966" s="14"/>
      <c r="J1966" s="14"/>
      <c r="K1966" s="14"/>
      <c r="L1966" s="14"/>
      <c r="M1966" s="14"/>
      <c r="N1966" s="14"/>
      <c r="O1966" s="14"/>
      <c r="P1966" s="14"/>
      <c r="Q1966" s="1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8"/>
      <c r="AC1966" s="8"/>
      <c r="AD1966" s="8"/>
      <c r="AE1966" s="8"/>
      <c r="AF1966" s="8"/>
      <c r="AG1966" s="8"/>
      <c r="AH1966" s="8"/>
      <c r="AI1966" s="8"/>
      <c r="AJ1966" s="8"/>
      <c r="AK1966" s="8"/>
      <c r="AL1966" s="15"/>
      <c r="AM1966" s="15"/>
      <c r="AN1966" s="15"/>
      <c r="AO1966" s="15"/>
      <c r="AP1966" s="15"/>
      <c r="AQ1966" s="15"/>
      <c r="AR1966" s="15"/>
      <c r="AS1966" s="15"/>
      <c r="AT1966" s="15"/>
      <c r="AU1966" s="15"/>
    </row>
    <row r="1967" spans="1:47" ht="15" customHeight="1" x14ac:dyDescent="0.2">
      <c r="A1967" s="1"/>
      <c r="B1967" s="2">
        <v>35</v>
      </c>
      <c r="C1967" s="43" t="s">
        <v>87</v>
      </c>
      <c r="D1967" s="14"/>
      <c r="E1967" s="14"/>
      <c r="F1967" s="14"/>
      <c r="G1967" s="14"/>
      <c r="H1967" s="14"/>
      <c r="I1967" s="14"/>
      <c r="J1967" s="14"/>
      <c r="K1967" s="14"/>
      <c r="L1967" s="14"/>
      <c r="M1967" s="14"/>
      <c r="N1967" s="14"/>
      <c r="O1967" s="14"/>
      <c r="P1967" s="14"/>
      <c r="Q1967" s="1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8"/>
      <c r="AC1967" s="8"/>
      <c r="AD1967" s="8"/>
      <c r="AE1967" s="8"/>
      <c r="AF1967" s="8"/>
      <c r="AG1967" s="8"/>
      <c r="AH1967" s="8"/>
      <c r="AI1967" s="8"/>
      <c r="AJ1967" s="8"/>
      <c r="AK1967" s="8"/>
      <c r="AL1967" s="15"/>
      <c r="AM1967" s="15"/>
      <c r="AN1967" s="15"/>
      <c r="AO1967" s="15"/>
      <c r="AP1967" s="15"/>
      <c r="AQ1967" s="15"/>
      <c r="AR1967" s="15"/>
      <c r="AS1967" s="15"/>
      <c r="AT1967" s="15"/>
      <c r="AU1967" s="15"/>
    </row>
    <row r="1968" spans="1:47" ht="15" customHeight="1" x14ac:dyDescent="0.2">
      <c r="A1968" s="1"/>
      <c r="B1968" s="1"/>
      <c r="C1968" s="255"/>
      <c r="D1968" s="14"/>
      <c r="E1968" s="14"/>
      <c r="F1968" s="14"/>
      <c r="G1968" s="14"/>
      <c r="H1968" s="14"/>
      <c r="I1968" s="14"/>
      <c r="J1968" s="14"/>
      <c r="K1968" s="14"/>
      <c r="L1968" s="14"/>
      <c r="M1968" s="14"/>
      <c r="N1968" s="14"/>
      <c r="O1968" s="14"/>
      <c r="P1968" s="14"/>
      <c r="Q1968" s="1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8"/>
      <c r="AC1968" s="8"/>
      <c r="AD1968" s="8"/>
      <c r="AE1968" s="8"/>
      <c r="AF1968" s="8"/>
      <c r="AG1968" s="8"/>
      <c r="AH1968" s="8"/>
      <c r="AI1968" s="8"/>
      <c r="AJ1968" s="8"/>
      <c r="AK1968" s="8"/>
      <c r="AL1968" s="15"/>
      <c r="AM1968" s="15"/>
      <c r="AN1968" s="15"/>
      <c r="AO1968" s="15"/>
      <c r="AP1968" s="15"/>
      <c r="AQ1968" s="15"/>
      <c r="AR1968" s="15"/>
      <c r="AS1968" s="15"/>
      <c r="AT1968" s="15"/>
      <c r="AU1968" s="15"/>
    </row>
    <row r="1969" spans="1:47" ht="15" customHeight="1" x14ac:dyDescent="0.2">
      <c r="A1969" s="1"/>
      <c r="B1969" s="1"/>
      <c r="D1969" s="14"/>
      <c r="E1969" s="14"/>
      <c r="F1969" s="14"/>
      <c r="G1969" s="14"/>
      <c r="H1969" s="14"/>
      <c r="I1969" s="14"/>
      <c r="J1969" s="14"/>
      <c r="K1969" s="14"/>
      <c r="L1969" s="14"/>
      <c r="M1969" s="14"/>
      <c r="N1969" s="14"/>
      <c r="O1969" s="14"/>
      <c r="P1969" s="14"/>
      <c r="Q1969" s="1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8"/>
      <c r="AC1969" s="8"/>
      <c r="AD1969" s="8"/>
      <c r="AE1969" s="8"/>
      <c r="AF1969" s="8"/>
      <c r="AG1969" s="8"/>
      <c r="AH1969" s="8"/>
      <c r="AI1969" s="8"/>
      <c r="AJ1969" s="8"/>
      <c r="AK1969" s="8"/>
      <c r="AL1969" s="15"/>
      <c r="AM1969" s="15"/>
      <c r="AN1969" s="15"/>
      <c r="AO1969" s="15"/>
      <c r="AP1969" s="15"/>
      <c r="AQ1969" s="15"/>
      <c r="AR1969" s="15"/>
      <c r="AS1969" s="15"/>
      <c r="AT1969" s="15"/>
      <c r="AU1969" s="15"/>
    </row>
    <row r="1970" spans="1:47" ht="15" customHeight="1" x14ac:dyDescent="0.2">
      <c r="A1970" s="33"/>
      <c r="B1970" s="33"/>
      <c r="C1970" s="33"/>
      <c r="D1970" s="33">
        <f t="shared" ref="D1970:AU1970" si="360">SUM(D1922:D1969)</f>
        <v>14</v>
      </c>
      <c r="E1970" s="33">
        <f t="shared" si="360"/>
        <v>19</v>
      </c>
      <c r="F1970" s="33">
        <f t="shared" si="360"/>
        <v>10</v>
      </c>
      <c r="G1970" s="33">
        <f t="shared" si="360"/>
        <v>7</v>
      </c>
      <c r="H1970" s="33">
        <f t="shared" si="360"/>
        <v>8</v>
      </c>
      <c r="I1970" s="33">
        <f t="shared" si="360"/>
        <v>0</v>
      </c>
      <c r="J1970" s="33">
        <f t="shared" si="360"/>
        <v>0</v>
      </c>
      <c r="K1970" s="33">
        <f t="shared" si="360"/>
        <v>13</v>
      </c>
      <c r="L1970" s="33">
        <f t="shared" si="360"/>
        <v>0</v>
      </c>
      <c r="M1970" s="33">
        <f t="shared" si="360"/>
        <v>2</v>
      </c>
      <c r="N1970" s="33">
        <f t="shared" si="360"/>
        <v>0</v>
      </c>
      <c r="O1970" s="33">
        <f t="shared" si="360"/>
        <v>0</v>
      </c>
      <c r="P1970" s="33">
        <f t="shared" si="360"/>
        <v>0</v>
      </c>
      <c r="Q1970" s="33">
        <f t="shared" si="360"/>
        <v>0</v>
      </c>
      <c r="R1970" s="33">
        <f t="shared" si="360"/>
        <v>0</v>
      </c>
      <c r="S1970" s="33">
        <f t="shared" si="360"/>
        <v>0</v>
      </c>
      <c r="T1970" s="33">
        <f t="shared" si="360"/>
        <v>0</v>
      </c>
      <c r="U1970" s="33">
        <f t="shared" si="360"/>
        <v>0</v>
      </c>
      <c r="V1970" s="33">
        <f t="shared" si="360"/>
        <v>0</v>
      </c>
      <c r="W1970" s="33">
        <f t="shared" si="360"/>
        <v>0</v>
      </c>
      <c r="X1970" s="33">
        <f t="shared" si="360"/>
        <v>0</v>
      </c>
      <c r="Y1970" s="33">
        <f t="shared" si="360"/>
        <v>0</v>
      </c>
      <c r="Z1970" s="33">
        <f t="shared" si="360"/>
        <v>0</v>
      </c>
      <c r="AA1970" s="33">
        <f t="shared" si="360"/>
        <v>0</v>
      </c>
      <c r="AB1970" s="33">
        <f t="shared" si="360"/>
        <v>45</v>
      </c>
      <c r="AC1970" s="33">
        <f t="shared" si="360"/>
        <v>0</v>
      </c>
      <c r="AD1970" s="33">
        <f t="shared" si="360"/>
        <v>0</v>
      </c>
      <c r="AE1970" s="33">
        <f t="shared" si="360"/>
        <v>3</v>
      </c>
      <c r="AF1970" s="33">
        <f t="shared" si="360"/>
        <v>0</v>
      </c>
      <c r="AG1970" s="33">
        <f t="shared" si="360"/>
        <v>2</v>
      </c>
      <c r="AH1970" s="33">
        <f t="shared" si="360"/>
        <v>1</v>
      </c>
      <c r="AI1970" s="33">
        <f t="shared" si="360"/>
        <v>0</v>
      </c>
      <c r="AJ1970" s="33">
        <f t="shared" si="360"/>
        <v>0</v>
      </c>
      <c r="AK1970" s="33">
        <f t="shared" si="360"/>
        <v>1</v>
      </c>
      <c r="AL1970" s="33">
        <f t="shared" si="360"/>
        <v>0</v>
      </c>
      <c r="AM1970" s="33">
        <f t="shared" si="360"/>
        <v>0</v>
      </c>
      <c r="AN1970" s="33">
        <f t="shared" si="360"/>
        <v>0</v>
      </c>
      <c r="AO1970" s="33">
        <f t="shared" si="360"/>
        <v>0</v>
      </c>
      <c r="AP1970" s="33">
        <f t="shared" si="360"/>
        <v>0</v>
      </c>
      <c r="AQ1970" s="33">
        <f t="shared" si="360"/>
        <v>0</v>
      </c>
      <c r="AR1970" s="33">
        <f t="shared" si="360"/>
        <v>0</v>
      </c>
      <c r="AS1970" s="33">
        <f t="shared" si="360"/>
        <v>0</v>
      </c>
      <c r="AT1970" s="33">
        <f t="shared" si="360"/>
        <v>0</v>
      </c>
      <c r="AU1970" s="33">
        <f t="shared" si="360"/>
        <v>0</v>
      </c>
    </row>
    <row r="1971" spans="1:47" ht="15" customHeight="1" x14ac:dyDescent="0.2">
      <c r="A1971" s="44"/>
      <c r="B1971" s="44"/>
      <c r="C1971" s="44"/>
      <c r="D1971" s="44"/>
      <c r="E1971" s="44"/>
      <c r="F1971" s="44"/>
      <c r="G1971" s="44"/>
      <c r="H1971" s="44"/>
      <c r="I1971" s="44"/>
      <c r="J1971" s="44"/>
      <c r="K1971" s="44"/>
      <c r="L1971" s="44"/>
      <c r="M1971" s="4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</row>
    <row r="1972" spans="1:47" ht="15" customHeight="1" x14ac:dyDescent="0.2">
      <c r="A1972" s="44"/>
      <c r="B1972" s="44"/>
      <c r="C1972" s="44"/>
      <c r="D1972" s="44"/>
      <c r="E1972" s="44"/>
      <c r="F1972" s="44"/>
      <c r="G1972" s="44"/>
      <c r="H1972" s="44"/>
      <c r="I1972" s="44"/>
      <c r="J1972" s="44"/>
      <c r="K1972" s="44"/>
      <c r="L1972" s="44"/>
      <c r="M1972" s="4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</row>
    <row r="1973" spans="1:47" ht="15" customHeight="1" x14ac:dyDescent="0.2">
      <c r="A1973" s="44"/>
      <c r="B1973" s="44"/>
      <c r="C1973" s="44"/>
      <c r="D1973" s="44"/>
      <c r="E1973" s="44"/>
      <c r="F1973" s="44"/>
      <c r="G1973" s="44"/>
      <c r="H1973" s="44"/>
      <c r="I1973" s="44"/>
      <c r="J1973" s="44"/>
      <c r="K1973" s="44"/>
      <c r="L1973" s="44"/>
      <c r="M1973" s="4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</row>
    <row r="1974" spans="1:47" ht="15" customHeight="1" x14ac:dyDescent="0.2">
      <c r="A1974" s="45"/>
      <c r="B1974" s="45"/>
      <c r="C1974" s="45"/>
      <c r="D1974" s="45"/>
      <c r="E1974" s="45"/>
      <c r="F1974" s="45"/>
      <c r="G1974" s="45"/>
      <c r="H1974" s="45"/>
      <c r="I1974" s="44"/>
      <c r="J1974" s="44"/>
      <c r="K1974" s="44"/>
      <c r="L1974" s="44"/>
      <c r="M1974" s="4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</row>
    <row r="1975" spans="1:47" ht="15" customHeight="1" x14ac:dyDescent="0.2">
      <c r="A1975" s="45"/>
      <c r="B1975" s="45"/>
      <c r="C1975" s="45"/>
      <c r="D1975" s="45"/>
      <c r="E1975" s="45"/>
      <c r="F1975" s="45"/>
      <c r="G1975" s="45"/>
      <c r="H1975" s="45"/>
      <c r="I1975" s="44"/>
      <c r="J1975" s="44"/>
      <c r="K1975" s="44"/>
      <c r="L1975" s="46"/>
      <c r="M1975" s="46"/>
      <c r="N1975" s="46"/>
      <c r="O1975" s="46"/>
      <c r="P1975" s="46"/>
      <c r="Q1975" s="46"/>
      <c r="R1975" s="46"/>
      <c r="S1975" s="46"/>
      <c r="T1975" s="46"/>
      <c r="U1975" s="46"/>
      <c r="V1975" s="46"/>
      <c r="W1975" s="46"/>
      <c r="X1975" s="46"/>
      <c r="Y1975" s="46"/>
      <c r="Z1975" s="46"/>
      <c r="AA1975" s="46"/>
    </row>
    <row r="1976" spans="1:47" ht="15" customHeight="1" x14ac:dyDescent="0.6">
      <c r="A1976" s="45"/>
      <c r="B1976" s="47" t="s">
        <v>88</v>
      </c>
      <c r="C1976" s="48"/>
      <c r="D1976" s="48"/>
      <c r="E1976" s="48"/>
      <c r="F1976" s="48"/>
      <c r="G1976" s="48"/>
      <c r="H1976" s="45"/>
      <c r="I1976" s="44"/>
      <c r="J1976" s="44"/>
      <c r="K1976" s="44"/>
      <c r="L1976" s="46"/>
      <c r="M1976" s="46"/>
      <c r="N1976" s="46"/>
      <c r="O1976" s="46"/>
      <c r="P1976" s="46"/>
      <c r="Q1976" s="46"/>
      <c r="R1976" s="46"/>
      <c r="S1976" s="46"/>
      <c r="T1976" s="46"/>
      <c r="U1976" s="46"/>
      <c r="V1976" s="46"/>
      <c r="W1976" s="46"/>
      <c r="X1976" s="46"/>
      <c r="Y1976" s="46"/>
      <c r="Z1976" s="46"/>
      <c r="AA1976" s="46"/>
    </row>
    <row r="1977" spans="1:47" ht="15" customHeight="1" x14ac:dyDescent="0.2">
      <c r="A1977" s="45"/>
      <c r="B1977" s="49" t="s">
        <v>89</v>
      </c>
      <c r="C1977" s="33" t="s">
        <v>90</v>
      </c>
      <c r="D1977" s="33" t="s">
        <v>91</v>
      </c>
      <c r="E1977" s="33" t="s">
        <v>92</v>
      </c>
      <c r="F1977" s="50"/>
      <c r="G1977" s="50" t="s">
        <v>93</v>
      </c>
      <c r="H1977" s="45"/>
      <c r="I1977" s="44"/>
      <c r="J1977" s="44"/>
      <c r="K1977" s="44"/>
      <c r="L1977" s="46"/>
      <c r="M1977" s="46"/>
      <c r="N1977" s="46"/>
      <c r="O1977" s="46"/>
      <c r="P1977" s="46"/>
      <c r="Q1977" s="46"/>
      <c r="R1977" s="46"/>
      <c r="S1977" s="46"/>
      <c r="T1977" s="46"/>
      <c r="U1977" s="46"/>
      <c r="V1977" s="46"/>
      <c r="W1977" s="46"/>
      <c r="X1977" s="51" t="s">
        <v>94</v>
      </c>
      <c r="Y1977" s="52"/>
      <c r="Z1977" s="52"/>
      <c r="AA1977" s="46"/>
    </row>
    <row r="1978" spans="1:47" ht="15" customHeight="1" x14ac:dyDescent="0.2">
      <c r="A1978" s="45"/>
      <c r="B1978" s="53" t="s">
        <v>3</v>
      </c>
      <c r="C1978" s="15">
        <f>D1970</f>
        <v>14</v>
      </c>
      <c r="D1978" s="54">
        <f>S1981*C1978</f>
        <v>9114</v>
      </c>
      <c r="E1978" s="34">
        <f t="shared" ref="E1978:E1981" si="361">D2040*C1978</f>
        <v>6076</v>
      </c>
      <c r="F1978" s="45"/>
      <c r="G1978" s="45"/>
      <c r="H1978" s="45"/>
      <c r="I1978" s="44"/>
      <c r="J1978" s="44"/>
      <c r="K1978" s="44"/>
      <c r="L1978" s="46"/>
      <c r="M1978" s="51" t="s">
        <v>95</v>
      </c>
      <c r="N1978" s="52"/>
      <c r="O1978" s="52"/>
      <c r="P1978" s="52"/>
      <c r="Q1978" s="52"/>
      <c r="R1978" s="51" t="s">
        <v>96</v>
      </c>
      <c r="S1978" s="52"/>
      <c r="T1978" s="46"/>
      <c r="U1978" s="51" t="s">
        <v>97</v>
      </c>
      <c r="V1978" s="52"/>
      <c r="W1978" s="46"/>
      <c r="X1978" s="6" t="s">
        <v>98</v>
      </c>
      <c r="Y1978" s="55"/>
      <c r="Z1978" s="56"/>
      <c r="AA1978" s="46"/>
    </row>
    <row r="1979" spans="1:47" ht="15" customHeight="1" x14ac:dyDescent="0.2">
      <c r="A1979" s="45"/>
      <c r="B1979" s="53" t="s">
        <v>99</v>
      </c>
      <c r="C1979" s="15">
        <f>E1970</f>
        <v>19</v>
      </c>
      <c r="D1979" s="54">
        <f>S1980*C1979</f>
        <v>12369</v>
      </c>
      <c r="E1979" s="34">
        <f t="shared" si="361"/>
        <v>8246</v>
      </c>
      <c r="F1979" s="45"/>
      <c r="G1979" s="45"/>
      <c r="H1979" s="45"/>
      <c r="I1979" s="44"/>
      <c r="J1979" s="44"/>
      <c r="K1979" s="44"/>
      <c r="L1979" s="46"/>
      <c r="M1979" s="6" t="s">
        <v>100</v>
      </c>
      <c r="N1979" s="52"/>
      <c r="O1979" s="52"/>
      <c r="P1979" s="52"/>
      <c r="Q1979" s="52"/>
      <c r="R1979" s="6"/>
      <c r="S1979" s="55" t="s">
        <v>101</v>
      </c>
      <c r="T1979" s="46"/>
      <c r="U1979" s="6" t="s">
        <v>102</v>
      </c>
      <c r="V1979" s="55">
        <f t="shared" ref="V1979:V1990" si="362">W1979*1.303</f>
        <v>8404.35</v>
      </c>
      <c r="W1979" s="96">
        <v>6450</v>
      </c>
      <c r="X1979" s="6" t="s">
        <v>31</v>
      </c>
      <c r="Y1979" s="55">
        <f t="shared" ref="Y1979:Y1984" si="363">Z1979*1.32</f>
        <v>6204</v>
      </c>
      <c r="Z1979" s="56">
        <v>4700</v>
      </c>
      <c r="AA1979" s="46"/>
    </row>
    <row r="1980" spans="1:47" ht="15" customHeight="1" x14ac:dyDescent="0.2">
      <c r="A1980" s="45"/>
      <c r="B1980" s="53" t="s">
        <v>103</v>
      </c>
      <c r="C1980" s="15">
        <f>F1970</f>
        <v>10</v>
      </c>
      <c r="D1980" s="54">
        <f>S1983*C1980</f>
        <v>9000</v>
      </c>
      <c r="E1980" s="34">
        <f t="shared" si="361"/>
        <v>6000</v>
      </c>
      <c r="F1980" s="45"/>
      <c r="G1980" s="45"/>
      <c r="H1980" s="61"/>
      <c r="I1980" s="44"/>
      <c r="J1980" s="44"/>
      <c r="K1980" s="44"/>
      <c r="L1980" s="46"/>
      <c r="M1980" s="6"/>
      <c r="N1980" s="52"/>
      <c r="O1980" s="52"/>
      <c r="P1980" s="52"/>
      <c r="Q1980" s="52"/>
      <c r="R1980" s="6" t="s">
        <v>104</v>
      </c>
      <c r="S1980" s="55">
        <v>651</v>
      </c>
      <c r="T1980" s="46"/>
      <c r="U1980" s="6" t="s">
        <v>105</v>
      </c>
      <c r="V1980" s="55">
        <f t="shared" si="362"/>
        <v>8404.35</v>
      </c>
      <c r="W1980" s="96">
        <v>6450</v>
      </c>
      <c r="X1980" s="6" t="s">
        <v>33</v>
      </c>
      <c r="Y1980" s="55">
        <f t="shared" si="363"/>
        <v>6204</v>
      </c>
      <c r="Z1980" s="56">
        <v>4700</v>
      </c>
      <c r="AA1980" s="46"/>
    </row>
    <row r="1981" spans="1:47" ht="15" customHeight="1" x14ac:dyDescent="0.2">
      <c r="A1981" s="45"/>
      <c r="B1981" s="53" t="s">
        <v>106</v>
      </c>
      <c r="C1981" s="15">
        <f>G1970</f>
        <v>7</v>
      </c>
      <c r="D1981" s="54">
        <f>S1983*C1981</f>
        <v>6300</v>
      </c>
      <c r="E1981" s="34">
        <f t="shared" si="361"/>
        <v>4200</v>
      </c>
      <c r="F1981" s="45"/>
      <c r="G1981" s="45"/>
      <c r="H1981" s="45"/>
      <c r="I1981" s="44"/>
      <c r="J1981" s="44"/>
      <c r="K1981" s="44"/>
      <c r="L1981" s="46"/>
      <c r="M1981" s="6" t="s">
        <v>107</v>
      </c>
      <c r="N1981" s="52"/>
      <c r="O1981" s="52"/>
      <c r="P1981" s="52"/>
      <c r="Q1981" s="52"/>
      <c r="R1981" s="6" t="s">
        <v>108</v>
      </c>
      <c r="S1981" s="55">
        <v>651</v>
      </c>
      <c r="T1981" s="46"/>
      <c r="U1981" s="6" t="s">
        <v>201</v>
      </c>
      <c r="V1981" s="55">
        <f t="shared" si="362"/>
        <v>4560.5</v>
      </c>
      <c r="W1981" s="96">
        <v>3500</v>
      </c>
      <c r="X1981" s="6" t="s">
        <v>32</v>
      </c>
      <c r="Y1981" s="55">
        <f t="shared" si="363"/>
        <v>6204</v>
      </c>
      <c r="Z1981" s="56">
        <v>4700</v>
      </c>
      <c r="AA1981" s="46"/>
    </row>
    <row r="1982" spans="1:47" ht="15" customHeight="1" x14ac:dyDescent="0.2">
      <c r="A1982" s="45"/>
      <c r="B1982" s="53" t="s">
        <v>7</v>
      </c>
      <c r="C1982" s="15">
        <f>H1970</f>
        <v>8</v>
      </c>
      <c r="D1982" s="54">
        <f>S1985*C1982</f>
        <v>8052</v>
      </c>
      <c r="E1982" s="34">
        <f>D2045*C1982</f>
        <v>5416</v>
      </c>
      <c r="F1982" s="45"/>
      <c r="G1982" s="45"/>
      <c r="H1982" s="45"/>
      <c r="I1982" s="44"/>
      <c r="J1982" s="44"/>
      <c r="K1982" s="44"/>
      <c r="L1982" s="46"/>
      <c r="M1982" s="6" t="s">
        <v>110</v>
      </c>
      <c r="N1982" s="52">
        <v>1500</v>
      </c>
      <c r="O1982" s="52"/>
      <c r="P1982" s="52">
        <v>1100</v>
      </c>
      <c r="Q1982" s="52"/>
      <c r="R1982" s="6" t="s">
        <v>111</v>
      </c>
      <c r="S1982" s="55">
        <v>900</v>
      </c>
      <c r="T1982" s="46"/>
      <c r="U1982" s="6" t="s">
        <v>112</v>
      </c>
      <c r="V1982" s="55">
        <f t="shared" si="362"/>
        <v>8404.35</v>
      </c>
      <c r="W1982" s="96">
        <v>6450</v>
      </c>
      <c r="X1982" s="6" t="s">
        <v>42</v>
      </c>
      <c r="Y1982" s="55">
        <f t="shared" si="363"/>
        <v>6600</v>
      </c>
      <c r="Z1982" s="56">
        <v>5000</v>
      </c>
      <c r="AA1982" s="46"/>
    </row>
    <row r="1983" spans="1:47" ht="15" customHeight="1" x14ac:dyDescent="0.2">
      <c r="A1983" s="45"/>
      <c r="B1983" s="53" t="s">
        <v>8</v>
      </c>
      <c r="C1983" s="15">
        <f>I1970</f>
        <v>0</v>
      </c>
      <c r="D1983" s="54">
        <f>S1984*C1983</f>
        <v>0</v>
      </c>
      <c r="E1983" s="34">
        <f>D2044*C1983</f>
        <v>0</v>
      </c>
      <c r="F1983" s="45"/>
      <c r="G1983" s="45"/>
      <c r="H1983" s="45"/>
      <c r="I1983" s="44"/>
      <c r="J1983" s="44"/>
      <c r="K1983" s="44"/>
      <c r="L1983" s="46"/>
      <c r="M1983" s="6" t="s">
        <v>27</v>
      </c>
      <c r="N1983" s="55">
        <f t="shared" ref="N1983:N1988" si="364">P1983*1.4</f>
        <v>1400</v>
      </c>
      <c r="O1983" s="52"/>
      <c r="P1983" s="67">
        <v>1000</v>
      </c>
      <c r="Q1983" s="67">
        <v>951</v>
      </c>
      <c r="R1983" s="6" t="s">
        <v>113</v>
      </c>
      <c r="S1983" s="55">
        <v>900</v>
      </c>
      <c r="T1983" s="46"/>
      <c r="U1983" s="6" t="s">
        <v>114</v>
      </c>
      <c r="V1983" s="55">
        <f t="shared" si="362"/>
        <v>6026.375</v>
      </c>
      <c r="W1983" s="96">
        <v>4625</v>
      </c>
      <c r="X1983" s="6" t="s">
        <v>115</v>
      </c>
      <c r="Y1983" s="55">
        <f t="shared" si="363"/>
        <v>6600</v>
      </c>
      <c r="Z1983" s="56">
        <v>5000</v>
      </c>
      <c r="AA1983" s="46"/>
    </row>
    <row r="1984" spans="1:47" ht="15" customHeight="1" x14ac:dyDescent="0.2">
      <c r="A1984" s="45"/>
      <c r="B1984" s="53" t="s">
        <v>116</v>
      </c>
      <c r="C1984" s="15">
        <f>J1970</f>
        <v>0</v>
      </c>
      <c r="D1984" s="54">
        <f t="shared" ref="D1984:D1985" si="365">S1989*C1984</f>
        <v>0</v>
      </c>
      <c r="E1984" s="34">
        <f t="shared" ref="E1984:E1985" si="366">D2047*C1984</f>
        <v>0</v>
      </c>
      <c r="F1984" s="45"/>
      <c r="G1984" s="45"/>
      <c r="H1984" s="45"/>
      <c r="I1984" s="44"/>
      <c r="J1984" s="44"/>
      <c r="K1984" s="44"/>
      <c r="L1984" s="46"/>
      <c r="M1984" s="6" t="s">
        <v>28</v>
      </c>
      <c r="N1984" s="55">
        <f t="shared" si="364"/>
        <v>1190</v>
      </c>
      <c r="O1984" s="52"/>
      <c r="P1984" s="67">
        <v>850</v>
      </c>
      <c r="Q1984" s="67">
        <v>801</v>
      </c>
      <c r="R1984" s="6" t="s">
        <v>117</v>
      </c>
      <c r="S1984" s="55">
        <v>1304.19</v>
      </c>
      <c r="T1984" s="46"/>
      <c r="U1984" s="6" t="s">
        <v>345</v>
      </c>
      <c r="V1984" s="55">
        <f t="shared" si="362"/>
        <v>8404.35</v>
      </c>
      <c r="W1984" s="96">
        <v>6450</v>
      </c>
      <c r="X1984" s="6" t="s">
        <v>119</v>
      </c>
      <c r="Y1984" s="55">
        <f t="shared" si="363"/>
        <v>6204</v>
      </c>
      <c r="Z1984" s="56">
        <v>4700</v>
      </c>
      <c r="AA1984" s="46"/>
    </row>
    <row r="1985" spans="1:27" ht="15" customHeight="1" x14ac:dyDescent="0.2">
      <c r="A1985" s="45"/>
      <c r="B1985" s="53" t="s">
        <v>10</v>
      </c>
      <c r="C1985" s="15">
        <f>K1970</f>
        <v>13</v>
      </c>
      <c r="D1985" s="54">
        <f t="shared" si="365"/>
        <v>39076.049999999996</v>
      </c>
      <c r="E1985" s="34">
        <f t="shared" si="366"/>
        <v>27014</v>
      </c>
      <c r="F1985" s="45"/>
      <c r="G1985" s="45"/>
      <c r="H1985" s="45"/>
      <c r="I1985" s="44"/>
      <c r="J1985" s="44"/>
      <c r="K1985" s="44"/>
      <c r="L1985" s="46"/>
      <c r="M1985" s="6" t="s">
        <v>120</v>
      </c>
      <c r="N1985" s="55">
        <f t="shared" si="364"/>
        <v>1889.9999999999998</v>
      </c>
      <c r="O1985" s="52"/>
      <c r="P1985" s="67">
        <v>1350</v>
      </c>
      <c r="Q1985" s="67">
        <v>1251</v>
      </c>
      <c r="R1985" s="6" t="s">
        <v>121</v>
      </c>
      <c r="S1985" s="55">
        <v>1006.5</v>
      </c>
      <c r="T1985" s="46"/>
      <c r="U1985" s="6" t="s">
        <v>122</v>
      </c>
      <c r="V1985" s="55">
        <f t="shared" si="362"/>
        <v>8404.35</v>
      </c>
      <c r="W1985" s="96">
        <v>6450</v>
      </c>
      <c r="X1985" s="6" t="s">
        <v>123</v>
      </c>
      <c r="Y1985" s="55">
        <v>9000</v>
      </c>
      <c r="Z1985" s="56">
        <v>6800</v>
      </c>
      <c r="AA1985" s="46"/>
    </row>
    <row r="1986" spans="1:27" ht="15" customHeight="1" x14ac:dyDescent="0.2">
      <c r="A1986" s="45"/>
      <c r="B1986" s="53" t="s">
        <v>124</v>
      </c>
      <c r="C1986" s="15">
        <f>L1970</f>
        <v>0</v>
      </c>
      <c r="D1986" s="54">
        <f>S1986*C1986</f>
        <v>0</v>
      </c>
      <c r="E1986" s="34">
        <f>D2046*C1986</f>
        <v>0</v>
      </c>
      <c r="F1986" s="68" t="s">
        <v>92</v>
      </c>
      <c r="G1986" s="69"/>
      <c r="H1986" s="45"/>
      <c r="I1986" s="44"/>
      <c r="J1986" s="44"/>
      <c r="K1986" s="44"/>
      <c r="L1986" s="46"/>
      <c r="M1986" s="6" t="s">
        <v>125</v>
      </c>
      <c r="N1986" s="55">
        <f t="shared" si="364"/>
        <v>1889.9999999999998</v>
      </c>
      <c r="O1986" s="52"/>
      <c r="P1986" s="67">
        <v>1350</v>
      </c>
      <c r="Q1986" s="67">
        <v>1251</v>
      </c>
      <c r="R1986" s="6" t="s">
        <v>126</v>
      </c>
      <c r="S1986" s="55">
        <v>1050.32</v>
      </c>
      <c r="T1986" s="46"/>
      <c r="U1986" s="6" t="s">
        <v>127</v>
      </c>
      <c r="V1986" s="55">
        <f t="shared" si="362"/>
        <v>0</v>
      </c>
      <c r="W1986" s="46"/>
      <c r="X1986" s="6" t="s">
        <v>128</v>
      </c>
      <c r="Y1986" s="55">
        <v>9000</v>
      </c>
      <c r="Z1986" s="56">
        <v>6800</v>
      </c>
      <c r="AA1986" s="46"/>
    </row>
    <row r="1987" spans="1:27" ht="15" customHeight="1" x14ac:dyDescent="0.2">
      <c r="A1987" s="45"/>
      <c r="B1987" s="53" t="s">
        <v>129</v>
      </c>
      <c r="C1987" s="15">
        <f>M1970</f>
        <v>2</v>
      </c>
      <c r="D1987" s="54">
        <f t="shared" ref="D1987:D1988" si="367">S1991*C1987</f>
        <v>12202.4</v>
      </c>
      <c r="E1987" s="34">
        <f t="shared" ref="E1987:E1988" si="368">D2049*C1987</f>
        <v>7858</v>
      </c>
      <c r="F1987" s="68" t="s">
        <v>130</v>
      </c>
      <c r="G1987" s="71">
        <f>D2028*0.33</f>
        <v>61494.988499999999</v>
      </c>
      <c r="H1987" s="45"/>
      <c r="I1987" s="44"/>
      <c r="J1987" s="44"/>
      <c r="K1987" s="44"/>
      <c r="L1987" s="46"/>
      <c r="M1987" s="6" t="s">
        <v>131</v>
      </c>
      <c r="N1987" s="55">
        <f t="shared" si="364"/>
        <v>700</v>
      </c>
      <c r="O1987" s="52"/>
      <c r="P1987" s="67">
        <v>500</v>
      </c>
      <c r="Q1987" s="67">
        <v>501</v>
      </c>
      <c r="R1987" s="6"/>
      <c r="S1987" s="55"/>
      <c r="T1987" s="46"/>
      <c r="U1987" s="6" t="s">
        <v>132</v>
      </c>
      <c r="V1987" s="55">
        <f t="shared" si="362"/>
        <v>8404.35</v>
      </c>
      <c r="W1987" s="46">
        <v>6450</v>
      </c>
      <c r="X1987" s="6" t="s">
        <v>133</v>
      </c>
      <c r="Y1987" s="55">
        <f t="shared" ref="Y1987:Y1989" si="369">Z1987*1.32</f>
        <v>6600</v>
      </c>
      <c r="Z1987" s="56">
        <v>5000</v>
      </c>
      <c r="AA1987" s="46"/>
    </row>
    <row r="1988" spans="1:27" ht="15" customHeight="1" x14ac:dyDescent="0.2">
      <c r="A1988" s="45"/>
      <c r="B1988" s="53" t="s">
        <v>134</v>
      </c>
      <c r="C1988" s="15">
        <f>N1970</f>
        <v>0</v>
      </c>
      <c r="D1988" s="54">
        <f t="shared" si="367"/>
        <v>0</v>
      </c>
      <c r="E1988" s="34">
        <f t="shared" si="368"/>
        <v>0</v>
      </c>
      <c r="F1988" s="68" t="s">
        <v>135</v>
      </c>
      <c r="G1988" s="72">
        <f>D2028-F2028</f>
        <v>186348.44999999998</v>
      </c>
      <c r="H1988" s="45"/>
      <c r="I1988" s="44"/>
      <c r="J1988" s="44"/>
      <c r="K1988" s="44"/>
      <c r="L1988" s="46"/>
      <c r="M1988" s="6" t="s">
        <v>136</v>
      </c>
      <c r="N1988" s="55">
        <f t="shared" si="364"/>
        <v>1400</v>
      </c>
      <c r="O1988" s="52"/>
      <c r="P1988" s="67">
        <v>1000</v>
      </c>
      <c r="Q1988" s="67">
        <v>901</v>
      </c>
      <c r="R1988" s="6"/>
      <c r="S1988" s="55"/>
      <c r="T1988" s="46"/>
      <c r="U1988" s="6" t="s">
        <v>137</v>
      </c>
      <c r="V1988" s="55">
        <f t="shared" si="362"/>
        <v>6026.375</v>
      </c>
      <c r="W1988" s="46">
        <v>4625</v>
      </c>
      <c r="X1988" s="6" t="s">
        <v>39</v>
      </c>
      <c r="Y1988" s="55">
        <f t="shared" si="369"/>
        <v>7656</v>
      </c>
      <c r="Z1988" s="56">
        <v>5800</v>
      </c>
      <c r="AA1988" s="46"/>
    </row>
    <row r="1989" spans="1:27" ht="33" customHeight="1" x14ac:dyDescent="0.35">
      <c r="A1989" s="45"/>
      <c r="B1989" s="53" t="s">
        <v>138</v>
      </c>
      <c r="C1989" s="15">
        <f>P1970</f>
        <v>0</v>
      </c>
      <c r="D1989" s="54">
        <f>S1994*C1989</f>
        <v>0</v>
      </c>
      <c r="E1989" s="34">
        <f>D2052*C1989</f>
        <v>0</v>
      </c>
      <c r="F1989" s="68" t="s">
        <v>139</v>
      </c>
      <c r="G1989" s="74">
        <f>D2028-E2028</f>
        <v>57238.449999999983</v>
      </c>
      <c r="H1989" s="45"/>
      <c r="I1989" s="44"/>
      <c r="J1989" s="44"/>
      <c r="K1989" s="44"/>
      <c r="L1989" s="46"/>
      <c r="M1989" s="6" t="s">
        <v>140</v>
      </c>
      <c r="N1989" s="55"/>
      <c r="O1989" s="52"/>
      <c r="P1989" s="67"/>
      <c r="Q1989" s="67"/>
      <c r="R1989" s="6" t="s">
        <v>141</v>
      </c>
      <c r="S1989" s="55">
        <v>1850.8</v>
      </c>
      <c r="T1989" s="46"/>
      <c r="U1989" s="6" t="s">
        <v>142</v>
      </c>
      <c r="V1989" s="55">
        <f t="shared" si="362"/>
        <v>8404.35</v>
      </c>
      <c r="W1989" s="46">
        <v>6450</v>
      </c>
      <c r="X1989" s="6" t="s">
        <v>143</v>
      </c>
      <c r="Y1989" s="55">
        <f t="shared" si="369"/>
        <v>3168</v>
      </c>
      <c r="Z1989" s="56">
        <v>2400</v>
      </c>
      <c r="AA1989" s="46"/>
    </row>
    <row r="1990" spans="1:27" ht="15" customHeight="1" x14ac:dyDescent="0.2">
      <c r="A1990" s="45"/>
      <c r="B1990" s="53" t="s">
        <v>14</v>
      </c>
      <c r="C1990" s="15">
        <f>O1970</f>
        <v>0</v>
      </c>
      <c r="D1990" s="54">
        <f>S1993*C1990</f>
        <v>0</v>
      </c>
      <c r="E1990" s="34">
        <f>D2051*C1990</f>
        <v>0</v>
      </c>
      <c r="F1990" s="61"/>
      <c r="G1990" s="61"/>
      <c r="H1990" s="45"/>
      <c r="I1990" s="44"/>
      <c r="J1990" s="44"/>
      <c r="K1990" s="44"/>
      <c r="L1990" s="46"/>
      <c r="M1990" s="6"/>
      <c r="N1990" s="55"/>
      <c r="O1990" s="52"/>
      <c r="P1990" s="67"/>
      <c r="Q1990" s="67"/>
      <c r="R1990" s="6" t="s">
        <v>144</v>
      </c>
      <c r="S1990" s="55">
        <v>3005.85</v>
      </c>
      <c r="T1990" s="46"/>
      <c r="U1990" s="6" t="s">
        <v>145</v>
      </c>
      <c r="V1990" s="55">
        <f t="shared" si="362"/>
        <v>8404.35</v>
      </c>
      <c r="W1990" s="46">
        <v>6450</v>
      </c>
      <c r="AA1990" s="46"/>
    </row>
    <row r="1991" spans="1:27" ht="15" customHeight="1" x14ac:dyDescent="0.2">
      <c r="A1991" s="45"/>
      <c r="B1991" s="53" t="s">
        <v>16</v>
      </c>
      <c r="C1991" s="15">
        <f>Q1970</f>
        <v>0</v>
      </c>
      <c r="D1991" s="54">
        <f>S1996*C1991</f>
        <v>0</v>
      </c>
      <c r="E1991" s="34">
        <f>T1996*C1991</f>
        <v>0</v>
      </c>
      <c r="F1991" s="61"/>
      <c r="G1991" s="61"/>
      <c r="H1991" s="45"/>
      <c r="I1991" s="44"/>
      <c r="J1991" s="44"/>
      <c r="K1991" s="44"/>
      <c r="L1991" s="46"/>
      <c r="M1991" s="6" t="s">
        <v>146</v>
      </c>
      <c r="N1991" s="55">
        <f t="shared" ref="N1991:N1992" si="370">P1991*1.4</f>
        <v>5600</v>
      </c>
      <c r="O1991" s="52"/>
      <c r="P1991" s="67">
        <v>4000</v>
      </c>
      <c r="Q1991" s="67">
        <v>3787</v>
      </c>
      <c r="R1991" s="6" t="s">
        <v>147</v>
      </c>
      <c r="S1991" s="55">
        <v>6101.2</v>
      </c>
      <c r="T1991" s="46"/>
      <c r="U1991" s="46"/>
      <c r="V1991" s="46"/>
      <c r="W1991" s="46"/>
      <c r="X1991" s="46"/>
      <c r="Y1991" s="46"/>
      <c r="Z1991" s="46"/>
      <c r="AA1991" s="46"/>
    </row>
    <row r="1992" spans="1:27" ht="15" customHeight="1" x14ac:dyDescent="0.2">
      <c r="A1992" s="45"/>
      <c r="B1992" s="33" t="s">
        <v>148</v>
      </c>
      <c r="C1992" s="33"/>
      <c r="D1992" s="75">
        <f t="shared" ref="D1992:E1992" si="371">SUM(D1978:D1991)</f>
        <v>96113.449999999983</v>
      </c>
      <c r="E1992" s="75">
        <f t="shared" si="371"/>
        <v>64810</v>
      </c>
      <c r="F1992" s="75"/>
      <c r="G1992" s="33"/>
      <c r="H1992" s="45"/>
      <c r="I1992" s="44"/>
      <c r="J1992" s="44"/>
      <c r="K1992" s="44"/>
      <c r="L1992" s="46"/>
      <c r="M1992" s="6" t="s">
        <v>149</v>
      </c>
      <c r="N1992" s="55">
        <f t="shared" si="370"/>
        <v>3360</v>
      </c>
      <c r="O1992" s="52"/>
      <c r="P1992" s="67">
        <v>2400</v>
      </c>
      <c r="Q1992" s="67">
        <v>2401</v>
      </c>
      <c r="R1992" s="6" t="s">
        <v>150</v>
      </c>
      <c r="S1992" s="55">
        <v>6900.6</v>
      </c>
      <c r="T1992" s="46"/>
      <c r="U1992" s="46"/>
      <c r="V1992" s="46"/>
      <c r="W1992" s="46"/>
      <c r="X1992" s="46"/>
      <c r="Y1992" s="46"/>
      <c r="Z1992" s="46"/>
      <c r="AA1992" s="46"/>
    </row>
    <row r="1993" spans="1:27" ht="15" customHeight="1" x14ac:dyDescent="0.2">
      <c r="A1993" s="45"/>
      <c r="B1993" s="77" t="s">
        <v>158</v>
      </c>
      <c r="C1993" s="15">
        <f>R1970</f>
        <v>0</v>
      </c>
      <c r="D1993" s="54">
        <f>V1979*C1993</f>
        <v>0</v>
      </c>
      <c r="E1993" s="34">
        <f t="shared" ref="E1993:E1995" si="372">J2045*C1993</f>
        <v>0</v>
      </c>
      <c r="F1993" s="45"/>
      <c r="G1993" s="45"/>
      <c r="H1993" s="45"/>
      <c r="I1993" s="44"/>
      <c r="J1993" s="44"/>
      <c r="K1993" s="44"/>
      <c r="L1993" s="46"/>
      <c r="M1993" s="6" t="s">
        <v>151</v>
      </c>
      <c r="N1993" s="55">
        <f>P1993*1.45</f>
        <v>6235</v>
      </c>
      <c r="O1993" s="52"/>
      <c r="P1993" s="67">
        <v>4300</v>
      </c>
      <c r="Q1993" s="67">
        <v>4001</v>
      </c>
      <c r="R1993" s="6" t="s">
        <v>152</v>
      </c>
      <c r="S1993" s="55">
        <v>6900.6</v>
      </c>
      <c r="T1993" s="46"/>
      <c r="U1993" s="46"/>
      <c r="V1993" s="46"/>
      <c r="W1993" s="46"/>
      <c r="X1993" s="46"/>
      <c r="Y1993" s="46"/>
      <c r="Z1993" s="46"/>
      <c r="AA1993" s="46"/>
    </row>
    <row r="1994" spans="1:27" ht="15" customHeight="1" x14ac:dyDescent="0.2">
      <c r="A1994" s="45"/>
      <c r="B1994" s="78" t="s">
        <v>159</v>
      </c>
      <c r="C1994" s="15">
        <f>T1970</f>
        <v>0</v>
      </c>
      <c r="D1994" s="54">
        <f t="shared" ref="D1994:D1995" si="373">V1979*C1994</f>
        <v>0</v>
      </c>
      <c r="E1994" s="34">
        <f t="shared" si="372"/>
        <v>0</v>
      </c>
      <c r="F1994" s="45"/>
      <c r="G1994" s="45"/>
      <c r="H1994" s="45"/>
      <c r="I1994" s="44"/>
      <c r="J1994" s="44"/>
      <c r="K1994" s="44"/>
      <c r="L1994" s="46"/>
      <c r="M1994" s="6" t="s">
        <v>154</v>
      </c>
      <c r="N1994" s="55">
        <f t="shared" ref="N1994:N1995" si="374">P1994*1.4</f>
        <v>5250</v>
      </c>
      <c r="O1994" s="52"/>
      <c r="P1994" s="67">
        <v>3750</v>
      </c>
      <c r="Q1994" s="67">
        <v>3751</v>
      </c>
      <c r="R1994" s="6" t="s">
        <v>155</v>
      </c>
      <c r="S1994" s="55">
        <v>8050</v>
      </c>
      <c r="T1994" s="46"/>
      <c r="U1994" s="46"/>
      <c r="V1994" s="46"/>
      <c r="W1994" s="46"/>
      <c r="X1994" s="46"/>
      <c r="Y1994" s="46"/>
      <c r="Z1994" s="46"/>
      <c r="AA1994" s="46"/>
    </row>
    <row r="1995" spans="1:27" ht="15" customHeight="1" x14ac:dyDescent="0.2">
      <c r="A1995" s="45"/>
      <c r="B1995" s="79" t="s">
        <v>161</v>
      </c>
      <c r="C1995" s="80">
        <f>S1970</f>
        <v>0</v>
      </c>
      <c r="D1995" s="81">
        <f t="shared" si="373"/>
        <v>0</v>
      </c>
      <c r="E1995" s="34">
        <f t="shared" si="372"/>
        <v>0</v>
      </c>
      <c r="F1995" s="45"/>
      <c r="G1995" s="45"/>
      <c r="H1995" s="45"/>
      <c r="I1995" s="44"/>
      <c r="J1995" s="44"/>
      <c r="K1995" s="44"/>
      <c r="L1995" s="46"/>
      <c r="M1995" s="6" t="s">
        <v>156</v>
      </c>
      <c r="N1995" s="55">
        <f t="shared" si="374"/>
        <v>7419.9999999999991</v>
      </c>
      <c r="O1995" s="52"/>
      <c r="P1995" s="67">
        <v>5300</v>
      </c>
      <c r="Q1995" s="67">
        <v>5001</v>
      </c>
      <c r="R1995" s="6" t="s">
        <v>157</v>
      </c>
      <c r="S1995" s="55">
        <v>8000</v>
      </c>
      <c r="T1995" s="46"/>
      <c r="U1995" s="46"/>
      <c r="V1995" s="46"/>
      <c r="W1995" s="46"/>
      <c r="X1995" s="46"/>
      <c r="Y1995" s="46"/>
      <c r="Z1995" s="46"/>
      <c r="AA1995" s="46"/>
    </row>
    <row r="1996" spans="1:27" ht="15" customHeight="1" x14ac:dyDescent="0.2">
      <c r="A1996" s="45"/>
      <c r="B1996" s="78" t="s">
        <v>20</v>
      </c>
      <c r="C1996" s="15">
        <f>U1970</f>
        <v>0</v>
      </c>
      <c r="D1996" s="81">
        <f>V1988*C1996</f>
        <v>0</v>
      </c>
      <c r="E1996" s="34">
        <f>W1988*C1996</f>
        <v>0</v>
      </c>
      <c r="F1996" s="45"/>
      <c r="G1996" s="45"/>
      <c r="H1996" s="45"/>
      <c r="I1996" s="44"/>
      <c r="J1996" s="44"/>
      <c r="K1996" s="44"/>
      <c r="L1996" s="46"/>
      <c r="M1996" s="6"/>
      <c r="N1996" s="55"/>
      <c r="O1996" s="52"/>
      <c r="P1996" s="67"/>
      <c r="Q1996" s="67"/>
      <c r="R1996" s="6" t="s">
        <v>16</v>
      </c>
      <c r="S1996" s="55">
        <v>1500</v>
      </c>
      <c r="T1996" s="46">
        <v>1100</v>
      </c>
      <c r="U1996" s="46"/>
      <c r="V1996" s="46"/>
      <c r="W1996" s="46"/>
      <c r="X1996" s="46"/>
      <c r="Y1996" s="46"/>
      <c r="Z1996" s="46"/>
      <c r="AA1996" s="46"/>
    </row>
    <row r="1997" spans="1:27" ht="15" customHeight="1" x14ac:dyDescent="0.2">
      <c r="A1997" s="45"/>
      <c r="B1997" s="78" t="s">
        <v>163</v>
      </c>
      <c r="C1997" s="15">
        <f>V1970</f>
        <v>0</v>
      </c>
      <c r="D1997" s="81">
        <f t="shared" ref="D1997:D1998" si="375">V1982*C1997</f>
        <v>0</v>
      </c>
      <c r="E1997" s="34">
        <f>W1987*C1997</f>
        <v>0</v>
      </c>
      <c r="F1997" s="45"/>
      <c r="G1997" s="45"/>
      <c r="H1997" s="45"/>
      <c r="I1997" s="44"/>
      <c r="J1997" s="44"/>
      <c r="K1997" s="44"/>
      <c r="L1997" s="46"/>
      <c r="M1997" s="6" t="s">
        <v>160</v>
      </c>
      <c r="N1997" s="55"/>
      <c r="O1997" s="52"/>
      <c r="P1997" s="67"/>
      <c r="Q1997" s="67"/>
      <c r="R1997" s="46"/>
      <c r="S1997" s="46"/>
      <c r="T1997" s="46"/>
      <c r="U1997" s="46"/>
      <c r="V1997" s="46"/>
      <c r="W1997" s="46"/>
      <c r="X1997" s="46"/>
      <c r="Y1997" s="46"/>
      <c r="Z1997" s="46"/>
      <c r="AA1997" s="46"/>
    </row>
    <row r="1998" spans="1:27" ht="15" customHeight="1" x14ac:dyDescent="0.2">
      <c r="A1998" s="45"/>
      <c r="B1998" s="78" t="s">
        <v>165</v>
      </c>
      <c r="C1998" s="15">
        <f>W1970</f>
        <v>0</v>
      </c>
      <c r="D1998" s="81">
        <f t="shared" si="375"/>
        <v>0</v>
      </c>
      <c r="E1998" s="34">
        <f>J2050*C1998</f>
        <v>0</v>
      </c>
      <c r="F1998" s="45"/>
      <c r="G1998" s="45"/>
      <c r="H1998" s="45"/>
      <c r="I1998" s="44"/>
      <c r="J1998" s="44"/>
      <c r="K1998" s="44"/>
      <c r="L1998" s="46"/>
      <c r="M1998" s="6"/>
      <c r="N1998" s="55"/>
      <c r="O1998" s="52"/>
      <c r="P1998" s="67"/>
      <c r="Q1998" s="67"/>
      <c r="R1998" s="46"/>
      <c r="S1998" s="46"/>
      <c r="T1998" s="46"/>
      <c r="U1998" s="46"/>
      <c r="V1998" s="46"/>
      <c r="W1998" s="46"/>
      <c r="X1998" s="46"/>
      <c r="Y1998" s="46"/>
      <c r="Z1998" s="46"/>
      <c r="AA1998" s="46"/>
    </row>
    <row r="1999" spans="1:27" ht="15" customHeight="1" x14ac:dyDescent="0.2">
      <c r="A1999" s="45"/>
      <c r="B1999" s="53" t="s">
        <v>23</v>
      </c>
      <c r="C1999" s="15">
        <f>X1970</f>
        <v>0</v>
      </c>
      <c r="D1999" s="81">
        <f>V1980*C1999</f>
        <v>0</v>
      </c>
      <c r="E1999" s="34">
        <f>W1980*C1999</f>
        <v>0</v>
      </c>
      <c r="F1999" s="45"/>
      <c r="G1999" s="45"/>
      <c r="H1999" s="45"/>
      <c r="I1999" s="44"/>
      <c r="J1999" s="44"/>
      <c r="K1999" s="44"/>
      <c r="L1999" s="46"/>
      <c r="M1999" s="6" t="s">
        <v>162</v>
      </c>
      <c r="N1999" s="55">
        <f t="shared" ref="N1999:N2001" si="376">P1999*1.43</f>
        <v>1501.5</v>
      </c>
      <c r="O1999" s="52"/>
      <c r="P1999" s="67">
        <v>1050</v>
      </c>
      <c r="Q1999" s="67">
        <v>1151</v>
      </c>
      <c r="R1999" s="46"/>
      <c r="S1999" s="46"/>
      <c r="T1999" s="46"/>
      <c r="U1999" s="46"/>
      <c r="V1999" s="46"/>
      <c r="W1999" s="46"/>
      <c r="X1999" s="46"/>
      <c r="Y1999" s="46"/>
      <c r="Z1999" s="46"/>
      <c r="AA1999" s="46"/>
    </row>
    <row r="2000" spans="1:27" ht="15" customHeight="1" x14ac:dyDescent="0.2">
      <c r="A2000" s="45"/>
      <c r="B2000" s="53"/>
      <c r="C2000" s="15"/>
      <c r="D2000" s="245"/>
      <c r="E2000" s="8"/>
      <c r="F2000" s="45"/>
      <c r="G2000" s="45"/>
      <c r="H2000" s="45"/>
      <c r="I2000" s="44"/>
      <c r="J2000" s="44"/>
      <c r="K2000" s="44"/>
      <c r="L2000" s="46"/>
      <c r="M2000" s="6" t="s">
        <v>164</v>
      </c>
      <c r="N2000" s="55">
        <f t="shared" si="376"/>
        <v>1501.5</v>
      </c>
      <c r="O2000" s="52"/>
      <c r="P2000" s="67">
        <v>1050</v>
      </c>
      <c r="Q2000" s="67">
        <v>1151</v>
      </c>
      <c r="R2000" s="46"/>
      <c r="S2000" s="46"/>
      <c r="T2000" s="46"/>
      <c r="U2000" s="46"/>
      <c r="V2000" s="46"/>
      <c r="W2000" s="46"/>
      <c r="X2000" s="46"/>
      <c r="Y2000" s="46"/>
      <c r="Z2000" s="46"/>
      <c r="AA2000" s="46"/>
    </row>
    <row r="2001" spans="1:27" ht="15" customHeight="1" x14ac:dyDescent="0.2">
      <c r="A2001" s="45"/>
      <c r="B2001" s="53"/>
      <c r="C2001" s="15"/>
      <c r="D2001" s="245"/>
      <c r="E2001" s="8"/>
      <c r="F2001" s="45"/>
      <c r="G2001" s="45"/>
      <c r="H2001" s="45"/>
      <c r="I2001" s="44"/>
      <c r="J2001" s="44"/>
      <c r="K2001" s="44"/>
      <c r="L2001" s="46"/>
      <c r="M2001" s="6" t="s">
        <v>166</v>
      </c>
      <c r="N2001" s="55">
        <f t="shared" si="376"/>
        <v>1501.5</v>
      </c>
      <c r="O2001" s="52"/>
      <c r="P2001" s="67">
        <v>1050</v>
      </c>
      <c r="Q2001" s="67">
        <v>1151</v>
      </c>
      <c r="R2001" s="46"/>
      <c r="S2001" s="46"/>
      <c r="T2001" s="46"/>
      <c r="U2001" s="46"/>
      <c r="V2001" s="46"/>
      <c r="W2001" s="46"/>
      <c r="X2001" s="46"/>
      <c r="Y2001" s="46"/>
      <c r="Z2001" s="46"/>
      <c r="AA2001" s="46"/>
    </row>
    <row r="2002" spans="1:27" ht="15" customHeight="1" x14ac:dyDescent="0.2">
      <c r="A2002" s="45"/>
      <c r="B2002" s="53"/>
      <c r="C2002" s="15"/>
      <c r="D2002" s="245"/>
      <c r="E2002" s="8"/>
      <c r="F2002" s="45"/>
      <c r="G2002" s="45"/>
      <c r="H2002" s="45"/>
      <c r="I2002" s="44"/>
      <c r="J2002" s="44"/>
      <c r="K2002" s="44"/>
      <c r="L2002" s="46"/>
      <c r="M2002" s="6" t="s">
        <v>167</v>
      </c>
      <c r="N2002" s="55">
        <f>P2002*1.39</f>
        <v>1251</v>
      </c>
      <c r="O2002" s="52"/>
      <c r="P2002" s="67">
        <v>900</v>
      </c>
      <c r="Q2002" s="67">
        <v>851</v>
      </c>
      <c r="R2002" s="46"/>
      <c r="S2002" s="46"/>
      <c r="T2002" s="46"/>
      <c r="U2002" s="46"/>
      <c r="V2002" s="46"/>
      <c r="W2002" s="46"/>
      <c r="X2002" s="46"/>
      <c r="Y2002" s="46"/>
      <c r="Z2002" s="46"/>
      <c r="AA2002" s="46"/>
    </row>
    <row r="2003" spans="1:27" ht="15" customHeight="1" x14ac:dyDescent="0.2">
      <c r="A2003" s="45"/>
      <c r="B2003" s="49" t="s">
        <v>95</v>
      </c>
      <c r="C2003" s="33"/>
      <c r="D2003" s="75">
        <f t="shared" ref="D2003:E2003" si="377">SUM(D1993:D2002)</f>
        <v>0</v>
      </c>
      <c r="E2003" s="82">
        <f t="shared" si="377"/>
        <v>0</v>
      </c>
      <c r="F2003" s="85"/>
      <c r="G2003" s="45"/>
      <c r="H2003" s="45"/>
      <c r="I2003" s="44"/>
      <c r="J2003" s="44"/>
      <c r="K2003" s="44"/>
      <c r="L2003" s="46"/>
      <c r="M2003" s="6" t="s">
        <v>168</v>
      </c>
      <c r="N2003" s="55">
        <f>P2003*1.42</f>
        <v>852</v>
      </c>
      <c r="O2003" s="52"/>
      <c r="P2003" s="67">
        <v>600</v>
      </c>
      <c r="Q2003" s="67">
        <v>851</v>
      </c>
      <c r="R2003" s="46"/>
      <c r="S2003" s="46"/>
      <c r="T2003" s="46"/>
      <c r="U2003" s="46"/>
      <c r="V2003" s="46"/>
      <c r="W2003" s="46"/>
      <c r="X2003" s="46"/>
      <c r="Y2003" s="46"/>
      <c r="Z2003" s="46"/>
      <c r="AA2003" s="46"/>
    </row>
    <row r="2004" spans="1:27" ht="15" customHeight="1" x14ac:dyDescent="0.2">
      <c r="A2004" s="45"/>
      <c r="B2004" s="53" t="s">
        <v>31</v>
      </c>
      <c r="C2004" s="15">
        <f>AG1970</f>
        <v>2</v>
      </c>
      <c r="D2004" s="83">
        <f>N1991*C2004</f>
        <v>11200</v>
      </c>
      <c r="E2004" s="34">
        <f>P1991*C2004</f>
        <v>8000</v>
      </c>
      <c r="F2004" s="45"/>
      <c r="G2004" s="45"/>
      <c r="H2004" s="45"/>
      <c r="I2004" s="44"/>
      <c r="J2004" s="44"/>
      <c r="K2004" s="44"/>
      <c r="L2004" s="46"/>
      <c r="M2004" s="46"/>
      <c r="N2004" s="46"/>
      <c r="O2004" s="46"/>
      <c r="P2004" s="46"/>
      <c r="Q2004" s="46"/>
      <c r="R2004" s="46"/>
      <c r="S2004" s="46"/>
      <c r="T2004" s="46"/>
      <c r="U2004" s="46"/>
      <c r="V2004" s="46"/>
      <c r="W2004" s="46"/>
      <c r="X2004" s="46"/>
      <c r="Y2004" s="46"/>
      <c r="Z2004" s="46"/>
      <c r="AA2004" s="46"/>
    </row>
    <row r="2005" spans="1:27" ht="15" customHeight="1" x14ac:dyDescent="0.2">
      <c r="A2005" s="45"/>
      <c r="B2005" s="53" t="s">
        <v>171</v>
      </c>
      <c r="C2005" s="15">
        <f>AI1970</f>
        <v>0</v>
      </c>
      <c r="D2005" s="83">
        <f>N1991*C2005</f>
        <v>0</v>
      </c>
      <c r="E2005" s="34">
        <f>P1991*C2005</f>
        <v>0</v>
      </c>
      <c r="F2005" s="45"/>
      <c r="G2005" s="45"/>
      <c r="H2005" s="45"/>
      <c r="L2005" s="24"/>
      <c r="M2005" s="24"/>
      <c r="N2005" s="24"/>
      <c r="O2005" s="24"/>
      <c r="P2005" s="24"/>
      <c r="Q2005" s="24"/>
    </row>
    <row r="2006" spans="1:27" ht="15" customHeight="1" x14ac:dyDescent="0.2">
      <c r="A2006" s="45"/>
      <c r="B2006" s="53" t="s">
        <v>151</v>
      </c>
      <c r="C2006" s="15">
        <f>AH1970</f>
        <v>1</v>
      </c>
      <c r="D2006" s="83">
        <f>N1993*C2006</f>
        <v>6235</v>
      </c>
      <c r="E2006" s="34">
        <f>P1993*C2006</f>
        <v>4300</v>
      </c>
      <c r="F2006" s="45"/>
      <c r="G2006" s="45"/>
      <c r="H2006" s="45"/>
      <c r="L2006" s="24"/>
      <c r="M2006" s="24"/>
      <c r="N2006" s="24"/>
      <c r="O2006" s="24"/>
      <c r="P2006" s="24"/>
      <c r="Q2006" s="24"/>
    </row>
    <row r="2007" spans="1:27" ht="15" customHeight="1" x14ac:dyDescent="0.2">
      <c r="A2007" s="45"/>
      <c r="B2007" s="53" t="s">
        <v>173</v>
      </c>
      <c r="C2007" s="15">
        <f>AK1970</f>
        <v>1</v>
      </c>
      <c r="D2007" s="83">
        <f>N1991*C2007</f>
        <v>5600</v>
      </c>
      <c r="E2007" s="34">
        <f>P1991*C2007</f>
        <v>4000</v>
      </c>
      <c r="F2007" s="45"/>
      <c r="G2007" s="45"/>
      <c r="H2007" s="45"/>
      <c r="L2007" s="24"/>
      <c r="M2007" s="24"/>
      <c r="N2007" s="24"/>
      <c r="O2007" s="24"/>
      <c r="P2007" s="24"/>
      <c r="Q2007" s="24"/>
    </row>
    <row r="2008" spans="1:27" ht="15" customHeight="1" x14ac:dyDescent="0.2">
      <c r="A2008" s="45"/>
      <c r="B2008" s="53" t="s">
        <v>418</v>
      </c>
      <c r="C2008" s="15">
        <f>AF1970</f>
        <v>0</v>
      </c>
      <c r="D2008" s="83">
        <f>N1995*C2008</f>
        <v>0</v>
      </c>
      <c r="E2008" s="34">
        <f>P1991*C2008</f>
        <v>0</v>
      </c>
      <c r="F2008" s="45"/>
      <c r="G2008" s="45"/>
      <c r="H2008" s="45"/>
      <c r="L2008" s="24"/>
      <c r="M2008" s="24"/>
      <c r="N2008" s="24"/>
      <c r="O2008" s="24"/>
      <c r="P2008" s="24"/>
      <c r="Q2008" s="24"/>
    </row>
    <row r="2009" spans="1:27" ht="15" customHeight="1" x14ac:dyDescent="0.2">
      <c r="A2009" s="45"/>
      <c r="B2009" s="87" t="s">
        <v>27</v>
      </c>
      <c r="C2009" s="15">
        <f>AB1970</f>
        <v>45</v>
      </c>
      <c r="D2009" s="83">
        <f t="shared" ref="D2009:D2010" si="378">N1983*C2009</f>
        <v>63000</v>
      </c>
      <c r="E2009" s="34">
        <f t="shared" ref="E2009:E2010" si="379">P1983*C2009</f>
        <v>45000</v>
      </c>
      <c r="F2009" s="45"/>
      <c r="G2009" s="45"/>
      <c r="H2009" s="45"/>
    </row>
    <row r="2010" spans="1:27" ht="15" customHeight="1" x14ac:dyDescent="0.2">
      <c r="A2010" s="45"/>
      <c r="B2010" s="87" t="s">
        <v>28</v>
      </c>
      <c r="C2010" s="15">
        <f>AC1970</f>
        <v>0</v>
      </c>
      <c r="D2010" s="83">
        <f t="shared" si="378"/>
        <v>0</v>
      </c>
      <c r="E2010" s="34">
        <f t="shared" si="379"/>
        <v>0</v>
      </c>
      <c r="F2010" s="45"/>
      <c r="G2010" s="45"/>
      <c r="H2010" s="45"/>
      <c r="L2010" s="86" t="s">
        <v>172</v>
      </c>
    </row>
    <row r="2011" spans="1:27" ht="15" customHeight="1" x14ac:dyDescent="0.2">
      <c r="A2011" s="45"/>
      <c r="B2011" s="87" t="s">
        <v>131</v>
      </c>
      <c r="C2011" s="15">
        <f>AD1970</f>
        <v>0</v>
      </c>
      <c r="D2011" s="83">
        <f t="shared" ref="D2011:D2012" si="380">N1987*C2011</f>
        <v>0</v>
      </c>
      <c r="E2011" s="34">
        <f t="shared" ref="E2011:E2012" si="381">P1987*C2011</f>
        <v>0</v>
      </c>
      <c r="F2011" s="45"/>
      <c r="G2011" s="45"/>
      <c r="H2011" s="45"/>
    </row>
    <row r="2012" spans="1:27" ht="15" customHeight="1" x14ac:dyDescent="0.2">
      <c r="A2012" s="45"/>
      <c r="B2012" s="53" t="s">
        <v>177</v>
      </c>
      <c r="C2012" s="15">
        <f>AE1970</f>
        <v>3</v>
      </c>
      <c r="D2012" s="83">
        <f t="shared" si="380"/>
        <v>4200</v>
      </c>
      <c r="E2012" s="34">
        <f t="shared" si="381"/>
        <v>3000</v>
      </c>
      <c r="F2012" s="45"/>
      <c r="G2012" s="45"/>
      <c r="H2012" s="45"/>
      <c r="L2012" s="86" t="s">
        <v>107</v>
      </c>
    </row>
    <row r="2013" spans="1:27" ht="15" customHeight="1" x14ac:dyDescent="0.2">
      <c r="A2013" s="45"/>
      <c r="B2013" s="87" t="s">
        <v>120</v>
      </c>
      <c r="C2013" s="15">
        <f>AF1970</f>
        <v>0</v>
      </c>
      <c r="D2013" s="83">
        <f>N1986*C2013</f>
        <v>0</v>
      </c>
      <c r="E2013" s="34">
        <f>P1986*C2013</f>
        <v>0</v>
      </c>
      <c r="F2013" s="45"/>
      <c r="G2013" s="45"/>
      <c r="H2013" s="45"/>
    </row>
    <row r="2014" spans="1:27" ht="15" customHeight="1" x14ac:dyDescent="0.2">
      <c r="A2014" s="45"/>
      <c r="B2014" s="49" t="s">
        <v>94</v>
      </c>
      <c r="C2014" s="33"/>
      <c r="D2014" s="75">
        <f t="shared" ref="D2014:E2014" si="382">SUM(D2004:D2013)</f>
        <v>90235</v>
      </c>
      <c r="E2014" s="82">
        <f t="shared" si="382"/>
        <v>64300</v>
      </c>
      <c r="F2014" s="41"/>
      <c r="G2014" s="45"/>
      <c r="H2014" s="88"/>
      <c r="L2014" s="86" t="s">
        <v>175</v>
      </c>
    </row>
    <row r="2015" spans="1:27" ht="15" customHeight="1" x14ac:dyDescent="0.2">
      <c r="A2015" s="45"/>
      <c r="B2015" s="78" t="s">
        <v>39</v>
      </c>
      <c r="C2015" s="89">
        <f>AL1970</f>
        <v>0</v>
      </c>
      <c r="D2015" s="83">
        <f>Y1988*C2015</f>
        <v>0</v>
      </c>
      <c r="E2015" s="34">
        <f>Z1988*C2015</f>
        <v>0</v>
      </c>
      <c r="F2015" s="88"/>
      <c r="G2015" s="88"/>
      <c r="H2015" s="88"/>
      <c r="L2015" s="86" t="s">
        <v>176</v>
      </c>
    </row>
    <row r="2016" spans="1:27" ht="15" customHeight="1" x14ac:dyDescent="0.2">
      <c r="A2016" s="45"/>
      <c r="B2016" s="78" t="s">
        <v>40</v>
      </c>
      <c r="C2016" s="90">
        <f>AM1970</f>
        <v>0</v>
      </c>
      <c r="D2016" s="83">
        <f t="shared" ref="D2016:D2018" si="383">Y1979*C2016</f>
        <v>0</v>
      </c>
      <c r="E2016" s="34">
        <f>Z1979*C2016</f>
        <v>0</v>
      </c>
      <c r="F2016" s="88"/>
      <c r="G2016" s="88"/>
      <c r="H2016" s="88"/>
      <c r="L2016" s="86" t="s">
        <v>178</v>
      </c>
    </row>
    <row r="2017" spans="1:12" ht="15" customHeight="1" x14ac:dyDescent="0.2">
      <c r="A2017" s="45"/>
      <c r="B2017" s="78" t="s">
        <v>33</v>
      </c>
      <c r="C2017" s="90">
        <f>AN1970</f>
        <v>0</v>
      </c>
      <c r="D2017" s="83">
        <f t="shared" si="383"/>
        <v>0</v>
      </c>
      <c r="E2017" s="34">
        <f>P1990*C2017</f>
        <v>0</v>
      </c>
      <c r="F2017" s="88"/>
      <c r="G2017" s="88"/>
      <c r="H2017" s="88"/>
      <c r="L2017" s="86" t="s">
        <v>179</v>
      </c>
    </row>
    <row r="2018" spans="1:12" ht="15" customHeight="1" x14ac:dyDescent="0.2">
      <c r="A2018" s="45"/>
      <c r="B2018" s="78" t="s">
        <v>32</v>
      </c>
      <c r="C2018" s="90">
        <f>AO1970</f>
        <v>0</v>
      </c>
      <c r="D2018" s="83">
        <f t="shared" si="383"/>
        <v>0</v>
      </c>
      <c r="E2018" s="34">
        <f>Z1980*C2018</f>
        <v>0</v>
      </c>
      <c r="F2018" s="88"/>
      <c r="G2018" s="88"/>
      <c r="H2018" s="88"/>
      <c r="L2018" s="86" t="s">
        <v>180</v>
      </c>
    </row>
    <row r="2019" spans="1:12" ht="15" customHeight="1" x14ac:dyDescent="0.2">
      <c r="A2019" s="45"/>
      <c r="B2019" s="78" t="s">
        <v>41</v>
      </c>
      <c r="C2019" s="90">
        <f>AP1970</f>
        <v>0</v>
      </c>
      <c r="D2019" s="83">
        <f>Y1987*C2019</f>
        <v>0</v>
      </c>
      <c r="E2019" s="34">
        <f>Z1987*C2019</f>
        <v>0</v>
      </c>
      <c r="F2019" s="88"/>
      <c r="G2019" s="88"/>
      <c r="H2019" s="88"/>
      <c r="L2019" s="86" t="s">
        <v>181</v>
      </c>
    </row>
    <row r="2020" spans="1:12" ht="15" customHeight="1" x14ac:dyDescent="0.2">
      <c r="A2020" s="45"/>
      <c r="B2020" s="78" t="s">
        <v>42</v>
      </c>
      <c r="C2020" s="90">
        <f>AQ1970</f>
        <v>0</v>
      </c>
      <c r="D2020" s="83">
        <f>Y1982*C2020</f>
        <v>0</v>
      </c>
      <c r="E2020" s="34">
        <f>Z1982*C2020</f>
        <v>0</v>
      </c>
      <c r="F2020" s="88"/>
      <c r="G2020" s="88"/>
      <c r="H2020" s="88"/>
    </row>
    <row r="2021" spans="1:12" ht="15" customHeight="1" x14ac:dyDescent="0.2">
      <c r="A2021" s="45"/>
      <c r="B2021" s="78" t="s">
        <v>43</v>
      </c>
      <c r="C2021" s="90">
        <f>AR1970</f>
        <v>0</v>
      </c>
      <c r="D2021" s="83">
        <f t="shared" ref="D2021:D2023" si="384">Y1984*C2021</f>
        <v>0</v>
      </c>
      <c r="E2021" s="34">
        <f>Z1984*C2021</f>
        <v>0</v>
      </c>
      <c r="F2021" s="88"/>
      <c r="G2021" s="88"/>
      <c r="H2021" s="88"/>
      <c r="L2021" s="86" t="s">
        <v>140</v>
      </c>
    </row>
    <row r="2022" spans="1:12" ht="15" customHeight="1" x14ac:dyDescent="0.2">
      <c r="A2022" s="45"/>
      <c r="B2022" s="78" t="s">
        <v>44</v>
      </c>
      <c r="C2022" s="90">
        <f>AS1970</f>
        <v>0</v>
      </c>
      <c r="D2022" s="83">
        <f t="shared" si="384"/>
        <v>0</v>
      </c>
      <c r="E2022" s="34">
        <f>Z1986*C2022</f>
        <v>0</v>
      </c>
      <c r="F2022" s="88"/>
      <c r="G2022" s="88"/>
      <c r="H2022" s="88"/>
    </row>
    <row r="2023" spans="1:12" ht="15" customHeight="1" x14ac:dyDescent="0.2">
      <c r="A2023" s="45"/>
      <c r="B2023" s="78" t="s">
        <v>45</v>
      </c>
      <c r="C2023" s="90">
        <f>AT1970</f>
        <v>0</v>
      </c>
      <c r="D2023" s="83">
        <f t="shared" si="384"/>
        <v>0</v>
      </c>
      <c r="E2023" s="34">
        <f>Z1985*C2023</f>
        <v>0</v>
      </c>
      <c r="F2023" s="88"/>
      <c r="G2023" s="88"/>
      <c r="H2023" s="88"/>
      <c r="L2023" s="86" t="s">
        <v>182</v>
      </c>
    </row>
    <row r="2024" spans="1:12" ht="15" customHeight="1" x14ac:dyDescent="0.2">
      <c r="A2024" s="45"/>
      <c r="B2024" s="78" t="s">
        <v>46</v>
      </c>
      <c r="C2024" s="90">
        <f>AU1970</f>
        <v>0</v>
      </c>
      <c r="D2024" s="83">
        <f>Y1983*C2024</f>
        <v>0</v>
      </c>
      <c r="E2024" s="34">
        <f>Z1983*C2024</f>
        <v>0</v>
      </c>
      <c r="F2024" s="88"/>
      <c r="G2024" s="88"/>
      <c r="H2024" s="88"/>
      <c r="L2024" s="86" t="s">
        <v>183</v>
      </c>
    </row>
    <row r="2025" spans="1:12" ht="15" customHeight="1" x14ac:dyDescent="0.2">
      <c r="A2025" s="45"/>
      <c r="B2025" s="53"/>
      <c r="C2025" s="89"/>
      <c r="D2025" s="83">
        <f t="shared" ref="D2025:D2026" si="385">Y1988*C2025</f>
        <v>0</v>
      </c>
      <c r="E2025" s="34">
        <f t="shared" ref="E2025:E2026" si="386">P1998*C2025</f>
        <v>0</v>
      </c>
      <c r="F2025" s="88"/>
      <c r="G2025" s="88"/>
      <c r="H2025" s="88"/>
      <c r="L2025" s="86" t="s">
        <v>184</v>
      </c>
    </row>
    <row r="2026" spans="1:12" ht="15" customHeight="1" x14ac:dyDescent="0.2">
      <c r="A2026" s="45"/>
      <c r="B2026" s="53"/>
      <c r="C2026" s="89"/>
      <c r="D2026" s="83">
        <f t="shared" si="385"/>
        <v>0</v>
      </c>
      <c r="E2026" s="34">
        <f t="shared" si="386"/>
        <v>0</v>
      </c>
      <c r="F2026" s="88"/>
      <c r="G2026" s="88"/>
      <c r="H2026" s="88"/>
    </row>
    <row r="2027" spans="1:12" ht="15" customHeight="1" x14ac:dyDescent="0.2">
      <c r="A2027" s="45"/>
      <c r="B2027" s="91"/>
      <c r="C2027" s="91"/>
      <c r="D2027" s="92">
        <f t="shared" ref="D2027:E2027" si="387">SUM(D2015:D2026)</f>
        <v>0</v>
      </c>
      <c r="E2027" s="93">
        <f t="shared" si="387"/>
        <v>0</v>
      </c>
      <c r="F2027" s="41"/>
      <c r="G2027" s="88"/>
      <c r="H2027" s="45"/>
      <c r="L2027" s="86" t="s">
        <v>160</v>
      </c>
    </row>
    <row r="2028" spans="1:12" ht="15" customHeight="1" x14ac:dyDescent="0.2">
      <c r="A2028" s="45"/>
      <c r="B2028" s="33" t="s">
        <v>187</v>
      </c>
      <c r="C2028" s="61"/>
      <c r="D2028" s="94">
        <f>SUM(D2003,D1992,D2014,D2027)</f>
        <v>186348.44999999998</v>
      </c>
      <c r="E2028" s="95">
        <f>SUM(E2027,E2003,E1992,E2014)</f>
        <v>129110</v>
      </c>
      <c r="F2028" s="92">
        <f>SUM(F2027,F2014,F2003,F1992)</f>
        <v>0</v>
      </c>
      <c r="G2028" s="45"/>
      <c r="H2028" s="45"/>
    </row>
    <row r="2029" spans="1:12" ht="15" customHeight="1" x14ac:dyDescent="0.2">
      <c r="A2029" s="45"/>
      <c r="B2029" s="45"/>
      <c r="C2029" s="45"/>
      <c r="D2029" s="45"/>
      <c r="E2029" s="45"/>
      <c r="F2029" s="45"/>
      <c r="G2029" s="45"/>
      <c r="H2029" s="45"/>
      <c r="L2029" s="86" t="s">
        <v>185</v>
      </c>
    </row>
    <row r="2030" spans="1:12" ht="15" customHeight="1" x14ac:dyDescent="0.2">
      <c r="L2030" s="86" t="s">
        <v>186</v>
      </c>
    </row>
    <row r="2031" spans="1:12" ht="15" customHeight="1" x14ac:dyDescent="0.2">
      <c r="L2031" s="86" t="s">
        <v>188</v>
      </c>
    </row>
    <row r="2032" spans="1:12" ht="15.75" customHeight="1" x14ac:dyDescent="0.2"/>
    <row r="2033" spans="2:26" ht="15" customHeight="1" x14ac:dyDescent="0.2">
      <c r="L2033" s="86" t="s">
        <v>189</v>
      </c>
    </row>
    <row r="2034" spans="2:26" ht="15.75" customHeight="1" x14ac:dyDescent="0.2"/>
    <row r="2035" spans="2:26" ht="15" customHeight="1" x14ac:dyDescent="0.2">
      <c r="L2035" s="86" t="s">
        <v>190</v>
      </c>
    </row>
    <row r="2036" spans="2:26" ht="15" customHeight="1" x14ac:dyDescent="0.2">
      <c r="L2036" s="86" t="s">
        <v>191</v>
      </c>
    </row>
    <row r="2037" spans="2:26" ht="15" customHeight="1" x14ac:dyDescent="0.2">
      <c r="L2037" s="24" t="s">
        <v>192</v>
      </c>
      <c r="M2037" s="24"/>
      <c r="N2037" s="24"/>
      <c r="O2037" s="24"/>
      <c r="P2037" s="24"/>
      <c r="Q2037" s="24"/>
      <c r="R2037" s="24"/>
      <c r="S2037" s="24"/>
    </row>
    <row r="2038" spans="2:26" ht="15" customHeight="1" x14ac:dyDescent="0.2">
      <c r="B2038" s="33"/>
      <c r="C2038" s="96"/>
      <c r="D2038" s="96" t="s">
        <v>193</v>
      </c>
      <c r="E2038" s="96"/>
      <c r="F2038" s="96"/>
      <c r="G2038" s="96"/>
      <c r="H2038" s="33" t="s">
        <v>193</v>
      </c>
      <c r="I2038" s="96"/>
      <c r="J2038" s="96"/>
      <c r="K2038" s="96"/>
      <c r="L2038" s="33" t="s">
        <v>194</v>
      </c>
      <c r="M2038" s="96"/>
      <c r="N2038" s="96"/>
      <c r="O2038" s="96"/>
      <c r="P2038" s="96"/>
      <c r="Q2038" s="96"/>
      <c r="R2038" s="96"/>
      <c r="S2038" s="96"/>
      <c r="T2038" s="96"/>
      <c r="U2038" s="96"/>
      <c r="V2038" s="96"/>
      <c r="W2038" s="96"/>
      <c r="X2038" s="96"/>
      <c r="Y2038" s="96"/>
      <c r="Z2038" s="96"/>
    </row>
    <row r="2039" spans="2:26" ht="15" customHeight="1" x14ac:dyDescent="0.2">
      <c r="B2039" s="33" t="s">
        <v>195</v>
      </c>
      <c r="C2039" s="96" t="s">
        <v>101</v>
      </c>
      <c r="D2039" s="96"/>
      <c r="E2039" s="96"/>
      <c r="F2039" s="96"/>
      <c r="G2039" s="96"/>
      <c r="H2039" s="33"/>
      <c r="I2039" s="96"/>
      <c r="J2039" s="96"/>
      <c r="K2039" s="96"/>
      <c r="L2039" s="33" t="s">
        <v>196</v>
      </c>
      <c r="M2039" s="97">
        <f t="shared" ref="M2039:M2040" si="388">V2070*1.35</f>
        <v>0</v>
      </c>
      <c r="N2039" s="96"/>
      <c r="O2039" s="96"/>
      <c r="P2039" s="96"/>
      <c r="Q2039" s="96"/>
      <c r="R2039" s="96"/>
      <c r="S2039" s="96"/>
      <c r="T2039" s="96"/>
      <c r="U2039" s="96"/>
      <c r="V2039" s="96"/>
      <c r="W2039" s="96"/>
      <c r="X2039" s="96"/>
      <c r="Y2039" s="96"/>
      <c r="Z2039" s="96"/>
    </row>
    <row r="2040" spans="2:26" ht="15" customHeight="1" x14ac:dyDescent="0.2">
      <c r="B2040" s="33" t="s">
        <v>104</v>
      </c>
      <c r="C2040" s="98">
        <v>651</v>
      </c>
      <c r="D2040" s="96">
        <v>434</v>
      </c>
      <c r="E2040" s="96">
        <f t="shared" ref="E2040:E2043" si="389">D2040*50%</f>
        <v>217</v>
      </c>
      <c r="F2040" s="96"/>
      <c r="G2040" s="96"/>
      <c r="H2040" s="33" t="s">
        <v>197</v>
      </c>
      <c r="I2040" s="96"/>
      <c r="J2040" s="96"/>
      <c r="K2040" s="96"/>
      <c r="L2040" s="33" t="s">
        <v>198</v>
      </c>
      <c r="M2040" s="97">
        <f t="shared" si="388"/>
        <v>0</v>
      </c>
      <c r="N2040" s="96"/>
      <c r="O2040" s="96"/>
      <c r="P2040" s="96"/>
      <c r="Q2040" s="96"/>
      <c r="R2040" s="96"/>
      <c r="S2040" s="96"/>
      <c r="T2040" s="96"/>
      <c r="U2040" s="96"/>
      <c r="V2040" s="96"/>
      <c r="W2040" s="96"/>
      <c r="X2040" s="96"/>
      <c r="Y2040" s="96"/>
      <c r="Z2040" s="96"/>
    </row>
    <row r="2041" spans="2:26" ht="15" customHeight="1" x14ac:dyDescent="0.2">
      <c r="B2041" s="33" t="s">
        <v>108</v>
      </c>
      <c r="C2041" s="98">
        <v>651</v>
      </c>
      <c r="D2041" s="96">
        <v>434</v>
      </c>
      <c r="E2041" s="96">
        <f t="shared" si="389"/>
        <v>217</v>
      </c>
      <c r="F2041" s="96"/>
      <c r="G2041" s="96"/>
      <c r="H2041" s="33" t="s">
        <v>102</v>
      </c>
      <c r="I2041" s="98">
        <v>8000.2</v>
      </c>
      <c r="J2041" s="96">
        <v>6450</v>
      </c>
      <c r="K2041" s="96">
        <v>1935</v>
      </c>
      <c r="L2041" s="33" t="s">
        <v>199</v>
      </c>
      <c r="M2041" s="97">
        <f>V2072*1.4</f>
        <v>0</v>
      </c>
      <c r="N2041" s="96"/>
      <c r="O2041" s="96"/>
      <c r="P2041" s="96"/>
      <c r="Q2041" s="96"/>
      <c r="R2041" s="96"/>
      <c r="S2041" s="96"/>
      <c r="T2041" s="96"/>
      <c r="U2041" s="96"/>
      <c r="V2041" s="96"/>
      <c r="W2041" s="96"/>
      <c r="X2041" s="96"/>
      <c r="Y2041" s="96"/>
      <c r="Z2041" s="96"/>
    </row>
    <row r="2042" spans="2:26" ht="15" customHeight="1" x14ac:dyDescent="0.2">
      <c r="B2042" s="33" t="s">
        <v>111</v>
      </c>
      <c r="C2042" s="98">
        <v>900</v>
      </c>
      <c r="D2042" s="96">
        <v>600</v>
      </c>
      <c r="E2042" s="96">
        <f t="shared" si="389"/>
        <v>300</v>
      </c>
      <c r="F2042" s="96"/>
      <c r="G2042" s="96"/>
      <c r="H2042" s="33" t="s">
        <v>105</v>
      </c>
      <c r="I2042" s="98">
        <v>8000.2</v>
      </c>
      <c r="J2042" s="96">
        <v>6450</v>
      </c>
      <c r="K2042" s="96">
        <v>1935</v>
      </c>
      <c r="L2042" s="33" t="s">
        <v>200</v>
      </c>
      <c r="M2042" s="97">
        <f t="shared" ref="M2042:M2044" si="390">V2073*1.35</f>
        <v>0</v>
      </c>
      <c r="N2042" s="96"/>
      <c r="O2042" s="96"/>
      <c r="P2042" s="96"/>
      <c r="Q2042" s="96"/>
      <c r="R2042" s="96"/>
      <c r="S2042" s="96"/>
      <c r="T2042" s="96"/>
      <c r="U2042" s="96"/>
      <c r="V2042" s="96"/>
      <c r="W2042" s="96"/>
      <c r="X2042" s="96"/>
      <c r="Y2042" s="96"/>
      <c r="Z2042" s="96"/>
    </row>
    <row r="2043" spans="2:26" ht="15" customHeight="1" x14ac:dyDescent="0.2">
      <c r="B2043" s="33" t="s">
        <v>113</v>
      </c>
      <c r="C2043" s="98">
        <v>900</v>
      </c>
      <c r="D2043" s="96">
        <v>600</v>
      </c>
      <c r="E2043" s="96">
        <f t="shared" si="389"/>
        <v>300</v>
      </c>
      <c r="F2043" s="96"/>
      <c r="G2043" s="96"/>
      <c r="H2043" s="33" t="s">
        <v>201</v>
      </c>
      <c r="I2043" s="98">
        <v>4550</v>
      </c>
      <c r="J2043" s="96">
        <v>3500</v>
      </c>
      <c r="K2043" s="96">
        <v>1050</v>
      </c>
      <c r="L2043" s="33" t="s">
        <v>202</v>
      </c>
      <c r="M2043" s="97">
        <f t="shared" si="390"/>
        <v>0</v>
      </c>
      <c r="N2043" s="96"/>
      <c r="O2043" s="96"/>
      <c r="P2043" s="96"/>
      <c r="Q2043" s="96"/>
      <c r="R2043" s="96"/>
      <c r="S2043" s="96"/>
      <c r="T2043" s="96"/>
      <c r="U2043" s="96"/>
      <c r="V2043" s="96"/>
      <c r="W2043" s="96"/>
      <c r="X2043" s="96"/>
      <c r="Y2043" s="96"/>
      <c r="Z2043" s="96"/>
    </row>
    <row r="2044" spans="2:26" ht="15" customHeight="1" x14ac:dyDescent="0.2">
      <c r="B2044" s="33" t="s">
        <v>117</v>
      </c>
      <c r="C2044" s="98">
        <v>1304.19</v>
      </c>
      <c r="D2044" s="98">
        <v>1011</v>
      </c>
      <c r="E2044" s="96">
        <v>293</v>
      </c>
      <c r="F2044" s="96"/>
      <c r="G2044" s="96"/>
      <c r="H2044" s="33" t="s">
        <v>132</v>
      </c>
      <c r="I2044" s="98">
        <v>7605</v>
      </c>
      <c r="J2044" s="96">
        <v>6450</v>
      </c>
      <c r="K2044" s="96">
        <v>1935</v>
      </c>
      <c r="L2044" s="33" t="s">
        <v>203</v>
      </c>
      <c r="M2044" s="97">
        <f t="shared" si="390"/>
        <v>0</v>
      </c>
      <c r="N2044" s="96"/>
      <c r="O2044" s="96"/>
      <c r="P2044" s="96"/>
      <c r="Q2044" s="96"/>
      <c r="R2044" s="96"/>
      <c r="S2044" s="96"/>
      <c r="T2044" s="96"/>
      <c r="U2044" s="96"/>
      <c r="V2044" s="96"/>
      <c r="W2044" s="96"/>
      <c r="X2044" s="96"/>
      <c r="Y2044" s="96"/>
      <c r="Z2044" s="96"/>
    </row>
    <row r="2045" spans="2:26" ht="15" customHeight="1" x14ac:dyDescent="0.2">
      <c r="B2045" s="33" t="s">
        <v>121</v>
      </c>
      <c r="C2045" s="98">
        <v>1006.5</v>
      </c>
      <c r="D2045" s="96">
        <v>677</v>
      </c>
      <c r="E2045" s="96">
        <f>D2045*50%</f>
        <v>338.5</v>
      </c>
      <c r="F2045" s="96"/>
      <c r="G2045" s="96"/>
      <c r="H2045" s="33" t="s">
        <v>137</v>
      </c>
      <c r="I2045" s="98">
        <v>5751.2</v>
      </c>
      <c r="J2045" s="96">
        <v>4625</v>
      </c>
      <c r="K2045" s="96">
        <v>1387.5</v>
      </c>
      <c r="L2045" s="33"/>
      <c r="M2045" s="96"/>
      <c r="N2045" s="96"/>
      <c r="O2045" s="96"/>
      <c r="P2045" s="96"/>
      <c r="Q2045" s="96"/>
      <c r="R2045" s="96"/>
      <c r="S2045" s="96"/>
      <c r="T2045" s="96"/>
      <c r="U2045" s="96"/>
      <c r="V2045" s="96"/>
      <c r="W2045" s="96"/>
      <c r="X2045" s="96"/>
      <c r="Y2045" s="96"/>
      <c r="Z2045" s="96"/>
    </row>
    <row r="2046" spans="2:26" ht="15" customHeight="1" x14ac:dyDescent="0.2">
      <c r="B2046" s="33" t="s">
        <v>126</v>
      </c>
      <c r="C2046" s="98">
        <v>1050.32</v>
      </c>
      <c r="D2046" s="96">
        <v>691</v>
      </c>
      <c r="E2046" s="96">
        <v>359</v>
      </c>
      <c r="F2046" s="96"/>
      <c r="G2046" s="96"/>
      <c r="H2046" s="33" t="s">
        <v>142</v>
      </c>
      <c r="I2046" s="98">
        <v>8000.2</v>
      </c>
      <c r="J2046" s="96">
        <v>6450</v>
      </c>
      <c r="K2046" s="96">
        <v>1935</v>
      </c>
      <c r="L2046" s="33"/>
      <c r="M2046" s="96"/>
      <c r="N2046" s="96"/>
      <c r="O2046" s="96"/>
      <c r="P2046" s="96"/>
      <c r="Q2046" s="96"/>
      <c r="R2046" s="96"/>
      <c r="S2046" s="96"/>
      <c r="T2046" s="96"/>
      <c r="U2046" s="96"/>
      <c r="V2046" s="96"/>
      <c r="W2046" s="96"/>
      <c r="X2046" s="96"/>
      <c r="Y2046" s="96"/>
      <c r="Z2046" s="96"/>
    </row>
    <row r="2047" spans="2:26" ht="15" customHeight="1" x14ac:dyDescent="0.2">
      <c r="B2047" s="33" t="s">
        <v>141</v>
      </c>
      <c r="C2047" s="98">
        <v>1850.8</v>
      </c>
      <c r="D2047" s="96">
        <v>1322</v>
      </c>
      <c r="E2047" s="96">
        <v>529</v>
      </c>
      <c r="F2047" s="96"/>
      <c r="G2047" s="96"/>
      <c r="H2047" s="33" t="s">
        <v>145</v>
      </c>
      <c r="I2047" s="98">
        <v>8000.2</v>
      </c>
      <c r="J2047" s="96">
        <v>6450</v>
      </c>
      <c r="K2047" s="96">
        <v>1935</v>
      </c>
      <c r="L2047" s="33"/>
      <c r="M2047" s="96"/>
      <c r="N2047" s="96"/>
      <c r="O2047" s="96"/>
      <c r="P2047" s="96"/>
      <c r="Q2047" s="96"/>
      <c r="R2047" s="96"/>
      <c r="S2047" s="96"/>
      <c r="T2047" s="96"/>
      <c r="U2047" s="96"/>
      <c r="V2047" s="96"/>
      <c r="W2047" s="96"/>
      <c r="X2047" s="96"/>
      <c r="Y2047" s="96"/>
      <c r="Z2047" s="96"/>
    </row>
    <row r="2048" spans="2:26" ht="15" customHeight="1" x14ac:dyDescent="0.2">
      <c r="B2048" s="33" t="s">
        <v>144</v>
      </c>
      <c r="C2048" s="98">
        <v>3005.85</v>
      </c>
      <c r="D2048" s="96">
        <v>2078</v>
      </c>
      <c r="E2048" s="96">
        <v>933</v>
      </c>
      <c r="F2048" s="96"/>
      <c r="G2048" s="96"/>
      <c r="H2048" s="33"/>
      <c r="I2048" s="96"/>
      <c r="J2048" s="96"/>
      <c r="K2048" s="96"/>
      <c r="L2048" s="33"/>
      <c r="M2048" s="96"/>
      <c r="N2048" s="96"/>
      <c r="O2048" s="96"/>
      <c r="P2048" s="96"/>
      <c r="Q2048" s="96"/>
      <c r="R2048" s="96"/>
      <c r="S2048" s="96"/>
      <c r="T2048" s="96"/>
      <c r="U2048" s="96"/>
      <c r="V2048" s="96"/>
      <c r="W2048" s="96"/>
      <c r="X2048" s="96"/>
      <c r="Y2048" s="96"/>
      <c r="Z2048" s="96"/>
    </row>
    <row r="2049" spans="1:60" ht="15" customHeight="1" x14ac:dyDescent="0.2">
      <c r="B2049" s="33" t="s">
        <v>147</v>
      </c>
      <c r="C2049" s="98">
        <v>5500.6</v>
      </c>
      <c r="D2049" s="96">
        <v>3929</v>
      </c>
      <c r="E2049" s="96">
        <v>1572</v>
      </c>
      <c r="F2049" s="96"/>
      <c r="G2049" s="96"/>
      <c r="H2049" s="33"/>
      <c r="I2049" s="96"/>
      <c r="J2049" s="96"/>
      <c r="K2049" s="96"/>
      <c r="L2049" s="33"/>
      <c r="M2049" s="96"/>
      <c r="N2049" s="96"/>
      <c r="O2049" s="96"/>
      <c r="P2049" s="96"/>
      <c r="Q2049" s="96"/>
      <c r="R2049" s="96"/>
      <c r="S2049" s="96"/>
      <c r="T2049" s="96"/>
      <c r="U2049" s="96"/>
      <c r="V2049" s="96"/>
      <c r="W2049" s="96"/>
      <c r="X2049" s="96"/>
      <c r="Y2049" s="96"/>
      <c r="Z2049" s="96"/>
    </row>
    <row r="2050" spans="1:60" ht="15" customHeight="1" x14ac:dyDescent="0.2">
      <c r="B2050" s="33" t="s">
        <v>150</v>
      </c>
      <c r="C2050" s="98">
        <v>6202</v>
      </c>
      <c r="D2050" s="96">
        <v>4430</v>
      </c>
      <c r="E2050" s="96">
        <v>1772</v>
      </c>
      <c r="F2050" s="96"/>
      <c r="G2050" s="96"/>
      <c r="H2050" s="33"/>
      <c r="I2050" s="96"/>
      <c r="J2050" s="96"/>
      <c r="K2050" s="96"/>
      <c r="L2050" s="33"/>
      <c r="M2050" s="96"/>
      <c r="N2050" s="96"/>
      <c r="O2050" s="96"/>
      <c r="P2050" s="96"/>
      <c r="Q2050" s="96"/>
      <c r="R2050" s="96"/>
      <c r="S2050" s="96"/>
      <c r="T2050" s="96"/>
      <c r="U2050" s="96"/>
      <c r="V2050" s="96"/>
      <c r="W2050" s="96"/>
      <c r="X2050" s="96"/>
      <c r="Y2050" s="96"/>
      <c r="Z2050" s="96"/>
    </row>
    <row r="2051" spans="1:60" ht="15" customHeight="1" x14ac:dyDescent="0.2">
      <c r="B2051" s="33" t="s">
        <v>152</v>
      </c>
      <c r="C2051" s="98">
        <v>6202</v>
      </c>
      <c r="D2051" s="96">
        <v>4430</v>
      </c>
      <c r="E2051" s="96">
        <v>1772</v>
      </c>
      <c r="F2051" s="96"/>
      <c r="G2051" s="96"/>
      <c r="H2051" s="33"/>
      <c r="I2051" s="96"/>
      <c r="J2051" s="96"/>
      <c r="K2051" s="96"/>
      <c r="L2051" s="33"/>
      <c r="M2051" s="96"/>
      <c r="N2051" s="96"/>
      <c r="O2051" s="96"/>
      <c r="P2051" s="96"/>
      <c r="Q2051" s="96"/>
      <c r="R2051" s="96"/>
      <c r="S2051" s="96"/>
      <c r="T2051" s="96"/>
      <c r="U2051" s="96"/>
      <c r="V2051" s="96"/>
      <c r="W2051" s="96"/>
      <c r="X2051" s="96"/>
      <c r="Y2051" s="96"/>
      <c r="Z2051" s="96"/>
    </row>
    <row r="2052" spans="1:60" ht="15" customHeight="1" x14ac:dyDescent="0.2">
      <c r="B2052" s="33" t="s">
        <v>155</v>
      </c>
      <c r="C2052" s="98">
        <v>7301</v>
      </c>
      <c r="D2052" s="96">
        <v>5770</v>
      </c>
      <c r="E2052" s="96">
        <v>2086</v>
      </c>
      <c r="F2052" s="96"/>
      <c r="G2052" s="96"/>
      <c r="H2052" s="33"/>
      <c r="I2052" s="96"/>
      <c r="J2052" s="96"/>
      <c r="K2052" s="96"/>
      <c r="L2052" s="33"/>
      <c r="M2052" s="96"/>
      <c r="N2052" s="96"/>
      <c r="O2052" s="96"/>
      <c r="P2052" s="96"/>
      <c r="Q2052" s="96"/>
      <c r="R2052" s="96"/>
      <c r="S2052" s="96"/>
      <c r="T2052" s="96"/>
      <c r="U2052" s="96"/>
      <c r="V2052" s="96"/>
      <c r="W2052" s="96"/>
      <c r="X2052" s="96"/>
      <c r="Y2052" s="96"/>
      <c r="Z2052" s="96"/>
    </row>
    <row r="2053" spans="1:60" ht="15" customHeight="1" x14ac:dyDescent="0.2">
      <c r="B2053" s="33" t="s">
        <v>157</v>
      </c>
      <c r="C2053" s="98">
        <v>3800</v>
      </c>
      <c r="D2053" s="96">
        <v>3600</v>
      </c>
      <c r="E2053" s="96">
        <v>894</v>
      </c>
      <c r="F2053" s="96"/>
      <c r="G2053" s="96"/>
      <c r="H2053" s="33"/>
      <c r="I2053" s="96"/>
      <c r="J2053" s="96"/>
      <c r="K2053" s="96"/>
      <c r="L2053" s="33"/>
      <c r="M2053" s="96"/>
      <c r="N2053" s="96"/>
      <c r="O2053" s="96"/>
      <c r="P2053" s="96"/>
      <c r="Q2053" s="96"/>
      <c r="R2053" s="96"/>
      <c r="S2053" s="96"/>
      <c r="T2053" s="96"/>
      <c r="U2053" s="96"/>
      <c r="V2053" s="96"/>
      <c r="W2053" s="96"/>
      <c r="X2053" s="96"/>
      <c r="Y2053" s="96"/>
      <c r="Z2053" s="96"/>
    </row>
    <row r="2054" spans="1:60" ht="15" customHeight="1" x14ac:dyDescent="0.2">
      <c r="C2054" s="86">
        <f>D2054+E2054</f>
        <v>2002</v>
      </c>
      <c r="D2054" s="86">
        <v>1300</v>
      </c>
      <c r="E2054" s="86">
        <f>D2054*54%</f>
        <v>702</v>
      </c>
    </row>
    <row r="2055" spans="1:60" ht="15.75" customHeight="1" x14ac:dyDescent="0.2"/>
    <row r="2056" spans="1:60" ht="15.75" customHeight="1" x14ac:dyDescent="0.2"/>
    <row r="2057" spans="1:60" ht="27" customHeight="1" x14ac:dyDescent="0.2">
      <c r="A2057" s="215"/>
      <c r="B2057" s="215"/>
      <c r="C2057" s="215"/>
      <c r="D2057" s="215"/>
      <c r="E2057" s="215"/>
      <c r="F2057" s="215"/>
      <c r="G2057" s="215"/>
      <c r="H2057" s="215"/>
      <c r="I2057" s="215"/>
      <c r="J2057" s="215"/>
      <c r="K2057" s="215"/>
      <c r="L2057" s="215"/>
      <c r="M2057" s="215"/>
      <c r="N2057" s="215"/>
      <c r="O2057" s="215"/>
      <c r="P2057" s="215"/>
      <c r="Q2057" s="215"/>
      <c r="R2057" s="215"/>
      <c r="S2057" s="215"/>
      <c r="T2057" s="215"/>
      <c r="U2057" s="215"/>
      <c r="V2057" s="215"/>
      <c r="W2057" s="215"/>
      <c r="X2057" s="215"/>
      <c r="Y2057" s="215"/>
      <c r="Z2057" s="215"/>
      <c r="AA2057" s="215"/>
      <c r="AB2057" s="215"/>
      <c r="AC2057" s="215"/>
      <c r="AD2057" s="215"/>
      <c r="AE2057" s="215"/>
      <c r="AF2057" s="215"/>
      <c r="AG2057" s="215"/>
      <c r="AH2057" s="215"/>
      <c r="AI2057" s="215"/>
      <c r="AJ2057" s="215"/>
      <c r="AK2057" s="215"/>
      <c r="AL2057" s="215"/>
      <c r="AM2057" s="215"/>
      <c r="AN2057" s="215"/>
      <c r="AO2057" s="215"/>
      <c r="AP2057" s="215"/>
      <c r="AQ2057" s="215"/>
      <c r="AR2057" s="215"/>
      <c r="AS2057" s="215"/>
      <c r="AT2057" s="215"/>
      <c r="AU2057" s="215"/>
      <c r="AV2057" s="215"/>
      <c r="AW2057" s="215"/>
      <c r="AX2057" s="215"/>
      <c r="AY2057" s="215"/>
      <c r="AZ2057" s="215"/>
      <c r="BA2057" s="215"/>
      <c r="BB2057" s="215"/>
      <c r="BC2057" s="215"/>
      <c r="BD2057" s="215"/>
      <c r="BE2057" s="215"/>
      <c r="BF2057" s="215"/>
      <c r="BG2057" s="215"/>
      <c r="BH2057" s="215"/>
    </row>
    <row r="2058" spans="1:60" ht="15.75" customHeight="1" x14ac:dyDescent="0.2"/>
    <row r="2059" spans="1:60" ht="15.75" customHeight="1" x14ac:dyDescent="0.2"/>
    <row r="2060" spans="1:60" ht="15.75" customHeight="1" x14ac:dyDescent="0.2"/>
    <row r="2061" spans="1:60" ht="15.75" customHeight="1" x14ac:dyDescent="0.2"/>
    <row r="2062" spans="1:60" ht="15.75" customHeight="1" x14ac:dyDescent="0.2"/>
    <row r="2063" spans="1:60" ht="15.75" customHeight="1" x14ac:dyDescent="0.2"/>
    <row r="2064" spans="1:60" ht="15.75" customHeight="1" x14ac:dyDescent="0.2"/>
    <row r="2065" spans="1:47" ht="15.75" customHeight="1" x14ac:dyDescent="0.2"/>
    <row r="2066" spans="1:47" ht="15" customHeight="1" x14ac:dyDescent="0.2">
      <c r="A2066" s="1" t="s">
        <v>0</v>
      </c>
      <c r="B2066" s="1" t="s">
        <v>1</v>
      </c>
      <c r="C2066" s="2" t="s">
        <v>2</v>
      </c>
      <c r="D2066" s="2" t="s">
        <v>3</v>
      </c>
      <c r="E2066" s="2" t="s">
        <v>4</v>
      </c>
      <c r="F2066" s="2" t="s">
        <v>5</v>
      </c>
      <c r="G2066" s="2" t="s">
        <v>6</v>
      </c>
      <c r="H2066" s="2" t="s">
        <v>7</v>
      </c>
      <c r="I2066" s="2" t="s">
        <v>8</v>
      </c>
      <c r="J2066" s="2" t="s">
        <v>9</v>
      </c>
      <c r="K2066" s="2" t="s">
        <v>10</v>
      </c>
      <c r="L2066" s="2" t="s">
        <v>11</v>
      </c>
      <c r="M2066" s="2" t="s">
        <v>12</v>
      </c>
      <c r="N2066" s="2" t="s">
        <v>13</v>
      </c>
      <c r="O2066" s="2" t="s">
        <v>14</v>
      </c>
      <c r="P2066" s="1" t="s">
        <v>15</v>
      </c>
      <c r="Q2066" s="1" t="s">
        <v>16</v>
      </c>
      <c r="R2066" s="3" t="s">
        <v>17</v>
      </c>
      <c r="S2066" s="3" t="s">
        <v>18</v>
      </c>
      <c r="T2066" s="3" t="s">
        <v>19</v>
      </c>
      <c r="U2066" s="4" t="s">
        <v>20</v>
      </c>
      <c r="V2066" s="3" t="s">
        <v>21</v>
      </c>
      <c r="W2066" s="3" t="s">
        <v>22</v>
      </c>
      <c r="X2066" s="4" t="s">
        <v>23</v>
      </c>
      <c r="Y2066" s="4"/>
      <c r="Z2066" s="4"/>
      <c r="AA2066" s="4"/>
      <c r="AB2066" s="6" t="s">
        <v>27</v>
      </c>
      <c r="AC2066" s="6" t="s">
        <v>28</v>
      </c>
      <c r="AD2066" s="6" t="s">
        <v>131</v>
      </c>
      <c r="AE2066" s="7" t="s">
        <v>29</v>
      </c>
      <c r="AF2066" s="6" t="s">
        <v>120</v>
      </c>
      <c r="AG2066" s="8" t="s">
        <v>31</v>
      </c>
      <c r="AH2066" s="8" t="s">
        <v>32</v>
      </c>
      <c r="AI2066" s="8" t="s">
        <v>33</v>
      </c>
      <c r="AJ2066" s="8" t="s">
        <v>411</v>
      </c>
      <c r="AK2066" s="8" t="s">
        <v>34</v>
      </c>
      <c r="AL2066" s="9" t="s">
        <v>39</v>
      </c>
      <c r="AM2066" s="9" t="s">
        <v>40</v>
      </c>
      <c r="AN2066" s="9" t="s">
        <v>33</v>
      </c>
      <c r="AO2066" s="9" t="s">
        <v>32</v>
      </c>
      <c r="AP2066" s="9" t="s">
        <v>41</v>
      </c>
      <c r="AQ2066" s="9" t="s">
        <v>42</v>
      </c>
      <c r="AR2066" s="9" t="s">
        <v>43</v>
      </c>
      <c r="AS2066" s="9" t="s">
        <v>44</v>
      </c>
      <c r="AT2066" s="9" t="s">
        <v>45</v>
      </c>
      <c r="AU2066" s="9" t="s">
        <v>46</v>
      </c>
    </row>
    <row r="2067" spans="1:47" ht="15" customHeight="1" x14ac:dyDescent="0.2">
      <c r="A2067" s="11"/>
      <c r="B2067" s="11">
        <v>1</v>
      </c>
      <c r="C2067" s="11" t="s">
        <v>47</v>
      </c>
      <c r="D2067" s="11"/>
      <c r="E2067" s="11"/>
      <c r="F2067" s="11"/>
      <c r="G2067" s="11"/>
      <c r="H2067" s="11"/>
      <c r="I2067" s="11"/>
      <c r="J2067" s="11"/>
      <c r="K2067" s="11"/>
      <c r="L2067" s="11"/>
      <c r="M2067" s="11"/>
      <c r="N2067" s="11"/>
      <c r="O2067" s="11"/>
      <c r="P2067" s="11"/>
      <c r="Q2067" s="11"/>
      <c r="R2067" s="11"/>
      <c r="S2067" s="11"/>
      <c r="T2067" s="11"/>
      <c r="U2067" s="11"/>
      <c r="V2067" s="11"/>
      <c r="W2067" s="11"/>
      <c r="X2067" s="11"/>
      <c r="Y2067" s="11"/>
      <c r="Z2067" s="11"/>
      <c r="AA2067" s="11"/>
      <c r="AB2067" s="11"/>
      <c r="AC2067" s="11"/>
      <c r="AD2067" s="11"/>
      <c r="AE2067" s="11"/>
      <c r="AF2067" s="11"/>
      <c r="AG2067" s="11"/>
      <c r="AH2067" s="11"/>
      <c r="AI2067" s="11"/>
      <c r="AJ2067" s="11"/>
      <c r="AK2067" s="11"/>
      <c r="AL2067" s="11"/>
      <c r="AM2067" s="11"/>
      <c r="AN2067" s="11"/>
      <c r="AO2067" s="11"/>
      <c r="AP2067" s="11"/>
      <c r="AQ2067" s="11"/>
      <c r="AR2067" s="11"/>
      <c r="AS2067" s="11"/>
      <c r="AT2067" s="11"/>
      <c r="AU2067" s="11"/>
    </row>
    <row r="2068" spans="1:47" ht="15" customHeight="1" x14ac:dyDescent="0.2">
      <c r="A2068" s="1"/>
      <c r="B2068" s="1"/>
      <c r="C2068" s="13"/>
      <c r="D2068" s="14"/>
      <c r="E2068" s="14"/>
      <c r="F2068" s="14"/>
      <c r="G2068" s="14"/>
      <c r="H2068" s="14"/>
      <c r="I2068" s="14"/>
      <c r="J2068" s="14"/>
      <c r="K2068" s="14"/>
      <c r="L2068" s="14"/>
      <c r="M2068" s="14"/>
      <c r="N2068" s="14"/>
      <c r="O2068" s="14"/>
      <c r="P2068" s="14"/>
      <c r="Q2068" s="1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8"/>
      <c r="AC2068" s="8"/>
      <c r="AD2068" s="8"/>
      <c r="AE2068" s="8"/>
      <c r="AF2068" s="8"/>
      <c r="AG2068" s="8"/>
      <c r="AH2068" s="8"/>
      <c r="AI2068" s="8"/>
      <c r="AJ2068" s="8"/>
      <c r="AK2068" s="8"/>
      <c r="AL2068" s="15"/>
      <c r="AM2068" s="15"/>
      <c r="AN2068" s="15"/>
      <c r="AO2068" s="15"/>
      <c r="AP2068" s="15"/>
      <c r="AQ2068" s="15"/>
      <c r="AR2068" s="15"/>
      <c r="AS2068" s="15"/>
      <c r="AT2068" s="15"/>
      <c r="AU2068" s="15"/>
    </row>
    <row r="2069" spans="1:47" ht="27" customHeight="1" x14ac:dyDescent="0.2">
      <c r="A2069" s="1"/>
      <c r="B2069" s="263">
        <v>1</v>
      </c>
      <c r="C2069" s="240" t="s">
        <v>48</v>
      </c>
      <c r="D2069" s="14"/>
      <c r="E2069" s="14"/>
      <c r="F2069" s="14"/>
      <c r="G2069" s="14"/>
      <c r="H2069" s="14"/>
      <c r="I2069" s="14"/>
      <c r="J2069" s="14"/>
      <c r="K2069" s="14">
        <v>1</v>
      </c>
      <c r="L2069" s="14"/>
      <c r="M2069" s="14"/>
      <c r="N2069" s="14"/>
      <c r="O2069" s="14"/>
      <c r="P2069" s="14"/>
      <c r="Q2069" s="1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8"/>
      <c r="AC2069" s="8"/>
      <c r="AD2069" s="8"/>
      <c r="AE2069" s="8"/>
      <c r="AF2069" s="8"/>
      <c r="AG2069" s="8"/>
      <c r="AH2069" s="8"/>
      <c r="AI2069" s="8"/>
      <c r="AJ2069" s="8"/>
      <c r="AK2069" s="8"/>
      <c r="AL2069" s="15"/>
      <c r="AM2069" s="15"/>
      <c r="AN2069" s="15"/>
      <c r="AO2069" s="15"/>
      <c r="AP2069" s="15"/>
      <c r="AQ2069" s="15"/>
      <c r="AR2069" s="15"/>
      <c r="AS2069" s="15"/>
      <c r="AT2069" s="15"/>
      <c r="AU2069" s="15"/>
    </row>
    <row r="2070" spans="1:47" ht="15" customHeight="1" x14ac:dyDescent="0.2">
      <c r="A2070" s="19"/>
      <c r="B2070" s="261">
        <v>2</v>
      </c>
      <c r="C2070" s="262" t="s">
        <v>49</v>
      </c>
      <c r="D2070" s="14"/>
      <c r="E2070" s="14"/>
      <c r="F2070" s="14"/>
      <c r="G2070" s="14"/>
      <c r="H2070" s="14"/>
      <c r="I2070" s="14"/>
      <c r="J2070" s="14"/>
      <c r="K2070" s="14"/>
      <c r="L2070" s="14"/>
      <c r="M2070" s="14">
        <v>1</v>
      </c>
      <c r="N2070" s="14"/>
      <c r="O2070" s="14"/>
      <c r="P2070" s="14"/>
      <c r="Q2070" s="1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8"/>
      <c r="AC2070" s="8"/>
      <c r="AD2070" s="8"/>
      <c r="AE2070" s="8"/>
      <c r="AF2070" s="8"/>
      <c r="AG2070" s="8">
        <v>1</v>
      </c>
      <c r="AH2070" s="8"/>
      <c r="AI2070" s="8"/>
      <c r="AJ2070" s="8"/>
      <c r="AK2070" s="8"/>
      <c r="AL2070" s="15"/>
      <c r="AM2070" s="15"/>
      <c r="AN2070" s="15"/>
      <c r="AO2070" s="15"/>
      <c r="AP2070" s="15"/>
      <c r="AQ2070" s="15"/>
      <c r="AR2070" s="15"/>
      <c r="AS2070" s="15"/>
      <c r="AT2070" s="15"/>
      <c r="AU2070" s="15"/>
    </row>
    <row r="2071" spans="1:47" ht="15" customHeight="1" x14ac:dyDescent="0.2">
      <c r="A2071" s="1"/>
      <c r="B2071" s="16">
        <v>3</v>
      </c>
      <c r="C2071" s="118" t="s">
        <v>50</v>
      </c>
      <c r="D2071" s="18">
        <v>5</v>
      </c>
      <c r="E2071" s="14"/>
      <c r="F2071" s="14"/>
      <c r="G2071" s="14"/>
      <c r="H2071" s="14"/>
      <c r="I2071" s="14"/>
      <c r="J2071" s="14"/>
      <c r="K2071" s="14"/>
      <c r="L2071" s="14"/>
      <c r="M2071" s="14"/>
      <c r="N2071" s="14"/>
      <c r="O2071" s="14"/>
      <c r="P2071" s="14"/>
      <c r="Q2071" s="1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8"/>
      <c r="AC2071" s="8"/>
      <c r="AD2071" s="8"/>
      <c r="AE2071" s="8"/>
      <c r="AF2071" s="8"/>
      <c r="AG2071" s="8"/>
      <c r="AH2071" s="8"/>
      <c r="AI2071" s="8"/>
      <c r="AJ2071" s="8"/>
      <c r="AK2071" s="8"/>
      <c r="AL2071" s="15"/>
      <c r="AM2071" s="15"/>
      <c r="AN2071" s="15"/>
      <c r="AO2071" s="15"/>
      <c r="AP2071" s="15"/>
      <c r="AQ2071" s="15"/>
      <c r="AR2071" s="15"/>
      <c r="AS2071" s="15"/>
      <c r="AT2071" s="15"/>
      <c r="AU2071" s="15"/>
    </row>
    <row r="2072" spans="1:47" ht="15" customHeight="1" x14ac:dyDescent="0.2">
      <c r="A2072" s="1"/>
      <c r="B2072" s="16">
        <v>4</v>
      </c>
      <c r="C2072" s="17" t="s">
        <v>51</v>
      </c>
      <c r="D2072" s="18"/>
      <c r="E2072" s="14"/>
      <c r="F2072" s="14"/>
      <c r="G2072" s="14"/>
      <c r="H2072" s="14"/>
      <c r="I2072" s="14"/>
      <c r="J2072" s="14"/>
      <c r="K2072" s="14"/>
      <c r="L2072" s="14"/>
      <c r="M2072" s="14"/>
      <c r="N2072" s="14"/>
      <c r="O2072" s="14"/>
      <c r="P2072" s="14"/>
      <c r="Q2072" s="1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8"/>
      <c r="AC2072" s="8"/>
      <c r="AD2072" s="8"/>
      <c r="AE2072" s="8"/>
      <c r="AF2072" s="8"/>
      <c r="AG2072" s="8"/>
      <c r="AH2072" s="8"/>
      <c r="AI2072" s="8"/>
      <c r="AJ2072" s="8"/>
      <c r="AK2072" s="8"/>
      <c r="AL2072" s="15"/>
      <c r="AM2072" s="15"/>
      <c r="AN2072" s="15"/>
      <c r="AO2072" s="15"/>
      <c r="AP2072" s="15"/>
      <c r="AQ2072" s="15"/>
      <c r="AR2072" s="15"/>
      <c r="AS2072" s="15"/>
      <c r="AT2072" s="15"/>
      <c r="AU2072" s="15"/>
    </row>
    <row r="2073" spans="1:47" ht="15" customHeight="1" x14ac:dyDescent="0.2">
      <c r="A2073" s="1"/>
      <c r="B2073" s="21">
        <v>5</v>
      </c>
      <c r="C2073" s="17" t="s">
        <v>52</v>
      </c>
      <c r="D2073" s="18"/>
      <c r="E2073" s="14"/>
      <c r="F2073" s="14"/>
      <c r="G2073" s="14"/>
      <c r="H2073" s="14"/>
      <c r="I2073" s="14"/>
      <c r="J2073" s="14"/>
      <c r="K2073" s="14"/>
      <c r="L2073" s="14"/>
      <c r="M2073" s="14"/>
      <c r="N2073" s="14"/>
      <c r="O2073" s="14"/>
      <c r="P2073" s="14"/>
      <c r="Q2073" s="1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8"/>
      <c r="AC2073" s="8"/>
      <c r="AD2073" s="8"/>
      <c r="AE2073" s="8"/>
      <c r="AF2073" s="8"/>
      <c r="AG2073" s="8"/>
      <c r="AH2073" s="8"/>
      <c r="AI2073" s="8"/>
      <c r="AJ2073" s="8"/>
      <c r="AK2073" s="8"/>
      <c r="AL2073" s="15"/>
      <c r="AM2073" s="15"/>
      <c r="AN2073" s="15"/>
      <c r="AO2073" s="15"/>
      <c r="AP2073" s="15"/>
      <c r="AQ2073" s="15"/>
      <c r="AR2073" s="15"/>
      <c r="AS2073" s="15"/>
      <c r="AT2073" s="15"/>
      <c r="AU2073" s="15"/>
    </row>
    <row r="2074" spans="1:47" ht="15" customHeight="1" x14ac:dyDescent="0.2">
      <c r="A2074" s="22"/>
      <c r="B2074" s="23">
        <v>6</v>
      </c>
      <c r="C2074" s="17" t="s">
        <v>53</v>
      </c>
      <c r="D2074" s="18"/>
      <c r="E2074" s="14"/>
      <c r="F2074" s="14"/>
      <c r="G2074" s="14"/>
      <c r="H2074" s="14"/>
      <c r="I2074" s="14"/>
      <c r="J2074" s="14"/>
      <c r="K2074" s="14"/>
      <c r="L2074" s="14"/>
      <c r="M2074" s="14"/>
      <c r="N2074" s="14"/>
      <c r="O2074" s="14"/>
      <c r="P2074" s="14"/>
      <c r="Q2074" s="1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8"/>
      <c r="AC2074" s="8"/>
      <c r="AD2074" s="8"/>
      <c r="AE2074" s="8"/>
      <c r="AF2074" s="8"/>
      <c r="AG2074" s="8"/>
      <c r="AH2074" s="8"/>
      <c r="AI2074" s="8"/>
      <c r="AJ2074" s="8"/>
      <c r="AK2074" s="8"/>
      <c r="AL2074" s="15"/>
      <c r="AM2074" s="15"/>
      <c r="AN2074" s="15"/>
      <c r="AO2074" s="15"/>
      <c r="AP2074" s="15"/>
      <c r="AQ2074" s="15"/>
      <c r="AR2074" s="15"/>
      <c r="AS2074" s="15"/>
      <c r="AT2074" s="15"/>
      <c r="AU2074" s="15"/>
    </row>
    <row r="2075" spans="1:47" ht="15" customHeight="1" x14ac:dyDescent="0.2">
      <c r="A2075" s="24"/>
      <c r="B2075" s="25"/>
      <c r="C2075" s="129" t="s">
        <v>54</v>
      </c>
      <c r="D2075" s="18"/>
      <c r="E2075" s="14"/>
      <c r="F2075" s="14"/>
      <c r="G2075" s="14"/>
      <c r="H2075" s="14"/>
      <c r="I2075" s="14"/>
      <c r="J2075" s="14"/>
      <c r="K2075" s="14"/>
      <c r="L2075" s="14"/>
      <c r="M2075" s="14"/>
      <c r="N2075" s="14"/>
      <c r="O2075" s="14"/>
      <c r="P2075" s="14"/>
      <c r="Q2075" s="1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8">
        <v>5</v>
      </c>
      <c r="AC2075" s="8"/>
      <c r="AD2075" s="8"/>
      <c r="AE2075" s="8"/>
      <c r="AF2075" s="8"/>
      <c r="AG2075" s="8"/>
      <c r="AH2075" s="8"/>
      <c r="AI2075" s="8"/>
      <c r="AJ2075" s="8"/>
      <c r="AK2075" s="8"/>
      <c r="AL2075" s="15"/>
      <c r="AM2075" s="15"/>
      <c r="AN2075" s="15"/>
      <c r="AO2075" s="15"/>
      <c r="AP2075" s="15"/>
      <c r="AQ2075" s="9"/>
      <c r="AR2075" s="15"/>
      <c r="AS2075" s="15"/>
      <c r="AT2075" s="15"/>
      <c r="AU2075" s="15"/>
    </row>
    <row r="2076" spans="1:47" ht="15" customHeight="1" x14ac:dyDescent="0.2">
      <c r="A2076" s="1"/>
      <c r="B2076" s="24"/>
      <c r="C2076" s="17"/>
      <c r="D2076" s="18"/>
      <c r="E2076" s="14"/>
      <c r="F2076" s="14"/>
      <c r="G2076" s="14"/>
      <c r="H2076" s="14"/>
      <c r="I2076" s="14"/>
      <c r="J2076" s="14"/>
      <c r="K2076" s="14"/>
      <c r="L2076" s="14"/>
      <c r="M2076" s="14"/>
      <c r="N2076" s="14"/>
      <c r="O2076" s="14"/>
      <c r="P2076" s="14"/>
      <c r="Q2076" s="1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8"/>
      <c r="AC2076" s="8"/>
      <c r="AD2076" s="8"/>
      <c r="AE2076" s="8"/>
      <c r="AF2076" s="8"/>
      <c r="AG2076" s="8"/>
      <c r="AH2076" s="8"/>
      <c r="AI2076" s="8"/>
      <c r="AJ2076" s="8"/>
      <c r="AK2076" s="8"/>
      <c r="AL2076" s="15"/>
      <c r="AM2076" s="15"/>
      <c r="AN2076" s="15"/>
      <c r="AO2076" s="15"/>
      <c r="AP2076" s="15"/>
      <c r="AQ2076" s="15"/>
      <c r="AR2076" s="15"/>
      <c r="AS2076" s="15"/>
      <c r="AT2076" s="15"/>
      <c r="AU2076" s="15"/>
    </row>
    <row r="2077" spans="1:47" ht="15" customHeight="1" x14ac:dyDescent="0.2">
      <c r="A2077" s="1"/>
      <c r="B2077" s="26">
        <v>7</v>
      </c>
      <c r="C2077" s="129" t="s">
        <v>55</v>
      </c>
      <c r="D2077" s="18"/>
      <c r="E2077" s="14"/>
      <c r="F2077" s="14"/>
      <c r="G2077" s="14"/>
      <c r="H2077" s="14"/>
      <c r="I2077" s="14"/>
      <c r="J2077" s="14"/>
      <c r="K2077" s="14">
        <v>2</v>
      </c>
      <c r="L2077" s="14"/>
      <c r="M2077" s="14"/>
      <c r="N2077" s="14"/>
      <c r="O2077" s="14"/>
      <c r="P2077" s="14"/>
      <c r="Q2077" s="1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8"/>
      <c r="AC2077" s="8"/>
      <c r="AD2077" s="8"/>
      <c r="AE2077" s="8"/>
      <c r="AF2077" s="8"/>
      <c r="AG2077" s="8"/>
      <c r="AH2077" s="8"/>
      <c r="AI2077" s="8"/>
      <c r="AJ2077" s="8"/>
      <c r="AK2077" s="8"/>
      <c r="AL2077" s="15"/>
      <c r="AM2077" s="15"/>
      <c r="AN2077" s="15"/>
      <c r="AO2077" s="15"/>
      <c r="AP2077" s="15"/>
      <c r="AQ2077" s="15"/>
      <c r="AR2077" s="15"/>
      <c r="AS2077" s="15"/>
      <c r="AT2077" s="15"/>
      <c r="AU2077" s="15"/>
    </row>
    <row r="2078" spans="1:47" ht="15" customHeight="1" x14ac:dyDescent="0.2">
      <c r="A2078" s="1"/>
      <c r="B2078" s="26">
        <v>8</v>
      </c>
      <c r="C2078" s="27" t="s">
        <v>56</v>
      </c>
      <c r="D2078" s="18"/>
      <c r="E2078" s="14"/>
      <c r="F2078" s="14"/>
      <c r="G2078" s="14"/>
      <c r="H2078" s="14"/>
      <c r="I2078" s="14"/>
      <c r="J2078" s="14"/>
      <c r="K2078" s="14"/>
      <c r="L2078" s="14"/>
      <c r="M2078" s="14"/>
      <c r="N2078" s="14"/>
      <c r="O2078" s="14"/>
      <c r="P2078" s="14"/>
      <c r="Q2078" s="1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8"/>
      <c r="AC2078" s="8"/>
      <c r="AD2078" s="8"/>
      <c r="AE2078" s="8"/>
      <c r="AF2078" s="8"/>
      <c r="AG2078" s="8"/>
      <c r="AH2078" s="8"/>
      <c r="AI2078" s="8"/>
      <c r="AJ2078" s="8"/>
      <c r="AK2078" s="8"/>
      <c r="AL2078" s="15"/>
      <c r="AM2078" s="15"/>
      <c r="AN2078" s="15"/>
      <c r="AO2078" s="15"/>
      <c r="AP2078" s="15"/>
      <c r="AQ2078" s="15"/>
      <c r="AR2078" s="15"/>
      <c r="AS2078" s="15"/>
      <c r="AT2078" s="15"/>
      <c r="AU2078" s="15"/>
    </row>
    <row r="2079" spans="1:47" ht="15" customHeight="1" x14ac:dyDescent="0.2">
      <c r="A2079" s="1"/>
      <c r="B2079" s="26">
        <v>9</v>
      </c>
      <c r="C2079" s="17" t="s">
        <v>57</v>
      </c>
      <c r="D2079" s="18"/>
      <c r="E2079" s="14"/>
      <c r="F2079" s="14"/>
      <c r="G2079" s="14"/>
      <c r="H2079" s="14"/>
      <c r="I2079" s="14"/>
      <c r="J2079" s="14"/>
      <c r="K2079" s="14"/>
      <c r="L2079" s="14"/>
      <c r="M2079" s="14"/>
      <c r="N2079" s="14"/>
      <c r="O2079" s="14"/>
      <c r="P2079" s="14"/>
      <c r="Q2079" s="1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8"/>
      <c r="AC2079" s="8"/>
      <c r="AD2079" s="8"/>
      <c r="AE2079" s="8"/>
      <c r="AF2079" s="8"/>
      <c r="AG2079" s="8"/>
      <c r="AH2079" s="8"/>
      <c r="AI2079" s="8"/>
      <c r="AJ2079" s="8"/>
      <c r="AK2079" s="8"/>
      <c r="AL2079" s="15"/>
      <c r="AM2079" s="15"/>
      <c r="AN2079" s="15"/>
      <c r="AO2079" s="15"/>
      <c r="AP2079" s="15"/>
      <c r="AQ2079" s="15"/>
      <c r="AR2079" s="15"/>
      <c r="AS2079" s="15"/>
      <c r="AT2079" s="15"/>
      <c r="AU2079" s="15"/>
    </row>
    <row r="2080" spans="1:47" ht="15" customHeight="1" x14ac:dyDescent="0.2">
      <c r="A2080" s="1"/>
      <c r="B2080" s="24"/>
      <c r="C2080" s="17"/>
      <c r="D2080" s="18"/>
      <c r="E2080" s="14"/>
      <c r="F2080" s="14"/>
      <c r="G2080" s="14"/>
      <c r="H2080" s="14"/>
      <c r="I2080" s="14"/>
      <c r="J2080" s="14"/>
      <c r="K2080" s="14"/>
      <c r="L2080" s="14"/>
      <c r="M2080" s="14"/>
      <c r="N2080" s="14"/>
      <c r="O2080" s="14"/>
      <c r="P2080" s="14"/>
      <c r="Q2080" s="1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8"/>
      <c r="AC2080" s="28"/>
      <c r="AD2080" s="8"/>
      <c r="AE2080" s="8"/>
      <c r="AF2080" s="8"/>
      <c r="AG2080" s="8"/>
      <c r="AH2080" s="8"/>
      <c r="AI2080" s="8"/>
      <c r="AJ2080" s="8"/>
      <c r="AK2080" s="8"/>
      <c r="AL2080" s="15"/>
      <c r="AM2080" s="15"/>
      <c r="AN2080" s="15"/>
      <c r="AO2080" s="15"/>
      <c r="AP2080" s="15"/>
      <c r="AQ2080" s="15"/>
      <c r="AR2080" s="15"/>
      <c r="AS2080" s="15"/>
      <c r="AT2080" s="15"/>
      <c r="AU2080" s="15"/>
    </row>
    <row r="2081" spans="1:47" ht="15" customHeight="1" x14ac:dyDescent="0.2">
      <c r="A2081" s="22"/>
      <c r="B2081" s="29">
        <v>10</v>
      </c>
      <c r="C2081" s="129" t="s">
        <v>58</v>
      </c>
      <c r="D2081" s="18"/>
      <c r="E2081" s="14"/>
      <c r="F2081" s="14"/>
      <c r="G2081" s="14"/>
      <c r="H2081" s="14"/>
      <c r="I2081" s="14"/>
      <c r="J2081" s="14"/>
      <c r="K2081" s="14">
        <v>2</v>
      </c>
      <c r="L2081" s="14"/>
      <c r="M2081" s="14"/>
      <c r="N2081" s="14"/>
      <c r="O2081" s="14"/>
      <c r="P2081" s="14"/>
      <c r="Q2081" s="1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8"/>
      <c r="AC2081" s="8"/>
      <c r="AD2081" s="8"/>
      <c r="AE2081" s="8"/>
      <c r="AF2081" s="8"/>
      <c r="AG2081" s="8"/>
      <c r="AH2081" s="8"/>
      <c r="AI2081" s="8"/>
      <c r="AJ2081" s="8"/>
      <c r="AK2081" s="8"/>
      <c r="AL2081" s="15"/>
      <c r="AM2081" s="15"/>
      <c r="AN2081" s="15"/>
      <c r="AO2081" s="15"/>
      <c r="AP2081" s="15"/>
      <c r="AQ2081" s="15"/>
      <c r="AR2081" s="15"/>
      <c r="AS2081" s="15"/>
      <c r="AT2081" s="15"/>
      <c r="AU2081" s="15"/>
    </row>
    <row r="2082" spans="1:47" ht="15" customHeight="1" x14ac:dyDescent="0.2">
      <c r="A2082" s="1"/>
      <c r="B2082" s="30">
        <v>11</v>
      </c>
      <c r="C2082" s="17" t="s">
        <v>59</v>
      </c>
      <c r="D2082" s="18"/>
      <c r="E2082" s="14"/>
      <c r="F2082" s="14"/>
      <c r="G2082" s="14"/>
      <c r="H2082" s="14"/>
      <c r="I2082" s="14"/>
      <c r="J2082" s="14"/>
      <c r="K2082" s="14"/>
      <c r="L2082" s="14"/>
      <c r="M2082" s="14"/>
      <c r="N2082" s="14"/>
      <c r="O2082" s="14"/>
      <c r="P2082" s="14"/>
      <c r="Q2082" s="1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8"/>
      <c r="AC2082" s="8"/>
      <c r="AD2082" s="8"/>
      <c r="AE2082" s="8"/>
      <c r="AF2082" s="8"/>
      <c r="AG2082" s="8"/>
      <c r="AH2082" s="8"/>
      <c r="AI2082" s="8"/>
      <c r="AJ2082" s="8"/>
      <c r="AK2082" s="8"/>
      <c r="AL2082" s="15"/>
      <c r="AM2082" s="15"/>
      <c r="AN2082" s="15"/>
      <c r="AO2082" s="15"/>
      <c r="AP2082" s="15"/>
      <c r="AQ2082" s="15"/>
      <c r="AR2082" s="15"/>
      <c r="AS2082" s="15"/>
      <c r="AT2082" s="15"/>
      <c r="AU2082" s="15"/>
    </row>
    <row r="2083" spans="1:47" ht="15" customHeight="1" x14ac:dyDescent="0.2">
      <c r="A2083" s="1"/>
      <c r="B2083" s="31">
        <v>12</v>
      </c>
      <c r="C2083" s="129" t="s">
        <v>60</v>
      </c>
      <c r="D2083" s="18"/>
      <c r="E2083" s="14"/>
      <c r="F2083" s="14"/>
      <c r="G2083" s="14"/>
      <c r="H2083" s="14"/>
      <c r="I2083" s="14"/>
      <c r="J2083" s="14"/>
      <c r="K2083" s="14">
        <v>1</v>
      </c>
      <c r="L2083" s="14"/>
      <c r="M2083" s="14"/>
      <c r="N2083" s="14"/>
      <c r="O2083" s="14"/>
      <c r="P2083" s="14"/>
      <c r="Q2083" s="1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8"/>
      <c r="AC2083" s="8"/>
      <c r="AD2083" s="8"/>
      <c r="AE2083" s="8"/>
      <c r="AF2083" s="8"/>
      <c r="AG2083" s="8"/>
      <c r="AH2083" s="8"/>
      <c r="AI2083" s="8"/>
      <c r="AJ2083" s="8"/>
      <c r="AK2083" s="8"/>
      <c r="AL2083" s="15"/>
      <c r="AM2083" s="15"/>
      <c r="AN2083" s="15"/>
      <c r="AO2083" s="15"/>
      <c r="AP2083" s="9"/>
      <c r="AQ2083" s="15"/>
      <c r="AR2083" s="15"/>
      <c r="AS2083" s="15"/>
      <c r="AT2083" s="15"/>
      <c r="AU2083" s="15"/>
    </row>
    <row r="2084" spans="1:47" ht="15" customHeight="1" x14ac:dyDescent="0.2">
      <c r="A2084" s="1"/>
      <c r="B2084" s="31">
        <v>13</v>
      </c>
      <c r="C2084" s="17" t="s">
        <v>61</v>
      </c>
      <c r="D2084" s="18"/>
      <c r="E2084" s="14"/>
      <c r="F2084" s="14"/>
      <c r="G2084" s="14"/>
      <c r="H2084" s="14"/>
      <c r="I2084" s="14"/>
      <c r="J2084" s="14"/>
      <c r="K2084" s="14"/>
      <c r="L2084" s="14"/>
      <c r="M2084" s="14"/>
      <c r="N2084" s="14"/>
      <c r="O2084" s="14"/>
      <c r="P2084" s="14"/>
      <c r="Q2084" s="1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8"/>
      <c r="AC2084" s="8"/>
      <c r="AD2084" s="8"/>
      <c r="AE2084" s="8"/>
      <c r="AF2084" s="8"/>
      <c r="AG2084" s="8"/>
      <c r="AH2084" s="8"/>
      <c r="AI2084" s="8"/>
      <c r="AJ2084" s="8"/>
      <c r="AK2084" s="8"/>
      <c r="AL2084" s="15"/>
      <c r="AM2084" s="15"/>
      <c r="AN2084" s="15"/>
      <c r="AO2084" s="15"/>
      <c r="AP2084" s="15"/>
      <c r="AQ2084" s="15"/>
      <c r="AR2084" s="15"/>
      <c r="AS2084" s="15"/>
      <c r="AT2084" s="15"/>
      <c r="AU2084" s="15"/>
    </row>
    <row r="2085" spans="1:47" ht="15" customHeight="1" x14ac:dyDescent="0.2">
      <c r="A2085" s="1"/>
      <c r="B2085" s="31">
        <v>14</v>
      </c>
      <c r="C2085" s="129" t="s">
        <v>62</v>
      </c>
      <c r="D2085" s="18"/>
      <c r="E2085" s="14"/>
      <c r="F2085" s="14"/>
      <c r="G2085" s="14"/>
      <c r="H2085" s="14"/>
      <c r="I2085" s="14"/>
      <c r="J2085" s="14"/>
      <c r="K2085" s="14"/>
      <c r="L2085" s="14"/>
      <c r="M2085" s="14">
        <v>1</v>
      </c>
      <c r="N2085" s="14"/>
      <c r="O2085" s="14"/>
      <c r="P2085" s="14"/>
      <c r="Q2085" s="1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8"/>
      <c r="AC2085" s="8"/>
      <c r="AD2085" s="8"/>
      <c r="AE2085" s="8"/>
      <c r="AF2085" s="8"/>
      <c r="AG2085" s="8"/>
      <c r="AH2085" s="8"/>
      <c r="AI2085" s="8">
        <v>1</v>
      </c>
      <c r="AJ2085" s="8"/>
      <c r="AK2085" s="8"/>
      <c r="AL2085" s="15"/>
      <c r="AM2085" s="15"/>
      <c r="AN2085" s="15"/>
      <c r="AO2085" s="15"/>
      <c r="AP2085" s="15"/>
      <c r="AQ2085" s="15"/>
      <c r="AR2085" s="15"/>
      <c r="AS2085" s="15"/>
      <c r="AT2085" s="15"/>
      <c r="AU2085" s="15"/>
    </row>
    <row r="2086" spans="1:47" ht="15" customHeight="1" x14ac:dyDescent="0.2">
      <c r="A2086" s="1"/>
      <c r="B2086" s="31">
        <v>15</v>
      </c>
      <c r="C2086" s="129" t="s">
        <v>63</v>
      </c>
      <c r="D2086" s="18"/>
      <c r="E2086" s="14"/>
      <c r="F2086" s="14"/>
      <c r="G2086" s="14"/>
      <c r="H2086" s="14"/>
      <c r="I2086" s="14"/>
      <c r="J2086" s="14"/>
      <c r="K2086" s="14"/>
      <c r="L2086" s="14"/>
      <c r="M2086" s="14"/>
      <c r="N2086" s="14"/>
      <c r="O2086" s="14"/>
      <c r="P2086" s="14"/>
      <c r="Q2086" s="1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8">
        <v>9</v>
      </c>
      <c r="AC2086" s="8"/>
      <c r="AD2086" s="8"/>
      <c r="AE2086" s="8"/>
      <c r="AF2086" s="8"/>
      <c r="AG2086" s="8"/>
      <c r="AH2086" s="8"/>
      <c r="AI2086" s="8"/>
      <c r="AJ2086" s="8"/>
      <c r="AK2086" s="8"/>
      <c r="AL2086" s="15"/>
      <c r="AM2086" s="15"/>
      <c r="AN2086" s="15"/>
      <c r="AO2086" s="15"/>
      <c r="AP2086" s="15"/>
      <c r="AQ2086" s="9"/>
      <c r="AR2086" s="15"/>
      <c r="AS2086" s="15"/>
      <c r="AT2086" s="15"/>
      <c r="AU2086" s="15"/>
    </row>
    <row r="2087" spans="1:47" ht="15" customHeight="1" x14ac:dyDescent="0.2">
      <c r="A2087" s="1"/>
      <c r="B2087" s="31">
        <v>16</v>
      </c>
      <c r="C2087" s="17" t="s">
        <v>64</v>
      </c>
      <c r="D2087" s="18"/>
      <c r="E2087" s="14"/>
      <c r="F2087" s="14"/>
      <c r="G2087" s="14"/>
      <c r="H2087" s="14"/>
      <c r="I2087" s="14"/>
      <c r="J2087" s="14"/>
      <c r="K2087" s="14"/>
      <c r="L2087" s="14"/>
      <c r="M2087" s="14"/>
      <c r="N2087" s="14"/>
      <c r="O2087" s="14"/>
      <c r="P2087" s="14"/>
      <c r="Q2087" s="1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8"/>
      <c r="AC2087" s="8"/>
      <c r="AD2087" s="8"/>
      <c r="AE2087" s="8"/>
      <c r="AF2087" s="8"/>
      <c r="AG2087" s="8"/>
      <c r="AH2087" s="8"/>
      <c r="AI2087" s="8"/>
      <c r="AJ2087" s="8"/>
      <c r="AK2087" s="8"/>
      <c r="AL2087" s="15"/>
      <c r="AM2087" s="15"/>
      <c r="AN2087" s="15"/>
      <c r="AO2087" s="15"/>
      <c r="AP2087" s="15"/>
      <c r="AQ2087" s="15"/>
      <c r="AR2087" s="15"/>
      <c r="AS2087" s="15"/>
      <c r="AT2087" s="15"/>
      <c r="AU2087" s="15"/>
    </row>
    <row r="2088" spans="1:47" ht="15" customHeight="1" x14ac:dyDescent="0.2">
      <c r="A2088" s="1"/>
      <c r="B2088" s="31">
        <v>17</v>
      </c>
      <c r="C2088" s="129" t="s">
        <v>65</v>
      </c>
      <c r="D2088" s="18">
        <v>7</v>
      </c>
      <c r="E2088" s="14">
        <v>7</v>
      </c>
      <c r="F2088" s="14">
        <v>5</v>
      </c>
      <c r="G2088" s="14">
        <v>5</v>
      </c>
      <c r="H2088" s="14"/>
      <c r="I2088" s="14"/>
      <c r="J2088" s="14"/>
      <c r="K2088" s="14">
        <v>1</v>
      </c>
      <c r="L2088" s="14"/>
      <c r="M2088" s="14"/>
      <c r="N2088" s="14"/>
      <c r="O2088" s="14"/>
      <c r="P2088" s="14">
        <v>1</v>
      </c>
      <c r="Q2088" s="1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8"/>
      <c r="AC2088" s="8"/>
      <c r="AD2088" s="8"/>
      <c r="AE2088" s="8"/>
      <c r="AF2088" s="8"/>
      <c r="AG2088" s="8"/>
      <c r="AH2088" s="8"/>
      <c r="AI2088" s="8"/>
      <c r="AJ2088" s="8"/>
      <c r="AK2088" s="8">
        <v>1</v>
      </c>
      <c r="AL2088" s="15"/>
      <c r="AM2088" s="15"/>
      <c r="AN2088" s="15"/>
      <c r="AO2088" s="15"/>
      <c r="AP2088" s="15"/>
      <c r="AQ2088" s="15"/>
      <c r="AR2088" s="15"/>
      <c r="AS2088" s="15"/>
      <c r="AT2088" s="15"/>
      <c r="AU2088" s="15"/>
    </row>
    <row r="2089" spans="1:47" ht="15" customHeight="1" x14ac:dyDescent="0.2">
      <c r="B2089" s="31">
        <v>18</v>
      </c>
      <c r="C2089" s="129" t="s">
        <v>66</v>
      </c>
      <c r="D2089" s="18"/>
      <c r="E2089" s="14"/>
      <c r="F2089" s="14"/>
      <c r="G2089" s="14"/>
      <c r="H2089" s="14"/>
      <c r="I2089" s="14"/>
      <c r="J2089" s="14"/>
      <c r="K2089" s="32">
        <v>1</v>
      </c>
      <c r="L2089" s="14"/>
      <c r="M2089" s="14"/>
      <c r="N2089" s="14"/>
      <c r="O2089" s="14"/>
      <c r="P2089" s="14"/>
      <c r="Q2089" s="1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8"/>
      <c r="AC2089" s="8"/>
      <c r="AD2089" s="8"/>
      <c r="AE2089" s="8"/>
      <c r="AF2089" s="8"/>
      <c r="AG2089" s="8"/>
      <c r="AH2089" s="8"/>
      <c r="AI2089" s="8"/>
      <c r="AJ2089" s="8"/>
      <c r="AK2089" s="8"/>
      <c r="AL2089" s="15"/>
      <c r="AM2089" s="15"/>
      <c r="AN2089" s="15"/>
      <c r="AO2089" s="15"/>
      <c r="AP2089" s="15"/>
      <c r="AQ2089" s="15"/>
      <c r="AR2089" s="15"/>
      <c r="AS2089" s="15"/>
      <c r="AT2089" s="15"/>
      <c r="AU2089" s="15"/>
    </row>
    <row r="2090" spans="1:47" ht="15" customHeight="1" x14ac:dyDescent="0.2">
      <c r="A2090" s="33" t="s">
        <v>67</v>
      </c>
      <c r="B2090" s="31">
        <v>19</v>
      </c>
      <c r="C2090" s="17" t="s">
        <v>68</v>
      </c>
      <c r="D2090" s="18"/>
      <c r="E2090" s="14"/>
      <c r="F2090" s="14"/>
      <c r="G2090" s="14"/>
      <c r="H2090" s="14"/>
      <c r="I2090" s="14"/>
      <c r="J2090" s="14"/>
      <c r="K2090" s="14"/>
      <c r="L2090" s="14"/>
      <c r="M2090" s="14"/>
      <c r="N2090" s="14"/>
      <c r="O2090" s="14"/>
      <c r="P2090" s="14"/>
      <c r="Q2090" s="1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8"/>
      <c r="AC2090" s="8"/>
      <c r="AD2090" s="8"/>
      <c r="AE2090" s="8"/>
      <c r="AF2090" s="8"/>
      <c r="AG2090" s="8"/>
      <c r="AH2090" s="8"/>
      <c r="AI2090" s="8"/>
      <c r="AJ2090" s="34"/>
      <c r="AK2090" s="8"/>
      <c r="AL2090" s="15"/>
      <c r="AM2090" s="15"/>
      <c r="AN2090" s="15"/>
      <c r="AO2090" s="15"/>
      <c r="AP2090" s="15"/>
      <c r="AQ2090" s="15"/>
      <c r="AR2090" s="15"/>
      <c r="AS2090" s="15"/>
      <c r="AT2090" s="15"/>
      <c r="AU2090" s="15"/>
    </row>
    <row r="2091" spans="1:47" ht="15" customHeight="1" x14ac:dyDescent="0.2">
      <c r="A2091" s="1"/>
      <c r="B2091" s="31">
        <v>20</v>
      </c>
      <c r="C2091" s="129" t="s">
        <v>69</v>
      </c>
      <c r="D2091" s="35"/>
      <c r="E2091" s="14"/>
      <c r="F2091" s="14"/>
      <c r="G2091" s="14"/>
      <c r="H2091" s="14"/>
      <c r="I2091" s="14"/>
      <c r="J2091" s="14"/>
      <c r="K2091" s="14">
        <v>2</v>
      </c>
      <c r="L2091" s="14"/>
      <c r="M2091" s="14"/>
      <c r="N2091" s="14"/>
      <c r="O2091" s="14"/>
      <c r="P2091" s="14"/>
      <c r="Q2091" s="1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8"/>
      <c r="AC2091" s="8"/>
      <c r="AD2091" s="8"/>
      <c r="AE2091" s="8"/>
      <c r="AF2091" s="8"/>
      <c r="AG2091" s="8"/>
      <c r="AH2091" s="8"/>
      <c r="AI2091" s="8"/>
      <c r="AJ2091" s="8"/>
      <c r="AK2091" s="8"/>
      <c r="AL2091" s="15"/>
      <c r="AM2091" s="15"/>
      <c r="AN2091" s="15"/>
      <c r="AO2091" s="15"/>
      <c r="AP2091" s="15"/>
      <c r="AQ2091" s="15"/>
      <c r="AR2091" s="15"/>
      <c r="AS2091" s="15"/>
      <c r="AT2091" s="15"/>
      <c r="AU2091" s="15"/>
    </row>
    <row r="2092" spans="1:47" ht="15" customHeight="1" x14ac:dyDescent="0.2">
      <c r="A2092" s="1"/>
      <c r="B2092" s="31">
        <v>21</v>
      </c>
      <c r="C2092" s="17" t="s">
        <v>70</v>
      </c>
      <c r="D2092" s="18"/>
      <c r="E2092" s="14"/>
      <c r="F2092" s="14"/>
      <c r="G2092" s="14"/>
      <c r="H2092" s="14"/>
      <c r="I2092" s="14"/>
      <c r="J2092" s="14"/>
      <c r="K2092" s="14"/>
      <c r="L2092" s="14"/>
      <c r="M2092" s="14"/>
      <c r="N2092" s="14"/>
      <c r="O2092" s="14"/>
      <c r="P2092" s="14"/>
      <c r="Q2092" s="1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8"/>
      <c r="AC2092" s="8"/>
      <c r="AD2092" s="8"/>
      <c r="AE2092" s="8"/>
      <c r="AF2092" s="8"/>
      <c r="AG2092" s="8"/>
      <c r="AH2092" s="8"/>
      <c r="AI2092" s="8"/>
      <c r="AJ2092" s="8"/>
      <c r="AK2092" s="8"/>
      <c r="AL2092" s="15"/>
      <c r="AM2092" s="15"/>
      <c r="AN2092" s="15"/>
      <c r="AO2092" s="15"/>
      <c r="AP2092" s="15"/>
      <c r="AQ2092" s="15"/>
      <c r="AR2092" s="15"/>
      <c r="AS2092" s="15"/>
      <c r="AT2092" s="15"/>
      <c r="AU2092" s="15"/>
    </row>
    <row r="2093" spans="1:47" ht="15" customHeight="1" x14ac:dyDescent="0.2">
      <c r="A2093" s="1"/>
      <c r="B2093" s="31">
        <v>22</v>
      </c>
      <c r="C2093" s="17" t="s">
        <v>71</v>
      </c>
      <c r="D2093" s="18"/>
      <c r="E2093" s="14"/>
      <c r="F2093" s="14"/>
      <c r="G2093" s="14"/>
      <c r="H2093" s="14"/>
      <c r="I2093" s="14"/>
      <c r="J2093" s="14"/>
      <c r="K2093" s="14"/>
      <c r="L2093" s="14"/>
      <c r="M2093" s="14"/>
      <c r="N2093" s="14"/>
      <c r="O2093" s="14"/>
      <c r="P2093" s="14"/>
      <c r="Q2093" s="1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8"/>
      <c r="AC2093" s="8"/>
      <c r="AD2093" s="8"/>
      <c r="AE2093" s="8"/>
      <c r="AF2093" s="8"/>
      <c r="AG2093" s="8"/>
      <c r="AH2093" s="8"/>
      <c r="AI2093" s="8"/>
      <c r="AJ2093" s="8"/>
      <c r="AK2093" s="8"/>
      <c r="AL2093" s="15"/>
      <c r="AM2093" s="15"/>
      <c r="AN2093" s="15"/>
      <c r="AO2093" s="15"/>
      <c r="AP2093" s="15"/>
      <c r="AQ2093" s="15"/>
      <c r="AR2093" s="15"/>
      <c r="AS2093" s="15"/>
      <c r="AT2093" s="15"/>
      <c r="AU2093" s="15"/>
    </row>
    <row r="2094" spans="1:47" ht="15" customHeight="1" x14ac:dyDescent="0.2">
      <c r="A2094" s="1"/>
      <c r="B2094" s="31">
        <v>23</v>
      </c>
      <c r="C2094" s="129" t="s">
        <v>72</v>
      </c>
      <c r="D2094" s="18">
        <v>8</v>
      </c>
      <c r="E2094" s="14"/>
      <c r="F2094" s="14"/>
      <c r="G2094" s="14"/>
      <c r="H2094" s="14"/>
      <c r="I2094" s="14"/>
      <c r="J2094" s="14"/>
      <c r="K2094" s="14"/>
      <c r="L2094" s="14">
        <v>4</v>
      </c>
      <c r="M2094" s="36"/>
      <c r="N2094" s="14"/>
      <c r="O2094" s="14"/>
      <c r="P2094" s="14"/>
      <c r="Q2094" s="1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8"/>
      <c r="AC2094" s="8"/>
      <c r="AD2094" s="8"/>
      <c r="AE2094" s="8"/>
      <c r="AF2094" s="8"/>
      <c r="AG2094" s="8"/>
      <c r="AH2094" s="8"/>
      <c r="AI2094" s="8"/>
      <c r="AJ2094" s="8"/>
      <c r="AK2094" s="8"/>
      <c r="AL2094" s="15"/>
      <c r="AM2094" s="15"/>
      <c r="AN2094" s="15"/>
      <c r="AO2094" s="15"/>
      <c r="AP2094" s="15"/>
      <c r="AQ2094" s="15"/>
      <c r="AR2094" s="15"/>
      <c r="AS2094" s="15"/>
      <c r="AT2094" s="15"/>
      <c r="AU2094" s="15"/>
    </row>
    <row r="2095" spans="1:47" ht="15" customHeight="1" x14ac:dyDescent="0.2">
      <c r="A2095" s="1" t="s">
        <v>464</v>
      </c>
      <c r="B2095" s="31">
        <v>24</v>
      </c>
      <c r="C2095" s="129" t="s">
        <v>73</v>
      </c>
      <c r="D2095" s="18">
        <v>2</v>
      </c>
      <c r="E2095" s="14">
        <v>2</v>
      </c>
      <c r="F2095" s="14"/>
      <c r="G2095" s="14"/>
      <c r="H2095" s="14"/>
      <c r="I2095" s="14"/>
      <c r="J2095" s="14"/>
      <c r="K2095" s="14"/>
      <c r="L2095" s="14"/>
      <c r="M2095" s="14"/>
      <c r="N2095" s="14"/>
      <c r="O2095" s="14"/>
      <c r="P2095" s="14"/>
      <c r="Q2095" s="1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8">
        <v>4</v>
      </c>
      <c r="AC2095" s="8"/>
      <c r="AD2095" s="8"/>
      <c r="AE2095" s="8"/>
      <c r="AF2095" s="8"/>
      <c r="AG2095" s="8"/>
      <c r="AH2095" s="8"/>
      <c r="AI2095" s="8"/>
      <c r="AJ2095" s="8"/>
      <c r="AK2095" s="8"/>
      <c r="AL2095" s="15"/>
      <c r="AM2095" s="15"/>
      <c r="AN2095" s="15"/>
      <c r="AO2095" s="15"/>
      <c r="AP2095" s="15"/>
      <c r="AQ2095" s="15"/>
      <c r="AR2095" s="15"/>
      <c r="AS2095" s="15"/>
      <c r="AT2095" s="15"/>
      <c r="AU2095" s="15"/>
    </row>
    <row r="2096" spans="1:47" ht="15" customHeight="1" x14ac:dyDescent="0.2">
      <c r="A2096" s="1"/>
      <c r="B2096" s="31">
        <v>25</v>
      </c>
      <c r="C2096" s="17" t="s">
        <v>74</v>
      </c>
      <c r="D2096" s="18"/>
      <c r="E2096" s="14"/>
      <c r="F2096" s="14"/>
      <c r="G2096" s="14"/>
      <c r="H2096" s="14"/>
      <c r="I2096" s="14"/>
      <c r="J2096" s="14"/>
      <c r="K2096" s="14"/>
      <c r="L2096" s="14"/>
      <c r="M2096" s="14"/>
      <c r="N2096" s="14"/>
      <c r="O2096" s="14"/>
      <c r="P2096" s="14"/>
      <c r="Q2096" s="1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8"/>
      <c r="AC2096" s="8"/>
      <c r="AD2096" s="8"/>
      <c r="AE2096" s="8"/>
      <c r="AF2096" s="8"/>
      <c r="AG2096" s="8"/>
      <c r="AH2096" s="8"/>
      <c r="AI2096" s="8"/>
      <c r="AJ2096" s="8"/>
      <c r="AK2096" s="8"/>
      <c r="AL2096" s="15"/>
      <c r="AM2096" s="15"/>
      <c r="AN2096" s="15"/>
      <c r="AO2096" s="15"/>
      <c r="AP2096" s="15"/>
      <c r="AQ2096" s="15"/>
      <c r="AR2096" s="15"/>
      <c r="AS2096" s="15"/>
      <c r="AT2096" s="15"/>
      <c r="AU2096" s="15"/>
    </row>
    <row r="2097" spans="1:47" ht="15" customHeight="1" x14ac:dyDescent="0.2">
      <c r="A2097" s="1"/>
      <c r="B2097" s="31">
        <v>26</v>
      </c>
      <c r="C2097" s="17" t="s">
        <v>75</v>
      </c>
      <c r="D2097" s="18"/>
      <c r="E2097" s="14"/>
      <c r="F2097" s="14"/>
      <c r="G2097" s="14"/>
      <c r="H2097" s="14"/>
      <c r="I2097" s="14"/>
      <c r="J2097" s="14"/>
      <c r="K2097" s="14"/>
      <c r="L2097" s="14"/>
      <c r="M2097" s="14"/>
      <c r="N2097" s="14"/>
      <c r="O2097" s="14"/>
      <c r="P2097" s="14"/>
      <c r="Q2097" s="1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8"/>
      <c r="AC2097" s="8"/>
      <c r="AD2097" s="8"/>
      <c r="AE2097" s="8"/>
      <c r="AF2097" s="8"/>
      <c r="AG2097" s="8"/>
      <c r="AH2097" s="8"/>
      <c r="AI2097" s="8"/>
      <c r="AJ2097" s="8"/>
      <c r="AK2097" s="8"/>
      <c r="AL2097" s="15"/>
      <c r="AM2097" s="15"/>
      <c r="AN2097" s="15"/>
      <c r="AO2097" s="15"/>
      <c r="AP2097" s="15"/>
      <c r="AQ2097" s="15"/>
      <c r="AR2097" s="15"/>
      <c r="AS2097" s="15"/>
      <c r="AT2097" s="15"/>
      <c r="AU2097" s="15"/>
    </row>
    <row r="2098" spans="1:47" ht="15" customHeight="1" x14ac:dyDescent="0.2">
      <c r="A2098" s="1" t="s">
        <v>465</v>
      </c>
      <c r="B2098" s="31">
        <v>27</v>
      </c>
      <c r="C2098" s="129" t="s">
        <v>76</v>
      </c>
      <c r="D2098" s="18"/>
      <c r="E2098" s="14"/>
      <c r="F2098" s="14"/>
      <c r="G2098" s="14"/>
      <c r="H2098" s="14"/>
      <c r="I2098" s="14"/>
      <c r="J2098" s="14"/>
      <c r="K2098" s="14"/>
      <c r="L2098" s="14"/>
      <c r="M2098" s="14"/>
      <c r="N2098" s="14"/>
      <c r="O2098" s="14"/>
      <c r="P2098" s="14"/>
      <c r="Q2098" s="1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8">
        <v>4</v>
      </c>
      <c r="AC2098" s="8"/>
      <c r="AD2098" s="8"/>
      <c r="AE2098" s="8"/>
      <c r="AF2098" s="8"/>
      <c r="AG2098" s="8"/>
      <c r="AH2098" s="8"/>
      <c r="AI2098" s="8"/>
      <c r="AJ2098" s="8"/>
      <c r="AK2098" s="8"/>
      <c r="AL2098" s="15"/>
      <c r="AM2098" s="15"/>
      <c r="AN2098" s="15"/>
      <c r="AO2098" s="15"/>
      <c r="AP2098" s="15"/>
      <c r="AQ2098" s="15"/>
      <c r="AR2098" s="15"/>
      <c r="AS2098" s="15"/>
      <c r="AT2098" s="15"/>
      <c r="AU2098" s="15"/>
    </row>
    <row r="2099" spans="1:47" ht="15" customHeight="1" x14ac:dyDescent="0.2">
      <c r="A2099" s="1" t="s">
        <v>466</v>
      </c>
      <c r="B2099" s="31">
        <v>28</v>
      </c>
      <c r="C2099" s="129" t="s">
        <v>77</v>
      </c>
      <c r="D2099" s="18"/>
      <c r="E2099" s="14"/>
      <c r="F2099" s="14"/>
      <c r="G2099" s="14"/>
      <c r="H2099" s="14"/>
      <c r="I2099" s="14"/>
      <c r="J2099" s="14"/>
      <c r="K2099" s="14"/>
      <c r="L2099" s="14"/>
      <c r="M2099" s="14"/>
      <c r="N2099" s="14"/>
      <c r="O2099" s="14"/>
      <c r="P2099" s="14"/>
      <c r="Q2099" s="1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8">
        <v>7</v>
      </c>
      <c r="AC2099" s="8"/>
      <c r="AD2099" s="8"/>
      <c r="AE2099" s="8"/>
      <c r="AF2099" s="8"/>
      <c r="AG2099" s="8"/>
      <c r="AH2099" s="8"/>
      <c r="AI2099" s="8"/>
      <c r="AJ2099" s="8"/>
      <c r="AK2099" s="8"/>
      <c r="AL2099" s="15"/>
      <c r="AM2099" s="15"/>
      <c r="AN2099" s="15"/>
      <c r="AO2099" s="15"/>
      <c r="AP2099" s="15"/>
      <c r="AQ2099" s="15"/>
      <c r="AR2099" s="15"/>
      <c r="AS2099" s="15"/>
      <c r="AT2099" s="15"/>
      <c r="AU2099" s="15"/>
    </row>
    <row r="2100" spans="1:47" ht="15" customHeight="1" x14ac:dyDescent="0.2">
      <c r="A2100" s="1"/>
      <c r="B2100" s="31">
        <v>29</v>
      </c>
      <c r="C2100" s="129" t="s">
        <v>78</v>
      </c>
      <c r="D2100" s="18">
        <v>6</v>
      </c>
      <c r="E2100" s="14"/>
      <c r="F2100" s="14"/>
      <c r="G2100" s="14"/>
      <c r="H2100" s="14"/>
      <c r="I2100" s="14"/>
      <c r="J2100" s="14"/>
      <c r="K2100" s="14">
        <v>2</v>
      </c>
      <c r="L2100" s="14"/>
      <c r="M2100" s="14"/>
      <c r="N2100" s="14"/>
      <c r="O2100" s="14"/>
      <c r="P2100" s="14"/>
      <c r="Q2100" s="1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8"/>
      <c r="AC2100" s="8"/>
      <c r="AD2100" s="8"/>
      <c r="AE2100" s="8"/>
      <c r="AF2100" s="8"/>
      <c r="AG2100" s="8"/>
      <c r="AH2100" s="8"/>
      <c r="AI2100" s="8"/>
      <c r="AJ2100" s="8"/>
      <c r="AK2100" s="8"/>
      <c r="AL2100" s="15"/>
      <c r="AM2100" s="15"/>
      <c r="AN2100" s="15"/>
      <c r="AO2100" s="15"/>
      <c r="AP2100" s="15"/>
      <c r="AQ2100" s="15"/>
      <c r="AR2100" s="15"/>
      <c r="AS2100" s="15"/>
      <c r="AT2100" s="15"/>
      <c r="AU2100" s="15"/>
    </row>
    <row r="2101" spans="1:47" ht="15" customHeight="1" x14ac:dyDescent="0.2">
      <c r="A2101" s="1"/>
      <c r="B2101" s="37"/>
      <c r="C2101" s="17" t="s">
        <v>79</v>
      </c>
      <c r="D2101" s="18"/>
      <c r="E2101" s="14"/>
      <c r="F2101" s="14"/>
      <c r="G2101" s="14"/>
      <c r="H2101" s="14"/>
      <c r="I2101" s="14"/>
      <c r="J2101" s="14"/>
      <c r="K2101" s="14"/>
      <c r="L2101" s="14"/>
      <c r="M2101" s="14"/>
      <c r="N2101" s="14"/>
      <c r="O2101" s="14"/>
      <c r="P2101" s="14"/>
      <c r="Q2101" s="1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8"/>
      <c r="AC2101" s="8"/>
      <c r="AD2101" s="8"/>
      <c r="AE2101" s="8"/>
      <c r="AF2101" s="8"/>
      <c r="AG2101" s="8"/>
      <c r="AH2101" s="8"/>
      <c r="AI2101" s="8"/>
      <c r="AJ2101" s="8"/>
      <c r="AK2101" s="8"/>
      <c r="AL2101" s="15"/>
      <c r="AM2101" s="15"/>
      <c r="AN2101" s="15"/>
      <c r="AO2101" s="15"/>
      <c r="AP2101" s="15"/>
      <c r="AQ2101" s="15"/>
      <c r="AR2101" s="15"/>
      <c r="AS2101" s="15"/>
      <c r="AT2101" s="15"/>
      <c r="AU2101" s="15"/>
    </row>
    <row r="2102" spans="1:47" ht="15" customHeight="1" x14ac:dyDescent="0.2">
      <c r="A2102" s="1"/>
      <c r="B2102" s="38"/>
      <c r="C2102" s="17"/>
      <c r="D2102" s="18"/>
      <c r="E2102" s="14"/>
      <c r="F2102" s="14"/>
      <c r="G2102" s="14"/>
      <c r="H2102" s="14"/>
      <c r="I2102" s="14"/>
      <c r="J2102" s="14"/>
      <c r="K2102" s="14"/>
      <c r="L2102" s="14"/>
      <c r="M2102" s="14"/>
      <c r="N2102" s="14"/>
      <c r="O2102" s="14"/>
      <c r="P2102" s="14"/>
      <c r="Q2102" s="1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8"/>
      <c r="AC2102" s="8"/>
      <c r="AD2102" s="8"/>
      <c r="AE2102" s="8"/>
      <c r="AF2102" s="8"/>
      <c r="AG2102" s="8"/>
      <c r="AH2102" s="8"/>
      <c r="AI2102" s="8"/>
      <c r="AJ2102" s="8"/>
      <c r="AK2102" s="8"/>
      <c r="AL2102" s="15"/>
      <c r="AM2102" s="15"/>
      <c r="AN2102" s="15"/>
      <c r="AO2102" s="15"/>
      <c r="AP2102" s="15"/>
      <c r="AQ2102" s="15"/>
      <c r="AR2102" s="15"/>
      <c r="AS2102" s="15"/>
      <c r="AT2102" s="15"/>
      <c r="AU2102" s="15"/>
    </row>
    <row r="2103" spans="1:47" ht="15" customHeight="1" x14ac:dyDescent="0.2">
      <c r="A2103" s="1"/>
      <c r="B2103" s="39">
        <v>30</v>
      </c>
      <c r="C2103" s="17" t="s">
        <v>80</v>
      </c>
      <c r="D2103" s="18"/>
      <c r="E2103" s="14"/>
      <c r="F2103" s="14"/>
      <c r="G2103" s="14"/>
      <c r="H2103" s="14"/>
      <c r="I2103" s="14"/>
      <c r="J2103" s="14"/>
      <c r="K2103" s="14"/>
      <c r="L2103" s="14"/>
      <c r="M2103" s="14"/>
      <c r="N2103" s="14"/>
      <c r="O2103" s="14"/>
      <c r="P2103" s="14"/>
      <c r="Q2103" s="1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8"/>
      <c r="AC2103" s="8"/>
      <c r="AD2103" s="8"/>
      <c r="AE2103" s="8"/>
      <c r="AF2103" s="8"/>
      <c r="AG2103" s="8"/>
      <c r="AH2103" s="8"/>
      <c r="AI2103" s="8"/>
      <c r="AJ2103" s="8"/>
      <c r="AK2103" s="8"/>
      <c r="AL2103" s="15"/>
      <c r="AM2103" s="15"/>
      <c r="AN2103" s="15"/>
      <c r="AO2103" s="15"/>
      <c r="AP2103" s="15"/>
      <c r="AQ2103" s="15"/>
      <c r="AR2103" s="15"/>
      <c r="AS2103" s="15"/>
      <c r="AT2103" s="15"/>
      <c r="AU2103" s="15"/>
    </row>
    <row r="2104" spans="1:47" ht="15" customHeight="1" x14ac:dyDescent="0.2">
      <c r="A2104" s="1"/>
      <c r="B2104" s="39">
        <v>31</v>
      </c>
      <c r="C2104" s="129" t="s">
        <v>81</v>
      </c>
      <c r="D2104" s="18"/>
      <c r="E2104" s="14"/>
      <c r="F2104" s="14"/>
      <c r="G2104" s="14"/>
      <c r="H2104" s="14"/>
      <c r="I2104" s="14"/>
      <c r="J2104" s="14"/>
      <c r="K2104" s="14"/>
      <c r="L2104" s="14"/>
      <c r="M2104" s="14"/>
      <c r="N2104" s="14"/>
      <c r="O2104" s="14"/>
      <c r="P2104" s="14"/>
      <c r="Q2104" s="14"/>
      <c r="R2104" s="4"/>
      <c r="S2104" s="4"/>
      <c r="T2104" s="4">
        <v>1</v>
      </c>
      <c r="U2104" s="4">
        <v>1</v>
      </c>
      <c r="V2104" s="4">
        <v>1</v>
      </c>
      <c r="W2104" s="4"/>
      <c r="X2104" s="4"/>
      <c r="Y2104" s="4"/>
      <c r="Z2104" s="4"/>
      <c r="AA2104" s="4"/>
      <c r="AB2104" s="8"/>
      <c r="AC2104" s="8"/>
      <c r="AD2104" s="8"/>
      <c r="AE2104" s="8"/>
      <c r="AF2104" s="8"/>
      <c r="AG2104" s="8"/>
      <c r="AH2104" s="8"/>
      <c r="AI2104" s="8"/>
      <c r="AJ2104" s="8"/>
      <c r="AK2104" s="8"/>
      <c r="AL2104" s="15"/>
      <c r="AM2104" s="15"/>
      <c r="AN2104" s="15"/>
      <c r="AO2104" s="15"/>
      <c r="AP2104" s="15"/>
      <c r="AQ2104" s="15"/>
      <c r="AR2104" s="15"/>
      <c r="AS2104" s="15"/>
      <c r="AT2104" s="15"/>
      <c r="AU2104" s="15"/>
    </row>
    <row r="2105" spans="1:47" ht="15" customHeight="1" x14ac:dyDescent="0.2">
      <c r="A2105" s="1"/>
      <c r="B2105" s="39">
        <v>32</v>
      </c>
      <c r="C2105" s="17" t="s">
        <v>82</v>
      </c>
      <c r="D2105" s="18"/>
      <c r="E2105" s="14"/>
      <c r="F2105" s="14"/>
      <c r="G2105" s="14"/>
      <c r="H2105" s="14"/>
      <c r="I2105" s="14"/>
      <c r="J2105" s="14"/>
      <c r="K2105" s="14"/>
      <c r="L2105" s="14"/>
      <c r="M2105" s="14"/>
      <c r="N2105" s="14"/>
      <c r="O2105" s="14"/>
      <c r="P2105" s="14"/>
      <c r="Q2105" s="1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8"/>
      <c r="AC2105" s="8"/>
      <c r="AD2105" s="8"/>
      <c r="AE2105" s="8"/>
      <c r="AF2105" s="8"/>
      <c r="AG2105" s="8"/>
      <c r="AH2105" s="8"/>
      <c r="AI2105" s="8"/>
      <c r="AJ2105" s="8"/>
      <c r="AK2105" s="8"/>
      <c r="AL2105" s="15"/>
      <c r="AM2105" s="15"/>
      <c r="AN2105" s="15"/>
      <c r="AO2105" s="15"/>
      <c r="AP2105" s="15"/>
      <c r="AQ2105" s="15"/>
      <c r="AR2105" s="15"/>
      <c r="AS2105" s="15"/>
      <c r="AT2105" s="15"/>
      <c r="AU2105" s="15"/>
    </row>
    <row r="2106" spans="1:47" ht="15" customHeight="1" x14ac:dyDescent="0.2">
      <c r="A2106" s="1"/>
      <c r="B2106" s="22"/>
      <c r="C2106" s="129" t="s">
        <v>467</v>
      </c>
      <c r="D2106" s="18">
        <v>4</v>
      </c>
      <c r="E2106" s="14">
        <v>4</v>
      </c>
      <c r="F2106" s="14">
        <v>3</v>
      </c>
      <c r="G2106" s="14">
        <v>3</v>
      </c>
      <c r="H2106" s="14"/>
      <c r="I2106" s="14"/>
      <c r="J2106" s="14"/>
      <c r="K2106" s="14"/>
      <c r="L2106" s="14"/>
      <c r="M2106" s="14"/>
      <c r="N2106" s="14"/>
      <c r="O2106" s="14"/>
      <c r="P2106" s="14"/>
      <c r="Q2106" s="1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8"/>
      <c r="AC2106" s="8"/>
      <c r="AD2106" s="8"/>
      <c r="AE2106" s="8"/>
      <c r="AF2106" s="8"/>
      <c r="AG2106" s="8"/>
      <c r="AH2106" s="8"/>
      <c r="AI2106" s="8"/>
      <c r="AJ2106" s="8"/>
      <c r="AK2106" s="8"/>
      <c r="AL2106" s="15"/>
      <c r="AM2106" s="15"/>
      <c r="AN2106" s="15"/>
      <c r="AO2106" s="15"/>
      <c r="AP2106" s="15"/>
      <c r="AQ2106" s="15"/>
      <c r="AR2106" s="15"/>
      <c r="AS2106" s="15"/>
      <c r="AT2106" s="15"/>
      <c r="AU2106" s="15"/>
    </row>
    <row r="2107" spans="1:47" ht="15" customHeight="1" x14ac:dyDescent="0.2">
      <c r="A2107" s="1"/>
      <c r="B2107" s="40">
        <v>33</v>
      </c>
      <c r="C2107" s="17" t="s">
        <v>83</v>
      </c>
      <c r="D2107" s="18"/>
      <c r="E2107" s="14"/>
      <c r="F2107" s="14"/>
      <c r="G2107" s="14"/>
      <c r="H2107" s="14"/>
      <c r="I2107" s="14"/>
      <c r="J2107" s="14"/>
      <c r="K2107" s="14"/>
      <c r="L2107" s="14"/>
      <c r="M2107" s="14"/>
      <c r="N2107" s="14"/>
      <c r="O2107" s="14"/>
      <c r="P2107" s="14"/>
      <c r="Q2107" s="1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8"/>
      <c r="AC2107" s="8"/>
      <c r="AD2107" s="8"/>
      <c r="AE2107" s="8"/>
      <c r="AF2107" s="8"/>
      <c r="AG2107" s="8"/>
      <c r="AH2107" s="8"/>
      <c r="AI2107" s="8"/>
      <c r="AJ2107" s="8"/>
      <c r="AK2107" s="8"/>
      <c r="AL2107" s="15"/>
      <c r="AM2107" s="15"/>
      <c r="AN2107" s="15"/>
      <c r="AO2107" s="15"/>
      <c r="AP2107" s="15"/>
      <c r="AQ2107" s="15"/>
      <c r="AR2107" s="15"/>
      <c r="AS2107" s="15"/>
      <c r="AT2107" s="15"/>
      <c r="AU2107" s="15"/>
    </row>
    <row r="2108" spans="1:47" ht="15" customHeight="1" x14ac:dyDescent="0.2">
      <c r="A2108" s="1"/>
      <c r="B2108" s="40">
        <v>38</v>
      </c>
      <c r="C2108" s="129" t="s">
        <v>84</v>
      </c>
      <c r="D2108" s="18">
        <v>6</v>
      </c>
      <c r="E2108" s="14">
        <v>4</v>
      </c>
      <c r="F2108" s="14">
        <v>4</v>
      </c>
      <c r="G2108" s="14"/>
      <c r="H2108" s="14"/>
      <c r="I2108" s="14"/>
      <c r="J2108" s="14"/>
      <c r="K2108" s="14"/>
      <c r="L2108" s="14"/>
      <c r="M2108" s="14"/>
      <c r="N2108" s="14"/>
      <c r="O2108" s="14"/>
      <c r="P2108" s="14"/>
      <c r="Q2108" s="1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8"/>
      <c r="AC2108" s="8"/>
      <c r="AD2108" s="8"/>
      <c r="AE2108" s="8"/>
      <c r="AF2108" s="8"/>
      <c r="AG2108" s="8"/>
      <c r="AH2108" s="8"/>
      <c r="AI2108" s="8"/>
      <c r="AJ2108" s="8"/>
      <c r="AK2108" s="8"/>
      <c r="AL2108" s="15"/>
      <c r="AM2108" s="15"/>
      <c r="AN2108" s="15"/>
      <c r="AO2108" s="15"/>
      <c r="AP2108" s="15"/>
      <c r="AQ2108" s="15"/>
      <c r="AR2108" s="15"/>
      <c r="AS2108" s="15"/>
      <c r="AT2108" s="15"/>
      <c r="AU2108" s="15"/>
    </row>
    <row r="2109" spans="1:47" ht="15" customHeight="1" x14ac:dyDescent="0.2">
      <c r="A2109" s="1"/>
      <c r="B2109" s="40">
        <v>34</v>
      </c>
      <c r="C2109" s="129" t="s">
        <v>85</v>
      </c>
      <c r="D2109" s="18">
        <v>5</v>
      </c>
      <c r="E2109" s="14"/>
      <c r="F2109" s="14"/>
      <c r="G2109" s="14"/>
      <c r="H2109" s="14"/>
      <c r="I2109" s="14"/>
      <c r="J2109" s="14"/>
      <c r="K2109" s="14"/>
      <c r="L2109" s="14"/>
      <c r="M2109" s="14"/>
      <c r="N2109" s="14"/>
      <c r="O2109" s="14"/>
      <c r="P2109" s="14"/>
      <c r="Q2109" s="1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8"/>
      <c r="AC2109" s="8"/>
      <c r="AD2109" s="8"/>
      <c r="AE2109" s="8"/>
      <c r="AF2109" s="8"/>
      <c r="AG2109" s="8"/>
      <c r="AH2109" s="8"/>
      <c r="AI2109" s="8"/>
      <c r="AJ2109" s="8"/>
      <c r="AK2109" s="8"/>
      <c r="AL2109" s="15"/>
      <c r="AM2109" s="15"/>
      <c r="AN2109" s="15"/>
      <c r="AO2109" s="15"/>
      <c r="AP2109" s="15"/>
      <c r="AQ2109" s="15"/>
      <c r="AR2109" s="15"/>
      <c r="AS2109" s="15"/>
      <c r="AT2109" s="15"/>
      <c r="AU2109" s="15"/>
    </row>
    <row r="2110" spans="1:47" ht="15" customHeight="1" x14ac:dyDescent="0.2">
      <c r="A2110" s="1"/>
      <c r="B2110" s="22"/>
      <c r="C2110" s="17"/>
      <c r="D2110" s="18"/>
      <c r="E2110" s="14"/>
      <c r="F2110" s="14"/>
      <c r="G2110" s="14"/>
      <c r="H2110" s="14"/>
      <c r="I2110" s="14"/>
      <c r="J2110" s="14"/>
      <c r="K2110" s="14"/>
      <c r="L2110" s="14"/>
      <c r="M2110" s="14"/>
      <c r="N2110" s="14"/>
      <c r="O2110" s="14"/>
      <c r="P2110" s="14"/>
      <c r="Q2110" s="1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8"/>
      <c r="AC2110" s="8"/>
      <c r="AD2110" s="8"/>
      <c r="AE2110" s="8"/>
      <c r="AF2110" s="8"/>
      <c r="AG2110" s="8"/>
      <c r="AH2110" s="8"/>
      <c r="AI2110" s="8"/>
      <c r="AJ2110" s="8"/>
      <c r="AK2110" s="8"/>
      <c r="AL2110" s="15"/>
      <c r="AM2110" s="15"/>
      <c r="AN2110" s="15"/>
      <c r="AO2110" s="15"/>
      <c r="AP2110" s="15"/>
      <c r="AQ2110" s="15"/>
      <c r="AR2110" s="15"/>
      <c r="AS2110" s="15"/>
      <c r="AT2110" s="15"/>
      <c r="AU2110" s="15"/>
    </row>
    <row r="2111" spans="1:47" ht="15" customHeight="1" x14ac:dyDescent="0.2">
      <c r="A2111" s="1"/>
      <c r="B2111" s="22"/>
      <c r="C2111" s="17"/>
      <c r="D2111" s="18"/>
      <c r="E2111" s="14"/>
      <c r="F2111" s="14"/>
      <c r="G2111" s="14"/>
      <c r="H2111" s="14"/>
      <c r="I2111" s="14"/>
      <c r="J2111" s="14"/>
      <c r="K2111" s="14"/>
      <c r="L2111" s="14"/>
      <c r="M2111" s="14"/>
      <c r="N2111" s="14"/>
      <c r="O2111" s="14"/>
      <c r="P2111" s="14"/>
      <c r="Q2111" s="1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8"/>
      <c r="AC2111" s="8"/>
      <c r="AD2111" s="8"/>
      <c r="AE2111" s="8"/>
      <c r="AF2111" s="8"/>
      <c r="AG2111" s="8"/>
      <c r="AH2111" s="8"/>
      <c r="AI2111" s="8"/>
      <c r="AJ2111" s="8"/>
      <c r="AK2111" s="8"/>
      <c r="AL2111" s="15"/>
      <c r="AM2111" s="15"/>
      <c r="AN2111" s="15"/>
      <c r="AO2111" s="15"/>
      <c r="AP2111" s="15"/>
      <c r="AQ2111" s="15"/>
      <c r="AR2111" s="15"/>
      <c r="AS2111" s="15"/>
      <c r="AT2111" s="15"/>
      <c r="AU2111" s="15"/>
    </row>
    <row r="2112" spans="1:47" ht="15" customHeight="1" x14ac:dyDescent="0.2">
      <c r="A2112" s="1"/>
      <c r="B2112" s="22"/>
      <c r="C2112" s="17"/>
      <c r="D2112" s="18"/>
      <c r="E2112" s="14"/>
      <c r="F2112" s="14"/>
      <c r="G2112" s="14"/>
      <c r="H2112" s="14"/>
      <c r="I2112" s="14"/>
      <c r="J2112" s="14"/>
      <c r="K2112" s="14"/>
      <c r="L2112" s="14"/>
      <c r="M2112" s="14"/>
      <c r="N2112" s="14"/>
      <c r="O2112" s="14"/>
      <c r="P2112" s="14"/>
      <c r="Q2112" s="1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8"/>
      <c r="AC2112" s="8"/>
      <c r="AD2112" s="8"/>
      <c r="AE2112" s="8"/>
      <c r="AF2112" s="8"/>
      <c r="AG2112" s="8"/>
      <c r="AH2112" s="8"/>
      <c r="AI2112" s="8"/>
      <c r="AJ2112" s="8"/>
      <c r="AK2112" s="8"/>
      <c r="AL2112" s="15"/>
      <c r="AM2112" s="15"/>
      <c r="AN2112" s="15"/>
      <c r="AO2112" s="15"/>
      <c r="AP2112" s="15"/>
      <c r="AQ2112" s="15"/>
      <c r="AR2112" s="15"/>
      <c r="AS2112" s="15"/>
      <c r="AT2112" s="15"/>
      <c r="AU2112" s="15"/>
    </row>
    <row r="2113" spans="1:47" ht="15" customHeight="1" x14ac:dyDescent="0.2">
      <c r="A2113" s="1"/>
      <c r="B2113" s="42">
        <v>35</v>
      </c>
      <c r="C2113" s="17" t="s">
        <v>87</v>
      </c>
      <c r="D2113" s="18"/>
      <c r="E2113" s="14"/>
      <c r="F2113" s="14"/>
      <c r="G2113" s="14"/>
      <c r="H2113" s="14"/>
      <c r="I2113" s="14"/>
      <c r="J2113" s="14"/>
      <c r="K2113" s="14"/>
      <c r="L2113" s="14"/>
      <c r="M2113" s="14"/>
      <c r="N2113" s="14"/>
      <c r="O2113" s="14"/>
      <c r="P2113" s="14"/>
      <c r="Q2113" s="1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8"/>
      <c r="AC2113" s="8"/>
      <c r="AD2113" s="8"/>
      <c r="AE2113" s="8"/>
      <c r="AF2113" s="8"/>
      <c r="AG2113" s="8"/>
      <c r="AH2113" s="8"/>
      <c r="AI2113" s="8"/>
      <c r="AJ2113" s="8"/>
      <c r="AK2113" s="8"/>
      <c r="AL2113" s="15"/>
      <c r="AM2113" s="15"/>
      <c r="AN2113" s="15"/>
      <c r="AO2113" s="15"/>
      <c r="AP2113" s="15"/>
      <c r="AQ2113" s="15"/>
      <c r="AR2113" s="15"/>
      <c r="AS2113" s="15"/>
      <c r="AT2113" s="15"/>
      <c r="AU2113" s="15"/>
    </row>
    <row r="2114" spans="1:47" ht="15" customHeight="1" x14ac:dyDescent="0.2">
      <c r="A2114" s="1"/>
      <c r="B2114" s="1"/>
      <c r="C2114" s="43"/>
      <c r="D2114" s="14"/>
      <c r="E2114" s="14"/>
      <c r="F2114" s="14"/>
      <c r="G2114" s="14"/>
      <c r="H2114" s="14"/>
      <c r="I2114" s="14"/>
      <c r="J2114" s="14"/>
      <c r="K2114" s="14"/>
      <c r="L2114" s="14"/>
      <c r="M2114" s="14"/>
      <c r="N2114" s="14"/>
      <c r="O2114" s="14"/>
      <c r="P2114" s="14"/>
      <c r="Q2114" s="1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8"/>
      <c r="AC2114" s="8"/>
      <c r="AD2114" s="8"/>
      <c r="AE2114" s="8"/>
      <c r="AF2114" s="8"/>
      <c r="AG2114" s="8"/>
      <c r="AH2114" s="8"/>
      <c r="AI2114" s="8"/>
      <c r="AJ2114" s="8"/>
      <c r="AK2114" s="8"/>
      <c r="AL2114" s="15"/>
      <c r="AM2114" s="15"/>
      <c r="AN2114" s="15"/>
      <c r="AO2114" s="15"/>
      <c r="AP2114" s="15"/>
      <c r="AQ2114" s="15"/>
      <c r="AR2114" s="15"/>
      <c r="AS2114" s="15"/>
      <c r="AT2114" s="15"/>
      <c r="AU2114" s="15"/>
    </row>
    <row r="2115" spans="1:47" ht="15" customHeight="1" x14ac:dyDescent="0.2">
      <c r="A2115" s="1"/>
      <c r="B2115" s="1"/>
      <c r="D2115" s="14"/>
      <c r="E2115" s="14"/>
      <c r="F2115" s="14"/>
      <c r="G2115" s="14"/>
      <c r="H2115" s="14"/>
      <c r="I2115" s="14"/>
      <c r="J2115" s="14"/>
      <c r="K2115" s="14"/>
      <c r="L2115" s="14"/>
      <c r="M2115" s="14"/>
      <c r="N2115" s="14"/>
      <c r="O2115" s="14"/>
      <c r="P2115" s="14"/>
      <c r="Q2115" s="1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8"/>
      <c r="AC2115" s="8"/>
      <c r="AD2115" s="8"/>
      <c r="AE2115" s="8"/>
      <c r="AF2115" s="8"/>
      <c r="AG2115" s="8"/>
      <c r="AH2115" s="8"/>
      <c r="AI2115" s="8"/>
      <c r="AJ2115" s="8"/>
      <c r="AK2115" s="8"/>
      <c r="AL2115" s="15"/>
      <c r="AM2115" s="15"/>
      <c r="AN2115" s="15"/>
      <c r="AO2115" s="15"/>
      <c r="AP2115" s="15"/>
      <c r="AQ2115" s="15"/>
      <c r="AR2115" s="15"/>
      <c r="AS2115" s="15"/>
      <c r="AT2115" s="15"/>
      <c r="AU2115" s="15"/>
    </row>
    <row r="2116" spans="1:47" ht="15" customHeight="1" x14ac:dyDescent="0.2">
      <c r="A2116" s="33"/>
      <c r="B2116" s="33"/>
      <c r="C2116" s="33"/>
      <c r="D2116" s="33">
        <f t="shared" ref="D2116:AU2116" si="391">SUM(D2068:D2115)</f>
        <v>43</v>
      </c>
      <c r="E2116" s="33">
        <f t="shared" si="391"/>
        <v>17</v>
      </c>
      <c r="F2116" s="33">
        <f t="shared" si="391"/>
        <v>12</v>
      </c>
      <c r="G2116" s="33">
        <f t="shared" si="391"/>
        <v>8</v>
      </c>
      <c r="H2116" s="33">
        <f t="shared" si="391"/>
        <v>0</v>
      </c>
      <c r="I2116" s="33">
        <f t="shared" si="391"/>
        <v>0</v>
      </c>
      <c r="J2116" s="33">
        <f t="shared" si="391"/>
        <v>0</v>
      </c>
      <c r="K2116" s="33">
        <f t="shared" si="391"/>
        <v>12</v>
      </c>
      <c r="L2116" s="33">
        <f t="shared" si="391"/>
        <v>4</v>
      </c>
      <c r="M2116" s="33">
        <f t="shared" si="391"/>
        <v>2</v>
      </c>
      <c r="N2116" s="33">
        <f t="shared" si="391"/>
        <v>0</v>
      </c>
      <c r="O2116" s="33">
        <f t="shared" si="391"/>
        <v>0</v>
      </c>
      <c r="P2116" s="33">
        <f t="shared" si="391"/>
        <v>1</v>
      </c>
      <c r="Q2116" s="33">
        <f t="shared" si="391"/>
        <v>0</v>
      </c>
      <c r="R2116" s="33">
        <f t="shared" si="391"/>
        <v>0</v>
      </c>
      <c r="S2116" s="33">
        <f t="shared" si="391"/>
        <v>0</v>
      </c>
      <c r="T2116" s="33">
        <f t="shared" si="391"/>
        <v>1</v>
      </c>
      <c r="U2116" s="33">
        <f t="shared" si="391"/>
        <v>1</v>
      </c>
      <c r="V2116" s="33">
        <f t="shared" si="391"/>
        <v>1</v>
      </c>
      <c r="W2116" s="33">
        <f t="shared" si="391"/>
        <v>0</v>
      </c>
      <c r="X2116" s="33">
        <f t="shared" si="391"/>
        <v>0</v>
      </c>
      <c r="Y2116" s="33">
        <f t="shared" si="391"/>
        <v>0</v>
      </c>
      <c r="Z2116" s="33">
        <f t="shared" si="391"/>
        <v>0</v>
      </c>
      <c r="AA2116" s="33">
        <f t="shared" si="391"/>
        <v>0</v>
      </c>
      <c r="AB2116" s="33">
        <f t="shared" si="391"/>
        <v>29</v>
      </c>
      <c r="AC2116" s="33">
        <f t="shared" si="391"/>
        <v>0</v>
      </c>
      <c r="AD2116" s="33">
        <f t="shared" si="391"/>
        <v>0</v>
      </c>
      <c r="AE2116" s="33">
        <f t="shared" si="391"/>
        <v>0</v>
      </c>
      <c r="AF2116" s="33">
        <f t="shared" si="391"/>
        <v>0</v>
      </c>
      <c r="AG2116" s="33">
        <f t="shared" si="391"/>
        <v>1</v>
      </c>
      <c r="AH2116" s="33">
        <f t="shared" si="391"/>
        <v>0</v>
      </c>
      <c r="AI2116" s="33">
        <f t="shared" si="391"/>
        <v>1</v>
      </c>
      <c r="AJ2116" s="33">
        <f t="shared" si="391"/>
        <v>0</v>
      </c>
      <c r="AK2116" s="33">
        <f t="shared" si="391"/>
        <v>1</v>
      </c>
      <c r="AL2116" s="33">
        <f t="shared" si="391"/>
        <v>0</v>
      </c>
      <c r="AM2116" s="33">
        <f t="shared" si="391"/>
        <v>0</v>
      </c>
      <c r="AN2116" s="33">
        <f t="shared" si="391"/>
        <v>0</v>
      </c>
      <c r="AO2116" s="33">
        <f t="shared" si="391"/>
        <v>0</v>
      </c>
      <c r="AP2116" s="33">
        <f t="shared" si="391"/>
        <v>0</v>
      </c>
      <c r="AQ2116" s="33">
        <f t="shared" si="391"/>
        <v>0</v>
      </c>
      <c r="AR2116" s="33">
        <f t="shared" si="391"/>
        <v>0</v>
      </c>
      <c r="AS2116" s="33">
        <f t="shared" si="391"/>
        <v>0</v>
      </c>
      <c r="AT2116" s="33">
        <f t="shared" si="391"/>
        <v>0</v>
      </c>
      <c r="AU2116" s="33">
        <f t="shared" si="391"/>
        <v>0</v>
      </c>
    </row>
    <row r="2117" spans="1:47" ht="15" customHeight="1" x14ac:dyDescent="0.2">
      <c r="A2117" s="44"/>
      <c r="B2117" s="44"/>
      <c r="C2117" s="44"/>
      <c r="D2117" s="44"/>
      <c r="E2117" s="44"/>
      <c r="F2117" s="44"/>
      <c r="G2117" s="44"/>
      <c r="H2117" s="44"/>
      <c r="I2117" s="44"/>
      <c r="J2117" s="44"/>
      <c r="K2117" s="44"/>
      <c r="L2117" s="44"/>
      <c r="M2117" s="44"/>
      <c r="N2117" s="44"/>
      <c r="O2117" s="44"/>
      <c r="P2117" s="44"/>
      <c r="Q2117" s="44"/>
      <c r="R2117" s="44"/>
      <c r="S2117" s="44"/>
      <c r="T2117" s="44"/>
      <c r="U2117" s="44"/>
      <c r="V2117" s="44"/>
      <c r="W2117" s="44"/>
      <c r="X2117" s="44"/>
    </row>
    <row r="2118" spans="1:47" ht="15" customHeight="1" x14ac:dyDescent="0.2">
      <c r="A2118" s="44"/>
      <c r="B2118" s="44"/>
      <c r="C2118" s="44"/>
      <c r="D2118" s="44"/>
      <c r="E2118" s="44"/>
      <c r="F2118" s="44"/>
      <c r="G2118" s="44"/>
      <c r="H2118" s="44"/>
      <c r="I2118" s="44"/>
      <c r="J2118" s="44"/>
      <c r="K2118" s="44"/>
      <c r="L2118" s="44"/>
      <c r="M2118" s="44"/>
      <c r="N2118" s="44"/>
      <c r="O2118" s="44"/>
      <c r="P2118" s="44"/>
      <c r="Q2118" s="44"/>
      <c r="R2118" s="44"/>
      <c r="S2118" s="44"/>
      <c r="T2118" s="44"/>
      <c r="U2118" s="44"/>
      <c r="V2118" s="44"/>
      <c r="W2118" s="44"/>
      <c r="X2118" s="44"/>
    </row>
    <row r="2119" spans="1:47" ht="15" customHeight="1" x14ac:dyDescent="0.2">
      <c r="A2119" s="44"/>
      <c r="B2119" s="44"/>
      <c r="C2119" s="44"/>
      <c r="D2119" s="44"/>
      <c r="E2119" s="44"/>
      <c r="F2119" s="44"/>
      <c r="G2119" s="44"/>
      <c r="H2119" s="44"/>
      <c r="I2119" s="44"/>
      <c r="J2119" s="44"/>
      <c r="K2119" s="44"/>
      <c r="L2119" s="44"/>
      <c r="M2119" s="44"/>
      <c r="N2119" s="44"/>
      <c r="O2119" s="44"/>
      <c r="P2119" s="44"/>
      <c r="Q2119" s="44"/>
      <c r="R2119" s="44"/>
      <c r="S2119" s="44"/>
      <c r="T2119" s="44"/>
      <c r="U2119" s="44"/>
      <c r="V2119" s="44"/>
      <c r="W2119" s="44"/>
      <c r="X2119" s="44"/>
    </row>
    <row r="2120" spans="1:47" ht="15" customHeight="1" x14ac:dyDescent="0.2">
      <c r="A2120" s="45"/>
      <c r="B2120" s="45"/>
      <c r="C2120" s="45"/>
      <c r="D2120" s="45"/>
      <c r="E2120" s="45"/>
      <c r="F2120" s="45"/>
      <c r="G2120" s="45"/>
      <c r="H2120" s="45"/>
      <c r="I2120" s="44"/>
      <c r="J2120" s="44"/>
      <c r="K2120" s="44"/>
      <c r="L2120" s="44"/>
      <c r="M2120" s="44"/>
      <c r="N2120" s="44"/>
      <c r="O2120" s="44"/>
      <c r="P2120" s="44"/>
      <c r="Q2120" s="44"/>
      <c r="R2120" s="44"/>
      <c r="S2120" s="44"/>
      <c r="T2120" s="44"/>
      <c r="U2120" s="44"/>
      <c r="V2120" s="44"/>
      <c r="W2120" s="44"/>
      <c r="X2120" s="44"/>
    </row>
    <row r="2121" spans="1:47" ht="15" customHeight="1" x14ac:dyDescent="0.2">
      <c r="A2121" s="45"/>
      <c r="B2121" s="45"/>
      <c r="C2121" s="45"/>
      <c r="D2121" s="45"/>
      <c r="E2121" s="45"/>
      <c r="F2121" s="45"/>
      <c r="G2121" s="45"/>
      <c r="H2121" s="45"/>
      <c r="I2121" s="44"/>
      <c r="J2121" s="44"/>
      <c r="K2121" s="44"/>
      <c r="L2121" s="46"/>
      <c r="M2121" s="46"/>
      <c r="N2121" s="46"/>
      <c r="O2121" s="46"/>
      <c r="P2121" s="46"/>
      <c r="Q2121" s="46"/>
      <c r="R2121" s="46"/>
      <c r="S2121" s="46"/>
      <c r="T2121" s="46"/>
      <c r="U2121" s="46"/>
      <c r="V2121" s="46"/>
      <c r="W2121" s="46"/>
      <c r="X2121" s="46"/>
      <c r="Y2121" s="46"/>
      <c r="Z2121" s="46"/>
      <c r="AA2121" s="46"/>
    </row>
    <row r="2122" spans="1:47" ht="15" customHeight="1" x14ac:dyDescent="0.6">
      <c r="A2122" s="45"/>
      <c r="B2122" s="47" t="s">
        <v>88</v>
      </c>
      <c r="C2122" s="48"/>
      <c r="D2122" s="48"/>
      <c r="E2122" s="48"/>
      <c r="F2122" s="48"/>
      <c r="G2122" s="48"/>
      <c r="H2122" s="45"/>
      <c r="I2122" s="44"/>
      <c r="J2122" s="44"/>
      <c r="K2122" s="44"/>
      <c r="L2122" s="46"/>
      <c r="M2122" s="46"/>
      <c r="N2122" s="46"/>
      <c r="O2122" s="46"/>
      <c r="P2122" s="46"/>
      <c r="Q2122" s="46"/>
      <c r="R2122" s="46"/>
      <c r="S2122" s="46"/>
      <c r="T2122" s="46"/>
      <c r="U2122" s="46"/>
      <c r="V2122" s="46"/>
      <c r="W2122" s="46"/>
      <c r="X2122" s="46"/>
      <c r="Y2122" s="46"/>
      <c r="Z2122" s="46"/>
      <c r="AA2122" s="46"/>
    </row>
    <row r="2123" spans="1:47" ht="15" customHeight="1" x14ac:dyDescent="0.2">
      <c r="A2123" s="45"/>
      <c r="B2123" s="49" t="s">
        <v>89</v>
      </c>
      <c r="C2123" s="33" t="s">
        <v>90</v>
      </c>
      <c r="D2123" s="33" t="s">
        <v>91</v>
      </c>
      <c r="E2123" s="33" t="s">
        <v>92</v>
      </c>
      <c r="F2123" s="50"/>
      <c r="G2123" s="50" t="s">
        <v>93</v>
      </c>
      <c r="H2123" s="45"/>
      <c r="I2123" s="44"/>
      <c r="J2123" s="44"/>
      <c r="K2123" s="44"/>
      <c r="L2123" s="46"/>
      <c r="M2123" s="46"/>
      <c r="N2123" s="46"/>
      <c r="O2123" s="46"/>
      <c r="P2123" s="46"/>
      <c r="Q2123" s="46"/>
      <c r="R2123" s="46"/>
      <c r="S2123" s="46"/>
      <c r="T2123" s="46"/>
      <c r="U2123" s="46"/>
      <c r="V2123" s="46"/>
      <c r="W2123" s="46"/>
      <c r="X2123" s="51" t="s">
        <v>94</v>
      </c>
      <c r="Y2123" s="52"/>
      <c r="Z2123" s="52"/>
      <c r="AA2123" s="46"/>
    </row>
    <row r="2124" spans="1:47" ht="15" customHeight="1" x14ac:dyDescent="0.2">
      <c r="A2124" s="45"/>
      <c r="B2124" s="53" t="s">
        <v>3</v>
      </c>
      <c r="C2124" s="15">
        <f>D2116</f>
        <v>43</v>
      </c>
      <c r="D2124" s="54">
        <f>S2127*C2124</f>
        <v>27993</v>
      </c>
      <c r="E2124" s="34">
        <f t="shared" ref="E2124:E2127" si="392">D2186*C2124</f>
        <v>18662</v>
      </c>
      <c r="F2124" s="45"/>
      <c r="G2124" s="45"/>
      <c r="H2124" s="45"/>
      <c r="I2124" s="44"/>
      <c r="J2124" s="44"/>
      <c r="K2124" s="44"/>
      <c r="L2124" s="46"/>
      <c r="M2124" s="51" t="s">
        <v>95</v>
      </c>
      <c r="N2124" s="52"/>
      <c r="O2124" s="52"/>
      <c r="P2124" s="52"/>
      <c r="Q2124" s="52"/>
      <c r="R2124" s="51" t="s">
        <v>96</v>
      </c>
      <c r="S2124" s="52"/>
      <c r="T2124" s="46"/>
      <c r="U2124" s="51" t="s">
        <v>97</v>
      </c>
      <c r="V2124" s="52"/>
      <c r="W2124" s="46"/>
      <c r="X2124" s="6" t="s">
        <v>98</v>
      </c>
      <c r="Y2124" s="55"/>
      <c r="Z2124" s="56"/>
      <c r="AA2124" s="46"/>
    </row>
    <row r="2125" spans="1:47" ht="15" customHeight="1" x14ac:dyDescent="0.2">
      <c r="A2125" s="45"/>
      <c r="B2125" s="53" t="s">
        <v>99</v>
      </c>
      <c r="C2125" s="15">
        <f>E2116</f>
        <v>17</v>
      </c>
      <c r="D2125" s="54">
        <f>S2126*C2125</f>
        <v>11067</v>
      </c>
      <c r="E2125" s="34">
        <f t="shared" si="392"/>
        <v>7378</v>
      </c>
      <c r="F2125" s="45"/>
      <c r="G2125" s="45"/>
      <c r="H2125" s="45"/>
      <c r="I2125" s="44"/>
      <c r="J2125" s="44"/>
      <c r="K2125" s="44"/>
      <c r="L2125" s="46"/>
      <c r="M2125" s="6" t="s">
        <v>100</v>
      </c>
      <c r="N2125" s="52"/>
      <c r="O2125" s="52"/>
      <c r="P2125" s="52"/>
      <c r="Q2125" s="52"/>
      <c r="R2125" s="6"/>
      <c r="S2125" s="55" t="s">
        <v>101</v>
      </c>
      <c r="T2125" s="46"/>
      <c r="U2125" s="6" t="s">
        <v>102</v>
      </c>
      <c r="V2125" s="55">
        <f t="shared" ref="V2125:V2136" si="393">W2125*1.303</f>
        <v>8404.35</v>
      </c>
      <c r="W2125" s="96">
        <v>6450</v>
      </c>
      <c r="X2125" s="6" t="s">
        <v>31</v>
      </c>
      <c r="Y2125" s="55">
        <f t="shared" ref="Y2125:Y2130" si="394">Z2125*1.32</f>
        <v>6204</v>
      </c>
      <c r="Z2125" s="56">
        <v>4700</v>
      </c>
      <c r="AA2125" s="46"/>
    </row>
    <row r="2126" spans="1:47" ht="15" customHeight="1" x14ac:dyDescent="0.2">
      <c r="A2126" s="45"/>
      <c r="B2126" s="53" t="s">
        <v>103</v>
      </c>
      <c r="C2126" s="15">
        <f>F2116</f>
        <v>12</v>
      </c>
      <c r="D2126" s="54">
        <f>S2129*C2126</f>
        <v>10800</v>
      </c>
      <c r="E2126" s="34">
        <f t="shared" si="392"/>
        <v>7200</v>
      </c>
      <c r="F2126" s="45"/>
      <c r="G2126" s="45"/>
      <c r="H2126" s="61"/>
      <c r="I2126" s="44"/>
      <c r="J2126" s="44"/>
      <c r="K2126" s="44"/>
      <c r="L2126" s="46"/>
      <c r="M2126" s="6"/>
      <c r="N2126" s="52"/>
      <c r="O2126" s="52"/>
      <c r="P2126" s="52"/>
      <c r="Q2126" s="52"/>
      <c r="R2126" s="6" t="s">
        <v>104</v>
      </c>
      <c r="S2126" s="55">
        <v>651</v>
      </c>
      <c r="T2126" s="46"/>
      <c r="U2126" s="6" t="s">
        <v>105</v>
      </c>
      <c r="V2126" s="55">
        <f t="shared" si="393"/>
        <v>8404.35</v>
      </c>
      <c r="W2126" s="96">
        <v>6450</v>
      </c>
      <c r="X2126" s="6" t="s">
        <v>33</v>
      </c>
      <c r="Y2126" s="55">
        <f t="shared" si="394"/>
        <v>6204</v>
      </c>
      <c r="Z2126" s="56">
        <v>4700</v>
      </c>
      <c r="AA2126" s="46"/>
    </row>
    <row r="2127" spans="1:47" ht="15" customHeight="1" x14ac:dyDescent="0.2">
      <c r="A2127" s="45"/>
      <c r="B2127" s="53" t="s">
        <v>106</v>
      </c>
      <c r="C2127" s="15">
        <f>G2116</f>
        <v>8</v>
      </c>
      <c r="D2127" s="54">
        <f>S2129*C2127</f>
        <v>7200</v>
      </c>
      <c r="E2127" s="34">
        <f t="shared" si="392"/>
        <v>4800</v>
      </c>
      <c r="F2127" s="45"/>
      <c r="G2127" s="45"/>
      <c r="H2127" s="45"/>
      <c r="I2127" s="44"/>
      <c r="J2127" s="44"/>
      <c r="K2127" s="44"/>
      <c r="L2127" s="46"/>
      <c r="M2127" s="6" t="s">
        <v>107</v>
      </c>
      <c r="N2127" s="52"/>
      <c r="O2127" s="52"/>
      <c r="P2127" s="52"/>
      <c r="Q2127" s="52"/>
      <c r="R2127" s="6" t="s">
        <v>108</v>
      </c>
      <c r="S2127" s="55">
        <v>651</v>
      </c>
      <c r="T2127" s="46"/>
      <c r="U2127" s="6" t="s">
        <v>201</v>
      </c>
      <c r="V2127" s="55">
        <f t="shared" si="393"/>
        <v>4560.5</v>
      </c>
      <c r="W2127" s="96">
        <v>3500</v>
      </c>
      <c r="X2127" s="6" t="s">
        <v>32</v>
      </c>
      <c r="Y2127" s="55">
        <f t="shared" si="394"/>
        <v>6204</v>
      </c>
      <c r="Z2127" s="56">
        <v>4700</v>
      </c>
      <c r="AA2127" s="46"/>
    </row>
    <row r="2128" spans="1:47" ht="15" customHeight="1" x14ac:dyDescent="0.2">
      <c r="A2128" s="45"/>
      <c r="B2128" s="53" t="s">
        <v>7</v>
      </c>
      <c r="C2128" s="15">
        <f>H2116</f>
        <v>0</v>
      </c>
      <c r="D2128" s="54">
        <f>S2131*C2128</f>
        <v>0</v>
      </c>
      <c r="E2128" s="34">
        <f>D2191*C2128</f>
        <v>0</v>
      </c>
      <c r="F2128" s="45"/>
      <c r="G2128" s="45"/>
      <c r="H2128" s="45"/>
      <c r="I2128" s="44"/>
      <c r="J2128" s="44"/>
      <c r="K2128" s="44"/>
      <c r="L2128" s="46"/>
      <c r="M2128" s="6" t="s">
        <v>110</v>
      </c>
      <c r="N2128" s="52">
        <v>1500</v>
      </c>
      <c r="O2128" s="52"/>
      <c r="P2128" s="52">
        <v>1100</v>
      </c>
      <c r="Q2128" s="52"/>
      <c r="R2128" s="6" t="s">
        <v>111</v>
      </c>
      <c r="S2128" s="55">
        <v>900</v>
      </c>
      <c r="T2128" s="46"/>
      <c r="U2128" s="6" t="s">
        <v>112</v>
      </c>
      <c r="V2128" s="55">
        <f t="shared" si="393"/>
        <v>8404.35</v>
      </c>
      <c r="W2128" s="96">
        <v>6450</v>
      </c>
      <c r="X2128" s="6" t="s">
        <v>42</v>
      </c>
      <c r="Y2128" s="55">
        <f t="shared" si="394"/>
        <v>6600</v>
      </c>
      <c r="Z2128" s="56">
        <v>5000</v>
      </c>
      <c r="AA2128" s="46"/>
    </row>
    <row r="2129" spans="1:27" ht="15" customHeight="1" x14ac:dyDescent="0.2">
      <c r="A2129" s="45"/>
      <c r="B2129" s="53" t="s">
        <v>8</v>
      </c>
      <c r="C2129" s="15">
        <f>I2116</f>
        <v>0</v>
      </c>
      <c r="D2129" s="54">
        <f>S2130*C2129</f>
        <v>0</v>
      </c>
      <c r="E2129" s="34">
        <f>D2190*C2129</f>
        <v>0</v>
      </c>
      <c r="F2129" s="45"/>
      <c r="G2129" s="45"/>
      <c r="H2129" s="45"/>
      <c r="I2129" s="44"/>
      <c r="J2129" s="44"/>
      <c r="K2129" s="44"/>
      <c r="L2129" s="46"/>
      <c r="M2129" s="6" t="s">
        <v>27</v>
      </c>
      <c r="N2129" s="55">
        <f t="shared" ref="N2129:N2134" si="395">P2129*1.4</f>
        <v>1400</v>
      </c>
      <c r="O2129" s="52"/>
      <c r="P2129" s="67">
        <v>1000</v>
      </c>
      <c r="Q2129" s="67">
        <v>951</v>
      </c>
      <c r="R2129" s="6" t="s">
        <v>113</v>
      </c>
      <c r="S2129" s="55">
        <v>900</v>
      </c>
      <c r="T2129" s="46"/>
      <c r="U2129" s="6" t="s">
        <v>114</v>
      </c>
      <c r="V2129" s="55">
        <f t="shared" si="393"/>
        <v>6026.375</v>
      </c>
      <c r="W2129" s="96">
        <v>4625</v>
      </c>
      <c r="X2129" s="6" t="s">
        <v>115</v>
      </c>
      <c r="Y2129" s="55">
        <f t="shared" si="394"/>
        <v>6600</v>
      </c>
      <c r="Z2129" s="56">
        <v>5000</v>
      </c>
      <c r="AA2129" s="46"/>
    </row>
    <row r="2130" spans="1:27" ht="15" customHeight="1" x14ac:dyDescent="0.2">
      <c r="A2130" s="45"/>
      <c r="B2130" s="53" t="s">
        <v>116</v>
      </c>
      <c r="C2130" s="15">
        <f>J2116</f>
        <v>0</v>
      </c>
      <c r="D2130" s="54">
        <f t="shared" ref="D2130:D2131" si="396">S2135*C2130</f>
        <v>0</v>
      </c>
      <c r="E2130" s="34">
        <f t="shared" ref="E2130:E2131" si="397">D2193*C2130</f>
        <v>0</v>
      </c>
      <c r="F2130" s="45"/>
      <c r="G2130" s="45"/>
      <c r="H2130" s="45"/>
      <c r="I2130" s="44"/>
      <c r="J2130" s="44"/>
      <c r="K2130" s="44"/>
      <c r="L2130" s="46"/>
      <c r="M2130" s="6" t="s">
        <v>28</v>
      </c>
      <c r="N2130" s="55">
        <f t="shared" si="395"/>
        <v>1190</v>
      </c>
      <c r="O2130" s="52"/>
      <c r="P2130" s="67">
        <v>850</v>
      </c>
      <c r="Q2130" s="67">
        <v>801</v>
      </c>
      <c r="R2130" s="6" t="s">
        <v>117</v>
      </c>
      <c r="S2130" s="55">
        <v>1304.19</v>
      </c>
      <c r="T2130" s="46"/>
      <c r="U2130" s="6" t="s">
        <v>345</v>
      </c>
      <c r="V2130" s="55">
        <f t="shared" si="393"/>
        <v>8404.35</v>
      </c>
      <c r="W2130" s="96">
        <v>6450</v>
      </c>
      <c r="X2130" s="6" t="s">
        <v>119</v>
      </c>
      <c r="Y2130" s="55">
        <f t="shared" si="394"/>
        <v>6204</v>
      </c>
      <c r="Z2130" s="56">
        <v>4700</v>
      </c>
      <c r="AA2130" s="46"/>
    </row>
    <row r="2131" spans="1:27" ht="15" customHeight="1" x14ac:dyDescent="0.2">
      <c r="A2131" s="45"/>
      <c r="B2131" s="53" t="s">
        <v>10</v>
      </c>
      <c r="C2131" s="15">
        <f>K2116</f>
        <v>12</v>
      </c>
      <c r="D2131" s="54">
        <f t="shared" si="396"/>
        <v>36070.199999999997</v>
      </c>
      <c r="E2131" s="34">
        <f t="shared" si="397"/>
        <v>24936</v>
      </c>
      <c r="F2131" s="45"/>
      <c r="G2131" s="45"/>
      <c r="H2131" s="45"/>
      <c r="I2131" s="44"/>
      <c r="J2131" s="44"/>
      <c r="K2131" s="44"/>
      <c r="L2131" s="46"/>
      <c r="M2131" s="6" t="s">
        <v>120</v>
      </c>
      <c r="N2131" s="55">
        <f t="shared" si="395"/>
        <v>1889.9999999999998</v>
      </c>
      <c r="O2131" s="52"/>
      <c r="P2131" s="67">
        <v>1350</v>
      </c>
      <c r="Q2131" s="67">
        <v>1251</v>
      </c>
      <c r="R2131" s="6" t="s">
        <v>121</v>
      </c>
      <c r="S2131" s="55">
        <v>1006.5</v>
      </c>
      <c r="T2131" s="46"/>
      <c r="U2131" s="6" t="s">
        <v>122</v>
      </c>
      <c r="V2131" s="55">
        <f t="shared" si="393"/>
        <v>8404.35</v>
      </c>
      <c r="W2131" s="96">
        <v>6450</v>
      </c>
      <c r="X2131" s="6" t="s">
        <v>123</v>
      </c>
      <c r="Y2131" s="55">
        <v>9000</v>
      </c>
      <c r="Z2131" s="56">
        <v>6800</v>
      </c>
      <c r="AA2131" s="46"/>
    </row>
    <row r="2132" spans="1:27" ht="15" customHeight="1" x14ac:dyDescent="0.2">
      <c r="A2132" s="45"/>
      <c r="B2132" s="53" t="s">
        <v>124</v>
      </c>
      <c r="C2132" s="15">
        <f>L2116</f>
        <v>4</v>
      </c>
      <c r="D2132" s="54">
        <f>S2132*C2132</f>
        <v>4201.28</v>
      </c>
      <c r="E2132" s="34">
        <f>D2192*C2132</f>
        <v>2764</v>
      </c>
      <c r="F2132" s="68" t="s">
        <v>92</v>
      </c>
      <c r="G2132" s="69"/>
      <c r="H2132" s="45"/>
      <c r="I2132" s="44"/>
      <c r="J2132" s="44"/>
      <c r="K2132" s="44"/>
      <c r="L2132" s="46"/>
      <c r="M2132" s="6" t="s">
        <v>125</v>
      </c>
      <c r="N2132" s="55">
        <f t="shared" si="395"/>
        <v>1889.9999999999998</v>
      </c>
      <c r="O2132" s="52"/>
      <c r="P2132" s="67">
        <v>1350</v>
      </c>
      <c r="Q2132" s="67">
        <v>1251</v>
      </c>
      <c r="R2132" s="6" t="s">
        <v>126</v>
      </c>
      <c r="S2132" s="55">
        <v>1050.32</v>
      </c>
      <c r="T2132" s="46"/>
      <c r="U2132" s="6" t="s">
        <v>127</v>
      </c>
      <c r="V2132" s="55">
        <f t="shared" si="393"/>
        <v>0</v>
      </c>
      <c r="W2132" s="46"/>
      <c r="X2132" s="6" t="s">
        <v>128</v>
      </c>
      <c r="Y2132" s="55">
        <v>9000</v>
      </c>
      <c r="Z2132" s="56">
        <v>6800</v>
      </c>
      <c r="AA2132" s="46"/>
    </row>
    <row r="2133" spans="1:27" ht="15" customHeight="1" x14ac:dyDescent="0.2">
      <c r="A2133" s="45"/>
      <c r="B2133" s="53" t="s">
        <v>129</v>
      </c>
      <c r="C2133" s="15">
        <f>M2116</f>
        <v>2</v>
      </c>
      <c r="D2133" s="54">
        <f t="shared" ref="D2133:D2134" si="398">S2137*C2133</f>
        <v>12202.4</v>
      </c>
      <c r="E2133" s="34">
        <f t="shared" ref="E2133:E2134" si="399">D2195*C2133</f>
        <v>7858</v>
      </c>
      <c r="F2133" s="68" t="s">
        <v>130</v>
      </c>
      <c r="G2133" s="71">
        <f>D2174*0.33</f>
        <v>65280.255149999997</v>
      </c>
      <c r="H2133" s="45"/>
      <c r="I2133" s="44"/>
      <c r="J2133" s="44"/>
      <c r="K2133" s="44"/>
      <c r="L2133" s="46"/>
      <c r="M2133" s="6" t="s">
        <v>131</v>
      </c>
      <c r="N2133" s="55">
        <f t="shared" si="395"/>
        <v>700</v>
      </c>
      <c r="O2133" s="52"/>
      <c r="P2133" s="67">
        <v>500</v>
      </c>
      <c r="Q2133" s="67">
        <v>501</v>
      </c>
      <c r="R2133" s="6"/>
      <c r="S2133" s="55"/>
      <c r="T2133" s="46"/>
      <c r="U2133" s="6" t="s">
        <v>132</v>
      </c>
      <c r="V2133" s="55">
        <f t="shared" si="393"/>
        <v>8404.35</v>
      </c>
      <c r="W2133" s="46">
        <v>6450</v>
      </c>
      <c r="X2133" s="6" t="s">
        <v>133</v>
      </c>
      <c r="Y2133" s="55">
        <f t="shared" ref="Y2133:Y2135" si="400">Z2133*1.32</f>
        <v>6600</v>
      </c>
      <c r="Z2133" s="56">
        <v>5000</v>
      </c>
      <c r="AA2133" s="46"/>
    </row>
    <row r="2134" spans="1:27" ht="15" customHeight="1" x14ac:dyDescent="0.2">
      <c r="A2134" s="45"/>
      <c r="B2134" s="53" t="s">
        <v>134</v>
      </c>
      <c r="C2134" s="15">
        <f>N2116</f>
        <v>0</v>
      </c>
      <c r="D2134" s="54">
        <f t="shared" si="398"/>
        <v>0</v>
      </c>
      <c r="E2134" s="34">
        <f t="shared" si="399"/>
        <v>0</v>
      </c>
      <c r="F2134" s="68" t="s">
        <v>135</v>
      </c>
      <c r="G2134" s="72">
        <f>D2174-F2174</f>
        <v>197818.95499999999</v>
      </c>
      <c r="H2134" s="45"/>
      <c r="I2134" s="44"/>
      <c r="J2134" s="44"/>
      <c r="K2134" s="44"/>
      <c r="L2134" s="46"/>
      <c r="M2134" s="6" t="s">
        <v>136</v>
      </c>
      <c r="N2134" s="55">
        <f t="shared" si="395"/>
        <v>1400</v>
      </c>
      <c r="O2134" s="52"/>
      <c r="P2134" s="67">
        <v>1000</v>
      </c>
      <c r="Q2134" s="67">
        <v>901</v>
      </c>
      <c r="R2134" s="6"/>
      <c r="S2134" s="55"/>
      <c r="T2134" s="46"/>
      <c r="U2134" s="6" t="s">
        <v>137</v>
      </c>
      <c r="V2134" s="55">
        <f t="shared" si="393"/>
        <v>6026.375</v>
      </c>
      <c r="W2134" s="46">
        <v>4625</v>
      </c>
      <c r="X2134" s="6" t="s">
        <v>39</v>
      </c>
      <c r="Y2134" s="55">
        <f t="shared" si="400"/>
        <v>7656</v>
      </c>
      <c r="Z2134" s="56">
        <v>5800</v>
      </c>
      <c r="AA2134" s="46"/>
    </row>
    <row r="2135" spans="1:27" ht="15" customHeight="1" x14ac:dyDescent="0.35">
      <c r="A2135" s="45"/>
      <c r="B2135" s="53" t="s">
        <v>138</v>
      </c>
      <c r="C2135" s="15">
        <f>P2116</f>
        <v>1</v>
      </c>
      <c r="D2135" s="54">
        <f>S2140*C2135</f>
        <v>8050</v>
      </c>
      <c r="E2135" s="34">
        <f>D2198*C2135</f>
        <v>5770</v>
      </c>
      <c r="F2135" s="68" t="s">
        <v>139</v>
      </c>
      <c r="G2135" s="74">
        <f>D2174-E2174</f>
        <v>59925.954999999987</v>
      </c>
      <c r="H2135" s="45"/>
      <c r="I2135" s="44"/>
      <c r="J2135" s="44"/>
      <c r="K2135" s="44"/>
      <c r="L2135" s="46"/>
      <c r="M2135" s="6" t="s">
        <v>140</v>
      </c>
      <c r="N2135" s="55"/>
      <c r="O2135" s="52"/>
      <c r="P2135" s="67"/>
      <c r="Q2135" s="67"/>
      <c r="R2135" s="6" t="s">
        <v>141</v>
      </c>
      <c r="S2135" s="55">
        <v>1850.8</v>
      </c>
      <c r="T2135" s="46"/>
      <c r="U2135" s="6" t="s">
        <v>142</v>
      </c>
      <c r="V2135" s="55">
        <f t="shared" si="393"/>
        <v>8404.35</v>
      </c>
      <c r="W2135" s="46">
        <v>6450</v>
      </c>
      <c r="X2135" s="6" t="s">
        <v>143</v>
      </c>
      <c r="Y2135" s="55">
        <f t="shared" si="400"/>
        <v>3168</v>
      </c>
      <c r="Z2135" s="56">
        <v>2400</v>
      </c>
      <c r="AA2135" s="46"/>
    </row>
    <row r="2136" spans="1:27" ht="15" customHeight="1" x14ac:dyDescent="0.2">
      <c r="A2136" s="45"/>
      <c r="B2136" s="53" t="s">
        <v>14</v>
      </c>
      <c r="C2136" s="15">
        <f>O2116</f>
        <v>0</v>
      </c>
      <c r="D2136" s="54">
        <f>S2139*C2136</f>
        <v>0</v>
      </c>
      <c r="E2136" s="34">
        <f>D2197*C2136</f>
        <v>0</v>
      </c>
      <c r="F2136" s="61"/>
      <c r="G2136" s="61"/>
      <c r="H2136" s="45"/>
      <c r="I2136" s="44"/>
      <c r="J2136" s="44"/>
      <c r="K2136" s="44"/>
      <c r="L2136" s="46"/>
      <c r="M2136" s="6"/>
      <c r="N2136" s="55"/>
      <c r="O2136" s="52"/>
      <c r="P2136" s="67"/>
      <c r="Q2136" s="67"/>
      <c r="R2136" s="6" t="s">
        <v>144</v>
      </c>
      <c r="S2136" s="55">
        <v>3005.85</v>
      </c>
      <c r="T2136" s="46"/>
      <c r="U2136" s="6" t="s">
        <v>145</v>
      </c>
      <c r="V2136" s="55">
        <f t="shared" si="393"/>
        <v>8404.35</v>
      </c>
      <c r="W2136" s="46">
        <v>6450</v>
      </c>
      <c r="AA2136" s="46"/>
    </row>
    <row r="2137" spans="1:27" ht="15" customHeight="1" x14ac:dyDescent="0.2">
      <c r="A2137" s="45"/>
      <c r="B2137" s="53" t="s">
        <v>16</v>
      </c>
      <c r="C2137" s="15">
        <f>Q2116</f>
        <v>0</v>
      </c>
      <c r="D2137" s="54">
        <f>S2142*C2137</f>
        <v>0</v>
      </c>
      <c r="E2137" s="34">
        <f>T2142*C2137</f>
        <v>0</v>
      </c>
      <c r="F2137" s="61"/>
      <c r="G2137" s="61"/>
      <c r="H2137" s="45"/>
      <c r="I2137" s="44"/>
      <c r="J2137" s="44"/>
      <c r="K2137" s="44"/>
      <c r="L2137" s="46"/>
      <c r="M2137" s="6" t="s">
        <v>146</v>
      </c>
      <c r="N2137" s="55">
        <f t="shared" ref="N2137:N2138" si="401">P2137*1.4</f>
        <v>5600</v>
      </c>
      <c r="O2137" s="52"/>
      <c r="P2137" s="67">
        <v>4000</v>
      </c>
      <c r="Q2137" s="67">
        <v>3787</v>
      </c>
      <c r="R2137" s="6" t="s">
        <v>147</v>
      </c>
      <c r="S2137" s="55">
        <v>6101.2</v>
      </c>
      <c r="T2137" s="46"/>
      <c r="U2137" s="46"/>
      <c r="V2137" s="46"/>
      <c r="W2137" s="46"/>
      <c r="X2137" s="46"/>
      <c r="Y2137" s="46"/>
      <c r="Z2137" s="46"/>
      <c r="AA2137" s="46"/>
    </row>
    <row r="2138" spans="1:27" ht="15" customHeight="1" x14ac:dyDescent="0.2">
      <c r="A2138" s="45"/>
      <c r="B2138" s="33" t="s">
        <v>148</v>
      </c>
      <c r="C2138" s="33"/>
      <c r="D2138" s="75">
        <f t="shared" ref="D2138:E2138" si="402">SUM(D2124:D2137)</f>
        <v>117583.87999999999</v>
      </c>
      <c r="E2138" s="75">
        <f t="shared" si="402"/>
        <v>79368</v>
      </c>
      <c r="F2138" s="75"/>
      <c r="G2138" s="33"/>
      <c r="H2138" s="45"/>
      <c r="I2138" s="44"/>
      <c r="J2138" s="44"/>
      <c r="K2138" s="44"/>
      <c r="L2138" s="46"/>
      <c r="M2138" s="6" t="s">
        <v>149</v>
      </c>
      <c r="N2138" s="55">
        <f t="shared" si="401"/>
        <v>3360</v>
      </c>
      <c r="O2138" s="52"/>
      <c r="P2138" s="67">
        <v>2400</v>
      </c>
      <c r="Q2138" s="67">
        <v>2401</v>
      </c>
      <c r="R2138" s="6" t="s">
        <v>150</v>
      </c>
      <c r="S2138" s="55">
        <v>6900.6</v>
      </c>
      <c r="T2138" s="46"/>
      <c r="U2138" s="46"/>
      <c r="V2138" s="46"/>
      <c r="W2138" s="46"/>
      <c r="X2138" s="46"/>
      <c r="Y2138" s="46"/>
      <c r="Z2138" s="46"/>
      <c r="AA2138" s="46"/>
    </row>
    <row r="2139" spans="1:27" ht="15" customHeight="1" x14ac:dyDescent="0.2">
      <c r="A2139" s="45"/>
      <c r="B2139" s="77" t="s">
        <v>158</v>
      </c>
      <c r="C2139" s="15">
        <f>R2116</f>
        <v>0</v>
      </c>
      <c r="D2139" s="54">
        <f>V2125*C2139</f>
        <v>0</v>
      </c>
      <c r="E2139" s="34">
        <f t="shared" ref="E2139:E2141" si="403">J2191*C2139</f>
        <v>0</v>
      </c>
      <c r="F2139" s="45"/>
      <c r="G2139" s="45"/>
      <c r="H2139" s="45"/>
      <c r="I2139" s="44"/>
      <c r="J2139" s="44"/>
      <c r="K2139" s="44"/>
      <c r="L2139" s="46"/>
      <c r="M2139" s="6" t="s">
        <v>151</v>
      </c>
      <c r="N2139" s="55">
        <f>P2139*1.45</f>
        <v>6235</v>
      </c>
      <c r="O2139" s="52"/>
      <c r="P2139" s="67">
        <v>4300</v>
      </c>
      <c r="Q2139" s="67">
        <v>4001</v>
      </c>
      <c r="R2139" s="6" t="s">
        <v>152</v>
      </c>
      <c r="S2139" s="55">
        <v>6900.6</v>
      </c>
      <c r="T2139" s="46"/>
      <c r="U2139" s="46"/>
      <c r="V2139" s="46"/>
      <c r="W2139" s="46"/>
      <c r="X2139" s="46"/>
      <c r="Y2139" s="46"/>
      <c r="Z2139" s="46"/>
      <c r="AA2139" s="46"/>
    </row>
    <row r="2140" spans="1:27" ht="15" customHeight="1" x14ac:dyDescent="0.2">
      <c r="A2140" s="45"/>
      <c r="B2140" s="78" t="s">
        <v>159</v>
      </c>
      <c r="C2140" s="15">
        <f>T2116</f>
        <v>1</v>
      </c>
      <c r="D2140" s="54">
        <f t="shared" ref="D2140:D2141" si="404">V2125*C2140</f>
        <v>8404.35</v>
      </c>
      <c r="E2140" s="34">
        <f t="shared" si="403"/>
        <v>6450</v>
      </c>
      <c r="F2140" s="45"/>
      <c r="G2140" s="45"/>
      <c r="H2140" s="45"/>
      <c r="I2140" s="44"/>
      <c r="J2140" s="44"/>
      <c r="K2140" s="44"/>
      <c r="L2140" s="46"/>
      <c r="M2140" s="6" t="s">
        <v>154</v>
      </c>
      <c r="N2140" s="55">
        <f t="shared" ref="N2140:N2141" si="405">P2140*1.4</f>
        <v>5250</v>
      </c>
      <c r="O2140" s="52"/>
      <c r="P2140" s="67">
        <v>3750</v>
      </c>
      <c r="Q2140" s="67">
        <v>3751</v>
      </c>
      <c r="R2140" s="6" t="s">
        <v>155</v>
      </c>
      <c r="S2140" s="55">
        <v>8050</v>
      </c>
      <c r="T2140" s="46"/>
      <c r="U2140" s="46"/>
      <c r="V2140" s="46"/>
      <c r="W2140" s="46"/>
      <c r="X2140" s="46"/>
      <c r="Y2140" s="46"/>
      <c r="Z2140" s="46"/>
      <c r="AA2140" s="46"/>
    </row>
    <row r="2141" spans="1:27" ht="15" customHeight="1" x14ac:dyDescent="0.2">
      <c r="A2141" s="45"/>
      <c r="B2141" s="79" t="s">
        <v>161</v>
      </c>
      <c r="C2141" s="80">
        <f>S2116</f>
        <v>0</v>
      </c>
      <c r="D2141" s="81">
        <f t="shared" si="404"/>
        <v>0</v>
      </c>
      <c r="E2141" s="34">
        <f t="shared" si="403"/>
        <v>0</v>
      </c>
      <c r="F2141" s="45"/>
      <c r="G2141" s="45"/>
      <c r="H2141" s="45"/>
      <c r="I2141" s="44"/>
      <c r="J2141" s="44"/>
      <c r="K2141" s="44"/>
      <c r="L2141" s="46"/>
      <c r="M2141" s="6" t="s">
        <v>156</v>
      </c>
      <c r="N2141" s="55">
        <f t="shared" si="405"/>
        <v>7419.9999999999991</v>
      </c>
      <c r="O2141" s="52"/>
      <c r="P2141" s="67">
        <v>5300</v>
      </c>
      <c r="Q2141" s="67">
        <v>5001</v>
      </c>
      <c r="R2141" s="6" t="s">
        <v>157</v>
      </c>
      <c r="S2141" s="55">
        <v>8000</v>
      </c>
      <c r="T2141" s="46"/>
      <c r="U2141" s="46"/>
      <c r="V2141" s="46"/>
      <c r="W2141" s="46"/>
      <c r="X2141" s="46"/>
      <c r="Y2141" s="46"/>
      <c r="Z2141" s="46"/>
      <c r="AA2141" s="46"/>
    </row>
    <row r="2142" spans="1:27" ht="15" customHeight="1" x14ac:dyDescent="0.2">
      <c r="A2142" s="45"/>
      <c r="B2142" s="78" t="s">
        <v>20</v>
      </c>
      <c r="C2142" s="15">
        <f>U2116</f>
        <v>1</v>
      </c>
      <c r="D2142" s="81">
        <f>V2134*C2142</f>
        <v>6026.375</v>
      </c>
      <c r="E2142" s="34">
        <f>W2134*C2142</f>
        <v>4625</v>
      </c>
      <c r="F2142" s="45"/>
      <c r="G2142" s="45"/>
      <c r="H2142" s="45"/>
      <c r="I2142" s="44"/>
      <c r="J2142" s="44"/>
      <c r="K2142" s="44"/>
      <c r="L2142" s="46"/>
      <c r="M2142" s="6"/>
      <c r="N2142" s="55"/>
      <c r="O2142" s="52"/>
      <c r="P2142" s="67"/>
      <c r="Q2142" s="67"/>
      <c r="R2142" s="6" t="s">
        <v>16</v>
      </c>
      <c r="S2142" s="55">
        <v>1500</v>
      </c>
      <c r="T2142" s="46">
        <v>1100</v>
      </c>
      <c r="U2142" s="46"/>
      <c r="V2142" s="46"/>
      <c r="W2142" s="46"/>
      <c r="X2142" s="46"/>
      <c r="Y2142" s="46"/>
      <c r="Z2142" s="46"/>
      <c r="AA2142" s="46"/>
    </row>
    <row r="2143" spans="1:27" ht="15" customHeight="1" x14ac:dyDescent="0.2">
      <c r="A2143" s="45"/>
      <c r="B2143" s="78" t="s">
        <v>163</v>
      </c>
      <c r="C2143" s="15">
        <f>V2116</f>
        <v>1</v>
      </c>
      <c r="D2143" s="81">
        <f t="shared" ref="D2143:D2144" si="406">V2128*C2143</f>
        <v>8404.35</v>
      </c>
      <c r="E2143" s="34">
        <f>W2133*C2143</f>
        <v>6450</v>
      </c>
      <c r="F2143" s="45"/>
      <c r="G2143" s="45"/>
      <c r="H2143" s="45"/>
      <c r="I2143" s="44"/>
      <c r="J2143" s="44"/>
      <c r="K2143" s="44"/>
      <c r="L2143" s="46"/>
      <c r="M2143" s="6" t="s">
        <v>160</v>
      </c>
      <c r="N2143" s="55"/>
      <c r="O2143" s="52"/>
      <c r="P2143" s="67"/>
      <c r="Q2143" s="67"/>
      <c r="R2143" s="46"/>
      <c r="S2143" s="46"/>
      <c r="T2143" s="46"/>
      <c r="U2143" s="46"/>
      <c r="V2143" s="46"/>
      <c r="W2143" s="46"/>
      <c r="X2143" s="46"/>
      <c r="Y2143" s="46"/>
      <c r="Z2143" s="46"/>
      <c r="AA2143" s="46"/>
    </row>
    <row r="2144" spans="1:27" ht="15" customHeight="1" x14ac:dyDescent="0.2">
      <c r="A2144" s="45"/>
      <c r="B2144" s="78" t="s">
        <v>165</v>
      </c>
      <c r="C2144" s="15">
        <f>W2116</f>
        <v>0</v>
      </c>
      <c r="D2144" s="81">
        <f t="shared" si="406"/>
        <v>0</v>
      </c>
      <c r="E2144" s="34">
        <f>J2196*C2144</f>
        <v>0</v>
      </c>
      <c r="F2144" s="45"/>
      <c r="G2144" s="45"/>
      <c r="H2144" s="45"/>
      <c r="I2144" s="44"/>
      <c r="J2144" s="44"/>
      <c r="K2144" s="44"/>
      <c r="L2144" s="46"/>
      <c r="M2144" s="6"/>
      <c r="N2144" s="55"/>
      <c r="O2144" s="52"/>
      <c r="P2144" s="67"/>
      <c r="Q2144" s="67"/>
      <c r="R2144" s="46"/>
      <c r="S2144" s="46"/>
      <c r="T2144" s="46"/>
      <c r="U2144" s="46"/>
      <c r="V2144" s="46"/>
      <c r="W2144" s="46"/>
      <c r="X2144" s="46"/>
      <c r="Y2144" s="46"/>
      <c r="Z2144" s="46"/>
      <c r="AA2144" s="46"/>
    </row>
    <row r="2145" spans="1:27" ht="15" customHeight="1" x14ac:dyDescent="0.2">
      <c r="A2145" s="45"/>
      <c r="B2145" s="53" t="s">
        <v>23</v>
      </c>
      <c r="C2145" s="15">
        <f>X2116</f>
        <v>0</v>
      </c>
      <c r="D2145" s="81">
        <f>V2126*C2145</f>
        <v>0</v>
      </c>
      <c r="E2145" s="34">
        <f>W2126*C2145</f>
        <v>0</v>
      </c>
      <c r="F2145" s="45"/>
      <c r="G2145" s="45"/>
      <c r="H2145" s="45"/>
      <c r="I2145" s="44"/>
      <c r="J2145" s="44"/>
      <c r="K2145" s="44"/>
      <c r="L2145" s="46"/>
      <c r="M2145" s="6" t="s">
        <v>162</v>
      </c>
      <c r="N2145" s="55">
        <f t="shared" ref="N2145:N2147" si="407">P2145*1.43</f>
        <v>1501.5</v>
      </c>
      <c r="O2145" s="52"/>
      <c r="P2145" s="67">
        <v>1050</v>
      </c>
      <c r="Q2145" s="67">
        <v>1151</v>
      </c>
      <c r="R2145" s="46"/>
      <c r="S2145" s="46"/>
      <c r="T2145" s="46"/>
      <c r="U2145" s="46"/>
      <c r="V2145" s="46"/>
      <c r="W2145" s="46"/>
      <c r="X2145" s="46"/>
      <c r="Y2145" s="46"/>
      <c r="Z2145" s="46"/>
      <c r="AA2145" s="46"/>
    </row>
    <row r="2146" spans="1:27" ht="15" customHeight="1" x14ac:dyDescent="0.2">
      <c r="A2146" s="45"/>
      <c r="B2146" s="53"/>
      <c r="C2146" s="15"/>
      <c r="D2146" s="245"/>
      <c r="E2146" s="8"/>
      <c r="F2146" s="45"/>
      <c r="G2146" s="45"/>
      <c r="H2146" s="45"/>
      <c r="I2146" s="44"/>
      <c r="J2146" s="44"/>
      <c r="K2146" s="44"/>
      <c r="L2146" s="46"/>
      <c r="M2146" s="6" t="s">
        <v>164</v>
      </c>
      <c r="N2146" s="55">
        <f t="shared" si="407"/>
        <v>1501.5</v>
      </c>
      <c r="O2146" s="52"/>
      <c r="P2146" s="67">
        <v>1050</v>
      </c>
      <c r="Q2146" s="67">
        <v>1151</v>
      </c>
      <c r="R2146" s="46"/>
      <c r="S2146" s="46"/>
      <c r="T2146" s="46"/>
      <c r="U2146" s="46"/>
      <c r="V2146" s="46"/>
      <c r="W2146" s="46"/>
      <c r="X2146" s="46"/>
      <c r="Y2146" s="46"/>
      <c r="Z2146" s="46"/>
      <c r="AA2146" s="46"/>
    </row>
    <row r="2147" spans="1:27" ht="15" customHeight="1" x14ac:dyDescent="0.2">
      <c r="A2147" s="45"/>
      <c r="B2147" s="53"/>
      <c r="C2147" s="15"/>
      <c r="D2147" s="245"/>
      <c r="E2147" s="8"/>
      <c r="F2147" s="45"/>
      <c r="G2147" s="45"/>
      <c r="H2147" s="45"/>
      <c r="I2147" s="44"/>
      <c r="J2147" s="44"/>
      <c r="K2147" s="44"/>
      <c r="L2147" s="46"/>
      <c r="M2147" s="6" t="s">
        <v>166</v>
      </c>
      <c r="N2147" s="55">
        <f t="shared" si="407"/>
        <v>1501.5</v>
      </c>
      <c r="O2147" s="52"/>
      <c r="P2147" s="67">
        <v>1050</v>
      </c>
      <c r="Q2147" s="67">
        <v>1151</v>
      </c>
      <c r="R2147" s="46"/>
      <c r="S2147" s="46"/>
      <c r="T2147" s="46"/>
      <c r="U2147" s="46"/>
      <c r="V2147" s="46"/>
      <c r="W2147" s="46"/>
      <c r="X2147" s="46"/>
      <c r="Y2147" s="46"/>
      <c r="Z2147" s="46"/>
      <c r="AA2147" s="46"/>
    </row>
    <row r="2148" spans="1:27" ht="15" customHeight="1" x14ac:dyDescent="0.2">
      <c r="A2148" s="45"/>
      <c r="B2148" s="53"/>
      <c r="C2148" s="15"/>
      <c r="D2148" s="245"/>
      <c r="E2148" s="8"/>
      <c r="F2148" s="45"/>
      <c r="G2148" s="45"/>
      <c r="H2148" s="45"/>
      <c r="I2148" s="44"/>
      <c r="J2148" s="44"/>
      <c r="K2148" s="44"/>
      <c r="L2148" s="46"/>
      <c r="M2148" s="6" t="s">
        <v>167</v>
      </c>
      <c r="N2148" s="55">
        <f>P2148*1.39</f>
        <v>1251</v>
      </c>
      <c r="O2148" s="52"/>
      <c r="P2148" s="67">
        <v>900</v>
      </c>
      <c r="Q2148" s="67">
        <v>851</v>
      </c>
      <c r="R2148" s="46"/>
      <c r="S2148" s="46"/>
      <c r="T2148" s="46"/>
      <c r="U2148" s="46"/>
      <c r="V2148" s="46"/>
      <c r="W2148" s="46"/>
      <c r="X2148" s="46"/>
      <c r="Y2148" s="46"/>
      <c r="Z2148" s="46"/>
      <c r="AA2148" s="46"/>
    </row>
    <row r="2149" spans="1:27" ht="15" customHeight="1" x14ac:dyDescent="0.2">
      <c r="A2149" s="45"/>
      <c r="B2149" s="49" t="s">
        <v>95</v>
      </c>
      <c r="C2149" s="33"/>
      <c r="D2149" s="75">
        <f t="shared" ref="D2149:E2149" si="408">SUM(D2139:D2148)</f>
        <v>22835.075000000001</v>
      </c>
      <c r="E2149" s="82">
        <f t="shared" si="408"/>
        <v>17525</v>
      </c>
      <c r="F2149" s="85"/>
      <c r="G2149" s="45"/>
      <c r="H2149" s="45"/>
      <c r="I2149" s="44"/>
      <c r="J2149" s="44"/>
      <c r="K2149" s="44"/>
      <c r="L2149" s="46"/>
      <c r="M2149" s="6" t="s">
        <v>168</v>
      </c>
      <c r="N2149" s="55">
        <f>P2149*1.42</f>
        <v>852</v>
      </c>
      <c r="O2149" s="52"/>
      <c r="P2149" s="67">
        <v>600</v>
      </c>
      <c r="Q2149" s="67">
        <v>851</v>
      </c>
      <c r="R2149" s="46"/>
      <c r="S2149" s="46"/>
      <c r="T2149" s="46"/>
      <c r="U2149" s="46"/>
      <c r="V2149" s="46"/>
      <c r="W2149" s="46"/>
      <c r="X2149" s="46"/>
      <c r="Y2149" s="46"/>
      <c r="Z2149" s="46"/>
      <c r="AA2149" s="46"/>
    </row>
    <row r="2150" spans="1:27" ht="15" customHeight="1" x14ac:dyDescent="0.2">
      <c r="A2150" s="45"/>
      <c r="B2150" s="53" t="s">
        <v>31</v>
      </c>
      <c r="C2150" s="15">
        <f>AG2116</f>
        <v>1</v>
      </c>
      <c r="D2150" s="83">
        <f>N2137*C2150</f>
        <v>5600</v>
      </c>
      <c r="E2150" s="34">
        <f>P2137*C2150</f>
        <v>4000</v>
      </c>
      <c r="F2150" s="45"/>
      <c r="G2150" s="45"/>
      <c r="H2150" s="45"/>
      <c r="I2150" s="44"/>
      <c r="J2150" s="44"/>
      <c r="K2150" s="44"/>
      <c r="L2150" s="46"/>
      <c r="M2150" s="46"/>
      <c r="N2150" s="46"/>
      <c r="O2150" s="46"/>
      <c r="P2150" s="46"/>
      <c r="Q2150" s="46"/>
      <c r="R2150" s="46"/>
      <c r="S2150" s="46"/>
      <c r="T2150" s="46"/>
      <c r="U2150" s="46"/>
      <c r="V2150" s="46"/>
      <c r="W2150" s="46"/>
      <c r="X2150" s="46"/>
      <c r="Y2150" s="46"/>
      <c r="Z2150" s="46"/>
      <c r="AA2150" s="46"/>
    </row>
    <row r="2151" spans="1:27" ht="15" customHeight="1" x14ac:dyDescent="0.2">
      <c r="A2151" s="45"/>
      <c r="B2151" s="53" t="s">
        <v>171</v>
      </c>
      <c r="C2151" s="15">
        <f>AI2116</f>
        <v>1</v>
      </c>
      <c r="D2151" s="83">
        <f>N2137*C2151</f>
        <v>5600</v>
      </c>
      <c r="E2151" s="34">
        <f>P2137*C2151</f>
        <v>4000</v>
      </c>
      <c r="F2151" s="45"/>
      <c r="G2151" s="45"/>
      <c r="H2151" s="45"/>
      <c r="L2151" s="24"/>
      <c r="M2151" s="24"/>
      <c r="N2151" s="24"/>
      <c r="O2151" s="24"/>
      <c r="P2151" s="24"/>
      <c r="Q2151" s="24"/>
    </row>
    <row r="2152" spans="1:27" ht="15" customHeight="1" x14ac:dyDescent="0.2">
      <c r="A2152" s="45"/>
      <c r="B2152" s="53" t="s">
        <v>151</v>
      </c>
      <c r="C2152" s="15">
        <f>AH2116</f>
        <v>0</v>
      </c>
      <c r="D2152" s="83">
        <f>N2139*C2152</f>
        <v>0</v>
      </c>
      <c r="E2152" s="34">
        <f>P2139*C2152</f>
        <v>0</v>
      </c>
      <c r="F2152" s="45"/>
      <c r="G2152" s="45"/>
      <c r="H2152" s="45"/>
      <c r="L2152" s="24"/>
      <c r="M2152" s="24"/>
      <c r="N2152" s="24"/>
      <c r="O2152" s="24"/>
      <c r="P2152" s="24"/>
      <c r="Q2152" s="24"/>
    </row>
    <row r="2153" spans="1:27" ht="15" customHeight="1" x14ac:dyDescent="0.2">
      <c r="A2153" s="45"/>
      <c r="B2153" s="53" t="s">
        <v>173</v>
      </c>
      <c r="C2153" s="15">
        <f>AK2116</f>
        <v>1</v>
      </c>
      <c r="D2153" s="83">
        <f>N2137*C2153</f>
        <v>5600</v>
      </c>
      <c r="E2153" s="34">
        <f>P2137*C2153</f>
        <v>4000</v>
      </c>
      <c r="F2153" s="45"/>
      <c r="G2153" s="45"/>
      <c r="H2153" s="45"/>
      <c r="L2153" s="24"/>
      <c r="M2153" s="24"/>
      <c r="N2153" s="24"/>
      <c r="O2153" s="24"/>
      <c r="P2153" s="24"/>
      <c r="Q2153" s="24"/>
    </row>
    <row r="2154" spans="1:27" ht="15" customHeight="1" x14ac:dyDescent="0.2">
      <c r="A2154" s="45"/>
      <c r="B2154" s="53" t="s">
        <v>418</v>
      </c>
      <c r="C2154" s="15">
        <f>AF2116</f>
        <v>0</v>
      </c>
      <c r="D2154" s="83">
        <f>N2141*C2154</f>
        <v>0</v>
      </c>
      <c r="E2154" s="34">
        <f>P2137*C2154</f>
        <v>0</v>
      </c>
      <c r="F2154" s="45"/>
      <c r="G2154" s="45"/>
      <c r="H2154" s="45"/>
      <c r="L2154" s="24"/>
      <c r="M2154" s="24"/>
      <c r="N2154" s="24"/>
      <c r="O2154" s="24"/>
      <c r="P2154" s="24"/>
      <c r="Q2154" s="24"/>
    </row>
    <row r="2155" spans="1:27" ht="15" customHeight="1" x14ac:dyDescent="0.2">
      <c r="A2155" s="45"/>
      <c r="B2155" s="87" t="s">
        <v>27</v>
      </c>
      <c r="C2155" s="15">
        <f>AB2116</f>
        <v>29</v>
      </c>
      <c r="D2155" s="83">
        <f t="shared" ref="D2155:D2156" si="409">N2129*C2155</f>
        <v>40600</v>
      </c>
      <c r="E2155" s="34">
        <f t="shared" ref="E2155:E2156" si="410">P2129*C2155</f>
        <v>29000</v>
      </c>
      <c r="F2155" s="45"/>
      <c r="G2155" s="45"/>
      <c r="H2155" s="45"/>
    </row>
    <row r="2156" spans="1:27" ht="15" customHeight="1" x14ac:dyDescent="0.2">
      <c r="A2156" s="45"/>
      <c r="B2156" s="87" t="s">
        <v>28</v>
      </c>
      <c r="C2156" s="15">
        <f>AC2116</f>
        <v>0</v>
      </c>
      <c r="D2156" s="83">
        <f t="shared" si="409"/>
        <v>0</v>
      </c>
      <c r="E2156" s="34">
        <f t="shared" si="410"/>
        <v>0</v>
      </c>
      <c r="F2156" s="45"/>
      <c r="G2156" s="45"/>
      <c r="H2156" s="45"/>
      <c r="L2156" s="86" t="s">
        <v>172</v>
      </c>
    </row>
    <row r="2157" spans="1:27" ht="15" customHeight="1" x14ac:dyDescent="0.2">
      <c r="A2157" s="45"/>
      <c r="B2157" s="87" t="s">
        <v>131</v>
      </c>
      <c r="C2157" s="15">
        <f>AD2116</f>
        <v>0</v>
      </c>
      <c r="D2157" s="83">
        <f t="shared" ref="D2157:D2158" si="411">N2133*C2157</f>
        <v>0</v>
      </c>
      <c r="E2157" s="34">
        <f t="shared" ref="E2157:E2158" si="412">P2133*C2157</f>
        <v>0</v>
      </c>
      <c r="F2157" s="45"/>
      <c r="G2157" s="45"/>
      <c r="H2157" s="45"/>
    </row>
    <row r="2158" spans="1:27" ht="15" customHeight="1" x14ac:dyDescent="0.2">
      <c r="A2158" s="45"/>
      <c r="B2158" s="53" t="s">
        <v>177</v>
      </c>
      <c r="C2158" s="15">
        <f>AE2116</f>
        <v>0</v>
      </c>
      <c r="D2158" s="83">
        <f t="shared" si="411"/>
        <v>0</v>
      </c>
      <c r="E2158" s="34">
        <f t="shared" si="412"/>
        <v>0</v>
      </c>
      <c r="F2158" s="45"/>
      <c r="G2158" s="45"/>
      <c r="H2158" s="45"/>
      <c r="L2158" s="86" t="s">
        <v>107</v>
      </c>
    </row>
    <row r="2159" spans="1:27" ht="15" customHeight="1" x14ac:dyDescent="0.2">
      <c r="A2159" s="45"/>
      <c r="B2159" s="87" t="s">
        <v>120</v>
      </c>
      <c r="C2159" s="15">
        <f>AF2116</f>
        <v>0</v>
      </c>
      <c r="D2159" s="83">
        <f>N2132*C2159</f>
        <v>0</v>
      </c>
      <c r="E2159" s="34">
        <f>P2132*C2159</f>
        <v>0</v>
      </c>
      <c r="F2159" s="45"/>
      <c r="G2159" s="45"/>
      <c r="H2159" s="45"/>
    </row>
    <row r="2160" spans="1:27" ht="15" customHeight="1" x14ac:dyDescent="0.2">
      <c r="A2160" s="45"/>
      <c r="B2160" s="49" t="s">
        <v>94</v>
      </c>
      <c r="C2160" s="33"/>
      <c r="D2160" s="75">
        <f t="shared" ref="D2160:E2160" si="413">SUM(D2150:D2159)</f>
        <v>57400</v>
      </c>
      <c r="E2160" s="82">
        <f t="shared" si="413"/>
        <v>41000</v>
      </c>
      <c r="F2160" s="41"/>
      <c r="G2160" s="45"/>
      <c r="H2160" s="88"/>
      <c r="L2160" s="86" t="s">
        <v>175</v>
      </c>
    </row>
    <row r="2161" spans="1:12" ht="15" customHeight="1" x14ac:dyDescent="0.2">
      <c r="A2161" s="45"/>
      <c r="B2161" s="78" t="s">
        <v>39</v>
      </c>
      <c r="C2161" s="89">
        <f>AL2116</f>
        <v>0</v>
      </c>
      <c r="D2161" s="83">
        <f>Y2134*C2161</f>
        <v>0</v>
      </c>
      <c r="E2161" s="34">
        <f>Z2134*C2161</f>
        <v>0</v>
      </c>
      <c r="F2161" s="88"/>
      <c r="G2161" s="88"/>
      <c r="H2161" s="88"/>
      <c r="L2161" s="86" t="s">
        <v>176</v>
      </c>
    </row>
    <row r="2162" spans="1:12" ht="15" customHeight="1" x14ac:dyDescent="0.2">
      <c r="A2162" s="45"/>
      <c r="B2162" s="78" t="s">
        <v>40</v>
      </c>
      <c r="C2162" s="90">
        <f>AM2116</f>
        <v>0</v>
      </c>
      <c r="D2162" s="83">
        <f t="shared" ref="D2162:D2164" si="414">Y2125*C2162</f>
        <v>0</v>
      </c>
      <c r="E2162" s="34">
        <f>Z2125*C2162</f>
        <v>0</v>
      </c>
      <c r="F2162" s="88"/>
      <c r="G2162" s="88"/>
      <c r="H2162" s="88"/>
      <c r="L2162" s="86" t="s">
        <v>178</v>
      </c>
    </row>
    <row r="2163" spans="1:12" ht="15" customHeight="1" x14ac:dyDescent="0.2">
      <c r="A2163" s="45"/>
      <c r="B2163" s="78" t="s">
        <v>33</v>
      </c>
      <c r="C2163" s="90">
        <f>AN2116</f>
        <v>0</v>
      </c>
      <c r="D2163" s="83">
        <f t="shared" si="414"/>
        <v>0</v>
      </c>
      <c r="E2163" s="34">
        <f>P2136*C2163</f>
        <v>0</v>
      </c>
      <c r="F2163" s="88"/>
      <c r="G2163" s="88"/>
      <c r="H2163" s="88"/>
      <c r="L2163" s="86" t="s">
        <v>179</v>
      </c>
    </row>
    <row r="2164" spans="1:12" ht="15" customHeight="1" x14ac:dyDescent="0.2">
      <c r="A2164" s="45"/>
      <c r="B2164" s="78" t="s">
        <v>32</v>
      </c>
      <c r="C2164" s="90">
        <f>AO2116</f>
        <v>0</v>
      </c>
      <c r="D2164" s="83">
        <f t="shared" si="414"/>
        <v>0</v>
      </c>
      <c r="E2164" s="34">
        <f>Z2126*C2164</f>
        <v>0</v>
      </c>
      <c r="F2164" s="88"/>
      <c r="G2164" s="88"/>
      <c r="H2164" s="88"/>
      <c r="L2164" s="86" t="s">
        <v>180</v>
      </c>
    </row>
    <row r="2165" spans="1:12" ht="15" customHeight="1" x14ac:dyDescent="0.2">
      <c r="A2165" s="45"/>
      <c r="B2165" s="78" t="s">
        <v>41</v>
      </c>
      <c r="C2165" s="90">
        <f>AP2116</f>
        <v>0</v>
      </c>
      <c r="D2165" s="83">
        <f>Y2133*C2165</f>
        <v>0</v>
      </c>
      <c r="E2165" s="34">
        <f>Z2133*C2165</f>
        <v>0</v>
      </c>
      <c r="F2165" s="88"/>
      <c r="G2165" s="88"/>
      <c r="H2165" s="88"/>
      <c r="L2165" s="86" t="s">
        <v>181</v>
      </c>
    </row>
    <row r="2166" spans="1:12" ht="15" customHeight="1" x14ac:dyDescent="0.2">
      <c r="A2166" s="45"/>
      <c r="B2166" s="78" t="s">
        <v>42</v>
      </c>
      <c r="C2166" s="90">
        <f>AQ2116</f>
        <v>0</v>
      </c>
      <c r="D2166" s="83">
        <f>Y2128*C2166</f>
        <v>0</v>
      </c>
      <c r="E2166" s="34">
        <f>Z2128*C2166</f>
        <v>0</v>
      </c>
      <c r="F2166" s="88"/>
      <c r="G2166" s="88"/>
      <c r="H2166" s="88"/>
    </row>
    <row r="2167" spans="1:12" ht="15" customHeight="1" x14ac:dyDescent="0.2">
      <c r="A2167" s="45"/>
      <c r="B2167" s="78" t="s">
        <v>43</v>
      </c>
      <c r="C2167" s="90">
        <f>AR2116</f>
        <v>0</v>
      </c>
      <c r="D2167" s="83">
        <f t="shared" ref="D2167:D2169" si="415">Y2130*C2167</f>
        <v>0</v>
      </c>
      <c r="E2167" s="34">
        <f>Z2130*C2167</f>
        <v>0</v>
      </c>
      <c r="F2167" s="88"/>
      <c r="G2167" s="88"/>
      <c r="H2167" s="88"/>
      <c r="L2167" s="86" t="s">
        <v>140</v>
      </c>
    </row>
    <row r="2168" spans="1:12" ht="15" customHeight="1" x14ac:dyDescent="0.2">
      <c r="A2168" s="45"/>
      <c r="B2168" s="78" t="s">
        <v>44</v>
      </c>
      <c r="C2168" s="90">
        <f>AS2116</f>
        <v>0</v>
      </c>
      <c r="D2168" s="83">
        <f t="shared" si="415"/>
        <v>0</v>
      </c>
      <c r="E2168" s="34">
        <f>Z2132*C2168</f>
        <v>0</v>
      </c>
      <c r="F2168" s="88"/>
      <c r="G2168" s="88"/>
      <c r="H2168" s="88"/>
    </row>
    <row r="2169" spans="1:12" ht="15" customHeight="1" x14ac:dyDescent="0.2">
      <c r="A2169" s="45"/>
      <c r="B2169" s="78" t="s">
        <v>45</v>
      </c>
      <c r="C2169" s="90">
        <f>AT2116</f>
        <v>0</v>
      </c>
      <c r="D2169" s="83">
        <f t="shared" si="415"/>
        <v>0</v>
      </c>
      <c r="E2169" s="34">
        <f>Z2131*C2169</f>
        <v>0</v>
      </c>
      <c r="F2169" s="88"/>
      <c r="G2169" s="88"/>
      <c r="H2169" s="88"/>
      <c r="L2169" s="86" t="s">
        <v>182</v>
      </c>
    </row>
    <row r="2170" spans="1:12" ht="15" customHeight="1" x14ac:dyDescent="0.2">
      <c r="A2170" s="45"/>
      <c r="B2170" s="78" t="s">
        <v>46</v>
      </c>
      <c r="C2170" s="90">
        <f>AU2116</f>
        <v>0</v>
      </c>
      <c r="D2170" s="83">
        <f>Y2129*C2170</f>
        <v>0</v>
      </c>
      <c r="E2170" s="34">
        <f>Z2129*C2170</f>
        <v>0</v>
      </c>
      <c r="F2170" s="88"/>
      <c r="G2170" s="88"/>
      <c r="H2170" s="88"/>
      <c r="L2170" s="86" t="s">
        <v>183</v>
      </c>
    </row>
    <row r="2171" spans="1:12" ht="15" customHeight="1" x14ac:dyDescent="0.2">
      <c r="A2171" s="45"/>
      <c r="B2171" s="53"/>
      <c r="C2171" s="89"/>
      <c r="D2171" s="83">
        <f t="shared" ref="D2171:D2172" si="416">Y2134*C2171</f>
        <v>0</v>
      </c>
      <c r="E2171" s="34">
        <f t="shared" ref="E2171:E2172" si="417">P2144*C2171</f>
        <v>0</v>
      </c>
      <c r="F2171" s="88"/>
      <c r="G2171" s="88"/>
      <c r="H2171" s="88"/>
      <c r="L2171" s="86" t="s">
        <v>184</v>
      </c>
    </row>
    <row r="2172" spans="1:12" ht="15" customHeight="1" x14ac:dyDescent="0.2">
      <c r="A2172" s="45"/>
      <c r="B2172" s="53"/>
      <c r="C2172" s="89"/>
      <c r="D2172" s="83">
        <f t="shared" si="416"/>
        <v>0</v>
      </c>
      <c r="E2172" s="34">
        <f t="shared" si="417"/>
        <v>0</v>
      </c>
      <c r="F2172" s="88"/>
      <c r="G2172" s="88"/>
      <c r="H2172" s="88"/>
    </row>
    <row r="2173" spans="1:12" ht="15" customHeight="1" x14ac:dyDescent="0.2">
      <c r="A2173" s="45"/>
      <c r="B2173" s="91"/>
      <c r="C2173" s="91"/>
      <c r="D2173" s="92">
        <f t="shared" ref="D2173:E2173" si="418">SUM(D2161:D2172)</f>
        <v>0</v>
      </c>
      <c r="E2173" s="93">
        <f t="shared" si="418"/>
        <v>0</v>
      </c>
      <c r="F2173" s="41"/>
      <c r="G2173" s="88"/>
      <c r="H2173" s="45"/>
      <c r="L2173" s="86" t="s">
        <v>160</v>
      </c>
    </row>
    <row r="2174" spans="1:12" ht="15" customHeight="1" x14ac:dyDescent="0.2">
      <c r="A2174" s="45"/>
      <c r="B2174" s="33" t="s">
        <v>187</v>
      </c>
      <c r="C2174" s="61"/>
      <c r="D2174" s="94">
        <f>SUM(D2149,D2138,D2160,D2173)</f>
        <v>197818.95499999999</v>
      </c>
      <c r="E2174" s="95">
        <f>SUM(E2173,E2149,E2138,E2160)</f>
        <v>137893</v>
      </c>
      <c r="F2174" s="92">
        <f>SUM(F2173,F2160,F2149,F2138)</f>
        <v>0</v>
      </c>
      <c r="G2174" s="45"/>
      <c r="H2174" s="45"/>
    </row>
    <row r="2175" spans="1:12" ht="15" customHeight="1" x14ac:dyDescent="0.2">
      <c r="A2175" s="45"/>
      <c r="B2175" s="45"/>
      <c r="C2175" s="45"/>
      <c r="D2175" s="45"/>
      <c r="E2175" s="45"/>
      <c r="F2175" s="45"/>
      <c r="G2175" s="45"/>
      <c r="H2175" s="45"/>
      <c r="L2175" s="86" t="s">
        <v>185</v>
      </c>
    </row>
    <row r="2176" spans="1:12" ht="15" customHeight="1" x14ac:dyDescent="0.2">
      <c r="L2176" s="86" t="s">
        <v>186</v>
      </c>
    </row>
    <row r="2177" spans="2:26" ht="15" customHeight="1" x14ac:dyDescent="0.2">
      <c r="L2177" s="86" t="s">
        <v>188</v>
      </c>
    </row>
    <row r="2178" spans="2:26" ht="15.75" customHeight="1" x14ac:dyDescent="0.2"/>
    <row r="2179" spans="2:26" ht="15" customHeight="1" x14ac:dyDescent="0.2">
      <c r="L2179" s="86" t="s">
        <v>189</v>
      </c>
    </row>
    <row r="2180" spans="2:26" ht="15.75" customHeight="1" x14ac:dyDescent="0.2"/>
    <row r="2181" spans="2:26" ht="15" customHeight="1" x14ac:dyDescent="0.2">
      <c r="L2181" s="86" t="s">
        <v>190</v>
      </c>
    </row>
    <row r="2182" spans="2:26" ht="15" customHeight="1" x14ac:dyDescent="0.2">
      <c r="L2182" s="86" t="s">
        <v>191</v>
      </c>
    </row>
    <row r="2183" spans="2:26" ht="15" customHeight="1" x14ac:dyDescent="0.2">
      <c r="L2183" s="24" t="s">
        <v>192</v>
      </c>
      <c r="M2183" s="24"/>
      <c r="N2183" s="24"/>
      <c r="O2183" s="24"/>
      <c r="P2183" s="24"/>
      <c r="Q2183" s="24"/>
      <c r="R2183" s="24"/>
      <c r="S2183" s="24"/>
    </row>
    <row r="2184" spans="2:26" ht="15" customHeight="1" x14ac:dyDescent="0.2">
      <c r="B2184" s="33"/>
      <c r="C2184" s="96"/>
      <c r="D2184" s="96" t="s">
        <v>193</v>
      </c>
      <c r="E2184" s="96"/>
      <c r="F2184" s="96"/>
      <c r="G2184" s="96"/>
      <c r="H2184" s="33" t="s">
        <v>193</v>
      </c>
      <c r="I2184" s="96"/>
      <c r="J2184" s="96"/>
      <c r="K2184" s="96"/>
      <c r="L2184" s="33" t="s">
        <v>194</v>
      </c>
      <c r="M2184" s="96"/>
      <c r="N2184" s="96"/>
      <c r="O2184" s="96"/>
      <c r="P2184" s="96"/>
      <c r="Q2184" s="96"/>
      <c r="R2184" s="96"/>
      <c r="S2184" s="96"/>
      <c r="T2184" s="96"/>
      <c r="U2184" s="96"/>
      <c r="V2184" s="96"/>
      <c r="W2184" s="96"/>
      <c r="X2184" s="96"/>
      <c r="Y2184" s="96"/>
      <c r="Z2184" s="96"/>
    </row>
    <row r="2185" spans="2:26" ht="15" customHeight="1" x14ac:dyDescent="0.2">
      <c r="B2185" s="33" t="s">
        <v>195</v>
      </c>
      <c r="C2185" s="96" t="s">
        <v>101</v>
      </c>
      <c r="D2185" s="96"/>
      <c r="E2185" s="96"/>
      <c r="F2185" s="96"/>
      <c r="G2185" s="96"/>
      <c r="H2185" s="33"/>
      <c r="I2185" s="96"/>
      <c r="J2185" s="96"/>
      <c r="K2185" s="96"/>
      <c r="L2185" s="33" t="s">
        <v>196</v>
      </c>
      <c r="M2185" s="97">
        <f t="shared" ref="M2185:M2186" si="419">V2216*1.35</f>
        <v>0</v>
      </c>
      <c r="N2185" s="96"/>
      <c r="O2185" s="96"/>
      <c r="P2185" s="96"/>
      <c r="Q2185" s="96"/>
      <c r="R2185" s="96"/>
      <c r="S2185" s="96"/>
      <c r="T2185" s="96"/>
      <c r="U2185" s="96"/>
      <c r="V2185" s="96"/>
      <c r="W2185" s="96"/>
      <c r="X2185" s="96"/>
      <c r="Y2185" s="96"/>
      <c r="Z2185" s="96"/>
    </row>
    <row r="2186" spans="2:26" ht="15" customHeight="1" x14ac:dyDescent="0.2">
      <c r="B2186" s="33" t="s">
        <v>104</v>
      </c>
      <c r="C2186" s="98">
        <v>651</v>
      </c>
      <c r="D2186" s="96">
        <v>434</v>
      </c>
      <c r="E2186" s="96">
        <f t="shared" ref="E2186:E2189" si="420">D2186*50%</f>
        <v>217</v>
      </c>
      <c r="F2186" s="96"/>
      <c r="G2186" s="96"/>
      <c r="H2186" s="33" t="s">
        <v>197</v>
      </c>
      <c r="I2186" s="96"/>
      <c r="J2186" s="96"/>
      <c r="K2186" s="96"/>
      <c r="L2186" s="33" t="s">
        <v>198</v>
      </c>
      <c r="M2186" s="97">
        <f t="shared" si="419"/>
        <v>0</v>
      </c>
      <c r="N2186" s="96"/>
      <c r="O2186" s="96"/>
      <c r="P2186" s="96"/>
      <c r="Q2186" s="96"/>
      <c r="R2186" s="96"/>
      <c r="S2186" s="96"/>
      <c r="T2186" s="96"/>
      <c r="U2186" s="96"/>
      <c r="V2186" s="96"/>
      <c r="W2186" s="96"/>
      <c r="X2186" s="96"/>
      <c r="Y2186" s="96"/>
      <c r="Z2186" s="96"/>
    </row>
    <row r="2187" spans="2:26" ht="15" customHeight="1" x14ac:dyDescent="0.2">
      <c r="B2187" s="33" t="s">
        <v>108</v>
      </c>
      <c r="C2187" s="98">
        <v>651</v>
      </c>
      <c r="D2187" s="96">
        <v>434</v>
      </c>
      <c r="E2187" s="96">
        <f t="shared" si="420"/>
        <v>217</v>
      </c>
      <c r="F2187" s="96"/>
      <c r="G2187" s="96"/>
      <c r="H2187" s="33" t="s">
        <v>102</v>
      </c>
      <c r="I2187" s="98">
        <v>8000.2</v>
      </c>
      <c r="J2187" s="96">
        <v>6450</v>
      </c>
      <c r="K2187" s="96">
        <v>1935</v>
      </c>
      <c r="L2187" s="33" t="s">
        <v>199</v>
      </c>
      <c r="M2187" s="97">
        <f>V2218*1.4</f>
        <v>0</v>
      </c>
      <c r="N2187" s="96"/>
      <c r="O2187" s="96"/>
      <c r="P2187" s="96"/>
      <c r="Q2187" s="96"/>
      <c r="R2187" s="96"/>
      <c r="S2187" s="96"/>
      <c r="T2187" s="96"/>
      <c r="U2187" s="96"/>
      <c r="V2187" s="96"/>
      <c r="W2187" s="96"/>
      <c r="X2187" s="96"/>
      <c r="Y2187" s="96"/>
      <c r="Z2187" s="96"/>
    </row>
    <row r="2188" spans="2:26" ht="15" customHeight="1" x14ac:dyDescent="0.2">
      <c r="B2188" s="33" t="s">
        <v>111</v>
      </c>
      <c r="C2188" s="98">
        <v>900</v>
      </c>
      <c r="D2188" s="96">
        <v>600</v>
      </c>
      <c r="E2188" s="96">
        <f t="shared" si="420"/>
        <v>300</v>
      </c>
      <c r="F2188" s="96"/>
      <c r="G2188" s="96"/>
      <c r="H2188" s="33" t="s">
        <v>105</v>
      </c>
      <c r="I2188" s="98">
        <v>8000.2</v>
      </c>
      <c r="J2188" s="96">
        <v>6450</v>
      </c>
      <c r="K2188" s="96">
        <v>1935</v>
      </c>
      <c r="L2188" s="33" t="s">
        <v>200</v>
      </c>
      <c r="M2188" s="97">
        <f t="shared" ref="M2188:M2190" si="421">V2219*1.35</f>
        <v>0</v>
      </c>
      <c r="N2188" s="96"/>
      <c r="O2188" s="96"/>
      <c r="P2188" s="96"/>
      <c r="Q2188" s="96"/>
      <c r="R2188" s="96"/>
      <c r="S2188" s="96"/>
      <c r="T2188" s="96"/>
      <c r="U2188" s="96"/>
      <c r="V2188" s="96"/>
      <c r="W2188" s="96"/>
      <c r="X2188" s="96"/>
      <c r="Y2188" s="96"/>
      <c r="Z2188" s="96"/>
    </row>
    <row r="2189" spans="2:26" ht="15" customHeight="1" x14ac:dyDescent="0.2">
      <c r="B2189" s="33" t="s">
        <v>113</v>
      </c>
      <c r="C2189" s="98">
        <v>900</v>
      </c>
      <c r="D2189" s="96">
        <v>600</v>
      </c>
      <c r="E2189" s="96">
        <f t="shared" si="420"/>
        <v>300</v>
      </c>
      <c r="F2189" s="96"/>
      <c r="G2189" s="96"/>
      <c r="H2189" s="33" t="s">
        <v>201</v>
      </c>
      <c r="I2189" s="98">
        <v>4550</v>
      </c>
      <c r="J2189" s="96">
        <v>3500</v>
      </c>
      <c r="K2189" s="96">
        <v>1050</v>
      </c>
      <c r="L2189" s="33" t="s">
        <v>202</v>
      </c>
      <c r="M2189" s="97">
        <f t="shared" si="421"/>
        <v>0</v>
      </c>
      <c r="N2189" s="96"/>
      <c r="O2189" s="96"/>
      <c r="P2189" s="96"/>
      <c r="Q2189" s="96"/>
      <c r="R2189" s="96"/>
      <c r="S2189" s="96"/>
      <c r="T2189" s="96"/>
      <c r="U2189" s="96"/>
      <c r="V2189" s="96"/>
      <c r="W2189" s="96"/>
      <c r="X2189" s="96"/>
      <c r="Y2189" s="96"/>
      <c r="Z2189" s="96"/>
    </row>
    <row r="2190" spans="2:26" ht="15" customHeight="1" x14ac:dyDescent="0.2">
      <c r="B2190" s="33" t="s">
        <v>117</v>
      </c>
      <c r="C2190" s="98">
        <v>1304.19</v>
      </c>
      <c r="D2190" s="98">
        <v>1011</v>
      </c>
      <c r="E2190" s="96">
        <v>293</v>
      </c>
      <c r="F2190" s="96"/>
      <c r="G2190" s="96"/>
      <c r="H2190" s="33" t="s">
        <v>132</v>
      </c>
      <c r="I2190" s="98">
        <v>7605</v>
      </c>
      <c r="J2190" s="96">
        <v>6450</v>
      </c>
      <c r="K2190" s="96">
        <v>1935</v>
      </c>
      <c r="L2190" s="33" t="s">
        <v>203</v>
      </c>
      <c r="M2190" s="97">
        <f t="shared" si="421"/>
        <v>0</v>
      </c>
      <c r="N2190" s="96"/>
      <c r="O2190" s="96"/>
      <c r="P2190" s="96"/>
      <c r="Q2190" s="96"/>
      <c r="R2190" s="96"/>
      <c r="S2190" s="96"/>
      <c r="T2190" s="96"/>
      <c r="U2190" s="96"/>
      <c r="V2190" s="96"/>
      <c r="W2190" s="96"/>
      <c r="X2190" s="96"/>
      <c r="Y2190" s="96"/>
      <c r="Z2190" s="96"/>
    </row>
    <row r="2191" spans="2:26" ht="15" customHeight="1" x14ac:dyDescent="0.2">
      <c r="B2191" s="33" t="s">
        <v>121</v>
      </c>
      <c r="C2191" s="98">
        <v>1006.5</v>
      </c>
      <c r="D2191" s="96">
        <v>677</v>
      </c>
      <c r="E2191" s="96">
        <f>D2191*50%</f>
        <v>338.5</v>
      </c>
      <c r="F2191" s="96"/>
      <c r="G2191" s="96"/>
      <c r="H2191" s="33" t="s">
        <v>137</v>
      </c>
      <c r="I2191" s="98">
        <v>5751.2</v>
      </c>
      <c r="J2191" s="96">
        <v>4625</v>
      </c>
      <c r="K2191" s="96">
        <v>1387.5</v>
      </c>
      <c r="L2191" s="33"/>
      <c r="M2191" s="96"/>
      <c r="N2191" s="96"/>
      <c r="O2191" s="96"/>
      <c r="P2191" s="96"/>
      <c r="Q2191" s="96"/>
      <c r="R2191" s="96"/>
      <c r="S2191" s="96"/>
      <c r="T2191" s="96"/>
      <c r="U2191" s="96"/>
      <c r="V2191" s="96"/>
      <c r="W2191" s="96"/>
      <c r="X2191" s="96"/>
      <c r="Y2191" s="96"/>
      <c r="Z2191" s="96"/>
    </row>
    <row r="2192" spans="2:26" ht="15" customHeight="1" x14ac:dyDescent="0.2">
      <c r="B2192" s="33" t="s">
        <v>126</v>
      </c>
      <c r="C2192" s="98">
        <v>1050.32</v>
      </c>
      <c r="D2192" s="96">
        <v>691</v>
      </c>
      <c r="E2192" s="96">
        <v>359</v>
      </c>
      <c r="F2192" s="96"/>
      <c r="G2192" s="96"/>
      <c r="H2192" s="33" t="s">
        <v>142</v>
      </c>
      <c r="I2192" s="98">
        <v>8000.2</v>
      </c>
      <c r="J2192" s="96">
        <v>6450</v>
      </c>
      <c r="K2192" s="96">
        <v>1935</v>
      </c>
      <c r="L2192" s="33"/>
      <c r="M2192" s="96"/>
      <c r="N2192" s="96"/>
      <c r="O2192" s="96"/>
      <c r="P2192" s="96"/>
      <c r="Q2192" s="96"/>
      <c r="R2192" s="96"/>
      <c r="S2192" s="96"/>
      <c r="T2192" s="96"/>
      <c r="U2192" s="96"/>
      <c r="V2192" s="96"/>
      <c r="W2192" s="96"/>
      <c r="X2192" s="96"/>
      <c r="Y2192" s="96"/>
      <c r="Z2192" s="96"/>
    </row>
    <row r="2193" spans="2:26" ht="15" customHeight="1" x14ac:dyDescent="0.2">
      <c r="B2193" s="33" t="s">
        <v>141</v>
      </c>
      <c r="C2193" s="98">
        <v>1850.8</v>
      </c>
      <c r="D2193" s="96">
        <v>1322</v>
      </c>
      <c r="E2193" s="96">
        <v>529</v>
      </c>
      <c r="F2193" s="96"/>
      <c r="G2193" s="96"/>
      <c r="H2193" s="33" t="s">
        <v>145</v>
      </c>
      <c r="I2193" s="98">
        <v>8000.2</v>
      </c>
      <c r="J2193" s="96">
        <v>6450</v>
      </c>
      <c r="K2193" s="96">
        <v>1935</v>
      </c>
      <c r="L2193" s="33"/>
      <c r="M2193" s="96"/>
      <c r="N2193" s="96"/>
      <c r="O2193" s="96"/>
      <c r="P2193" s="96"/>
      <c r="Q2193" s="96"/>
      <c r="R2193" s="96"/>
      <c r="S2193" s="96"/>
      <c r="T2193" s="96"/>
      <c r="U2193" s="96"/>
      <c r="V2193" s="96"/>
      <c r="W2193" s="96"/>
      <c r="X2193" s="96"/>
      <c r="Y2193" s="96"/>
      <c r="Z2193" s="96"/>
    </row>
    <row r="2194" spans="2:26" ht="15" customHeight="1" x14ac:dyDescent="0.2">
      <c r="B2194" s="33" t="s">
        <v>144</v>
      </c>
      <c r="C2194" s="98">
        <v>3005.85</v>
      </c>
      <c r="D2194" s="96">
        <v>2078</v>
      </c>
      <c r="E2194" s="96">
        <v>933</v>
      </c>
      <c r="F2194" s="96"/>
      <c r="G2194" s="96"/>
      <c r="H2194" s="33"/>
      <c r="I2194" s="96"/>
      <c r="J2194" s="96"/>
      <c r="K2194" s="96"/>
      <c r="L2194" s="33"/>
      <c r="M2194" s="96"/>
      <c r="N2194" s="96"/>
      <c r="O2194" s="96"/>
      <c r="P2194" s="96"/>
      <c r="Q2194" s="96"/>
      <c r="R2194" s="96"/>
      <c r="S2194" s="96"/>
      <c r="T2194" s="96"/>
      <c r="U2194" s="96"/>
      <c r="V2194" s="96"/>
      <c r="W2194" s="96"/>
      <c r="X2194" s="96"/>
      <c r="Y2194" s="96"/>
      <c r="Z2194" s="96"/>
    </row>
    <row r="2195" spans="2:26" ht="15" customHeight="1" x14ac:dyDescent="0.2">
      <c r="B2195" s="33" t="s">
        <v>147</v>
      </c>
      <c r="C2195" s="98">
        <v>5500.6</v>
      </c>
      <c r="D2195" s="96">
        <v>3929</v>
      </c>
      <c r="E2195" s="96">
        <v>1572</v>
      </c>
      <c r="F2195" s="96"/>
      <c r="G2195" s="96"/>
      <c r="H2195" s="33"/>
      <c r="I2195" s="96"/>
      <c r="J2195" s="96"/>
      <c r="K2195" s="96"/>
      <c r="L2195" s="33"/>
      <c r="M2195" s="96"/>
      <c r="N2195" s="96"/>
      <c r="O2195" s="96"/>
      <c r="P2195" s="96"/>
      <c r="Q2195" s="96"/>
      <c r="R2195" s="96"/>
      <c r="S2195" s="96"/>
      <c r="T2195" s="96"/>
      <c r="U2195" s="96"/>
      <c r="V2195" s="96"/>
      <c r="W2195" s="96"/>
      <c r="X2195" s="96"/>
      <c r="Y2195" s="96"/>
      <c r="Z2195" s="96"/>
    </row>
    <row r="2196" spans="2:26" ht="15" customHeight="1" x14ac:dyDescent="0.2">
      <c r="B2196" s="33" t="s">
        <v>150</v>
      </c>
      <c r="C2196" s="98">
        <v>6202</v>
      </c>
      <c r="D2196" s="96">
        <v>4430</v>
      </c>
      <c r="E2196" s="96">
        <v>1772</v>
      </c>
      <c r="F2196" s="96"/>
      <c r="G2196" s="96"/>
      <c r="H2196" s="33"/>
      <c r="I2196" s="96"/>
      <c r="J2196" s="96"/>
      <c r="K2196" s="96"/>
      <c r="L2196" s="33"/>
      <c r="M2196" s="96"/>
      <c r="N2196" s="96"/>
      <c r="O2196" s="96"/>
      <c r="P2196" s="96"/>
      <c r="Q2196" s="96"/>
      <c r="R2196" s="96"/>
      <c r="S2196" s="96"/>
      <c r="T2196" s="96"/>
      <c r="U2196" s="96"/>
      <c r="V2196" s="96"/>
      <c r="W2196" s="96"/>
      <c r="X2196" s="96"/>
      <c r="Y2196" s="96"/>
      <c r="Z2196" s="96"/>
    </row>
    <row r="2197" spans="2:26" ht="15" customHeight="1" x14ac:dyDescent="0.2">
      <c r="B2197" s="33" t="s">
        <v>152</v>
      </c>
      <c r="C2197" s="98">
        <v>6202</v>
      </c>
      <c r="D2197" s="96">
        <v>4430</v>
      </c>
      <c r="E2197" s="96">
        <v>1772</v>
      </c>
      <c r="F2197" s="96"/>
      <c r="G2197" s="96"/>
      <c r="H2197" s="33"/>
      <c r="I2197" s="96"/>
      <c r="J2197" s="96"/>
      <c r="K2197" s="96"/>
      <c r="L2197" s="33"/>
      <c r="M2197" s="96"/>
      <c r="N2197" s="96"/>
      <c r="O2197" s="96"/>
      <c r="P2197" s="96"/>
      <c r="Q2197" s="96"/>
      <c r="R2197" s="96"/>
      <c r="S2197" s="96"/>
      <c r="T2197" s="96"/>
      <c r="U2197" s="96"/>
      <c r="V2197" s="96"/>
      <c r="W2197" s="96"/>
      <c r="X2197" s="96"/>
      <c r="Y2197" s="96"/>
      <c r="Z2197" s="96"/>
    </row>
    <row r="2198" spans="2:26" ht="15" customHeight="1" x14ac:dyDescent="0.2">
      <c r="B2198" s="33" t="s">
        <v>155</v>
      </c>
      <c r="C2198" s="98">
        <v>7301</v>
      </c>
      <c r="D2198" s="96">
        <v>5770</v>
      </c>
      <c r="E2198" s="96">
        <v>2086</v>
      </c>
      <c r="F2198" s="96"/>
      <c r="G2198" s="96"/>
      <c r="H2198" s="33"/>
      <c r="I2198" s="96"/>
      <c r="J2198" s="96"/>
      <c r="K2198" s="96"/>
      <c r="L2198" s="33"/>
      <c r="M2198" s="96"/>
      <c r="N2198" s="96"/>
      <c r="O2198" s="96"/>
      <c r="P2198" s="96"/>
      <c r="Q2198" s="96"/>
      <c r="R2198" s="96"/>
      <c r="S2198" s="96"/>
      <c r="T2198" s="96"/>
      <c r="U2198" s="96"/>
      <c r="V2198" s="96"/>
      <c r="W2198" s="96"/>
      <c r="X2198" s="96"/>
      <c r="Y2198" s="96"/>
      <c r="Z2198" s="96"/>
    </row>
    <row r="2199" spans="2:26" ht="15" customHeight="1" x14ac:dyDescent="0.2">
      <c r="B2199" s="33" t="s">
        <v>157</v>
      </c>
      <c r="C2199" s="98">
        <v>3800</v>
      </c>
      <c r="D2199" s="96">
        <v>3600</v>
      </c>
      <c r="E2199" s="96">
        <v>894</v>
      </c>
      <c r="F2199" s="96"/>
      <c r="G2199" s="96"/>
      <c r="H2199" s="33"/>
      <c r="I2199" s="96"/>
      <c r="J2199" s="96"/>
      <c r="K2199" s="96"/>
      <c r="L2199" s="33"/>
      <c r="M2199" s="96"/>
      <c r="N2199" s="96"/>
      <c r="O2199" s="96"/>
      <c r="P2199" s="96"/>
      <c r="Q2199" s="96"/>
      <c r="R2199" s="96"/>
      <c r="S2199" s="96"/>
      <c r="T2199" s="96"/>
      <c r="U2199" s="96"/>
      <c r="V2199" s="96"/>
      <c r="W2199" s="96"/>
      <c r="X2199" s="96"/>
      <c r="Y2199" s="96"/>
      <c r="Z2199" s="96"/>
    </row>
    <row r="2200" spans="2:26" ht="15" customHeight="1" x14ac:dyDescent="0.2">
      <c r="C2200" s="86">
        <f>D2200+E2200</f>
        <v>2002</v>
      </c>
      <c r="D2200" s="86">
        <v>1300</v>
      </c>
      <c r="E2200" s="86">
        <f>D2200*54%</f>
        <v>702</v>
      </c>
    </row>
    <row r="2201" spans="2:26" ht="15.75" customHeight="1" x14ac:dyDescent="0.2"/>
    <row r="2202" spans="2:26" ht="15.75" customHeight="1" x14ac:dyDescent="0.2"/>
    <row r="2203" spans="2:26" ht="15.75" customHeight="1" x14ac:dyDescent="0.2"/>
    <row r="2204" spans="2:26" ht="15.75" customHeight="1" x14ac:dyDescent="0.2"/>
    <row r="2205" spans="2:26" ht="15.75" customHeight="1" x14ac:dyDescent="0.2"/>
    <row r="2206" spans="2:26" ht="15.75" customHeight="1" x14ac:dyDescent="0.2"/>
    <row r="2207" spans="2:26" ht="15.75" customHeight="1" x14ac:dyDescent="0.2"/>
    <row r="2208" spans="2:26" ht="15.75" customHeight="1" x14ac:dyDescent="0.2"/>
    <row r="2209" spans="1:60" ht="15.75" customHeight="1" x14ac:dyDescent="0.2"/>
    <row r="2210" spans="1:60" ht="15.75" customHeight="1" x14ac:dyDescent="0.2"/>
    <row r="2211" spans="1:60" ht="15.75" customHeight="1" x14ac:dyDescent="0.2"/>
    <row r="2212" spans="1:60" ht="15.75" customHeight="1" x14ac:dyDescent="0.2"/>
    <row r="2213" spans="1:60" ht="15.75" customHeight="1" x14ac:dyDescent="0.2"/>
    <row r="2214" spans="1:60" ht="15.75" customHeight="1" x14ac:dyDescent="0.2"/>
    <row r="2215" spans="1:60" ht="15.75" customHeight="1" x14ac:dyDescent="0.2"/>
    <row r="2216" spans="1:60" ht="15.75" customHeight="1" x14ac:dyDescent="0.2"/>
    <row r="2217" spans="1:60" ht="15.75" customHeight="1" x14ac:dyDescent="0.2"/>
    <row r="2218" spans="1:60" ht="15.75" customHeight="1" x14ac:dyDescent="0.2"/>
    <row r="2219" spans="1:60" ht="57" customHeight="1" x14ac:dyDescent="0.7">
      <c r="A2219" s="123" t="s">
        <v>468</v>
      </c>
      <c r="B2219" s="282">
        <f>SUM(G2299,G2458,G2614,G2772)</f>
        <v>313930.935</v>
      </c>
      <c r="C2219" s="123"/>
      <c r="D2219" s="123"/>
      <c r="E2219" s="123"/>
      <c r="F2219" s="123"/>
      <c r="G2219" s="123"/>
      <c r="H2219" s="123"/>
      <c r="I2219" s="123"/>
      <c r="J2219" s="123"/>
      <c r="K2219" s="123"/>
      <c r="L2219" s="123"/>
      <c r="M2219" s="123"/>
      <c r="N2219" s="123"/>
      <c r="O2219" s="123"/>
      <c r="P2219" s="123"/>
      <c r="Q2219" s="123"/>
      <c r="R2219" s="123"/>
      <c r="S2219" s="123"/>
      <c r="T2219" s="123"/>
      <c r="U2219" s="123"/>
      <c r="V2219" s="123"/>
      <c r="W2219" s="123"/>
      <c r="X2219" s="123"/>
      <c r="Y2219" s="123"/>
      <c r="Z2219" s="123"/>
      <c r="AA2219" s="123"/>
      <c r="AB2219" s="123"/>
      <c r="AC2219" s="123"/>
      <c r="AD2219" s="123"/>
      <c r="AE2219" s="123"/>
      <c r="AF2219" s="123"/>
      <c r="AG2219" s="123"/>
      <c r="AH2219" s="123"/>
      <c r="AI2219" s="123"/>
      <c r="AJ2219" s="123"/>
      <c r="AK2219" s="123"/>
      <c r="AL2219" s="123"/>
      <c r="AM2219" s="123"/>
      <c r="AN2219" s="123"/>
      <c r="AO2219" s="123"/>
      <c r="AP2219" s="123"/>
      <c r="AQ2219" s="123"/>
      <c r="AR2219" s="123"/>
      <c r="AS2219" s="123"/>
      <c r="AT2219" s="123"/>
      <c r="AU2219" s="123"/>
      <c r="AV2219" s="123"/>
      <c r="AW2219" s="123"/>
      <c r="AX2219" s="123"/>
      <c r="AY2219" s="123"/>
      <c r="AZ2219" s="123"/>
      <c r="BA2219" s="123"/>
      <c r="BB2219" s="123"/>
      <c r="BC2219" s="123"/>
      <c r="BD2219" s="123"/>
      <c r="BE2219" s="123"/>
      <c r="BF2219" s="123"/>
      <c r="BG2219" s="123"/>
      <c r="BH2219" s="123"/>
    </row>
    <row r="2220" spans="1:60" ht="15.75" customHeight="1" x14ac:dyDescent="0.2"/>
    <row r="2221" spans="1:60" ht="15.75" customHeight="1" x14ac:dyDescent="0.2"/>
    <row r="2222" spans="1:60" ht="15.75" customHeight="1" x14ac:dyDescent="0.2"/>
    <row r="2223" spans="1:60" ht="15.75" customHeight="1" x14ac:dyDescent="0.2"/>
    <row r="2224" spans="1:60" ht="15.75" customHeight="1" x14ac:dyDescent="0.2"/>
    <row r="2225" spans="1:59" ht="15.75" customHeight="1" x14ac:dyDescent="0.2"/>
    <row r="2226" spans="1:59" ht="15.75" customHeight="1" x14ac:dyDescent="0.2"/>
    <row r="2227" spans="1:59" ht="15.75" customHeight="1" x14ac:dyDescent="0.2"/>
    <row r="2228" spans="1:59" ht="15.75" customHeight="1" x14ac:dyDescent="0.2"/>
    <row r="2229" spans="1:59" ht="15.75" customHeight="1" x14ac:dyDescent="0.2"/>
    <row r="2230" spans="1:59" ht="15" customHeight="1" x14ac:dyDescent="0.2">
      <c r="A2230" s="1" t="s">
        <v>0</v>
      </c>
      <c r="B2230" s="1" t="s">
        <v>1</v>
      </c>
      <c r="C2230" s="2" t="s">
        <v>2</v>
      </c>
      <c r="D2230" s="2" t="s">
        <v>3</v>
      </c>
      <c r="E2230" s="2" t="s">
        <v>4</v>
      </c>
      <c r="F2230" s="2" t="s">
        <v>5</v>
      </c>
      <c r="G2230" s="2" t="s">
        <v>6</v>
      </c>
      <c r="H2230" s="2" t="s">
        <v>7</v>
      </c>
      <c r="I2230" s="2" t="s">
        <v>8</v>
      </c>
      <c r="J2230" s="2" t="s">
        <v>9</v>
      </c>
      <c r="K2230" s="2" t="s">
        <v>10</v>
      </c>
      <c r="L2230" s="2" t="s">
        <v>11</v>
      </c>
      <c r="M2230" s="2" t="s">
        <v>12</v>
      </c>
      <c r="N2230" s="2" t="s">
        <v>13</v>
      </c>
      <c r="O2230" s="2" t="s">
        <v>14</v>
      </c>
      <c r="P2230" s="1" t="s">
        <v>15</v>
      </c>
      <c r="Q2230" s="1" t="s">
        <v>16</v>
      </c>
      <c r="R2230" s="3" t="s">
        <v>17</v>
      </c>
      <c r="S2230" s="3" t="s">
        <v>18</v>
      </c>
      <c r="T2230" s="3" t="s">
        <v>19</v>
      </c>
      <c r="U2230" s="4" t="s">
        <v>20</v>
      </c>
      <c r="V2230" s="3" t="s">
        <v>21</v>
      </c>
      <c r="W2230" s="3" t="s">
        <v>22</v>
      </c>
      <c r="X2230" s="4" t="s">
        <v>23</v>
      </c>
      <c r="Y2230" s="4"/>
      <c r="Z2230" s="4"/>
      <c r="AA2230" s="4"/>
      <c r="AB2230" s="6" t="s">
        <v>27</v>
      </c>
      <c r="AC2230" s="6" t="s">
        <v>28</v>
      </c>
      <c r="AD2230" s="7" t="s">
        <v>29</v>
      </c>
      <c r="AE2230" s="6" t="s">
        <v>469</v>
      </c>
      <c r="AF2230" s="8" t="s">
        <v>31</v>
      </c>
      <c r="AG2230" s="8" t="s">
        <v>32</v>
      </c>
      <c r="AH2230" s="8" t="s">
        <v>33</v>
      </c>
      <c r="AI2230" s="8" t="s">
        <v>411</v>
      </c>
      <c r="AJ2230" s="8" t="s">
        <v>34</v>
      </c>
      <c r="AK2230" s="8" t="s">
        <v>35</v>
      </c>
      <c r="AL2230" s="8" t="s">
        <v>36</v>
      </c>
      <c r="AM2230" s="8" t="s">
        <v>37</v>
      </c>
      <c r="AN2230" s="8" t="s">
        <v>38</v>
      </c>
      <c r="AO2230" s="8" t="s">
        <v>170</v>
      </c>
      <c r="AP2230" s="9" t="s">
        <v>39</v>
      </c>
      <c r="AQ2230" s="9" t="s">
        <v>40</v>
      </c>
      <c r="AR2230" s="9" t="s">
        <v>33</v>
      </c>
      <c r="AS2230" s="9" t="s">
        <v>32</v>
      </c>
      <c r="AT2230" s="9" t="s">
        <v>41</v>
      </c>
      <c r="AU2230" s="9" t="s">
        <v>42</v>
      </c>
      <c r="AV2230" s="9" t="s">
        <v>43</v>
      </c>
      <c r="AW2230" s="9" t="s">
        <v>44</v>
      </c>
      <c r="AX2230" s="9" t="s">
        <v>45</v>
      </c>
      <c r="AY2230" s="9" t="s">
        <v>46</v>
      </c>
      <c r="AZ2230" s="10"/>
      <c r="BA2230" s="10"/>
      <c r="BB2230" s="10"/>
      <c r="BC2230" s="10"/>
      <c r="BD2230" s="10"/>
      <c r="BE2230" s="10"/>
      <c r="BF2230" s="10"/>
      <c r="BG2230" s="10"/>
    </row>
    <row r="2231" spans="1:59" ht="15" customHeight="1" x14ac:dyDescent="0.2">
      <c r="A2231" s="11"/>
      <c r="B2231" s="11">
        <v>1</v>
      </c>
      <c r="C2231" s="11" t="s">
        <v>47</v>
      </c>
      <c r="D2231" s="11"/>
      <c r="E2231" s="11"/>
      <c r="F2231" s="11"/>
      <c r="G2231" s="11"/>
      <c r="H2231" s="11"/>
      <c r="I2231" s="11"/>
      <c r="J2231" s="11"/>
      <c r="K2231" s="11"/>
      <c r="L2231" s="11"/>
      <c r="M2231" s="11"/>
      <c r="N2231" s="11"/>
      <c r="O2231" s="11"/>
      <c r="P2231" s="11"/>
      <c r="Q2231" s="11"/>
      <c r="R2231" s="11"/>
      <c r="S2231" s="11"/>
      <c r="T2231" s="11"/>
      <c r="U2231" s="11"/>
      <c r="V2231" s="11"/>
      <c r="W2231" s="11"/>
      <c r="X2231" s="11"/>
      <c r="Y2231" s="11"/>
      <c r="Z2231" s="11"/>
      <c r="AA2231" s="11"/>
      <c r="AB2231" s="11"/>
      <c r="AC2231" s="11"/>
      <c r="AD2231" s="11"/>
      <c r="AE2231" s="11"/>
      <c r="AF2231" s="11"/>
      <c r="AG2231" s="11"/>
      <c r="AH2231" s="11"/>
      <c r="AI2231" s="11"/>
      <c r="AJ2231" s="11"/>
      <c r="AK2231" s="11"/>
      <c r="AL2231" s="11"/>
      <c r="AM2231" s="11"/>
      <c r="AN2231" s="11"/>
      <c r="AO2231" s="11"/>
      <c r="AP2231" s="11"/>
      <c r="AQ2231" s="11"/>
      <c r="AR2231" s="11"/>
      <c r="AS2231" s="11"/>
      <c r="AT2231" s="11"/>
      <c r="AU2231" s="11"/>
      <c r="AV2231" s="11"/>
      <c r="AW2231" s="11"/>
      <c r="AX2231" s="11"/>
      <c r="AY2231" s="11"/>
      <c r="AZ2231" s="12"/>
      <c r="BA2231" s="12"/>
      <c r="BB2231" s="12"/>
      <c r="BC2231" s="12"/>
      <c r="BD2231" s="12"/>
      <c r="BE2231" s="12"/>
      <c r="BF2231" s="12"/>
      <c r="BG2231" s="12"/>
    </row>
    <row r="2232" spans="1:59" ht="15" customHeight="1" x14ac:dyDescent="0.2">
      <c r="A2232" s="1"/>
      <c r="B2232" s="1"/>
      <c r="C2232" s="13"/>
      <c r="D2232" s="14"/>
      <c r="E2232" s="14"/>
      <c r="F2232" s="14"/>
      <c r="G2232" s="14"/>
      <c r="H2232" s="14"/>
      <c r="I2232" s="14"/>
      <c r="J2232" s="14"/>
      <c r="K2232" s="14"/>
      <c r="L2232" s="14"/>
      <c r="M2232" s="14"/>
      <c r="N2232" s="14"/>
      <c r="O2232" s="14"/>
      <c r="P2232" s="14"/>
      <c r="Q2232" s="1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8"/>
      <c r="AC2232" s="8"/>
      <c r="AD2232" s="8"/>
      <c r="AE2232" s="8"/>
      <c r="AF2232" s="8"/>
      <c r="AG2232" s="8"/>
      <c r="AH2232" s="8"/>
      <c r="AI2232" s="8"/>
      <c r="AJ2232" s="8"/>
      <c r="AK2232" s="8"/>
      <c r="AL2232" s="8"/>
      <c r="AM2232" s="8"/>
      <c r="AN2232" s="8"/>
      <c r="AO2232" s="8"/>
      <c r="AP2232" s="15"/>
      <c r="AQ2232" s="15"/>
      <c r="AR2232" s="15"/>
      <c r="AS2232" s="15"/>
      <c r="AT2232" s="15"/>
      <c r="AU2232" s="15"/>
      <c r="AV2232" s="15"/>
      <c r="AW2232" s="15"/>
      <c r="AX2232" s="15"/>
      <c r="AY2232" s="15"/>
      <c r="AZ2232" s="10"/>
      <c r="BA2232" s="10"/>
      <c r="BB2232" s="10"/>
      <c r="BC2232" s="10"/>
      <c r="BD2232" s="10"/>
      <c r="BE2232" s="10"/>
      <c r="BF2232" s="10"/>
      <c r="BG2232" s="10"/>
    </row>
    <row r="2233" spans="1:59" ht="15" customHeight="1" x14ac:dyDescent="0.2">
      <c r="A2233" s="1"/>
      <c r="B2233" s="16">
        <v>1</v>
      </c>
      <c r="C2233" s="129" t="s">
        <v>48</v>
      </c>
      <c r="D2233" s="18"/>
      <c r="E2233" s="14"/>
      <c r="F2233" s="14"/>
      <c r="G2233" s="14"/>
      <c r="H2233" s="14"/>
      <c r="I2233" s="14"/>
      <c r="J2233" s="14"/>
      <c r="K2233" s="14">
        <v>1</v>
      </c>
      <c r="L2233" s="14"/>
      <c r="M2233" s="14"/>
      <c r="N2233" s="14"/>
      <c r="O2233" s="14"/>
      <c r="P2233" s="14"/>
      <c r="Q2233" s="1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8"/>
      <c r="AC2233" s="8"/>
      <c r="AD2233" s="8"/>
      <c r="AE2233" s="8"/>
      <c r="AF2233" s="8"/>
      <c r="AG2233" s="8"/>
      <c r="AH2233" s="8"/>
      <c r="AI2233" s="8"/>
      <c r="AJ2233" s="8"/>
      <c r="AK2233" s="8"/>
      <c r="AL2233" s="8"/>
      <c r="AM2233" s="8"/>
      <c r="AN2233" s="8"/>
      <c r="AO2233" s="8"/>
      <c r="AP2233" s="15"/>
      <c r="AQ2233" s="15"/>
      <c r="AR2233" s="15"/>
      <c r="AS2233" s="15"/>
      <c r="AT2233" s="15"/>
      <c r="AU2233" s="15"/>
      <c r="AV2233" s="15"/>
      <c r="AW2233" s="15"/>
      <c r="AX2233" s="15"/>
      <c r="AY2233" s="15"/>
      <c r="AZ2233" s="10"/>
      <c r="BA2233" s="10"/>
      <c r="BB2233" s="10"/>
      <c r="BC2233" s="10"/>
      <c r="BD2233" s="10"/>
      <c r="BE2233" s="10"/>
      <c r="BF2233" s="10"/>
      <c r="BG2233" s="10"/>
    </row>
    <row r="2234" spans="1:59" ht="15" customHeight="1" x14ac:dyDescent="0.2">
      <c r="A2234" s="19" t="s">
        <v>470</v>
      </c>
      <c r="B2234" s="261">
        <v>2</v>
      </c>
      <c r="C2234" s="262" t="s">
        <v>49</v>
      </c>
      <c r="D2234" s="14"/>
      <c r="E2234" s="14"/>
      <c r="F2234" s="14"/>
      <c r="G2234" s="14"/>
      <c r="H2234" s="14"/>
      <c r="I2234" s="14"/>
      <c r="J2234" s="14"/>
      <c r="K2234" s="14"/>
      <c r="L2234" s="14"/>
      <c r="M2234" s="14">
        <v>1</v>
      </c>
      <c r="N2234" s="14"/>
      <c r="O2234" s="14"/>
      <c r="P2234" s="14"/>
      <c r="Q2234" s="1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8"/>
      <c r="AC2234" s="8"/>
      <c r="AD2234" s="8"/>
      <c r="AE2234" s="8"/>
      <c r="AF2234" s="8">
        <v>1</v>
      </c>
      <c r="AG2234" s="8"/>
      <c r="AH2234" s="8"/>
      <c r="AI2234" s="8"/>
      <c r="AJ2234" s="8"/>
      <c r="AK2234" s="8"/>
      <c r="AL2234" s="8"/>
      <c r="AM2234" s="8"/>
      <c r="AN2234" s="8"/>
      <c r="AO2234" s="8"/>
      <c r="AP2234" s="15"/>
      <c r="AQ2234" s="15"/>
      <c r="AR2234" s="15"/>
      <c r="AS2234" s="15"/>
      <c r="AT2234" s="15"/>
      <c r="AU2234" s="15"/>
    </row>
    <row r="2235" spans="1:59" ht="15" customHeight="1" x14ac:dyDescent="0.2">
      <c r="A2235" s="1"/>
      <c r="B2235" s="16">
        <v>3</v>
      </c>
      <c r="C2235" s="17" t="s">
        <v>50</v>
      </c>
      <c r="D2235" s="18"/>
      <c r="E2235" s="14"/>
      <c r="F2235" s="14"/>
      <c r="G2235" s="14"/>
      <c r="H2235" s="14"/>
      <c r="I2235" s="14"/>
      <c r="J2235" s="14"/>
      <c r="K2235" s="14"/>
      <c r="L2235" s="14"/>
      <c r="M2235" s="14"/>
      <c r="N2235" s="14"/>
      <c r="O2235" s="14"/>
      <c r="P2235" s="14"/>
      <c r="Q2235" s="1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8"/>
      <c r="AC2235" s="8"/>
      <c r="AD2235" s="8"/>
      <c r="AE2235" s="8"/>
      <c r="AF2235" s="8"/>
      <c r="AG2235" s="8"/>
      <c r="AH2235" s="8"/>
      <c r="AI2235" s="8"/>
      <c r="AJ2235" s="8"/>
      <c r="AK2235" s="8"/>
      <c r="AL2235" s="8"/>
      <c r="AM2235" s="8"/>
      <c r="AN2235" s="8"/>
      <c r="AO2235" s="8"/>
      <c r="AP2235" s="15"/>
      <c r="AQ2235" s="15"/>
      <c r="AR2235" s="15"/>
      <c r="AS2235" s="15"/>
      <c r="AT2235" s="15"/>
      <c r="AU2235" s="15"/>
      <c r="AV2235" s="15"/>
      <c r="AW2235" s="15"/>
      <c r="AX2235" s="15"/>
      <c r="AY2235" s="15"/>
      <c r="AZ2235" s="10"/>
      <c r="BA2235" s="10"/>
      <c r="BB2235" s="10"/>
      <c r="BC2235" s="10"/>
      <c r="BD2235" s="10"/>
      <c r="BE2235" s="10"/>
      <c r="BF2235" s="10"/>
      <c r="BG2235" s="10"/>
    </row>
    <row r="2236" spans="1:59" ht="15" customHeight="1" x14ac:dyDescent="0.2">
      <c r="A2236" s="1"/>
      <c r="B2236" s="16">
        <v>4</v>
      </c>
      <c r="C2236" s="17" t="s">
        <v>51</v>
      </c>
      <c r="D2236" s="18"/>
      <c r="E2236" s="14"/>
      <c r="F2236" s="14"/>
      <c r="G2236" s="14"/>
      <c r="H2236" s="14"/>
      <c r="I2236" s="14"/>
      <c r="J2236" s="14"/>
      <c r="K2236" s="14"/>
      <c r="L2236" s="14"/>
      <c r="M2236" s="14"/>
      <c r="N2236" s="14"/>
      <c r="O2236" s="14"/>
      <c r="P2236" s="14"/>
      <c r="Q2236" s="14"/>
      <c r="R2236" s="4"/>
      <c r="S2236" s="4"/>
      <c r="T2236" s="4"/>
      <c r="U2236" s="4"/>
      <c r="V2236" s="4"/>
      <c r="W2236" s="4"/>
      <c r="X2236" s="4"/>
      <c r="Y2236" s="4"/>
      <c r="Z2236" s="4"/>
      <c r="AA2236" s="4"/>
      <c r="AB2236" s="8"/>
      <c r="AC2236" s="8"/>
      <c r="AD2236" s="8"/>
      <c r="AE2236" s="8"/>
      <c r="AF2236" s="8"/>
      <c r="AG2236" s="8"/>
      <c r="AH2236" s="8"/>
      <c r="AI2236" s="8"/>
      <c r="AJ2236" s="8"/>
      <c r="AK2236" s="8"/>
      <c r="AL2236" s="8"/>
      <c r="AM2236" s="8"/>
      <c r="AN2236" s="8"/>
      <c r="AO2236" s="8"/>
      <c r="AP2236" s="15"/>
      <c r="AQ2236" s="15"/>
      <c r="AR2236" s="15"/>
      <c r="AS2236" s="15"/>
      <c r="AT2236" s="15"/>
      <c r="AU2236" s="15"/>
      <c r="AV2236" s="15"/>
      <c r="AW2236" s="15"/>
      <c r="AX2236" s="15"/>
      <c r="AY2236" s="15"/>
      <c r="AZ2236" s="10"/>
      <c r="BA2236" s="10"/>
      <c r="BB2236" s="10"/>
      <c r="BC2236" s="10"/>
      <c r="BD2236" s="10"/>
      <c r="BE2236" s="10"/>
      <c r="BF2236" s="10"/>
      <c r="BG2236" s="10"/>
    </row>
    <row r="2237" spans="1:59" ht="15" customHeight="1" x14ac:dyDescent="0.2">
      <c r="A2237" s="1"/>
      <c r="B2237" s="21">
        <v>5</v>
      </c>
      <c r="C2237" s="17" t="s">
        <v>52</v>
      </c>
      <c r="D2237" s="18"/>
      <c r="E2237" s="14"/>
      <c r="F2237" s="14"/>
      <c r="G2237" s="14"/>
      <c r="H2237" s="14"/>
      <c r="I2237" s="14"/>
      <c r="J2237" s="14"/>
      <c r="K2237" s="14"/>
      <c r="L2237" s="14"/>
      <c r="M2237" s="14"/>
      <c r="N2237" s="14"/>
      <c r="O2237" s="14"/>
      <c r="P2237" s="14"/>
      <c r="Q2237" s="1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8"/>
      <c r="AC2237" s="8"/>
      <c r="AD2237" s="8"/>
      <c r="AE2237" s="8"/>
      <c r="AF2237" s="8"/>
      <c r="AG2237" s="8"/>
      <c r="AH2237" s="8"/>
      <c r="AI2237" s="8"/>
      <c r="AJ2237" s="8"/>
      <c r="AK2237" s="8"/>
      <c r="AL2237" s="8"/>
      <c r="AM2237" s="8"/>
      <c r="AN2237" s="8"/>
      <c r="AO2237" s="8"/>
      <c r="AP2237" s="15"/>
      <c r="AQ2237" s="15"/>
      <c r="AR2237" s="15"/>
      <c r="AS2237" s="15"/>
      <c r="AT2237" s="15"/>
      <c r="AU2237" s="15"/>
      <c r="AV2237" s="15"/>
      <c r="AW2237" s="15"/>
      <c r="AX2237" s="15"/>
      <c r="AY2237" s="15"/>
      <c r="AZ2237" s="10"/>
      <c r="BA2237" s="10"/>
      <c r="BB2237" s="10"/>
      <c r="BC2237" s="10"/>
      <c r="BD2237" s="10"/>
      <c r="BE2237" s="10"/>
      <c r="BF2237" s="10"/>
      <c r="BG2237" s="10"/>
    </row>
    <row r="2238" spans="1:59" ht="15" customHeight="1" x14ac:dyDescent="0.2">
      <c r="A2238" s="22"/>
      <c r="B2238" s="23">
        <v>6</v>
      </c>
      <c r="C2238" s="17" t="s">
        <v>53</v>
      </c>
      <c r="D2238" s="18"/>
      <c r="E2238" s="14"/>
      <c r="F2238" s="14"/>
      <c r="G2238" s="14"/>
      <c r="H2238" s="14"/>
      <c r="I2238" s="14"/>
      <c r="J2238" s="14"/>
      <c r="K2238" s="14"/>
      <c r="L2238" s="14"/>
      <c r="M2238" s="14"/>
      <c r="N2238" s="14"/>
      <c r="O2238" s="14"/>
      <c r="P2238" s="14"/>
      <c r="Q2238" s="1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8"/>
      <c r="AC2238" s="8"/>
      <c r="AD2238" s="8"/>
      <c r="AE2238" s="8"/>
      <c r="AF2238" s="8"/>
      <c r="AG2238" s="8"/>
      <c r="AH2238" s="8"/>
      <c r="AI2238" s="8"/>
      <c r="AJ2238" s="8"/>
      <c r="AK2238" s="8"/>
      <c r="AL2238" s="8"/>
      <c r="AM2238" s="8"/>
      <c r="AN2238" s="8"/>
      <c r="AO2238" s="8"/>
      <c r="AP2238" s="15"/>
      <c r="AQ2238" s="15"/>
      <c r="AR2238" s="15"/>
      <c r="AS2238" s="15"/>
      <c r="AT2238" s="15"/>
      <c r="AU2238" s="15"/>
      <c r="AV2238" s="15"/>
      <c r="AW2238" s="15"/>
      <c r="AX2238" s="15"/>
      <c r="AY2238" s="15"/>
      <c r="AZ2238" s="10"/>
      <c r="BA2238" s="10"/>
      <c r="BB2238" s="10"/>
      <c r="BC2238" s="10"/>
      <c r="BD2238" s="10"/>
      <c r="BE2238" s="10"/>
      <c r="BF2238" s="10"/>
      <c r="BG2238" s="10"/>
    </row>
    <row r="2239" spans="1:59" ht="15" customHeight="1" x14ac:dyDescent="0.2">
      <c r="A2239" s="24"/>
      <c r="B2239" s="25"/>
      <c r="C2239" s="129" t="s">
        <v>54</v>
      </c>
      <c r="D2239" s="18"/>
      <c r="E2239" s="14"/>
      <c r="F2239" s="14"/>
      <c r="G2239" s="14"/>
      <c r="H2239" s="14"/>
      <c r="I2239" s="14"/>
      <c r="J2239" s="14"/>
      <c r="K2239" s="14"/>
      <c r="L2239" s="14"/>
      <c r="M2239" s="14"/>
      <c r="N2239" s="14"/>
      <c r="O2239" s="14"/>
      <c r="P2239" s="14"/>
      <c r="Q2239" s="1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8">
        <v>8</v>
      </c>
      <c r="AC2239" s="8"/>
      <c r="AD2239" s="8"/>
      <c r="AE2239" s="8"/>
      <c r="AF2239" s="8"/>
      <c r="AG2239" s="8"/>
      <c r="AH2239" s="8"/>
      <c r="AI2239" s="8"/>
      <c r="AJ2239" s="8"/>
      <c r="AK2239" s="8"/>
      <c r="AL2239" s="8"/>
      <c r="AM2239" s="8"/>
      <c r="AN2239" s="8"/>
      <c r="AO2239" s="8"/>
      <c r="AP2239" s="15"/>
      <c r="AQ2239" s="15"/>
      <c r="AR2239" s="15"/>
      <c r="AS2239" s="15"/>
      <c r="AT2239" s="15"/>
      <c r="AU2239" s="9"/>
      <c r="AV2239" s="15"/>
      <c r="AW2239" s="15"/>
      <c r="AX2239" s="15"/>
      <c r="AY2239" s="15"/>
      <c r="AZ2239" s="10"/>
      <c r="BA2239" s="10"/>
      <c r="BB2239" s="10"/>
      <c r="BC2239" s="10"/>
      <c r="BD2239" s="10"/>
      <c r="BE2239" s="10"/>
      <c r="BF2239" s="10"/>
      <c r="BG2239" s="10"/>
    </row>
    <row r="2240" spans="1:59" ht="15" customHeight="1" x14ac:dyDescent="0.2">
      <c r="A2240" s="1"/>
      <c r="B2240" s="24"/>
      <c r="C2240" s="17"/>
      <c r="D2240" s="18"/>
      <c r="E2240" s="14"/>
      <c r="F2240" s="14"/>
      <c r="G2240" s="14"/>
      <c r="H2240" s="14"/>
      <c r="I2240" s="14"/>
      <c r="J2240" s="14"/>
      <c r="K2240" s="14"/>
      <c r="L2240" s="14"/>
      <c r="M2240" s="14"/>
      <c r="N2240" s="14"/>
      <c r="O2240" s="14"/>
      <c r="P2240" s="14"/>
      <c r="Q2240" s="1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8"/>
      <c r="AC2240" s="8"/>
      <c r="AD2240" s="8"/>
      <c r="AE2240" s="8"/>
      <c r="AF2240" s="8"/>
      <c r="AG2240" s="8"/>
      <c r="AH2240" s="8"/>
      <c r="AI2240" s="8"/>
      <c r="AJ2240" s="8"/>
      <c r="AK2240" s="8"/>
      <c r="AL2240" s="8"/>
      <c r="AM2240" s="8"/>
      <c r="AN2240" s="8"/>
      <c r="AO2240" s="8"/>
      <c r="AP2240" s="15"/>
      <c r="AQ2240" s="15"/>
      <c r="AR2240" s="15"/>
      <c r="AS2240" s="15"/>
      <c r="AT2240" s="15"/>
      <c r="AU2240" s="15"/>
      <c r="AV2240" s="15"/>
      <c r="AW2240" s="15"/>
      <c r="AX2240" s="15"/>
      <c r="AY2240" s="15"/>
      <c r="AZ2240" s="10"/>
      <c r="BA2240" s="10"/>
      <c r="BB2240" s="10"/>
      <c r="BC2240" s="10"/>
      <c r="BD2240" s="10"/>
      <c r="BE2240" s="10"/>
      <c r="BF2240" s="10"/>
      <c r="BG2240" s="10"/>
    </row>
    <row r="2241" spans="1:59" ht="15" customHeight="1" x14ac:dyDescent="0.2">
      <c r="A2241" s="1"/>
      <c r="B2241" s="26">
        <v>7</v>
      </c>
      <c r="C2241" s="129" t="s">
        <v>55</v>
      </c>
      <c r="D2241" s="18"/>
      <c r="E2241" s="14"/>
      <c r="F2241" s="14"/>
      <c r="G2241" s="14"/>
      <c r="H2241" s="14"/>
      <c r="I2241" s="14"/>
      <c r="J2241" s="14"/>
      <c r="K2241" s="14">
        <v>2</v>
      </c>
      <c r="L2241" s="14"/>
      <c r="M2241" s="14"/>
      <c r="N2241" s="14"/>
      <c r="O2241" s="14"/>
      <c r="P2241" s="14"/>
      <c r="Q2241" s="1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8"/>
      <c r="AC2241" s="8"/>
      <c r="AD2241" s="8"/>
      <c r="AE2241" s="8"/>
      <c r="AF2241" s="8"/>
      <c r="AG2241" s="8"/>
      <c r="AH2241" s="8"/>
      <c r="AI2241" s="8"/>
      <c r="AJ2241" s="8"/>
      <c r="AK2241" s="8"/>
      <c r="AL2241" s="8"/>
      <c r="AM2241" s="8"/>
      <c r="AN2241" s="8"/>
      <c r="AO2241" s="8"/>
      <c r="AP2241" s="15"/>
      <c r="AQ2241" s="15"/>
      <c r="AR2241" s="15"/>
      <c r="AS2241" s="15"/>
      <c r="AT2241" s="15"/>
      <c r="AU2241" s="15"/>
      <c r="AV2241" s="15"/>
      <c r="AW2241" s="15"/>
      <c r="AX2241" s="15"/>
      <c r="AY2241" s="15"/>
      <c r="AZ2241" s="10"/>
      <c r="BA2241" s="10"/>
      <c r="BB2241" s="10"/>
      <c r="BC2241" s="10"/>
      <c r="BD2241" s="10"/>
      <c r="BE2241" s="10"/>
      <c r="BF2241" s="10"/>
      <c r="BG2241" s="10"/>
    </row>
    <row r="2242" spans="1:59" ht="15" customHeight="1" x14ac:dyDescent="0.2">
      <c r="A2242" s="1"/>
      <c r="B2242" s="26">
        <v>8</v>
      </c>
      <c r="C2242" s="27" t="s">
        <v>56</v>
      </c>
      <c r="D2242" s="18"/>
      <c r="E2242" s="14"/>
      <c r="F2242" s="14"/>
      <c r="G2242" s="14"/>
      <c r="H2242" s="14"/>
      <c r="I2242" s="14"/>
      <c r="J2242" s="14"/>
      <c r="K2242" s="14"/>
      <c r="L2242" s="14"/>
      <c r="M2242" s="14"/>
      <c r="N2242" s="14"/>
      <c r="O2242" s="14"/>
      <c r="P2242" s="14"/>
      <c r="Q2242" s="1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8"/>
      <c r="AC2242" s="8"/>
      <c r="AD2242" s="8"/>
      <c r="AE2242" s="8"/>
      <c r="AF2242" s="8"/>
      <c r="AG2242" s="8"/>
      <c r="AH2242" s="8"/>
      <c r="AI2242" s="8"/>
      <c r="AJ2242" s="8"/>
      <c r="AK2242" s="8"/>
      <c r="AL2242" s="8"/>
      <c r="AM2242" s="8"/>
      <c r="AN2242" s="8"/>
      <c r="AO2242" s="8"/>
      <c r="AP2242" s="15"/>
      <c r="AQ2242" s="15"/>
      <c r="AR2242" s="15"/>
      <c r="AS2242" s="15"/>
      <c r="AT2242" s="15"/>
      <c r="AU2242" s="15"/>
      <c r="AV2242" s="15"/>
      <c r="AW2242" s="15"/>
      <c r="AX2242" s="15"/>
      <c r="AY2242" s="15"/>
      <c r="AZ2242" s="10"/>
      <c r="BA2242" s="10"/>
      <c r="BB2242" s="10"/>
      <c r="BC2242" s="10"/>
      <c r="BD2242" s="10"/>
      <c r="BE2242" s="10"/>
      <c r="BF2242" s="10"/>
      <c r="BG2242" s="10"/>
    </row>
    <row r="2243" spans="1:59" ht="15" customHeight="1" x14ac:dyDescent="0.2">
      <c r="A2243" s="1"/>
      <c r="B2243" s="26">
        <v>9</v>
      </c>
      <c r="C2243" s="17" t="s">
        <v>57</v>
      </c>
      <c r="D2243" s="18"/>
      <c r="E2243" s="14"/>
      <c r="F2243" s="14"/>
      <c r="G2243" s="14"/>
      <c r="H2243" s="14"/>
      <c r="I2243" s="14"/>
      <c r="J2243" s="14"/>
      <c r="K2243" s="14"/>
      <c r="L2243" s="14"/>
      <c r="M2243" s="14"/>
      <c r="N2243" s="14"/>
      <c r="O2243" s="14"/>
      <c r="P2243" s="14"/>
      <c r="Q2243" s="1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8"/>
      <c r="AC2243" s="8"/>
      <c r="AD2243" s="8"/>
      <c r="AE2243" s="8"/>
      <c r="AF2243" s="8"/>
      <c r="AG2243" s="8"/>
      <c r="AH2243" s="8"/>
      <c r="AI2243" s="8"/>
      <c r="AJ2243" s="8"/>
      <c r="AK2243" s="8"/>
      <c r="AL2243" s="8"/>
      <c r="AM2243" s="8"/>
      <c r="AN2243" s="8"/>
      <c r="AO2243" s="8"/>
      <c r="AP2243" s="15"/>
      <c r="AQ2243" s="15"/>
      <c r="AR2243" s="15"/>
      <c r="AS2243" s="15"/>
      <c r="AT2243" s="15"/>
      <c r="AU2243" s="15"/>
      <c r="AV2243" s="15"/>
      <c r="AW2243" s="15"/>
      <c r="AX2243" s="15"/>
      <c r="AY2243" s="15"/>
      <c r="AZ2243" s="10"/>
      <c r="BA2243" s="10"/>
      <c r="BB2243" s="10"/>
      <c r="BC2243" s="10"/>
      <c r="BD2243" s="10"/>
      <c r="BE2243" s="10"/>
      <c r="BF2243" s="10"/>
      <c r="BG2243" s="10"/>
    </row>
    <row r="2244" spans="1:59" ht="15" customHeight="1" x14ac:dyDescent="0.2">
      <c r="A2244" s="1"/>
      <c r="B2244" s="24"/>
      <c r="C2244" s="17"/>
      <c r="D2244" s="18"/>
      <c r="E2244" s="14"/>
      <c r="F2244" s="14"/>
      <c r="G2244" s="14"/>
      <c r="H2244" s="14"/>
      <c r="I2244" s="14"/>
      <c r="J2244" s="14"/>
      <c r="K2244" s="14"/>
      <c r="L2244" s="14"/>
      <c r="M2244" s="14"/>
      <c r="N2244" s="14"/>
      <c r="O2244" s="14"/>
      <c r="P2244" s="14"/>
      <c r="Q2244" s="1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8"/>
      <c r="AC2244" s="28"/>
      <c r="AD2244" s="8"/>
      <c r="AE2244" s="8"/>
      <c r="AF2244" s="8"/>
      <c r="AG2244" s="8"/>
      <c r="AH2244" s="8"/>
      <c r="AI2244" s="8"/>
      <c r="AJ2244" s="8"/>
      <c r="AK2244" s="8"/>
      <c r="AL2244" s="8"/>
      <c r="AM2244" s="8"/>
      <c r="AN2244" s="8"/>
      <c r="AO2244" s="8"/>
      <c r="AP2244" s="15"/>
      <c r="AQ2244" s="15"/>
      <c r="AR2244" s="15"/>
      <c r="AS2244" s="15"/>
      <c r="AT2244" s="15"/>
      <c r="AU2244" s="15"/>
      <c r="AV2244" s="15"/>
      <c r="AW2244" s="15"/>
      <c r="AX2244" s="15"/>
      <c r="AY2244" s="15"/>
      <c r="AZ2244" s="10"/>
      <c r="BA2244" s="10"/>
      <c r="BB2244" s="10"/>
      <c r="BC2244" s="10"/>
      <c r="BD2244" s="10"/>
      <c r="BE2244" s="10"/>
      <c r="BF2244" s="10"/>
      <c r="BG2244" s="10"/>
    </row>
    <row r="2245" spans="1:59" ht="15" customHeight="1" x14ac:dyDescent="0.2">
      <c r="A2245" s="22"/>
      <c r="B2245" s="29">
        <v>10</v>
      </c>
      <c r="C2245" s="129" t="s">
        <v>58</v>
      </c>
      <c r="D2245" s="18"/>
      <c r="E2245" s="14"/>
      <c r="F2245" s="14"/>
      <c r="G2245" s="14"/>
      <c r="H2245" s="14"/>
      <c r="I2245" s="14"/>
      <c r="J2245" s="14"/>
      <c r="K2245" s="14">
        <v>2</v>
      </c>
      <c r="L2245" s="14"/>
      <c r="M2245" s="14"/>
      <c r="N2245" s="14"/>
      <c r="O2245" s="14"/>
      <c r="P2245" s="14"/>
      <c r="Q2245" s="1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8"/>
      <c r="AC2245" s="8"/>
      <c r="AD2245" s="8"/>
      <c r="AE2245" s="8"/>
      <c r="AF2245" s="8"/>
      <c r="AG2245" s="8"/>
      <c r="AH2245" s="8"/>
      <c r="AI2245" s="8"/>
      <c r="AJ2245" s="8"/>
      <c r="AK2245" s="8"/>
      <c r="AL2245" s="8"/>
      <c r="AM2245" s="8"/>
      <c r="AN2245" s="8"/>
      <c r="AO2245" s="8"/>
      <c r="AP2245" s="15"/>
      <c r="AQ2245" s="15"/>
      <c r="AR2245" s="15"/>
      <c r="AS2245" s="15"/>
      <c r="AT2245" s="15"/>
      <c r="AU2245" s="15"/>
      <c r="AV2245" s="15"/>
      <c r="AW2245" s="15"/>
      <c r="AX2245" s="15"/>
      <c r="AY2245" s="15"/>
      <c r="AZ2245" s="10"/>
      <c r="BA2245" s="10"/>
      <c r="BB2245" s="10"/>
      <c r="BC2245" s="10"/>
      <c r="BD2245" s="10"/>
      <c r="BE2245" s="10"/>
      <c r="BF2245" s="10"/>
      <c r="BG2245" s="10"/>
    </row>
    <row r="2246" spans="1:59" ht="15" customHeight="1" x14ac:dyDescent="0.2">
      <c r="A2246" s="1"/>
      <c r="B2246" s="30">
        <v>11</v>
      </c>
      <c r="C2246" s="17" t="s">
        <v>59</v>
      </c>
      <c r="D2246" s="18"/>
      <c r="E2246" s="14"/>
      <c r="F2246" s="14"/>
      <c r="G2246" s="14"/>
      <c r="H2246" s="14"/>
      <c r="I2246" s="14"/>
      <c r="J2246" s="14"/>
      <c r="K2246" s="14"/>
      <c r="L2246" s="14"/>
      <c r="M2246" s="14"/>
      <c r="N2246" s="14"/>
      <c r="O2246" s="14"/>
      <c r="P2246" s="14"/>
      <c r="Q2246" s="1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8"/>
      <c r="AC2246" s="8"/>
      <c r="AD2246" s="8"/>
      <c r="AE2246" s="8"/>
      <c r="AF2246" s="8"/>
      <c r="AG2246" s="8"/>
      <c r="AH2246" s="8"/>
      <c r="AI2246" s="8"/>
      <c r="AJ2246" s="8"/>
      <c r="AK2246" s="8"/>
      <c r="AL2246" s="8"/>
      <c r="AM2246" s="8"/>
      <c r="AN2246" s="8"/>
      <c r="AO2246" s="8"/>
      <c r="AP2246" s="15"/>
      <c r="AQ2246" s="15"/>
      <c r="AR2246" s="15"/>
      <c r="AS2246" s="15"/>
      <c r="AT2246" s="15"/>
      <c r="AU2246" s="15"/>
      <c r="AV2246" s="15"/>
      <c r="AW2246" s="15"/>
      <c r="AX2246" s="15"/>
      <c r="AY2246" s="15"/>
      <c r="AZ2246" s="10"/>
      <c r="BA2246" s="10"/>
      <c r="BB2246" s="10"/>
      <c r="BC2246" s="10"/>
      <c r="BD2246" s="10"/>
      <c r="BE2246" s="10"/>
      <c r="BF2246" s="10"/>
      <c r="BG2246" s="10"/>
    </row>
    <row r="2247" spans="1:59" ht="15" customHeight="1" x14ac:dyDescent="0.2">
      <c r="A2247" s="1"/>
      <c r="B2247" s="31">
        <v>12</v>
      </c>
      <c r="C2247" s="17" t="s">
        <v>60</v>
      </c>
      <c r="D2247" s="18"/>
      <c r="E2247" s="14"/>
      <c r="F2247" s="14"/>
      <c r="G2247" s="14"/>
      <c r="H2247" s="14"/>
      <c r="I2247" s="14"/>
      <c r="J2247" s="14"/>
      <c r="K2247" s="14"/>
      <c r="L2247" s="14"/>
      <c r="M2247" s="14"/>
      <c r="N2247" s="14"/>
      <c r="O2247" s="14"/>
      <c r="P2247" s="14"/>
      <c r="Q2247" s="1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8"/>
      <c r="AC2247" s="8"/>
      <c r="AD2247" s="8"/>
      <c r="AE2247" s="8"/>
      <c r="AF2247" s="8"/>
      <c r="AG2247" s="8"/>
      <c r="AH2247" s="8"/>
      <c r="AI2247" s="8"/>
      <c r="AJ2247" s="8"/>
      <c r="AK2247" s="8"/>
      <c r="AL2247" s="8"/>
      <c r="AM2247" s="8"/>
      <c r="AN2247" s="8"/>
      <c r="AO2247" s="8"/>
      <c r="AP2247" s="15"/>
      <c r="AQ2247" s="15"/>
      <c r="AR2247" s="15"/>
      <c r="AS2247" s="15"/>
      <c r="AT2247" s="9"/>
      <c r="AU2247" s="15"/>
      <c r="AV2247" s="15"/>
      <c r="AW2247" s="15"/>
      <c r="AX2247" s="15"/>
      <c r="AY2247" s="15"/>
      <c r="AZ2247" s="10"/>
      <c r="BA2247" s="10"/>
      <c r="BB2247" s="10"/>
      <c r="BC2247" s="10"/>
      <c r="BD2247" s="10"/>
      <c r="BE2247" s="10"/>
      <c r="BF2247" s="10"/>
      <c r="BG2247" s="10"/>
    </row>
    <row r="2248" spans="1:59" ht="15" customHeight="1" x14ac:dyDescent="0.2">
      <c r="A2248" s="1"/>
      <c r="B2248" s="31">
        <v>13</v>
      </c>
      <c r="C2248" s="17" t="s">
        <v>61</v>
      </c>
      <c r="D2248" s="18"/>
      <c r="E2248" s="14"/>
      <c r="F2248" s="14"/>
      <c r="G2248" s="14"/>
      <c r="H2248" s="14"/>
      <c r="I2248" s="14"/>
      <c r="J2248" s="14"/>
      <c r="K2248" s="14"/>
      <c r="L2248" s="14"/>
      <c r="M2248" s="14"/>
      <c r="N2248" s="14"/>
      <c r="O2248" s="14"/>
      <c r="P2248" s="14"/>
      <c r="Q2248" s="1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8"/>
      <c r="AC2248" s="8"/>
      <c r="AD2248" s="8"/>
      <c r="AE2248" s="8"/>
      <c r="AF2248" s="8"/>
      <c r="AG2248" s="8"/>
      <c r="AH2248" s="8"/>
      <c r="AI2248" s="8"/>
      <c r="AJ2248" s="8"/>
      <c r="AK2248" s="8"/>
      <c r="AL2248" s="8"/>
      <c r="AM2248" s="8"/>
      <c r="AN2248" s="8"/>
      <c r="AO2248" s="8"/>
      <c r="AP2248" s="15"/>
      <c r="AQ2248" s="15"/>
      <c r="AR2248" s="15"/>
      <c r="AS2248" s="15"/>
      <c r="AT2248" s="15"/>
      <c r="AU2248" s="15"/>
      <c r="AV2248" s="15"/>
      <c r="AW2248" s="15"/>
      <c r="AX2248" s="15"/>
      <c r="AY2248" s="15"/>
      <c r="AZ2248" s="10"/>
      <c r="BA2248" s="10"/>
      <c r="BB2248" s="10"/>
      <c r="BC2248" s="10"/>
      <c r="BD2248" s="10"/>
      <c r="BE2248" s="10"/>
      <c r="BF2248" s="10"/>
      <c r="BG2248" s="10"/>
    </row>
    <row r="2249" spans="1:59" ht="15" customHeight="1" x14ac:dyDescent="0.2">
      <c r="A2249" s="1"/>
      <c r="B2249" s="31">
        <v>14</v>
      </c>
      <c r="C2249" s="17" t="s">
        <v>62</v>
      </c>
      <c r="D2249" s="18"/>
      <c r="E2249" s="14"/>
      <c r="F2249" s="14"/>
      <c r="G2249" s="14"/>
      <c r="H2249" s="14"/>
      <c r="I2249" s="14"/>
      <c r="J2249" s="14"/>
      <c r="K2249" s="14"/>
      <c r="L2249" s="14"/>
      <c r="M2249" s="14"/>
      <c r="N2249" s="14"/>
      <c r="O2249" s="14"/>
      <c r="P2249" s="14"/>
      <c r="Q2249" s="1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8"/>
      <c r="AC2249" s="8"/>
      <c r="AD2249" s="8"/>
      <c r="AE2249" s="8"/>
      <c r="AF2249" s="8"/>
      <c r="AG2249" s="8"/>
      <c r="AH2249" s="8"/>
      <c r="AI2249" s="8"/>
      <c r="AJ2249" s="8"/>
      <c r="AK2249" s="8"/>
      <c r="AL2249" s="8"/>
      <c r="AM2249" s="8"/>
      <c r="AN2249" s="8"/>
      <c r="AO2249" s="8"/>
      <c r="AP2249" s="15"/>
      <c r="AQ2249" s="15"/>
      <c r="AR2249" s="15"/>
      <c r="AS2249" s="15"/>
      <c r="AT2249" s="15"/>
      <c r="AU2249" s="15"/>
      <c r="AV2249" s="15"/>
      <c r="AW2249" s="15"/>
      <c r="AX2249" s="15"/>
      <c r="AY2249" s="15"/>
      <c r="AZ2249" s="10"/>
      <c r="BA2249" s="10"/>
      <c r="BB2249" s="10"/>
      <c r="BC2249" s="10"/>
      <c r="BD2249" s="10"/>
      <c r="BE2249" s="10"/>
      <c r="BF2249" s="10"/>
      <c r="BG2249" s="10"/>
    </row>
    <row r="2250" spans="1:59" ht="15" customHeight="1" x14ac:dyDescent="0.2">
      <c r="A2250" s="1"/>
      <c r="B2250" s="31">
        <v>15</v>
      </c>
      <c r="C2250" s="129" t="s">
        <v>63</v>
      </c>
      <c r="D2250" s="18"/>
      <c r="E2250" s="14"/>
      <c r="F2250" s="14"/>
      <c r="G2250" s="14"/>
      <c r="H2250" s="14"/>
      <c r="I2250" s="14"/>
      <c r="J2250" s="14"/>
      <c r="K2250" s="14">
        <v>1</v>
      </c>
      <c r="L2250" s="14"/>
      <c r="M2250" s="14"/>
      <c r="N2250" s="14"/>
      <c r="O2250" s="14"/>
      <c r="P2250" s="14"/>
      <c r="Q2250" s="1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8">
        <v>9</v>
      </c>
      <c r="AC2250" s="8"/>
      <c r="AD2250" s="8"/>
      <c r="AE2250" s="8"/>
      <c r="AF2250" s="8"/>
      <c r="AG2250" s="8"/>
      <c r="AH2250" s="8"/>
      <c r="AI2250" s="8"/>
      <c r="AJ2250" s="8"/>
      <c r="AK2250" s="8"/>
      <c r="AL2250" s="8"/>
      <c r="AM2250" s="8"/>
      <c r="AN2250" s="8"/>
      <c r="AO2250" s="8"/>
      <c r="AP2250" s="15"/>
      <c r="AQ2250" s="15"/>
      <c r="AR2250" s="15"/>
      <c r="AS2250" s="15"/>
      <c r="AT2250" s="15"/>
      <c r="AU2250" s="9"/>
      <c r="AV2250" s="15"/>
      <c r="AW2250" s="15"/>
      <c r="AX2250" s="15"/>
      <c r="AY2250" s="15"/>
      <c r="AZ2250" s="10"/>
      <c r="BA2250" s="10"/>
      <c r="BB2250" s="10"/>
      <c r="BC2250" s="10"/>
      <c r="BD2250" s="10"/>
      <c r="BE2250" s="10"/>
      <c r="BF2250" s="10"/>
      <c r="BG2250" s="10"/>
    </row>
    <row r="2251" spans="1:59" ht="15" customHeight="1" x14ac:dyDescent="0.2">
      <c r="A2251" s="1"/>
      <c r="B2251" s="31">
        <v>16</v>
      </c>
      <c r="C2251" s="17" t="s">
        <v>64</v>
      </c>
      <c r="D2251" s="18"/>
      <c r="E2251" s="14"/>
      <c r="F2251" s="14"/>
      <c r="G2251" s="14"/>
      <c r="H2251" s="14"/>
      <c r="I2251" s="14"/>
      <c r="J2251" s="14"/>
      <c r="K2251" s="14"/>
      <c r="L2251" s="14"/>
      <c r="M2251" s="14"/>
      <c r="N2251" s="14"/>
      <c r="O2251" s="14"/>
      <c r="P2251" s="14"/>
      <c r="Q2251" s="1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8"/>
      <c r="AC2251" s="8"/>
      <c r="AD2251" s="8"/>
      <c r="AE2251" s="8"/>
      <c r="AF2251" s="8"/>
      <c r="AG2251" s="8"/>
      <c r="AH2251" s="8"/>
      <c r="AI2251" s="8"/>
      <c r="AJ2251" s="8"/>
      <c r="AK2251" s="8"/>
      <c r="AL2251" s="8"/>
      <c r="AM2251" s="8"/>
      <c r="AN2251" s="8"/>
      <c r="AO2251" s="8"/>
      <c r="AP2251" s="15"/>
      <c r="AQ2251" s="15"/>
      <c r="AR2251" s="15"/>
      <c r="AS2251" s="15"/>
      <c r="AT2251" s="15"/>
      <c r="AU2251" s="15"/>
      <c r="AV2251" s="15"/>
      <c r="AW2251" s="15"/>
      <c r="AX2251" s="15"/>
      <c r="AY2251" s="15"/>
      <c r="AZ2251" s="10"/>
      <c r="BA2251" s="10"/>
      <c r="BB2251" s="10"/>
      <c r="BC2251" s="10"/>
      <c r="BD2251" s="10"/>
      <c r="BE2251" s="10"/>
      <c r="BF2251" s="10"/>
      <c r="BG2251" s="10"/>
    </row>
    <row r="2252" spans="1:59" ht="15" customHeight="1" x14ac:dyDescent="0.2">
      <c r="A2252" s="1"/>
      <c r="B2252" s="31">
        <v>17</v>
      </c>
      <c r="C2252" s="129" t="s">
        <v>65</v>
      </c>
      <c r="D2252" s="18">
        <v>7</v>
      </c>
      <c r="E2252" s="14">
        <v>7</v>
      </c>
      <c r="F2252" s="14">
        <v>7</v>
      </c>
      <c r="G2252" s="14">
        <v>7</v>
      </c>
      <c r="H2252" s="14"/>
      <c r="I2252" s="14"/>
      <c r="J2252" s="14"/>
      <c r="K2252" s="14"/>
      <c r="L2252" s="14"/>
      <c r="M2252" s="14"/>
      <c r="N2252" s="14"/>
      <c r="O2252" s="14"/>
      <c r="P2252" s="14"/>
      <c r="Q2252" s="1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8"/>
      <c r="AC2252" s="8"/>
      <c r="AD2252" s="8"/>
      <c r="AE2252" s="8"/>
      <c r="AF2252" s="8"/>
      <c r="AG2252" s="8"/>
      <c r="AH2252" s="8"/>
      <c r="AI2252" s="8"/>
      <c r="AJ2252" s="8">
        <v>1</v>
      </c>
      <c r="AK2252" s="8">
        <v>1</v>
      </c>
      <c r="AL2252" s="8">
        <v>1</v>
      </c>
      <c r="AM2252" s="8">
        <v>1</v>
      </c>
      <c r="AN2252" s="8">
        <v>2</v>
      </c>
      <c r="AO2252" s="8"/>
      <c r="AP2252" s="15"/>
      <c r="AQ2252" s="15"/>
      <c r="AR2252" s="15"/>
      <c r="AS2252" s="15"/>
      <c r="AT2252" s="15"/>
      <c r="AU2252" s="15"/>
      <c r="AV2252" s="15"/>
      <c r="AW2252" s="15"/>
      <c r="AX2252" s="15"/>
      <c r="AY2252" s="15"/>
      <c r="AZ2252" s="10"/>
      <c r="BA2252" s="10"/>
      <c r="BB2252" s="10"/>
      <c r="BC2252" s="10"/>
      <c r="BD2252" s="10"/>
      <c r="BE2252" s="10"/>
      <c r="BF2252" s="10"/>
      <c r="BG2252" s="10"/>
    </row>
    <row r="2253" spans="1:59" ht="15" customHeight="1" x14ac:dyDescent="0.2">
      <c r="B2253" s="31">
        <v>18</v>
      </c>
      <c r="C2253" s="129" t="s">
        <v>66</v>
      </c>
      <c r="D2253" s="18"/>
      <c r="E2253" s="14"/>
      <c r="F2253" s="14"/>
      <c r="G2253" s="14"/>
      <c r="H2253" s="14"/>
      <c r="I2253" s="14"/>
      <c r="J2253" s="14"/>
      <c r="K2253" s="32">
        <v>1</v>
      </c>
      <c r="L2253" s="14"/>
      <c r="M2253" s="14"/>
      <c r="N2253" s="14"/>
      <c r="O2253" s="14"/>
      <c r="P2253" s="14"/>
      <c r="Q2253" s="1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8"/>
      <c r="AC2253" s="8"/>
      <c r="AD2253" s="8"/>
      <c r="AE2253" s="8"/>
      <c r="AF2253" s="8"/>
      <c r="AG2253" s="8"/>
      <c r="AH2253" s="8"/>
      <c r="AI2253" s="8"/>
      <c r="AJ2253" s="8"/>
      <c r="AK2253" s="8"/>
      <c r="AL2253" s="8"/>
      <c r="AM2253" s="8"/>
      <c r="AN2253" s="8"/>
      <c r="AO2253" s="8"/>
      <c r="AP2253" s="15"/>
      <c r="AQ2253" s="15"/>
      <c r="AR2253" s="15"/>
      <c r="AS2253" s="15"/>
      <c r="AT2253" s="15"/>
      <c r="AU2253" s="15"/>
      <c r="AV2253" s="15"/>
      <c r="AW2253" s="15"/>
      <c r="AX2253" s="15"/>
      <c r="AY2253" s="15"/>
      <c r="AZ2253" s="10"/>
      <c r="BA2253" s="10"/>
      <c r="BB2253" s="10"/>
      <c r="BC2253" s="10"/>
      <c r="BD2253" s="10"/>
      <c r="BE2253" s="10"/>
      <c r="BF2253" s="10"/>
      <c r="BG2253" s="10"/>
    </row>
    <row r="2254" spans="1:59" ht="15" customHeight="1" x14ac:dyDescent="0.2">
      <c r="A2254" s="33" t="s">
        <v>67</v>
      </c>
      <c r="B2254" s="31">
        <v>19</v>
      </c>
      <c r="C2254" s="129" t="s">
        <v>68</v>
      </c>
      <c r="D2254" s="18"/>
      <c r="E2254" s="14"/>
      <c r="F2254" s="14"/>
      <c r="G2254" s="14"/>
      <c r="H2254" s="14"/>
      <c r="I2254" s="14"/>
      <c r="J2254" s="14"/>
      <c r="K2254" s="14"/>
      <c r="L2254" s="14"/>
      <c r="M2254" s="14"/>
      <c r="N2254" s="14"/>
      <c r="O2254" s="14"/>
      <c r="P2254" s="14"/>
      <c r="Q2254" s="1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8"/>
      <c r="AC2254" s="8"/>
      <c r="AD2254" s="8"/>
      <c r="AE2254" s="8"/>
      <c r="AF2254" s="8"/>
      <c r="AG2254" s="8"/>
      <c r="AH2254" s="8"/>
      <c r="AI2254" s="34"/>
      <c r="AJ2254" s="8">
        <v>1</v>
      </c>
      <c r="AK2254" s="8"/>
      <c r="AL2254" s="8"/>
      <c r="AM2254" s="8">
        <v>4</v>
      </c>
      <c r="AN2254" s="8"/>
      <c r="AO2254" s="8"/>
      <c r="AP2254" s="15"/>
      <c r="AQ2254" s="15"/>
      <c r="AR2254" s="15"/>
      <c r="AS2254" s="15"/>
      <c r="AT2254" s="15"/>
      <c r="AU2254" s="15"/>
      <c r="AV2254" s="15"/>
      <c r="AW2254" s="15"/>
      <c r="AX2254" s="15"/>
      <c r="AY2254" s="15"/>
      <c r="AZ2254" s="10"/>
      <c r="BA2254" s="10"/>
      <c r="BB2254" s="10"/>
      <c r="BC2254" s="10"/>
      <c r="BD2254" s="10"/>
      <c r="BE2254" s="10"/>
      <c r="BF2254" s="10"/>
      <c r="BG2254" s="10"/>
    </row>
    <row r="2255" spans="1:59" ht="15" customHeight="1" x14ac:dyDescent="0.2">
      <c r="A2255" s="1"/>
      <c r="B2255" s="31">
        <v>20</v>
      </c>
      <c r="C2255" s="129" t="s">
        <v>69</v>
      </c>
      <c r="D2255" s="35"/>
      <c r="E2255" s="14"/>
      <c r="F2255" s="14"/>
      <c r="G2255" s="14"/>
      <c r="H2255" s="14"/>
      <c r="I2255" s="14"/>
      <c r="J2255" s="14"/>
      <c r="K2255" s="14">
        <v>2</v>
      </c>
      <c r="L2255" s="14"/>
      <c r="M2255" s="14"/>
      <c r="N2255" s="14"/>
      <c r="O2255" s="14"/>
      <c r="P2255" s="14"/>
      <c r="Q2255" s="1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8"/>
      <c r="AC2255" s="8"/>
      <c r="AD2255" s="8"/>
      <c r="AE2255" s="8"/>
      <c r="AF2255" s="8"/>
      <c r="AG2255" s="8"/>
      <c r="AH2255" s="8"/>
      <c r="AI2255" s="8"/>
      <c r="AJ2255" s="8"/>
      <c r="AK2255" s="8"/>
      <c r="AL2255" s="8"/>
      <c r="AM2255" s="8"/>
      <c r="AN2255" s="8"/>
      <c r="AO2255" s="8"/>
      <c r="AP2255" s="15"/>
      <c r="AQ2255" s="15"/>
      <c r="AR2255" s="15"/>
      <c r="AS2255" s="15"/>
      <c r="AT2255" s="15"/>
      <c r="AU2255" s="15"/>
      <c r="AV2255" s="15"/>
      <c r="AW2255" s="15"/>
      <c r="AX2255" s="15"/>
      <c r="AY2255" s="15"/>
      <c r="AZ2255" s="10"/>
      <c r="BA2255" s="10"/>
      <c r="BB2255" s="10"/>
      <c r="BC2255" s="10"/>
      <c r="BD2255" s="10"/>
      <c r="BE2255" s="10"/>
      <c r="BF2255" s="10"/>
      <c r="BG2255" s="10"/>
    </row>
    <row r="2256" spans="1:59" ht="15" customHeight="1" x14ac:dyDescent="0.2">
      <c r="A2256" s="1"/>
      <c r="B2256" s="31">
        <v>21</v>
      </c>
      <c r="C2256" s="129" t="s">
        <v>70</v>
      </c>
      <c r="D2256" s="18">
        <v>4</v>
      </c>
      <c r="E2256" s="14">
        <v>3</v>
      </c>
      <c r="F2256" s="14">
        <v>2</v>
      </c>
      <c r="G2256" s="14"/>
      <c r="H2256" s="14"/>
      <c r="I2256" s="14"/>
      <c r="J2256" s="14"/>
      <c r="K2256" s="14"/>
      <c r="L2256" s="14"/>
      <c r="M2256" s="14"/>
      <c r="N2256" s="14"/>
      <c r="O2256" s="14"/>
      <c r="P2256" s="14"/>
      <c r="Q2256" s="1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8"/>
      <c r="AC2256" s="8"/>
      <c r="AD2256" s="8"/>
      <c r="AE2256" s="8"/>
      <c r="AF2256" s="8"/>
      <c r="AG2256" s="8"/>
      <c r="AH2256" s="8"/>
      <c r="AI2256" s="8"/>
      <c r="AJ2256" s="8"/>
      <c r="AK2256" s="8"/>
      <c r="AL2256" s="8"/>
      <c r="AM2256" s="8"/>
      <c r="AN2256" s="8"/>
      <c r="AO2256" s="8"/>
      <c r="AP2256" s="15"/>
      <c r="AQ2256" s="15"/>
      <c r="AR2256" s="15"/>
      <c r="AS2256" s="15"/>
      <c r="AT2256" s="15"/>
      <c r="AU2256" s="15"/>
      <c r="AV2256" s="15"/>
      <c r="AW2256" s="15"/>
      <c r="AX2256" s="15"/>
      <c r="AY2256" s="15"/>
      <c r="AZ2256" s="10"/>
      <c r="BA2256" s="10"/>
      <c r="BB2256" s="10"/>
      <c r="BC2256" s="10"/>
      <c r="BD2256" s="10"/>
      <c r="BE2256" s="10"/>
      <c r="BF2256" s="10"/>
      <c r="BG2256" s="10"/>
    </row>
    <row r="2257" spans="1:59" ht="15" customHeight="1" x14ac:dyDescent="0.2">
      <c r="A2257" s="1"/>
      <c r="B2257" s="31">
        <v>22</v>
      </c>
      <c r="C2257" s="129" t="s">
        <v>71</v>
      </c>
      <c r="D2257" s="18"/>
      <c r="E2257" s="14"/>
      <c r="F2257" s="14"/>
      <c r="G2257" s="14"/>
      <c r="H2257" s="14"/>
      <c r="I2257" s="14"/>
      <c r="J2257" s="14"/>
      <c r="K2257" s="14"/>
      <c r="L2257" s="14"/>
      <c r="M2257" s="14"/>
      <c r="N2257" s="14"/>
      <c r="O2257" s="14"/>
      <c r="P2257" s="14"/>
      <c r="Q2257" s="1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8"/>
      <c r="AC2257" s="8"/>
      <c r="AD2257" s="8"/>
      <c r="AE2257" s="8"/>
      <c r="AF2257" s="8"/>
      <c r="AG2257" s="8"/>
      <c r="AH2257" s="8"/>
      <c r="AI2257" s="8"/>
      <c r="AJ2257" s="8"/>
      <c r="AK2257" s="8">
        <v>2</v>
      </c>
      <c r="AL2257" s="8">
        <v>2</v>
      </c>
      <c r="AM2257" s="8">
        <v>2</v>
      </c>
      <c r="AN2257" s="8"/>
      <c r="AO2257" s="8">
        <v>2</v>
      </c>
      <c r="AP2257" s="15"/>
      <c r="AQ2257" s="15"/>
      <c r="AR2257" s="15"/>
      <c r="AS2257" s="15"/>
      <c r="AT2257" s="15"/>
      <c r="AU2257" s="15"/>
      <c r="AV2257" s="15"/>
      <c r="AW2257" s="15"/>
      <c r="AX2257" s="15"/>
      <c r="AY2257" s="15"/>
      <c r="AZ2257" s="10"/>
      <c r="BA2257" s="10"/>
      <c r="BB2257" s="10"/>
      <c r="BC2257" s="10"/>
      <c r="BD2257" s="10"/>
      <c r="BE2257" s="10"/>
      <c r="BF2257" s="10"/>
      <c r="BG2257" s="10"/>
    </row>
    <row r="2258" spans="1:59" ht="15" customHeight="1" x14ac:dyDescent="0.2">
      <c r="A2258" s="1"/>
      <c r="B2258" s="31">
        <v>23</v>
      </c>
      <c r="C2258" s="129" t="s">
        <v>72</v>
      </c>
      <c r="D2258" s="18">
        <v>12</v>
      </c>
      <c r="E2258" s="14"/>
      <c r="F2258" s="14"/>
      <c r="G2258" s="14"/>
      <c r="H2258" s="14"/>
      <c r="I2258" s="14"/>
      <c r="J2258" s="14"/>
      <c r="K2258" s="14"/>
      <c r="L2258" s="14">
        <v>4</v>
      </c>
      <c r="M2258" s="36"/>
      <c r="N2258" s="14"/>
      <c r="O2258" s="14"/>
      <c r="P2258" s="14"/>
      <c r="Q2258" s="1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8"/>
      <c r="AC2258" s="8"/>
      <c r="AD2258" s="8"/>
      <c r="AE2258" s="8"/>
      <c r="AF2258" s="8"/>
      <c r="AG2258" s="8"/>
      <c r="AH2258" s="8"/>
      <c r="AI2258" s="8"/>
      <c r="AJ2258" s="8"/>
      <c r="AK2258" s="8"/>
      <c r="AL2258" s="8"/>
      <c r="AM2258" s="8"/>
      <c r="AN2258" s="8"/>
      <c r="AO2258" s="8"/>
      <c r="AP2258" s="15"/>
      <c r="AQ2258" s="15"/>
      <c r="AR2258" s="15"/>
      <c r="AS2258" s="15"/>
      <c r="AT2258" s="15"/>
      <c r="AU2258" s="15"/>
      <c r="AV2258" s="15"/>
      <c r="AW2258" s="15"/>
      <c r="AX2258" s="15"/>
      <c r="AY2258" s="15"/>
      <c r="AZ2258" s="10"/>
      <c r="BA2258" s="10"/>
      <c r="BB2258" s="10"/>
      <c r="BC2258" s="10"/>
      <c r="BD2258" s="10"/>
      <c r="BE2258" s="10"/>
      <c r="BF2258" s="10"/>
      <c r="BG2258" s="10"/>
    </row>
    <row r="2259" spans="1:59" ht="15" customHeight="1" x14ac:dyDescent="0.2">
      <c r="A2259" s="1"/>
      <c r="B2259" s="31">
        <v>24</v>
      </c>
      <c r="C2259" s="129" t="s">
        <v>73</v>
      </c>
      <c r="D2259" s="18">
        <v>6</v>
      </c>
      <c r="E2259" s="14"/>
      <c r="F2259" s="14">
        <v>6</v>
      </c>
      <c r="G2259" s="14">
        <v>6</v>
      </c>
      <c r="H2259" s="14"/>
      <c r="I2259" s="14"/>
      <c r="J2259" s="14"/>
      <c r="K2259" s="14">
        <v>1</v>
      </c>
      <c r="L2259" s="14"/>
      <c r="M2259" s="14"/>
      <c r="N2259" s="14"/>
      <c r="O2259" s="14"/>
      <c r="P2259" s="14"/>
      <c r="Q2259" s="1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8">
        <v>3</v>
      </c>
      <c r="AC2259" s="8">
        <v>3</v>
      </c>
      <c r="AD2259" s="8"/>
      <c r="AE2259" s="8">
        <v>3</v>
      </c>
      <c r="AF2259" s="8">
        <v>1</v>
      </c>
      <c r="AG2259" s="8"/>
      <c r="AH2259" s="8"/>
      <c r="AI2259" s="8"/>
      <c r="AJ2259" s="8"/>
      <c r="AK2259" s="8">
        <v>3</v>
      </c>
      <c r="AL2259" s="8">
        <v>3</v>
      </c>
      <c r="AM2259" s="8"/>
      <c r="AN2259" s="8"/>
      <c r="AO2259" s="8">
        <v>3</v>
      </c>
      <c r="AP2259" s="15"/>
      <c r="AQ2259" s="15"/>
      <c r="AR2259" s="15"/>
      <c r="AS2259" s="15"/>
      <c r="AT2259" s="15"/>
      <c r="AU2259" s="15"/>
      <c r="AV2259" s="15"/>
      <c r="AW2259" s="15"/>
      <c r="AX2259" s="15"/>
      <c r="AY2259" s="15"/>
      <c r="AZ2259" s="10"/>
      <c r="BA2259" s="10"/>
      <c r="BB2259" s="10"/>
      <c r="BC2259" s="10"/>
      <c r="BD2259" s="10"/>
      <c r="BE2259" s="10"/>
      <c r="BF2259" s="10"/>
      <c r="BG2259" s="10"/>
    </row>
    <row r="2260" spans="1:59" ht="15" customHeight="1" x14ac:dyDescent="0.2">
      <c r="A2260" s="1"/>
      <c r="B2260" s="31">
        <v>25</v>
      </c>
      <c r="C2260" s="17" t="s">
        <v>74</v>
      </c>
      <c r="D2260" s="18"/>
      <c r="E2260" s="14"/>
      <c r="F2260" s="14"/>
      <c r="G2260" s="14"/>
      <c r="H2260" s="14"/>
      <c r="I2260" s="14"/>
      <c r="J2260" s="14"/>
      <c r="K2260" s="14"/>
      <c r="L2260" s="14"/>
      <c r="M2260" s="14"/>
      <c r="N2260" s="14"/>
      <c r="O2260" s="14"/>
      <c r="P2260" s="14"/>
      <c r="Q2260" s="1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8"/>
      <c r="AC2260" s="8"/>
      <c r="AD2260" s="8"/>
      <c r="AE2260" s="8"/>
      <c r="AF2260" s="8"/>
      <c r="AG2260" s="8"/>
      <c r="AH2260" s="8"/>
      <c r="AI2260" s="8"/>
      <c r="AJ2260" s="8"/>
      <c r="AK2260" s="8"/>
      <c r="AL2260" s="8"/>
      <c r="AM2260" s="8"/>
      <c r="AN2260" s="8"/>
      <c r="AO2260" s="8"/>
      <c r="AP2260" s="15"/>
      <c r="AQ2260" s="15"/>
      <c r="AR2260" s="15"/>
      <c r="AS2260" s="15"/>
      <c r="AT2260" s="15"/>
      <c r="AU2260" s="15"/>
      <c r="AV2260" s="15"/>
      <c r="AW2260" s="15"/>
      <c r="AX2260" s="15"/>
      <c r="AY2260" s="15"/>
      <c r="AZ2260" s="10"/>
      <c r="BA2260" s="10"/>
      <c r="BB2260" s="10"/>
      <c r="BC2260" s="10"/>
      <c r="BD2260" s="10"/>
      <c r="BE2260" s="10"/>
      <c r="BF2260" s="10"/>
      <c r="BG2260" s="10"/>
    </row>
    <row r="2261" spans="1:59" ht="15" customHeight="1" x14ac:dyDescent="0.2">
      <c r="A2261" s="1"/>
      <c r="B2261" s="31">
        <v>26</v>
      </c>
      <c r="C2261" s="17" t="s">
        <v>75</v>
      </c>
      <c r="D2261" s="18"/>
      <c r="E2261" s="14"/>
      <c r="F2261" s="14"/>
      <c r="G2261" s="14"/>
      <c r="H2261" s="14"/>
      <c r="I2261" s="14"/>
      <c r="J2261" s="14"/>
      <c r="K2261" s="14"/>
      <c r="L2261" s="14"/>
      <c r="M2261" s="14"/>
      <c r="N2261" s="14"/>
      <c r="O2261" s="14"/>
      <c r="P2261" s="14"/>
      <c r="Q2261" s="1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8"/>
      <c r="AC2261" s="8"/>
      <c r="AD2261" s="8"/>
      <c r="AE2261" s="8"/>
      <c r="AF2261" s="8"/>
      <c r="AG2261" s="8"/>
      <c r="AH2261" s="8"/>
      <c r="AI2261" s="8"/>
      <c r="AJ2261" s="8"/>
      <c r="AK2261" s="8"/>
      <c r="AL2261" s="8"/>
      <c r="AM2261" s="8"/>
      <c r="AN2261" s="8"/>
      <c r="AO2261" s="8"/>
      <c r="AP2261" s="15"/>
      <c r="AQ2261" s="15"/>
      <c r="AR2261" s="15"/>
      <c r="AS2261" s="15"/>
      <c r="AT2261" s="15"/>
      <c r="AU2261" s="15"/>
      <c r="AV2261" s="15"/>
      <c r="AW2261" s="15"/>
      <c r="AX2261" s="15"/>
      <c r="AY2261" s="15"/>
      <c r="AZ2261" s="10"/>
      <c r="BA2261" s="10"/>
      <c r="BB2261" s="10"/>
      <c r="BC2261" s="10"/>
      <c r="BD2261" s="10"/>
      <c r="BE2261" s="10"/>
      <c r="BF2261" s="10"/>
      <c r="BG2261" s="10"/>
    </row>
    <row r="2262" spans="1:59" ht="15" customHeight="1" x14ac:dyDescent="0.2">
      <c r="A2262" s="1"/>
      <c r="B2262" s="31">
        <v>27</v>
      </c>
      <c r="C2262" s="129" t="s">
        <v>76</v>
      </c>
      <c r="D2262" s="18"/>
      <c r="E2262" s="14"/>
      <c r="F2262" s="14"/>
      <c r="G2262" s="14"/>
      <c r="H2262" s="14"/>
      <c r="I2262" s="14"/>
      <c r="J2262" s="14"/>
      <c r="K2262" s="14"/>
      <c r="L2262" s="14"/>
      <c r="M2262" s="14"/>
      <c r="N2262" s="14"/>
      <c r="O2262" s="14"/>
      <c r="P2262" s="14"/>
      <c r="Q2262" s="1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8">
        <v>6</v>
      </c>
      <c r="AC2262" s="8"/>
      <c r="AD2262" s="8"/>
      <c r="AE2262" s="8"/>
      <c r="AF2262" s="8"/>
      <c r="AG2262" s="8"/>
      <c r="AH2262" s="8"/>
      <c r="AI2262" s="8"/>
      <c r="AJ2262" s="8"/>
      <c r="AK2262" s="8">
        <v>4</v>
      </c>
      <c r="AL2262" s="8">
        <v>4</v>
      </c>
      <c r="AM2262" s="8"/>
      <c r="AN2262" s="8"/>
      <c r="AO2262" s="8">
        <v>4</v>
      </c>
      <c r="AP2262" s="15"/>
      <c r="AQ2262" s="15"/>
      <c r="AR2262" s="15"/>
      <c r="AS2262" s="15"/>
      <c r="AT2262" s="15"/>
      <c r="AU2262" s="15"/>
      <c r="AV2262" s="15"/>
      <c r="AW2262" s="15"/>
      <c r="AX2262" s="15"/>
      <c r="AY2262" s="15"/>
      <c r="AZ2262" s="10"/>
      <c r="BA2262" s="10"/>
      <c r="BB2262" s="10"/>
      <c r="BC2262" s="10"/>
      <c r="BD2262" s="10"/>
      <c r="BE2262" s="10"/>
      <c r="BF2262" s="10"/>
      <c r="BG2262" s="10"/>
    </row>
    <row r="2263" spans="1:59" ht="15" customHeight="1" x14ac:dyDescent="0.2">
      <c r="A2263" s="1"/>
      <c r="B2263" s="31">
        <v>28</v>
      </c>
      <c r="C2263" s="129" t="s">
        <v>77</v>
      </c>
      <c r="D2263" s="18"/>
      <c r="E2263" s="14">
        <v>3</v>
      </c>
      <c r="F2263" s="14"/>
      <c r="G2263" s="14"/>
      <c r="H2263" s="14"/>
      <c r="I2263" s="14"/>
      <c r="J2263" s="14"/>
      <c r="K2263" s="14"/>
      <c r="L2263" s="14"/>
      <c r="M2263" s="14"/>
      <c r="N2263" s="14"/>
      <c r="O2263" s="14"/>
      <c r="P2263" s="14"/>
      <c r="Q2263" s="1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8">
        <v>15</v>
      </c>
      <c r="AC2263" s="8"/>
      <c r="AD2263" s="8"/>
      <c r="AE2263" s="8"/>
      <c r="AF2263" s="8"/>
      <c r="AG2263" s="8"/>
      <c r="AH2263" s="8"/>
      <c r="AI2263" s="8"/>
      <c r="AJ2263" s="8"/>
      <c r="AK2263" s="8">
        <v>2</v>
      </c>
      <c r="AL2263" s="8">
        <v>2</v>
      </c>
      <c r="AM2263" s="8"/>
      <c r="AN2263" s="8"/>
      <c r="AO2263" s="8">
        <v>2</v>
      </c>
      <c r="AP2263" s="15"/>
      <c r="AQ2263" s="15"/>
      <c r="AR2263" s="15"/>
      <c r="AS2263" s="15"/>
      <c r="AT2263" s="15"/>
      <c r="AU2263" s="15"/>
      <c r="AV2263" s="15"/>
      <c r="AW2263" s="15"/>
      <c r="AX2263" s="15"/>
      <c r="AY2263" s="15"/>
      <c r="AZ2263" s="10"/>
      <c r="BA2263" s="10"/>
      <c r="BB2263" s="10"/>
      <c r="BC2263" s="10"/>
      <c r="BD2263" s="10"/>
      <c r="BE2263" s="10"/>
      <c r="BF2263" s="10"/>
      <c r="BG2263" s="10"/>
    </row>
    <row r="2264" spans="1:59" ht="15" customHeight="1" x14ac:dyDescent="0.2">
      <c r="A2264" s="1"/>
      <c r="B2264" s="31">
        <v>29</v>
      </c>
      <c r="C2264" s="17" t="s">
        <v>78</v>
      </c>
      <c r="D2264" s="18"/>
      <c r="E2264" s="14"/>
      <c r="F2264" s="14"/>
      <c r="G2264" s="14"/>
      <c r="H2264" s="14"/>
      <c r="I2264" s="14"/>
      <c r="J2264" s="14"/>
      <c r="K2264" s="14"/>
      <c r="L2264" s="14"/>
      <c r="M2264" s="14"/>
      <c r="N2264" s="14"/>
      <c r="O2264" s="14"/>
      <c r="P2264" s="14"/>
      <c r="Q2264" s="1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8"/>
      <c r="AC2264" s="8"/>
      <c r="AD2264" s="8"/>
      <c r="AE2264" s="8"/>
      <c r="AF2264" s="8"/>
      <c r="AG2264" s="8"/>
      <c r="AH2264" s="8"/>
      <c r="AI2264" s="8"/>
      <c r="AJ2264" s="8"/>
      <c r="AK2264" s="8"/>
      <c r="AL2264" s="8"/>
      <c r="AM2264" s="8"/>
      <c r="AN2264" s="8"/>
      <c r="AO2264" s="8"/>
      <c r="AP2264" s="15"/>
      <c r="AQ2264" s="15"/>
      <c r="AR2264" s="15"/>
      <c r="AS2264" s="15"/>
      <c r="AT2264" s="15"/>
      <c r="AU2264" s="15"/>
      <c r="AV2264" s="15"/>
      <c r="AW2264" s="15"/>
      <c r="AX2264" s="15"/>
      <c r="AY2264" s="15"/>
      <c r="AZ2264" s="10"/>
      <c r="BA2264" s="10"/>
      <c r="BB2264" s="10"/>
      <c r="BC2264" s="10"/>
      <c r="BD2264" s="10"/>
      <c r="BE2264" s="10"/>
      <c r="BF2264" s="10"/>
      <c r="BG2264" s="10"/>
    </row>
    <row r="2265" spans="1:59" ht="15" customHeight="1" x14ac:dyDescent="0.2">
      <c r="A2265" s="1"/>
      <c r="B2265" s="37"/>
      <c r="C2265" s="17" t="s">
        <v>79</v>
      </c>
      <c r="D2265" s="18"/>
      <c r="E2265" s="14"/>
      <c r="F2265" s="14"/>
      <c r="G2265" s="14"/>
      <c r="H2265" s="14"/>
      <c r="I2265" s="14"/>
      <c r="J2265" s="14"/>
      <c r="K2265" s="14"/>
      <c r="L2265" s="14"/>
      <c r="M2265" s="14"/>
      <c r="N2265" s="14"/>
      <c r="O2265" s="14"/>
      <c r="P2265" s="14"/>
      <c r="Q2265" s="1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8"/>
      <c r="AC2265" s="8"/>
      <c r="AD2265" s="8"/>
      <c r="AE2265" s="8"/>
      <c r="AF2265" s="8"/>
      <c r="AG2265" s="8"/>
      <c r="AH2265" s="8"/>
      <c r="AI2265" s="8"/>
      <c r="AJ2265" s="8"/>
      <c r="AK2265" s="8"/>
      <c r="AL2265" s="8"/>
      <c r="AM2265" s="8"/>
      <c r="AN2265" s="8"/>
      <c r="AO2265" s="8"/>
      <c r="AP2265" s="15"/>
      <c r="AQ2265" s="15"/>
      <c r="AR2265" s="15"/>
      <c r="AS2265" s="15"/>
      <c r="AT2265" s="15"/>
      <c r="AU2265" s="15"/>
      <c r="AV2265" s="15"/>
      <c r="AW2265" s="15"/>
      <c r="AX2265" s="15"/>
      <c r="AY2265" s="15"/>
      <c r="AZ2265" s="10"/>
      <c r="BA2265" s="10"/>
      <c r="BB2265" s="10"/>
      <c r="BC2265" s="10"/>
      <c r="BD2265" s="10"/>
      <c r="BE2265" s="10"/>
      <c r="BF2265" s="10"/>
      <c r="BG2265" s="10"/>
    </row>
    <row r="2266" spans="1:59" ht="15" customHeight="1" x14ac:dyDescent="0.2">
      <c r="A2266" s="1"/>
      <c r="B2266" s="38"/>
      <c r="C2266" s="17"/>
      <c r="D2266" s="18"/>
      <c r="E2266" s="14"/>
      <c r="F2266" s="14"/>
      <c r="G2266" s="14"/>
      <c r="H2266" s="14"/>
      <c r="I2266" s="14"/>
      <c r="J2266" s="14"/>
      <c r="K2266" s="14"/>
      <c r="L2266" s="14"/>
      <c r="M2266" s="14"/>
      <c r="N2266" s="14"/>
      <c r="O2266" s="14"/>
      <c r="P2266" s="14"/>
      <c r="Q2266" s="1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8"/>
      <c r="AC2266" s="8"/>
      <c r="AD2266" s="8"/>
      <c r="AE2266" s="8"/>
      <c r="AF2266" s="8"/>
      <c r="AG2266" s="8"/>
      <c r="AH2266" s="8"/>
      <c r="AI2266" s="8"/>
      <c r="AJ2266" s="8"/>
      <c r="AK2266" s="8"/>
      <c r="AL2266" s="8"/>
      <c r="AM2266" s="8"/>
      <c r="AN2266" s="8"/>
      <c r="AO2266" s="8"/>
      <c r="AP2266" s="15"/>
      <c r="AQ2266" s="15"/>
      <c r="AR2266" s="15"/>
      <c r="AS2266" s="15"/>
      <c r="AT2266" s="15"/>
      <c r="AU2266" s="15"/>
      <c r="AV2266" s="15"/>
      <c r="AW2266" s="15"/>
      <c r="AX2266" s="15"/>
      <c r="AY2266" s="15"/>
      <c r="AZ2266" s="10"/>
      <c r="BA2266" s="10"/>
      <c r="BB2266" s="10"/>
      <c r="BC2266" s="10"/>
      <c r="BD2266" s="10"/>
      <c r="BE2266" s="10"/>
      <c r="BF2266" s="10"/>
      <c r="BG2266" s="10"/>
    </row>
    <row r="2267" spans="1:59" ht="15" customHeight="1" x14ac:dyDescent="0.2">
      <c r="A2267" s="1"/>
      <c r="B2267" s="39">
        <v>30</v>
      </c>
      <c r="C2267" s="129" t="s">
        <v>80</v>
      </c>
      <c r="D2267" s="18"/>
      <c r="E2267" s="14"/>
      <c r="F2267" s="14"/>
      <c r="G2267" s="14"/>
      <c r="H2267" s="14"/>
      <c r="I2267" s="14"/>
      <c r="J2267" s="14"/>
      <c r="K2267" s="14"/>
      <c r="L2267" s="14"/>
      <c r="M2267" s="14"/>
      <c r="N2267" s="14">
        <v>1</v>
      </c>
      <c r="O2267" s="14"/>
      <c r="P2267" s="14"/>
      <c r="Q2267" s="14"/>
      <c r="R2267" s="4"/>
      <c r="S2267" s="4"/>
      <c r="T2267" s="4"/>
      <c r="U2267" s="4">
        <v>2</v>
      </c>
      <c r="V2267" s="4"/>
      <c r="W2267" s="4"/>
      <c r="X2267" s="4"/>
      <c r="Y2267" s="4"/>
      <c r="Z2267" s="4"/>
      <c r="AA2267" s="4"/>
      <c r="AB2267" s="8"/>
      <c r="AC2267" s="8"/>
      <c r="AD2267" s="8"/>
      <c r="AE2267" s="8"/>
      <c r="AF2267" s="8"/>
      <c r="AG2267" s="8">
        <v>1</v>
      </c>
      <c r="AH2267" s="8"/>
      <c r="AI2267" s="8"/>
      <c r="AJ2267" s="8"/>
      <c r="AK2267" s="8"/>
      <c r="AL2267" s="8"/>
      <c r="AM2267" s="8"/>
      <c r="AN2267" s="8"/>
      <c r="AO2267" s="8"/>
      <c r="AP2267" s="15"/>
      <c r="AQ2267" s="15"/>
      <c r="AR2267" s="15"/>
      <c r="AS2267" s="15"/>
      <c r="AT2267" s="15"/>
      <c r="AU2267" s="15"/>
      <c r="AV2267" s="15"/>
      <c r="AW2267" s="15"/>
      <c r="AX2267" s="15"/>
      <c r="AY2267" s="15"/>
      <c r="AZ2267" s="10"/>
      <c r="BA2267" s="10"/>
      <c r="BB2267" s="10"/>
      <c r="BC2267" s="10"/>
      <c r="BD2267" s="10"/>
      <c r="BE2267" s="10"/>
      <c r="BF2267" s="10"/>
      <c r="BG2267" s="10"/>
    </row>
    <row r="2268" spans="1:59" ht="15" customHeight="1" x14ac:dyDescent="0.2">
      <c r="A2268" s="1"/>
      <c r="B2268" s="39">
        <v>31</v>
      </c>
      <c r="C2268" s="129" t="s">
        <v>81</v>
      </c>
      <c r="D2268" s="18"/>
      <c r="E2268" s="14"/>
      <c r="F2268" s="14"/>
      <c r="G2268" s="14"/>
      <c r="H2268" s="14"/>
      <c r="I2268" s="14"/>
      <c r="J2268" s="14"/>
      <c r="K2268" s="14"/>
      <c r="L2268" s="14"/>
      <c r="M2268" s="14"/>
      <c r="N2268" s="14"/>
      <c r="O2268" s="14"/>
      <c r="P2268" s="14"/>
      <c r="Q2268" s="14"/>
      <c r="R2268" s="4"/>
      <c r="S2268" s="4"/>
      <c r="T2268" s="4"/>
      <c r="U2268" s="4">
        <v>1</v>
      </c>
      <c r="V2268" s="4">
        <v>1</v>
      </c>
      <c r="W2268" s="4"/>
      <c r="X2268" s="4"/>
      <c r="Y2268" s="4"/>
      <c r="Z2268" s="4"/>
      <c r="AA2268" s="4"/>
      <c r="AB2268" s="8"/>
      <c r="AC2268" s="8"/>
      <c r="AD2268" s="8"/>
      <c r="AE2268" s="8"/>
      <c r="AF2268" s="8"/>
      <c r="AG2268" s="8"/>
      <c r="AH2268" s="8"/>
      <c r="AI2268" s="8"/>
      <c r="AJ2268" s="8"/>
      <c r="AK2268" s="8"/>
      <c r="AL2268" s="8"/>
      <c r="AM2268" s="8"/>
      <c r="AN2268" s="8"/>
      <c r="AO2268" s="8"/>
      <c r="AP2268" s="15"/>
      <c r="AQ2268" s="15"/>
      <c r="AR2268" s="15"/>
      <c r="AS2268" s="15"/>
      <c r="AT2268" s="15"/>
      <c r="AU2268" s="15"/>
      <c r="AV2268" s="15"/>
      <c r="AW2268" s="15"/>
      <c r="AX2268" s="15"/>
      <c r="AY2268" s="15"/>
      <c r="AZ2268" s="10"/>
      <c r="BA2268" s="10"/>
      <c r="BB2268" s="10"/>
      <c r="BC2268" s="10"/>
      <c r="BD2268" s="10"/>
      <c r="BE2268" s="10"/>
      <c r="BF2268" s="10"/>
      <c r="BG2268" s="10"/>
    </row>
    <row r="2269" spans="1:59" ht="15" customHeight="1" x14ac:dyDescent="0.2">
      <c r="A2269" s="1"/>
      <c r="B2269" s="39">
        <v>32</v>
      </c>
      <c r="C2269" s="17" t="s">
        <v>82</v>
      </c>
      <c r="D2269" s="18"/>
      <c r="E2269" s="14"/>
      <c r="F2269" s="14"/>
      <c r="G2269" s="14"/>
      <c r="H2269" s="14"/>
      <c r="I2269" s="14"/>
      <c r="J2269" s="14"/>
      <c r="K2269" s="14"/>
      <c r="L2269" s="14"/>
      <c r="M2269" s="14"/>
      <c r="N2269" s="14"/>
      <c r="O2269" s="14"/>
      <c r="P2269" s="14"/>
      <c r="Q2269" s="1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8"/>
      <c r="AC2269" s="8"/>
      <c r="AD2269" s="8"/>
      <c r="AE2269" s="8"/>
      <c r="AF2269" s="8"/>
      <c r="AG2269" s="8"/>
      <c r="AH2269" s="8"/>
      <c r="AI2269" s="8"/>
      <c r="AJ2269" s="8"/>
      <c r="AK2269" s="8"/>
      <c r="AL2269" s="8"/>
      <c r="AM2269" s="8"/>
      <c r="AN2269" s="8"/>
      <c r="AO2269" s="8"/>
      <c r="AP2269" s="15"/>
      <c r="AQ2269" s="15"/>
      <c r="AR2269" s="15"/>
      <c r="AS2269" s="15"/>
      <c r="AT2269" s="15"/>
      <c r="AU2269" s="15"/>
      <c r="AV2269" s="15"/>
      <c r="AW2269" s="15"/>
      <c r="AX2269" s="15"/>
      <c r="AY2269" s="15"/>
      <c r="AZ2269" s="10"/>
      <c r="BA2269" s="10"/>
      <c r="BB2269" s="10"/>
      <c r="BC2269" s="10"/>
      <c r="BD2269" s="10"/>
      <c r="BE2269" s="10"/>
      <c r="BF2269" s="10"/>
      <c r="BG2269" s="10"/>
    </row>
    <row r="2270" spans="1:59" ht="15" customHeight="1" x14ac:dyDescent="0.2">
      <c r="A2270" s="1"/>
      <c r="B2270" s="22"/>
      <c r="C2270" s="17"/>
      <c r="D2270" s="18"/>
      <c r="E2270" s="14"/>
      <c r="F2270" s="14"/>
      <c r="G2270" s="14"/>
      <c r="H2270" s="14"/>
      <c r="I2270" s="14"/>
      <c r="J2270" s="14"/>
      <c r="K2270" s="14"/>
      <c r="L2270" s="14"/>
      <c r="M2270" s="14"/>
      <c r="N2270" s="14"/>
      <c r="O2270" s="14"/>
      <c r="P2270" s="14"/>
      <c r="Q2270" s="1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8"/>
      <c r="AC2270" s="8"/>
      <c r="AD2270" s="8"/>
      <c r="AE2270" s="8"/>
      <c r="AF2270" s="8"/>
      <c r="AG2270" s="8"/>
      <c r="AH2270" s="8"/>
      <c r="AI2270" s="8"/>
      <c r="AJ2270" s="8"/>
      <c r="AK2270" s="8"/>
      <c r="AL2270" s="8"/>
      <c r="AM2270" s="8"/>
      <c r="AN2270" s="8"/>
      <c r="AO2270" s="8"/>
      <c r="AP2270" s="15"/>
      <c r="AQ2270" s="15"/>
      <c r="AR2270" s="15"/>
      <c r="AS2270" s="15"/>
      <c r="AT2270" s="15"/>
      <c r="AU2270" s="15"/>
      <c r="AV2270" s="15"/>
      <c r="AW2270" s="15"/>
      <c r="AX2270" s="15"/>
      <c r="AY2270" s="15"/>
      <c r="AZ2270" s="10"/>
      <c r="BA2270" s="10"/>
      <c r="BB2270" s="10"/>
      <c r="BC2270" s="10"/>
      <c r="BD2270" s="10"/>
      <c r="BE2270" s="10"/>
      <c r="BF2270" s="10"/>
      <c r="BG2270" s="10"/>
    </row>
    <row r="2271" spans="1:59" ht="15" customHeight="1" x14ac:dyDescent="0.2">
      <c r="A2271" s="1"/>
      <c r="B2271" s="40">
        <v>33</v>
      </c>
      <c r="C2271" s="17" t="s">
        <v>83</v>
      </c>
      <c r="D2271" s="18"/>
      <c r="E2271" s="14"/>
      <c r="F2271" s="14"/>
      <c r="G2271" s="14"/>
      <c r="H2271" s="14"/>
      <c r="I2271" s="14"/>
      <c r="J2271" s="14"/>
      <c r="K2271" s="14"/>
      <c r="L2271" s="14"/>
      <c r="M2271" s="14"/>
      <c r="N2271" s="14"/>
      <c r="O2271" s="14"/>
      <c r="P2271" s="14"/>
      <c r="Q2271" s="1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8"/>
      <c r="AC2271" s="8"/>
      <c r="AD2271" s="8"/>
      <c r="AE2271" s="8"/>
      <c r="AF2271" s="8"/>
      <c r="AG2271" s="8"/>
      <c r="AH2271" s="8"/>
      <c r="AI2271" s="8"/>
      <c r="AJ2271" s="8"/>
      <c r="AK2271" s="8"/>
      <c r="AL2271" s="8"/>
      <c r="AM2271" s="8"/>
      <c r="AN2271" s="8"/>
      <c r="AO2271" s="8"/>
      <c r="AP2271" s="15"/>
      <c r="AQ2271" s="15"/>
      <c r="AR2271" s="15"/>
      <c r="AS2271" s="15"/>
      <c r="AT2271" s="15"/>
      <c r="AU2271" s="15"/>
      <c r="AV2271" s="15"/>
      <c r="AW2271" s="15"/>
      <c r="AX2271" s="15"/>
      <c r="AY2271" s="15"/>
      <c r="AZ2271" s="10"/>
      <c r="BA2271" s="10"/>
      <c r="BB2271" s="10"/>
      <c r="BC2271" s="10"/>
      <c r="BD2271" s="10"/>
      <c r="BE2271" s="10"/>
      <c r="BF2271" s="10"/>
      <c r="BG2271" s="10"/>
    </row>
    <row r="2272" spans="1:59" ht="15" customHeight="1" x14ac:dyDescent="0.2">
      <c r="A2272" s="1"/>
      <c r="B2272" s="40">
        <v>38</v>
      </c>
      <c r="C2272" s="17" t="s">
        <v>84</v>
      </c>
      <c r="D2272" s="18"/>
      <c r="E2272" s="14"/>
      <c r="F2272" s="14"/>
      <c r="G2272" s="14"/>
      <c r="H2272" s="14"/>
      <c r="I2272" s="14"/>
      <c r="J2272" s="14"/>
      <c r="K2272" s="14"/>
      <c r="L2272" s="14"/>
      <c r="M2272" s="14"/>
      <c r="N2272" s="14"/>
      <c r="O2272" s="14"/>
      <c r="P2272" s="14"/>
      <c r="Q2272" s="1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8"/>
      <c r="AC2272" s="8"/>
      <c r="AD2272" s="8"/>
      <c r="AE2272" s="8"/>
      <c r="AF2272" s="8"/>
      <c r="AG2272" s="8"/>
      <c r="AH2272" s="8"/>
      <c r="AI2272" s="8"/>
      <c r="AJ2272" s="8"/>
      <c r="AK2272" s="8"/>
      <c r="AL2272" s="8"/>
      <c r="AM2272" s="8"/>
      <c r="AN2272" s="8"/>
      <c r="AO2272" s="8"/>
      <c r="AP2272" s="15"/>
      <c r="AQ2272" s="15"/>
      <c r="AR2272" s="15"/>
      <c r="AS2272" s="15"/>
      <c r="AT2272" s="15"/>
      <c r="AU2272" s="15"/>
      <c r="AV2272" s="15"/>
      <c r="AW2272" s="15"/>
      <c r="AX2272" s="15"/>
      <c r="AY2272" s="15"/>
      <c r="AZ2272" s="10"/>
      <c r="BA2272" s="10"/>
      <c r="BB2272" s="10"/>
      <c r="BC2272" s="10"/>
      <c r="BD2272" s="10"/>
      <c r="BE2272" s="10"/>
      <c r="BF2272" s="10"/>
      <c r="BG2272" s="10"/>
    </row>
    <row r="2273" spans="1:59" ht="15" customHeight="1" x14ac:dyDescent="0.2">
      <c r="A2273" s="1"/>
      <c r="B2273" s="40">
        <v>34</v>
      </c>
      <c r="C2273" s="17" t="s">
        <v>85</v>
      </c>
      <c r="D2273" s="18"/>
      <c r="E2273" s="14"/>
      <c r="F2273" s="14"/>
      <c r="G2273" s="14"/>
      <c r="H2273" s="14"/>
      <c r="I2273" s="14"/>
      <c r="J2273" s="14"/>
      <c r="K2273" s="14"/>
      <c r="L2273" s="14"/>
      <c r="M2273" s="14"/>
      <c r="N2273" s="14"/>
      <c r="O2273" s="14"/>
      <c r="P2273" s="14"/>
      <c r="Q2273" s="1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  <c r="AB2273" s="8"/>
      <c r="AC2273" s="8"/>
      <c r="AD2273" s="8"/>
      <c r="AE2273" s="8"/>
      <c r="AF2273" s="8"/>
      <c r="AG2273" s="8"/>
      <c r="AH2273" s="8"/>
      <c r="AI2273" s="8"/>
      <c r="AJ2273" s="8"/>
      <c r="AK2273" s="8"/>
      <c r="AL2273" s="8"/>
      <c r="AM2273" s="8"/>
      <c r="AN2273" s="8"/>
      <c r="AO2273" s="8"/>
      <c r="AP2273" s="15"/>
      <c r="AQ2273" s="15"/>
      <c r="AR2273" s="15"/>
      <c r="AS2273" s="15"/>
      <c r="AT2273" s="15"/>
      <c r="AU2273" s="15"/>
      <c r="AV2273" s="15"/>
      <c r="AW2273" s="15"/>
      <c r="AX2273" s="15"/>
      <c r="AY2273" s="15"/>
      <c r="AZ2273" s="10"/>
      <c r="BA2273" s="10"/>
      <c r="BB2273" s="10"/>
      <c r="BC2273" s="10"/>
      <c r="BD2273" s="10"/>
      <c r="BE2273" s="10"/>
      <c r="BF2273" s="10"/>
      <c r="BG2273" s="10"/>
    </row>
    <row r="2274" spans="1:59" ht="15" customHeight="1" x14ac:dyDescent="0.2">
      <c r="A2274" s="1"/>
      <c r="B2274" s="22"/>
      <c r="C2274" s="17"/>
      <c r="D2274" s="18"/>
      <c r="E2274" s="14"/>
      <c r="F2274" s="14"/>
      <c r="G2274" s="14"/>
      <c r="H2274" s="14"/>
      <c r="I2274" s="14"/>
      <c r="J2274" s="14"/>
      <c r="K2274" s="14"/>
      <c r="L2274" s="14"/>
      <c r="M2274" s="14"/>
      <c r="N2274" s="14"/>
      <c r="O2274" s="14"/>
      <c r="P2274" s="14"/>
      <c r="Q2274" s="1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8"/>
      <c r="AC2274" s="8"/>
      <c r="AD2274" s="8"/>
      <c r="AE2274" s="8"/>
      <c r="AF2274" s="8"/>
      <c r="AG2274" s="8"/>
      <c r="AH2274" s="8"/>
      <c r="AI2274" s="8"/>
      <c r="AJ2274" s="8"/>
      <c r="AK2274" s="8"/>
      <c r="AL2274" s="8"/>
      <c r="AM2274" s="8"/>
      <c r="AN2274" s="8"/>
      <c r="AO2274" s="8"/>
      <c r="AP2274" s="15"/>
      <c r="AQ2274" s="15"/>
      <c r="AR2274" s="15"/>
      <c r="AS2274" s="15"/>
      <c r="AT2274" s="15"/>
      <c r="AU2274" s="15"/>
      <c r="AV2274" s="15"/>
      <c r="AW2274" s="15"/>
      <c r="AX2274" s="15"/>
      <c r="AY2274" s="15"/>
      <c r="AZ2274" s="10"/>
      <c r="BA2274" s="10"/>
      <c r="BB2274" s="10"/>
      <c r="BC2274" s="10"/>
      <c r="BD2274" s="10"/>
      <c r="BE2274" s="10"/>
      <c r="BF2274" s="10"/>
      <c r="BG2274" s="10"/>
    </row>
    <row r="2275" spans="1:59" ht="15" customHeight="1" x14ac:dyDescent="0.2">
      <c r="A2275" s="1"/>
      <c r="B2275" s="22"/>
      <c r="C2275" s="17"/>
      <c r="D2275" s="18"/>
      <c r="E2275" s="14"/>
      <c r="F2275" s="14"/>
      <c r="G2275" s="14"/>
      <c r="H2275" s="14"/>
      <c r="I2275" s="14"/>
      <c r="J2275" s="14"/>
      <c r="K2275" s="14"/>
      <c r="L2275" s="14"/>
      <c r="M2275" s="14"/>
      <c r="N2275" s="14"/>
      <c r="O2275" s="14"/>
      <c r="P2275" s="14"/>
      <c r="Q2275" s="1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8"/>
      <c r="AC2275" s="8"/>
      <c r="AD2275" s="8"/>
      <c r="AE2275" s="8"/>
      <c r="AF2275" s="8"/>
      <c r="AG2275" s="8"/>
      <c r="AH2275" s="8"/>
      <c r="AI2275" s="8"/>
      <c r="AJ2275" s="8"/>
      <c r="AK2275" s="8"/>
      <c r="AL2275" s="8"/>
      <c r="AM2275" s="8"/>
      <c r="AN2275" s="8"/>
      <c r="AO2275" s="8"/>
      <c r="AP2275" s="15"/>
      <c r="AQ2275" s="15"/>
      <c r="AR2275" s="15"/>
      <c r="AS2275" s="15"/>
      <c r="AT2275" s="15"/>
      <c r="AU2275" s="15"/>
      <c r="AV2275" s="15"/>
      <c r="AW2275" s="15"/>
      <c r="AX2275" s="15"/>
      <c r="AY2275" s="15"/>
      <c r="AZ2275" s="10"/>
      <c r="BA2275" s="10"/>
      <c r="BB2275" s="10"/>
      <c r="BC2275" s="10"/>
      <c r="BD2275" s="10"/>
      <c r="BE2275" s="10"/>
      <c r="BF2275" s="10"/>
      <c r="BG2275" s="10"/>
    </row>
    <row r="2276" spans="1:59" ht="15" customHeight="1" x14ac:dyDescent="0.2">
      <c r="A2276" s="1"/>
      <c r="B2276" s="22"/>
      <c r="C2276" s="17"/>
      <c r="D2276" s="18"/>
      <c r="E2276" s="14"/>
      <c r="F2276" s="14"/>
      <c r="G2276" s="14"/>
      <c r="H2276" s="14"/>
      <c r="I2276" s="14"/>
      <c r="J2276" s="14"/>
      <c r="K2276" s="14"/>
      <c r="L2276" s="14"/>
      <c r="M2276" s="14"/>
      <c r="N2276" s="14"/>
      <c r="O2276" s="14"/>
      <c r="P2276" s="14"/>
      <c r="Q2276" s="1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8"/>
      <c r="AC2276" s="8"/>
      <c r="AD2276" s="8"/>
      <c r="AE2276" s="8"/>
      <c r="AF2276" s="8"/>
      <c r="AG2276" s="8"/>
      <c r="AH2276" s="8"/>
      <c r="AI2276" s="8"/>
      <c r="AJ2276" s="8"/>
      <c r="AK2276" s="8"/>
      <c r="AL2276" s="8"/>
      <c r="AM2276" s="8"/>
      <c r="AN2276" s="8"/>
      <c r="AO2276" s="8"/>
      <c r="AP2276" s="15"/>
      <c r="AQ2276" s="15"/>
      <c r="AR2276" s="15"/>
      <c r="AS2276" s="15"/>
      <c r="AT2276" s="15"/>
      <c r="AU2276" s="15"/>
      <c r="AV2276" s="15"/>
      <c r="AW2276" s="15"/>
      <c r="AX2276" s="15"/>
      <c r="AY2276" s="15"/>
      <c r="AZ2276" s="10"/>
      <c r="BA2276" s="10"/>
      <c r="BB2276" s="10"/>
      <c r="BC2276" s="10"/>
      <c r="BD2276" s="10"/>
      <c r="BE2276" s="10"/>
      <c r="BF2276" s="10"/>
      <c r="BG2276" s="10"/>
    </row>
    <row r="2277" spans="1:59" ht="15" customHeight="1" x14ac:dyDescent="0.2">
      <c r="A2277" s="1"/>
      <c r="B2277" s="42">
        <v>35</v>
      </c>
      <c r="C2277" s="129" t="s">
        <v>87</v>
      </c>
      <c r="D2277" s="18">
        <v>4</v>
      </c>
      <c r="E2277" s="14">
        <v>4</v>
      </c>
      <c r="F2277" s="14">
        <v>2</v>
      </c>
      <c r="G2277" s="14">
        <v>2</v>
      </c>
      <c r="H2277" s="14"/>
      <c r="I2277" s="14"/>
      <c r="J2277" s="14"/>
      <c r="K2277" s="14"/>
      <c r="L2277" s="14"/>
      <c r="M2277" s="14"/>
      <c r="N2277" s="14"/>
      <c r="O2277" s="14"/>
      <c r="P2277" s="14"/>
      <c r="Q2277" s="1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8">
        <v>3</v>
      </c>
      <c r="AC2277" s="8"/>
      <c r="AD2277" s="8"/>
      <c r="AE2277" s="8"/>
      <c r="AF2277" s="8">
        <v>1</v>
      </c>
      <c r="AG2277" s="8"/>
      <c r="AH2277" s="8">
        <v>1</v>
      </c>
      <c r="AI2277" s="8"/>
      <c r="AJ2277" s="8"/>
      <c r="AK2277" s="8"/>
      <c r="AL2277" s="8"/>
      <c r="AM2277" s="8"/>
      <c r="AN2277" s="8"/>
      <c r="AO2277" s="8"/>
      <c r="AP2277" s="15"/>
      <c r="AQ2277" s="15"/>
      <c r="AR2277" s="15"/>
      <c r="AS2277" s="15"/>
      <c r="AT2277" s="15"/>
      <c r="AU2277" s="15"/>
      <c r="AV2277" s="15"/>
      <c r="AW2277" s="15"/>
      <c r="AX2277" s="15"/>
      <c r="AY2277" s="15"/>
      <c r="AZ2277" s="10"/>
      <c r="BA2277" s="10"/>
      <c r="BB2277" s="10"/>
      <c r="BC2277" s="10"/>
      <c r="BD2277" s="10"/>
      <c r="BE2277" s="10"/>
      <c r="BF2277" s="10"/>
      <c r="BG2277" s="10"/>
    </row>
    <row r="2278" spans="1:59" ht="15" customHeight="1" x14ac:dyDescent="0.2">
      <c r="A2278" s="1"/>
      <c r="B2278" s="1"/>
      <c r="C2278" s="43"/>
      <c r="D2278" s="14"/>
      <c r="E2278" s="14"/>
      <c r="F2278" s="14"/>
      <c r="G2278" s="14"/>
      <c r="H2278" s="14"/>
      <c r="I2278" s="14"/>
      <c r="J2278" s="14"/>
      <c r="K2278" s="14"/>
      <c r="L2278" s="14"/>
      <c r="M2278" s="14"/>
      <c r="N2278" s="14"/>
      <c r="O2278" s="14"/>
      <c r="P2278" s="14"/>
      <c r="Q2278" s="1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8"/>
      <c r="AC2278" s="8"/>
      <c r="AD2278" s="8"/>
      <c r="AE2278" s="8"/>
      <c r="AF2278" s="8"/>
      <c r="AG2278" s="8"/>
      <c r="AH2278" s="8"/>
      <c r="AI2278" s="8"/>
      <c r="AJ2278" s="8"/>
      <c r="AK2278" s="8"/>
      <c r="AL2278" s="8"/>
      <c r="AM2278" s="8"/>
      <c r="AN2278" s="8"/>
      <c r="AO2278" s="8"/>
      <c r="AP2278" s="15"/>
      <c r="AQ2278" s="15"/>
      <c r="AR2278" s="15"/>
      <c r="AS2278" s="15"/>
      <c r="AT2278" s="15"/>
      <c r="AU2278" s="15"/>
      <c r="AV2278" s="15"/>
      <c r="AW2278" s="15"/>
      <c r="AX2278" s="15"/>
      <c r="AY2278" s="15"/>
      <c r="AZ2278" s="10"/>
      <c r="BA2278" s="10"/>
      <c r="BB2278" s="10"/>
      <c r="BC2278" s="10"/>
      <c r="BD2278" s="10"/>
      <c r="BE2278" s="10"/>
      <c r="BF2278" s="10"/>
      <c r="BG2278" s="10"/>
    </row>
    <row r="2279" spans="1:59" ht="15" customHeight="1" x14ac:dyDescent="0.2">
      <c r="A2279" s="1"/>
      <c r="B2279" s="1"/>
      <c r="D2279" s="14"/>
      <c r="E2279" s="14"/>
      <c r="F2279" s="14"/>
      <c r="G2279" s="14"/>
      <c r="H2279" s="14"/>
      <c r="I2279" s="14"/>
      <c r="J2279" s="14"/>
      <c r="K2279" s="14"/>
      <c r="L2279" s="14"/>
      <c r="M2279" s="14"/>
      <c r="N2279" s="14"/>
      <c r="O2279" s="14"/>
      <c r="P2279" s="14"/>
      <c r="Q2279" s="1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8"/>
      <c r="AC2279" s="8"/>
      <c r="AD2279" s="8"/>
      <c r="AE2279" s="8"/>
      <c r="AF2279" s="8"/>
      <c r="AG2279" s="8"/>
      <c r="AH2279" s="8"/>
      <c r="AI2279" s="8"/>
      <c r="AJ2279" s="8"/>
      <c r="AK2279" s="8"/>
      <c r="AL2279" s="8"/>
      <c r="AM2279" s="8"/>
      <c r="AN2279" s="8"/>
      <c r="AO2279" s="8"/>
      <c r="AP2279" s="15"/>
      <c r="AQ2279" s="15"/>
      <c r="AR2279" s="15"/>
      <c r="AS2279" s="15"/>
      <c r="AT2279" s="15"/>
      <c r="AU2279" s="15"/>
      <c r="AV2279" s="15"/>
      <c r="AW2279" s="15"/>
      <c r="AX2279" s="15"/>
      <c r="AY2279" s="15"/>
      <c r="AZ2279" s="10"/>
      <c r="BA2279" s="10"/>
      <c r="BB2279" s="10"/>
      <c r="BC2279" s="10"/>
      <c r="BD2279" s="10"/>
      <c r="BE2279" s="10"/>
      <c r="BF2279" s="10"/>
      <c r="BG2279" s="10"/>
    </row>
    <row r="2280" spans="1:59" ht="15" customHeight="1" x14ac:dyDescent="0.2">
      <c r="A2280" s="33"/>
      <c r="B2280" s="33"/>
      <c r="C2280" s="33"/>
      <c r="D2280" s="33">
        <f t="shared" ref="D2280:AY2280" si="422">SUM(D2232:D2279)</f>
        <v>33</v>
      </c>
      <c r="E2280" s="33">
        <f t="shared" si="422"/>
        <v>17</v>
      </c>
      <c r="F2280" s="33">
        <f t="shared" si="422"/>
        <v>17</v>
      </c>
      <c r="G2280" s="33">
        <f t="shared" si="422"/>
        <v>15</v>
      </c>
      <c r="H2280" s="33">
        <f t="shared" si="422"/>
        <v>0</v>
      </c>
      <c r="I2280" s="33">
        <f t="shared" si="422"/>
        <v>0</v>
      </c>
      <c r="J2280" s="33">
        <f t="shared" si="422"/>
        <v>0</v>
      </c>
      <c r="K2280" s="33">
        <f t="shared" si="422"/>
        <v>10</v>
      </c>
      <c r="L2280" s="33">
        <f t="shared" si="422"/>
        <v>4</v>
      </c>
      <c r="M2280" s="33">
        <f t="shared" si="422"/>
        <v>1</v>
      </c>
      <c r="N2280" s="33">
        <f t="shared" si="422"/>
        <v>1</v>
      </c>
      <c r="O2280" s="33">
        <f t="shared" si="422"/>
        <v>0</v>
      </c>
      <c r="P2280" s="33">
        <f t="shared" si="422"/>
        <v>0</v>
      </c>
      <c r="Q2280" s="33">
        <f t="shared" si="422"/>
        <v>0</v>
      </c>
      <c r="R2280" s="33">
        <f t="shared" si="422"/>
        <v>0</v>
      </c>
      <c r="S2280" s="33">
        <f t="shared" si="422"/>
        <v>0</v>
      </c>
      <c r="T2280" s="33">
        <f t="shared" si="422"/>
        <v>0</v>
      </c>
      <c r="U2280" s="33">
        <f t="shared" si="422"/>
        <v>3</v>
      </c>
      <c r="V2280" s="33">
        <f t="shared" si="422"/>
        <v>1</v>
      </c>
      <c r="W2280" s="33">
        <f t="shared" si="422"/>
        <v>0</v>
      </c>
      <c r="X2280" s="33">
        <f t="shared" si="422"/>
        <v>0</v>
      </c>
      <c r="Y2280" s="33">
        <f t="shared" si="422"/>
        <v>0</v>
      </c>
      <c r="Z2280" s="33">
        <f t="shared" si="422"/>
        <v>0</v>
      </c>
      <c r="AA2280" s="33">
        <f t="shared" si="422"/>
        <v>0</v>
      </c>
      <c r="AB2280" s="33">
        <f t="shared" si="422"/>
        <v>44</v>
      </c>
      <c r="AC2280" s="33">
        <f t="shared" si="422"/>
        <v>3</v>
      </c>
      <c r="AD2280" s="33">
        <f t="shared" si="422"/>
        <v>0</v>
      </c>
      <c r="AE2280" s="33">
        <f t="shared" si="422"/>
        <v>3</v>
      </c>
      <c r="AF2280" s="33">
        <f t="shared" si="422"/>
        <v>3</v>
      </c>
      <c r="AG2280" s="33">
        <f t="shared" si="422"/>
        <v>1</v>
      </c>
      <c r="AH2280" s="33">
        <f t="shared" si="422"/>
        <v>1</v>
      </c>
      <c r="AI2280" s="33">
        <f t="shared" si="422"/>
        <v>0</v>
      </c>
      <c r="AJ2280" s="33">
        <f t="shared" si="422"/>
        <v>2</v>
      </c>
      <c r="AK2280" s="33">
        <f t="shared" si="422"/>
        <v>12</v>
      </c>
      <c r="AL2280" s="33">
        <f t="shared" si="422"/>
        <v>12</v>
      </c>
      <c r="AM2280" s="33">
        <f t="shared" si="422"/>
        <v>7</v>
      </c>
      <c r="AN2280" s="33">
        <f t="shared" si="422"/>
        <v>2</v>
      </c>
      <c r="AO2280" s="33">
        <f t="shared" si="422"/>
        <v>11</v>
      </c>
      <c r="AP2280" s="33">
        <f t="shared" si="422"/>
        <v>0</v>
      </c>
      <c r="AQ2280" s="33">
        <f t="shared" si="422"/>
        <v>0</v>
      </c>
      <c r="AR2280" s="33">
        <f t="shared" si="422"/>
        <v>0</v>
      </c>
      <c r="AS2280" s="33">
        <f t="shared" si="422"/>
        <v>0</v>
      </c>
      <c r="AT2280" s="33">
        <f t="shared" si="422"/>
        <v>0</v>
      </c>
      <c r="AU2280" s="33">
        <f t="shared" si="422"/>
        <v>0</v>
      </c>
      <c r="AV2280" s="33">
        <f t="shared" si="422"/>
        <v>0</v>
      </c>
      <c r="AW2280" s="33">
        <f t="shared" si="422"/>
        <v>0</v>
      </c>
      <c r="AX2280" s="33">
        <f t="shared" si="422"/>
        <v>0</v>
      </c>
      <c r="AY2280" s="33">
        <f t="shared" si="422"/>
        <v>0</v>
      </c>
      <c r="AZ2280" s="10"/>
      <c r="BA2280" s="10"/>
      <c r="BB2280" s="10"/>
      <c r="BC2280" s="10"/>
      <c r="BD2280" s="10"/>
      <c r="BE2280" s="10"/>
      <c r="BF2280" s="10"/>
      <c r="BG2280" s="10"/>
    </row>
    <row r="2281" spans="1:59" ht="15" customHeight="1" x14ac:dyDescent="0.2">
      <c r="A2281" s="44"/>
      <c r="B2281" s="44"/>
      <c r="C2281" s="44"/>
      <c r="D2281" s="44"/>
      <c r="E2281" s="44"/>
      <c r="F2281" s="44"/>
      <c r="G2281" s="44"/>
      <c r="H2281" s="44"/>
      <c r="I2281" s="44"/>
      <c r="J2281" s="44"/>
      <c r="K2281" s="44"/>
      <c r="L2281" s="44"/>
      <c r="M2281" s="44"/>
      <c r="N2281" s="44"/>
      <c r="O2281" s="44"/>
      <c r="P2281" s="44"/>
      <c r="Q2281" s="44"/>
      <c r="R2281" s="44"/>
      <c r="S2281" s="44"/>
      <c r="T2281" s="44"/>
      <c r="U2281" s="44"/>
      <c r="V2281" s="44"/>
      <c r="W2281" s="44"/>
      <c r="X2281" s="44"/>
    </row>
    <row r="2282" spans="1:59" ht="15" customHeight="1" x14ac:dyDescent="0.2">
      <c r="A2282" s="44"/>
      <c r="B2282" s="44"/>
      <c r="C2282" s="44"/>
      <c r="D2282" s="44"/>
      <c r="E2282" s="44"/>
      <c r="F2282" s="44"/>
      <c r="G2282" s="44"/>
      <c r="H2282" s="44"/>
      <c r="I2282" s="44"/>
      <c r="J2282" s="44"/>
      <c r="K2282" s="44"/>
      <c r="L2282" s="44"/>
      <c r="M2282" s="44"/>
      <c r="N2282" s="44"/>
      <c r="O2282" s="44"/>
      <c r="P2282" s="44"/>
      <c r="Q2282" s="44"/>
      <c r="R2282" s="44"/>
      <c r="S2282" s="44"/>
      <c r="T2282" s="44"/>
      <c r="U2282" s="44"/>
      <c r="V2282" s="44"/>
      <c r="W2282" s="44"/>
      <c r="X2282" s="44"/>
    </row>
    <row r="2283" spans="1:59" ht="15" customHeight="1" x14ac:dyDescent="0.2">
      <c r="A2283" s="44"/>
      <c r="B2283" s="44"/>
      <c r="C2283" s="44"/>
      <c r="D2283" s="44"/>
      <c r="E2283" s="44"/>
      <c r="F2283" s="44"/>
      <c r="G2283" s="44"/>
      <c r="H2283" s="44"/>
      <c r="I2283" s="44"/>
      <c r="J2283" s="44"/>
      <c r="K2283" s="44"/>
      <c r="L2283" s="44"/>
      <c r="M2283" s="44"/>
      <c r="N2283" s="44"/>
      <c r="O2283" s="44"/>
      <c r="P2283" s="44"/>
      <c r="Q2283" s="44"/>
      <c r="R2283" s="44"/>
      <c r="S2283" s="44"/>
      <c r="T2283" s="44"/>
      <c r="U2283" s="44"/>
      <c r="V2283" s="44"/>
      <c r="W2283" s="44"/>
      <c r="X2283" s="44"/>
    </row>
    <row r="2284" spans="1:59" ht="15" customHeight="1" x14ac:dyDescent="0.2">
      <c r="A2284" s="45"/>
      <c r="B2284" s="45"/>
      <c r="C2284" s="45"/>
      <c r="D2284" s="45"/>
      <c r="E2284" s="45"/>
      <c r="F2284" s="45"/>
      <c r="G2284" s="45"/>
      <c r="H2284" s="45"/>
      <c r="I2284" s="44"/>
      <c r="J2284" s="44"/>
      <c r="K2284" s="44"/>
      <c r="L2284" s="44"/>
      <c r="M2284" s="44"/>
      <c r="N2284" s="44"/>
      <c r="O2284" s="44"/>
      <c r="P2284" s="44"/>
      <c r="Q2284" s="44"/>
      <c r="R2284" s="44"/>
      <c r="S2284" s="44"/>
      <c r="T2284" s="44"/>
      <c r="U2284" s="44"/>
      <c r="V2284" s="44"/>
      <c r="W2284" s="44"/>
      <c r="X2284" s="44"/>
    </row>
    <row r="2285" spans="1:59" ht="15" customHeight="1" x14ac:dyDescent="0.2">
      <c r="A2285" s="45"/>
      <c r="B2285" s="45"/>
      <c r="C2285" s="45"/>
      <c r="D2285" s="45"/>
      <c r="E2285" s="45"/>
      <c r="F2285" s="45"/>
      <c r="G2285" s="45"/>
      <c r="H2285" s="45"/>
      <c r="I2285" s="44"/>
      <c r="J2285" s="44"/>
      <c r="K2285" s="44"/>
      <c r="L2285" s="46"/>
      <c r="M2285" s="46"/>
      <c r="N2285" s="46"/>
      <c r="O2285" s="46"/>
      <c r="P2285" s="46"/>
      <c r="Q2285" s="46"/>
      <c r="R2285" s="46"/>
      <c r="S2285" s="46"/>
      <c r="T2285" s="46"/>
      <c r="U2285" s="46"/>
      <c r="V2285" s="46"/>
      <c r="W2285" s="46"/>
      <c r="X2285" s="46"/>
      <c r="Y2285" s="46"/>
      <c r="Z2285" s="46"/>
      <c r="AA2285" s="46"/>
    </row>
    <row r="2286" spans="1:59" ht="15" customHeight="1" x14ac:dyDescent="0.6">
      <c r="A2286" s="45"/>
      <c r="B2286" s="47" t="s">
        <v>88</v>
      </c>
      <c r="C2286" s="48"/>
      <c r="D2286" s="48"/>
      <c r="E2286" s="48"/>
      <c r="F2286" s="48"/>
      <c r="G2286" s="48"/>
      <c r="H2286" s="45"/>
      <c r="I2286" s="44"/>
      <c r="J2286" s="44"/>
      <c r="K2286" s="44"/>
      <c r="L2286" s="46"/>
      <c r="M2286" s="46"/>
      <c r="N2286" s="46"/>
      <c r="O2286" s="46"/>
      <c r="P2286" s="46"/>
      <c r="Q2286" s="46"/>
      <c r="R2286" s="46"/>
      <c r="S2286" s="46"/>
      <c r="T2286" s="46"/>
      <c r="U2286" s="46"/>
      <c r="V2286" s="46"/>
      <c r="W2286" s="46"/>
      <c r="X2286" s="46"/>
      <c r="Y2286" s="46"/>
      <c r="Z2286" s="46"/>
      <c r="AA2286" s="46"/>
    </row>
    <row r="2287" spans="1:59" ht="15" customHeight="1" x14ac:dyDescent="0.2">
      <c r="A2287" s="45"/>
      <c r="B2287" s="49" t="s">
        <v>89</v>
      </c>
      <c r="C2287" s="33" t="s">
        <v>90</v>
      </c>
      <c r="D2287" s="33" t="s">
        <v>91</v>
      </c>
      <c r="E2287" s="33" t="s">
        <v>92</v>
      </c>
      <c r="F2287" s="50"/>
      <c r="G2287" s="50" t="s">
        <v>93</v>
      </c>
      <c r="H2287" s="45"/>
      <c r="I2287" s="44"/>
      <c r="J2287" s="44"/>
      <c r="K2287" s="44"/>
      <c r="L2287" s="46"/>
      <c r="M2287" s="46"/>
      <c r="N2287" s="46"/>
      <c r="O2287" s="46"/>
      <c r="P2287" s="46"/>
      <c r="Q2287" s="46"/>
      <c r="R2287" s="46"/>
      <c r="S2287" s="46"/>
      <c r="T2287" s="46"/>
      <c r="U2287" s="46"/>
      <c r="V2287" s="46"/>
      <c r="W2287" s="46"/>
      <c r="X2287" s="51" t="s">
        <v>94</v>
      </c>
      <c r="Y2287" s="52"/>
      <c r="Z2287" s="52"/>
      <c r="AA2287" s="46"/>
    </row>
    <row r="2288" spans="1:59" ht="15" customHeight="1" x14ac:dyDescent="0.2">
      <c r="A2288" s="45"/>
      <c r="B2288" s="53" t="s">
        <v>3</v>
      </c>
      <c r="C2288" s="15">
        <f>D2280</f>
        <v>33</v>
      </c>
      <c r="D2288" s="54">
        <f>S2291*C2288</f>
        <v>21483</v>
      </c>
      <c r="E2288" s="34">
        <f t="shared" ref="E2288:E2291" si="423">D2350*C2288</f>
        <v>14322</v>
      </c>
      <c r="F2288" s="45"/>
      <c r="G2288" s="45"/>
      <c r="H2288" s="45"/>
      <c r="I2288" s="44"/>
      <c r="J2288" s="44"/>
      <c r="K2288" s="44"/>
      <c r="L2288" s="46"/>
      <c r="M2288" s="51" t="s">
        <v>95</v>
      </c>
      <c r="N2288" s="52"/>
      <c r="O2288" s="52"/>
      <c r="P2288" s="52"/>
      <c r="Q2288" s="52"/>
      <c r="R2288" s="51" t="s">
        <v>96</v>
      </c>
      <c r="S2288" s="52"/>
      <c r="T2288" s="46"/>
      <c r="U2288" s="51" t="s">
        <v>97</v>
      </c>
      <c r="V2288" s="52"/>
      <c r="W2288" s="46"/>
      <c r="X2288" s="6" t="s">
        <v>98</v>
      </c>
      <c r="Y2288" s="55"/>
      <c r="Z2288" s="56"/>
      <c r="AA2288" s="46"/>
    </row>
    <row r="2289" spans="1:27" ht="15" customHeight="1" x14ac:dyDescent="0.2">
      <c r="A2289" s="45"/>
      <c r="B2289" s="53" t="s">
        <v>99</v>
      </c>
      <c r="C2289" s="15">
        <f>E2280</f>
        <v>17</v>
      </c>
      <c r="D2289" s="54">
        <f>S2290*C2289</f>
        <v>11067</v>
      </c>
      <c r="E2289" s="34">
        <f t="shared" si="423"/>
        <v>7378</v>
      </c>
      <c r="F2289" s="45"/>
      <c r="G2289" s="45"/>
      <c r="H2289" s="45"/>
      <c r="I2289" s="44"/>
      <c r="J2289" s="44"/>
      <c r="K2289" s="44"/>
      <c r="L2289" s="46"/>
      <c r="M2289" s="6" t="s">
        <v>100</v>
      </c>
      <c r="N2289" s="52"/>
      <c r="O2289" s="52"/>
      <c r="P2289" s="52"/>
      <c r="Q2289" s="52"/>
      <c r="R2289" s="6"/>
      <c r="S2289" s="55" t="s">
        <v>101</v>
      </c>
      <c r="T2289" s="46"/>
      <c r="U2289" s="6" t="s">
        <v>102</v>
      </c>
      <c r="V2289" s="55">
        <f t="shared" ref="V2289:V2300" si="424">W2289*1.303</f>
        <v>8404.35</v>
      </c>
      <c r="W2289" s="96">
        <v>6450</v>
      </c>
      <c r="X2289" s="6" t="s">
        <v>31</v>
      </c>
      <c r="Y2289" s="55">
        <f t="shared" ref="Y2289:Y2294" si="425">Z2289*1.32</f>
        <v>6204</v>
      </c>
      <c r="Z2289" s="56">
        <v>4700</v>
      </c>
      <c r="AA2289" s="46"/>
    </row>
    <row r="2290" spans="1:27" ht="15" customHeight="1" x14ac:dyDescent="0.2">
      <c r="A2290" s="45"/>
      <c r="B2290" s="53" t="s">
        <v>103</v>
      </c>
      <c r="C2290" s="15">
        <f>F2280</f>
        <v>17</v>
      </c>
      <c r="D2290" s="54">
        <f>S2293*C2290</f>
        <v>15300</v>
      </c>
      <c r="E2290" s="34">
        <f t="shared" si="423"/>
        <v>10200</v>
      </c>
      <c r="F2290" s="45"/>
      <c r="G2290" s="45"/>
      <c r="H2290" s="61"/>
      <c r="I2290" s="44"/>
      <c r="J2290" s="44"/>
      <c r="K2290" s="44"/>
      <c r="L2290" s="46"/>
      <c r="M2290" s="6"/>
      <c r="N2290" s="52"/>
      <c r="O2290" s="52"/>
      <c r="P2290" s="52"/>
      <c r="Q2290" s="52"/>
      <c r="R2290" s="6" t="s">
        <v>104</v>
      </c>
      <c r="S2290" s="55">
        <v>651</v>
      </c>
      <c r="T2290" s="46"/>
      <c r="U2290" s="6" t="s">
        <v>105</v>
      </c>
      <c r="V2290" s="55">
        <f t="shared" si="424"/>
        <v>8404.35</v>
      </c>
      <c r="W2290" s="96">
        <v>6450</v>
      </c>
      <c r="X2290" s="6" t="s">
        <v>33</v>
      </c>
      <c r="Y2290" s="55">
        <f t="shared" si="425"/>
        <v>6204</v>
      </c>
      <c r="Z2290" s="56">
        <v>4700</v>
      </c>
      <c r="AA2290" s="46"/>
    </row>
    <row r="2291" spans="1:27" ht="15" customHeight="1" x14ac:dyDescent="0.2">
      <c r="A2291" s="45"/>
      <c r="B2291" s="53" t="s">
        <v>106</v>
      </c>
      <c r="C2291" s="15">
        <f>G2280</f>
        <v>15</v>
      </c>
      <c r="D2291" s="54">
        <f>S2293*C2291</f>
        <v>13500</v>
      </c>
      <c r="E2291" s="34">
        <f t="shared" si="423"/>
        <v>9000</v>
      </c>
      <c r="F2291" s="45"/>
      <c r="G2291" s="45"/>
      <c r="H2291" s="45"/>
      <c r="I2291" s="44"/>
      <c r="J2291" s="44"/>
      <c r="K2291" s="44"/>
      <c r="L2291" s="46"/>
      <c r="M2291" s="6" t="s">
        <v>107</v>
      </c>
      <c r="N2291" s="52"/>
      <c r="O2291" s="52"/>
      <c r="P2291" s="52"/>
      <c r="Q2291" s="52"/>
      <c r="R2291" s="6" t="s">
        <v>108</v>
      </c>
      <c r="S2291" s="55">
        <v>651</v>
      </c>
      <c r="T2291" s="46"/>
      <c r="U2291" s="6" t="s">
        <v>201</v>
      </c>
      <c r="V2291" s="55">
        <f t="shared" si="424"/>
        <v>4560.5</v>
      </c>
      <c r="W2291" s="96">
        <v>3500</v>
      </c>
      <c r="X2291" s="6" t="s">
        <v>32</v>
      </c>
      <c r="Y2291" s="55">
        <f t="shared" si="425"/>
        <v>6204</v>
      </c>
      <c r="Z2291" s="56">
        <v>4700</v>
      </c>
      <c r="AA2291" s="46"/>
    </row>
    <row r="2292" spans="1:27" ht="15" customHeight="1" x14ac:dyDescent="0.2">
      <c r="A2292" s="45"/>
      <c r="B2292" s="53" t="s">
        <v>7</v>
      </c>
      <c r="C2292" s="15">
        <f>H2280</f>
        <v>0</v>
      </c>
      <c r="D2292" s="54">
        <f>S2295*C2292</f>
        <v>0</v>
      </c>
      <c r="E2292" s="34">
        <f>D2355*C2292</f>
        <v>0</v>
      </c>
      <c r="F2292" s="45"/>
      <c r="G2292" s="45"/>
      <c r="H2292" s="45"/>
      <c r="I2292" s="44"/>
      <c r="J2292" s="44"/>
      <c r="K2292" s="44"/>
      <c r="L2292" s="46"/>
      <c r="M2292" s="6" t="s">
        <v>110</v>
      </c>
      <c r="N2292" s="52">
        <v>1500</v>
      </c>
      <c r="O2292" s="52"/>
      <c r="P2292" s="52">
        <v>1100</v>
      </c>
      <c r="Q2292" s="52"/>
      <c r="R2292" s="6" t="s">
        <v>111</v>
      </c>
      <c r="S2292" s="55">
        <v>900</v>
      </c>
      <c r="T2292" s="46"/>
      <c r="U2292" s="6" t="s">
        <v>112</v>
      </c>
      <c r="V2292" s="55">
        <f t="shared" si="424"/>
        <v>8404.35</v>
      </c>
      <c r="W2292" s="96">
        <v>6450</v>
      </c>
      <c r="X2292" s="6" t="s">
        <v>42</v>
      </c>
      <c r="Y2292" s="55">
        <f t="shared" si="425"/>
        <v>6600</v>
      </c>
      <c r="Z2292" s="56">
        <v>5000</v>
      </c>
      <c r="AA2292" s="46"/>
    </row>
    <row r="2293" spans="1:27" ht="15" customHeight="1" x14ac:dyDescent="0.2">
      <c r="A2293" s="45"/>
      <c r="B2293" s="53" t="s">
        <v>8</v>
      </c>
      <c r="C2293" s="15">
        <f>I2280</f>
        <v>0</v>
      </c>
      <c r="D2293" s="54">
        <f>S2294*C2293</f>
        <v>0</v>
      </c>
      <c r="E2293" s="34">
        <f>D2354*C2293</f>
        <v>0</v>
      </c>
      <c r="F2293" s="45"/>
      <c r="G2293" s="45"/>
      <c r="H2293" s="45"/>
      <c r="I2293" s="44"/>
      <c r="J2293" s="44"/>
      <c r="K2293" s="44"/>
      <c r="L2293" s="46"/>
      <c r="M2293" s="6" t="s">
        <v>27</v>
      </c>
      <c r="N2293" s="55">
        <f t="shared" ref="N2293:N2298" si="426">P2293*1.4</f>
        <v>1400</v>
      </c>
      <c r="O2293" s="52"/>
      <c r="P2293" s="67">
        <v>1000</v>
      </c>
      <c r="Q2293" s="67">
        <v>951</v>
      </c>
      <c r="R2293" s="6" t="s">
        <v>113</v>
      </c>
      <c r="S2293" s="55">
        <v>900</v>
      </c>
      <c r="T2293" s="46"/>
      <c r="U2293" s="6" t="s">
        <v>114</v>
      </c>
      <c r="V2293" s="55">
        <f t="shared" si="424"/>
        <v>6026.375</v>
      </c>
      <c r="W2293" s="96">
        <v>4625</v>
      </c>
      <c r="X2293" s="6" t="s">
        <v>115</v>
      </c>
      <c r="Y2293" s="55">
        <f t="shared" si="425"/>
        <v>6600</v>
      </c>
      <c r="Z2293" s="56">
        <v>5000</v>
      </c>
      <c r="AA2293" s="46"/>
    </row>
    <row r="2294" spans="1:27" ht="15" customHeight="1" x14ac:dyDescent="0.2">
      <c r="A2294" s="45"/>
      <c r="B2294" s="53" t="s">
        <v>116</v>
      </c>
      <c r="C2294" s="15">
        <f>J2280</f>
        <v>0</v>
      </c>
      <c r="D2294" s="54">
        <f t="shared" ref="D2294:D2295" si="427">S2299*C2294</f>
        <v>0</v>
      </c>
      <c r="E2294" s="34">
        <f t="shared" ref="E2294:E2295" si="428">D2357*C2294</f>
        <v>0</v>
      </c>
      <c r="F2294" s="45"/>
      <c r="G2294" s="45"/>
      <c r="H2294" s="45"/>
      <c r="I2294" s="44"/>
      <c r="J2294" s="44"/>
      <c r="K2294" s="44"/>
      <c r="L2294" s="46"/>
      <c r="M2294" s="6" t="s">
        <v>28</v>
      </c>
      <c r="N2294" s="55">
        <f t="shared" si="426"/>
        <v>1190</v>
      </c>
      <c r="O2294" s="52"/>
      <c r="P2294" s="67">
        <v>850</v>
      </c>
      <c r="Q2294" s="67">
        <v>801</v>
      </c>
      <c r="R2294" s="6" t="s">
        <v>117</v>
      </c>
      <c r="S2294" s="55">
        <v>1304.19</v>
      </c>
      <c r="T2294" s="46"/>
      <c r="U2294" s="6" t="s">
        <v>345</v>
      </c>
      <c r="V2294" s="55">
        <f t="shared" si="424"/>
        <v>8404.35</v>
      </c>
      <c r="W2294" s="96">
        <v>6450</v>
      </c>
      <c r="X2294" s="6" t="s">
        <v>119</v>
      </c>
      <c r="Y2294" s="55">
        <f t="shared" si="425"/>
        <v>6204</v>
      </c>
      <c r="Z2294" s="56">
        <v>4700</v>
      </c>
      <c r="AA2294" s="46"/>
    </row>
    <row r="2295" spans="1:27" ht="15" customHeight="1" x14ac:dyDescent="0.2">
      <c r="A2295" s="45"/>
      <c r="B2295" s="53" t="s">
        <v>10</v>
      </c>
      <c r="C2295" s="15">
        <f>K2280</f>
        <v>10</v>
      </c>
      <c r="D2295" s="54">
        <f t="shared" si="427"/>
        <v>30058.5</v>
      </c>
      <c r="E2295" s="34">
        <f t="shared" si="428"/>
        <v>20780</v>
      </c>
      <c r="F2295" s="45"/>
      <c r="G2295" s="45"/>
      <c r="H2295" s="45"/>
      <c r="I2295" s="44"/>
      <c r="J2295" s="44"/>
      <c r="K2295" s="44"/>
      <c r="L2295" s="46"/>
      <c r="M2295" s="6" t="s">
        <v>120</v>
      </c>
      <c r="N2295" s="55">
        <f t="shared" si="426"/>
        <v>1889.9999999999998</v>
      </c>
      <c r="O2295" s="52"/>
      <c r="P2295" s="67">
        <v>1350</v>
      </c>
      <c r="Q2295" s="67">
        <v>1251</v>
      </c>
      <c r="R2295" s="6" t="s">
        <v>121</v>
      </c>
      <c r="S2295" s="55">
        <v>1006.5</v>
      </c>
      <c r="T2295" s="46"/>
      <c r="U2295" s="6" t="s">
        <v>122</v>
      </c>
      <c r="V2295" s="55">
        <f t="shared" si="424"/>
        <v>8404.35</v>
      </c>
      <c r="W2295" s="96">
        <v>6450</v>
      </c>
      <c r="X2295" s="6" t="s">
        <v>123</v>
      </c>
      <c r="Y2295" s="55">
        <v>9000</v>
      </c>
      <c r="Z2295" s="56">
        <v>6800</v>
      </c>
      <c r="AA2295" s="46"/>
    </row>
    <row r="2296" spans="1:27" ht="15" customHeight="1" x14ac:dyDescent="0.2">
      <c r="A2296" s="45"/>
      <c r="B2296" s="53" t="s">
        <v>124</v>
      </c>
      <c r="C2296" s="15">
        <f>L2280</f>
        <v>4</v>
      </c>
      <c r="D2296" s="54">
        <f>S2296*C2296</f>
        <v>4201.28</v>
      </c>
      <c r="E2296" s="34">
        <f>D2356*C2296</f>
        <v>2764</v>
      </c>
      <c r="F2296" s="68" t="s">
        <v>92</v>
      </c>
      <c r="G2296" s="69"/>
      <c r="H2296" s="45"/>
      <c r="I2296" s="44"/>
      <c r="J2296" s="44"/>
      <c r="K2296" s="44"/>
      <c r="L2296" s="46"/>
      <c r="M2296" s="6" t="s">
        <v>125</v>
      </c>
      <c r="N2296" s="55">
        <f t="shared" si="426"/>
        <v>1889.9999999999998</v>
      </c>
      <c r="O2296" s="52"/>
      <c r="P2296" s="67">
        <v>1350</v>
      </c>
      <c r="Q2296" s="67">
        <v>1251</v>
      </c>
      <c r="R2296" s="6" t="s">
        <v>126</v>
      </c>
      <c r="S2296" s="55">
        <v>1050.32</v>
      </c>
      <c r="T2296" s="46"/>
      <c r="U2296" s="6" t="s">
        <v>127</v>
      </c>
      <c r="V2296" s="55">
        <f t="shared" si="424"/>
        <v>0</v>
      </c>
      <c r="W2296" s="46"/>
      <c r="X2296" s="6" t="s">
        <v>128</v>
      </c>
      <c r="Y2296" s="55">
        <v>9000</v>
      </c>
      <c r="Z2296" s="56">
        <v>6800</v>
      </c>
      <c r="AA2296" s="46"/>
    </row>
    <row r="2297" spans="1:27" ht="15" customHeight="1" x14ac:dyDescent="0.2">
      <c r="A2297" s="45"/>
      <c r="B2297" s="53" t="s">
        <v>129</v>
      </c>
      <c r="C2297" s="15">
        <f>M2280</f>
        <v>1</v>
      </c>
      <c r="D2297" s="54">
        <f t="shared" ref="D2297:D2298" si="429">S2301*C2297</f>
        <v>6101.2</v>
      </c>
      <c r="E2297" s="34">
        <f t="shared" ref="E2297:E2298" si="430">D2359*C2297</f>
        <v>3929</v>
      </c>
      <c r="F2297" s="68" t="s">
        <v>130</v>
      </c>
      <c r="G2297" s="71">
        <f>D2338*0.33</f>
        <v>101512.47315000001</v>
      </c>
      <c r="H2297" s="45"/>
      <c r="I2297" s="44"/>
      <c r="J2297" s="44"/>
      <c r="K2297" s="44"/>
      <c r="L2297" s="46"/>
      <c r="M2297" s="6" t="s">
        <v>131</v>
      </c>
      <c r="N2297" s="55">
        <f t="shared" si="426"/>
        <v>700</v>
      </c>
      <c r="O2297" s="52"/>
      <c r="P2297" s="67">
        <v>500</v>
      </c>
      <c r="Q2297" s="67">
        <v>501</v>
      </c>
      <c r="R2297" s="6"/>
      <c r="S2297" s="55"/>
      <c r="T2297" s="46"/>
      <c r="U2297" s="6" t="s">
        <v>132</v>
      </c>
      <c r="V2297" s="55">
        <f t="shared" si="424"/>
        <v>8404.35</v>
      </c>
      <c r="W2297" s="46">
        <v>6450</v>
      </c>
      <c r="X2297" s="6" t="s">
        <v>133</v>
      </c>
      <c r="Y2297" s="55">
        <f t="shared" ref="Y2297:Y2299" si="431">Z2297*1.32</f>
        <v>6600</v>
      </c>
      <c r="Z2297" s="56">
        <v>5000</v>
      </c>
      <c r="AA2297" s="46"/>
    </row>
    <row r="2298" spans="1:27" ht="15" customHeight="1" x14ac:dyDescent="0.2">
      <c r="A2298" s="45"/>
      <c r="B2298" s="53" t="s">
        <v>134</v>
      </c>
      <c r="C2298" s="15">
        <f>N2280</f>
        <v>1</v>
      </c>
      <c r="D2298" s="54">
        <f t="shared" si="429"/>
        <v>6900.6</v>
      </c>
      <c r="E2298" s="34">
        <f t="shared" si="430"/>
        <v>4430</v>
      </c>
      <c r="F2298" s="68" t="s">
        <v>135</v>
      </c>
      <c r="G2298" s="72">
        <f>D2338-F2338</f>
        <v>257495.05499999999</v>
      </c>
      <c r="H2298" s="45"/>
      <c r="I2298" s="44"/>
      <c r="J2298" s="44"/>
      <c r="K2298" s="44"/>
      <c r="L2298" s="46"/>
      <c r="M2298" s="6" t="s">
        <v>136</v>
      </c>
      <c r="N2298" s="55">
        <f t="shared" si="426"/>
        <v>1400</v>
      </c>
      <c r="O2298" s="52"/>
      <c r="P2298" s="67">
        <v>1000</v>
      </c>
      <c r="Q2298" s="67">
        <v>901</v>
      </c>
      <c r="R2298" s="6"/>
      <c r="S2298" s="55"/>
      <c r="T2298" s="46"/>
      <c r="U2298" s="6" t="s">
        <v>137</v>
      </c>
      <c r="V2298" s="55">
        <f t="shared" si="424"/>
        <v>6026.375</v>
      </c>
      <c r="W2298" s="46">
        <v>4625</v>
      </c>
      <c r="X2298" s="6" t="s">
        <v>39</v>
      </c>
      <c r="Y2298" s="55">
        <f t="shared" si="431"/>
        <v>7656</v>
      </c>
      <c r="Z2298" s="56">
        <v>5800</v>
      </c>
      <c r="AA2298" s="46"/>
    </row>
    <row r="2299" spans="1:27" ht="15" customHeight="1" x14ac:dyDescent="0.35">
      <c r="A2299" s="45"/>
      <c r="B2299" s="53" t="s">
        <v>138</v>
      </c>
      <c r="C2299" s="15">
        <f>P2280</f>
        <v>0</v>
      </c>
      <c r="D2299" s="54">
        <f>S2304*C2299</f>
        <v>0</v>
      </c>
      <c r="E2299" s="34">
        <f>D2362*C2299</f>
        <v>0</v>
      </c>
      <c r="F2299" s="68" t="s">
        <v>139</v>
      </c>
      <c r="G2299" s="74">
        <f>D2338-E2338</f>
        <v>92085.554999999993</v>
      </c>
      <c r="H2299" s="45"/>
      <c r="I2299" s="44"/>
      <c r="J2299" s="44"/>
      <c r="K2299" s="44"/>
      <c r="L2299" s="46"/>
      <c r="M2299" s="6" t="s">
        <v>140</v>
      </c>
      <c r="N2299" s="55"/>
      <c r="O2299" s="52"/>
      <c r="P2299" s="67"/>
      <c r="Q2299" s="67"/>
      <c r="R2299" s="6" t="s">
        <v>141</v>
      </c>
      <c r="S2299" s="55">
        <v>1850.8</v>
      </c>
      <c r="T2299" s="46"/>
      <c r="U2299" s="6" t="s">
        <v>142</v>
      </c>
      <c r="V2299" s="55">
        <f t="shared" si="424"/>
        <v>8404.35</v>
      </c>
      <c r="W2299" s="46">
        <v>6450</v>
      </c>
      <c r="X2299" s="6" t="s">
        <v>143</v>
      </c>
      <c r="Y2299" s="55">
        <f t="shared" si="431"/>
        <v>3168</v>
      </c>
      <c r="Z2299" s="56">
        <v>2400</v>
      </c>
      <c r="AA2299" s="46"/>
    </row>
    <row r="2300" spans="1:27" ht="15" customHeight="1" x14ac:dyDescent="0.2">
      <c r="A2300" s="45"/>
      <c r="B2300" s="53" t="s">
        <v>14</v>
      </c>
      <c r="C2300" s="15">
        <f>O2280</f>
        <v>0</v>
      </c>
      <c r="D2300" s="54">
        <f>S2303*C2300</f>
        <v>0</v>
      </c>
      <c r="E2300" s="34">
        <f>D2361*C2300</f>
        <v>0</v>
      </c>
      <c r="F2300" s="61"/>
      <c r="G2300" s="61"/>
      <c r="H2300" s="45"/>
      <c r="I2300" s="44"/>
      <c r="J2300" s="44"/>
      <c r="K2300" s="44"/>
      <c r="L2300" s="46"/>
      <c r="M2300" s="6"/>
      <c r="N2300" s="55"/>
      <c r="O2300" s="52"/>
      <c r="P2300" s="67"/>
      <c r="Q2300" s="67"/>
      <c r="R2300" s="6" t="s">
        <v>144</v>
      </c>
      <c r="S2300" s="55">
        <v>3005.85</v>
      </c>
      <c r="T2300" s="46"/>
      <c r="U2300" s="6" t="s">
        <v>145</v>
      </c>
      <c r="V2300" s="55">
        <f t="shared" si="424"/>
        <v>8404.35</v>
      </c>
      <c r="W2300" s="46">
        <v>6450</v>
      </c>
      <c r="AA2300" s="46"/>
    </row>
    <row r="2301" spans="1:27" ht="15" customHeight="1" x14ac:dyDescent="0.2">
      <c r="A2301" s="45"/>
      <c r="B2301" s="53" t="s">
        <v>16</v>
      </c>
      <c r="C2301" s="15">
        <f>Q2280</f>
        <v>0</v>
      </c>
      <c r="D2301" s="54">
        <f>S2306*C2301</f>
        <v>0</v>
      </c>
      <c r="E2301" s="34">
        <f>T2306*C2301</f>
        <v>0</v>
      </c>
      <c r="F2301" s="61"/>
      <c r="G2301" s="61"/>
      <c r="H2301" s="45"/>
      <c r="I2301" s="44"/>
      <c r="J2301" s="44"/>
      <c r="K2301" s="44"/>
      <c r="L2301" s="46"/>
      <c r="M2301" s="6" t="s">
        <v>146</v>
      </c>
      <c r="N2301" s="55">
        <f t="shared" ref="N2301:N2302" si="432">P2301*1.4</f>
        <v>5600</v>
      </c>
      <c r="O2301" s="52"/>
      <c r="P2301" s="67">
        <v>4000</v>
      </c>
      <c r="Q2301" s="67">
        <v>3787</v>
      </c>
      <c r="R2301" s="6" t="s">
        <v>147</v>
      </c>
      <c r="S2301" s="55">
        <v>6101.2</v>
      </c>
      <c r="T2301" s="46"/>
      <c r="U2301" s="46"/>
      <c r="V2301" s="46"/>
      <c r="W2301" s="46"/>
      <c r="X2301" s="46"/>
      <c r="Y2301" s="46"/>
      <c r="Z2301" s="46"/>
      <c r="AA2301" s="46"/>
    </row>
    <row r="2302" spans="1:27" ht="15" customHeight="1" x14ac:dyDescent="0.2">
      <c r="A2302" s="45"/>
      <c r="B2302" s="33" t="s">
        <v>148</v>
      </c>
      <c r="C2302" s="33"/>
      <c r="D2302" s="75">
        <f t="shared" ref="D2302:E2302" si="433">SUM(D2288:D2301)</f>
        <v>108611.58</v>
      </c>
      <c r="E2302" s="75">
        <f t="shared" si="433"/>
        <v>72803</v>
      </c>
      <c r="F2302" s="75"/>
      <c r="G2302" s="33"/>
      <c r="H2302" s="45"/>
      <c r="I2302" s="44"/>
      <c r="J2302" s="44"/>
      <c r="K2302" s="44"/>
      <c r="L2302" s="46"/>
      <c r="M2302" s="6" t="s">
        <v>149</v>
      </c>
      <c r="N2302" s="55">
        <f t="shared" si="432"/>
        <v>3360</v>
      </c>
      <c r="O2302" s="52"/>
      <c r="P2302" s="67">
        <v>2400</v>
      </c>
      <c r="Q2302" s="67">
        <v>2401</v>
      </c>
      <c r="R2302" s="6" t="s">
        <v>150</v>
      </c>
      <c r="S2302" s="55">
        <v>6900.6</v>
      </c>
      <c r="T2302" s="46"/>
      <c r="U2302" s="46"/>
      <c r="V2302" s="46"/>
      <c r="W2302" s="46"/>
      <c r="X2302" s="46"/>
      <c r="Y2302" s="46"/>
      <c r="Z2302" s="46"/>
      <c r="AA2302" s="46"/>
    </row>
    <row r="2303" spans="1:27" ht="15" customHeight="1" x14ac:dyDescent="0.2">
      <c r="A2303" s="45"/>
      <c r="B2303" s="77" t="s">
        <v>158</v>
      </c>
      <c r="C2303" s="15">
        <f>R2280</f>
        <v>0</v>
      </c>
      <c r="D2303" s="54">
        <f>V2289*C2303</f>
        <v>0</v>
      </c>
      <c r="E2303" s="34">
        <f t="shared" ref="E2303:E2305" si="434">J2355*C2303</f>
        <v>0</v>
      </c>
      <c r="F2303" s="45"/>
      <c r="G2303" s="45"/>
      <c r="H2303" s="45"/>
      <c r="I2303" s="44"/>
      <c r="J2303" s="44"/>
      <c r="K2303" s="44"/>
      <c r="L2303" s="46"/>
      <c r="M2303" s="6" t="s">
        <v>151</v>
      </c>
      <c r="N2303" s="55">
        <f>P2303*1.45</f>
        <v>6235</v>
      </c>
      <c r="O2303" s="52"/>
      <c r="P2303" s="67">
        <v>4300</v>
      </c>
      <c r="Q2303" s="67">
        <v>4001</v>
      </c>
      <c r="R2303" s="6" t="s">
        <v>152</v>
      </c>
      <c r="S2303" s="55">
        <v>6900.6</v>
      </c>
      <c r="T2303" s="46"/>
      <c r="U2303" s="46"/>
      <c r="V2303" s="46"/>
      <c r="W2303" s="46"/>
      <c r="X2303" s="46"/>
      <c r="Y2303" s="46"/>
      <c r="Z2303" s="46"/>
      <c r="AA2303" s="46"/>
    </row>
    <row r="2304" spans="1:27" ht="15" customHeight="1" x14ac:dyDescent="0.2">
      <c r="A2304" s="45"/>
      <c r="B2304" s="78" t="s">
        <v>159</v>
      </c>
      <c r="C2304" s="15">
        <f>T2280</f>
        <v>0</v>
      </c>
      <c r="D2304" s="54">
        <f t="shared" ref="D2304:D2305" si="435">V2289*C2304</f>
        <v>0</v>
      </c>
      <c r="E2304" s="34">
        <f t="shared" si="434"/>
        <v>0</v>
      </c>
      <c r="F2304" s="45"/>
      <c r="G2304" s="45"/>
      <c r="H2304" s="45"/>
      <c r="I2304" s="44"/>
      <c r="J2304" s="44"/>
      <c r="K2304" s="44"/>
      <c r="L2304" s="46"/>
      <c r="M2304" s="6" t="s">
        <v>154</v>
      </c>
      <c r="N2304" s="55">
        <f t="shared" ref="N2304:N2305" si="436">P2304*1.4</f>
        <v>5250</v>
      </c>
      <c r="O2304" s="52"/>
      <c r="P2304" s="67">
        <v>3750</v>
      </c>
      <c r="Q2304" s="67">
        <v>3751</v>
      </c>
      <c r="R2304" s="6" t="s">
        <v>155</v>
      </c>
      <c r="S2304" s="55">
        <v>8050</v>
      </c>
      <c r="T2304" s="46"/>
      <c r="U2304" s="46"/>
      <c r="V2304" s="46"/>
      <c r="W2304" s="46"/>
      <c r="X2304" s="46"/>
      <c r="Y2304" s="46"/>
      <c r="Z2304" s="46"/>
      <c r="AA2304" s="46"/>
    </row>
    <row r="2305" spans="1:27" ht="15" customHeight="1" x14ac:dyDescent="0.2">
      <c r="A2305" s="45"/>
      <c r="B2305" s="79" t="s">
        <v>161</v>
      </c>
      <c r="C2305" s="80">
        <f>S2280</f>
        <v>0</v>
      </c>
      <c r="D2305" s="81">
        <f t="shared" si="435"/>
        <v>0</v>
      </c>
      <c r="E2305" s="34">
        <f t="shared" si="434"/>
        <v>0</v>
      </c>
      <c r="F2305" s="45"/>
      <c r="G2305" s="45"/>
      <c r="H2305" s="45"/>
      <c r="I2305" s="44"/>
      <c r="J2305" s="44"/>
      <c r="K2305" s="44"/>
      <c r="L2305" s="46"/>
      <c r="M2305" s="6" t="s">
        <v>156</v>
      </c>
      <c r="N2305" s="55">
        <f t="shared" si="436"/>
        <v>7419.9999999999991</v>
      </c>
      <c r="O2305" s="52"/>
      <c r="P2305" s="67">
        <v>5300</v>
      </c>
      <c r="Q2305" s="67">
        <v>5001</v>
      </c>
      <c r="R2305" s="6" t="s">
        <v>157</v>
      </c>
      <c r="S2305" s="55">
        <v>8000</v>
      </c>
      <c r="T2305" s="46"/>
      <c r="U2305" s="46"/>
      <c r="V2305" s="46"/>
      <c r="W2305" s="46"/>
      <c r="X2305" s="46"/>
      <c r="Y2305" s="46"/>
      <c r="Z2305" s="46"/>
      <c r="AA2305" s="46"/>
    </row>
    <row r="2306" spans="1:27" ht="15" customHeight="1" x14ac:dyDescent="0.2">
      <c r="A2306" s="45"/>
      <c r="B2306" s="78" t="s">
        <v>20</v>
      </c>
      <c r="C2306" s="15">
        <f>U2280</f>
        <v>3</v>
      </c>
      <c r="D2306" s="81">
        <f>V2298*C2306</f>
        <v>18079.125</v>
      </c>
      <c r="E2306" s="34">
        <f>W2298*C2306</f>
        <v>13875</v>
      </c>
      <c r="F2306" s="45"/>
      <c r="G2306" s="45"/>
      <c r="H2306" s="45"/>
      <c r="I2306" s="44"/>
      <c r="J2306" s="44"/>
      <c r="K2306" s="44"/>
      <c r="L2306" s="46"/>
      <c r="M2306" s="6"/>
      <c r="N2306" s="55"/>
      <c r="O2306" s="52"/>
      <c r="P2306" s="67"/>
      <c r="Q2306" s="67"/>
      <c r="R2306" s="6" t="s">
        <v>16</v>
      </c>
      <c r="S2306" s="55">
        <v>1500</v>
      </c>
      <c r="T2306" s="46">
        <v>1100</v>
      </c>
      <c r="U2306" s="46"/>
      <c r="V2306" s="46"/>
      <c r="W2306" s="46"/>
      <c r="X2306" s="46"/>
      <c r="Y2306" s="46"/>
      <c r="Z2306" s="46"/>
      <c r="AA2306" s="46"/>
    </row>
    <row r="2307" spans="1:27" ht="15" customHeight="1" x14ac:dyDescent="0.2">
      <c r="A2307" s="45"/>
      <c r="B2307" s="78" t="s">
        <v>163</v>
      </c>
      <c r="C2307" s="15">
        <f>V2280</f>
        <v>1</v>
      </c>
      <c r="D2307" s="81">
        <f t="shared" ref="D2307:D2308" si="437">V2292*C2307</f>
        <v>8404.35</v>
      </c>
      <c r="E2307" s="34">
        <f>W2297*C2307</f>
        <v>6450</v>
      </c>
      <c r="F2307" s="45"/>
      <c r="G2307" s="45"/>
      <c r="H2307" s="45"/>
      <c r="I2307" s="44"/>
      <c r="J2307" s="44"/>
      <c r="K2307" s="44"/>
      <c r="L2307" s="46"/>
      <c r="M2307" s="6" t="s">
        <v>160</v>
      </c>
      <c r="N2307" s="55"/>
      <c r="O2307" s="52"/>
      <c r="P2307" s="67"/>
      <c r="Q2307" s="67"/>
      <c r="R2307" s="46"/>
      <c r="S2307" s="46"/>
      <c r="T2307" s="46"/>
      <c r="U2307" s="46"/>
      <c r="V2307" s="46"/>
      <c r="W2307" s="46"/>
      <c r="X2307" s="46"/>
      <c r="Y2307" s="46"/>
      <c r="Z2307" s="46"/>
      <c r="AA2307" s="46"/>
    </row>
    <row r="2308" spans="1:27" ht="15" customHeight="1" x14ac:dyDescent="0.2">
      <c r="A2308" s="45"/>
      <c r="B2308" s="78" t="s">
        <v>165</v>
      </c>
      <c r="C2308" s="15">
        <f>W2280</f>
        <v>0</v>
      </c>
      <c r="D2308" s="81">
        <f t="shared" si="437"/>
        <v>0</v>
      </c>
      <c r="E2308" s="34">
        <f>J2360*C2308</f>
        <v>0</v>
      </c>
      <c r="F2308" s="45"/>
      <c r="G2308" s="45"/>
      <c r="H2308" s="45"/>
      <c r="I2308" s="44"/>
      <c r="J2308" s="44"/>
      <c r="K2308" s="44"/>
      <c r="L2308" s="46"/>
      <c r="M2308" s="6"/>
      <c r="N2308" s="55"/>
      <c r="O2308" s="52"/>
      <c r="P2308" s="67"/>
      <c r="Q2308" s="67"/>
      <c r="R2308" s="46"/>
      <c r="S2308" s="46"/>
      <c r="T2308" s="46"/>
      <c r="U2308" s="46"/>
      <c r="V2308" s="46"/>
      <c r="W2308" s="46"/>
      <c r="X2308" s="46"/>
      <c r="Y2308" s="46"/>
      <c r="Z2308" s="46"/>
      <c r="AA2308" s="46"/>
    </row>
    <row r="2309" spans="1:27" ht="15" customHeight="1" x14ac:dyDescent="0.2">
      <c r="A2309" s="45"/>
      <c r="B2309" s="53" t="s">
        <v>23</v>
      </c>
      <c r="C2309" s="15">
        <f>X2280</f>
        <v>0</v>
      </c>
      <c r="D2309" s="81">
        <f>V2290*C2309</f>
        <v>0</v>
      </c>
      <c r="E2309" s="34">
        <f>W2290*C2309</f>
        <v>0</v>
      </c>
      <c r="F2309" s="45"/>
      <c r="G2309" s="45"/>
      <c r="H2309" s="45"/>
      <c r="I2309" s="44"/>
      <c r="J2309" s="44"/>
      <c r="K2309" s="44"/>
      <c r="L2309" s="46"/>
      <c r="M2309" s="6" t="s">
        <v>162</v>
      </c>
      <c r="N2309" s="55">
        <f t="shared" ref="N2309:N2311" si="438">P2309*1.43</f>
        <v>1501.5</v>
      </c>
      <c r="O2309" s="52"/>
      <c r="P2309" s="67">
        <v>1050</v>
      </c>
      <c r="Q2309" s="67">
        <v>1151</v>
      </c>
      <c r="R2309" s="46"/>
      <c r="S2309" s="46"/>
      <c r="T2309" s="46"/>
      <c r="U2309" s="46"/>
      <c r="V2309" s="46"/>
      <c r="W2309" s="46"/>
      <c r="X2309" s="46"/>
      <c r="Y2309" s="46"/>
      <c r="Z2309" s="46"/>
      <c r="AA2309" s="46"/>
    </row>
    <row r="2310" spans="1:27" ht="15" customHeight="1" x14ac:dyDescent="0.2">
      <c r="A2310" s="45"/>
      <c r="B2310" s="49" t="s">
        <v>95</v>
      </c>
      <c r="C2310" s="33"/>
      <c r="D2310" s="75">
        <f t="shared" ref="D2310:E2310" si="439">SUM(D2303:D2309)</f>
        <v>26483.474999999999</v>
      </c>
      <c r="E2310" s="82">
        <f t="shared" si="439"/>
        <v>20325</v>
      </c>
      <c r="F2310" s="45"/>
      <c r="G2310" s="45"/>
      <c r="H2310" s="45"/>
      <c r="I2310" s="44"/>
      <c r="J2310" s="44"/>
      <c r="K2310" s="44"/>
      <c r="L2310" s="46"/>
      <c r="M2310" s="6" t="s">
        <v>164</v>
      </c>
      <c r="N2310" s="55">
        <f t="shared" si="438"/>
        <v>1501.5</v>
      </c>
      <c r="O2310" s="52"/>
      <c r="P2310" s="67">
        <v>1050</v>
      </c>
      <c r="Q2310" s="67">
        <v>1151</v>
      </c>
      <c r="R2310" s="46"/>
      <c r="S2310" s="46"/>
      <c r="T2310" s="46"/>
      <c r="U2310" s="46"/>
      <c r="V2310" s="46"/>
      <c r="W2310" s="46"/>
      <c r="X2310" s="46"/>
      <c r="Y2310" s="46"/>
      <c r="Z2310" s="46"/>
      <c r="AA2310" s="46"/>
    </row>
    <row r="2311" spans="1:27" ht="15" customHeight="1" x14ac:dyDescent="0.2">
      <c r="A2311" s="45"/>
      <c r="B2311" s="53" t="s">
        <v>36</v>
      </c>
      <c r="C2311" s="15">
        <f>AL2280</f>
        <v>12</v>
      </c>
      <c r="D2311" s="83">
        <f>N2309*C2311</f>
        <v>18018</v>
      </c>
      <c r="E2311" s="34">
        <f>P2309*C2311</f>
        <v>12600</v>
      </c>
      <c r="F2311" s="45"/>
      <c r="G2311" s="45"/>
      <c r="H2311" s="45"/>
      <c r="I2311" s="44"/>
      <c r="J2311" s="44"/>
      <c r="K2311" s="44"/>
      <c r="L2311" s="46"/>
      <c r="M2311" s="6" t="s">
        <v>166</v>
      </c>
      <c r="N2311" s="55">
        <f t="shared" si="438"/>
        <v>1501.5</v>
      </c>
      <c r="O2311" s="52"/>
      <c r="P2311" s="67">
        <v>1050</v>
      </c>
      <c r="Q2311" s="67">
        <v>1151</v>
      </c>
      <c r="R2311" s="46"/>
      <c r="S2311" s="46"/>
      <c r="T2311" s="46"/>
      <c r="U2311" s="46"/>
      <c r="V2311" s="46"/>
      <c r="W2311" s="46"/>
      <c r="X2311" s="46"/>
      <c r="Y2311" s="46"/>
      <c r="Z2311" s="46"/>
      <c r="AA2311" s="46"/>
    </row>
    <row r="2312" spans="1:27" ht="15" customHeight="1" x14ac:dyDescent="0.2">
      <c r="A2312" s="45"/>
      <c r="B2312" s="53" t="s">
        <v>35</v>
      </c>
      <c r="C2312" s="15">
        <f>AK2280</f>
        <v>12</v>
      </c>
      <c r="D2312" s="83">
        <f t="shared" ref="D2312:D2314" si="440">N2311*C2312</f>
        <v>18018</v>
      </c>
      <c r="E2312" s="34">
        <f t="shared" ref="E2312:E2314" si="441">P2311*C2312</f>
        <v>12600</v>
      </c>
      <c r="F2312" s="45"/>
      <c r="G2312" s="45"/>
      <c r="H2312" s="45"/>
      <c r="I2312" s="44"/>
      <c r="J2312" s="44"/>
      <c r="K2312" s="44"/>
      <c r="L2312" s="46"/>
      <c r="M2312" s="6" t="s">
        <v>167</v>
      </c>
      <c r="N2312" s="55">
        <f>P2312*1.39</f>
        <v>1251</v>
      </c>
      <c r="O2312" s="52"/>
      <c r="P2312" s="67">
        <v>900</v>
      </c>
      <c r="Q2312" s="67">
        <v>851</v>
      </c>
      <c r="R2312" s="46"/>
      <c r="S2312" s="46"/>
      <c r="T2312" s="46"/>
      <c r="U2312" s="46"/>
      <c r="V2312" s="46"/>
      <c r="W2312" s="46"/>
      <c r="X2312" s="46"/>
      <c r="Y2312" s="46"/>
      <c r="Z2312" s="46"/>
      <c r="AA2312" s="46"/>
    </row>
    <row r="2313" spans="1:27" ht="15" customHeight="1" x14ac:dyDescent="0.2">
      <c r="A2313" s="45"/>
      <c r="B2313" s="84" t="s">
        <v>169</v>
      </c>
      <c r="C2313" s="15">
        <f>AM2280</f>
        <v>7</v>
      </c>
      <c r="D2313" s="83">
        <f t="shared" si="440"/>
        <v>8757</v>
      </c>
      <c r="E2313" s="34">
        <f t="shared" si="441"/>
        <v>6300</v>
      </c>
      <c r="F2313" s="85"/>
      <c r="G2313" s="45"/>
      <c r="H2313" s="45"/>
      <c r="I2313" s="44"/>
      <c r="J2313" s="44"/>
      <c r="K2313" s="44"/>
      <c r="L2313" s="46"/>
      <c r="M2313" s="6" t="s">
        <v>168</v>
      </c>
      <c r="N2313" s="55">
        <f>P2313*1.42</f>
        <v>852</v>
      </c>
      <c r="O2313" s="52"/>
      <c r="P2313" s="67">
        <v>600</v>
      </c>
      <c r="Q2313" s="67">
        <v>851</v>
      </c>
      <c r="R2313" s="46"/>
      <c r="S2313" s="46"/>
      <c r="T2313" s="46"/>
      <c r="U2313" s="46"/>
      <c r="V2313" s="46"/>
      <c r="W2313" s="46"/>
      <c r="X2313" s="46"/>
      <c r="Y2313" s="46"/>
      <c r="Z2313" s="46"/>
      <c r="AA2313" s="46"/>
    </row>
    <row r="2314" spans="1:27" ht="15" customHeight="1" x14ac:dyDescent="0.2">
      <c r="A2314" s="45"/>
      <c r="B2314" s="84" t="s">
        <v>38</v>
      </c>
      <c r="C2314" s="15">
        <f>AN2280</f>
        <v>2</v>
      </c>
      <c r="D2314" s="83">
        <f t="shared" si="440"/>
        <v>1704</v>
      </c>
      <c r="E2314" s="34">
        <f t="shared" si="441"/>
        <v>1200</v>
      </c>
      <c r="F2314" s="45"/>
      <c r="G2314" s="45"/>
      <c r="H2314" s="45"/>
      <c r="I2314" s="44"/>
      <c r="J2314" s="44"/>
      <c r="K2314" s="44"/>
      <c r="L2314" s="46"/>
      <c r="M2314" s="46"/>
      <c r="N2314" s="46"/>
      <c r="O2314" s="46"/>
      <c r="P2314" s="46"/>
      <c r="Q2314" s="46"/>
      <c r="R2314" s="46"/>
      <c r="S2314" s="46"/>
      <c r="T2314" s="46"/>
      <c r="U2314" s="46"/>
      <c r="V2314" s="46"/>
      <c r="W2314" s="46"/>
      <c r="X2314" s="46"/>
      <c r="Y2314" s="46"/>
      <c r="Z2314" s="46"/>
      <c r="AA2314" s="46"/>
    </row>
    <row r="2315" spans="1:27" ht="15" customHeight="1" x14ac:dyDescent="0.2">
      <c r="A2315" s="45"/>
      <c r="B2315" s="84" t="s">
        <v>170</v>
      </c>
      <c r="C2315" s="15">
        <f>AO2280</f>
        <v>11</v>
      </c>
      <c r="D2315" s="83">
        <f>N2310*C2315</f>
        <v>16516.5</v>
      </c>
      <c r="E2315" s="34">
        <f>P2310*C2315</f>
        <v>11550</v>
      </c>
      <c r="F2315" s="45"/>
      <c r="G2315" s="45"/>
      <c r="H2315" s="45"/>
      <c r="L2315" s="24"/>
      <c r="M2315" s="24"/>
      <c r="N2315" s="24"/>
      <c r="O2315" s="24"/>
      <c r="P2315" s="24"/>
      <c r="Q2315" s="24"/>
    </row>
    <row r="2316" spans="1:27" ht="15" customHeight="1" x14ac:dyDescent="0.2">
      <c r="A2316" s="45"/>
      <c r="B2316" s="53" t="s">
        <v>31</v>
      </c>
      <c r="C2316" s="15">
        <f>AF2280</f>
        <v>3</v>
      </c>
      <c r="D2316" s="83">
        <f>N2301*C2316</f>
        <v>16800</v>
      </c>
      <c r="E2316" s="34">
        <f>P2301*C2316</f>
        <v>12000</v>
      </c>
      <c r="F2316" s="45"/>
      <c r="G2316" s="45"/>
      <c r="H2316" s="45"/>
      <c r="L2316" s="24"/>
      <c r="M2316" s="24"/>
      <c r="N2316" s="24"/>
      <c r="O2316" s="24"/>
      <c r="P2316" s="24"/>
      <c r="Q2316" s="24"/>
    </row>
    <row r="2317" spans="1:27" ht="15" customHeight="1" x14ac:dyDescent="0.2">
      <c r="A2317" s="45"/>
      <c r="B2317" s="53" t="s">
        <v>171</v>
      </c>
      <c r="C2317" s="15">
        <f>AH2280</f>
        <v>1</v>
      </c>
      <c r="D2317" s="83">
        <f>N2301*C2317</f>
        <v>5600</v>
      </c>
      <c r="E2317" s="34">
        <f>P2301*C2317</f>
        <v>4000</v>
      </c>
      <c r="F2317" s="45"/>
      <c r="G2317" s="45"/>
      <c r="H2317" s="45"/>
      <c r="L2317" s="24"/>
      <c r="M2317" s="24"/>
      <c r="N2317" s="24"/>
      <c r="O2317" s="24"/>
      <c r="P2317" s="24"/>
      <c r="Q2317" s="24"/>
    </row>
    <row r="2318" spans="1:27" ht="15" customHeight="1" x14ac:dyDescent="0.2">
      <c r="A2318" s="45"/>
      <c r="B2318" s="53" t="s">
        <v>151</v>
      </c>
      <c r="C2318" s="15">
        <f>AG2280</f>
        <v>1</v>
      </c>
      <c r="D2318" s="83">
        <f>N2303*C2318</f>
        <v>6235</v>
      </c>
      <c r="E2318" s="34">
        <f>P2303*C2318</f>
        <v>4300</v>
      </c>
      <c r="F2318" s="45"/>
      <c r="G2318" s="45"/>
      <c r="H2318" s="45"/>
      <c r="L2318" s="24"/>
      <c r="M2318" s="24"/>
      <c r="N2318" s="24"/>
      <c r="O2318" s="24"/>
      <c r="P2318" s="24"/>
      <c r="Q2318" s="24"/>
    </row>
    <row r="2319" spans="1:27" ht="15" customHeight="1" x14ac:dyDescent="0.2">
      <c r="A2319" s="45"/>
      <c r="B2319" s="53" t="s">
        <v>173</v>
      </c>
      <c r="C2319" s="15">
        <f>AJ2280</f>
        <v>2</v>
      </c>
      <c r="D2319" s="83">
        <f>N2301*C2319</f>
        <v>11200</v>
      </c>
      <c r="E2319" s="34">
        <f>P2301*C2319</f>
        <v>8000</v>
      </c>
      <c r="F2319" s="45"/>
      <c r="G2319" s="45"/>
      <c r="H2319" s="45"/>
    </row>
    <row r="2320" spans="1:27" ht="15" customHeight="1" x14ac:dyDescent="0.2">
      <c r="A2320" s="45"/>
      <c r="B2320" s="53" t="s">
        <v>471</v>
      </c>
      <c r="C2320" s="15">
        <f>AE2280</f>
        <v>3</v>
      </c>
      <c r="D2320" s="83">
        <f t="shared" ref="D2320:D2322" si="442">N2292*C2320</f>
        <v>4500</v>
      </c>
      <c r="E2320" s="34">
        <f t="shared" ref="E2320:E2322" si="443">P2292*C2320</f>
        <v>3300</v>
      </c>
      <c r="F2320" s="45"/>
      <c r="G2320" s="45"/>
      <c r="H2320" s="45"/>
      <c r="L2320" s="86" t="s">
        <v>172</v>
      </c>
    </row>
    <row r="2321" spans="1:12" ht="15" customHeight="1" x14ac:dyDescent="0.2">
      <c r="A2321" s="45"/>
      <c r="B2321" s="87" t="s">
        <v>27</v>
      </c>
      <c r="C2321" s="15">
        <f>AB2280</f>
        <v>44</v>
      </c>
      <c r="D2321" s="83">
        <f t="shared" si="442"/>
        <v>61600</v>
      </c>
      <c r="E2321" s="34">
        <f t="shared" si="443"/>
        <v>44000</v>
      </c>
      <c r="F2321" s="45"/>
      <c r="G2321" s="45"/>
      <c r="H2321" s="45"/>
    </row>
    <row r="2322" spans="1:12" ht="15" customHeight="1" x14ac:dyDescent="0.2">
      <c r="A2322" s="45"/>
      <c r="B2322" s="87" t="s">
        <v>28</v>
      </c>
      <c r="C2322" s="15">
        <f>AC2280</f>
        <v>3</v>
      </c>
      <c r="D2322" s="83">
        <f t="shared" si="442"/>
        <v>3570</v>
      </c>
      <c r="E2322" s="34">
        <f t="shared" si="443"/>
        <v>2550</v>
      </c>
      <c r="F2322" s="45"/>
      <c r="G2322" s="45"/>
      <c r="H2322" s="45"/>
      <c r="L2322" s="86" t="s">
        <v>107</v>
      </c>
    </row>
    <row r="2323" spans="1:12" ht="15" customHeight="1" x14ac:dyDescent="0.2">
      <c r="A2323" s="45"/>
      <c r="B2323" s="53" t="s">
        <v>177</v>
      </c>
      <c r="C2323" s="15">
        <f>AD2280</f>
        <v>0</v>
      </c>
      <c r="D2323" s="83">
        <f>N2298*C2323</f>
        <v>0</v>
      </c>
      <c r="E2323" s="34">
        <f>P2298*C2323</f>
        <v>0</v>
      </c>
      <c r="F2323" s="45"/>
      <c r="G2323" s="45"/>
      <c r="H2323" s="45"/>
    </row>
    <row r="2324" spans="1:12" ht="15" customHeight="1" x14ac:dyDescent="0.2">
      <c r="A2324" s="45"/>
      <c r="B2324" s="49" t="s">
        <v>94</v>
      </c>
      <c r="C2324" s="33"/>
      <c r="D2324" s="75">
        <f t="shared" ref="D2324:E2324" si="444">SUM(D2311:D2323)</f>
        <v>172518.5</v>
      </c>
      <c r="E2324" s="82">
        <f t="shared" si="444"/>
        <v>122400</v>
      </c>
      <c r="F2324" s="85">
        <f>D2324-E2324</f>
        <v>50118.5</v>
      </c>
      <c r="G2324" s="45"/>
      <c r="H2324" s="88"/>
      <c r="L2324" s="86" t="s">
        <v>175</v>
      </c>
    </row>
    <row r="2325" spans="1:12" ht="15" customHeight="1" x14ac:dyDescent="0.2">
      <c r="A2325" s="45"/>
      <c r="B2325" s="78" t="s">
        <v>39</v>
      </c>
      <c r="C2325" s="89">
        <f>AP2280</f>
        <v>0</v>
      </c>
      <c r="D2325" s="83">
        <f>Y2298*C2325</f>
        <v>0</v>
      </c>
      <c r="E2325" s="34">
        <f>Z2298*C2325</f>
        <v>0</v>
      </c>
      <c r="F2325" s="88"/>
      <c r="G2325" s="88"/>
      <c r="H2325" s="88"/>
      <c r="L2325" s="86" t="s">
        <v>176</v>
      </c>
    </row>
    <row r="2326" spans="1:12" ht="15" customHeight="1" x14ac:dyDescent="0.2">
      <c r="A2326" s="45"/>
      <c r="B2326" s="78" t="s">
        <v>40</v>
      </c>
      <c r="C2326" s="90">
        <f>AQ2280</f>
        <v>0</v>
      </c>
      <c r="D2326" s="83">
        <f t="shared" ref="D2326:D2328" si="445">Y2289*C2326</f>
        <v>0</v>
      </c>
      <c r="E2326" s="34">
        <f>Z2289*C2326</f>
        <v>0</v>
      </c>
      <c r="F2326" s="88"/>
      <c r="G2326" s="88"/>
      <c r="H2326" s="88"/>
      <c r="L2326" s="86" t="s">
        <v>178</v>
      </c>
    </row>
    <row r="2327" spans="1:12" ht="15" customHeight="1" x14ac:dyDescent="0.2">
      <c r="A2327" s="45"/>
      <c r="B2327" s="78" t="s">
        <v>33</v>
      </c>
      <c r="C2327" s="90">
        <f>AR2280</f>
        <v>0</v>
      </c>
      <c r="D2327" s="83">
        <f t="shared" si="445"/>
        <v>0</v>
      </c>
      <c r="E2327" s="34">
        <f>P2300*C2327</f>
        <v>0</v>
      </c>
      <c r="F2327" s="88"/>
      <c r="G2327" s="88"/>
      <c r="H2327" s="88"/>
      <c r="L2327" s="86" t="s">
        <v>179</v>
      </c>
    </row>
    <row r="2328" spans="1:12" ht="15" customHeight="1" x14ac:dyDescent="0.2">
      <c r="A2328" s="45"/>
      <c r="B2328" s="78" t="s">
        <v>32</v>
      </c>
      <c r="C2328" s="90">
        <f>AS2280</f>
        <v>0</v>
      </c>
      <c r="D2328" s="83">
        <f t="shared" si="445"/>
        <v>0</v>
      </c>
      <c r="E2328" s="34">
        <f>Z2290*C2328</f>
        <v>0</v>
      </c>
      <c r="F2328" s="88"/>
      <c r="G2328" s="88"/>
      <c r="H2328" s="88"/>
      <c r="L2328" s="86" t="s">
        <v>180</v>
      </c>
    </row>
    <row r="2329" spans="1:12" ht="15" customHeight="1" x14ac:dyDescent="0.2">
      <c r="A2329" s="45"/>
      <c r="B2329" s="78" t="s">
        <v>41</v>
      </c>
      <c r="C2329" s="90">
        <f>AT2280</f>
        <v>0</v>
      </c>
      <c r="D2329" s="83">
        <f>Y2297*C2329</f>
        <v>0</v>
      </c>
      <c r="E2329" s="34">
        <f>Z2297*C2329</f>
        <v>0</v>
      </c>
      <c r="F2329" s="88"/>
      <c r="G2329" s="88"/>
      <c r="H2329" s="88"/>
      <c r="L2329" s="86" t="s">
        <v>181</v>
      </c>
    </row>
    <row r="2330" spans="1:12" ht="15" customHeight="1" x14ac:dyDescent="0.2">
      <c r="A2330" s="45"/>
      <c r="B2330" s="78" t="s">
        <v>42</v>
      </c>
      <c r="C2330" s="90">
        <f>AU2280</f>
        <v>0</v>
      </c>
      <c r="D2330" s="83">
        <f>Y2292*C2330</f>
        <v>0</v>
      </c>
      <c r="E2330" s="34">
        <f>Z2292*C2330</f>
        <v>0</v>
      </c>
      <c r="F2330" s="88"/>
      <c r="G2330" s="88"/>
      <c r="H2330" s="88"/>
    </row>
    <row r="2331" spans="1:12" ht="15" customHeight="1" x14ac:dyDescent="0.2">
      <c r="A2331" s="45"/>
      <c r="B2331" s="78" t="s">
        <v>43</v>
      </c>
      <c r="C2331" s="90">
        <f>AV2280</f>
        <v>0</v>
      </c>
      <c r="D2331" s="83">
        <f t="shared" ref="D2331:D2333" si="446">Y2294*C2331</f>
        <v>0</v>
      </c>
      <c r="E2331" s="34">
        <f>Z2294*C2331</f>
        <v>0</v>
      </c>
      <c r="F2331" s="88"/>
      <c r="G2331" s="88"/>
      <c r="H2331" s="88"/>
      <c r="L2331" s="86" t="s">
        <v>140</v>
      </c>
    </row>
    <row r="2332" spans="1:12" ht="15" customHeight="1" x14ac:dyDescent="0.2">
      <c r="A2332" s="45"/>
      <c r="B2332" s="78" t="s">
        <v>44</v>
      </c>
      <c r="C2332" s="90">
        <f>AW2280</f>
        <v>0</v>
      </c>
      <c r="D2332" s="83">
        <f t="shared" si="446"/>
        <v>0</v>
      </c>
      <c r="E2332" s="34">
        <f>Z2296*C2332</f>
        <v>0</v>
      </c>
      <c r="F2332" s="88"/>
      <c r="G2332" s="88"/>
      <c r="H2332" s="88"/>
    </row>
    <row r="2333" spans="1:12" ht="15" customHeight="1" x14ac:dyDescent="0.2">
      <c r="A2333" s="45"/>
      <c r="B2333" s="78" t="s">
        <v>45</v>
      </c>
      <c r="C2333" s="90">
        <f>AX2280</f>
        <v>0</v>
      </c>
      <c r="D2333" s="83">
        <f t="shared" si="446"/>
        <v>0</v>
      </c>
      <c r="E2333" s="34">
        <f>Z2295*C2333</f>
        <v>0</v>
      </c>
      <c r="F2333" s="88"/>
      <c r="G2333" s="88"/>
      <c r="H2333" s="88"/>
      <c r="L2333" s="86" t="s">
        <v>182</v>
      </c>
    </row>
    <row r="2334" spans="1:12" ht="15" customHeight="1" x14ac:dyDescent="0.2">
      <c r="A2334" s="45"/>
      <c r="B2334" s="78" t="s">
        <v>46</v>
      </c>
      <c r="C2334" s="90">
        <f>AY2280</f>
        <v>0</v>
      </c>
      <c r="D2334" s="83">
        <f>Y2293*C2334</f>
        <v>0</v>
      </c>
      <c r="E2334" s="34">
        <f>Z2293*C2334</f>
        <v>0</v>
      </c>
      <c r="F2334" s="88"/>
      <c r="G2334" s="88"/>
      <c r="H2334" s="88"/>
      <c r="L2334" s="86" t="s">
        <v>183</v>
      </c>
    </row>
    <row r="2335" spans="1:12" ht="15" customHeight="1" x14ac:dyDescent="0.2">
      <c r="A2335" s="45"/>
      <c r="B2335" s="53"/>
      <c r="C2335" s="89"/>
      <c r="D2335" s="83">
        <f t="shared" ref="D2335:D2336" si="447">Y2298*C2335</f>
        <v>0</v>
      </c>
      <c r="E2335" s="34">
        <f t="shared" ref="E2335:E2336" si="448">P2308*C2335</f>
        <v>0</v>
      </c>
      <c r="F2335" s="88"/>
      <c r="G2335" s="88"/>
      <c r="H2335" s="88"/>
      <c r="L2335" s="86" t="s">
        <v>184</v>
      </c>
    </row>
    <row r="2336" spans="1:12" ht="15" customHeight="1" x14ac:dyDescent="0.2">
      <c r="A2336" s="45"/>
      <c r="B2336" s="53"/>
      <c r="C2336" s="89"/>
      <c r="D2336" s="83">
        <f t="shared" si="447"/>
        <v>0</v>
      </c>
      <c r="E2336" s="34">
        <f t="shared" si="448"/>
        <v>0</v>
      </c>
      <c r="F2336" s="88"/>
      <c r="G2336" s="88"/>
      <c r="H2336" s="88"/>
    </row>
    <row r="2337" spans="1:26" ht="15" customHeight="1" x14ac:dyDescent="0.2">
      <c r="A2337" s="45"/>
      <c r="B2337" s="91"/>
      <c r="C2337" s="91"/>
      <c r="D2337" s="92">
        <f t="shared" ref="D2337:E2337" si="449">SUM(D2325:D2336)</f>
        <v>0</v>
      </c>
      <c r="E2337" s="93">
        <f t="shared" si="449"/>
        <v>0</v>
      </c>
      <c r="F2337" s="41"/>
      <c r="G2337" s="88"/>
      <c r="H2337" s="45"/>
      <c r="L2337" s="86" t="s">
        <v>160</v>
      </c>
    </row>
    <row r="2338" spans="1:26" ht="15" customHeight="1" x14ac:dyDescent="0.2">
      <c r="A2338" s="45"/>
      <c r="B2338" s="33" t="s">
        <v>187</v>
      </c>
      <c r="C2338" s="61"/>
      <c r="D2338" s="94">
        <f>SUM(D2310,D2302,D2324,D2337)</f>
        <v>307613.55499999999</v>
      </c>
      <c r="E2338" s="95">
        <f>SUM(E2337,E2310,E2302,E2324)</f>
        <v>215528</v>
      </c>
      <c r="F2338" s="92">
        <f>SUM(F2337,F2324,F2313,F2302)</f>
        <v>50118.5</v>
      </c>
      <c r="G2338" s="45"/>
      <c r="H2338" s="45"/>
    </row>
    <row r="2339" spans="1:26" ht="15" customHeight="1" x14ac:dyDescent="0.2">
      <c r="A2339" s="45"/>
      <c r="B2339" s="45"/>
      <c r="C2339" s="45"/>
      <c r="D2339" s="45"/>
      <c r="E2339" s="45"/>
      <c r="F2339" s="45"/>
      <c r="G2339" s="45"/>
      <c r="H2339" s="45"/>
      <c r="L2339" s="86" t="s">
        <v>185</v>
      </c>
    </row>
    <row r="2340" spans="1:26" ht="15" customHeight="1" x14ac:dyDescent="0.2">
      <c r="L2340" s="86" t="s">
        <v>186</v>
      </c>
    </row>
    <row r="2341" spans="1:26" ht="15" customHeight="1" x14ac:dyDescent="0.2">
      <c r="L2341" s="86" t="s">
        <v>188</v>
      </c>
    </row>
    <row r="2342" spans="1:26" ht="15.75" customHeight="1" x14ac:dyDescent="0.2"/>
    <row r="2343" spans="1:26" ht="15" customHeight="1" x14ac:dyDescent="0.2">
      <c r="L2343" s="86" t="s">
        <v>189</v>
      </c>
    </row>
    <row r="2344" spans="1:26" ht="15.75" customHeight="1" x14ac:dyDescent="0.2"/>
    <row r="2345" spans="1:26" ht="15" customHeight="1" x14ac:dyDescent="0.2">
      <c r="L2345" s="86" t="s">
        <v>190</v>
      </c>
    </row>
    <row r="2346" spans="1:26" ht="15" customHeight="1" x14ac:dyDescent="0.2">
      <c r="L2346" s="86" t="s">
        <v>191</v>
      </c>
    </row>
    <row r="2347" spans="1:26" ht="15" customHeight="1" x14ac:dyDescent="0.2">
      <c r="L2347" s="24" t="s">
        <v>192</v>
      </c>
      <c r="M2347" s="24"/>
      <c r="N2347" s="24"/>
      <c r="O2347" s="24"/>
      <c r="P2347" s="24"/>
      <c r="Q2347" s="24"/>
      <c r="R2347" s="24"/>
      <c r="S2347" s="24"/>
    </row>
    <row r="2348" spans="1:26" ht="15" customHeight="1" x14ac:dyDescent="0.2">
      <c r="B2348" s="33"/>
      <c r="C2348" s="96"/>
      <c r="D2348" s="96" t="s">
        <v>193</v>
      </c>
      <c r="E2348" s="96"/>
      <c r="F2348" s="96"/>
      <c r="G2348" s="96"/>
      <c r="H2348" s="33" t="s">
        <v>193</v>
      </c>
      <c r="I2348" s="96"/>
      <c r="J2348" s="96"/>
      <c r="K2348" s="96"/>
      <c r="L2348" s="33" t="s">
        <v>194</v>
      </c>
      <c r="M2348" s="96"/>
      <c r="N2348" s="96"/>
      <c r="O2348" s="96"/>
      <c r="P2348" s="96"/>
      <c r="Q2348" s="96"/>
      <c r="R2348" s="96"/>
      <c r="S2348" s="96"/>
      <c r="T2348" s="96"/>
      <c r="U2348" s="96"/>
      <c r="V2348" s="96"/>
      <c r="W2348" s="96"/>
      <c r="X2348" s="96"/>
      <c r="Y2348" s="96"/>
      <c r="Z2348" s="96"/>
    </row>
    <row r="2349" spans="1:26" ht="15" customHeight="1" x14ac:dyDescent="0.2">
      <c r="B2349" s="33" t="s">
        <v>195</v>
      </c>
      <c r="C2349" s="96" t="s">
        <v>101</v>
      </c>
      <c r="D2349" s="96"/>
      <c r="E2349" s="96"/>
      <c r="F2349" s="96"/>
      <c r="G2349" s="96"/>
      <c r="H2349" s="33"/>
      <c r="I2349" s="96"/>
      <c r="J2349" s="96"/>
      <c r="K2349" s="96"/>
      <c r="L2349" s="33" t="s">
        <v>196</v>
      </c>
      <c r="M2349" s="97">
        <f t="shared" ref="M2349:M2350" si="450">V2380*1.35</f>
        <v>0</v>
      </c>
      <c r="N2349" s="96"/>
      <c r="O2349" s="96"/>
      <c r="P2349" s="96"/>
      <c r="Q2349" s="96"/>
      <c r="R2349" s="96"/>
      <c r="S2349" s="96"/>
      <c r="T2349" s="96"/>
      <c r="U2349" s="96"/>
      <c r="V2349" s="96"/>
      <c r="W2349" s="96"/>
      <c r="X2349" s="96"/>
      <c r="Y2349" s="96"/>
      <c r="Z2349" s="96"/>
    </row>
    <row r="2350" spans="1:26" ht="15" customHeight="1" x14ac:dyDescent="0.2">
      <c r="B2350" s="33" t="s">
        <v>104</v>
      </c>
      <c r="C2350" s="98">
        <v>651</v>
      </c>
      <c r="D2350" s="96">
        <v>434</v>
      </c>
      <c r="E2350" s="96">
        <f t="shared" ref="E2350:E2353" si="451">D2350*50%</f>
        <v>217</v>
      </c>
      <c r="F2350" s="96"/>
      <c r="G2350" s="96"/>
      <c r="H2350" s="33" t="s">
        <v>197</v>
      </c>
      <c r="I2350" s="96"/>
      <c r="J2350" s="96"/>
      <c r="K2350" s="96"/>
      <c r="L2350" s="33" t="s">
        <v>198</v>
      </c>
      <c r="M2350" s="97">
        <f t="shared" si="450"/>
        <v>0</v>
      </c>
      <c r="N2350" s="96"/>
      <c r="O2350" s="96"/>
      <c r="P2350" s="96"/>
      <c r="Q2350" s="96"/>
      <c r="R2350" s="96"/>
      <c r="S2350" s="96"/>
      <c r="T2350" s="96"/>
      <c r="U2350" s="96"/>
      <c r="V2350" s="96"/>
      <c r="W2350" s="96"/>
      <c r="X2350" s="96"/>
      <c r="Y2350" s="96"/>
      <c r="Z2350" s="96"/>
    </row>
    <row r="2351" spans="1:26" ht="15" customHeight="1" x14ac:dyDescent="0.2">
      <c r="B2351" s="33" t="s">
        <v>108</v>
      </c>
      <c r="C2351" s="98">
        <v>651</v>
      </c>
      <c r="D2351" s="96">
        <v>434</v>
      </c>
      <c r="E2351" s="96">
        <f t="shared" si="451"/>
        <v>217</v>
      </c>
      <c r="F2351" s="96"/>
      <c r="G2351" s="96"/>
      <c r="H2351" s="33" t="s">
        <v>102</v>
      </c>
      <c r="I2351" s="98">
        <v>8000.2</v>
      </c>
      <c r="J2351" s="96">
        <v>6450</v>
      </c>
      <c r="K2351" s="96">
        <v>1935</v>
      </c>
      <c r="L2351" s="33" t="s">
        <v>199</v>
      </c>
      <c r="M2351" s="97">
        <f>V2382*1.4</f>
        <v>0</v>
      </c>
      <c r="N2351" s="96"/>
      <c r="O2351" s="96"/>
      <c r="P2351" s="96"/>
      <c r="Q2351" s="96"/>
      <c r="R2351" s="96"/>
      <c r="S2351" s="96"/>
      <c r="T2351" s="96"/>
      <c r="U2351" s="96"/>
      <c r="V2351" s="96"/>
      <c r="W2351" s="96"/>
      <c r="X2351" s="96"/>
      <c r="Y2351" s="96"/>
      <c r="Z2351" s="96"/>
    </row>
    <row r="2352" spans="1:26" ht="15" customHeight="1" x14ac:dyDescent="0.2">
      <c r="B2352" s="33" t="s">
        <v>111</v>
      </c>
      <c r="C2352" s="98">
        <v>900</v>
      </c>
      <c r="D2352" s="96">
        <v>600</v>
      </c>
      <c r="E2352" s="96">
        <f t="shared" si="451"/>
        <v>300</v>
      </c>
      <c r="F2352" s="96"/>
      <c r="G2352" s="96"/>
      <c r="H2352" s="33" t="s">
        <v>105</v>
      </c>
      <c r="I2352" s="98">
        <v>8000.2</v>
      </c>
      <c r="J2352" s="96">
        <v>6450</v>
      </c>
      <c r="K2352" s="96">
        <v>1935</v>
      </c>
      <c r="L2352" s="33" t="s">
        <v>200</v>
      </c>
      <c r="M2352" s="97">
        <f t="shared" ref="M2352:M2354" si="452">V2383*1.35</f>
        <v>0</v>
      </c>
      <c r="N2352" s="96"/>
      <c r="O2352" s="96"/>
      <c r="P2352" s="96"/>
      <c r="Q2352" s="96"/>
      <c r="R2352" s="96"/>
      <c r="S2352" s="96"/>
      <c r="T2352" s="96"/>
      <c r="U2352" s="96"/>
      <c r="V2352" s="96"/>
      <c r="W2352" s="96"/>
      <c r="X2352" s="96"/>
      <c r="Y2352" s="96"/>
      <c r="Z2352" s="96"/>
    </row>
    <row r="2353" spans="2:26" ht="15" customHeight="1" x14ac:dyDescent="0.2">
      <c r="B2353" s="33" t="s">
        <v>113</v>
      </c>
      <c r="C2353" s="98">
        <v>900</v>
      </c>
      <c r="D2353" s="96">
        <v>600</v>
      </c>
      <c r="E2353" s="96">
        <f t="shared" si="451"/>
        <v>300</v>
      </c>
      <c r="F2353" s="96"/>
      <c r="G2353" s="96"/>
      <c r="H2353" s="33" t="s">
        <v>201</v>
      </c>
      <c r="I2353" s="98">
        <v>4550</v>
      </c>
      <c r="J2353" s="96">
        <v>3500</v>
      </c>
      <c r="K2353" s="96">
        <v>1050</v>
      </c>
      <c r="L2353" s="33" t="s">
        <v>202</v>
      </c>
      <c r="M2353" s="97">
        <f t="shared" si="452"/>
        <v>0</v>
      </c>
      <c r="N2353" s="96"/>
      <c r="O2353" s="96"/>
      <c r="P2353" s="96"/>
      <c r="Q2353" s="96"/>
      <c r="R2353" s="96"/>
      <c r="S2353" s="96"/>
      <c r="T2353" s="96"/>
      <c r="U2353" s="96"/>
      <c r="V2353" s="96"/>
      <c r="W2353" s="96"/>
      <c r="X2353" s="96"/>
      <c r="Y2353" s="96"/>
      <c r="Z2353" s="96"/>
    </row>
    <row r="2354" spans="2:26" ht="15" customHeight="1" x14ac:dyDescent="0.2">
      <c r="B2354" s="33" t="s">
        <v>117</v>
      </c>
      <c r="C2354" s="98">
        <v>1304.19</v>
      </c>
      <c r="D2354" s="98">
        <v>1011</v>
      </c>
      <c r="E2354" s="96">
        <v>293</v>
      </c>
      <c r="F2354" s="96"/>
      <c r="G2354" s="96"/>
      <c r="H2354" s="33" t="s">
        <v>132</v>
      </c>
      <c r="I2354" s="98">
        <v>7605</v>
      </c>
      <c r="J2354" s="96">
        <v>6450</v>
      </c>
      <c r="K2354" s="96">
        <v>1935</v>
      </c>
      <c r="L2354" s="33" t="s">
        <v>203</v>
      </c>
      <c r="M2354" s="97">
        <f t="shared" si="452"/>
        <v>0</v>
      </c>
      <c r="N2354" s="96"/>
      <c r="O2354" s="96"/>
      <c r="P2354" s="96"/>
      <c r="Q2354" s="96"/>
      <c r="R2354" s="96"/>
      <c r="S2354" s="96"/>
      <c r="T2354" s="96"/>
      <c r="U2354" s="96"/>
      <c r="V2354" s="96"/>
      <c r="W2354" s="96"/>
      <c r="X2354" s="96"/>
      <c r="Y2354" s="96"/>
      <c r="Z2354" s="96"/>
    </row>
    <row r="2355" spans="2:26" ht="15" customHeight="1" x14ac:dyDescent="0.2">
      <c r="B2355" s="33" t="s">
        <v>121</v>
      </c>
      <c r="C2355" s="98">
        <v>1006.5</v>
      </c>
      <c r="D2355" s="96">
        <v>677</v>
      </c>
      <c r="E2355" s="96">
        <f>D2355*50%</f>
        <v>338.5</v>
      </c>
      <c r="F2355" s="96"/>
      <c r="G2355" s="96"/>
      <c r="H2355" s="33" t="s">
        <v>137</v>
      </c>
      <c r="I2355" s="98">
        <v>5751.2</v>
      </c>
      <c r="J2355" s="96">
        <v>4625</v>
      </c>
      <c r="K2355" s="96">
        <v>1387.5</v>
      </c>
      <c r="L2355" s="33"/>
      <c r="M2355" s="96"/>
      <c r="N2355" s="96"/>
      <c r="O2355" s="96"/>
      <c r="P2355" s="96"/>
      <c r="Q2355" s="96"/>
      <c r="R2355" s="96"/>
      <c r="S2355" s="96"/>
      <c r="T2355" s="96"/>
      <c r="U2355" s="96"/>
      <c r="V2355" s="96"/>
      <c r="W2355" s="96"/>
      <c r="X2355" s="96"/>
      <c r="Y2355" s="96"/>
      <c r="Z2355" s="96"/>
    </row>
    <row r="2356" spans="2:26" ht="15" customHeight="1" x14ac:dyDescent="0.2">
      <c r="B2356" s="33" t="s">
        <v>126</v>
      </c>
      <c r="C2356" s="98">
        <v>1050.32</v>
      </c>
      <c r="D2356" s="96">
        <v>691</v>
      </c>
      <c r="E2356" s="96">
        <v>359</v>
      </c>
      <c r="F2356" s="96"/>
      <c r="G2356" s="96"/>
      <c r="H2356" s="33" t="s">
        <v>142</v>
      </c>
      <c r="I2356" s="98">
        <v>8000.2</v>
      </c>
      <c r="J2356" s="96">
        <v>6450</v>
      </c>
      <c r="K2356" s="96">
        <v>1935</v>
      </c>
      <c r="L2356" s="33"/>
      <c r="M2356" s="96"/>
      <c r="N2356" s="96"/>
      <c r="O2356" s="96"/>
      <c r="P2356" s="96"/>
      <c r="Q2356" s="96"/>
      <c r="R2356" s="96"/>
      <c r="S2356" s="96"/>
      <c r="T2356" s="96"/>
      <c r="U2356" s="96"/>
      <c r="V2356" s="96"/>
      <c r="W2356" s="96"/>
      <c r="X2356" s="96"/>
      <c r="Y2356" s="96"/>
      <c r="Z2356" s="96"/>
    </row>
    <row r="2357" spans="2:26" ht="15" customHeight="1" x14ac:dyDescent="0.2">
      <c r="B2357" s="33" t="s">
        <v>141</v>
      </c>
      <c r="C2357" s="98">
        <v>1850.8</v>
      </c>
      <c r="D2357" s="96">
        <v>1322</v>
      </c>
      <c r="E2357" s="96">
        <v>529</v>
      </c>
      <c r="F2357" s="96"/>
      <c r="G2357" s="96"/>
      <c r="H2357" s="33" t="s">
        <v>145</v>
      </c>
      <c r="I2357" s="98">
        <v>8000.2</v>
      </c>
      <c r="J2357" s="96">
        <v>6450</v>
      </c>
      <c r="K2357" s="96">
        <v>1935</v>
      </c>
      <c r="L2357" s="33"/>
      <c r="M2357" s="96"/>
      <c r="N2357" s="96"/>
      <c r="O2357" s="96"/>
      <c r="P2357" s="96"/>
      <c r="Q2357" s="96"/>
      <c r="R2357" s="96"/>
      <c r="S2357" s="96"/>
      <c r="T2357" s="96"/>
      <c r="U2357" s="96"/>
      <c r="V2357" s="96"/>
      <c r="W2357" s="96"/>
      <c r="X2357" s="96"/>
      <c r="Y2357" s="96"/>
      <c r="Z2357" s="96"/>
    </row>
    <row r="2358" spans="2:26" ht="15" customHeight="1" x14ac:dyDescent="0.2">
      <c r="B2358" s="33" t="s">
        <v>144</v>
      </c>
      <c r="C2358" s="98">
        <v>3005.85</v>
      </c>
      <c r="D2358" s="96">
        <v>2078</v>
      </c>
      <c r="E2358" s="96">
        <v>933</v>
      </c>
      <c r="F2358" s="96"/>
      <c r="G2358" s="96"/>
      <c r="H2358" s="33"/>
      <c r="I2358" s="96"/>
      <c r="J2358" s="96"/>
      <c r="K2358" s="96"/>
      <c r="L2358" s="33"/>
      <c r="M2358" s="96"/>
      <c r="N2358" s="96"/>
      <c r="O2358" s="96"/>
      <c r="P2358" s="96"/>
      <c r="Q2358" s="96"/>
      <c r="R2358" s="96"/>
      <c r="S2358" s="96"/>
      <c r="T2358" s="96"/>
      <c r="U2358" s="96"/>
      <c r="V2358" s="96"/>
      <c r="W2358" s="96"/>
      <c r="X2358" s="96"/>
      <c r="Y2358" s="96"/>
      <c r="Z2358" s="96"/>
    </row>
    <row r="2359" spans="2:26" ht="15" customHeight="1" x14ac:dyDescent="0.2">
      <c r="B2359" s="33" t="s">
        <v>147</v>
      </c>
      <c r="C2359" s="98">
        <v>5500.6</v>
      </c>
      <c r="D2359" s="96">
        <v>3929</v>
      </c>
      <c r="E2359" s="96">
        <v>1572</v>
      </c>
      <c r="F2359" s="96"/>
      <c r="G2359" s="96"/>
      <c r="H2359" s="33"/>
      <c r="I2359" s="96"/>
      <c r="J2359" s="96"/>
      <c r="K2359" s="96"/>
      <c r="L2359" s="33"/>
      <c r="M2359" s="96"/>
      <c r="N2359" s="96"/>
      <c r="O2359" s="96"/>
      <c r="P2359" s="96"/>
      <c r="Q2359" s="96"/>
      <c r="R2359" s="96"/>
      <c r="S2359" s="96"/>
      <c r="T2359" s="96"/>
      <c r="U2359" s="96"/>
      <c r="V2359" s="96"/>
      <c r="W2359" s="96"/>
      <c r="X2359" s="96"/>
      <c r="Y2359" s="96"/>
      <c r="Z2359" s="96"/>
    </row>
    <row r="2360" spans="2:26" ht="15" customHeight="1" x14ac:dyDescent="0.2">
      <c r="B2360" s="33" t="s">
        <v>150</v>
      </c>
      <c r="C2360" s="98">
        <v>6202</v>
      </c>
      <c r="D2360" s="96">
        <v>4430</v>
      </c>
      <c r="E2360" s="96">
        <v>1772</v>
      </c>
      <c r="F2360" s="96"/>
      <c r="G2360" s="96"/>
      <c r="H2360" s="33"/>
      <c r="I2360" s="96"/>
      <c r="J2360" s="96"/>
      <c r="K2360" s="96"/>
      <c r="L2360" s="33"/>
      <c r="M2360" s="96"/>
      <c r="N2360" s="96"/>
      <c r="O2360" s="96"/>
      <c r="P2360" s="96"/>
      <c r="Q2360" s="96"/>
      <c r="R2360" s="96"/>
      <c r="S2360" s="96"/>
      <c r="T2360" s="96"/>
      <c r="U2360" s="96"/>
      <c r="V2360" s="96"/>
      <c r="W2360" s="96"/>
      <c r="X2360" s="96"/>
      <c r="Y2360" s="96"/>
      <c r="Z2360" s="96"/>
    </row>
    <row r="2361" spans="2:26" ht="15" customHeight="1" x14ac:dyDescent="0.2">
      <c r="B2361" s="33" t="s">
        <v>152</v>
      </c>
      <c r="C2361" s="98">
        <v>6202</v>
      </c>
      <c r="D2361" s="96">
        <v>4430</v>
      </c>
      <c r="E2361" s="96">
        <v>1772</v>
      </c>
      <c r="F2361" s="96"/>
      <c r="G2361" s="96"/>
      <c r="H2361" s="33"/>
      <c r="I2361" s="96"/>
      <c r="J2361" s="96"/>
      <c r="K2361" s="96"/>
      <c r="L2361" s="33"/>
      <c r="M2361" s="96"/>
      <c r="N2361" s="96"/>
      <c r="O2361" s="96"/>
      <c r="P2361" s="96"/>
      <c r="Q2361" s="96"/>
      <c r="R2361" s="96"/>
      <c r="S2361" s="96"/>
      <c r="T2361" s="96"/>
      <c r="U2361" s="96"/>
      <c r="V2361" s="96"/>
      <c r="W2361" s="96"/>
      <c r="X2361" s="96"/>
      <c r="Y2361" s="96"/>
      <c r="Z2361" s="96"/>
    </row>
    <row r="2362" spans="2:26" ht="15" customHeight="1" x14ac:dyDescent="0.2">
      <c r="B2362" s="33" t="s">
        <v>155</v>
      </c>
      <c r="C2362" s="98">
        <v>7301</v>
      </c>
      <c r="D2362" s="96">
        <v>5770</v>
      </c>
      <c r="E2362" s="96">
        <v>2086</v>
      </c>
      <c r="F2362" s="96"/>
      <c r="G2362" s="96"/>
      <c r="H2362" s="33"/>
      <c r="I2362" s="96"/>
      <c r="J2362" s="96"/>
      <c r="K2362" s="96"/>
      <c r="L2362" s="33"/>
      <c r="M2362" s="96"/>
      <c r="N2362" s="96"/>
      <c r="O2362" s="96"/>
      <c r="P2362" s="96"/>
      <c r="Q2362" s="96"/>
      <c r="R2362" s="96"/>
      <c r="S2362" s="96"/>
      <c r="T2362" s="96"/>
      <c r="U2362" s="96"/>
      <c r="V2362" s="96"/>
      <c r="W2362" s="96"/>
      <c r="X2362" s="96"/>
      <c r="Y2362" s="96"/>
      <c r="Z2362" s="96"/>
    </row>
    <row r="2363" spans="2:26" ht="15" customHeight="1" x14ac:dyDescent="0.2">
      <c r="B2363" s="33" t="s">
        <v>157</v>
      </c>
      <c r="C2363" s="98">
        <v>3800</v>
      </c>
      <c r="D2363" s="96">
        <v>3600</v>
      </c>
      <c r="E2363" s="96">
        <v>894</v>
      </c>
      <c r="F2363" s="96"/>
      <c r="G2363" s="96"/>
      <c r="H2363" s="33"/>
      <c r="I2363" s="96"/>
      <c r="J2363" s="96"/>
      <c r="K2363" s="96"/>
      <c r="L2363" s="33"/>
      <c r="M2363" s="96"/>
      <c r="N2363" s="96"/>
      <c r="O2363" s="96"/>
      <c r="P2363" s="96"/>
      <c r="Q2363" s="96"/>
      <c r="R2363" s="96"/>
      <c r="S2363" s="96"/>
      <c r="T2363" s="96"/>
      <c r="U2363" s="96"/>
      <c r="V2363" s="96"/>
      <c r="W2363" s="96"/>
      <c r="X2363" s="96"/>
      <c r="Y2363" s="96"/>
      <c r="Z2363" s="96"/>
    </row>
    <row r="2364" spans="2:26" ht="15" customHeight="1" x14ac:dyDescent="0.2">
      <c r="C2364" s="86">
        <f>D2364+E2364</f>
        <v>2002</v>
      </c>
      <c r="D2364" s="86">
        <v>1300</v>
      </c>
      <c r="E2364" s="86">
        <f>D2364*54%</f>
        <v>702</v>
      </c>
    </row>
    <row r="2365" spans="2:26" ht="15.75" customHeight="1" x14ac:dyDescent="0.2"/>
    <row r="2366" spans="2:26" ht="15.75" customHeight="1" x14ac:dyDescent="0.2"/>
    <row r="2367" spans="2:26" ht="15.75" customHeight="1" x14ac:dyDescent="0.2"/>
    <row r="2368" spans="2:26" ht="15.75" customHeight="1" x14ac:dyDescent="0.2"/>
    <row r="2369" spans="1:60" ht="15.75" customHeight="1" x14ac:dyDescent="0.2"/>
    <row r="2370" spans="1:60" ht="15.75" customHeight="1" x14ac:dyDescent="0.2"/>
    <row r="2371" spans="1:60" ht="15.75" customHeight="1" x14ac:dyDescent="0.2"/>
    <row r="2372" spans="1:60" ht="15.75" customHeight="1" x14ac:dyDescent="0.2"/>
    <row r="2373" spans="1:60" ht="15.75" customHeight="1" x14ac:dyDescent="0.2"/>
    <row r="2374" spans="1:60" ht="15.75" customHeight="1" x14ac:dyDescent="0.2"/>
    <row r="2375" spans="1:60" ht="15.75" customHeight="1" x14ac:dyDescent="0.2"/>
    <row r="2376" spans="1:60" ht="15.75" customHeight="1" x14ac:dyDescent="0.2"/>
    <row r="2377" spans="1:60" ht="15.75" customHeight="1" x14ac:dyDescent="0.2"/>
    <row r="2378" spans="1:60" ht="15.75" customHeight="1" x14ac:dyDescent="0.2"/>
    <row r="2379" spans="1:60" ht="15.75" customHeight="1" x14ac:dyDescent="0.2"/>
    <row r="2380" spans="1:60" ht="15.75" customHeight="1" x14ac:dyDescent="0.2"/>
    <row r="2381" spans="1:60" ht="15" customHeight="1" x14ac:dyDescent="0.2">
      <c r="A2381" s="215"/>
      <c r="B2381" s="215"/>
      <c r="C2381" s="215"/>
      <c r="D2381" s="215"/>
      <c r="E2381" s="215"/>
      <c r="F2381" s="215"/>
      <c r="G2381" s="215"/>
      <c r="H2381" s="215"/>
      <c r="I2381" s="215"/>
      <c r="J2381" s="215"/>
      <c r="K2381" s="215"/>
      <c r="L2381" s="215"/>
      <c r="M2381" s="215"/>
      <c r="N2381" s="215"/>
      <c r="O2381" s="215"/>
      <c r="P2381" s="215"/>
      <c r="Q2381" s="215"/>
      <c r="R2381" s="215"/>
      <c r="S2381" s="215"/>
      <c r="T2381" s="215"/>
      <c r="U2381" s="215"/>
      <c r="V2381" s="215"/>
      <c r="W2381" s="215"/>
      <c r="X2381" s="215"/>
      <c r="Y2381" s="215"/>
      <c r="Z2381" s="215"/>
      <c r="AA2381" s="215"/>
      <c r="AB2381" s="215"/>
      <c r="AC2381" s="215"/>
      <c r="AD2381" s="215"/>
      <c r="AE2381" s="215"/>
      <c r="AF2381" s="215"/>
      <c r="AG2381" s="215"/>
      <c r="AH2381" s="215"/>
      <c r="AI2381" s="215"/>
      <c r="AJ2381" s="215"/>
      <c r="AK2381" s="215"/>
      <c r="AL2381" s="215"/>
      <c r="AM2381" s="215"/>
      <c r="AN2381" s="215"/>
      <c r="AO2381" s="215"/>
      <c r="AP2381" s="215"/>
      <c r="AQ2381" s="215"/>
      <c r="AR2381" s="215"/>
      <c r="AS2381" s="215"/>
      <c r="AT2381" s="215"/>
      <c r="AU2381" s="215"/>
      <c r="AV2381" s="215"/>
      <c r="AW2381" s="215"/>
      <c r="AX2381" s="215"/>
      <c r="AY2381" s="215"/>
      <c r="AZ2381" s="215"/>
      <c r="BA2381" s="215"/>
      <c r="BB2381" s="215"/>
      <c r="BC2381" s="215"/>
      <c r="BD2381" s="215"/>
      <c r="BE2381" s="215"/>
      <c r="BF2381" s="215"/>
      <c r="BG2381" s="215"/>
      <c r="BH2381" s="215"/>
    </row>
    <row r="2382" spans="1:60" ht="15.75" customHeight="1" x14ac:dyDescent="0.2"/>
    <row r="2383" spans="1:60" ht="15.75" customHeight="1" x14ac:dyDescent="0.2"/>
    <row r="2384" spans="1:60" ht="15.75" customHeight="1" x14ac:dyDescent="0.2"/>
    <row r="2385" spans="1:59" ht="15.75" customHeight="1" x14ac:dyDescent="0.2"/>
    <row r="2386" spans="1:59" ht="15.75" customHeight="1" x14ac:dyDescent="0.2"/>
    <row r="2387" spans="1:59" ht="15.75" customHeight="1" x14ac:dyDescent="0.2"/>
    <row r="2388" spans="1:59" ht="15.75" customHeight="1" x14ac:dyDescent="0.2"/>
    <row r="2389" spans="1:59" ht="15" customHeight="1" x14ac:dyDescent="0.2">
      <c r="A2389" s="1" t="s">
        <v>0</v>
      </c>
      <c r="B2389" s="1" t="s">
        <v>1</v>
      </c>
      <c r="C2389" s="2" t="s">
        <v>2</v>
      </c>
      <c r="D2389" s="2" t="s">
        <v>3</v>
      </c>
      <c r="E2389" s="2" t="s">
        <v>4</v>
      </c>
      <c r="F2389" s="2" t="s">
        <v>5</v>
      </c>
      <c r="G2389" s="2" t="s">
        <v>6</v>
      </c>
      <c r="H2389" s="2" t="s">
        <v>7</v>
      </c>
      <c r="I2389" s="2" t="s">
        <v>8</v>
      </c>
      <c r="J2389" s="2" t="s">
        <v>9</v>
      </c>
      <c r="K2389" s="2" t="s">
        <v>10</v>
      </c>
      <c r="L2389" s="2" t="s">
        <v>11</v>
      </c>
      <c r="M2389" s="2" t="s">
        <v>12</v>
      </c>
      <c r="N2389" s="2" t="s">
        <v>13</v>
      </c>
      <c r="O2389" s="2" t="s">
        <v>14</v>
      </c>
      <c r="P2389" s="1" t="s">
        <v>15</v>
      </c>
      <c r="Q2389" s="1" t="s">
        <v>16</v>
      </c>
      <c r="R2389" s="3" t="s">
        <v>17</v>
      </c>
      <c r="S2389" s="3" t="s">
        <v>18</v>
      </c>
      <c r="T2389" s="3" t="s">
        <v>19</v>
      </c>
      <c r="U2389" s="4" t="s">
        <v>20</v>
      </c>
      <c r="V2389" s="3" t="s">
        <v>21</v>
      </c>
      <c r="W2389" s="3" t="s">
        <v>22</v>
      </c>
      <c r="X2389" s="4" t="s">
        <v>23</v>
      </c>
      <c r="Y2389" s="4"/>
      <c r="Z2389" s="4"/>
      <c r="AA2389" s="4"/>
      <c r="AB2389" s="6" t="s">
        <v>27</v>
      </c>
      <c r="AC2389" s="6" t="s">
        <v>28</v>
      </c>
      <c r="AD2389" s="7" t="s">
        <v>29</v>
      </c>
      <c r="AE2389" s="6" t="s">
        <v>30</v>
      </c>
      <c r="AF2389" s="8" t="s">
        <v>31</v>
      </c>
      <c r="AG2389" s="8" t="s">
        <v>32</v>
      </c>
      <c r="AH2389" s="8" t="s">
        <v>33</v>
      </c>
      <c r="AI2389" s="8"/>
      <c r="AJ2389" s="8" t="s">
        <v>34</v>
      </c>
      <c r="AK2389" s="8" t="s">
        <v>35</v>
      </c>
      <c r="AL2389" s="8" t="s">
        <v>36</v>
      </c>
      <c r="AM2389" s="8" t="s">
        <v>37</v>
      </c>
      <c r="AN2389" s="8" t="s">
        <v>38</v>
      </c>
      <c r="AO2389" s="8" t="s">
        <v>170</v>
      </c>
      <c r="AP2389" s="9" t="s">
        <v>39</v>
      </c>
      <c r="AQ2389" s="9" t="s">
        <v>40</v>
      </c>
      <c r="AR2389" s="9" t="s">
        <v>33</v>
      </c>
      <c r="AS2389" s="9" t="s">
        <v>32</v>
      </c>
      <c r="AT2389" s="9" t="s">
        <v>41</v>
      </c>
      <c r="AU2389" s="9" t="s">
        <v>42</v>
      </c>
      <c r="AV2389" s="9" t="s">
        <v>43</v>
      </c>
      <c r="AW2389" s="9" t="s">
        <v>44</v>
      </c>
      <c r="AX2389" s="9" t="s">
        <v>45</v>
      </c>
      <c r="AY2389" s="9" t="s">
        <v>46</v>
      </c>
      <c r="AZ2389" s="10"/>
      <c r="BA2389" s="10"/>
      <c r="BB2389" s="10"/>
      <c r="BC2389" s="10"/>
      <c r="BD2389" s="10"/>
      <c r="BE2389" s="10"/>
      <c r="BF2389" s="10"/>
      <c r="BG2389" s="10"/>
    </row>
    <row r="2390" spans="1:59" ht="15" customHeight="1" x14ac:dyDescent="0.2">
      <c r="A2390" s="11"/>
      <c r="B2390" s="11">
        <v>1</v>
      </c>
      <c r="C2390" s="11" t="s">
        <v>47</v>
      </c>
      <c r="D2390" s="11"/>
      <c r="E2390" s="11"/>
      <c r="F2390" s="11"/>
      <c r="G2390" s="11"/>
      <c r="H2390" s="11"/>
      <c r="I2390" s="11"/>
      <c r="J2390" s="11"/>
      <c r="K2390" s="11"/>
      <c r="L2390" s="11"/>
      <c r="M2390" s="11"/>
      <c r="N2390" s="11"/>
      <c r="O2390" s="11"/>
      <c r="P2390" s="11"/>
      <c r="Q2390" s="11"/>
      <c r="R2390" s="11"/>
      <c r="S2390" s="11"/>
      <c r="T2390" s="11"/>
      <c r="U2390" s="11"/>
      <c r="V2390" s="11"/>
      <c r="W2390" s="11"/>
      <c r="X2390" s="11"/>
      <c r="Y2390" s="11"/>
      <c r="Z2390" s="11"/>
      <c r="AA2390" s="11"/>
      <c r="AB2390" s="11"/>
      <c r="AC2390" s="11"/>
      <c r="AD2390" s="11"/>
      <c r="AE2390" s="11"/>
      <c r="AF2390" s="11"/>
      <c r="AG2390" s="11"/>
      <c r="AH2390" s="11"/>
      <c r="AI2390" s="11"/>
      <c r="AJ2390" s="11"/>
      <c r="AK2390" s="11"/>
      <c r="AL2390" s="11"/>
      <c r="AM2390" s="11"/>
      <c r="AN2390" s="11"/>
      <c r="AO2390" s="11"/>
      <c r="AP2390" s="11"/>
      <c r="AQ2390" s="11"/>
      <c r="AR2390" s="11"/>
      <c r="AS2390" s="11"/>
      <c r="AT2390" s="11"/>
      <c r="AU2390" s="11"/>
      <c r="AV2390" s="11"/>
      <c r="AW2390" s="11"/>
      <c r="AX2390" s="11"/>
      <c r="AY2390" s="11"/>
      <c r="AZ2390" s="12"/>
      <c r="BA2390" s="12"/>
      <c r="BB2390" s="12"/>
      <c r="BC2390" s="12"/>
      <c r="BD2390" s="12"/>
      <c r="BE2390" s="12"/>
      <c r="BF2390" s="12"/>
      <c r="BG2390" s="12"/>
    </row>
    <row r="2391" spans="1:59" ht="15" customHeight="1" x14ac:dyDescent="0.2">
      <c r="A2391" s="1"/>
      <c r="B2391" s="1"/>
      <c r="C2391" s="13"/>
      <c r="D2391" s="14"/>
      <c r="E2391" s="14"/>
      <c r="F2391" s="14"/>
      <c r="G2391" s="14"/>
      <c r="H2391" s="14"/>
      <c r="I2391" s="14"/>
      <c r="J2391" s="14"/>
      <c r="K2391" s="14"/>
      <c r="L2391" s="14"/>
      <c r="M2391" s="14"/>
      <c r="N2391" s="14"/>
      <c r="O2391" s="14"/>
      <c r="P2391" s="14"/>
      <c r="Q2391" s="1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8"/>
      <c r="AC2391" s="8"/>
      <c r="AD2391" s="8"/>
      <c r="AE2391" s="8"/>
      <c r="AF2391" s="8"/>
      <c r="AG2391" s="8"/>
      <c r="AH2391" s="8"/>
      <c r="AI2391" s="8"/>
      <c r="AJ2391" s="8"/>
      <c r="AK2391" s="8"/>
      <c r="AL2391" s="8"/>
      <c r="AM2391" s="8"/>
      <c r="AN2391" s="8"/>
      <c r="AO2391" s="8"/>
      <c r="AP2391" s="15"/>
      <c r="AQ2391" s="15"/>
      <c r="AR2391" s="15"/>
      <c r="AS2391" s="15"/>
      <c r="AT2391" s="15"/>
      <c r="AU2391" s="15"/>
      <c r="AV2391" s="15"/>
      <c r="AW2391" s="15"/>
      <c r="AX2391" s="15"/>
      <c r="AY2391" s="15"/>
      <c r="AZ2391" s="10"/>
      <c r="BA2391" s="10"/>
      <c r="BB2391" s="10"/>
      <c r="BC2391" s="10"/>
      <c r="BD2391" s="10"/>
      <c r="BE2391" s="10"/>
      <c r="BF2391" s="10"/>
      <c r="BG2391" s="10"/>
    </row>
    <row r="2392" spans="1:59" ht="15" customHeight="1" x14ac:dyDescent="0.2">
      <c r="A2392" s="1"/>
      <c r="B2392" s="16">
        <v>1</v>
      </c>
      <c r="C2392" s="129" t="s">
        <v>48</v>
      </c>
      <c r="D2392" s="18"/>
      <c r="E2392" s="14"/>
      <c r="F2392" s="14"/>
      <c r="G2392" s="14"/>
      <c r="H2392" s="14"/>
      <c r="I2392" s="14"/>
      <c r="J2392" s="14"/>
      <c r="K2392" s="14">
        <v>1</v>
      </c>
      <c r="L2392" s="14"/>
      <c r="M2392" s="14"/>
      <c r="N2392" s="14"/>
      <c r="O2392" s="14"/>
      <c r="P2392" s="14"/>
      <c r="Q2392" s="1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8"/>
      <c r="AC2392" s="8"/>
      <c r="AD2392" s="8"/>
      <c r="AE2392" s="8"/>
      <c r="AF2392" s="8"/>
      <c r="AG2392" s="8"/>
      <c r="AH2392" s="8"/>
      <c r="AI2392" s="8"/>
      <c r="AJ2392" s="8"/>
      <c r="AK2392" s="8"/>
      <c r="AL2392" s="8"/>
      <c r="AM2392" s="8"/>
      <c r="AN2392" s="8"/>
      <c r="AO2392" s="8"/>
      <c r="AP2392" s="15"/>
      <c r="AQ2392" s="15"/>
      <c r="AR2392" s="15"/>
      <c r="AS2392" s="15"/>
      <c r="AT2392" s="15"/>
      <c r="AU2392" s="15"/>
      <c r="AV2392" s="15"/>
      <c r="AW2392" s="15"/>
      <c r="AX2392" s="15"/>
      <c r="AY2392" s="15"/>
      <c r="AZ2392" s="10"/>
      <c r="BA2392" s="10"/>
      <c r="BB2392" s="10"/>
      <c r="BC2392" s="10"/>
      <c r="BD2392" s="10"/>
      <c r="BE2392" s="10"/>
      <c r="BF2392" s="10"/>
      <c r="BG2392" s="10"/>
    </row>
    <row r="2393" spans="1:59" ht="15" customHeight="1" x14ac:dyDescent="0.2">
      <c r="A2393" s="19" t="s">
        <v>470</v>
      </c>
      <c r="B2393" s="261">
        <v>2</v>
      </c>
      <c r="C2393" s="262" t="s">
        <v>49</v>
      </c>
      <c r="D2393" s="14"/>
      <c r="E2393" s="14"/>
      <c r="F2393" s="14"/>
      <c r="G2393" s="14"/>
      <c r="H2393" s="14"/>
      <c r="I2393" s="14"/>
      <c r="J2393" s="14"/>
      <c r="K2393" s="14"/>
      <c r="L2393" s="14"/>
      <c r="M2393" s="14">
        <v>1</v>
      </c>
      <c r="N2393" s="14"/>
      <c r="O2393" s="14"/>
      <c r="P2393" s="14"/>
      <c r="Q2393" s="1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8"/>
      <c r="AC2393" s="8"/>
      <c r="AD2393" s="8"/>
      <c r="AE2393" s="8"/>
      <c r="AF2393" s="8">
        <v>1</v>
      </c>
      <c r="AG2393" s="8"/>
      <c r="AH2393" s="8"/>
      <c r="AI2393" s="8"/>
      <c r="AJ2393" s="8"/>
      <c r="AK2393" s="8">
        <v>2</v>
      </c>
      <c r="AL2393" s="8">
        <v>2</v>
      </c>
      <c r="AM2393" s="8">
        <v>2</v>
      </c>
      <c r="AN2393" s="8">
        <v>6</v>
      </c>
      <c r="AO2393" s="8">
        <v>2</v>
      </c>
      <c r="AP2393" s="15"/>
      <c r="AQ2393" s="15"/>
      <c r="AR2393" s="15"/>
      <c r="AS2393" s="15"/>
      <c r="AT2393" s="15"/>
      <c r="AU2393" s="15"/>
    </row>
    <row r="2394" spans="1:59" ht="15" customHeight="1" x14ac:dyDescent="0.2">
      <c r="A2394" s="1"/>
      <c r="B2394" s="16">
        <v>3</v>
      </c>
      <c r="C2394" s="17" t="s">
        <v>50</v>
      </c>
      <c r="D2394" s="18"/>
      <c r="E2394" s="14"/>
      <c r="F2394" s="14"/>
      <c r="G2394" s="14"/>
      <c r="H2394" s="14"/>
      <c r="I2394" s="14"/>
      <c r="J2394" s="14"/>
      <c r="K2394" s="14"/>
      <c r="L2394" s="14"/>
      <c r="M2394" s="14"/>
      <c r="N2394" s="14"/>
      <c r="O2394" s="14"/>
      <c r="P2394" s="14"/>
      <c r="Q2394" s="1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8"/>
      <c r="AC2394" s="8"/>
      <c r="AD2394" s="8"/>
      <c r="AE2394" s="8"/>
      <c r="AF2394" s="8"/>
      <c r="AG2394" s="8"/>
      <c r="AH2394" s="8"/>
      <c r="AI2394" s="8"/>
      <c r="AJ2394" s="8"/>
      <c r="AK2394" s="8"/>
      <c r="AL2394" s="8"/>
      <c r="AM2394" s="8"/>
      <c r="AN2394" s="8"/>
      <c r="AO2394" s="8"/>
      <c r="AP2394" s="15"/>
      <c r="AQ2394" s="15"/>
      <c r="AR2394" s="15"/>
      <c r="AS2394" s="15"/>
      <c r="AT2394" s="15"/>
      <c r="AU2394" s="15"/>
      <c r="AV2394" s="15"/>
      <c r="AW2394" s="15"/>
      <c r="AX2394" s="15"/>
      <c r="AY2394" s="15"/>
      <c r="AZ2394" s="10"/>
      <c r="BA2394" s="10"/>
      <c r="BB2394" s="10"/>
      <c r="BC2394" s="10"/>
      <c r="BD2394" s="10"/>
      <c r="BE2394" s="10"/>
      <c r="BF2394" s="10"/>
      <c r="BG2394" s="10"/>
    </row>
    <row r="2395" spans="1:59" ht="15" customHeight="1" x14ac:dyDescent="0.2">
      <c r="A2395" s="1"/>
      <c r="B2395" s="16">
        <v>4</v>
      </c>
      <c r="C2395" s="17" t="s">
        <v>51</v>
      </c>
      <c r="D2395" s="18"/>
      <c r="E2395" s="14"/>
      <c r="F2395" s="14"/>
      <c r="G2395" s="14"/>
      <c r="H2395" s="14"/>
      <c r="I2395" s="14"/>
      <c r="J2395" s="14"/>
      <c r="K2395" s="14"/>
      <c r="L2395" s="14"/>
      <c r="M2395" s="14"/>
      <c r="N2395" s="14"/>
      <c r="O2395" s="14"/>
      <c r="P2395" s="14"/>
      <c r="Q2395" s="1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8"/>
      <c r="AC2395" s="8"/>
      <c r="AD2395" s="8"/>
      <c r="AE2395" s="8"/>
      <c r="AF2395" s="8"/>
      <c r="AG2395" s="8"/>
      <c r="AH2395" s="8"/>
      <c r="AI2395" s="8"/>
      <c r="AJ2395" s="8"/>
      <c r="AK2395" s="8"/>
      <c r="AL2395" s="8"/>
      <c r="AM2395" s="8"/>
      <c r="AN2395" s="8"/>
      <c r="AO2395" s="8"/>
      <c r="AP2395" s="15"/>
      <c r="AQ2395" s="15"/>
      <c r="AR2395" s="15"/>
      <c r="AS2395" s="15"/>
      <c r="AT2395" s="15"/>
      <c r="AU2395" s="15"/>
      <c r="AV2395" s="15"/>
      <c r="AW2395" s="15"/>
      <c r="AX2395" s="15"/>
      <c r="AY2395" s="15"/>
      <c r="AZ2395" s="10"/>
      <c r="BA2395" s="10"/>
      <c r="BB2395" s="10"/>
      <c r="BC2395" s="10"/>
      <c r="BD2395" s="10"/>
      <c r="BE2395" s="10"/>
      <c r="BF2395" s="10"/>
      <c r="BG2395" s="10"/>
    </row>
    <row r="2396" spans="1:59" ht="15" customHeight="1" x14ac:dyDescent="0.2">
      <c r="A2396" s="1"/>
      <c r="B2396" s="21">
        <v>5</v>
      </c>
      <c r="C2396" s="17" t="s">
        <v>52</v>
      </c>
      <c r="D2396" s="18"/>
      <c r="E2396" s="14"/>
      <c r="F2396" s="14"/>
      <c r="G2396" s="14"/>
      <c r="H2396" s="14"/>
      <c r="I2396" s="14"/>
      <c r="J2396" s="14"/>
      <c r="K2396" s="14"/>
      <c r="L2396" s="14"/>
      <c r="M2396" s="14"/>
      <c r="N2396" s="14"/>
      <c r="O2396" s="14"/>
      <c r="P2396" s="14"/>
      <c r="Q2396" s="1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8"/>
      <c r="AC2396" s="8"/>
      <c r="AD2396" s="8"/>
      <c r="AE2396" s="8"/>
      <c r="AF2396" s="8"/>
      <c r="AG2396" s="8"/>
      <c r="AH2396" s="8"/>
      <c r="AI2396" s="8"/>
      <c r="AJ2396" s="8"/>
      <c r="AK2396" s="8"/>
      <c r="AL2396" s="8"/>
      <c r="AM2396" s="8"/>
      <c r="AN2396" s="8"/>
      <c r="AO2396" s="8"/>
      <c r="AP2396" s="15"/>
      <c r="AQ2396" s="15"/>
      <c r="AR2396" s="15"/>
      <c r="AS2396" s="15"/>
      <c r="AT2396" s="15"/>
      <c r="AU2396" s="15"/>
      <c r="AV2396" s="15"/>
      <c r="AW2396" s="15"/>
      <c r="AX2396" s="15"/>
      <c r="AY2396" s="15"/>
      <c r="AZ2396" s="10"/>
      <c r="BA2396" s="10"/>
      <c r="BB2396" s="10"/>
      <c r="BC2396" s="10"/>
      <c r="BD2396" s="10"/>
      <c r="BE2396" s="10"/>
      <c r="BF2396" s="10"/>
      <c r="BG2396" s="10"/>
    </row>
    <row r="2397" spans="1:59" ht="15" customHeight="1" x14ac:dyDescent="0.2">
      <c r="A2397" s="22"/>
      <c r="B2397" s="23">
        <v>6</v>
      </c>
      <c r="C2397" s="17" t="s">
        <v>53</v>
      </c>
      <c r="D2397" s="18"/>
      <c r="E2397" s="14"/>
      <c r="F2397" s="14"/>
      <c r="G2397" s="14"/>
      <c r="H2397" s="14"/>
      <c r="I2397" s="14"/>
      <c r="J2397" s="14"/>
      <c r="K2397" s="14"/>
      <c r="L2397" s="14"/>
      <c r="M2397" s="14"/>
      <c r="N2397" s="14"/>
      <c r="O2397" s="14"/>
      <c r="P2397" s="14"/>
      <c r="Q2397" s="1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8"/>
      <c r="AC2397" s="8"/>
      <c r="AD2397" s="8"/>
      <c r="AE2397" s="8"/>
      <c r="AF2397" s="8"/>
      <c r="AG2397" s="8"/>
      <c r="AH2397" s="8"/>
      <c r="AI2397" s="8"/>
      <c r="AJ2397" s="8"/>
      <c r="AK2397" s="8"/>
      <c r="AL2397" s="8"/>
      <c r="AM2397" s="8"/>
      <c r="AN2397" s="8"/>
      <c r="AO2397" s="8"/>
      <c r="AP2397" s="15"/>
      <c r="AQ2397" s="15"/>
      <c r="AR2397" s="15"/>
      <c r="AS2397" s="15"/>
      <c r="AT2397" s="15"/>
      <c r="AU2397" s="15"/>
      <c r="AV2397" s="15"/>
      <c r="AW2397" s="15"/>
      <c r="AX2397" s="15"/>
      <c r="AY2397" s="15"/>
      <c r="AZ2397" s="10"/>
      <c r="BA2397" s="10"/>
      <c r="BB2397" s="10"/>
      <c r="BC2397" s="10"/>
      <c r="BD2397" s="10"/>
      <c r="BE2397" s="10"/>
      <c r="BF2397" s="10"/>
      <c r="BG2397" s="10"/>
    </row>
    <row r="2398" spans="1:59" ht="15" customHeight="1" x14ac:dyDescent="0.2">
      <c r="A2398" s="24"/>
      <c r="B2398" s="25"/>
      <c r="C2398" s="129" t="s">
        <v>54</v>
      </c>
      <c r="D2398" s="18"/>
      <c r="E2398" s="14"/>
      <c r="F2398" s="14"/>
      <c r="G2398" s="14"/>
      <c r="H2398" s="14"/>
      <c r="I2398" s="14"/>
      <c r="J2398" s="14"/>
      <c r="K2398" s="14"/>
      <c r="L2398" s="14"/>
      <c r="M2398" s="14"/>
      <c r="N2398" s="14"/>
      <c r="O2398" s="14"/>
      <c r="P2398" s="14"/>
      <c r="Q2398" s="1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8">
        <v>8</v>
      </c>
      <c r="AC2398" s="8"/>
      <c r="AD2398" s="8"/>
      <c r="AE2398" s="8"/>
      <c r="AF2398" s="8"/>
      <c r="AG2398" s="8"/>
      <c r="AH2398" s="8"/>
      <c r="AI2398" s="8"/>
      <c r="AJ2398" s="8"/>
      <c r="AK2398" s="8"/>
      <c r="AL2398" s="8"/>
      <c r="AM2398" s="8"/>
      <c r="AN2398" s="8"/>
      <c r="AO2398" s="8"/>
      <c r="AP2398" s="15"/>
      <c r="AQ2398" s="15"/>
      <c r="AR2398" s="15"/>
      <c r="AS2398" s="15"/>
      <c r="AT2398" s="15"/>
      <c r="AU2398" s="9"/>
      <c r="AV2398" s="15"/>
      <c r="AW2398" s="15"/>
      <c r="AX2398" s="15"/>
      <c r="AY2398" s="15"/>
      <c r="AZ2398" s="10"/>
      <c r="BA2398" s="10"/>
      <c r="BB2398" s="10"/>
      <c r="BC2398" s="10"/>
      <c r="BD2398" s="10"/>
      <c r="BE2398" s="10"/>
      <c r="BF2398" s="10"/>
      <c r="BG2398" s="10"/>
    </row>
    <row r="2399" spans="1:59" ht="15" customHeight="1" x14ac:dyDescent="0.2">
      <c r="A2399" s="1"/>
      <c r="B2399" s="24"/>
      <c r="C2399" s="17"/>
      <c r="D2399" s="18"/>
      <c r="E2399" s="14"/>
      <c r="F2399" s="14"/>
      <c r="G2399" s="14"/>
      <c r="H2399" s="14"/>
      <c r="I2399" s="14"/>
      <c r="J2399" s="14"/>
      <c r="K2399" s="14"/>
      <c r="L2399" s="14"/>
      <c r="M2399" s="14"/>
      <c r="N2399" s="14"/>
      <c r="O2399" s="14"/>
      <c r="P2399" s="14"/>
      <c r="Q2399" s="1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8"/>
      <c r="AC2399" s="8"/>
      <c r="AD2399" s="8"/>
      <c r="AE2399" s="8"/>
      <c r="AF2399" s="8"/>
      <c r="AG2399" s="8"/>
      <c r="AH2399" s="8"/>
      <c r="AI2399" s="8"/>
      <c r="AJ2399" s="8"/>
      <c r="AK2399" s="8"/>
      <c r="AL2399" s="8"/>
      <c r="AM2399" s="8"/>
      <c r="AN2399" s="8"/>
      <c r="AO2399" s="8"/>
      <c r="AP2399" s="15"/>
      <c r="AQ2399" s="15"/>
      <c r="AR2399" s="15"/>
      <c r="AS2399" s="15"/>
      <c r="AT2399" s="15"/>
      <c r="AU2399" s="15"/>
      <c r="AV2399" s="15"/>
      <c r="AW2399" s="15"/>
      <c r="AX2399" s="15"/>
      <c r="AY2399" s="15"/>
      <c r="AZ2399" s="10"/>
      <c r="BA2399" s="10"/>
      <c r="BB2399" s="10"/>
      <c r="BC2399" s="10"/>
      <c r="BD2399" s="10"/>
      <c r="BE2399" s="10"/>
      <c r="BF2399" s="10"/>
      <c r="BG2399" s="10"/>
    </row>
    <row r="2400" spans="1:59" ht="15" customHeight="1" x14ac:dyDescent="0.2">
      <c r="A2400" s="1"/>
      <c r="B2400" s="26">
        <v>7</v>
      </c>
      <c r="C2400" s="129" t="s">
        <v>55</v>
      </c>
      <c r="D2400" s="18"/>
      <c r="E2400" s="14"/>
      <c r="F2400" s="14"/>
      <c r="G2400" s="14"/>
      <c r="H2400" s="14"/>
      <c r="I2400" s="14"/>
      <c r="J2400" s="14"/>
      <c r="K2400" s="14">
        <v>2</v>
      </c>
      <c r="L2400" s="14"/>
      <c r="M2400" s="14"/>
      <c r="N2400" s="14"/>
      <c r="O2400" s="14"/>
      <c r="P2400" s="14"/>
      <c r="Q2400" s="1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8"/>
      <c r="AC2400" s="8"/>
      <c r="AD2400" s="8"/>
      <c r="AE2400" s="8"/>
      <c r="AF2400" s="8"/>
      <c r="AG2400" s="8"/>
      <c r="AH2400" s="8"/>
      <c r="AI2400" s="8"/>
      <c r="AJ2400" s="8"/>
      <c r="AK2400" s="8"/>
      <c r="AL2400" s="8"/>
      <c r="AM2400" s="8"/>
      <c r="AN2400" s="8"/>
      <c r="AO2400" s="8"/>
      <c r="AP2400" s="15"/>
      <c r="AQ2400" s="15"/>
      <c r="AR2400" s="15"/>
      <c r="AS2400" s="15"/>
      <c r="AT2400" s="15"/>
      <c r="AU2400" s="15"/>
      <c r="AV2400" s="15"/>
      <c r="AW2400" s="15"/>
      <c r="AX2400" s="15"/>
      <c r="AY2400" s="15"/>
      <c r="AZ2400" s="10"/>
      <c r="BA2400" s="10"/>
      <c r="BB2400" s="10"/>
      <c r="BC2400" s="10"/>
      <c r="BD2400" s="10"/>
      <c r="BE2400" s="10"/>
      <c r="BF2400" s="10"/>
      <c r="BG2400" s="10"/>
    </row>
    <row r="2401" spans="1:59" ht="15" customHeight="1" x14ac:dyDescent="0.2">
      <c r="A2401" s="1"/>
      <c r="B2401" s="26">
        <v>8</v>
      </c>
      <c r="C2401" s="27" t="s">
        <v>56</v>
      </c>
      <c r="D2401" s="18"/>
      <c r="E2401" s="14"/>
      <c r="F2401" s="14"/>
      <c r="G2401" s="14"/>
      <c r="H2401" s="14"/>
      <c r="I2401" s="14"/>
      <c r="J2401" s="14"/>
      <c r="K2401" s="14"/>
      <c r="L2401" s="14"/>
      <c r="M2401" s="14"/>
      <c r="N2401" s="14"/>
      <c r="O2401" s="14"/>
      <c r="P2401" s="14"/>
      <c r="Q2401" s="1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8"/>
      <c r="AC2401" s="8"/>
      <c r="AD2401" s="8"/>
      <c r="AE2401" s="8"/>
      <c r="AF2401" s="8"/>
      <c r="AG2401" s="8"/>
      <c r="AH2401" s="8"/>
      <c r="AI2401" s="8"/>
      <c r="AJ2401" s="8"/>
      <c r="AK2401" s="8"/>
      <c r="AL2401" s="8"/>
      <c r="AM2401" s="8"/>
      <c r="AN2401" s="8"/>
      <c r="AO2401" s="8"/>
      <c r="AP2401" s="15"/>
      <c r="AQ2401" s="15"/>
      <c r="AR2401" s="15"/>
      <c r="AS2401" s="15"/>
      <c r="AT2401" s="15"/>
      <c r="AU2401" s="15"/>
      <c r="AV2401" s="15"/>
      <c r="AW2401" s="15"/>
      <c r="AX2401" s="15"/>
      <c r="AY2401" s="15"/>
      <c r="AZ2401" s="10"/>
      <c r="BA2401" s="10"/>
      <c r="BB2401" s="10"/>
      <c r="BC2401" s="10"/>
      <c r="BD2401" s="10"/>
      <c r="BE2401" s="10"/>
      <c r="BF2401" s="10"/>
      <c r="BG2401" s="10"/>
    </row>
    <row r="2402" spans="1:59" ht="15" customHeight="1" x14ac:dyDescent="0.2">
      <c r="A2402" s="1"/>
      <c r="B2402" s="26">
        <v>9</v>
      </c>
      <c r="C2402" s="17" t="s">
        <v>57</v>
      </c>
      <c r="D2402" s="18"/>
      <c r="E2402" s="14"/>
      <c r="F2402" s="14"/>
      <c r="G2402" s="14"/>
      <c r="H2402" s="14"/>
      <c r="I2402" s="14"/>
      <c r="J2402" s="14"/>
      <c r="K2402" s="14"/>
      <c r="L2402" s="14"/>
      <c r="M2402" s="14"/>
      <c r="N2402" s="14"/>
      <c r="O2402" s="14"/>
      <c r="P2402" s="14"/>
      <c r="Q2402" s="1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8"/>
      <c r="AC2402" s="8"/>
      <c r="AD2402" s="8"/>
      <c r="AE2402" s="8"/>
      <c r="AF2402" s="8"/>
      <c r="AG2402" s="8"/>
      <c r="AH2402" s="8"/>
      <c r="AI2402" s="8"/>
      <c r="AJ2402" s="8"/>
      <c r="AK2402" s="8"/>
      <c r="AL2402" s="8"/>
      <c r="AM2402" s="8"/>
      <c r="AN2402" s="8"/>
      <c r="AO2402" s="8"/>
      <c r="AP2402" s="15"/>
      <c r="AQ2402" s="15"/>
      <c r="AR2402" s="15"/>
      <c r="AS2402" s="15"/>
      <c r="AT2402" s="15"/>
      <c r="AU2402" s="15"/>
      <c r="AV2402" s="15"/>
      <c r="AW2402" s="15"/>
      <c r="AX2402" s="15"/>
      <c r="AY2402" s="15"/>
      <c r="AZ2402" s="10"/>
      <c r="BA2402" s="10"/>
      <c r="BB2402" s="10"/>
      <c r="BC2402" s="10"/>
      <c r="BD2402" s="10"/>
      <c r="BE2402" s="10"/>
      <c r="BF2402" s="10"/>
      <c r="BG2402" s="10"/>
    </row>
    <row r="2403" spans="1:59" ht="15" customHeight="1" x14ac:dyDescent="0.2">
      <c r="A2403" s="1"/>
      <c r="B2403" s="24"/>
      <c r="C2403" s="17"/>
      <c r="D2403" s="18"/>
      <c r="E2403" s="14"/>
      <c r="F2403" s="14"/>
      <c r="G2403" s="14"/>
      <c r="H2403" s="14"/>
      <c r="I2403" s="14"/>
      <c r="J2403" s="14"/>
      <c r="K2403" s="14"/>
      <c r="L2403" s="14"/>
      <c r="M2403" s="14"/>
      <c r="N2403" s="14"/>
      <c r="O2403" s="14"/>
      <c r="P2403" s="14"/>
      <c r="Q2403" s="1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8"/>
      <c r="AC2403" s="28"/>
      <c r="AD2403" s="8"/>
      <c r="AE2403" s="8"/>
      <c r="AF2403" s="8"/>
      <c r="AG2403" s="8"/>
      <c r="AH2403" s="8"/>
      <c r="AI2403" s="8"/>
      <c r="AJ2403" s="8"/>
      <c r="AK2403" s="8"/>
      <c r="AL2403" s="8"/>
      <c r="AM2403" s="8"/>
      <c r="AN2403" s="8"/>
      <c r="AO2403" s="8"/>
      <c r="AP2403" s="15"/>
      <c r="AQ2403" s="15"/>
      <c r="AR2403" s="15"/>
      <c r="AS2403" s="15"/>
      <c r="AT2403" s="15"/>
      <c r="AU2403" s="15"/>
      <c r="AV2403" s="15"/>
      <c r="AW2403" s="15"/>
      <c r="AX2403" s="15"/>
      <c r="AY2403" s="15"/>
      <c r="AZ2403" s="10"/>
      <c r="BA2403" s="10"/>
      <c r="BB2403" s="10"/>
      <c r="BC2403" s="10"/>
      <c r="BD2403" s="10"/>
      <c r="BE2403" s="10"/>
      <c r="BF2403" s="10"/>
      <c r="BG2403" s="10"/>
    </row>
    <row r="2404" spans="1:59" ht="15" customHeight="1" x14ac:dyDescent="0.2">
      <c r="A2404" s="22"/>
      <c r="B2404" s="29">
        <v>10</v>
      </c>
      <c r="C2404" s="129" t="s">
        <v>58</v>
      </c>
      <c r="D2404" s="18"/>
      <c r="E2404" s="14"/>
      <c r="F2404" s="14"/>
      <c r="G2404" s="14"/>
      <c r="H2404" s="14"/>
      <c r="I2404" s="14"/>
      <c r="J2404" s="14"/>
      <c r="K2404" s="14">
        <v>2</v>
      </c>
      <c r="L2404" s="14"/>
      <c r="M2404" s="14"/>
      <c r="N2404" s="14"/>
      <c r="O2404" s="14"/>
      <c r="P2404" s="14"/>
      <c r="Q2404" s="1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8"/>
      <c r="AC2404" s="8"/>
      <c r="AD2404" s="8"/>
      <c r="AE2404" s="8"/>
      <c r="AF2404" s="8"/>
      <c r="AG2404" s="8"/>
      <c r="AH2404" s="8"/>
      <c r="AI2404" s="8"/>
      <c r="AJ2404" s="8"/>
      <c r="AK2404" s="8"/>
      <c r="AL2404" s="8"/>
      <c r="AM2404" s="8"/>
      <c r="AN2404" s="8"/>
      <c r="AO2404" s="8"/>
      <c r="AP2404" s="15"/>
      <c r="AQ2404" s="15"/>
      <c r="AR2404" s="15"/>
      <c r="AS2404" s="15"/>
      <c r="AT2404" s="15"/>
      <c r="AU2404" s="15"/>
      <c r="AV2404" s="15"/>
      <c r="AW2404" s="15"/>
      <c r="AX2404" s="15"/>
      <c r="AY2404" s="15"/>
      <c r="AZ2404" s="10"/>
      <c r="BA2404" s="10"/>
      <c r="BB2404" s="10"/>
      <c r="BC2404" s="10"/>
      <c r="BD2404" s="10"/>
      <c r="BE2404" s="10"/>
      <c r="BF2404" s="10"/>
      <c r="BG2404" s="10"/>
    </row>
    <row r="2405" spans="1:59" ht="15" customHeight="1" x14ac:dyDescent="0.2">
      <c r="A2405" s="1"/>
      <c r="B2405" s="30">
        <v>11</v>
      </c>
      <c r="C2405" s="17" t="s">
        <v>59</v>
      </c>
      <c r="D2405" s="18"/>
      <c r="E2405" s="14"/>
      <c r="F2405" s="14"/>
      <c r="G2405" s="14"/>
      <c r="H2405" s="14"/>
      <c r="I2405" s="14"/>
      <c r="J2405" s="14"/>
      <c r="K2405" s="14"/>
      <c r="L2405" s="14"/>
      <c r="M2405" s="14"/>
      <c r="N2405" s="14"/>
      <c r="O2405" s="14"/>
      <c r="P2405" s="14"/>
      <c r="Q2405" s="1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8"/>
      <c r="AC2405" s="8"/>
      <c r="AD2405" s="8"/>
      <c r="AE2405" s="8"/>
      <c r="AF2405" s="8"/>
      <c r="AG2405" s="8"/>
      <c r="AH2405" s="8"/>
      <c r="AI2405" s="8"/>
      <c r="AJ2405" s="8"/>
      <c r="AK2405" s="8"/>
      <c r="AL2405" s="8"/>
      <c r="AM2405" s="8"/>
      <c r="AN2405" s="8"/>
      <c r="AO2405" s="8"/>
      <c r="AP2405" s="15"/>
      <c r="AQ2405" s="15"/>
      <c r="AR2405" s="15"/>
      <c r="AS2405" s="15"/>
      <c r="AT2405" s="15"/>
      <c r="AU2405" s="15"/>
      <c r="AV2405" s="15"/>
      <c r="AW2405" s="15"/>
      <c r="AX2405" s="15"/>
      <c r="AY2405" s="15"/>
      <c r="AZ2405" s="10"/>
      <c r="BA2405" s="10"/>
      <c r="BB2405" s="10"/>
      <c r="BC2405" s="10"/>
      <c r="BD2405" s="10"/>
      <c r="BE2405" s="10"/>
      <c r="BF2405" s="10"/>
      <c r="BG2405" s="10"/>
    </row>
    <row r="2406" spans="1:59" ht="15" customHeight="1" x14ac:dyDescent="0.2">
      <c r="A2406" s="1"/>
      <c r="B2406" s="31">
        <v>12</v>
      </c>
      <c r="C2406" s="17" t="s">
        <v>60</v>
      </c>
      <c r="D2406" s="18"/>
      <c r="E2406" s="14"/>
      <c r="F2406" s="14"/>
      <c r="G2406" s="14"/>
      <c r="H2406" s="14"/>
      <c r="I2406" s="14"/>
      <c r="J2406" s="14"/>
      <c r="K2406" s="14"/>
      <c r="L2406" s="14"/>
      <c r="M2406" s="14"/>
      <c r="N2406" s="14"/>
      <c r="O2406" s="14"/>
      <c r="P2406" s="14"/>
      <c r="Q2406" s="1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8"/>
      <c r="AC2406" s="8"/>
      <c r="AD2406" s="8"/>
      <c r="AE2406" s="8"/>
      <c r="AF2406" s="8"/>
      <c r="AG2406" s="8"/>
      <c r="AH2406" s="8"/>
      <c r="AI2406" s="8"/>
      <c r="AJ2406" s="8"/>
      <c r="AK2406" s="8"/>
      <c r="AL2406" s="8"/>
      <c r="AM2406" s="8"/>
      <c r="AN2406" s="8"/>
      <c r="AO2406" s="8"/>
      <c r="AP2406" s="15"/>
      <c r="AQ2406" s="15"/>
      <c r="AR2406" s="15"/>
      <c r="AS2406" s="15"/>
      <c r="AT2406" s="9"/>
      <c r="AU2406" s="15"/>
      <c r="AV2406" s="15"/>
      <c r="AW2406" s="15"/>
      <c r="AX2406" s="15"/>
      <c r="AY2406" s="15"/>
      <c r="AZ2406" s="10"/>
      <c r="BA2406" s="10"/>
      <c r="BB2406" s="10"/>
      <c r="BC2406" s="10"/>
      <c r="BD2406" s="10"/>
      <c r="BE2406" s="10"/>
      <c r="BF2406" s="10"/>
      <c r="BG2406" s="10"/>
    </row>
    <row r="2407" spans="1:59" ht="15" customHeight="1" x14ac:dyDescent="0.2">
      <c r="A2407" s="1"/>
      <c r="B2407" s="31">
        <v>13</v>
      </c>
      <c r="C2407" s="17" t="s">
        <v>61</v>
      </c>
      <c r="D2407" s="18"/>
      <c r="E2407" s="14"/>
      <c r="F2407" s="14"/>
      <c r="G2407" s="14"/>
      <c r="H2407" s="14"/>
      <c r="I2407" s="14"/>
      <c r="J2407" s="14"/>
      <c r="K2407" s="14"/>
      <c r="L2407" s="14"/>
      <c r="M2407" s="14"/>
      <c r="N2407" s="14"/>
      <c r="O2407" s="14"/>
      <c r="P2407" s="14"/>
      <c r="Q2407" s="1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8"/>
      <c r="AC2407" s="8"/>
      <c r="AD2407" s="8"/>
      <c r="AE2407" s="8"/>
      <c r="AF2407" s="8"/>
      <c r="AG2407" s="8"/>
      <c r="AH2407" s="8"/>
      <c r="AI2407" s="8"/>
      <c r="AJ2407" s="8"/>
      <c r="AK2407" s="8"/>
      <c r="AL2407" s="8"/>
      <c r="AM2407" s="8"/>
      <c r="AN2407" s="8"/>
      <c r="AO2407" s="8"/>
      <c r="AP2407" s="15"/>
      <c r="AQ2407" s="15"/>
      <c r="AR2407" s="15"/>
      <c r="AS2407" s="15"/>
      <c r="AT2407" s="15"/>
      <c r="AU2407" s="15"/>
      <c r="AV2407" s="15"/>
      <c r="AW2407" s="15"/>
      <c r="AX2407" s="15"/>
      <c r="AY2407" s="15"/>
      <c r="AZ2407" s="10"/>
      <c r="BA2407" s="10"/>
      <c r="BB2407" s="10"/>
      <c r="BC2407" s="10"/>
      <c r="BD2407" s="10"/>
      <c r="BE2407" s="10"/>
      <c r="BF2407" s="10"/>
      <c r="BG2407" s="10"/>
    </row>
    <row r="2408" spans="1:59" ht="15" customHeight="1" x14ac:dyDescent="0.2">
      <c r="A2408" s="1"/>
      <c r="B2408" s="31">
        <v>14</v>
      </c>
      <c r="C2408" s="17" t="s">
        <v>62</v>
      </c>
      <c r="D2408" s="18"/>
      <c r="E2408" s="14"/>
      <c r="F2408" s="14"/>
      <c r="G2408" s="14"/>
      <c r="H2408" s="14"/>
      <c r="I2408" s="14"/>
      <c r="J2408" s="14"/>
      <c r="K2408" s="14"/>
      <c r="L2408" s="14"/>
      <c r="M2408" s="14"/>
      <c r="N2408" s="14"/>
      <c r="O2408" s="14"/>
      <c r="P2408" s="14"/>
      <c r="Q2408" s="1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8"/>
      <c r="AC2408" s="8"/>
      <c r="AD2408" s="8"/>
      <c r="AE2408" s="8"/>
      <c r="AF2408" s="8"/>
      <c r="AG2408" s="8"/>
      <c r="AH2408" s="8"/>
      <c r="AI2408" s="8"/>
      <c r="AJ2408" s="8"/>
      <c r="AK2408" s="8"/>
      <c r="AL2408" s="8"/>
      <c r="AM2408" s="8"/>
      <c r="AN2408" s="8"/>
      <c r="AO2408" s="8"/>
      <c r="AP2408" s="15"/>
      <c r="AQ2408" s="15"/>
      <c r="AR2408" s="15"/>
      <c r="AS2408" s="15"/>
      <c r="AT2408" s="15"/>
      <c r="AU2408" s="15"/>
      <c r="AV2408" s="15"/>
      <c r="AW2408" s="15"/>
      <c r="AX2408" s="15"/>
      <c r="AY2408" s="15"/>
      <c r="AZ2408" s="10"/>
      <c r="BA2408" s="10"/>
      <c r="BB2408" s="10"/>
      <c r="BC2408" s="10"/>
      <c r="BD2408" s="10"/>
      <c r="BE2408" s="10"/>
      <c r="BF2408" s="10"/>
      <c r="BG2408" s="10"/>
    </row>
    <row r="2409" spans="1:59" ht="15" customHeight="1" x14ac:dyDescent="0.2">
      <c r="A2409" s="1"/>
      <c r="B2409" s="31">
        <v>15</v>
      </c>
      <c r="C2409" s="129" t="s">
        <v>63</v>
      </c>
      <c r="D2409" s="18"/>
      <c r="E2409" s="14"/>
      <c r="F2409" s="14"/>
      <c r="G2409" s="14"/>
      <c r="H2409" s="14"/>
      <c r="I2409" s="14"/>
      <c r="J2409" s="14"/>
      <c r="K2409" s="14"/>
      <c r="L2409" s="14"/>
      <c r="M2409" s="14"/>
      <c r="N2409" s="14"/>
      <c r="O2409" s="14"/>
      <c r="P2409" s="14"/>
      <c r="Q2409" s="1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8">
        <v>10</v>
      </c>
      <c r="AC2409" s="8"/>
      <c r="AD2409" s="8"/>
      <c r="AE2409" s="8"/>
      <c r="AF2409" s="8"/>
      <c r="AG2409" s="8"/>
      <c r="AH2409" s="8"/>
      <c r="AI2409" s="8"/>
      <c r="AJ2409" s="8"/>
      <c r="AK2409" s="8"/>
      <c r="AL2409" s="8"/>
      <c r="AM2409" s="8"/>
      <c r="AN2409" s="8"/>
      <c r="AO2409" s="8"/>
      <c r="AP2409" s="15"/>
      <c r="AQ2409" s="15"/>
      <c r="AR2409" s="15"/>
      <c r="AS2409" s="15"/>
      <c r="AT2409" s="15"/>
      <c r="AU2409" s="9"/>
      <c r="AV2409" s="15"/>
      <c r="AW2409" s="15"/>
      <c r="AX2409" s="15"/>
      <c r="AY2409" s="15"/>
      <c r="AZ2409" s="10"/>
      <c r="BA2409" s="10"/>
      <c r="BB2409" s="10"/>
      <c r="BC2409" s="10"/>
      <c r="BD2409" s="10"/>
      <c r="BE2409" s="10"/>
      <c r="BF2409" s="10"/>
      <c r="BG2409" s="10"/>
    </row>
    <row r="2410" spans="1:59" ht="15" customHeight="1" x14ac:dyDescent="0.2">
      <c r="A2410" s="1"/>
      <c r="B2410" s="31">
        <v>16</v>
      </c>
      <c r="C2410" s="17" t="s">
        <v>64</v>
      </c>
      <c r="D2410" s="18"/>
      <c r="E2410" s="14"/>
      <c r="F2410" s="14"/>
      <c r="G2410" s="14"/>
      <c r="H2410" s="14"/>
      <c r="I2410" s="14"/>
      <c r="J2410" s="14"/>
      <c r="K2410" s="14"/>
      <c r="L2410" s="14"/>
      <c r="M2410" s="14"/>
      <c r="N2410" s="14"/>
      <c r="O2410" s="14"/>
      <c r="P2410" s="14"/>
      <c r="Q2410" s="1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8"/>
      <c r="AC2410" s="8"/>
      <c r="AD2410" s="8"/>
      <c r="AE2410" s="8"/>
      <c r="AF2410" s="8"/>
      <c r="AG2410" s="8"/>
      <c r="AH2410" s="8"/>
      <c r="AI2410" s="8"/>
      <c r="AJ2410" s="8"/>
      <c r="AK2410" s="8"/>
      <c r="AL2410" s="8"/>
      <c r="AM2410" s="8"/>
      <c r="AN2410" s="8"/>
      <c r="AO2410" s="8"/>
      <c r="AP2410" s="15"/>
      <c r="AQ2410" s="15"/>
      <c r="AR2410" s="15"/>
      <c r="AS2410" s="15"/>
      <c r="AT2410" s="15"/>
      <c r="AU2410" s="15"/>
      <c r="AV2410" s="15"/>
      <c r="AW2410" s="15"/>
      <c r="AX2410" s="15"/>
      <c r="AY2410" s="15"/>
      <c r="AZ2410" s="10"/>
      <c r="BA2410" s="10"/>
      <c r="BB2410" s="10"/>
      <c r="BC2410" s="10"/>
      <c r="BD2410" s="10"/>
      <c r="BE2410" s="10"/>
      <c r="BF2410" s="10"/>
      <c r="BG2410" s="10"/>
    </row>
    <row r="2411" spans="1:59" ht="15" customHeight="1" x14ac:dyDescent="0.2">
      <c r="A2411" s="1"/>
      <c r="B2411" s="31">
        <v>17</v>
      </c>
      <c r="C2411" s="129" t="s">
        <v>65</v>
      </c>
      <c r="D2411" s="18">
        <v>6</v>
      </c>
      <c r="E2411" s="14">
        <v>6</v>
      </c>
      <c r="F2411" s="14">
        <v>5</v>
      </c>
      <c r="G2411" s="14"/>
      <c r="H2411" s="14"/>
      <c r="I2411" s="14"/>
      <c r="J2411" s="14"/>
      <c r="K2411" s="14"/>
      <c r="L2411" s="14"/>
      <c r="M2411" s="14"/>
      <c r="N2411" s="14"/>
      <c r="O2411" s="14"/>
      <c r="P2411" s="14"/>
      <c r="Q2411" s="1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8"/>
      <c r="AC2411" s="8"/>
      <c r="AD2411" s="8"/>
      <c r="AE2411" s="8"/>
      <c r="AF2411" s="8"/>
      <c r="AG2411" s="8"/>
      <c r="AH2411" s="8"/>
      <c r="AI2411" s="8"/>
      <c r="AJ2411" s="8">
        <v>1</v>
      </c>
      <c r="AK2411" s="8"/>
      <c r="AL2411" s="8"/>
      <c r="AM2411" s="8"/>
      <c r="AN2411" s="8"/>
      <c r="AO2411" s="8"/>
      <c r="AP2411" s="15"/>
      <c r="AQ2411" s="15"/>
      <c r="AR2411" s="15"/>
      <c r="AS2411" s="15"/>
      <c r="AT2411" s="15"/>
      <c r="AU2411" s="15"/>
      <c r="AV2411" s="15"/>
      <c r="AW2411" s="15"/>
      <c r="AX2411" s="15"/>
      <c r="AY2411" s="15"/>
      <c r="AZ2411" s="10"/>
      <c r="BA2411" s="10"/>
      <c r="BB2411" s="10"/>
      <c r="BC2411" s="10"/>
      <c r="BD2411" s="10"/>
      <c r="BE2411" s="10"/>
      <c r="BF2411" s="10"/>
      <c r="BG2411" s="10"/>
    </row>
    <row r="2412" spans="1:59" ht="15" customHeight="1" x14ac:dyDescent="0.2">
      <c r="B2412" s="31">
        <v>18</v>
      </c>
      <c r="C2412" s="129" t="s">
        <v>66</v>
      </c>
      <c r="D2412" s="18"/>
      <c r="E2412" s="14"/>
      <c r="F2412" s="14"/>
      <c r="G2412" s="14"/>
      <c r="H2412" s="14"/>
      <c r="I2412" s="14"/>
      <c r="J2412" s="14"/>
      <c r="K2412" s="32">
        <v>1</v>
      </c>
      <c r="L2412" s="14"/>
      <c r="M2412" s="14"/>
      <c r="N2412" s="14"/>
      <c r="O2412" s="14"/>
      <c r="P2412" s="14"/>
      <c r="Q2412" s="1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8"/>
      <c r="AC2412" s="8"/>
      <c r="AD2412" s="8"/>
      <c r="AE2412" s="8"/>
      <c r="AF2412" s="8"/>
      <c r="AG2412" s="8"/>
      <c r="AH2412" s="8"/>
      <c r="AI2412" s="8"/>
      <c r="AJ2412" s="8"/>
      <c r="AK2412" s="8"/>
      <c r="AL2412" s="8"/>
      <c r="AM2412" s="8"/>
      <c r="AN2412" s="8"/>
      <c r="AO2412" s="8"/>
      <c r="AP2412" s="15"/>
      <c r="AQ2412" s="15"/>
      <c r="AR2412" s="15"/>
      <c r="AS2412" s="15"/>
      <c r="AT2412" s="15"/>
      <c r="AU2412" s="15"/>
      <c r="AV2412" s="15"/>
      <c r="AW2412" s="15"/>
      <c r="AX2412" s="15"/>
      <c r="AY2412" s="15"/>
      <c r="AZ2412" s="10"/>
      <c r="BA2412" s="10"/>
      <c r="BB2412" s="10"/>
      <c r="BC2412" s="10"/>
      <c r="BD2412" s="10"/>
      <c r="BE2412" s="10"/>
      <c r="BF2412" s="10"/>
      <c r="BG2412" s="10"/>
    </row>
    <row r="2413" spans="1:59" ht="15" customHeight="1" x14ac:dyDescent="0.2">
      <c r="A2413" s="33"/>
      <c r="B2413" s="31">
        <v>19</v>
      </c>
      <c r="C2413" s="129" t="s">
        <v>68</v>
      </c>
      <c r="D2413" s="18"/>
      <c r="E2413" s="14"/>
      <c r="F2413" s="14"/>
      <c r="G2413" s="14"/>
      <c r="H2413" s="14"/>
      <c r="I2413" s="14"/>
      <c r="J2413" s="14"/>
      <c r="K2413" s="14"/>
      <c r="L2413" s="14"/>
      <c r="M2413" s="14"/>
      <c r="N2413" s="14"/>
      <c r="O2413" s="14"/>
      <c r="P2413" s="14"/>
      <c r="Q2413" s="1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8"/>
      <c r="AC2413" s="8"/>
      <c r="AD2413" s="8"/>
      <c r="AE2413" s="8"/>
      <c r="AF2413" s="8"/>
      <c r="AG2413" s="8"/>
      <c r="AH2413" s="8"/>
      <c r="AI2413" s="34"/>
      <c r="AJ2413" s="8"/>
      <c r="AK2413" s="8"/>
      <c r="AL2413" s="8"/>
      <c r="AM2413" s="8">
        <v>8</v>
      </c>
      <c r="AN2413" s="8"/>
      <c r="AO2413" s="8"/>
      <c r="AP2413" s="15"/>
      <c r="AQ2413" s="15"/>
      <c r="AR2413" s="15"/>
      <c r="AS2413" s="15"/>
      <c r="AT2413" s="15"/>
      <c r="AU2413" s="15"/>
      <c r="AV2413" s="15"/>
      <c r="AW2413" s="15"/>
      <c r="AX2413" s="15"/>
      <c r="AY2413" s="15"/>
      <c r="AZ2413" s="10"/>
      <c r="BA2413" s="10"/>
      <c r="BB2413" s="10"/>
      <c r="BC2413" s="10"/>
      <c r="BD2413" s="10"/>
      <c r="BE2413" s="10"/>
      <c r="BF2413" s="10"/>
      <c r="BG2413" s="10"/>
    </row>
    <row r="2414" spans="1:59" ht="15" customHeight="1" x14ac:dyDescent="0.2">
      <c r="A2414" s="1"/>
      <c r="B2414" s="31">
        <v>20</v>
      </c>
      <c r="C2414" s="129" t="s">
        <v>69</v>
      </c>
      <c r="D2414" s="35"/>
      <c r="E2414" s="14"/>
      <c r="F2414" s="14"/>
      <c r="G2414" s="14"/>
      <c r="H2414" s="14"/>
      <c r="I2414" s="14"/>
      <c r="J2414" s="14"/>
      <c r="K2414" s="14">
        <v>1</v>
      </c>
      <c r="L2414" s="14"/>
      <c r="M2414" s="14"/>
      <c r="N2414" s="14"/>
      <c r="O2414" s="14"/>
      <c r="P2414" s="14"/>
      <c r="Q2414" s="1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8"/>
      <c r="AC2414" s="8"/>
      <c r="AD2414" s="8"/>
      <c r="AE2414" s="8"/>
      <c r="AF2414" s="8"/>
      <c r="AG2414" s="8"/>
      <c r="AH2414" s="8"/>
      <c r="AI2414" s="8"/>
      <c r="AJ2414" s="8"/>
      <c r="AK2414" s="8"/>
      <c r="AL2414" s="8"/>
      <c r="AM2414" s="8"/>
      <c r="AN2414" s="8"/>
      <c r="AO2414" s="8"/>
      <c r="AP2414" s="15"/>
      <c r="AQ2414" s="15"/>
      <c r="AR2414" s="15"/>
      <c r="AS2414" s="15"/>
      <c r="AT2414" s="15"/>
      <c r="AU2414" s="15"/>
      <c r="AV2414" s="15"/>
      <c r="AW2414" s="15"/>
      <c r="AX2414" s="15"/>
      <c r="AY2414" s="15"/>
      <c r="AZ2414" s="10"/>
      <c r="BA2414" s="10"/>
      <c r="BB2414" s="10"/>
      <c r="BC2414" s="10"/>
      <c r="BD2414" s="10"/>
      <c r="BE2414" s="10"/>
      <c r="BF2414" s="10"/>
      <c r="BG2414" s="10"/>
    </row>
    <row r="2415" spans="1:59" ht="15" customHeight="1" x14ac:dyDescent="0.2">
      <c r="A2415" s="1"/>
      <c r="B2415" s="31">
        <v>21</v>
      </c>
      <c r="C2415" s="17" t="s">
        <v>70</v>
      </c>
      <c r="D2415" s="18"/>
      <c r="E2415" s="14"/>
      <c r="F2415" s="14"/>
      <c r="G2415" s="14"/>
      <c r="H2415" s="14"/>
      <c r="I2415" s="14"/>
      <c r="J2415" s="14"/>
      <c r="K2415" s="14"/>
      <c r="L2415" s="14"/>
      <c r="M2415" s="14"/>
      <c r="N2415" s="14"/>
      <c r="O2415" s="14"/>
      <c r="P2415" s="14"/>
      <c r="Q2415" s="1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8"/>
      <c r="AC2415" s="8"/>
      <c r="AD2415" s="8"/>
      <c r="AE2415" s="8"/>
      <c r="AF2415" s="8"/>
      <c r="AG2415" s="8"/>
      <c r="AH2415" s="8"/>
      <c r="AI2415" s="8"/>
      <c r="AJ2415" s="8"/>
      <c r="AK2415" s="8"/>
      <c r="AL2415" s="8"/>
      <c r="AM2415" s="8"/>
      <c r="AN2415" s="8"/>
      <c r="AO2415" s="8"/>
      <c r="AP2415" s="15"/>
      <c r="AQ2415" s="15"/>
      <c r="AR2415" s="15"/>
      <c r="AS2415" s="15"/>
      <c r="AT2415" s="15"/>
      <c r="AU2415" s="15"/>
      <c r="AV2415" s="15"/>
      <c r="AW2415" s="15"/>
      <c r="AX2415" s="15"/>
      <c r="AY2415" s="15"/>
      <c r="AZ2415" s="10"/>
      <c r="BA2415" s="10"/>
      <c r="BB2415" s="10"/>
      <c r="BC2415" s="10"/>
      <c r="BD2415" s="10"/>
      <c r="BE2415" s="10"/>
      <c r="BF2415" s="10"/>
      <c r="BG2415" s="10"/>
    </row>
    <row r="2416" spans="1:59" ht="15" customHeight="1" x14ac:dyDescent="0.2">
      <c r="A2416" s="1"/>
      <c r="B2416" s="31">
        <v>22</v>
      </c>
      <c r="C2416" s="17" t="s">
        <v>71</v>
      </c>
      <c r="D2416" s="18"/>
      <c r="E2416" s="14"/>
      <c r="F2416" s="14"/>
      <c r="G2416" s="14"/>
      <c r="H2416" s="14"/>
      <c r="I2416" s="14"/>
      <c r="J2416" s="14"/>
      <c r="K2416" s="14"/>
      <c r="L2416" s="14"/>
      <c r="M2416" s="14"/>
      <c r="N2416" s="14"/>
      <c r="O2416" s="14"/>
      <c r="P2416" s="14"/>
      <c r="Q2416" s="1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8"/>
      <c r="AC2416" s="8"/>
      <c r="AD2416" s="8"/>
      <c r="AE2416" s="8"/>
      <c r="AF2416" s="8"/>
      <c r="AG2416" s="8"/>
      <c r="AH2416" s="8"/>
      <c r="AI2416" s="8"/>
      <c r="AJ2416" s="8"/>
      <c r="AK2416" s="8"/>
      <c r="AL2416" s="8"/>
      <c r="AM2416" s="8"/>
      <c r="AN2416" s="8"/>
      <c r="AO2416" s="8"/>
      <c r="AP2416" s="15"/>
      <c r="AQ2416" s="15"/>
      <c r="AR2416" s="15"/>
      <c r="AS2416" s="15"/>
      <c r="AT2416" s="15"/>
      <c r="AU2416" s="15"/>
      <c r="AV2416" s="15"/>
      <c r="AW2416" s="15"/>
      <c r="AX2416" s="15"/>
      <c r="AY2416" s="15"/>
      <c r="AZ2416" s="10"/>
      <c r="BA2416" s="10"/>
      <c r="BB2416" s="10"/>
      <c r="BC2416" s="10"/>
      <c r="BD2416" s="10"/>
      <c r="BE2416" s="10"/>
      <c r="BF2416" s="10"/>
      <c r="BG2416" s="10"/>
    </row>
    <row r="2417" spans="1:59" ht="15" customHeight="1" x14ac:dyDescent="0.2">
      <c r="A2417" s="1"/>
      <c r="B2417" s="31">
        <v>23</v>
      </c>
      <c r="C2417" s="17" t="s">
        <v>72</v>
      </c>
      <c r="D2417" s="18"/>
      <c r="E2417" s="14"/>
      <c r="F2417" s="14"/>
      <c r="G2417" s="14"/>
      <c r="H2417" s="14"/>
      <c r="I2417" s="14"/>
      <c r="J2417" s="14"/>
      <c r="K2417" s="14"/>
      <c r="L2417" s="14"/>
      <c r="M2417" s="36"/>
      <c r="N2417" s="14"/>
      <c r="O2417" s="14"/>
      <c r="P2417" s="14"/>
      <c r="Q2417" s="1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8"/>
      <c r="AC2417" s="8"/>
      <c r="AD2417" s="8"/>
      <c r="AE2417" s="8"/>
      <c r="AF2417" s="8"/>
      <c r="AG2417" s="8"/>
      <c r="AH2417" s="8"/>
      <c r="AI2417" s="8"/>
      <c r="AJ2417" s="8"/>
      <c r="AK2417" s="8"/>
      <c r="AL2417" s="8"/>
      <c r="AM2417" s="8"/>
      <c r="AN2417" s="8"/>
      <c r="AO2417" s="8"/>
      <c r="AP2417" s="15"/>
      <c r="AQ2417" s="15"/>
      <c r="AR2417" s="15"/>
      <c r="AS2417" s="15"/>
      <c r="AT2417" s="15"/>
      <c r="AU2417" s="15"/>
      <c r="AV2417" s="15"/>
      <c r="AW2417" s="15"/>
      <c r="AX2417" s="15"/>
      <c r="AY2417" s="15"/>
      <c r="AZ2417" s="10"/>
      <c r="BA2417" s="10"/>
      <c r="BB2417" s="10"/>
      <c r="BC2417" s="10"/>
      <c r="BD2417" s="10"/>
      <c r="BE2417" s="10"/>
      <c r="BF2417" s="10"/>
      <c r="BG2417" s="10"/>
    </row>
    <row r="2418" spans="1:59" ht="15" customHeight="1" x14ac:dyDescent="0.2">
      <c r="A2418" s="1" t="s">
        <v>472</v>
      </c>
      <c r="B2418" s="31">
        <v>24</v>
      </c>
      <c r="C2418" s="129" t="s">
        <v>73</v>
      </c>
      <c r="D2418" s="18">
        <v>3</v>
      </c>
      <c r="E2418" s="14">
        <v>3</v>
      </c>
      <c r="F2418" s="14">
        <v>6</v>
      </c>
      <c r="G2418" s="14"/>
      <c r="H2418" s="14"/>
      <c r="I2418" s="14"/>
      <c r="J2418" s="14"/>
      <c r="K2418" s="14">
        <v>2</v>
      </c>
      <c r="L2418" s="14"/>
      <c r="M2418" s="14"/>
      <c r="N2418" s="14"/>
      <c r="O2418" s="14"/>
      <c r="P2418" s="14"/>
      <c r="Q2418" s="1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8">
        <v>3</v>
      </c>
      <c r="AC2418" s="8">
        <v>6</v>
      </c>
      <c r="AD2418" s="8">
        <v>3</v>
      </c>
      <c r="AE2418" s="8"/>
      <c r="AF2418" s="8"/>
      <c r="AG2418" s="8"/>
      <c r="AH2418" s="8"/>
      <c r="AI2418" s="8"/>
      <c r="AJ2418" s="8"/>
      <c r="AK2418" s="8">
        <v>5</v>
      </c>
      <c r="AL2418" s="8">
        <v>5</v>
      </c>
      <c r="AM2418" s="8"/>
      <c r="AN2418" s="8"/>
      <c r="AO2418" s="8">
        <v>5</v>
      </c>
      <c r="AP2418" s="15"/>
      <c r="AQ2418" s="15"/>
      <c r="AR2418" s="15"/>
      <c r="AS2418" s="15"/>
      <c r="AT2418" s="15"/>
      <c r="AU2418" s="15"/>
      <c r="AV2418" s="15"/>
      <c r="AW2418" s="15"/>
      <c r="AX2418" s="15"/>
      <c r="AY2418" s="15"/>
      <c r="AZ2418" s="10"/>
      <c r="BA2418" s="10"/>
      <c r="BB2418" s="10"/>
      <c r="BC2418" s="10"/>
      <c r="BD2418" s="10"/>
      <c r="BE2418" s="10"/>
      <c r="BF2418" s="10"/>
      <c r="BG2418" s="10"/>
    </row>
    <row r="2419" spans="1:59" ht="15" customHeight="1" x14ac:dyDescent="0.2">
      <c r="A2419" s="1"/>
      <c r="B2419" s="31">
        <v>25</v>
      </c>
      <c r="C2419" s="17" t="s">
        <v>74</v>
      </c>
      <c r="D2419" s="18"/>
      <c r="E2419" s="14"/>
      <c r="F2419" s="14"/>
      <c r="G2419" s="14"/>
      <c r="H2419" s="14"/>
      <c r="I2419" s="14"/>
      <c r="J2419" s="14"/>
      <c r="K2419" s="14"/>
      <c r="L2419" s="14"/>
      <c r="M2419" s="14"/>
      <c r="N2419" s="14"/>
      <c r="O2419" s="14"/>
      <c r="P2419" s="14"/>
      <c r="Q2419" s="1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8"/>
      <c r="AC2419" s="8"/>
      <c r="AD2419" s="8"/>
      <c r="AE2419" s="8"/>
      <c r="AF2419" s="8"/>
      <c r="AG2419" s="8"/>
      <c r="AH2419" s="8"/>
      <c r="AI2419" s="8"/>
      <c r="AJ2419" s="8"/>
      <c r="AK2419" s="8"/>
      <c r="AL2419" s="8"/>
      <c r="AM2419" s="8"/>
      <c r="AN2419" s="8"/>
      <c r="AO2419" s="8"/>
      <c r="AP2419" s="15"/>
      <c r="AQ2419" s="15"/>
      <c r="AR2419" s="15"/>
      <c r="AS2419" s="15"/>
      <c r="AT2419" s="15"/>
      <c r="AU2419" s="15"/>
      <c r="AV2419" s="15"/>
      <c r="AW2419" s="15"/>
      <c r="AX2419" s="15"/>
      <c r="AY2419" s="15"/>
      <c r="AZ2419" s="10"/>
      <c r="BA2419" s="10"/>
      <c r="BB2419" s="10"/>
      <c r="BC2419" s="10"/>
      <c r="BD2419" s="10"/>
      <c r="BE2419" s="10"/>
      <c r="BF2419" s="10"/>
      <c r="BG2419" s="10"/>
    </row>
    <row r="2420" spans="1:59" ht="15" customHeight="1" x14ac:dyDescent="0.2">
      <c r="A2420" s="1"/>
      <c r="B2420" s="31">
        <v>26</v>
      </c>
      <c r="C2420" s="17" t="s">
        <v>75</v>
      </c>
      <c r="D2420" s="18"/>
      <c r="E2420" s="14"/>
      <c r="F2420" s="14"/>
      <c r="G2420" s="14"/>
      <c r="H2420" s="14"/>
      <c r="I2420" s="14"/>
      <c r="J2420" s="14"/>
      <c r="K2420" s="14"/>
      <c r="L2420" s="14"/>
      <c r="M2420" s="14"/>
      <c r="N2420" s="14"/>
      <c r="O2420" s="14"/>
      <c r="P2420" s="14"/>
      <c r="Q2420" s="1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8"/>
      <c r="AC2420" s="8"/>
      <c r="AD2420" s="8"/>
      <c r="AE2420" s="8"/>
      <c r="AF2420" s="8"/>
      <c r="AG2420" s="8"/>
      <c r="AH2420" s="8"/>
      <c r="AI2420" s="8"/>
      <c r="AJ2420" s="8"/>
      <c r="AK2420" s="8"/>
      <c r="AL2420" s="8"/>
      <c r="AM2420" s="8"/>
      <c r="AN2420" s="8"/>
      <c r="AO2420" s="8"/>
      <c r="AP2420" s="15"/>
      <c r="AQ2420" s="15"/>
      <c r="AR2420" s="15"/>
      <c r="AS2420" s="15"/>
      <c r="AT2420" s="15"/>
      <c r="AU2420" s="15"/>
      <c r="AV2420" s="15"/>
      <c r="AW2420" s="15"/>
      <c r="AX2420" s="15"/>
      <c r="AY2420" s="15"/>
      <c r="AZ2420" s="10"/>
      <c r="BA2420" s="10"/>
      <c r="BB2420" s="10"/>
      <c r="BC2420" s="10"/>
      <c r="BD2420" s="10"/>
      <c r="BE2420" s="10"/>
      <c r="BF2420" s="10"/>
      <c r="BG2420" s="10"/>
    </row>
    <row r="2421" spans="1:59" ht="15" customHeight="1" x14ac:dyDescent="0.2">
      <c r="A2421" s="1"/>
      <c r="B2421" s="31">
        <v>27</v>
      </c>
      <c r="C2421" s="129" t="s">
        <v>76</v>
      </c>
      <c r="D2421" s="18"/>
      <c r="E2421" s="14"/>
      <c r="F2421" s="14"/>
      <c r="G2421" s="14"/>
      <c r="H2421" s="14"/>
      <c r="I2421" s="14"/>
      <c r="J2421" s="14"/>
      <c r="K2421" s="14"/>
      <c r="L2421" s="14"/>
      <c r="M2421" s="14"/>
      <c r="N2421" s="14"/>
      <c r="O2421" s="14"/>
      <c r="P2421" s="14"/>
      <c r="Q2421" s="1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8">
        <v>7</v>
      </c>
      <c r="AC2421" s="8"/>
      <c r="AD2421" s="8"/>
      <c r="AE2421" s="8"/>
      <c r="AF2421" s="8"/>
      <c r="AG2421" s="8"/>
      <c r="AH2421" s="8"/>
      <c r="AI2421" s="8"/>
      <c r="AJ2421" s="8"/>
      <c r="AK2421" s="8">
        <v>4</v>
      </c>
      <c r="AL2421" s="8">
        <v>4</v>
      </c>
      <c r="AM2421" s="8"/>
      <c r="AN2421" s="8"/>
      <c r="AO2421" s="8">
        <v>4</v>
      </c>
      <c r="AP2421" s="15"/>
      <c r="AQ2421" s="15"/>
      <c r="AR2421" s="15"/>
      <c r="AS2421" s="15"/>
      <c r="AT2421" s="15"/>
      <c r="AU2421" s="15"/>
      <c r="AV2421" s="15"/>
      <c r="AW2421" s="15"/>
      <c r="AX2421" s="15"/>
      <c r="AY2421" s="15"/>
      <c r="AZ2421" s="10"/>
      <c r="BA2421" s="10"/>
      <c r="BB2421" s="10"/>
      <c r="BC2421" s="10"/>
      <c r="BD2421" s="10"/>
      <c r="BE2421" s="10"/>
      <c r="BF2421" s="10"/>
      <c r="BG2421" s="10"/>
    </row>
    <row r="2422" spans="1:59" ht="15" customHeight="1" x14ac:dyDescent="0.2">
      <c r="A2422" s="1"/>
      <c r="B2422" s="31">
        <v>28</v>
      </c>
      <c r="C2422" s="129" t="s">
        <v>77</v>
      </c>
      <c r="D2422" s="18"/>
      <c r="E2422" s="14"/>
      <c r="F2422" s="14"/>
      <c r="G2422" s="14"/>
      <c r="H2422" s="14"/>
      <c r="I2422" s="14"/>
      <c r="J2422" s="14"/>
      <c r="K2422" s="14"/>
      <c r="L2422" s="14"/>
      <c r="M2422" s="14"/>
      <c r="N2422" s="14"/>
      <c r="O2422" s="14"/>
      <c r="P2422" s="14"/>
      <c r="Q2422" s="1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8">
        <v>10</v>
      </c>
      <c r="AC2422" s="8"/>
      <c r="AD2422" s="8"/>
      <c r="AE2422" s="8"/>
      <c r="AF2422" s="8"/>
      <c r="AG2422" s="8"/>
      <c r="AH2422" s="8"/>
      <c r="AI2422" s="8"/>
      <c r="AJ2422" s="8"/>
      <c r="AK2422" s="8"/>
      <c r="AL2422" s="8"/>
      <c r="AM2422" s="8"/>
      <c r="AN2422" s="8"/>
      <c r="AO2422" s="8"/>
      <c r="AP2422" s="15"/>
      <c r="AQ2422" s="15"/>
      <c r="AR2422" s="15"/>
      <c r="AS2422" s="15"/>
      <c r="AT2422" s="15"/>
      <c r="AU2422" s="15"/>
      <c r="AV2422" s="15"/>
      <c r="AW2422" s="15"/>
      <c r="AX2422" s="15"/>
      <c r="AY2422" s="15"/>
      <c r="AZ2422" s="10"/>
      <c r="BA2422" s="10"/>
      <c r="BB2422" s="10"/>
      <c r="BC2422" s="10"/>
      <c r="BD2422" s="10"/>
      <c r="BE2422" s="10"/>
      <c r="BF2422" s="10"/>
      <c r="BG2422" s="10"/>
    </row>
    <row r="2423" spans="1:59" ht="15" customHeight="1" x14ac:dyDescent="0.2">
      <c r="A2423" s="1"/>
      <c r="B2423" s="31">
        <v>29</v>
      </c>
      <c r="C2423" s="129" t="s">
        <v>78</v>
      </c>
      <c r="D2423" s="18">
        <v>6</v>
      </c>
      <c r="E2423" s="14"/>
      <c r="F2423" s="14"/>
      <c r="G2423" s="14"/>
      <c r="H2423" s="14"/>
      <c r="I2423" s="14"/>
      <c r="J2423" s="14"/>
      <c r="K2423" s="14">
        <v>1</v>
      </c>
      <c r="L2423" s="14"/>
      <c r="M2423" s="14"/>
      <c r="N2423" s="14"/>
      <c r="O2423" s="14"/>
      <c r="P2423" s="14"/>
      <c r="Q2423" s="1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8"/>
      <c r="AC2423" s="8"/>
      <c r="AD2423" s="8"/>
      <c r="AE2423" s="8"/>
      <c r="AF2423" s="8"/>
      <c r="AG2423" s="8"/>
      <c r="AH2423" s="8"/>
      <c r="AI2423" s="8"/>
      <c r="AJ2423" s="8"/>
      <c r="AK2423" s="8"/>
      <c r="AL2423" s="8"/>
      <c r="AM2423" s="8"/>
      <c r="AN2423" s="8"/>
      <c r="AO2423" s="8"/>
      <c r="AP2423" s="15"/>
      <c r="AQ2423" s="15"/>
      <c r="AR2423" s="15"/>
      <c r="AS2423" s="15"/>
      <c r="AT2423" s="15"/>
      <c r="AU2423" s="15"/>
      <c r="AV2423" s="15"/>
      <c r="AW2423" s="15"/>
      <c r="AX2423" s="15"/>
      <c r="AY2423" s="15"/>
      <c r="AZ2423" s="10"/>
      <c r="BA2423" s="10"/>
      <c r="BB2423" s="10"/>
      <c r="BC2423" s="10"/>
      <c r="BD2423" s="10"/>
      <c r="BE2423" s="10"/>
      <c r="BF2423" s="10"/>
      <c r="BG2423" s="10"/>
    </row>
    <row r="2424" spans="1:59" ht="15" customHeight="1" x14ac:dyDescent="0.2">
      <c r="A2424" s="1"/>
      <c r="B2424" s="37"/>
      <c r="C2424" s="17" t="s">
        <v>79</v>
      </c>
      <c r="D2424" s="18"/>
      <c r="E2424" s="14"/>
      <c r="F2424" s="14"/>
      <c r="G2424" s="14"/>
      <c r="H2424" s="14"/>
      <c r="I2424" s="14"/>
      <c r="J2424" s="14"/>
      <c r="K2424" s="14"/>
      <c r="L2424" s="14"/>
      <c r="M2424" s="14"/>
      <c r="N2424" s="14"/>
      <c r="O2424" s="14"/>
      <c r="P2424" s="14"/>
      <c r="Q2424" s="1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8"/>
      <c r="AC2424" s="8"/>
      <c r="AD2424" s="8"/>
      <c r="AE2424" s="8"/>
      <c r="AF2424" s="8"/>
      <c r="AG2424" s="8"/>
      <c r="AH2424" s="8"/>
      <c r="AI2424" s="8"/>
      <c r="AJ2424" s="8"/>
      <c r="AK2424" s="8"/>
      <c r="AL2424" s="8"/>
      <c r="AM2424" s="8"/>
      <c r="AN2424" s="8"/>
      <c r="AO2424" s="8"/>
      <c r="AP2424" s="15"/>
      <c r="AQ2424" s="15"/>
      <c r="AR2424" s="15"/>
      <c r="AS2424" s="15"/>
      <c r="AT2424" s="15"/>
      <c r="AU2424" s="15"/>
      <c r="AV2424" s="15"/>
      <c r="AW2424" s="15"/>
      <c r="AX2424" s="15"/>
      <c r="AY2424" s="15"/>
      <c r="AZ2424" s="10"/>
      <c r="BA2424" s="10"/>
      <c r="BB2424" s="10"/>
      <c r="BC2424" s="10"/>
      <c r="BD2424" s="10"/>
      <c r="BE2424" s="10"/>
      <c r="BF2424" s="10"/>
      <c r="BG2424" s="10"/>
    </row>
    <row r="2425" spans="1:59" ht="15" customHeight="1" x14ac:dyDescent="0.2">
      <c r="A2425" s="1"/>
      <c r="B2425" s="38"/>
      <c r="C2425" s="17"/>
      <c r="D2425" s="18"/>
      <c r="E2425" s="14"/>
      <c r="F2425" s="14"/>
      <c r="G2425" s="14"/>
      <c r="H2425" s="14"/>
      <c r="I2425" s="14"/>
      <c r="J2425" s="14"/>
      <c r="K2425" s="14"/>
      <c r="L2425" s="14"/>
      <c r="M2425" s="14"/>
      <c r="N2425" s="14"/>
      <c r="O2425" s="14"/>
      <c r="P2425" s="14"/>
      <c r="Q2425" s="1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8"/>
      <c r="AC2425" s="8"/>
      <c r="AD2425" s="8"/>
      <c r="AE2425" s="8"/>
      <c r="AF2425" s="8"/>
      <c r="AG2425" s="8"/>
      <c r="AH2425" s="8"/>
      <c r="AI2425" s="8"/>
      <c r="AJ2425" s="8"/>
      <c r="AK2425" s="8"/>
      <c r="AL2425" s="8"/>
      <c r="AM2425" s="8"/>
      <c r="AN2425" s="8"/>
      <c r="AO2425" s="8"/>
      <c r="AP2425" s="15"/>
      <c r="AQ2425" s="15"/>
      <c r="AR2425" s="15"/>
      <c r="AS2425" s="15"/>
      <c r="AT2425" s="15"/>
      <c r="AU2425" s="15"/>
      <c r="AV2425" s="15"/>
      <c r="AW2425" s="15"/>
      <c r="AX2425" s="15"/>
      <c r="AY2425" s="15"/>
      <c r="AZ2425" s="10"/>
      <c r="BA2425" s="10"/>
      <c r="BB2425" s="10"/>
      <c r="BC2425" s="10"/>
      <c r="BD2425" s="10"/>
      <c r="BE2425" s="10"/>
      <c r="BF2425" s="10"/>
      <c r="BG2425" s="10"/>
    </row>
    <row r="2426" spans="1:59" ht="15" customHeight="1" x14ac:dyDescent="0.2">
      <c r="A2426" s="1"/>
      <c r="B2426" s="39">
        <v>30</v>
      </c>
      <c r="C2426" s="17" t="s">
        <v>80</v>
      </c>
      <c r="D2426" s="18"/>
      <c r="E2426" s="14"/>
      <c r="F2426" s="14"/>
      <c r="G2426" s="14"/>
      <c r="H2426" s="14"/>
      <c r="I2426" s="14"/>
      <c r="J2426" s="14"/>
      <c r="K2426" s="14"/>
      <c r="L2426" s="14"/>
      <c r="M2426" s="14"/>
      <c r="N2426" s="14"/>
      <c r="O2426" s="14"/>
      <c r="P2426" s="14"/>
      <c r="Q2426" s="1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8"/>
      <c r="AC2426" s="8"/>
      <c r="AD2426" s="8"/>
      <c r="AE2426" s="8"/>
      <c r="AF2426" s="8"/>
      <c r="AG2426" s="8"/>
      <c r="AH2426" s="8"/>
      <c r="AI2426" s="8"/>
      <c r="AJ2426" s="8"/>
      <c r="AK2426" s="8"/>
      <c r="AL2426" s="8"/>
      <c r="AM2426" s="8"/>
      <c r="AN2426" s="8"/>
      <c r="AO2426" s="8"/>
      <c r="AP2426" s="15"/>
      <c r="AQ2426" s="15"/>
      <c r="AR2426" s="15"/>
      <c r="AS2426" s="15"/>
      <c r="AT2426" s="15"/>
      <c r="AU2426" s="15"/>
      <c r="AV2426" s="15"/>
      <c r="AW2426" s="15"/>
      <c r="AX2426" s="15"/>
      <c r="AY2426" s="15"/>
      <c r="AZ2426" s="10"/>
      <c r="BA2426" s="10"/>
      <c r="BB2426" s="10"/>
      <c r="BC2426" s="10"/>
      <c r="BD2426" s="10"/>
      <c r="BE2426" s="10"/>
      <c r="BF2426" s="10"/>
      <c r="BG2426" s="10"/>
    </row>
    <row r="2427" spans="1:59" ht="15" customHeight="1" x14ac:dyDescent="0.2">
      <c r="A2427" s="1"/>
      <c r="B2427" s="39">
        <v>31</v>
      </c>
      <c r="C2427" s="17" t="s">
        <v>81</v>
      </c>
      <c r="D2427" s="18"/>
      <c r="E2427" s="14"/>
      <c r="F2427" s="14"/>
      <c r="G2427" s="14"/>
      <c r="H2427" s="14"/>
      <c r="I2427" s="14"/>
      <c r="J2427" s="14"/>
      <c r="K2427" s="14"/>
      <c r="L2427" s="14"/>
      <c r="M2427" s="14"/>
      <c r="N2427" s="14"/>
      <c r="O2427" s="14"/>
      <c r="P2427" s="14"/>
      <c r="Q2427" s="1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8"/>
      <c r="AC2427" s="8"/>
      <c r="AD2427" s="8"/>
      <c r="AE2427" s="8"/>
      <c r="AF2427" s="8"/>
      <c r="AG2427" s="8"/>
      <c r="AH2427" s="8"/>
      <c r="AI2427" s="8"/>
      <c r="AJ2427" s="8"/>
      <c r="AK2427" s="8"/>
      <c r="AL2427" s="8"/>
      <c r="AM2427" s="8"/>
      <c r="AN2427" s="8"/>
      <c r="AO2427" s="8"/>
      <c r="AP2427" s="15"/>
      <c r="AQ2427" s="15"/>
      <c r="AR2427" s="15"/>
      <c r="AS2427" s="15"/>
      <c r="AT2427" s="15"/>
      <c r="AU2427" s="15"/>
      <c r="AV2427" s="15"/>
      <c r="AW2427" s="15"/>
      <c r="AX2427" s="15"/>
      <c r="AY2427" s="15"/>
      <c r="AZ2427" s="10"/>
      <c r="BA2427" s="10"/>
      <c r="BB2427" s="10"/>
      <c r="BC2427" s="10"/>
      <c r="BD2427" s="10"/>
      <c r="BE2427" s="10"/>
      <c r="BF2427" s="10"/>
      <c r="BG2427" s="10"/>
    </row>
    <row r="2428" spans="1:59" ht="15" customHeight="1" x14ac:dyDescent="0.2">
      <c r="A2428" s="1"/>
      <c r="B2428" s="39">
        <v>32</v>
      </c>
      <c r="C2428" s="17" t="s">
        <v>82</v>
      </c>
      <c r="D2428" s="18"/>
      <c r="E2428" s="14"/>
      <c r="F2428" s="14"/>
      <c r="G2428" s="14"/>
      <c r="H2428" s="14"/>
      <c r="I2428" s="14"/>
      <c r="J2428" s="14"/>
      <c r="K2428" s="14"/>
      <c r="L2428" s="14"/>
      <c r="M2428" s="14"/>
      <c r="N2428" s="14"/>
      <c r="O2428" s="14"/>
      <c r="P2428" s="14"/>
      <c r="Q2428" s="1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8"/>
      <c r="AC2428" s="8"/>
      <c r="AD2428" s="8"/>
      <c r="AE2428" s="8"/>
      <c r="AF2428" s="8"/>
      <c r="AG2428" s="8"/>
      <c r="AH2428" s="8"/>
      <c r="AI2428" s="8"/>
      <c r="AJ2428" s="8"/>
      <c r="AK2428" s="8"/>
      <c r="AL2428" s="8"/>
      <c r="AM2428" s="8"/>
      <c r="AN2428" s="8"/>
      <c r="AO2428" s="8"/>
      <c r="AP2428" s="15"/>
      <c r="AQ2428" s="15"/>
      <c r="AR2428" s="15"/>
      <c r="AS2428" s="15"/>
      <c r="AT2428" s="15"/>
      <c r="AU2428" s="15"/>
      <c r="AV2428" s="15"/>
      <c r="AW2428" s="15"/>
      <c r="AX2428" s="15"/>
      <c r="AY2428" s="15"/>
      <c r="AZ2428" s="10"/>
      <c r="BA2428" s="10"/>
      <c r="BB2428" s="10"/>
      <c r="BC2428" s="10"/>
      <c r="BD2428" s="10"/>
      <c r="BE2428" s="10"/>
      <c r="BF2428" s="10"/>
      <c r="BG2428" s="10"/>
    </row>
    <row r="2429" spans="1:59" ht="15" customHeight="1" x14ac:dyDescent="0.2">
      <c r="A2429" s="1"/>
      <c r="B2429" s="22"/>
      <c r="C2429" s="129" t="s">
        <v>473</v>
      </c>
      <c r="D2429" s="18"/>
      <c r="E2429" s="14"/>
      <c r="F2429" s="14"/>
      <c r="G2429" s="14"/>
      <c r="H2429" s="14"/>
      <c r="I2429" s="14"/>
      <c r="J2429" s="14"/>
      <c r="K2429" s="14">
        <v>2</v>
      </c>
      <c r="L2429" s="14"/>
      <c r="M2429" s="14"/>
      <c r="N2429" s="14"/>
      <c r="O2429" s="14"/>
      <c r="P2429" s="14"/>
      <c r="Q2429" s="1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8"/>
      <c r="AC2429" s="8"/>
      <c r="AD2429" s="8"/>
      <c r="AE2429" s="8"/>
      <c r="AF2429" s="8"/>
      <c r="AG2429" s="8"/>
      <c r="AH2429" s="8"/>
      <c r="AI2429" s="8"/>
      <c r="AJ2429" s="8"/>
      <c r="AK2429" s="8"/>
      <c r="AL2429" s="8"/>
      <c r="AM2429" s="8"/>
      <c r="AN2429" s="8"/>
      <c r="AO2429" s="8"/>
      <c r="AP2429" s="15"/>
      <c r="AQ2429" s="15"/>
      <c r="AR2429" s="15"/>
      <c r="AS2429" s="15"/>
      <c r="AT2429" s="15"/>
      <c r="AU2429" s="15"/>
      <c r="AV2429" s="15"/>
      <c r="AW2429" s="15"/>
      <c r="AX2429" s="15"/>
      <c r="AY2429" s="15"/>
      <c r="AZ2429" s="10"/>
      <c r="BA2429" s="10"/>
      <c r="BB2429" s="10"/>
      <c r="BC2429" s="10"/>
      <c r="BD2429" s="10"/>
      <c r="BE2429" s="10"/>
      <c r="BF2429" s="10"/>
      <c r="BG2429" s="10"/>
    </row>
    <row r="2430" spans="1:59" ht="15" customHeight="1" x14ac:dyDescent="0.2">
      <c r="A2430" s="1"/>
      <c r="B2430" s="40">
        <v>33</v>
      </c>
      <c r="C2430" s="17" t="s">
        <v>83</v>
      </c>
      <c r="D2430" s="18"/>
      <c r="E2430" s="14"/>
      <c r="F2430" s="14"/>
      <c r="G2430" s="14"/>
      <c r="H2430" s="14"/>
      <c r="I2430" s="14"/>
      <c r="J2430" s="14"/>
      <c r="K2430" s="14"/>
      <c r="L2430" s="14"/>
      <c r="M2430" s="14"/>
      <c r="N2430" s="14"/>
      <c r="O2430" s="14"/>
      <c r="P2430" s="14"/>
      <c r="Q2430" s="1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8"/>
      <c r="AC2430" s="8"/>
      <c r="AD2430" s="8"/>
      <c r="AE2430" s="8"/>
      <c r="AF2430" s="8"/>
      <c r="AG2430" s="8"/>
      <c r="AH2430" s="8"/>
      <c r="AI2430" s="8"/>
      <c r="AJ2430" s="8"/>
      <c r="AK2430" s="8"/>
      <c r="AL2430" s="8"/>
      <c r="AM2430" s="8"/>
      <c r="AN2430" s="8"/>
      <c r="AO2430" s="8"/>
      <c r="AP2430" s="15"/>
      <c r="AQ2430" s="15"/>
      <c r="AR2430" s="15"/>
      <c r="AS2430" s="15"/>
      <c r="AT2430" s="15"/>
      <c r="AU2430" s="15"/>
      <c r="AV2430" s="15"/>
      <c r="AW2430" s="15"/>
      <c r="AX2430" s="15"/>
      <c r="AY2430" s="15"/>
      <c r="AZ2430" s="10"/>
      <c r="BA2430" s="10"/>
      <c r="BB2430" s="10"/>
      <c r="BC2430" s="10"/>
      <c r="BD2430" s="10"/>
      <c r="BE2430" s="10"/>
      <c r="BF2430" s="10"/>
      <c r="BG2430" s="10"/>
    </row>
    <row r="2431" spans="1:59" ht="15" customHeight="1" x14ac:dyDescent="0.2">
      <c r="A2431" s="1"/>
      <c r="B2431" s="40">
        <v>38</v>
      </c>
      <c r="C2431" s="129" t="s">
        <v>84</v>
      </c>
      <c r="D2431" s="18">
        <v>8</v>
      </c>
      <c r="E2431" s="14">
        <v>4</v>
      </c>
      <c r="F2431" s="14">
        <v>4</v>
      </c>
      <c r="G2431" s="14"/>
      <c r="H2431" s="14"/>
      <c r="I2431" s="14"/>
      <c r="J2431" s="14"/>
      <c r="K2431" s="14"/>
      <c r="L2431" s="14"/>
      <c r="M2431" s="14"/>
      <c r="N2431" s="14"/>
      <c r="O2431" s="14"/>
      <c r="P2431" s="14"/>
      <c r="Q2431" s="14"/>
      <c r="R2431" s="4"/>
      <c r="S2431" s="4"/>
      <c r="T2431" s="4">
        <v>1</v>
      </c>
      <c r="U2431" s="4"/>
      <c r="V2431" s="4"/>
      <c r="W2431" s="4"/>
      <c r="X2431" s="4"/>
      <c r="Y2431" s="4"/>
      <c r="Z2431" s="4"/>
      <c r="AA2431" s="4"/>
      <c r="AB2431" s="8"/>
      <c r="AC2431" s="8"/>
      <c r="AD2431" s="8"/>
      <c r="AE2431" s="8"/>
      <c r="AF2431" s="8"/>
      <c r="AG2431" s="8"/>
      <c r="AH2431" s="8"/>
      <c r="AI2431" s="8"/>
      <c r="AJ2431" s="8"/>
      <c r="AK2431" s="8"/>
      <c r="AL2431" s="8"/>
      <c r="AM2431" s="8"/>
      <c r="AN2431" s="8"/>
      <c r="AO2431" s="8"/>
      <c r="AP2431" s="15"/>
      <c r="AQ2431" s="15"/>
      <c r="AR2431" s="15"/>
      <c r="AS2431" s="15"/>
      <c r="AT2431" s="15"/>
      <c r="AU2431" s="15"/>
      <c r="AV2431" s="15"/>
      <c r="AW2431" s="15"/>
      <c r="AX2431" s="15"/>
      <c r="AY2431" s="15"/>
      <c r="AZ2431" s="10"/>
      <c r="BA2431" s="10"/>
      <c r="BB2431" s="10"/>
      <c r="BC2431" s="10"/>
      <c r="BD2431" s="10"/>
      <c r="BE2431" s="10"/>
      <c r="BF2431" s="10"/>
      <c r="BG2431" s="10"/>
    </row>
    <row r="2432" spans="1:59" ht="15" customHeight="1" x14ac:dyDescent="0.2">
      <c r="A2432" s="1"/>
      <c r="B2432" s="40">
        <v>34</v>
      </c>
      <c r="C2432" s="129" t="s">
        <v>85</v>
      </c>
      <c r="D2432" s="18"/>
      <c r="E2432" s="14">
        <v>10</v>
      </c>
      <c r="F2432" s="14"/>
      <c r="G2432" s="14"/>
      <c r="H2432" s="14"/>
      <c r="I2432" s="14"/>
      <c r="J2432" s="14"/>
      <c r="K2432" s="14"/>
      <c r="L2432" s="14"/>
      <c r="M2432" s="14"/>
      <c r="N2432" s="14"/>
      <c r="O2432" s="14"/>
      <c r="P2432" s="14"/>
      <c r="Q2432" s="1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8"/>
      <c r="AC2432" s="8"/>
      <c r="AD2432" s="8"/>
      <c r="AE2432" s="8"/>
      <c r="AF2432" s="8"/>
      <c r="AG2432" s="8"/>
      <c r="AH2432" s="8"/>
      <c r="AI2432" s="8"/>
      <c r="AJ2432" s="8"/>
      <c r="AK2432" s="8"/>
      <c r="AL2432" s="8"/>
      <c r="AM2432" s="8"/>
      <c r="AN2432" s="8"/>
      <c r="AO2432" s="8"/>
      <c r="AP2432" s="15"/>
      <c r="AQ2432" s="15"/>
      <c r="AR2432" s="15"/>
      <c r="AS2432" s="15"/>
      <c r="AT2432" s="15"/>
      <c r="AU2432" s="15"/>
      <c r="AV2432" s="15"/>
      <c r="AW2432" s="15"/>
      <c r="AX2432" s="15"/>
      <c r="AY2432" s="15"/>
      <c r="AZ2432" s="10"/>
      <c r="BA2432" s="10"/>
      <c r="BB2432" s="10"/>
      <c r="BC2432" s="10"/>
      <c r="BD2432" s="10"/>
      <c r="BE2432" s="10"/>
      <c r="BF2432" s="10"/>
      <c r="BG2432" s="10"/>
    </row>
    <row r="2433" spans="1:59" ht="15" customHeight="1" x14ac:dyDescent="0.2">
      <c r="A2433" s="1"/>
      <c r="B2433" s="22"/>
      <c r="C2433" s="17"/>
      <c r="D2433" s="18"/>
      <c r="E2433" s="14"/>
      <c r="F2433" s="14"/>
      <c r="G2433" s="14"/>
      <c r="H2433" s="14"/>
      <c r="I2433" s="14"/>
      <c r="J2433" s="14"/>
      <c r="K2433" s="14"/>
      <c r="L2433" s="14"/>
      <c r="M2433" s="14"/>
      <c r="N2433" s="14"/>
      <c r="O2433" s="14"/>
      <c r="P2433" s="14"/>
      <c r="Q2433" s="1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8"/>
      <c r="AC2433" s="8"/>
      <c r="AD2433" s="8"/>
      <c r="AE2433" s="8"/>
      <c r="AF2433" s="8"/>
      <c r="AG2433" s="8"/>
      <c r="AH2433" s="8"/>
      <c r="AI2433" s="8"/>
      <c r="AJ2433" s="8"/>
      <c r="AK2433" s="8"/>
      <c r="AL2433" s="8"/>
      <c r="AM2433" s="8"/>
      <c r="AN2433" s="8"/>
      <c r="AO2433" s="8"/>
      <c r="AP2433" s="15"/>
      <c r="AQ2433" s="15"/>
      <c r="AR2433" s="15"/>
      <c r="AS2433" s="15"/>
      <c r="AT2433" s="15"/>
      <c r="AU2433" s="15"/>
      <c r="AV2433" s="15"/>
      <c r="AW2433" s="15"/>
      <c r="AX2433" s="15"/>
      <c r="AY2433" s="15"/>
      <c r="AZ2433" s="10"/>
      <c r="BA2433" s="10"/>
      <c r="BB2433" s="10"/>
      <c r="BC2433" s="10"/>
      <c r="BD2433" s="10"/>
      <c r="BE2433" s="10"/>
      <c r="BF2433" s="10"/>
      <c r="BG2433" s="10"/>
    </row>
    <row r="2434" spans="1:59" ht="15" customHeight="1" x14ac:dyDescent="0.2">
      <c r="A2434" s="1"/>
      <c r="B2434" s="22"/>
      <c r="C2434" s="17"/>
      <c r="D2434" s="18"/>
      <c r="E2434" s="14"/>
      <c r="F2434" s="14"/>
      <c r="G2434" s="14"/>
      <c r="H2434" s="14"/>
      <c r="I2434" s="14"/>
      <c r="J2434" s="14"/>
      <c r="K2434" s="14"/>
      <c r="L2434" s="14"/>
      <c r="M2434" s="14"/>
      <c r="N2434" s="14"/>
      <c r="O2434" s="14"/>
      <c r="P2434" s="14"/>
      <c r="Q2434" s="1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8"/>
      <c r="AC2434" s="8"/>
      <c r="AD2434" s="8"/>
      <c r="AE2434" s="8"/>
      <c r="AF2434" s="8"/>
      <c r="AG2434" s="8"/>
      <c r="AH2434" s="8"/>
      <c r="AI2434" s="8"/>
      <c r="AJ2434" s="8"/>
      <c r="AK2434" s="8"/>
      <c r="AL2434" s="8"/>
      <c r="AM2434" s="8"/>
      <c r="AN2434" s="8"/>
      <c r="AO2434" s="8"/>
      <c r="AP2434" s="15"/>
      <c r="AQ2434" s="15"/>
      <c r="AR2434" s="15"/>
      <c r="AS2434" s="15"/>
      <c r="AT2434" s="15"/>
      <c r="AU2434" s="15"/>
      <c r="AV2434" s="15"/>
      <c r="AW2434" s="15"/>
      <c r="AX2434" s="15"/>
      <c r="AY2434" s="15"/>
      <c r="AZ2434" s="10"/>
      <c r="BA2434" s="10"/>
      <c r="BB2434" s="10"/>
      <c r="BC2434" s="10"/>
      <c r="BD2434" s="10"/>
      <c r="BE2434" s="10"/>
      <c r="BF2434" s="10"/>
      <c r="BG2434" s="10"/>
    </row>
    <row r="2435" spans="1:59" ht="15" customHeight="1" x14ac:dyDescent="0.2">
      <c r="A2435" s="1"/>
      <c r="B2435" s="22"/>
      <c r="C2435" s="17"/>
      <c r="D2435" s="18"/>
      <c r="E2435" s="14"/>
      <c r="F2435" s="14"/>
      <c r="G2435" s="14"/>
      <c r="H2435" s="14"/>
      <c r="I2435" s="14"/>
      <c r="J2435" s="14"/>
      <c r="K2435" s="14"/>
      <c r="L2435" s="14"/>
      <c r="M2435" s="14"/>
      <c r="N2435" s="14"/>
      <c r="O2435" s="14"/>
      <c r="P2435" s="14"/>
      <c r="Q2435" s="1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8"/>
      <c r="AC2435" s="8"/>
      <c r="AD2435" s="8"/>
      <c r="AE2435" s="8"/>
      <c r="AF2435" s="8"/>
      <c r="AG2435" s="8"/>
      <c r="AH2435" s="8"/>
      <c r="AI2435" s="8"/>
      <c r="AJ2435" s="8"/>
      <c r="AK2435" s="8"/>
      <c r="AL2435" s="8"/>
      <c r="AM2435" s="8"/>
      <c r="AN2435" s="8"/>
      <c r="AO2435" s="8"/>
      <c r="AP2435" s="15"/>
      <c r="AQ2435" s="15"/>
      <c r="AR2435" s="15"/>
      <c r="AS2435" s="15"/>
      <c r="AT2435" s="15"/>
      <c r="AU2435" s="15"/>
      <c r="AV2435" s="15"/>
      <c r="AW2435" s="15"/>
      <c r="AX2435" s="15"/>
      <c r="AY2435" s="15"/>
      <c r="AZ2435" s="10"/>
      <c r="BA2435" s="10"/>
      <c r="BB2435" s="10"/>
      <c r="BC2435" s="10"/>
      <c r="BD2435" s="10"/>
      <c r="BE2435" s="10"/>
      <c r="BF2435" s="10"/>
      <c r="BG2435" s="10"/>
    </row>
    <row r="2436" spans="1:59" ht="15" customHeight="1" x14ac:dyDescent="0.2">
      <c r="A2436" s="1"/>
      <c r="B2436" s="42">
        <v>35</v>
      </c>
      <c r="C2436" s="129" t="s">
        <v>87</v>
      </c>
      <c r="D2436" s="18">
        <v>3</v>
      </c>
      <c r="E2436" s="14">
        <v>2</v>
      </c>
      <c r="F2436" s="14">
        <v>2</v>
      </c>
      <c r="G2436" s="14"/>
      <c r="H2436" s="14"/>
      <c r="I2436" s="14"/>
      <c r="J2436" s="14"/>
      <c r="K2436" s="14"/>
      <c r="L2436" s="14"/>
      <c r="M2436" s="14"/>
      <c r="N2436" s="14"/>
      <c r="O2436" s="14"/>
      <c r="P2436" s="14"/>
      <c r="Q2436" s="1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8"/>
      <c r="AC2436" s="8"/>
      <c r="AD2436" s="8"/>
      <c r="AE2436" s="8"/>
      <c r="AF2436" s="8">
        <v>1</v>
      </c>
      <c r="AG2436" s="8"/>
      <c r="AH2436" s="8"/>
      <c r="AI2436" s="8"/>
      <c r="AJ2436" s="8"/>
      <c r="AK2436" s="8"/>
      <c r="AL2436" s="8"/>
      <c r="AM2436" s="8"/>
      <c r="AN2436" s="8"/>
      <c r="AO2436" s="8"/>
      <c r="AP2436" s="15"/>
      <c r="AQ2436" s="15"/>
      <c r="AR2436" s="15"/>
      <c r="AS2436" s="15"/>
      <c r="AT2436" s="15"/>
      <c r="AU2436" s="15"/>
      <c r="AV2436" s="15"/>
      <c r="AW2436" s="15"/>
      <c r="AX2436" s="15"/>
      <c r="AY2436" s="15"/>
      <c r="AZ2436" s="10"/>
      <c r="BA2436" s="10"/>
      <c r="BB2436" s="10"/>
      <c r="BC2436" s="10"/>
      <c r="BD2436" s="10"/>
      <c r="BE2436" s="10"/>
      <c r="BF2436" s="10"/>
      <c r="BG2436" s="10"/>
    </row>
    <row r="2437" spans="1:59" ht="15" customHeight="1" x14ac:dyDescent="0.2">
      <c r="A2437" s="1"/>
      <c r="B2437" s="1"/>
      <c r="C2437" s="43"/>
      <c r="D2437" s="14"/>
      <c r="E2437" s="14"/>
      <c r="F2437" s="14"/>
      <c r="G2437" s="14"/>
      <c r="H2437" s="14"/>
      <c r="I2437" s="14"/>
      <c r="J2437" s="14"/>
      <c r="K2437" s="14"/>
      <c r="L2437" s="14"/>
      <c r="M2437" s="14"/>
      <c r="N2437" s="14"/>
      <c r="O2437" s="14"/>
      <c r="P2437" s="14"/>
      <c r="Q2437" s="1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8"/>
      <c r="AC2437" s="8"/>
      <c r="AD2437" s="8"/>
      <c r="AE2437" s="8"/>
      <c r="AF2437" s="8"/>
      <c r="AG2437" s="8"/>
      <c r="AH2437" s="8"/>
      <c r="AI2437" s="8"/>
      <c r="AJ2437" s="8"/>
      <c r="AK2437" s="8"/>
      <c r="AL2437" s="8"/>
      <c r="AM2437" s="8"/>
      <c r="AN2437" s="8"/>
      <c r="AO2437" s="8"/>
      <c r="AP2437" s="15"/>
      <c r="AQ2437" s="15"/>
      <c r="AR2437" s="15"/>
      <c r="AS2437" s="15"/>
      <c r="AT2437" s="15"/>
      <c r="AU2437" s="15"/>
      <c r="AV2437" s="15"/>
      <c r="AW2437" s="15"/>
      <c r="AX2437" s="15"/>
      <c r="AY2437" s="15"/>
      <c r="AZ2437" s="10"/>
      <c r="BA2437" s="10"/>
      <c r="BB2437" s="10"/>
      <c r="BC2437" s="10"/>
      <c r="BD2437" s="10"/>
      <c r="BE2437" s="10"/>
      <c r="BF2437" s="10"/>
      <c r="BG2437" s="10"/>
    </row>
    <row r="2438" spans="1:59" ht="15" customHeight="1" x14ac:dyDescent="0.2">
      <c r="A2438" s="1"/>
      <c r="B2438" s="1"/>
      <c r="D2438" s="14"/>
      <c r="E2438" s="14"/>
      <c r="F2438" s="14"/>
      <c r="G2438" s="14"/>
      <c r="H2438" s="14"/>
      <c r="I2438" s="14"/>
      <c r="J2438" s="14"/>
      <c r="K2438" s="14"/>
      <c r="L2438" s="14"/>
      <c r="M2438" s="14"/>
      <c r="N2438" s="14"/>
      <c r="O2438" s="14"/>
      <c r="P2438" s="14"/>
      <c r="Q2438" s="1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8"/>
      <c r="AC2438" s="8"/>
      <c r="AD2438" s="8"/>
      <c r="AE2438" s="8"/>
      <c r="AF2438" s="8"/>
      <c r="AG2438" s="8"/>
      <c r="AH2438" s="8"/>
      <c r="AI2438" s="8"/>
      <c r="AJ2438" s="8"/>
      <c r="AK2438" s="8"/>
      <c r="AL2438" s="8"/>
      <c r="AM2438" s="8"/>
      <c r="AN2438" s="8"/>
      <c r="AO2438" s="8"/>
      <c r="AP2438" s="15"/>
      <c r="AQ2438" s="15"/>
      <c r="AR2438" s="15"/>
      <c r="AS2438" s="15"/>
      <c r="AT2438" s="15"/>
      <c r="AU2438" s="15"/>
      <c r="AV2438" s="15"/>
      <c r="AW2438" s="15"/>
      <c r="AX2438" s="15"/>
      <c r="AY2438" s="15"/>
      <c r="AZ2438" s="10"/>
      <c r="BA2438" s="10"/>
      <c r="BB2438" s="10"/>
      <c r="BC2438" s="10"/>
      <c r="BD2438" s="10"/>
      <c r="BE2438" s="10"/>
      <c r="BF2438" s="10"/>
      <c r="BG2438" s="10"/>
    </row>
    <row r="2439" spans="1:59" ht="15" customHeight="1" x14ac:dyDescent="0.2">
      <c r="A2439" s="33"/>
      <c r="B2439" s="33"/>
      <c r="C2439" s="33"/>
      <c r="D2439" s="33">
        <f t="shared" ref="D2439:AY2439" si="453">SUM(D2391:D2438)</f>
        <v>26</v>
      </c>
      <c r="E2439" s="33">
        <f t="shared" si="453"/>
        <v>25</v>
      </c>
      <c r="F2439" s="33">
        <f t="shared" si="453"/>
        <v>17</v>
      </c>
      <c r="G2439" s="33">
        <f t="shared" si="453"/>
        <v>0</v>
      </c>
      <c r="H2439" s="33">
        <f t="shared" si="453"/>
        <v>0</v>
      </c>
      <c r="I2439" s="33">
        <f t="shared" si="453"/>
        <v>0</v>
      </c>
      <c r="J2439" s="33">
        <f t="shared" si="453"/>
        <v>0</v>
      </c>
      <c r="K2439" s="33">
        <f t="shared" si="453"/>
        <v>12</v>
      </c>
      <c r="L2439" s="33">
        <f t="shared" si="453"/>
        <v>0</v>
      </c>
      <c r="M2439" s="33">
        <f t="shared" si="453"/>
        <v>1</v>
      </c>
      <c r="N2439" s="33">
        <f t="shared" si="453"/>
        <v>0</v>
      </c>
      <c r="O2439" s="33">
        <f t="shared" si="453"/>
        <v>0</v>
      </c>
      <c r="P2439" s="33">
        <f t="shared" si="453"/>
        <v>0</v>
      </c>
      <c r="Q2439" s="33">
        <f t="shared" si="453"/>
        <v>0</v>
      </c>
      <c r="R2439" s="33">
        <f t="shared" si="453"/>
        <v>0</v>
      </c>
      <c r="S2439" s="33">
        <f t="shared" si="453"/>
        <v>0</v>
      </c>
      <c r="T2439" s="33">
        <f t="shared" si="453"/>
        <v>1</v>
      </c>
      <c r="U2439" s="33">
        <f t="shared" si="453"/>
        <v>0</v>
      </c>
      <c r="V2439" s="33">
        <f t="shared" si="453"/>
        <v>0</v>
      </c>
      <c r="W2439" s="33">
        <f t="shared" si="453"/>
        <v>0</v>
      </c>
      <c r="X2439" s="33">
        <f t="shared" si="453"/>
        <v>0</v>
      </c>
      <c r="Y2439" s="33">
        <f t="shared" si="453"/>
        <v>0</v>
      </c>
      <c r="Z2439" s="33">
        <f t="shared" si="453"/>
        <v>0</v>
      </c>
      <c r="AA2439" s="33">
        <f t="shared" si="453"/>
        <v>0</v>
      </c>
      <c r="AB2439" s="33">
        <f t="shared" si="453"/>
        <v>38</v>
      </c>
      <c r="AC2439" s="33">
        <f t="shared" si="453"/>
        <v>6</v>
      </c>
      <c r="AD2439" s="33">
        <f t="shared" si="453"/>
        <v>3</v>
      </c>
      <c r="AE2439" s="33">
        <f t="shared" si="453"/>
        <v>0</v>
      </c>
      <c r="AF2439" s="33">
        <f t="shared" si="453"/>
        <v>2</v>
      </c>
      <c r="AG2439" s="33">
        <f t="shared" si="453"/>
        <v>0</v>
      </c>
      <c r="AH2439" s="33">
        <f t="shared" si="453"/>
        <v>0</v>
      </c>
      <c r="AI2439" s="33">
        <f t="shared" si="453"/>
        <v>0</v>
      </c>
      <c r="AJ2439" s="33">
        <f t="shared" si="453"/>
        <v>1</v>
      </c>
      <c r="AK2439" s="33">
        <f t="shared" si="453"/>
        <v>11</v>
      </c>
      <c r="AL2439" s="33">
        <f t="shared" si="453"/>
        <v>11</v>
      </c>
      <c r="AM2439" s="33">
        <f t="shared" si="453"/>
        <v>10</v>
      </c>
      <c r="AN2439" s="33">
        <f t="shared" si="453"/>
        <v>6</v>
      </c>
      <c r="AO2439" s="33">
        <f t="shared" si="453"/>
        <v>11</v>
      </c>
      <c r="AP2439" s="33">
        <f t="shared" si="453"/>
        <v>0</v>
      </c>
      <c r="AQ2439" s="33">
        <f t="shared" si="453"/>
        <v>0</v>
      </c>
      <c r="AR2439" s="33">
        <f t="shared" si="453"/>
        <v>0</v>
      </c>
      <c r="AS2439" s="33">
        <f t="shared" si="453"/>
        <v>0</v>
      </c>
      <c r="AT2439" s="33">
        <f t="shared" si="453"/>
        <v>0</v>
      </c>
      <c r="AU2439" s="33">
        <f t="shared" si="453"/>
        <v>0</v>
      </c>
      <c r="AV2439" s="33">
        <f t="shared" si="453"/>
        <v>0</v>
      </c>
      <c r="AW2439" s="33">
        <f t="shared" si="453"/>
        <v>0</v>
      </c>
      <c r="AX2439" s="33">
        <f t="shared" si="453"/>
        <v>0</v>
      </c>
      <c r="AY2439" s="33">
        <f t="shared" si="453"/>
        <v>0</v>
      </c>
      <c r="AZ2439" s="10"/>
      <c r="BA2439" s="10"/>
      <c r="BB2439" s="10"/>
      <c r="BC2439" s="10"/>
      <c r="BD2439" s="10"/>
      <c r="BE2439" s="10"/>
      <c r="BF2439" s="10"/>
      <c r="BG2439" s="10"/>
    </row>
    <row r="2440" spans="1:59" ht="15" customHeight="1" x14ac:dyDescent="0.2">
      <c r="A2440" s="44"/>
      <c r="B2440" s="44"/>
      <c r="C2440" s="44"/>
      <c r="D2440" s="44"/>
      <c r="E2440" s="44"/>
      <c r="F2440" s="44"/>
      <c r="G2440" s="44"/>
      <c r="H2440" s="44"/>
      <c r="I2440" s="44"/>
      <c r="J2440" s="44"/>
      <c r="K2440" s="44"/>
      <c r="L2440" s="44"/>
      <c r="M2440" s="44"/>
      <c r="N2440" s="44"/>
      <c r="O2440" s="44"/>
      <c r="P2440" s="44"/>
      <c r="Q2440" s="44"/>
      <c r="R2440" s="44"/>
      <c r="S2440" s="44"/>
      <c r="T2440" s="44"/>
      <c r="U2440" s="44"/>
      <c r="V2440" s="44"/>
      <c r="W2440" s="44"/>
      <c r="X2440" s="44"/>
    </row>
    <row r="2441" spans="1:59" ht="15" customHeight="1" x14ac:dyDescent="0.2">
      <c r="A2441" s="44"/>
      <c r="B2441" s="44"/>
      <c r="C2441" s="44"/>
      <c r="D2441" s="44"/>
      <c r="E2441" s="44"/>
      <c r="F2441" s="44"/>
      <c r="G2441" s="44"/>
      <c r="H2441" s="44"/>
      <c r="I2441" s="44"/>
      <c r="J2441" s="44"/>
      <c r="K2441" s="44"/>
      <c r="L2441" s="44"/>
      <c r="M2441" s="44"/>
      <c r="N2441" s="44"/>
      <c r="O2441" s="44"/>
      <c r="P2441" s="44"/>
      <c r="Q2441" s="44"/>
      <c r="R2441" s="44"/>
      <c r="S2441" s="44"/>
      <c r="T2441" s="44"/>
      <c r="U2441" s="44"/>
      <c r="V2441" s="44"/>
      <c r="W2441" s="44"/>
      <c r="X2441" s="44"/>
    </row>
    <row r="2442" spans="1:59" ht="15" customHeight="1" x14ac:dyDescent="0.2">
      <c r="A2442" s="44"/>
      <c r="B2442" s="44"/>
      <c r="C2442" s="44"/>
      <c r="D2442" s="44"/>
      <c r="E2442" s="44"/>
      <c r="F2442" s="44"/>
      <c r="G2442" s="44"/>
      <c r="H2442" s="44"/>
      <c r="I2442" s="44"/>
      <c r="J2442" s="44"/>
      <c r="K2442" s="44"/>
      <c r="L2442" s="44"/>
      <c r="M2442" s="44"/>
      <c r="N2442" s="44"/>
      <c r="O2442" s="44"/>
      <c r="P2442" s="44"/>
      <c r="Q2442" s="44"/>
      <c r="R2442" s="44"/>
      <c r="S2442" s="44"/>
      <c r="T2442" s="44"/>
      <c r="U2442" s="44"/>
      <c r="V2442" s="44"/>
      <c r="W2442" s="44"/>
      <c r="X2442" s="44"/>
    </row>
    <row r="2443" spans="1:59" ht="15" customHeight="1" x14ac:dyDescent="0.2">
      <c r="A2443" s="45"/>
      <c r="B2443" s="45"/>
      <c r="C2443" s="45"/>
      <c r="D2443" s="45"/>
      <c r="E2443" s="45"/>
      <c r="F2443" s="45"/>
      <c r="G2443" s="45"/>
      <c r="H2443" s="45"/>
      <c r="I2443" s="44"/>
      <c r="J2443" s="44"/>
      <c r="K2443" s="44"/>
      <c r="L2443" s="44"/>
      <c r="M2443" s="44"/>
      <c r="N2443" s="44"/>
      <c r="O2443" s="44"/>
      <c r="P2443" s="44"/>
      <c r="Q2443" s="44"/>
      <c r="R2443" s="44"/>
      <c r="S2443" s="44"/>
      <c r="T2443" s="44"/>
      <c r="U2443" s="44"/>
      <c r="V2443" s="44"/>
      <c r="W2443" s="44"/>
      <c r="X2443" s="44"/>
    </row>
    <row r="2444" spans="1:59" ht="15" customHeight="1" x14ac:dyDescent="0.2">
      <c r="A2444" s="45"/>
      <c r="B2444" s="45"/>
      <c r="C2444" s="45"/>
      <c r="D2444" s="45"/>
      <c r="E2444" s="45"/>
      <c r="F2444" s="45"/>
      <c r="G2444" s="45"/>
      <c r="H2444" s="45"/>
      <c r="I2444" s="44"/>
      <c r="J2444" s="44"/>
      <c r="K2444" s="44"/>
      <c r="L2444" s="46"/>
      <c r="M2444" s="46"/>
      <c r="N2444" s="46"/>
      <c r="O2444" s="46"/>
      <c r="P2444" s="46"/>
      <c r="Q2444" s="46"/>
      <c r="R2444" s="46"/>
      <c r="S2444" s="46"/>
      <c r="T2444" s="46"/>
      <c r="U2444" s="46"/>
      <c r="V2444" s="46"/>
      <c r="W2444" s="46"/>
      <c r="X2444" s="46"/>
      <c r="Y2444" s="46"/>
      <c r="Z2444" s="46"/>
      <c r="AA2444" s="46"/>
    </row>
    <row r="2445" spans="1:59" ht="15" customHeight="1" x14ac:dyDescent="0.6">
      <c r="A2445" s="45"/>
      <c r="B2445" s="47" t="s">
        <v>88</v>
      </c>
      <c r="C2445" s="48"/>
      <c r="D2445" s="48"/>
      <c r="E2445" s="48"/>
      <c r="F2445" s="48"/>
      <c r="G2445" s="48"/>
      <c r="H2445" s="45"/>
      <c r="I2445" s="44"/>
      <c r="J2445" s="44"/>
      <c r="K2445" s="44"/>
      <c r="L2445" s="46"/>
      <c r="M2445" s="46"/>
      <c r="N2445" s="46"/>
      <c r="O2445" s="46"/>
      <c r="P2445" s="46"/>
      <c r="Q2445" s="46"/>
      <c r="R2445" s="46"/>
      <c r="S2445" s="46"/>
      <c r="T2445" s="46"/>
      <c r="U2445" s="46"/>
      <c r="V2445" s="46"/>
      <c r="W2445" s="46"/>
      <c r="X2445" s="46"/>
      <c r="Y2445" s="46"/>
      <c r="Z2445" s="46"/>
      <c r="AA2445" s="46"/>
    </row>
    <row r="2446" spans="1:59" ht="15" customHeight="1" x14ac:dyDescent="0.2">
      <c r="A2446" s="45"/>
      <c r="B2446" s="49" t="s">
        <v>89</v>
      </c>
      <c r="C2446" s="33" t="s">
        <v>90</v>
      </c>
      <c r="D2446" s="33" t="s">
        <v>91</v>
      </c>
      <c r="E2446" s="33" t="s">
        <v>92</v>
      </c>
      <c r="F2446" s="50"/>
      <c r="G2446" s="50" t="s">
        <v>93</v>
      </c>
      <c r="H2446" s="45"/>
      <c r="I2446" s="44"/>
      <c r="J2446" s="44"/>
      <c r="K2446" s="44"/>
      <c r="L2446" s="46"/>
      <c r="M2446" s="46"/>
      <c r="N2446" s="46"/>
      <c r="O2446" s="46"/>
      <c r="P2446" s="46"/>
      <c r="Q2446" s="46"/>
      <c r="R2446" s="46"/>
      <c r="S2446" s="46"/>
      <c r="T2446" s="46"/>
      <c r="U2446" s="46"/>
      <c r="V2446" s="46"/>
      <c r="W2446" s="46"/>
      <c r="X2446" s="51" t="s">
        <v>94</v>
      </c>
      <c r="Y2446" s="52"/>
      <c r="Z2446" s="52"/>
      <c r="AA2446" s="46"/>
    </row>
    <row r="2447" spans="1:59" ht="15" customHeight="1" x14ac:dyDescent="0.2">
      <c r="A2447" s="45"/>
      <c r="B2447" s="53" t="s">
        <v>3</v>
      </c>
      <c r="C2447" s="15">
        <f>D2439</f>
        <v>26</v>
      </c>
      <c r="D2447" s="54">
        <f>S2450*C2447</f>
        <v>16926</v>
      </c>
      <c r="E2447" s="34">
        <f t="shared" ref="E2447:E2450" si="454">D2509*C2447</f>
        <v>11284</v>
      </c>
      <c r="F2447" s="45"/>
      <c r="G2447" s="45"/>
      <c r="H2447" s="45"/>
      <c r="I2447" s="44"/>
      <c r="J2447" s="44"/>
      <c r="K2447" s="44"/>
      <c r="L2447" s="46"/>
      <c r="M2447" s="51" t="s">
        <v>95</v>
      </c>
      <c r="N2447" s="52"/>
      <c r="O2447" s="52"/>
      <c r="P2447" s="52"/>
      <c r="Q2447" s="52"/>
      <c r="R2447" s="51" t="s">
        <v>96</v>
      </c>
      <c r="S2447" s="52"/>
      <c r="T2447" s="46"/>
      <c r="U2447" s="51" t="s">
        <v>97</v>
      </c>
      <c r="V2447" s="52"/>
      <c r="W2447" s="46"/>
      <c r="X2447" s="6" t="s">
        <v>98</v>
      </c>
      <c r="Y2447" s="55"/>
      <c r="Z2447" s="56"/>
      <c r="AA2447" s="46"/>
    </row>
    <row r="2448" spans="1:59" ht="15" customHeight="1" x14ac:dyDescent="0.2">
      <c r="A2448" s="45"/>
      <c r="B2448" s="53" t="s">
        <v>99</v>
      </c>
      <c r="C2448" s="15">
        <f>E2439</f>
        <v>25</v>
      </c>
      <c r="D2448" s="54">
        <f>S2449*C2448</f>
        <v>16275</v>
      </c>
      <c r="E2448" s="34">
        <f t="shared" si="454"/>
        <v>10850</v>
      </c>
      <c r="F2448" s="45"/>
      <c r="G2448" s="45"/>
      <c r="H2448" s="45"/>
      <c r="I2448" s="44"/>
      <c r="J2448" s="44"/>
      <c r="K2448" s="44"/>
      <c r="L2448" s="46"/>
      <c r="M2448" s="6" t="s">
        <v>100</v>
      </c>
      <c r="N2448" s="52"/>
      <c r="O2448" s="52"/>
      <c r="P2448" s="52"/>
      <c r="Q2448" s="52"/>
      <c r="R2448" s="6"/>
      <c r="S2448" s="55" t="s">
        <v>101</v>
      </c>
      <c r="T2448" s="46"/>
      <c r="U2448" s="6" t="s">
        <v>102</v>
      </c>
      <c r="V2448" s="55">
        <f t="shared" ref="V2448:V2459" si="455">W2448*1.303</f>
        <v>8404.35</v>
      </c>
      <c r="W2448" s="96">
        <v>6450</v>
      </c>
      <c r="X2448" s="6" t="s">
        <v>31</v>
      </c>
      <c r="Y2448" s="55">
        <f t="shared" ref="Y2448:Y2453" si="456">Z2448*1.32</f>
        <v>6204</v>
      </c>
      <c r="Z2448" s="56">
        <v>4700</v>
      </c>
      <c r="AA2448" s="46"/>
    </row>
    <row r="2449" spans="1:27" ht="15" customHeight="1" x14ac:dyDescent="0.2">
      <c r="A2449" s="45"/>
      <c r="B2449" s="53" t="s">
        <v>103</v>
      </c>
      <c r="C2449" s="15">
        <f>F2439</f>
        <v>17</v>
      </c>
      <c r="D2449" s="54">
        <f>S2452*C2449</f>
        <v>15300</v>
      </c>
      <c r="E2449" s="34">
        <f t="shared" si="454"/>
        <v>10200</v>
      </c>
      <c r="F2449" s="45"/>
      <c r="G2449" s="45"/>
      <c r="H2449" s="61"/>
      <c r="I2449" s="44"/>
      <c r="J2449" s="44"/>
      <c r="K2449" s="44"/>
      <c r="L2449" s="46"/>
      <c r="M2449" s="6"/>
      <c r="N2449" s="52"/>
      <c r="O2449" s="52"/>
      <c r="P2449" s="52"/>
      <c r="Q2449" s="52"/>
      <c r="R2449" s="6" t="s">
        <v>104</v>
      </c>
      <c r="S2449" s="55">
        <v>651</v>
      </c>
      <c r="T2449" s="46"/>
      <c r="U2449" s="6" t="s">
        <v>105</v>
      </c>
      <c r="V2449" s="55">
        <f t="shared" si="455"/>
        <v>8404.35</v>
      </c>
      <c r="W2449" s="96">
        <v>6450</v>
      </c>
      <c r="X2449" s="6" t="s">
        <v>33</v>
      </c>
      <c r="Y2449" s="55">
        <f t="shared" si="456"/>
        <v>6204</v>
      </c>
      <c r="Z2449" s="56">
        <v>4700</v>
      </c>
      <c r="AA2449" s="46"/>
    </row>
    <row r="2450" spans="1:27" ht="15" customHeight="1" x14ac:dyDescent="0.2">
      <c r="A2450" s="45"/>
      <c r="B2450" s="53" t="s">
        <v>106</v>
      </c>
      <c r="C2450" s="15">
        <f>G2439</f>
        <v>0</v>
      </c>
      <c r="D2450" s="54">
        <f>S2452*C2450</f>
        <v>0</v>
      </c>
      <c r="E2450" s="34">
        <f t="shared" si="454"/>
        <v>0</v>
      </c>
      <c r="F2450" s="45"/>
      <c r="G2450" s="45"/>
      <c r="H2450" s="45"/>
      <c r="I2450" s="44"/>
      <c r="J2450" s="44"/>
      <c r="K2450" s="44"/>
      <c r="L2450" s="46"/>
      <c r="M2450" s="6" t="s">
        <v>107</v>
      </c>
      <c r="N2450" s="52"/>
      <c r="O2450" s="52"/>
      <c r="P2450" s="52"/>
      <c r="Q2450" s="52"/>
      <c r="R2450" s="6" t="s">
        <v>108</v>
      </c>
      <c r="S2450" s="55">
        <v>651</v>
      </c>
      <c r="T2450" s="46"/>
      <c r="U2450" s="6" t="s">
        <v>201</v>
      </c>
      <c r="V2450" s="55">
        <f t="shared" si="455"/>
        <v>4560.5</v>
      </c>
      <c r="W2450" s="96">
        <v>3500</v>
      </c>
      <c r="X2450" s="6" t="s">
        <v>32</v>
      </c>
      <c r="Y2450" s="55">
        <f t="shared" si="456"/>
        <v>6204</v>
      </c>
      <c r="Z2450" s="56">
        <v>4700</v>
      </c>
      <c r="AA2450" s="46"/>
    </row>
    <row r="2451" spans="1:27" ht="15" customHeight="1" x14ac:dyDescent="0.2">
      <c r="A2451" s="45"/>
      <c r="B2451" s="53" t="s">
        <v>7</v>
      </c>
      <c r="C2451" s="15">
        <f>H2439</f>
        <v>0</v>
      </c>
      <c r="D2451" s="54">
        <f>S2454*C2451</f>
        <v>0</v>
      </c>
      <c r="E2451" s="34">
        <f>D2514*C2451</f>
        <v>0</v>
      </c>
      <c r="F2451" s="45"/>
      <c r="G2451" s="45"/>
      <c r="H2451" s="45"/>
      <c r="I2451" s="44"/>
      <c r="J2451" s="44"/>
      <c r="K2451" s="44"/>
      <c r="L2451" s="46"/>
      <c r="M2451" s="6" t="s">
        <v>110</v>
      </c>
      <c r="N2451" s="52">
        <v>1500</v>
      </c>
      <c r="O2451" s="52"/>
      <c r="P2451" s="52">
        <v>1100</v>
      </c>
      <c r="Q2451" s="52"/>
      <c r="R2451" s="6" t="s">
        <v>111</v>
      </c>
      <c r="S2451" s="55">
        <v>900</v>
      </c>
      <c r="T2451" s="46"/>
      <c r="U2451" s="6" t="s">
        <v>112</v>
      </c>
      <c r="V2451" s="55">
        <f t="shared" si="455"/>
        <v>8404.35</v>
      </c>
      <c r="W2451" s="96">
        <v>6450</v>
      </c>
      <c r="X2451" s="6" t="s">
        <v>42</v>
      </c>
      <c r="Y2451" s="55">
        <f t="shared" si="456"/>
        <v>6600</v>
      </c>
      <c r="Z2451" s="56">
        <v>5000</v>
      </c>
      <c r="AA2451" s="46"/>
    </row>
    <row r="2452" spans="1:27" ht="15" customHeight="1" x14ac:dyDescent="0.2">
      <c r="A2452" s="45"/>
      <c r="B2452" s="53" t="s">
        <v>8</v>
      </c>
      <c r="C2452" s="15">
        <f>I2439</f>
        <v>0</v>
      </c>
      <c r="D2452" s="54">
        <f>S2453*C2452</f>
        <v>0</v>
      </c>
      <c r="E2452" s="34">
        <f>D2513*C2452</f>
        <v>0</v>
      </c>
      <c r="F2452" s="45"/>
      <c r="G2452" s="45"/>
      <c r="H2452" s="45"/>
      <c r="I2452" s="44"/>
      <c r="J2452" s="44"/>
      <c r="K2452" s="44"/>
      <c r="L2452" s="46"/>
      <c r="M2452" s="6" t="s">
        <v>27</v>
      </c>
      <c r="N2452" s="55">
        <f t="shared" ref="N2452:N2457" si="457">P2452*1.4</f>
        <v>1400</v>
      </c>
      <c r="O2452" s="52"/>
      <c r="P2452" s="67">
        <v>1000</v>
      </c>
      <c r="Q2452" s="67">
        <v>951</v>
      </c>
      <c r="R2452" s="6" t="s">
        <v>113</v>
      </c>
      <c r="S2452" s="55">
        <v>900</v>
      </c>
      <c r="T2452" s="46"/>
      <c r="U2452" s="6" t="s">
        <v>114</v>
      </c>
      <c r="V2452" s="55">
        <f t="shared" si="455"/>
        <v>6026.375</v>
      </c>
      <c r="W2452" s="96">
        <v>4625</v>
      </c>
      <c r="X2452" s="6" t="s">
        <v>115</v>
      </c>
      <c r="Y2452" s="55">
        <f t="shared" si="456"/>
        <v>6600</v>
      </c>
      <c r="Z2452" s="56">
        <v>5000</v>
      </c>
      <c r="AA2452" s="46"/>
    </row>
    <row r="2453" spans="1:27" ht="15" customHeight="1" x14ac:dyDescent="0.2">
      <c r="A2453" s="45"/>
      <c r="B2453" s="53" t="s">
        <v>116</v>
      </c>
      <c r="C2453" s="15">
        <f>J2439</f>
        <v>0</v>
      </c>
      <c r="D2453" s="54">
        <f t="shared" ref="D2453:D2454" si="458">S2458*C2453</f>
        <v>0</v>
      </c>
      <c r="E2453" s="34">
        <f t="shared" ref="E2453:E2454" si="459">D2516*C2453</f>
        <v>0</v>
      </c>
      <c r="F2453" s="45"/>
      <c r="G2453" s="45"/>
      <c r="H2453" s="45"/>
      <c r="I2453" s="44"/>
      <c r="J2453" s="44"/>
      <c r="K2453" s="44"/>
      <c r="L2453" s="46"/>
      <c r="M2453" s="6" t="s">
        <v>28</v>
      </c>
      <c r="N2453" s="55">
        <f t="shared" si="457"/>
        <v>1190</v>
      </c>
      <c r="O2453" s="52"/>
      <c r="P2453" s="67">
        <v>850</v>
      </c>
      <c r="Q2453" s="67">
        <v>801</v>
      </c>
      <c r="R2453" s="6" t="s">
        <v>117</v>
      </c>
      <c r="S2453" s="55">
        <v>1304.19</v>
      </c>
      <c r="T2453" s="46"/>
      <c r="U2453" s="6" t="s">
        <v>345</v>
      </c>
      <c r="V2453" s="55">
        <f t="shared" si="455"/>
        <v>8404.35</v>
      </c>
      <c r="W2453" s="96">
        <v>6450</v>
      </c>
      <c r="X2453" s="6" t="s">
        <v>119</v>
      </c>
      <c r="Y2453" s="55">
        <f t="shared" si="456"/>
        <v>6204</v>
      </c>
      <c r="Z2453" s="56">
        <v>4700</v>
      </c>
      <c r="AA2453" s="46"/>
    </row>
    <row r="2454" spans="1:27" ht="15" customHeight="1" x14ac:dyDescent="0.2">
      <c r="A2454" s="45"/>
      <c r="B2454" s="53" t="s">
        <v>10</v>
      </c>
      <c r="C2454" s="15">
        <f>K2439</f>
        <v>12</v>
      </c>
      <c r="D2454" s="54">
        <f t="shared" si="458"/>
        <v>36070.199999999997</v>
      </c>
      <c r="E2454" s="34">
        <f t="shared" si="459"/>
        <v>24936</v>
      </c>
      <c r="F2454" s="45"/>
      <c r="G2454" s="45"/>
      <c r="H2454" s="45"/>
      <c r="I2454" s="44"/>
      <c r="J2454" s="44"/>
      <c r="K2454" s="44"/>
      <c r="L2454" s="46"/>
      <c r="M2454" s="6" t="s">
        <v>120</v>
      </c>
      <c r="N2454" s="55">
        <f t="shared" si="457"/>
        <v>1889.9999999999998</v>
      </c>
      <c r="O2454" s="52"/>
      <c r="P2454" s="67">
        <v>1350</v>
      </c>
      <c r="Q2454" s="67">
        <v>1251</v>
      </c>
      <c r="R2454" s="6" t="s">
        <v>121</v>
      </c>
      <c r="S2454" s="55">
        <v>1006.5</v>
      </c>
      <c r="T2454" s="46"/>
      <c r="U2454" s="6" t="s">
        <v>122</v>
      </c>
      <c r="V2454" s="55">
        <f t="shared" si="455"/>
        <v>8404.35</v>
      </c>
      <c r="W2454" s="96">
        <v>6450</v>
      </c>
      <c r="X2454" s="6" t="s">
        <v>123</v>
      </c>
      <c r="Y2454" s="55">
        <v>9000</v>
      </c>
      <c r="Z2454" s="56">
        <v>6800</v>
      </c>
      <c r="AA2454" s="46"/>
    </row>
    <row r="2455" spans="1:27" ht="15" customHeight="1" x14ac:dyDescent="0.2">
      <c r="A2455" s="45"/>
      <c r="B2455" s="53" t="s">
        <v>124</v>
      </c>
      <c r="C2455" s="15">
        <f>L2439</f>
        <v>0</v>
      </c>
      <c r="D2455" s="54">
        <f>S2455*C2455</f>
        <v>0</v>
      </c>
      <c r="E2455" s="34">
        <f>D2515*C2455</f>
        <v>0</v>
      </c>
      <c r="F2455" s="68" t="s">
        <v>92</v>
      </c>
      <c r="G2455" s="69"/>
      <c r="H2455" s="45"/>
      <c r="I2455" s="44"/>
      <c r="J2455" s="44"/>
      <c r="K2455" s="44"/>
      <c r="L2455" s="46"/>
      <c r="M2455" s="6" t="s">
        <v>125</v>
      </c>
      <c r="N2455" s="55">
        <f t="shared" si="457"/>
        <v>1889.9999999999998</v>
      </c>
      <c r="O2455" s="52"/>
      <c r="P2455" s="67">
        <v>1350</v>
      </c>
      <c r="Q2455" s="67">
        <v>1251</v>
      </c>
      <c r="R2455" s="6" t="s">
        <v>126</v>
      </c>
      <c r="S2455" s="55">
        <v>1050.32</v>
      </c>
      <c r="T2455" s="46"/>
      <c r="U2455" s="6" t="s">
        <v>127</v>
      </c>
      <c r="V2455" s="55">
        <f t="shared" si="455"/>
        <v>0</v>
      </c>
      <c r="W2455" s="46"/>
      <c r="X2455" s="6" t="s">
        <v>128</v>
      </c>
      <c r="Y2455" s="55">
        <v>9000</v>
      </c>
      <c r="Z2455" s="56">
        <v>6800</v>
      </c>
      <c r="AA2455" s="46"/>
    </row>
    <row r="2456" spans="1:27" ht="15" customHeight="1" x14ac:dyDescent="0.2">
      <c r="A2456" s="45"/>
      <c r="B2456" s="53" t="s">
        <v>129</v>
      </c>
      <c r="C2456" s="15">
        <f>M2439</f>
        <v>1</v>
      </c>
      <c r="D2456" s="54">
        <f t="shared" ref="D2456:D2457" si="460">S2460*C2456</f>
        <v>6101.2</v>
      </c>
      <c r="E2456" s="34">
        <f t="shared" ref="E2456:E2457" si="461">D2518*C2456</f>
        <v>3929</v>
      </c>
      <c r="F2456" s="68" t="s">
        <v>130</v>
      </c>
      <c r="G2456" s="71">
        <f>D2497*0.33</f>
        <v>81704.122499999998</v>
      </c>
      <c r="H2456" s="45"/>
      <c r="I2456" s="44"/>
      <c r="J2456" s="44"/>
      <c r="K2456" s="44"/>
      <c r="L2456" s="46"/>
      <c r="M2456" s="6" t="s">
        <v>131</v>
      </c>
      <c r="N2456" s="55">
        <f t="shared" si="457"/>
        <v>700</v>
      </c>
      <c r="O2456" s="52"/>
      <c r="P2456" s="67">
        <v>500</v>
      </c>
      <c r="Q2456" s="67">
        <v>501</v>
      </c>
      <c r="R2456" s="6"/>
      <c r="S2456" s="55"/>
      <c r="T2456" s="46"/>
      <c r="U2456" s="6" t="s">
        <v>132</v>
      </c>
      <c r="V2456" s="55">
        <f t="shared" si="455"/>
        <v>8404.35</v>
      </c>
      <c r="W2456" s="46">
        <v>6450</v>
      </c>
      <c r="X2456" s="6" t="s">
        <v>133</v>
      </c>
      <c r="Y2456" s="55">
        <f t="shared" ref="Y2456:Y2458" si="462">Z2456*1.32</f>
        <v>6600</v>
      </c>
      <c r="Z2456" s="56">
        <v>5000</v>
      </c>
      <c r="AA2456" s="46"/>
    </row>
    <row r="2457" spans="1:27" ht="15" customHeight="1" x14ac:dyDescent="0.2">
      <c r="A2457" s="45"/>
      <c r="B2457" s="53" t="s">
        <v>134</v>
      </c>
      <c r="C2457" s="15">
        <f>N2439</f>
        <v>0</v>
      </c>
      <c r="D2457" s="54">
        <f t="shared" si="460"/>
        <v>0</v>
      </c>
      <c r="E2457" s="34">
        <f t="shared" si="461"/>
        <v>0</v>
      </c>
      <c r="F2457" s="68" t="s">
        <v>135</v>
      </c>
      <c r="G2457" s="72">
        <f>D2497-F2497</f>
        <v>247588.25</v>
      </c>
      <c r="H2457" s="45"/>
      <c r="I2457" s="44"/>
      <c r="J2457" s="44"/>
      <c r="K2457" s="44"/>
      <c r="L2457" s="46"/>
      <c r="M2457" s="6" t="s">
        <v>136</v>
      </c>
      <c r="N2457" s="55">
        <f t="shared" si="457"/>
        <v>1400</v>
      </c>
      <c r="O2457" s="52"/>
      <c r="P2457" s="67">
        <v>1000</v>
      </c>
      <c r="Q2457" s="67">
        <v>901</v>
      </c>
      <c r="R2457" s="6"/>
      <c r="S2457" s="55"/>
      <c r="T2457" s="46"/>
      <c r="U2457" s="6" t="s">
        <v>137</v>
      </c>
      <c r="V2457" s="55">
        <f t="shared" si="455"/>
        <v>6026.375</v>
      </c>
      <c r="W2457" s="46">
        <v>4625</v>
      </c>
      <c r="X2457" s="6" t="s">
        <v>39</v>
      </c>
      <c r="Y2457" s="55">
        <f t="shared" si="462"/>
        <v>7656</v>
      </c>
      <c r="Z2457" s="56">
        <v>5800</v>
      </c>
      <c r="AA2457" s="46"/>
    </row>
    <row r="2458" spans="1:27" ht="15" customHeight="1" x14ac:dyDescent="0.35">
      <c r="A2458" s="45"/>
      <c r="B2458" s="53" t="s">
        <v>138</v>
      </c>
      <c r="C2458" s="15">
        <f>P2439</f>
        <v>0</v>
      </c>
      <c r="D2458" s="54">
        <f>S2463*C2458</f>
        <v>0</v>
      </c>
      <c r="E2458" s="34">
        <f>D2521*C2458</f>
        <v>0</v>
      </c>
      <c r="F2458" s="68" t="s">
        <v>139</v>
      </c>
      <c r="G2458" s="74">
        <f>D2497-E2497</f>
        <v>74589.25</v>
      </c>
      <c r="H2458" s="45"/>
      <c r="I2458" s="44"/>
      <c r="J2458" s="44"/>
      <c r="K2458" s="44"/>
      <c r="L2458" s="46"/>
      <c r="M2458" s="6" t="s">
        <v>140</v>
      </c>
      <c r="N2458" s="55"/>
      <c r="O2458" s="52"/>
      <c r="P2458" s="67"/>
      <c r="Q2458" s="67"/>
      <c r="R2458" s="6" t="s">
        <v>141</v>
      </c>
      <c r="S2458" s="55">
        <v>1850.8</v>
      </c>
      <c r="T2458" s="46"/>
      <c r="U2458" s="6" t="s">
        <v>142</v>
      </c>
      <c r="V2458" s="55">
        <f t="shared" si="455"/>
        <v>8404.35</v>
      </c>
      <c r="W2458" s="46">
        <v>6450</v>
      </c>
      <c r="X2458" s="6" t="s">
        <v>143</v>
      </c>
      <c r="Y2458" s="55">
        <f t="shared" si="462"/>
        <v>3168</v>
      </c>
      <c r="Z2458" s="56">
        <v>2400</v>
      </c>
      <c r="AA2458" s="46"/>
    </row>
    <row r="2459" spans="1:27" ht="15" customHeight="1" x14ac:dyDescent="0.2">
      <c r="A2459" s="45"/>
      <c r="B2459" s="53" t="s">
        <v>14</v>
      </c>
      <c r="C2459" s="15">
        <f>O2439</f>
        <v>0</v>
      </c>
      <c r="D2459" s="54">
        <f>S2462*C2459</f>
        <v>0</v>
      </c>
      <c r="E2459" s="34">
        <f>D2520*C2459</f>
        <v>0</v>
      </c>
      <c r="F2459" s="61"/>
      <c r="G2459" s="61"/>
      <c r="H2459" s="45"/>
      <c r="I2459" s="44"/>
      <c r="J2459" s="44"/>
      <c r="K2459" s="44"/>
      <c r="L2459" s="46"/>
      <c r="M2459" s="6"/>
      <c r="N2459" s="55"/>
      <c r="O2459" s="52"/>
      <c r="P2459" s="67"/>
      <c r="Q2459" s="67"/>
      <c r="R2459" s="6" t="s">
        <v>144</v>
      </c>
      <c r="S2459" s="55">
        <v>3005.85</v>
      </c>
      <c r="T2459" s="46"/>
      <c r="U2459" s="6" t="s">
        <v>145</v>
      </c>
      <c r="V2459" s="55">
        <f t="shared" si="455"/>
        <v>8404.35</v>
      </c>
      <c r="W2459" s="46">
        <v>6450</v>
      </c>
      <c r="AA2459" s="46"/>
    </row>
    <row r="2460" spans="1:27" ht="15" customHeight="1" x14ac:dyDescent="0.2">
      <c r="A2460" s="45"/>
      <c r="B2460" s="53" t="s">
        <v>16</v>
      </c>
      <c r="C2460" s="15">
        <f>Q2439</f>
        <v>0</v>
      </c>
      <c r="D2460" s="54">
        <f>S2465*C2460</f>
        <v>0</v>
      </c>
      <c r="E2460" s="34">
        <f>T2465*C2460</f>
        <v>0</v>
      </c>
      <c r="F2460" s="61"/>
      <c r="G2460" s="61"/>
      <c r="H2460" s="45"/>
      <c r="I2460" s="44"/>
      <c r="J2460" s="44"/>
      <c r="K2460" s="44"/>
      <c r="L2460" s="46"/>
      <c r="M2460" s="6" t="s">
        <v>146</v>
      </c>
      <c r="N2460" s="55">
        <f t="shared" ref="N2460:N2461" si="463">P2460*1.4</f>
        <v>5600</v>
      </c>
      <c r="O2460" s="52"/>
      <c r="P2460" s="67">
        <v>4000</v>
      </c>
      <c r="Q2460" s="67">
        <v>3787</v>
      </c>
      <c r="R2460" s="6" t="s">
        <v>147</v>
      </c>
      <c r="S2460" s="55">
        <v>6101.2</v>
      </c>
      <c r="T2460" s="46"/>
      <c r="U2460" s="46"/>
      <c r="V2460" s="46"/>
      <c r="W2460" s="46"/>
      <c r="X2460" s="46"/>
      <c r="Y2460" s="46"/>
      <c r="Z2460" s="46"/>
      <c r="AA2460" s="46"/>
    </row>
    <row r="2461" spans="1:27" ht="15" customHeight="1" x14ac:dyDescent="0.2">
      <c r="A2461" s="45"/>
      <c r="B2461" s="33" t="s">
        <v>148</v>
      </c>
      <c r="C2461" s="33"/>
      <c r="D2461" s="75">
        <f t="shared" ref="D2461:E2461" si="464">SUM(D2447:D2460)</f>
        <v>90672.4</v>
      </c>
      <c r="E2461" s="75">
        <f t="shared" si="464"/>
        <v>61199</v>
      </c>
      <c r="F2461" s="75"/>
      <c r="G2461" s="33"/>
      <c r="H2461" s="45"/>
      <c r="I2461" s="44"/>
      <c r="J2461" s="44"/>
      <c r="K2461" s="44"/>
      <c r="L2461" s="46"/>
      <c r="M2461" s="6" t="s">
        <v>149</v>
      </c>
      <c r="N2461" s="55">
        <f t="shared" si="463"/>
        <v>3360</v>
      </c>
      <c r="O2461" s="52"/>
      <c r="P2461" s="67">
        <v>2400</v>
      </c>
      <c r="Q2461" s="67">
        <v>2401</v>
      </c>
      <c r="R2461" s="6" t="s">
        <v>150</v>
      </c>
      <c r="S2461" s="55">
        <v>6900.6</v>
      </c>
      <c r="T2461" s="46"/>
      <c r="U2461" s="46"/>
      <c r="V2461" s="46"/>
      <c r="W2461" s="46"/>
      <c r="X2461" s="46"/>
      <c r="Y2461" s="46"/>
      <c r="Z2461" s="46"/>
      <c r="AA2461" s="46"/>
    </row>
    <row r="2462" spans="1:27" ht="15" customHeight="1" x14ac:dyDescent="0.2">
      <c r="A2462" s="45"/>
      <c r="B2462" s="77" t="s">
        <v>158</v>
      </c>
      <c r="C2462" s="15">
        <f>R2439</f>
        <v>0</v>
      </c>
      <c r="D2462" s="54">
        <f>V2448*C2462</f>
        <v>0</v>
      </c>
      <c r="E2462" s="34">
        <f t="shared" ref="E2462:E2464" si="465">J2514*C2462</f>
        <v>0</v>
      </c>
      <c r="F2462" s="45"/>
      <c r="G2462" s="45"/>
      <c r="H2462" s="45"/>
      <c r="I2462" s="44"/>
      <c r="J2462" s="44"/>
      <c r="K2462" s="44"/>
      <c r="L2462" s="46"/>
      <c r="M2462" s="6" t="s">
        <v>151</v>
      </c>
      <c r="N2462" s="55">
        <f>P2462*1.45</f>
        <v>6235</v>
      </c>
      <c r="O2462" s="52"/>
      <c r="P2462" s="67">
        <v>4300</v>
      </c>
      <c r="Q2462" s="67">
        <v>4001</v>
      </c>
      <c r="R2462" s="6" t="s">
        <v>152</v>
      </c>
      <c r="S2462" s="55">
        <v>6900.6</v>
      </c>
      <c r="T2462" s="46"/>
      <c r="U2462" s="46"/>
      <c r="V2462" s="46"/>
      <c r="W2462" s="46"/>
      <c r="X2462" s="46"/>
      <c r="Y2462" s="46"/>
      <c r="Z2462" s="46"/>
      <c r="AA2462" s="46"/>
    </row>
    <row r="2463" spans="1:27" ht="15" customHeight="1" x14ac:dyDescent="0.2">
      <c r="A2463" s="45"/>
      <c r="B2463" s="78" t="s">
        <v>159</v>
      </c>
      <c r="C2463" s="15">
        <f>T2439</f>
        <v>1</v>
      </c>
      <c r="D2463" s="54">
        <f t="shared" ref="D2463:D2464" si="466">V2448*C2463</f>
        <v>8404.35</v>
      </c>
      <c r="E2463" s="34">
        <f t="shared" si="465"/>
        <v>6450</v>
      </c>
      <c r="F2463" s="45"/>
      <c r="G2463" s="45"/>
      <c r="H2463" s="45"/>
      <c r="I2463" s="44"/>
      <c r="J2463" s="44"/>
      <c r="K2463" s="44"/>
      <c r="L2463" s="46"/>
      <c r="M2463" s="6" t="s">
        <v>154</v>
      </c>
      <c r="N2463" s="55">
        <f t="shared" ref="N2463:N2464" si="467">P2463*1.4</f>
        <v>5250</v>
      </c>
      <c r="O2463" s="52"/>
      <c r="P2463" s="67">
        <v>3750</v>
      </c>
      <c r="Q2463" s="67">
        <v>3751</v>
      </c>
      <c r="R2463" s="6" t="s">
        <v>155</v>
      </c>
      <c r="S2463" s="55">
        <v>8050</v>
      </c>
      <c r="T2463" s="46"/>
      <c r="U2463" s="46"/>
      <c r="V2463" s="46"/>
      <c r="W2463" s="46"/>
      <c r="X2463" s="46"/>
      <c r="Y2463" s="46"/>
      <c r="Z2463" s="46"/>
      <c r="AA2463" s="46"/>
    </row>
    <row r="2464" spans="1:27" ht="15" customHeight="1" x14ac:dyDescent="0.2">
      <c r="A2464" s="45"/>
      <c r="B2464" s="79" t="s">
        <v>161</v>
      </c>
      <c r="C2464" s="80">
        <f>S2439</f>
        <v>0</v>
      </c>
      <c r="D2464" s="81">
        <f t="shared" si="466"/>
        <v>0</v>
      </c>
      <c r="E2464" s="34">
        <f t="shared" si="465"/>
        <v>0</v>
      </c>
      <c r="F2464" s="45"/>
      <c r="G2464" s="45"/>
      <c r="H2464" s="45"/>
      <c r="I2464" s="44"/>
      <c r="J2464" s="44"/>
      <c r="K2464" s="44"/>
      <c r="L2464" s="46"/>
      <c r="M2464" s="6" t="s">
        <v>156</v>
      </c>
      <c r="N2464" s="55">
        <f t="shared" si="467"/>
        <v>7419.9999999999991</v>
      </c>
      <c r="O2464" s="52"/>
      <c r="P2464" s="67">
        <v>5300</v>
      </c>
      <c r="Q2464" s="67">
        <v>5001</v>
      </c>
      <c r="R2464" s="6" t="s">
        <v>157</v>
      </c>
      <c r="S2464" s="55">
        <v>8000</v>
      </c>
      <c r="T2464" s="46"/>
      <c r="U2464" s="46"/>
      <c r="V2464" s="46"/>
      <c r="W2464" s="46"/>
      <c r="X2464" s="46"/>
      <c r="Y2464" s="46"/>
      <c r="Z2464" s="46"/>
      <c r="AA2464" s="46"/>
    </row>
    <row r="2465" spans="1:27" ht="15" customHeight="1" x14ac:dyDescent="0.2">
      <c r="A2465" s="45"/>
      <c r="B2465" s="78" t="s">
        <v>20</v>
      </c>
      <c r="C2465" s="15">
        <f>U2439</f>
        <v>0</v>
      </c>
      <c r="D2465" s="81">
        <f>V2457*C2465</f>
        <v>0</v>
      </c>
      <c r="E2465" s="34">
        <f>W2457*C2465</f>
        <v>0</v>
      </c>
      <c r="F2465" s="45"/>
      <c r="G2465" s="45"/>
      <c r="H2465" s="45"/>
      <c r="I2465" s="44"/>
      <c r="J2465" s="44"/>
      <c r="K2465" s="44"/>
      <c r="L2465" s="46"/>
      <c r="M2465" s="6"/>
      <c r="N2465" s="55"/>
      <c r="O2465" s="52"/>
      <c r="P2465" s="67"/>
      <c r="Q2465" s="67"/>
      <c r="R2465" s="6" t="s">
        <v>16</v>
      </c>
      <c r="S2465" s="55">
        <v>1500</v>
      </c>
      <c r="T2465" s="46">
        <v>1100</v>
      </c>
      <c r="U2465" s="46"/>
      <c r="V2465" s="46"/>
      <c r="W2465" s="46"/>
      <c r="X2465" s="46"/>
      <c r="Y2465" s="46"/>
      <c r="Z2465" s="46"/>
      <c r="AA2465" s="46"/>
    </row>
    <row r="2466" spans="1:27" ht="15" customHeight="1" x14ac:dyDescent="0.2">
      <c r="A2466" s="45"/>
      <c r="B2466" s="78" t="s">
        <v>163</v>
      </c>
      <c r="C2466" s="15">
        <f>V2439</f>
        <v>0</v>
      </c>
      <c r="D2466" s="81">
        <f t="shared" ref="D2466:D2467" si="468">V2451*C2466</f>
        <v>0</v>
      </c>
      <c r="E2466" s="34">
        <f>W2456*C2466</f>
        <v>0</v>
      </c>
      <c r="F2466" s="45"/>
      <c r="G2466" s="45"/>
      <c r="H2466" s="45"/>
      <c r="I2466" s="44"/>
      <c r="J2466" s="44"/>
      <c r="K2466" s="44"/>
      <c r="L2466" s="46"/>
      <c r="M2466" s="6" t="s">
        <v>160</v>
      </c>
      <c r="N2466" s="55"/>
      <c r="O2466" s="52"/>
      <c r="P2466" s="67"/>
      <c r="Q2466" s="67"/>
      <c r="R2466" s="46"/>
      <c r="S2466" s="46"/>
      <c r="T2466" s="46"/>
      <c r="U2466" s="46"/>
      <c r="V2466" s="46"/>
      <c r="W2466" s="46"/>
      <c r="X2466" s="46"/>
      <c r="Y2466" s="46"/>
      <c r="Z2466" s="46"/>
      <c r="AA2466" s="46"/>
    </row>
    <row r="2467" spans="1:27" ht="15" customHeight="1" x14ac:dyDescent="0.2">
      <c r="A2467" s="45"/>
      <c r="B2467" s="78" t="s">
        <v>165</v>
      </c>
      <c r="C2467" s="15">
        <f>W2439</f>
        <v>0</v>
      </c>
      <c r="D2467" s="81">
        <f t="shared" si="468"/>
        <v>0</v>
      </c>
      <c r="E2467" s="34">
        <f>J2519*C2467</f>
        <v>0</v>
      </c>
      <c r="F2467" s="45"/>
      <c r="G2467" s="45"/>
      <c r="H2467" s="45"/>
      <c r="I2467" s="44"/>
      <c r="J2467" s="44"/>
      <c r="K2467" s="44"/>
      <c r="L2467" s="46"/>
      <c r="M2467" s="6"/>
      <c r="N2467" s="55"/>
      <c r="O2467" s="52"/>
      <c r="P2467" s="67"/>
      <c r="Q2467" s="67"/>
      <c r="R2467" s="46"/>
      <c r="S2467" s="46"/>
      <c r="T2467" s="46"/>
      <c r="U2467" s="46"/>
      <c r="V2467" s="46"/>
      <c r="W2467" s="46"/>
      <c r="X2467" s="46"/>
      <c r="Y2467" s="46"/>
      <c r="Z2467" s="46"/>
      <c r="AA2467" s="46"/>
    </row>
    <row r="2468" spans="1:27" ht="15" customHeight="1" x14ac:dyDescent="0.2">
      <c r="A2468" s="45"/>
      <c r="B2468" s="53" t="s">
        <v>23</v>
      </c>
      <c r="C2468" s="15">
        <f>X2439</f>
        <v>0</v>
      </c>
      <c r="D2468" s="81">
        <f>V2449*C2468</f>
        <v>0</v>
      </c>
      <c r="E2468" s="34">
        <f>W2449*C2468</f>
        <v>0</v>
      </c>
      <c r="F2468" s="45"/>
      <c r="G2468" s="45"/>
      <c r="H2468" s="45"/>
      <c r="I2468" s="44"/>
      <c r="J2468" s="44"/>
      <c r="K2468" s="44"/>
      <c r="L2468" s="46"/>
      <c r="M2468" s="6" t="s">
        <v>162</v>
      </c>
      <c r="N2468" s="55">
        <f t="shared" ref="N2468:N2470" si="469">P2468*1.43</f>
        <v>1501.5</v>
      </c>
      <c r="O2468" s="52"/>
      <c r="P2468" s="67">
        <v>1050</v>
      </c>
      <c r="Q2468" s="67">
        <v>1151</v>
      </c>
      <c r="R2468" s="46"/>
      <c r="S2468" s="46"/>
      <c r="T2468" s="46"/>
      <c r="U2468" s="46"/>
      <c r="V2468" s="46"/>
      <c r="W2468" s="46"/>
      <c r="X2468" s="46"/>
      <c r="Y2468" s="46"/>
      <c r="Z2468" s="46"/>
      <c r="AA2468" s="46"/>
    </row>
    <row r="2469" spans="1:27" ht="15" customHeight="1" x14ac:dyDescent="0.2">
      <c r="A2469" s="45"/>
      <c r="B2469" s="49" t="s">
        <v>95</v>
      </c>
      <c r="C2469" s="33"/>
      <c r="D2469" s="75">
        <f t="shared" ref="D2469:E2469" si="470">SUM(D2462:D2468)</f>
        <v>8404.35</v>
      </c>
      <c r="E2469" s="82">
        <f t="shared" si="470"/>
        <v>6450</v>
      </c>
      <c r="F2469" s="45"/>
      <c r="G2469" s="45"/>
      <c r="H2469" s="45"/>
      <c r="I2469" s="44"/>
      <c r="J2469" s="44"/>
      <c r="K2469" s="44"/>
      <c r="L2469" s="46"/>
      <c r="M2469" s="6" t="s">
        <v>164</v>
      </c>
      <c r="N2469" s="55">
        <f t="shared" si="469"/>
        <v>1501.5</v>
      </c>
      <c r="O2469" s="52"/>
      <c r="P2469" s="67">
        <v>1050</v>
      </c>
      <c r="Q2469" s="67">
        <v>1151</v>
      </c>
      <c r="R2469" s="46"/>
      <c r="S2469" s="46"/>
      <c r="T2469" s="46"/>
      <c r="U2469" s="46"/>
      <c r="V2469" s="46"/>
      <c r="W2469" s="46"/>
      <c r="X2469" s="46"/>
      <c r="Y2469" s="46"/>
      <c r="Z2469" s="46"/>
      <c r="AA2469" s="46"/>
    </row>
    <row r="2470" spans="1:27" ht="15" customHeight="1" x14ac:dyDescent="0.2">
      <c r="A2470" s="45"/>
      <c r="B2470" s="53" t="s">
        <v>36</v>
      </c>
      <c r="C2470" s="15">
        <f>AL2439</f>
        <v>11</v>
      </c>
      <c r="D2470" s="83">
        <f>N2468*C2470</f>
        <v>16516.5</v>
      </c>
      <c r="E2470" s="34">
        <f>P2468*C2470</f>
        <v>11550</v>
      </c>
      <c r="F2470" s="45"/>
      <c r="G2470" s="45"/>
      <c r="H2470" s="45"/>
      <c r="I2470" s="44"/>
      <c r="J2470" s="44"/>
      <c r="K2470" s="44"/>
      <c r="L2470" s="46"/>
      <c r="M2470" s="6" t="s">
        <v>166</v>
      </c>
      <c r="N2470" s="55">
        <f t="shared" si="469"/>
        <v>1501.5</v>
      </c>
      <c r="O2470" s="52"/>
      <c r="P2470" s="67">
        <v>1050</v>
      </c>
      <c r="Q2470" s="67">
        <v>1151</v>
      </c>
      <c r="R2470" s="46"/>
      <c r="S2470" s="46"/>
      <c r="T2470" s="46"/>
      <c r="U2470" s="46"/>
      <c r="V2470" s="46"/>
      <c r="W2470" s="46"/>
      <c r="X2470" s="46"/>
      <c r="Y2470" s="46"/>
      <c r="Z2470" s="46"/>
      <c r="AA2470" s="46"/>
    </row>
    <row r="2471" spans="1:27" ht="15" customHeight="1" x14ac:dyDescent="0.2">
      <c r="A2471" s="45"/>
      <c r="B2471" s="53" t="s">
        <v>35</v>
      </c>
      <c r="C2471" s="15">
        <f>AK2439</f>
        <v>11</v>
      </c>
      <c r="D2471" s="83">
        <f t="shared" ref="D2471:D2473" si="471">N2470*C2471</f>
        <v>16516.5</v>
      </c>
      <c r="E2471" s="34">
        <f t="shared" ref="E2471:E2473" si="472">P2470*C2471</f>
        <v>11550</v>
      </c>
      <c r="F2471" s="45"/>
      <c r="G2471" s="45"/>
      <c r="H2471" s="45"/>
      <c r="I2471" s="44"/>
      <c r="J2471" s="44"/>
      <c r="K2471" s="44"/>
      <c r="L2471" s="46"/>
      <c r="M2471" s="6" t="s">
        <v>167</v>
      </c>
      <c r="N2471" s="55">
        <f>P2471*1.39</f>
        <v>1251</v>
      </c>
      <c r="O2471" s="52"/>
      <c r="P2471" s="67">
        <v>900</v>
      </c>
      <c r="Q2471" s="67">
        <v>851</v>
      </c>
      <c r="R2471" s="46"/>
      <c r="S2471" s="46"/>
      <c r="T2471" s="46"/>
      <c r="U2471" s="46"/>
      <c r="V2471" s="46"/>
      <c r="W2471" s="46"/>
      <c r="X2471" s="46"/>
      <c r="Y2471" s="46"/>
      <c r="Z2471" s="46"/>
      <c r="AA2471" s="46"/>
    </row>
    <row r="2472" spans="1:27" ht="15" customHeight="1" x14ac:dyDescent="0.2">
      <c r="A2472" s="45"/>
      <c r="B2472" s="84" t="s">
        <v>169</v>
      </c>
      <c r="C2472" s="15">
        <f>AM2439</f>
        <v>10</v>
      </c>
      <c r="D2472" s="83">
        <f t="shared" si="471"/>
        <v>12510</v>
      </c>
      <c r="E2472" s="34">
        <f t="shared" si="472"/>
        <v>9000</v>
      </c>
      <c r="F2472" s="85"/>
      <c r="G2472" s="45"/>
      <c r="H2472" s="45"/>
      <c r="I2472" s="44"/>
      <c r="J2472" s="44"/>
      <c r="K2472" s="44"/>
      <c r="L2472" s="46"/>
      <c r="M2472" s="6" t="s">
        <v>168</v>
      </c>
      <c r="N2472" s="55">
        <f>P2472*1.42</f>
        <v>852</v>
      </c>
      <c r="O2472" s="52"/>
      <c r="P2472" s="67">
        <v>600</v>
      </c>
      <c r="Q2472" s="67">
        <v>851</v>
      </c>
      <c r="R2472" s="46"/>
      <c r="S2472" s="46"/>
      <c r="T2472" s="46"/>
      <c r="U2472" s="46"/>
      <c r="V2472" s="46"/>
      <c r="W2472" s="46"/>
      <c r="X2472" s="46"/>
      <c r="Y2472" s="46"/>
      <c r="Z2472" s="46"/>
      <c r="AA2472" s="46"/>
    </row>
    <row r="2473" spans="1:27" ht="15" customHeight="1" x14ac:dyDescent="0.2">
      <c r="A2473" s="45"/>
      <c r="B2473" s="84" t="s">
        <v>38</v>
      </c>
      <c r="C2473" s="15">
        <f>AN2439</f>
        <v>6</v>
      </c>
      <c r="D2473" s="83">
        <f t="shared" si="471"/>
        <v>5112</v>
      </c>
      <c r="E2473" s="34">
        <f t="shared" si="472"/>
        <v>3600</v>
      </c>
      <c r="F2473" s="45"/>
      <c r="G2473" s="45"/>
      <c r="H2473" s="45"/>
      <c r="I2473" s="44"/>
      <c r="J2473" s="44"/>
      <c r="K2473" s="44"/>
      <c r="L2473" s="46"/>
      <c r="M2473" s="46"/>
      <c r="N2473" s="46"/>
      <c r="O2473" s="46"/>
      <c r="P2473" s="46"/>
      <c r="Q2473" s="46"/>
      <c r="R2473" s="46"/>
      <c r="S2473" s="46"/>
      <c r="T2473" s="46"/>
      <c r="U2473" s="46"/>
      <c r="V2473" s="46"/>
      <c r="W2473" s="46"/>
      <c r="X2473" s="46"/>
      <c r="Y2473" s="46"/>
      <c r="Z2473" s="46"/>
      <c r="AA2473" s="46"/>
    </row>
    <row r="2474" spans="1:27" ht="15" customHeight="1" x14ac:dyDescent="0.2">
      <c r="A2474" s="45"/>
      <c r="B2474" s="84" t="s">
        <v>170</v>
      </c>
      <c r="C2474" s="15">
        <f>AO2439</f>
        <v>11</v>
      </c>
      <c r="D2474" s="83">
        <f>N2469*C2474</f>
        <v>16516.5</v>
      </c>
      <c r="E2474" s="34">
        <f>P2469*C2474</f>
        <v>11550</v>
      </c>
      <c r="F2474" s="45"/>
      <c r="G2474" s="45"/>
      <c r="H2474" s="45"/>
      <c r="L2474" s="24"/>
      <c r="M2474" s="24"/>
      <c r="N2474" s="24"/>
      <c r="O2474" s="24"/>
      <c r="P2474" s="24"/>
      <c r="Q2474" s="24"/>
    </row>
    <row r="2475" spans="1:27" ht="15" customHeight="1" x14ac:dyDescent="0.2">
      <c r="A2475" s="45"/>
      <c r="B2475" s="53" t="s">
        <v>31</v>
      </c>
      <c r="C2475" s="15">
        <f>AF2439</f>
        <v>2</v>
      </c>
      <c r="D2475" s="83">
        <f>N2460*C2475</f>
        <v>11200</v>
      </c>
      <c r="E2475" s="34">
        <f>P2460*C2475</f>
        <v>8000</v>
      </c>
      <c r="F2475" s="45"/>
      <c r="G2475" s="45"/>
      <c r="H2475" s="45"/>
      <c r="L2475" s="24"/>
      <c r="M2475" s="24"/>
      <c r="N2475" s="24"/>
      <c r="O2475" s="24"/>
      <c r="P2475" s="24"/>
      <c r="Q2475" s="24"/>
    </row>
    <row r="2476" spans="1:27" ht="15" customHeight="1" x14ac:dyDescent="0.2">
      <c r="A2476" s="45"/>
      <c r="B2476" s="53" t="s">
        <v>171</v>
      </c>
      <c r="C2476" s="15">
        <f>AH2439</f>
        <v>0</v>
      </c>
      <c r="D2476" s="83">
        <f>N2460*C2476</f>
        <v>0</v>
      </c>
      <c r="E2476" s="34">
        <f>P2460*C2476</f>
        <v>0</v>
      </c>
      <c r="F2476" s="45"/>
      <c r="G2476" s="45"/>
      <c r="H2476" s="45"/>
      <c r="L2476" s="24"/>
      <c r="M2476" s="24"/>
      <c r="N2476" s="24"/>
      <c r="O2476" s="24"/>
      <c r="P2476" s="24"/>
      <c r="Q2476" s="24"/>
    </row>
    <row r="2477" spans="1:27" ht="15" customHeight="1" x14ac:dyDescent="0.2">
      <c r="A2477" s="45"/>
      <c r="B2477" s="53" t="s">
        <v>151</v>
      </c>
      <c r="C2477" s="15">
        <f>AG2439</f>
        <v>0</v>
      </c>
      <c r="D2477" s="83">
        <f>N2462*C2477</f>
        <v>0</v>
      </c>
      <c r="E2477" s="34">
        <f>P2462*C2477</f>
        <v>0</v>
      </c>
      <c r="F2477" s="45"/>
      <c r="G2477" s="45"/>
      <c r="H2477" s="45"/>
      <c r="L2477" s="24"/>
      <c r="M2477" s="24"/>
      <c r="N2477" s="24"/>
      <c r="O2477" s="24"/>
      <c r="P2477" s="24"/>
      <c r="Q2477" s="24"/>
    </row>
    <row r="2478" spans="1:27" ht="15" customHeight="1" x14ac:dyDescent="0.2">
      <c r="A2478" s="45"/>
      <c r="B2478" s="53" t="s">
        <v>173</v>
      </c>
      <c r="C2478" s="15">
        <f>AJ2439</f>
        <v>1</v>
      </c>
      <c r="D2478" s="83">
        <f>N2460*C2478</f>
        <v>5600</v>
      </c>
      <c r="E2478" s="34">
        <f>P2460*C2478</f>
        <v>4000</v>
      </c>
      <c r="F2478" s="45"/>
      <c r="G2478" s="45"/>
      <c r="H2478" s="45"/>
    </row>
    <row r="2479" spans="1:27" ht="15" customHeight="1" x14ac:dyDescent="0.2">
      <c r="A2479" s="45"/>
      <c r="B2479" s="53" t="s">
        <v>174</v>
      </c>
      <c r="C2479" s="15">
        <f>AE2439</f>
        <v>0</v>
      </c>
      <c r="D2479" s="83">
        <f>N2464*C2479</f>
        <v>0</v>
      </c>
      <c r="E2479" s="34">
        <f>P2460*C2479</f>
        <v>0</v>
      </c>
      <c r="F2479" s="45"/>
      <c r="G2479" s="45"/>
      <c r="H2479" s="45"/>
      <c r="L2479" s="86" t="s">
        <v>172</v>
      </c>
    </row>
    <row r="2480" spans="1:27" ht="15" customHeight="1" x14ac:dyDescent="0.2">
      <c r="A2480" s="45"/>
      <c r="B2480" s="87" t="s">
        <v>27</v>
      </c>
      <c r="C2480" s="15">
        <f>AB2439</f>
        <v>38</v>
      </c>
      <c r="D2480" s="83">
        <f t="shared" ref="D2480:D2481" si="473">N2452*C2480</f>
        <v>53200</v>
      </c>
      <c r="E2480" s="34">
        <f t="shared" ref="E2480:E2481" si="474">P2452*C2480</f>
        <v>38000</v>
      </c>
      <c r="F2480" s="45"/>
      <c r="G2480" s="45"/>
      <c r="H2480" s="45"/>
    </row>
    <row r="2481" spans="1:12" ht="15" customHeight="1" x14ac:dyDescent="0.2">
      <c r="A2481" s="45"/>
      <c r="B2481" s="87" t="s">
        <v>28</v>
      </c>
      <c r="C2481" s="15">
        <f>AC2439</f>
        <v>6</v>
      </c>
      <c r="D2481" s="83">
        <f t="shared" si="473"/>
        <v>7140</v>
      </c>
      <c r="E2481" s="34">
        <f t="shared" si="474"/>
        <v>5100</v>
      </c>
      <c r="F2481" s="45"/>
      <c r="G2481" s="45"/>
      <c r="H2481" s="45"/>
      <c r="L2481" s="86" t="s">
        <v>107</v>
      </c>
    </row>
    <row r="2482" spans="1:12" ht="15" customHeight="1" x14ac:dyDescent="0.2">
      <c r="A2482" s="45"/>
      <c r="B2482" s="53" t="s">
        <v>177</v>
      </c>
      <c r="C2482" s="15">
        <f>AD2439</f>
        <v>3</v>
      </c>
      <c r="D2482" s="83">
        <f>N2457*C2482</f>
        <v>4200</v>
      </c>
      <c r="E2482" s="34">
        <f>P2457*C2482</f>
        <v>3000</v>
      </c>
      <c r="F2482" s="45"/>
      <c r="G2482" s="45"/>
      <c r="H2482" s="45"/>
    </row>
    <row r="2483" spans="1:12" ht="15" customHeight="1" x14ac:dyDescent="0.2">
      <c r="A2483" s="45"/>
      <c r="B2483" s="49" t="s">
        <v>94</v>
      </c>
      <c r="C2483" s="33"/>
      <c r="D2483" s="75">
        <f t="shared" ref="D2483:E2483" si="475">SUM(D2470:D2482)</f>
        <v>148511.5</v>
      </c>
      <c r="E2483" s="82">
        <f t="shared" si="475"/>
        <v>105350</v>
      </c>
      <c r="F2483" s="41"/>
      <c r="G2483" s="45"/>
      <c r="H2483" s="88"/>
      <c r="L2483" s="86" t="s">
        <v>175</v>
      </c>
    </row>
    <row r="2484" spans="1:12" ht="15" customHeight="1" x14ac:dyDescent="0.2">
      <c r="A2484" s="45"/>
      <c r="B2484" s="78" t="s">
        <v>39</v>
      </c>
      <c r="C2484" s="89">
        <f>AP2439</f>
        <v>0</v>
      </c>
      <c r="D2484" s="83">
        <f>Y2457*C2484</f>
        <v>0</v>
      </c>
      <c r="E2484" s="34">
        <f>Z2457*C2484</f>
        <v>0</v>
      </c>
      <c r="F2484" s="88"/>
      <c r="G2484" s="88"/>
      <c r="H2484" s="88"/>
      <c r="L2484" s="86" t="s">
        <v>176</v>
      </c>
    </row>
    <row r="2485" spans="1:12" ht="15" customHeight="1" x14ac:dyDescent="0.2">
      <c r="A2485" s="45"/>
      <c r="B2485" s="78" t="s">
        <v>40</v>
      </c>
      <c r="C2485" s="90">
        <f>AQ2439</f>
        <v>0</v>
      </c>
      <c r="D2485" s="83">
        <f t="shared" ref="D2485:D2487" si="476">Y2448*C2485</f>
        <v>0</v>
      </c>
      <c r="E2485" s="34">
        <f>Z2448*C2485</f>
        <v>0</v>
      </c>
      <c r="F2485" s="88"/>
      <c r="G2485" s="88"/>
      <c r="H2485" s="88"/>
      <c r="L2485" s="86" t="s">
        <v>178</v>
      </c>
    </row>
    <row r="2486" spans="1:12" ht="15" customHeight="1" x14ac:dyDescent="0.2">
      <c r="A2486" s="45"/>
      <c r="B2486" s="78" t="s">
        <v>33</v>
      </c>
      <c r="C2486" s="90">
        <f>AR2439</f>
        <v>0</v>
      </c>
      <c r="D2486" s="83">
        <f t="shared" si="476"/>
        <v>0</v>
      </c>
      <c r="E2486" s="34">
        <f>P2459*C2486</f>
        <v>0</v>
      </c>
      <c r="F2486" s="88"/>
      <c r="G2486" s="88"/>
      <c r="H2486" s="88"/>
      <c r="L2486" s="86" t="s">
        <v>179</v>
      </c>
    </row>
    <row r="2487" spans="1:12" ht="15" customHeight="1" x14ac:dyDescent="0.2">
      <c r="A2487" s="45"/>
      <c r="B2487" s="78" t="s">
        <v>32</v>
      </c>
      <c r="C2487" s="90">
        <f>AS2439</f>
        <v>0</v>
      </c>
      <c r="D2487" s="83">
        <f t="shared" si="476"/>
        <v>0</v>
      </c>
      <c r="E2487" s="34">
        <f>Z2449*C2487</f>
        <v>0</v>
      </c>
      <c r="F2487" s="88"/>
      <c r="G2487" s="88"/>
      <c r="H2487" s="88"/>
      <c r="L2487" s="86" t="s">
        <v>180</v>
      </c>
    </row>
    <row r="2488" spans="1:12" ht="15" customHeight="1" x14ac:dyDescent="0.2">
      <c r="A2488" s="45"/>
      <c r="B2488" s="78" t="s">
        <v>41</v>
      </c>
      <c r="C2488" s="90">
        <f>AT2439</f>
        <v>0</v>
      </c>
      <c r="D2488" s="83">
        <f>Y2456*C2488</f>
        <v>0</v>
      </c>
      <c r="E2488" s="34">
        <f>Z2456*C2488</f>
        <v>0</v>
      </c>
      <c r="F2488" s="88"/>
      <c r="G2488" s="88"/>
      <c r="H2488" s="88"/>
      <c r="L2488" s="86" t="s">
        <v>181</v>
      </c>
    </row>
    <row r="2489" spans="1:12" ht="15" customHeight="1" x14ac:dyDescent="0.2">
      <c r="A2489" s="45"/>
      <c r="B2489" s="78" t="s">
        <v>42</v>
      </c>
      <c r="C2489" s="90">
        <f>AU2439</f>
        <v>0</v>
      </c>
      <c r="D2489" s="83">
        <f>Y2451*C2489</f>
        <v>0</v>
      </c>
      <c r="E2489" s="34">
        <f>Z2451*C2489</f>
        <v>0</v>
      </c>
      <c r="F2489" s="88"/>
      <c r="G2489" s="88"/>
      <c r="H2489" s="88"/>
    </row>
    <row r="2490" spans="1:12" ht="15" customHeight="1" x14ac:dyDescent="0.2">
      <c r="A2490" s="45"/>
      <c r="B2490" s="78" t="s">
        <v>43</v>
      </c>
      <c r="C2490" s="90">
        <f>AV2439</f>
        <v>0</v>
      </c>
      <c r="D2490" s="83">
        <f t="shared" ref="D2490:D2492" si="477">Y2453*C2490</f>
        <v>0</v>
      </c>
      <c r="E2490" s="34">
        <f>Z2453*C2490</f>
        <v>0</v>
      </c>
      <c r="F2490" s="88"/>
      <c r="G2490" s="88"/>
      <c r="H2490" s="88"/>
      <c r="L2490" s="86" t="s">
        <v>140</v>
      </c>
    </row>
    <row r="2491" spans="1:12" ht="15" customHeight="1" x14ac:dyDescent="0.2">
      <c r="A2491" s="45"/>
      <c r="B2491" s="78" t="s">
        <v>44</v>
      </c>
      <c r="C2491" s="90">
        <f>AW2439</f>
        <v>0</v>
      </c>
      <c r="D2491" s="83">
        <f t="shared" si="477"/>
        <v>0</v>
      </c>
      <c r="E2491" s="34">
        <f>Z2455*C2491</f>
        <v>0</v>
      </c>
      <c r="F2491" s="88"/>
      <c r="G2491" s="88"/>
      <c r="H2491" s="88"/>
    </row>
    <row r="2492" spans="1:12" ht="15" customHeight="1" x14ac:dyDescent="0.2">
      <c r="A2492" s="45"/>
      <c r="B2492" s="78" t="s">
        <v>45</v>
      </c>
      <c r="C2492" s="90">
        <f>AX2439</f>
        <v>0</v>
      </c>
      <c r="D2492" s="83">
        <f t="shared" si="477"/>
        <v>0</v>
      </c>
      <c r="E2492" s="34">
        <f>Z2454*C2492</f>
        <v>0</v>
      </c>
      <c r="F2492" s="88"/>
      <c r="G2492" s="88"/>
      <c r="H2492" s="88"/>
      <c r="L2492" s="86" t="s">
        <v>182</v>
      </c>
    </row>
    <row r="2493" spans="1:12" ht="15" customHeight="1" x14ac:dyDescent="0.2">
      <c r="A2493" s="45"/>
      <c r="B2493" s="78" t="s">
        <v>46</v>
      </c>
      <c r="C2493" s="90">
        <f>AY2439</f>
        <v>0</v>
      </c>
      <c r="D2493" s="83">
        <f>Y2452*C2493</f>
        <v>0</v>
      </c>
      <c r="E2493" s="34">
        <f>Z2452*C2493</f>
        <v>0</v>
      </c>
      <c r="F2493" s="88"/>
      <c r="G2493" s="88"/>
      <c r="H2493" s="88"/>
      <c r="L2493" s="86" t="s">
        <v>183</v>
      </c>
    </row>
    <row r="2494" spans="1:12" ht="15" customHeight="1" x14ac:dyDescent="0.2">
      <c r="A2494" s="45"/>
      <c r="B2494" s="53"/>
      <c r="C2494" s="89"/>
      <c r="D2494" s="83">
        <f t="shared" ref="D2494:D2495" si="478">Y2457*C2494</f>
        <v>0</v>
      </c>
      <c r="E2494" s="34">
        <f t="shared" ref="E2494:E2495" si="479">P2467*C2494</f>
        <v>0</v>
      </c>
      <c r="F2494" s="88"/>
      <c r="G2494" s="88"/>
      <c r="H2494" s="88"/>
      <c r="L2494" s="86" t="s">
        <v>184</v>
      </c>
    </row>
    <row r="2495" spans="1:12" ht="15" customHeight="1" x14ac:dyDescent="0.2">
      <c r="A2495" s="45"/>
      <c r="B2495" s="53"/>
      <c r="C2495" s="89"/>
      <c r="D2495" s="83">
        <f t="shared" si="478"/>
        <v>0</v>
      </c>
      <c r="E2495" s="34">
        <f t="shared" si="479"/>
        <v>0</v>
      </c>
      <c r="F2495" s="88"/>
      <c r="G2495" s="88"/>
      <c r="H2495" s="88"/>
    </row>
    <row r="2496" spans="1:12" ht="15" customHeight="1" x14ac:dyDescent="0.2">
      <c r="A2496" s="45"/>
      <c r="B2496" s="91"/>
      <c r="C2496" s="91"/>
      <c r="D2496" s="92">
        <f t="shared" ref="D2496:E2496" si="480">SUM(D2484:D2495)</f>
        <v>0</v>
      </c>
      <c r="E2496" s="93">
        <f t="shared" si="480"/>
        <v>0</v>
      </c>
      <c r="F2496" s="41"/>
      <c r="G2496" s="88"/>
      <c r="H2496" s="45"/>
      <c r="L2496" s="86" t="s">
        <v>160</v>
      </c>
    </row>
    <row r="2497" spans="1:26" ht="15" customHeight="1" x14ac:dyDescent="0.2">
      <c r="A2497" s="45"/>
      <c r="B2497" s="33" t="s">
        <v>187</v>
      </c>
      <c r="C2497" s="61"/>
      <c r="D2497" s="94">
        <f>SUM(D2469,D2461,D2483,D2496)</f>
        <v>247588.25</v>
      </c>
      <c r="E2497" s="95">
        <f>SUM(E2496,E2469,E2461,E2483)</f>
        <v>172999</v>
      </c>
      <c r="F2497" s="92">
        <f>SUM(F2496,F2483,F2472,F2461)</f>
        <v>0</v>
      </c>
      <c r="G2497" s="45"/>
      <c r="H2497" s="45"/>
    </row>
    <row r="2498" spans="1:26" ht="15" customHeight="1" x14ac:dyDescent="0.2">
      <c r="A2498" s="45"/>
      <c r="B2498" s="45"/>
      <c r="C2498" s="45"/>
      <c r="D2498" s="45"/>
      <c r="E2498" s="45"/>
      <c r="F2498" s="45"/>
      <c r="G2498" s="45"/>
      <c r="H2498" s="45"/>
      <c r="L2498" s="86" t="s">
        <v>185</v>
      </c>
    </row>
    <row r="2499" spans="1:26" ht="15" customHeight="1" x14ac:dyDescent="0.2">
      <c r="L2499" s="86" t="s">
        <v>186</v>
      </c>
    </row>
    <row r="2500" spans="1:26" ht="15" customHeight="1" x14ac:dyDescent="0.2">
      <c r="L2500" s="86" t="s">
        <v>188</v>
      </c>
    </row>
    <row r="2501" spans="1:26" ht="15.75" customHeight="1" x14ac:dyDescent="0.2"/>
    <row r="2502" spans="1:26" ht="15" customHeight="1" x14ac:dyDescent="0.2">
      <c r="L2502" s="86" t="s">
        <v>189</v>
      </c>
    </row>
    <row r="2503" spans="1:26" ht="15.75" customHeight="1" x14ac:dyDescent="0.2"/>
    <row r="2504" spans="1:26" ht="15" customHeight="1" x14ac:dyDescent="0.2">
      <c r="L2504" s="86" t="s">
        <v>190</v>
      </c>
    </row>
    <row r="2505" spans="1:26" ht="15" customHeight="1" x14ac:dyDescent="0.2">
      <c r="L2505" s="86" t="s">
        <v>191</v>
      </c>
    </row>
    <row r="2506" spans="1:26" ht="15" customHeight="1" x14ac:dyDescent="0.2">
      <c r="L2506" s="24" t="s">
        <v>192</v>
      </c>
      <c r="M2506" s="24"/>
      <c r="N2506" s="24"/>
      <c r="O2506" s="24"/>
      <c r="P2506" s="24"/>
      <c r="Q2506" s="24"/>
      <c r="R2506" s="24"/>
      <c r="S2506" s="24"/>
    </row>
    <row r="2507" spans="1:26" ht="15" customHeight="1" x14ac:dyDescent="0.2">
      <c r="B2507" s="33"/>
      <c r="C2507" s="96"/>
      <c r="D2507" s="96" t="s">
        <v>193</v>
      </c>
      <c r="E2507" s="96"/>
      <c r="F2507" s="96"/>
      <c r="G2507" s="96"/>
      <c r="H2507" s="33" t="s">
        <v>193</v>
      </c>
      <c r="I2507" s="96"/>
      <c r="J2507" s="96"/>
      <c r="K2507" s="96"/>
      <c r="L2507" s="33" t="s">
        <v>194</v>
      </c>
      <c r="M2507" s="96"/>
      <c r="N2507" s="96"/>
      <c r="O2507" s="96"/>
      <c r="P2507" s="96"/>
      <c r="Q2507" s="96"/>
      <c r="R2507" s="96"/>
      <c r="S2507" s="96"/>
      <c r="T2507" s="96"/>
      <c r="U2507" s="96"/>
      <c r="V2507" s="96"/>
      <c r="W2507" s="96"/>
      <c r="X2507" s="96"/>
      <c r="Y2507" s="96"/>
      <c r="Z2507" s="96"/>
    </row>
    <row r="2508" spans="1:26" ht="15" customHeight="1" x14ac:dyDescent="0.2">
      <c r="B2508" s="33" t="s">
        <v>195</v>
      </c>
      <c r="C2508" s="96" t="s">
        <v>101</v>
      </c>
      <c r="D2508" s="96"/>
      <c r="E2508" s="96"/>
      <c r="F2508" s="96"/>
      <c r="G2508" s="96"/>
      <c r="H2508" s="33"/>
      <c r="I2508" s="96"/>
      <c r="J2508" s="96"/>
      <c r="K2508" s="96"/>
      <c r="L2508" s="33" t="s">
        <v>196</v>
      </c>
      <c r="M2508" s="97">
        <f t="shared" ref="M2508:M2509" si="481">V2539*1.35</f>
        <v>0</v>
      </c>
      <c r="N2508" s="96"/>
      <c r="O2508" s="96"/>
      <c r="P2508" s="96"/>
      <c r="Q2508" s="96"/>
      <c r="R2508" s="96"/>
      <c r="S2508" s="96"/>
      <c r="T2508" s="96"/>
      <c r="U2508" s="96"/>
      <c r="V2508" s="96"/>
      <c r="W2508" s="96"/>
      <c r="X2508" s="96"/>
      <c r="Y2508" s="96"/>
      <c r="Z2508" s="96"/>
    </row>
    <row r="2509" spans="1:26" ht="15" customHeight="1" x14ac:dyDescent="0.2">
      <c r="B2509" s="33" t="s">
        <v>104</v>
      </c>
      <c r="C2509" s="98">
        <v>651</v>
      </c>
      <c r="D2509" s="96">
        <v>434</v>
      </c>
      <c r="E2509" s="96">
        <f t="shared" ref="E2509:E2512" si="482">D2509*50%</f>
        <v>217</v>
      </c>
      <c r="F2509" s="96"/>
      <c r="G2509" s="96"/>
      <c r="H2509" s="33" t="s">
        <v>197</v>
      </c>
      <c r="I2509" s="96"/>
      <c r="J2509" s="96"/>
      <c r="K2509" s="96"/>
      <c r="L2509" s="33" t="s">
        <v>198</v>
      </c>
      <c r="M2509" s="97">
        <f t="shared" si="481"/>
        <v>0</v>
      </c>
      <c r="N2509" s="96"/>
      <c r="O2509" s="96"/>
      <c r="P2509" s="96"/>
      <c r="Q2509" s="96"/>
      <c r="R2509" s="96"/>
      <c r="S2509" s="96"/>
      <c r="T2509" s="96"/>
      <c r="U2509" s="96"/>
      <c r="V2509" s="96"/>
      <c r="W2509" s="96"/>
      <c r="X2509" s="96"/>
      <c r="Y2509" s="96"/>
      <c r="Z2509" s="96"/>
    </row>
    <row r="2510" spans="1:26" ht="15" customHeight="1" x14ac:dyDescent="0.2">
      <c r="B2510" s="33" t="s">
        <v>108</v>
      </c>
      <c r="C2510" s="98">
        <v>651</v>
      </c>
      <c r="D2510" s="96">
        <v>434</v>
      </c>
      <c r="E2510" s="96">
        <f t="shared" si="482"/>
        <v>217</v>
      </c>
      <c r="F2510" s="96"/>
      <c r="G2510" s="96"/>
      <c r="H2510" s="33" t="s">
        <v>102</v>
      </c>
      <c r="I2510" s="98">
        <v>8000.2</v>
      </c>
      <c r="J2510" s="96">
        <v>6450</v>
      </c>
      <c r="K2510" s="96">
        <v>1935</v>
      </c>
      <c r="L2510" s="33" t="s">
        <v>199</v>
      </c>
      <c r="M2510" s="97">
        <f>V2541*1.4</f>
        <v>0</v>
      </c>
      <c r="N2510" s="96"/>
      <c r="O2510" s="96"/>
      <c r="P2510" s="96"/>
      <c r="Q2510" s="96"/>
      <c r="R2510" s="96"/>
      <c r="S2510" s="96"/>
      <c r="T2510" s="96"/>
      <c r="U2510" s="96"/>
      <c r="V2510" s="96"/>
      <c r="W2510" s="96"/>
      <c r="X2510" s="96"/>
      <c r="Y2510" s="96"/>
      <c r="Z2510" s="96"/>
    </row>
    <row r="2511" spans="1:26" ht="15" customHeight="1" x14ac:dyDescent="0.2">
      <c r="B2511" s="33" t="s">
        <v>111</v>
      </c>
      <c r="C2511" s="98">
        <v>900</v>
      </c>
      <c r="D2511" s="96">
        <v>600</v>
      </c>
      <c r="E2511" s="96">
        <f t="shared" si="482"/>
        <v>300</v>
      </c>
      <c r="F2511" s="96"/>
      <c r="G2511" s="96"/>
      <c r="H2511" s="33" t="s">
        <v>105</v>
      </c>
      <c r="I2511" s="98">
        <v>8000.2</v>
      </c>
      <c r="J2511" s="96">
        <v>6450</v>
      </c>
      <c r="K2511" s="96">
        <v>1935</v>
      </c>
      <c r="L2511" s="33" t="s">
        <v>200</v>
      </c>
      <c r="M2511" s="97">
        <f t="shared" ref="M2511:M2513" si="483">V2542*1.35</f>
        <v>0</v>
      </c>
      <c r="N2511" s="96"/>
      <c r="O2511" s="96"/>
      <c r="P2511" s="96"/>
      <c r="Q2511" s="96"/>
      <c r="R2511" s="96"/>
      <c r="S2511" s="96"/>
      <c r="T2511" s="96"/>
      <c r="U2511" s="96"/>
      <c r="V2511" s="96"/>
      <c r="W2511" s="96"/>
      <c r="X2511" s="96"/>
      <c r="Y2511" s="96"/>
      <c r="Z2511" s="96"/>
    </row>
    <row r="2512" spans="1:26" ht="15" customHeight="1" x14ac:dyDescent="0.2">
      <c r="B2512" s="33" t="s">
        <v>113</v>
      </c>
      <c r="C2512" s="98">
        <v>900</v>
      </c>
      <c r="D2512" s="96">
        <v>600</v>
      </c>
      <c r="E2512" s="96">
        <f t="shared" si="482"/>
        <v>300</v>
      </c>
      <c r="F2512" s="96"/>
      <c r="G2512" s="96"/>
      <c r="H2512" s="33" t="s">
        <v>201</v>
      </c>
      <c r="I2512" s="98">
        <v>4550</v>
      </c>
      <c r="J2512" s="96">
        <v>3500</v>
      </c>
      <c r="K2512" s="96">
        <v>1050</v>
      </c>
      <c r="L2512" s="33" t="s">
        <v>202</v>
      </c>
      <c r="M2512" s="97">
        <f t="shared" si="483"/>
        <v>0</v>
      </c>
      <c r="N2512" s="96"/>
      <c r="O2512" s="96"/>
      <c r="P2512" s="96"/>
      <c r="Q2512" s="96"/>
      <c r="R2512" s="96"/>
      <c r="S2512" s="96"/>
      <c r="T2512" s="96"/>
      <c r="U2512" s="96"/>
      <c r="V2512" s="96"/>
      <c r="W2512" s="96"/>
      <c r="X2512" s="96"/>
      <c r="Y2512" s="96"/>
      <c r="Z2512" s="96"/>
    </row>
    <row r="2513" spans="2:26" ht="15" customHeight="1" x14ac:dyDescent="0.2">
      <c r="B2513" s="33" t="s">
        <v>117</v>
      </c>
      <c r="C2513" s="98">
        <v>1304.19</v>
      </c>
      <c r="D2513" s="98">
        <v>1011</v>
      </c>
      <c r="E2513" s="96">
        <v>293</v>
      </c>
      <c r="F2513" s="96"/>
      <c r="G2513" s="96"/>
      <c r="H2513" s="33" t="s">
        <v>132</v>
      </c>
      <c r="I2513" s="98">
        <v>7605</v>
      </c>
      <c r="J2513" s="96">
        <v>6450</v>
      </c>
      <c r="K2513" s="96">
        <v>1935</v>
      </c>
      <c r="L2513" s="33" t="s">
        <v>203</v>
      </c>
      <c r="M2513" s="97">
        <f t="shared" si="483"/>
        <v>0</v>
      </c>
      <c r="N2513" s="96"/>
      <c r="O2513" s="96"/>
      <c r="P2513" s="96"/>
      <c r="Q2513" s="96"/>
      <c r="R2513" s="96"/>
      <c r="S2513" s="96"/>
      <c r="T2513" s="96"/>
      <c r="U2513" s="96"/>
      <c r="V2513" s="96"/>
      <c r="W2513" s="96"/>
      <c r="X2513" s="96"/>
      <c r="Y2513" s="96"/>
      <c r="Z2513" s="96"/>
    </row>
    <row r="2514" spans="2:26" ht="15" customHeight="1" x14ac:dyDescent="0.2">
      <c r="B2514" s="33" t="s">
        <v>121</v>
      </c>
      <c r="C2514" s="98">
        <v>1006.5</v>
      </c>
      <c r="D2514" s="96">
        <v>677</v>
      </c>
      <c r="E2514" s="96">
        <f>D2514*50%</f>
        <v>338.5</v>
      </c>
      <c r="F2514" s="96"/>
      <c r="G2514" s="96"/>
      <c r="H2514" s="33" t="s">
        <v>137</v>
      </c>
      <c r="I2514" s="98">
        <v>5751.2</v>
      </c>
      <c r="J2514" s="96">
        <v>4625</v>
      </c>
      <c r="K2514" s="96">
        <v>1387.5</v>
      </c>
      <c r="L2514" s="33"/>
      <c r="M2514" s="96"/>
      <c r="N2514" s="96"/>
      <c r="O2514" s="96"/>
      <c r="P2514" s="96"/>
      <c r="Q2514" s="96"/>
      <c r="R2514" s="96"/>
      <c r="S2514" s="96"/>
      <c r="T2514" s="96"/>
      <c r="U2514" s="96"/>
      <c r="V2514" s="96"/>
      <c r="W2514" s="96"/>
      <c r="X2514" s="96"/>
      <c r="Y2514" s="96"/>
      <c r="Z2514" s="96"/>
    </row>
    <row r="2515" spans="2:26" ht="15" customHeight="1" x14ac:dyDescent="0.2">
      <c r="B2515" s="33" t="s">
        <v>126</v>
      </c>
      <c r="C2515" s="98">
        <v>1050.32</v>
      </c>
      <c r="D2515" s="96">
        <v>691</v>
      </c>
      <c r="E2515" s="96">
        <v>359</v>
      </c>
      <c r="F2515" s="96"/>
      <c r="G2515" s="96"/>
      <c r="H2515" s="33" t="s">
        <v>142</v>
      </c>
      <c r="I2515" s="98">
        <v>8000.2</v>
      </c>
      <c r="J2515" s="96">
        <v>6450</v>
      </c>
      <c r="K2515" s="96">
        <v>1935</v>
      </c>
      <c r="L2515" s="33"/>
      <c r="M2515" s="96"/>
      <c r="N2515" s="96"/>
      <c r="O2515" s="96"/>
      <c r="P2515" s="96"/>
      <c r="Q2515" s="96"/>
      <c r="R2515" s="96"/>
      <c r="S2515" s="96"/>
      <c r="T2515" s="96"/>
      <c r="U2515" s="96"/>
      <c r="V2515" s="96"/>
      <c r="W2515" s="96"/>
      <c r="X2515" s="96"/>
      <c r="Y2515" s="96"/>
      <c r="Z2515" s="96"/>
    </row>
    <row r="2516" spans="2:26" ht="15" customHeight="1" x14ac:dyDescent="0.2">
      <c r="B2516" s="33" t="s">
        <v>141</v>
      </c>
      <c r="C2516" s="98">
        <v>1850.8</v>
      </c>
      <c r="D2516" s="96">
        <v>1322</v>
      </c>
      <c r="E2516" s="96">
        <v>529</v>
      </c>
      <c r="F2516" s="96"/>
      <c r="G2516" s="96"/>
      <c r="H2516" s="33" t="s">
        <v>145</v>
      </c>
      <c r="I2516" s="98">
        <v>8000.2</v>
      </c>
      <c r="J2516" s="96">
        <v>6450</v>
      </c>
      <c r="K2516" s="96">
        <v>1935</v>
      </c>
      <c r="L2516" s="33"/>
      <c r="M2516" s="96"/>
      <c r="N2516" s="96"/>
      <c r="O2516" s="96"/>
      <c r="P2516" s="96"/>
      <c r="Q2516" s="96"/>
      <c r="R2516" s="96"/>
      <c r="S2516" s="96"/>
      <c r="T2516" s="96"/>
      <c r="U2516" s="96"/>
      <c r="V2516" s="96"/>
      <c r="W2516" s="96"/>
      <c r="X2516" s="96"/>
      <c r="Y2516" s="96"/>
      <c r="Z2516" s="96"/>
    </row>
    <row r="2517" spans="2:26" ht="15" customHeight="1" x14ac:dyDescent="0.2">
      <c r="B2517" s="33" t="s">
        <v>144</v>
      </c>
      <c r="C2517" s="98">
        <v>3005.85</v>
      </c>
      <c r="D2517" s="96">
        <v>2078</v>
      </c>
      <c r="E2517" s="96">
        <v>933</v>
      </c>
      <c r="F2517" s="96"/>
      <c r="G2517" s="96"/>
      <c r="H2517" s="33"/>
      <c r="I2517" s="96"/>
      <c r="J2517" s="96"/>
      <c r="K2517" s="96"/>
      <c r="L2517" s="33"/>
      <c r="M2517" s="96"/>
      <c r="N2517" s="96"/>
      <c r="O2517" s="96"/>
      <c r="P2517" s="96"/>
      <c r="Q2517" s="96"/>
      <c r="R2517" s="96"/>
      <c r="S2517" s="96"/>
      <c r="T2517" s="96"/>
      <c r="U2517" s="96"/>
      <c r="V2517" s="96"/>
      <c r="W2517" s="96"/>
      <c r="X2517" s="96"/>
      <c r="Y2517" s="96"/>
      <c r="Z2517" s="96"/>
    </row>
    <row r="2518" spans="2:26" ht="15" customHeight="1" x14ac:dyDescent="0.2">
      <c r="B2518" s="33" t="s">
        <v>147</v>
      </c>
      <c r="C2518" s="98">
        <v>5500.6</v>
      </c>
      <c r="D2518" s="96">
        <v>3929</v>
      </c>
      <c r="E2518" s="96">
        <v>1572</v>
      </c>
      <c r="F2518" s="96"/>
      <c r="G2518" s="96"/>
      <c r="H2518" s="33"/>
      <c r="I2518" s="96"/>
      <c r="J2518" s="96"/>
      <c r="K2518" s="96"/>
      <c r="L2518" s="33"/>
      <c r="M2518" s="96"/>
      <c r="N2518" s="96"/>
      <c r="O2518" s="96"/>
      <c r="P2518" s="96"/>
      <c r="Q2518" s="96"/>
      <c r="R2518" s="96"/>
      <c r="S2518" s="96"/>
      <c r="T2518" s="96"/>
      <c r="U2518" s="96"/>
      <c r="V2518" s="96"/>
      <c r="W2518" s="96"/>
      <c r="X2518" s="96"/>
      <c r="Y2518" s="96"/>
      <c r="Z2518" s="96"/>
    </row>
    <row r="2519" spans="2:26" ht="15" customHeight="1" x14ac:dyDescent="0.2">
      <c r="B2519" s="33" t="s">
        <v>150</v>
      </c>
      <c r="C2519" s="98">
        <v>6202</v>
      </c>
      <c r="D2519" s="96">
        <v>4430</v>
      </c>
      <c r="E2519" s="96">
        <v>1772</v>
      </c>
      <c r="F2519" s="96"/>
      <c r="G2519" s="96"/>
      <c r="H2519" s="33"/>
      <c r="I2519" s="96"/>
      <c r="J2519" s="96"/>
      <c r="K2519" s="96"/>
      <c r="L2519" s="33"/>
      <c r="M2519" s="96"/>
      <c r="N2519" s="96"/>
      <c r="O2519" s="96"/>
      <c r="P2519" s="96"/>
      <c r="Q2519" s="96"/>
      <c r="R2519" s="96"/>
      <c r="S2519" s="96"/>
      <c r="T2519" s="96"/>
      <c r="U2519" s="96"/>
      <c r="V2519" s="96"/>
      <c r="W2519" s="96"/>
      <c r="X2519" s="96"/>
      <c r="Y2519" s="96"/>
      <c r="Z2519" s="96"/>
    </row>
    <row r="2520" spans="2:26" ht="15" customHeight="1" x14ac:dyDescent="0.2">
      <c r="B2520" s="33" t="s">
        <v>152</v>
      </c>
      <c r="C2520" s="98">
        <v>6202</v>
      </c>
      <c r="D2520" s="96">
        <v>4430</v>
      </c>
      <c r="E2520" s="96">
        <v>1772</v>
      </c>
      <c r="F2520" s="96"/>
      <c r="G2520" s="96"/>
      <c r="H2520" s="33"/>
      <c r="I2520" s="96"/>
      <c r="J2520" s="96"/>
      <c r="K2520" s="96"/>
      <c r="L2520" s="33"/>
      <c r="M2520" s="96"/>
      <c r="N2520" s="96"/>
      <c r="O2520" s="96"/>
      <c r="P2520" s="96"/>
      <c r="Q2520" s="96"/>
      <c r="R2520" s="96"/>
      <c r="S2520" s="96"/>
      <c r="T2520" s="96"/>
      <c r="U2520" s="96"/>
      <c r="V2520" s="96"/>
      <c r="W2520" s="96"/>
      <c r="X2520" s="96"/>
      <c r="Y2520" s="96"/>
      <c r="Z2520" s="96"/>
    </row>
    <row r="2521" spans="2:26" ht="15" customHeight="1" x14ac:dyDescent="0.2">
      <c r="B2521" s="33" t="s">
        <v>155</v>
      </c>
      <c r="C2521" s="98">
        <v>7301</v>
      </c>
      <c r="D2521" s="96">
        <v>5770</v>
      </c>
      <c r="E2521" s="96">
        <v>2086</v>
      </c>
      <c r="F2521" s="96"/>
      <c r="G2521" s="96"/>
      <c r="H2521" s="33"/>
      <c r="I2521" s="96"/>
      <c r="J2521" s="96"/>
      <c r="K2521" s="96"/>
      <c r="L2521" s="33"/>
      <c r="M2521" s="96"/>
      <c r="N2521" s="96"/>
      <c r="O2521" s="96"/>
      <c r="P2521" s="96"/>
      <c r="Q2521" s="96"/>
      <c r="R2521" s="96"/>
      <c r="S2521" s="96"/>
      <c r="T2521" s="96"/>
      <c r="U2521" s="96"/>
      <c r="V2521" s="96"/>
      <c r="W2521" s="96"/>
      <c r="X2521" s="96"/>
      <c r="Y2521" s="96"/>
      <c r="Z2521" s="96"/>
    </row>
    <row r="2522" spans="2:26" ht="15" customHeight="1" x14ac:dyDescent="0.2">
      <c r="B2522" s="33" t="s">
        <v>157</v>
      </c>
      <c r="C2522" s="98">
        <v>3800</v>
      </c>
      <c r="D2522" s="96">
        <v>3600</v>
      </c>
      <c r="E2522" s="96">
        <v>894</v>
      </c>
      <c r="F2522" s="96"/>
      <c r="G2522" s="96"/>
      <c r="H2522" s="33"/>
      <c r="I2522" s="96"/>
      <c r="J2522" s="96"/>
      <c r="K2522" s="96"/>
      <c r="L2522" s="33"/>
      <c r="M2522" s="96"/>
      <c r="N2522" s="96"/>
      <c r="O2522" s="96"/>
      <c r="P2522" s="96"/>
      <c r="Q2522" s="96"/>
      <c r="R2522" s="96"/>
      <c r="S2522" s="96"/>
      <c r="T2522" s="96"/>
      <c r="U2522" s="96"/>
      <c r="V2522" s="96"/>
      <c r="W2522" s="96"/>
      <c r="X2522" s="96"/>
      <c r="Y2522" s="96"/>
      <c r="Z2522" s="96"/>
    </row>
    <row r="2523" spans="2:26" ht="15" customHeight="1" x14ac:dyDescent="0.2">
      <c r="C2523" s="86">
        <f>D2523+E2523</f>
        <v>2002</v>
      </c>
      <c r="D2523" s="86">
        <v>1300</v>
      </c>
      <c r="E2523" s="86">
        <f>D2523*54%</f>
        <v>702</v>
      </c>
    </row>
    <row r="2524" spans="2:26" ht="15.75" customHeight="1" x14ac:dyDescent="0.2"/>
    <row r="2525" spans="2:26" ht="15.75" customHeight="1" x14ac:dyDescent="0.2"/>
    <row r="2526" spans="2:26" ht="15.75" customHeight="1" x14ac:dyDescent="0.2"/>
    <row r="2527" spans="2:26" ht="15.75" customHeight="1" x14ac:dyDescent="0.2"/>
    <row r="2528" spans="2:26" ht="15.75" customHeight="1" x14ac:dyDescent="0.2"/>
    <row r="2529" spans="1:60" ht="15.75" customHeight="1" x14ac:dyDescent="0.2"/>
    <row r="2530" spans="1:60" ht="15.75" customHeight="1" x14ac:dyDescent="0.2"/>
    <row r="2531" spans="1:60" ht="15.75" customHeight="1" x14ac:dyDescent="0.2"/>
    <row r="2532" spans="1:60" ht="15.75" customHeight="1" x14ac:dyDescent="0.2"/>
    <row r="2533" spans="1:60" ht="90" customHeight="1" x14ac:dyDescent="0.2">
      <c r="A2533" s="215"/>
      <c r="B2533" s="215"/>
      <c r="C2533" s="215"/>
      <c r="D2533" s="215"/>
      <c r="E2533" s="215"/>
      <c r="F2533" s="215"/>
      <c r="G2533" s="215"/>
      <c r="H2533" s="215"/>
      <c r="I2533" s="215"/>
      <c r="J2533" s="215"/>
      <c r="K2533" s="215"/>
      <c r="L2533" s="215"/>
      <c r="M2533" s="215"/>
      <c r="N2533" s="215"/>
      <c r="O2533" s="215"/>
      <c r="P2533" s="215"/>
      <c r="Q2533" s="215"/>
      <c r="R2533" s="215"/>
      <c r="S2533" s="215"/>
      <c r="T2533" s="215"/>
      <c r="U2533" s="215"/>
      <c r="V2533" s="215"/>
      <c r="W2533" s="215"/>
      <c r="X2533" s="215"/>
      <c r="Y2533" s="215"/>
      <c r="Z2533" s="215"/>
      <c r="AA2533" s="215"/>
      <c r="AB2533" s="215"/>
      <c r="AC2533" s="215"/>
      <c r="AD2533" s="215"/>
      <c r="AE2533" s="215"/>
      <c r="AF2533" s="215"/>
      <c r="AG2533" s="215"/>
      <c r="AH2533" s="215"/>
      <c r="AI2533" s="215"/>
      <c r="AJ2533" s="215"/>
      <c r="AK2533" s="215"/>
      <c r="AL2533" s="215"/>
      <c r="AM2533" s="215"/>
      <c r="AN2533" s="215"/>
      <c r="AO2533" s="215"/>
      <c r="AP2533" s="215"/>
      <c r="AQ2533" s="215"/>
      <c r="AR2533" s="215"/>
      <c r="AS2533" s="215"/>
      <c r="AT2533" s="215"/>
      <c r="AU2533" s="215"/>
      <c r="AV2533" s="215"/>
      <c r="AW2533" s="215"/>
      <c r="AX2533" s="215"/>
      <c r="AY2533" s="215"/>
      <c r="AZ2533" s="215"/>
      <c r="BA2533" s="215"/>
      <c r="BB2533" s="215"/>
      <c r="BC2533" s="215"/>
      <c r="BD2533" s="215"/>
      <c r="BE2533" s="215"/>
      <c r="BF2533" s="215"/>
      <c r="BG2533" s="215"/>
      <c r="BH2533" s="215"/>
    </row>
    <row r="2534" spans="1:60" ht="15.75" customHeight="1" x14ac:dyDescent="0.2"/>
    <row r="2535" spans="1:60" ht="15.75" customHeight="1" x14ac:dyDescent="0.2"/>
    <row r="2536" spans="1:60" ht="15.75" customHeight="1" x14ac:dyDescent="0.2"/>
    <row r="2537" spans="1:60" ht="15.75" customHeight="1" x14ac:dyDescent="0.2"/>
    <row r="2538" spans="1:60" ht="15.75" customHeight="1" x14ac:dyDescent="0.2"/>
    <row r="2539" spans="1:60" ht="15.75" customHeight="1" x14ac:dyDescent="0.2"/>
    <row r="2540" spans="1:60" ht="15.75" customHeight="1" x14ac:dyDescent="0.2"/>
    <row r="2541" spans="1:60" ht="15.75" customHeight="1" x14ac:dyDescent="0.2"/>
    <row r="2542" spans="1:60" ht="15.75" customHeight="1" x14ac:dyDescent="0.2"/>
    <row r="2543" spans="1:60" ht="15.75" customHeight="1" x14ac:dyDescent="0.2"/>
    <row r="2544" spans="1:60" ht="15.75" customHeight="1" x14ac:dyDescent="0.2"/>
    <row r="2545" spans="1:59" ht="15" customHeight="1" x14ac:dyDescent="0.2">
      <c r="A2545" s="1" t="s">
        <v>0</v>
      </c>
      <c r="B2545" s="1" t="s">
        <v>1</v>
      </c>
      <c r="C2545" s="2" t="s">
        <v>2</v>
      </c>
      <c r="D2545" s="2" t="s">
        <v>3</v>
      </c>
      <c r="E2545" s="2" t="s">
        <v>4</v>
      </c>
      <c r="F2545" s="2" t="s">
        <v>5</v>
      </c>
      <c r="G2545" s="2" t="s">
        <v>6</v>
      </c>
      <c r="H2545" s="2" t="s">
        <v>7</v>
      </c>
      <c r="I2545" s="2" t="s">
        <v>8</v>
      </c>
      <c r="J2545" s="2" t="s">
        <v>9</v>
      </c>
      <c r="K2545" s="2" t="s">
        <v>10</v>
      </c>
      <c r="L2545" s="2" t="s">
        <v>11</v>
      </c>
      <c r="M2545" s="2" t="s">
        <v>12</v>
      </c>
      <c r="N2545" s="2" t="s">
        <v>13</v>
      </c>
      <c r="O2545" s="2" t="s">
        <v>14</v>
      </c>
      <c r="P2545" s="1" t="s">
        <v>15</v>
      </c>
      <c r="Q2545" s="1" t="s">
        <v>16</v>
      </c>
      <c r="R2545" s="3" t="s">
        <v>17</v>
      </c>
      <c r="S2545" s="3" t="s">
        <v>18</v>
      </c>
      <c r="T2545" s="3" t="s">
        <v>19</v>
      </c>
      <c r="U2545" s="4" t="s">
        <v>20</v>
      </c>
      <c r="V2545" s="3" t="s">
        <v>21</v>
      </c>
      <c r="W2545" s="3" t="s">
        <v>22</v>
      </c>
      <c r="X2545" s="4" t="s">
        <v>23</v>
      </c>
      <c r="Y2545" s="4"/>
      <c r="Z2545" s="4"/>
      <c r="AA2545" s="4"/>
      <c r="AB2545" s="6" t="s">
        <v>27</v>
      </c>
      <c r="AC2545" s="6" t="s">
        <v>28</v>
      </c>
      <c r="AD2545" s="7" t="s">
        <v>29</v>
      </c>
      <c r="AE2545" s="6" t="s">
        <v>30</v>
      </c>
      <c r="AF2545" s="8" t="s">
        <v>31</v>
      </c>
      <c r="AG2545" s="8" t="s">
        <v>32</v>
      </c>
      <c r="AH2545" s="8" t="s">
        <v>33</v>
      </c>
      <c r="AI2545" s="8"/>
      <c r="AJ2545" s="8" t="s">
        <v>34</v>
      </c>
      <c r="AK2545" s="8" t="s">
        <v>35</v>
      </c>
      <c r="AL2545" s="8" t="s">
        <v>36</v>
      </c>
      <c r="AM2545" s="8" t="s">
        <v>37</v>
      </c>
      <c r="AN2545" s="8" t="s">
        <v>38</v>
      </c>
      <c r="AO2545" s="8" t="s">
        <v>170</v>
      </c>
      <c r="AP2545" s="9" t="s">
        <v>39</v>
      </c>
      <c r="AQ2545" s="9" t="s">
        <v>40</v>
      </c>
      <c r="AR2545" s="9" t="s">
        <v>33</v>
      </c>
      <c r="AS2545" s="9" t="s">
        <v>32</v>
      </c>
      <c r="AT2545" s="9" t="s">
        <v>41</v>
      </c>
      <c r="AU2545" s="9" t="s">
        <v>42</v>
      </c>
      <c r="AV2545" s="9" t="s">
        <v>43</v>
      </c>
      <c r="AW2545" s="9" t="s">
        <v>44</v>
      </c>
      <c r="AX2545" s="9" t="s">
        <v>45</v>
      </c>
      <c r="AY2545" s="9" t="s">
        <v>46</v>
      </c>
      <c r="AZ2545" s="10"/>
      <c r="BA2545" s="10"/>
      <c r="BB2545" s="10"/>
      <c r="BC2545" s="10"/>
    </row>
    <row r="2546" spans="1:59" ht="15" customHeight="1" x14ac:dyDescent="0.2">
      <c r="A2546" s="11"/>
      <c r="B2546" s="11">
        <v>1</v>
      </c>
      <c r="C2546" s="11" t="s">
        <v>47</v>
      </c>
      <c r="D2546" s="11"/>
      <c r="E2546" s="11"/>
      <c r="F2546" s="11"/>
      <c r="G2546" s="11"/>
      <c r="H2546" s="11"/>
      <c r="I2546" s="11"/>
      <c r="J2546" s="11"/>
      <c r="K2546" s="11"/>
      <c r="L2546" s="11"/>
      <c r="M2546" s="11"/>
      <c r="N2546" s="11"/>
      <c r="O2546" s="11"/>
      <c r="P2546" s="11"/>
      <c r="Q2546" s="11"/>
      <c r="R2546" s="11"/>
      <c r="S2546" s="11"/>
      <c r="T2546" s="11"/>
      <c r="U2546" s="11"/>
      <c r="V2546" s="11"/>
      <c r="W2546" s="11"/>
      <c r="X2546" s="11"/>
      <c r="Y2546" s="11"/>
      <c r="Z2546" s="11"/>
      <c r="AA2546" s="11"/>
      <c r="AB2546" s="11"/>
      <c r="AC2546" s="11"/>
      <c r="AD2546" s="11"/>
      <c r="AE2546" s="11"/>
      <c r="AF2546" s="11"/>
      <c r="AG2546" s="11"/>
      <c r="AH2546" s="11"/>
      <c r="AI2546" s="11"/>
      <c r="AJ2546" s="11"/>
      <c r="AK2546" s="11"/>
      <c r="AL2546" s="11"/>
      <c r="AM2546" s="11"/>
      <c r="AN2546" s="11"/>
      <c r="AO2546" s="11"/>
      <c r="AP2546" s="11"/>
      <c r="AQ2546" s="11"/>
      <c r="AR2546" s="11"/>
      <c r="AS2546" s="11"/>
      <c r="AT2546" s="11"/>
      <c r="AU2546" s="11"/>
      <c r="AV2546" s="11"/>
      <c r="AW2546" s="11"/>
      <c r="AX2546" s="11"/>
      <c r="AY2546" s="11"/>
      <c r="AZ2546" s="12"/>
      <c r="BA2546" s="12"/>
      <c r="BB2546" s="12"/>
      <c r="BC2546" s="12"/>
      <c r="BD2546" s="10"/>
      <c r="BE2546" s="10"/>
      <c r="BF2546" s="10"/>
      <c r="BG2546" s="10"/>
    </row>
    <row r="2547" spans="1:59" ht="15" customHeight="1" x14ac:dyDescent="0.2">
      <c r="A2547" s="1"/>
      <c r="B2547" s="1"/>
      <c r="C2547" s="13"/>
      <c r="D2547" s="14"/>
      <c r="E2547" s="14"/>
      <c r="F2547" s="14"/>
      <c r="G2547" s="14"/>
      <c r="H2547" s="14"/>
      <c r="I2547" s="14"/>
      <c r="J2547" s="14"/>
      <c r="K2547" s="14"/>
      <c r="L2547" s="14"/>
      <c r="M2547" s="14"/>
      <c r="N2547" s="14"/>
      <c r="O2547" s="14"/>
      <c r="P2547" s="14"/>
      <c r="Q2547" s="1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8"/>
      <c r="AC2547" s="8"/>
      <c r="AD2547" s="8"/>
      <c r="AE2547" s="8"/>
      <c r="AF2547" s="8"/>
      <c r="AG2547" s="8"/>
      <c r="AH2547" s="8"/>
      <c r="AI2547" s="8"/>
      <c r="AJ2547" s="8"/>
      <c r="AK2547" s="8"/>
      <c r="AL2547" s="8"/>
      <c r="AM2547" s="8"/>
      <c r="AN2547" s="8"/>
      <c r="AO2547" s="8"/>
      <c r="AP2547" s="15"/>
      <c r="AQ2547" s="15"/>
      <c r="AR2547" s="15"/>
      <c r="AS2547" s="15"/>
      <c r="AT2547" s="15"/>
      <c r="AU2547" s="15"/>
      <c r="AV2547" s="15"/>
      <c r="AW2547" s="15"/>
      <c r="AX2547" s="15"/>
      <c r="AY2547" s="15"/>
      <c r="AZ2547" s="10"/>
      <c r="BA2547" s="10"/>
      <c r="BB2547" s="10"/>
      <c r="BC2547" s="10"/>
      <c r="BD2547" s="12"/>
      <c r="BE2547" s="12"/>
      <c r="BF2547" s="12"/>
      <c r="BG2547" s="12"/>
    </row>
    <row r="2548" spans="1:59" ht="15" customHeight="1" x14ac:dyDescent="0.2">
      <c r="A2548" s="1"/>
      <c r="B2548" s="16">
        <v>1</v>
      </c>
      <c r="C2548" s="129" t="s">
        <v>48</v>
      </c>
      <c r="D2548" s="18"/>
      <c r="E2548" s="14"/>
      <c r="F2548" s="14"/>
      <c r="G2548" s="14"/>
      <c r="H2548" s="14"/>
      <c r="I2548" s="14"/>
      <c r="J2548" s="14"/>
      <c r="K2548" s="14">
        <v>1</v>
      </c>
      <c r="L2548" s="14"/>
      <c r="M2548" s="14"/>
      <c r="N2548" s="14"/>
      <c r="O2548" s="14"/>
      <c r="P2548" s="14"/>
      <c r="Q2548" s="1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8"/>
      <c r="AC2548" s="8"/>
      <c r="AD2548" s="8"/>
      <c r="AE2548" s="8"/>
      <c r="AF2548" s="8"/>
      <c r="AG2548" s="8"/>
      <c r="AH2548" s="8"/>
      <c r="AI2548" s="8"/>
      <c r="AJ2548" s="8"/>
      <c r="AK2548" s="8"/>
      <c r="AL2548" s="8"/>
      <c r="AM2548" s="8"/>
      <c r="AN2548" s="8"/>
      <c r="AO2548" s="8"/>
      <c r="AP2548" s="15"/>
      <c r="AQ2548" s="15"/>
      <c r="AR2548" s="15"/>
      <c r="AS2548" s="15"/>
      <c r="AT2548" s="15"/>
      <c r="AU2548" s="15"/>
      <c r="AV2548" s="15"/>
      <c r="AW2548" s="15"/>
      <c r="AX2548" s="15"/>
      <c r="AY2548" s="15"/>
      <c r="AZ2548" s="10"/>
      <c r="BA2548" s="10"/>
      <c r="BB2548" s="10"/>
      <c r="BC2548" s="10"/>
      <c r="BD2548" s="10"/>
      <c r="BE2548" s="10"/>
      <c r="BF2548" s="10"/>
      <c r="BG2548" s="10"/>
    </row>
    <row r="2549" spans="1:59" ht="15" customHeight="1" x14ac:dyDescent="0.2">
      <c r="A2549" s="19"/>
      <c r="B2549" s="261">
        <v>2</v>
      </c>
      <c r="C2549" s="262" t="s">
        <v>49</v>
      </c>
      <c r="D2549" s="14"/>
      <c r="E2549" s="14"/>
      <c r="F2549" s="14"/>
      <c r="G2549" s="14"/>
      <c r="H2549" s="14"/>
      <c r="I2549" s="14"/>
      <c r="J2549" s="14"/>
      <c r="K2549" s="14"/>
      <c r="L2549" s="14"/>
      <c r="M2549" s="14">
        <v>1</v>
      </c>
      <c r="N2549" s="14"/>
      <c r="O2549" s="14"/>
      <c r="P2549" s="14"/>
      <c r="Q2549" s="1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8"/>
      <c r="AC2549" s="8"/>
      <c r="AD2549" s="8"/>
      <c r="AE2549" s="8"/>
      <c r="AF2549" s="8">
        <v>1</v>
      </c>
      <c r="AG2549" s="8"/>
      <c r="AH2549" s="8"/>
      <c r="AI2549" s="8"/>
      <c r="AJ2549" s="8"/>
      <c r="AK2549" s="8"/>
      <c r="AL2549" s="8"/>
      <c r="AM2549" s="8"/>
      <c r="AN2549" s="8"/>
      <c r="AO2549" s="8"/>
      <c r="AP2549" s="15"/>
      <c r="AQ2549" s="15"/>
      <c r="AR2549" s="15"/>
      <c r="AS2549" s="15"/>
      <c r="AT2549" s="15"/>
      <c r="AU2549" s="15"/>
    </row>
    <row r="2550" spans="1:59" ht="15" customHeight="1" x14ac:dyDescent="0.2">
      <c r="A2550" s="1"/>
      <c r="B2550" s="16">
        <v>3</v>
      </c>
      <c r="C2550" s="129" t="s">
        <v>50</v>
      </c>
      <c r="D2550" s="18">
        <v>4</v>
      </c>
      <c r="E2550" s="14">
        <v>5</v>
      </c>
      <c r="F2550" s="14"/>
      <c r="G2550" s="14"/>
      <c r="H2550" s="14"/>
      <c r="I2550" s="14"/>
      <c r="J2550" s="14"/>
      <c r="K2550" s="14"/>
      <c r="L2550" s="14"/>
      <c r="M2550" s="14"/>
      <c r="N2550" s="14"/>
      <c r="O2550" s="14"/>
      <c r="P2550" s="14"/>
      <c r="Q2550" s="1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8"/>
      <c r="AC2550" s="8"/>
      <c r="AD2550" s="8"/>
      <c r="AE2550" s="8"/>
      <c r="AF2550" s="8"/>
      <c r="AG2550" s="8"/>
      <c r="AH2550" s="8"/>
      <c r="AI2550" s="8"/>
      <c r="AJ2550" s="8"/>
      <c r="AK2550" s="8"/>
      <c r="AL2550" s="8"/>
      <c r="AM2550" s="8"/>
      <c r="AN2550" s="8"/>
      <c r="AO2550" s="8"/>
      <c r="AP2550" s="15"/>
      <c r="AQ2550" s="15"/>
      <c r="AR2550" s="15"/>
      <c r="AS2550" s="15"/>
      <c r="AT2550" s="15"/>
      <c r="AU2550" s="15"/>
      <c r="AV2550" s="15"/>
      <c r="AW2550" s="15"/>
      <c r="AX2550" s="15"/>
      <c r="AY2550" s="15"/>
      <c r="AZ2550" s="10"/>
      <c r="BA2550" s="10"/>
      <c r="BB2550" s="10"/>
      <c r="BC2550" s="10"/>
    </row>
    <row r="2551" spans="1:59" ht="15" customHeight="1" x14ac:dyDescent="0.2">
      <c r="A2551" s="1"/>
      <c r="B2551" s="16">
        <v>4</v>
      </c>
      <c r="C2551" s="17" t="s">
        <v>51</v>
      </c>
      <c r="D2551" s="18"/>
      <c r="E2551" s="14"/>
      <c r="F2551" s="14"/>
      <c r="G2551" s="14"/>
      <c r="H2551" s="14"/>
      <c r="I2551" s="14"/>
      <c r="J2551" s="14"/>
      <c r="K2551" s="14"/>
      <c r="L2551" s="14"/>
      <c r="M2551" s="14"/>
      <c r="N2551" s="14"/>
      <c r="O2551" s="14"/>
      <c r="P2551" s="14"/>
      <c r="Q2551" s="1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8"/>
      <c r="AC2551" s="8"/>
      <c r="AD2551" s="8"/>
      <c r="AE2551" s="8"/>
      <c r="AF2551" s="8"/>
      <c r="AG2551" s="8"/>
      <c r="AH2551" s="8"/>
      <c r="AI2551" s="8"/>
      <c r="AJ2551" s="8"/>
      <c r="AK2551" s="8"/>
      <c r="AL2551" s="8"/>
      <c r="AM2551" s="8"/>
      <c r="AN2551" s="8"/>
      <c r="AO2551" s="8"/>
      <c r="AP2551" s="15"/>
      <c r="AQ2551" s="15"/>
      <c r="AR2551" s="15"/>
      <c r="AS2551" s="15"/>
      <c r="AT2551" s="15"/>
      <c r="AU2551" s="15"/>
      <c r="AV2551" s="15"/>
      <c r="AW2551" s="15"/>
      <c r="AX2551" s="15"/>
      <c r="AY2551" s="15"/>
      <c r="AZ2551" s="10"/>
      <c r="BA2551" s="10"/>
      <c r="BB2551" s="10"/>
      <c r="BC2551" s="10"/>
      <c r="BD2551" s="10"/>
      <c r="BE2551" s="10"/>
      <c r="BF2551" s="10"/>
      <c r="BG2551" s="10"/>
    </row>
    <row r="2552" spans="1:59" ht="15" customHeight="1" x14ac:dyDescent="0.2">
      <c r="A2552" s="1"/>
      <c r="B2552" s="21">
        <v>5</v>
      </c>
      <c r="C2552" s="17" t="s">
        <v>52</v>
      </c>
      <c r="D2552" s="18"/>
      <c r="E2552" s="14"/>
      <c r="F2552" s="14"/>
      <c r="G2552" s="14"/>
      <c r="H2552" s="14"/>
      <c r="I2552" s="14"/>
      <c r="J2552" s="14"/>
      <c r="K2552" s="14"/>
      <c r="L2552" s="14"/>
      <c r="M2552" s="14"/>
      <c r="N2552" s="14"/>
      <c r="O2552" s="14"/>
      <c r="P2552" s="14"/>
      <c r="Q2552" s="1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  <c r="AB2552" s="8"/>
      <c r="AC2552" s="8"/>
      <c r="AD2552" s="8"/>
      <c r="AE2552" s="8"/>
      <c r="AF2552" s="8"/>
      <c r="AG2552" s="8"/>
      <c r="AH2552" s="8"/>
      <c r="AI2552" s="8"/>
      <c r="AJ2552" s="8"/>
      <c r="AK2552" s="8"/>
      <c r="AL2552" s="8"/>
      <c r="AM2552" s="8"/>
      <c r="AN2552" s="8"/>
      <c r="AO2552" s="8"/>
      <c r="AP2552" s="15"/>
      <c r="AQ2552" s="15"/>
      <c r="AR2552" s="15"/>
      <c r="AS2552" s="15"/>
      <c r="AT2552" s="15"/>
      <c r="AU2552" s="15"/>
      <c r="AV2552" s="15"/>
      <c r="AW2552" s="15"/>
      <c r="AX2552" s="15"/>
      <c r="AY2552" s="15"/>
      <c r="AZ2552" s="10"/>
      <c r="BA2552" s="10"/>
      <c r="BB2552" s="10"/>
      <c r="BC2552" s="10"/>
      <c r="BD2552" s="10"/>
      <c r="BE2552" s="10"/>
      <c r="BF2552" s="10"/>
      <c r="BG2552" s="10"/>
    </row>
    <row r="2553" spans="1:59" ht="15" customHeight="1" x14ac:dyDescent="0.2">
      <c r="A2553" s="22"/>
      <c r="B2553" s="23">
        <v>6</v>
      </c>
      <c r="C2553" s="17" t="s">
        <v>53</v>
      </c>
      <c r="D2553" s="18"/>
      <c r="E2553" s="14"/>
      <c r="F2553" s="14"/>
      <c r="G2553" s="14"/>
      <c r="H2553" s="14"/>
      <c r="I2553" s="14"/>
      <c r="J2553" s="14"/>
      <c r="K2553" s="14"/>
      <c r="L2553" s="14"/>
      <c r="M2553" s="14"/>
      <c r="N2553" s="14"/>
      <c r="O2553" s="14"/>
      <c r="P2553" s="14"/>
      <c r="Q2553" s="1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8"/>
      <c r="AC2553" s="8"/>
      <c r="AD2553" s="8"/>
      <c r="AE2553" s="8"/>
      <c r="AF2553" s="8"/>
      <c r="AG2553" s="8"/>
      <c r="AH2553" s="8"/>
      <c r="AI2553" s="8"/>
      <c r="AJ2553" s="8"/>
      <c r="AK2553" s="8"/>
      <c r="AL2553" s="8"/>
      <c r="AM2553" s="8"/>
      <c r="AN2553" s="8"/>
      <c r="AO2553" s="8"/>
      <c r="AP2553" s="15"/>
      <c r="AQ2553" s="15"/>
      <c r="AR2553" s="15"/>
      <c r="AS2553" s="15"/>
      <c r="AT2553" s="15"/>
      <c r="AU2553" s="15"/>
      <c r="AV2553" s="15"/>
      <c r="AW2553" s="15"/>
      <c r="AX2553" s="15"/>
      <c r="AY2553" s="15"/>
      <c r="AZ2553" s="10"/>
      <c r="BA2553" s="10"/>
      <c r="BB2553" s="10"/>
      <c r="BC2553" s="10"/>
      <c r="BD2553" s="10"/>
      <c r="BE2553" s="10"/>
      <c r="BF2553" s="10"/>
      <c r="BG2553" s="10"/>
    </row>
    <row r="2554" spans="1:59" ht="15" customHeight="1" x14ac:dyDescent="0.2">
      <c r="A2554" s="24"/>
      <c r="B2554" s="25"/>
      <c r="C2554" s="129" t="s">
        <v>54</v>
      </c>
      <c r="D2554" s="18"/>
      <c r="E2554" s="14"/>
      <c r="F2554" s="14"/>
      <c r="G2554" s="14"/>
      <c r="H2554" s="14"/>
      <c r="I2554" s="14"/>
      <c r="J2554" s="14"/>
      <c r="K2554" s="14"/>
      <c r="L2554" s="14"/>
      <c r="M2554" s="14"/>
      <c r="N2554" s="14"/>
      <c r="O2554" s="14"/>
      <c r="P2554" s="14"/>
      <c r="Q2554" s="1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8">
        <v>8</v>
      </c>
      <c r="AC2554" s="8"/>
      <c r="AD2554" s="8"/>
      <c r="AE2554" s="8"/>
      <c r="AF2554" s="8"/>
      <c r="AG2554" s="8"/>
      <c r="AH2554" s="8"/>
      <c r="AI2554" s="8"/>
      <c r="AJ2554" s="8"/>
      <c r="AK2554" s="8"/>
      <c r="AL2554" s="8"/>
      <c r="AM2554" s="8"/>
      <c r="AN2554" s="8"/>
      <c r="AO2554" s="8"/>
      <c r="AP2554" s="15"/>
      <c r="AQ2554" s="15"/>
      <c r="AR2554" s="15"/>
      <c r="AS2554" s="15"/>
      <c r="AT2554" s="15"/>
      <c r="AU2554" s="9"/>
      <c r="AV2554" s="15"/>
      <c r="AW2554" s="15"/>
      <c r="AX2554" s="15"/>
      <c r="AY2554" s="15"/>
      <c r="AZ2554" s="10"/>
      <c r="BA2554" s="10"/>
      <c r="BB2554" s="10"/>
      <c r="BC2554" s="10"/>
      <c r="BD2554" s="10"/>
      <c r="BE2554" s="10"/>
      <c r="BF2554" s="10"/>
      <c r="BG2554" s="10"/>
    </row>
    <row r="2555" spans="1:59" ht="15" customHeight="1" x14ac:dyDescent="0.2">
      <c r="A2555" s="1"/>
      <c r="B2555" s="24"/>
      <c r="C2555" s="129" t="s">
        <v>474</v>
      </c>
      <c r="D2555" s="18"/>
      <c r="E2555" s="14"/>
      <c r="F2555" s="14"/>
      <c r="G2555" s="14"/>
      <c r="H2555" s="14"/>
      <c r="I2555" s="14"/>
      <c r="J2555" s="14"/>
      <c r="K2555" s="14"/>
      <c r="L2555" s="14"/>
      <c r="M2555" s="14"/>
      <c r="N2555" s="14"/>
      <c r="O2555" s="14"/>
      <c r="P2555" s="14"/>
      <c r="Q2555" s="1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8"/>
      <c r="AC2555" s="8">
        <v>5</v>
      </c>
      <c r="AD2555" s="8"/>
      <c r="AE2555" s="8"/>
      <c r="AF2555" s="8">
        <v>1</v>
      </c>
      <c r="AG2555" s="8"/>
      <c r="AH2555" s="8">
        <v>1</v>
      </c>
      <c r="AI2555" s="8"/>
      <c r="AJ2555" s="8"/>
      <c r="AK2555" s="8"/>
      <c r="AL2555" s="8"/>
      <c r="AM2555" s="8">
        <v>3</v>
      </c>
      <c r="AN2555" s="8"/>
      <c r="AO2555" s="8">
        <v>3</v>
      </c>
      <c r="AP2555" s="15"/>
      <c r="AQ2555" s="15"/>
      <c r="AR2555" s="15"/>
      <c r="AS2555" s="15"/>
      <c r="AT2555" s="15"/>
      <c r="AU2555" s="15"/>
      <c r="AV2555" s="15"/>
      <c r="AW2555" s="15"/>
      <c r="AX2555" s="15"/>
      <c r="AY2555" s="15"/>
      <c r="AZ2555" s="10"/>
      <c r="BA2555" s="10"/>
      <c r="BB2555" s="10"/>
      <c r="BC2555" s="10"/>
      <c r="BD2555" s="10"/>
      <c r="BE2555" s="10"/>
      <c r="BF2555" s="10"/>
      <c r="BG2555" s="10"/>
    </row>
    <row r="2556" spans="1:59" ht="15" customHeight="1" x14ac:dyDescent="0.2">
      <c r="A2556" s="1"/>
      <c r="B2556" s="26">
        <v>7</v>
      </c>
      <c r="C2556" s="129" t="s">
        <v>55</v>
      </c>
      <c r="D2556" s="18"/>
      <c r="E2556" s="14"/>
      <c r="F2556" s="14"/>
      <c r="G2556" s="14"/>
      <c r="H2556" s="14"/>
      <c r="I2556" s="14"/>
      <c r="J2556" s="14"/>
      <c r="K2556" s="14">
        <v>2</v>
      </c>
      <c r="L2556" s="14"/>
      <c r="M2556" s="14"/>
      <c r="N2556" s="14"/>
      <c r="O2556" s="14"/>
      <c r="P2556" s="14"/>
      <c r="Q2556" s="1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8"/>
      <c r="AC2556" s="8"/>
      <c r="AD2556" s="8"/>
      <c r="AE2556" s="8"/>
      <c r="AF2556" s="8"/>
      <c r="AG2556" s="8"/>
      <c r="AH2556" s="8"/>
      <c r="AI2556" s="8"/>
      <c r="AJ2556" s="8"/>
      <c r="AK2556" s="8"/>
      <c r="AL2556" s="8"/>
      <c r="AM2556" s="8"/>
      <c r="AN2556" s="8"/>
      <c r="AO2556" s="8"/>
      <c r="AP2556" s="15"/>
      <c r="AQ2556" s="15"/>
      <c r="AR2556" s="15"/>
      <c r="AS2556" s="15"/>
      <c r="AT2556" s="15"/>
      <c r="AU2556" s="15"/>
      <c r="AV2556" s="15"/>
      <c r="AW2556" s="15"/>
      <c r="AX2556" s="15"/>
      <c r="AY2556" s="15"/>
      <c r="AZ2556" s="10"/>
      <c r="BA2556" s="10"/>
      <c r="BB2556" s="10"/>
      <c r="BC2556" s="10"/>
      <c r="BD2556" s="10"/>
      <c r="BE2556" s="10"/>
      <c r="BF2556" s="10"/>
      <c r="BG2556" s="10"/>
    </row>
    <row r="2557" spans="1:59" ht="15" customHeight="1" x14ac:dyDescent="0.2">
      <c r="A2557" s="1"/>
      <c r="B2557" s="26">
        <v>8</v>
      </c>
      <c r="C2557" s="27" t="s">
        <v>56</v>
      </c>
      <c r="D2557" s="18"/>
      <c r="E2557" s="14"/>
      <c r="F2557" s="14"/>
      <c r="G2557" s="14"/>
      <c r="H2557" s="14"/>
      <c r="I2557" s="14"/>
      <c r="J2557" s="14"/>
      <c r="K2557" s="14"/>
      <c r="L2557" s="14"/>
      <c r="M2557" s="14"/>
      <c r="N2557" s="14"/>
      <c r="O2557" s="14"/>
      <c r="P2557" s="14"/>
      <c r="Q2557" s="14"/>
      <c r="R2557" s="4"/>
      <c r="S2557" s="4"/>
      <c r="T2557" s="4"/>
      <c r="U2557" s="4"/>
      <c r="V2557" s="4"/>
      <c r="W2557" s="4"/>
      <c r="X2557" s="4"/>
      <c r="Y2557" s="4"/>
      <c r="Z2557" s="4"/>
      <c r="AA2557" s="4"/>
      <c r="AB2557" s="8"/>
      <c r="AC2557" s="8"/>
      <c r="AD2557" s="8"/>
      <c r="AE2557" s="8"/>
      <c r="AF2557" s="8"/>
      <c r="AG2557" s="8"/>
      <c r="AH2557" s="8"/>
      <c r="AI2557" s="8"/>
      <c r="AJ2557" s="8"/>
      <c r="AK2557" s="8"/>
      <c r="AL2557" s="8"/>
      <c r="AM2557" s="8"/>
      <c r="AN2557" s="8"/>
      <c r="AO2557" s="8"/>
      <c r="AP2557" s="15"/>
      <c r="AQ2557" s="15"/>
      <c r="AR2557" s="15"/>
      <c r="AS2557" s="15"/>
      <c r="AT2557" s="15"/>
      <c r="AU2557" s="15"/>
      <c r="AV2557" s="15"/>
      <c r="AW2557" s="15"/>
      <c r="AX2557" s="15"/>
      <c r="AY2557" s="15"/>
      <c r="AZ2557" s="10"/>
      <c r="BA2557" s="10"/>
      <c r="BB2557" s="10"/>
      <c r="BC2557" s="10"/>
      <c r="BD2557" s="10"/>
      <c r="BE2557" s="10"/>
      <c r="BF2557" s="10"/>
      <c r="BG2557" s="10"/>
    </row>
    <row r="2558" spans="1:59" ht="15" customHeight="1" x14ac:dyDescent="0.2">
      <c r="A2558" s="1"/>
      <c r="B2558" s="26">
        <v>9</v>
      </c>
      <c r="C2558" s="17" t="s">
        <v>57</v>
      </c>
      <c r="D2558" s="18"/>
      <c r="E2558" s="14"/>
      <c r="F2558" s="14"/>
      <c r="G2558" s="14"/>
      <c r="H2558" s="14"/>
      <c r="I2558" s="14"/>
      <c r="J2558" s="14"/>
      <c r="K2558" s="14"/>
      <c r="L2558" s="14"/>
      <c r="M2558" s="14"/>
      <c r="N2558" s="14"/>
      <c r="O2558" s="14"/>
      <c r="P2558" s="14"/>
      <c r="Q2558" s="14"/>
      <c r="R2558" s="4"/>
      <c r="S2558" s="4"/>
      <c r="T2558" s="4"/>
      <c r="U2558" s="4"/>
      <c r="V2558" s="4"/>
      <c r="W2558" s="4"/>
      <c r="X2558" s="4"/>
      <c r="Y2558" s="4"/>
      <c r="Z2558" s="4"/>
      <c r="AA2558" s="4"/>
      <c r="AB2558" s="8"/>
      <c r="AC2558" s="8"/>
      <c r="AD2558" s="8"/>
      <c r="AE2558" s="8"/>
      <c r="AF2558" s="8"/>
      <c r="AG2558" s="8"/>
      <c r="AH2558" s="8"/>
      <c r="AI2558" s="8"/>
      <c r="AJ2558" s="8"/>
      <c r="AK2558" s="8"/>
      <c r="AL2558" s="8"/>
      <c r="AM2558" s="8"/>
      <c r="AN2558" s="8"/>
      <c r="AO2558" s="8"/>
      <c r="AP2558" s="15"/>
      <c r="AQ2558" s="15"/>
      <c r="AR2558" s="15"/>
      <c r="AS2558" s="15"/>
      <c r="AT2558" s="15"/>
      <c r="AU2558" s="15"/>
      <c r="AV2558" s="15"/>
      <c r="AW2558" s="15"/>
      <c r="AX2558" s="15"/>
      <c r="AY2558" s="15"/>
      <c r="AZ2558" s="10"/>
      <c r="BA2558" s="10"/>
      <c r="BB2558" s="10"/>
      <c r="BC2558" s="10"/>
      <c r="BD2558" s="10"/>
      <c r="BE2558" s="10"/>
      <c r="BF2558" s="10"/>
      <c r="BG2558" s="10"/>
    </row>
    <row r="2559" spans="1:59" ht="15" customHeight="1" x14ac:dyDescent="0.2">
      <c r="A2559" s="1"/>
      <c r="B2559" s="24"/>
      <c r="C2559" s="17"/>
      <c r="D2559" s="18"/>
      <c r="E2559" s="14"/>
      <c r="F2559" s="14"/>
      <c r="G2559" s="14"/>
      <c r="H2559" s="14"/>
      <c r="I2559" s="14"/>
      <c r="J2559" s="14"/>
      <c r="K2559" s="14"/>
      <c r="L2559" s="14"/>
      <c r="M2559" s="14"/>
      <c r="N2559" s="14"/>
      <c r="O2559" s="14"/>
      <c r="P2559" s="14"/>
      <c r="Q2559" s="14"/>
      <c r="R2559" s="4"/>
      <c r="S2559" s="4"/>
      <c r="T2559" s="4"/>
      <c r="U2559" s="4"/>
      <c r="V2559" s="4"/>
      <c r="W2559" s="4"/>
      <c r="X2559" s="4"/>
      <c r="Y2559" s="4"/>
      <c r="Z2559" s="4"/>
      <c r="AA2559" s="4"/>
      <c r="AB2559" s="8"/>
      <c r="AC2559" s="28"/>
      <c r="AD2559" s="8"/>
      <c r="AE2559" s="8"/>
      <c r="AF2559" s="8"/>
      <c r="AG2559" s="8"/>
      <c r="AH2559" s="8"/>
      <c r="AI2559" s="8"/>
      <c r="AJ2559" s="8"/>
      <c r="AK2559" s="8"/>
      <c r="AL2559" s="8"/>
      <c r="AM2559" s="8"/>
      <c r="AN2559" s="8"/>
      <c r="AO2559" s="8"/>
      <c r="AP2559" s="15"/>
      <c r="AQ2559" s="15"/>
      <c r="AR2559" s="15"/>
      <c r="AS2559" s="15"/>
      <c r="AT2559" s="15"/>
      <c r="AU2559" s="15"/>
      <c r="AV2559" s="15"/>
      <c r="AW2559" s="15"/>
      <c r="AX2559" s="15"/>
      <c r="AY2559" s="15"/>
      <c r="AZ2559" s="10"/>
      <c r="BA2559" s="10"/>
      <c r="BB2559" s="10"/>
      <c r="BC2559" s="10"/>
      <c r="BD2559" s="10"/>
      <c r="BE2559" s="10"/>
      <c r="BF2559" s="10"/>
      <c r="BG2559" s="10"/>
    </row>
    <row r="2560" spans="1:59" ht="15" customHeight="1" x14ac:dyDescent="0.2">
      <c r="A2560" s="22"/>
      <c r="B2560" s="29">
        <v>10</v>
      </c>
      <c r="C2560" s="129" t="s">
        <v>58</v>
      </c>
      <c r="D2560" s="18"/>
      <c r="E2560" s="14"/>
      <c r="F2560" s="14"/>
      <c r="G2560" s="14"/>
      <c r="H2560" s="14"/>
      <c r="I2560" s="14"/>
      <c r="J2560" s="14"/>
      <c r="K2560" s="14">
        <v>2</v>
      </c>
      <c r="L2560" s="14"/>
      <c r="M2560" s="14"/>
      <c r="N2560" s="14"/>
      <c r="O2560" s="14"/>
      <c r="P2560" s="14"/>
      <c r="Q2560" s="14"/>
      <c r="R2560" s="4"/>
      <c r="S2560" s="4"/>
      <c r="T2560" s="4"/>
      <c r="U2560" s="4"/>
      <c r="V2560" s="4"/>
      <c r="W2560" s="4"/>
      <c r="X2560" s="4"/>
      <c r="Y2560" s="4"/>
      <c r="Z2560" s="4"/>
      <c r="AA2560" s="4"/>
      <c r="AB2560" s="8"/>
      <c r="AC2560" s="8"/>
      <c r="AD2560" s="8"/>
      <c r="AE2560" s="8"/>
      <c r="AF2560" s="8"/>
      <c r="AG2560" s="8"/>
      <c r="AH2560" s="8"/>
      <c r="AI2560" s="8"/>
      <c r="AJ2560" s="8"/>
      <c r="AK2560" s="8"/>
      <c r="AL2560" s="8"/>
      <c r="AM2560" s="8"/>
      <c r="AN2560" s="8"/>
      <c r="AO2560" s="8"/>
      <c r="AP2560" s="15"/>
      <c r="AQ2560" s="15"/>
      <c r="AR2560" s="15"/>
      <c r="AS2560" s="15"/>
      <c r="AT2560" s="15"/>
      <c r="AU2560" s="15"/>
      <c r="AV2560" s="15"/>
      <c r="AW2560" s="15"/>
      <c r="AX2560" s="15"/>
      <c r="AY2560" s="15"/>
      <c r="AZ2560" s="10"/>
      <c r="BA2560" s="10"/>
      <c r="BB2560" s="10"/>
      <c r="BC2560" s="10"/>
      <c r="BD2560" s="10"/>
      <c r="BE2560" s="10"/>
      <c r="BF2560" s="10"/>
      <c r="BG2560" s="10"/>
    </row>
    <row r="2561" spans="1:59" ht="15" customHeight="1" x14ac:dyDescent="0.2">
      <c r="A2561" s="1"/>
      <c r="B2561" s="30">
        <v>11</v>
      </c>
      <c r="C2561" s="17" t="s">
        <v>59</v>
      </c>
      <c r="D2561" s="18"/>
      <c r="E2561" s="14"/>
      <c r="F2561" s="14"/>
      <c r="G2561" s="14"/>
      <c r="H2561" s="14"/>
      <c r="I2561" s="14"/>
      <c r="J2561" s="14"/>
      <c r="K2561" s="14"/>
      <c r="L2561" s="14"/>
      <c r="M2561" s="14"/>
      <c r="N2561" s="14"/>
      <c r="O2561" s="14"/>
      <c r="P2561" s="14"/>
      <c r="Q2561" s="1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8"/>
      <c r="AC2561" s="8"/>
      <c r="AD2561" s="8"/>
      <c r="AE2561" s="8"/>
      <c r="AF2561" s="8"/>
      <c r="AG2561" s="8"/>
      <c r="AH2561" s="8"/>
      <c r="AI2561" s="8"/>
      <c r="AJ2561" s="8"/>
      <c r="AK2561" s="8"/>
      <c r="AL2561" s="8"/>
      <c r="AM2561" s="8"/>
      <c r="AN2561" s="8"/>
      <c r="AO2561" s="8"/>
      <c r="AP2561" s="15"/>
      <c r="AQ2561" s="15"/>
      <c r="AR2561" s="15"/>
      <c r="AS2561" s="15"/>
      <c r="AT2561" s="15"/>
      <c r="AU2561" s="15"/>
      <c r="AV2561" s="15"/>
      <c r="AW2561" s="15"/>
      <c r="AX2561" s="15"/>
      <c r="AY2561" s="15"/>
      <c r="AZ2561" s="10"/>
      <c r="BA2561" s="10"/>
      <c r="BB2561" s="10"/>
      <c r="BC2561" s="10"/>
      <c r="BD2561" s="10"/>
      <c r="BE2561" s="10"/>
      <c r="BF2561" s="10"/>
      <c r="BG2561" s="10"/>
    </row>
    <row r="2562" spans="1:59" ht="15" customHeight="1" x14ac:dyDescent="0.2">
      <c r="A2562" s="1"/>
      <c r="B2562" s="31">
        <v>12</v>
      </c>
      <c r="C2562" s="17" t="s">
        <v>60</v>
      </c>
      <c r="D2562" s="18"/>
      <c r="E2562" s="14"/>
      <c r="F2562" s="14"/>
      <c r="G2562" s="14"/>
      <c r="H2562" s="14"/>
      <c r="I2562" s="14"/>
      <c r="J2562" s="14"/>
      <c r="K2562" s="14"/>
      <c r="L2562" s="14"/>
      <c r="M2562" s="14"/>
      <c r="N2562" s="14"/>
      <c r="O2562" s="14"/>
      <c r="P2562" s="14"/>
      <c r="Q2562" s="1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  <c r="AB2562" s="8"/>
      <c r="AC2562" s="8"/>
      <c r="AD2562" s="8"/>
      <c r="AE2562" s="8"/>
      <c r="AF2562" s="8"/>
      <c r="AG2562" s="8"/>
      <c r="AH2562" s="8"/>
      <c r="AI2562" s="8"/>
      <c r="AJ2562" s="8"/>
      <c r="AK2562" s="8"/>
      <c r="AL2562" s="8"/>
      <c r="AM2562" s="8"/>
      <c r="AN2562" s="8"/>
      <c r="AO2562" s="8"/>
      <c r="AP2562" s="15"/>
      <c r="AQ2562" s="15"/>
      <c r="AR2562" s="15"/>
      <c r="AS2562" s="15"/>
      <c r="AT2562" s="9"/>
      <c r="AU2562" s="15"/>
      <c r="AV2562" s="15"/>
      <c r="AW2562" s="15"/>
      <c r="AX2562" s="15"/>
      <c r="AY2562" s="15"/>
      <c r="AZ2562" s="10"/>
      <c r="BA2562" s="10"/>
      <c r="BB2562" s="10"/>
      <c r="BC2562" s="10"/>
      <c r="BD2562" s="10"/>
      <c r="BE2562" s="10"/>
      <c r="BF2562" s="10"/>
      <c r="BG2562" s="10"/>
    </row>
    <row r="2563" spans="1:59" ht="15" customHeight="1" x14ac:dyDescent="0.2">
      <c r="A2563" s="1"/>
      <c r="B2563" s="31">
        <v>13</v>
      </c>
      <c r="C2563" s="17" t="s">
        <v>61</v>
      </c>
      <c r="D2563" s="18"/>
      <c r="E2563" s="14"/>
      <c r="F2563" s="14"/>
      <c r="G2563" s="14"/>
      <c r="H2563" s="14"/>
      <c r="I2563" s="14"/>
      <c r="J2563" s="14"/>
      <c r="K2563" s="14"/>
      <c r="L2563" s="14"/>
      <c r="M2563" s="14"/>
      <c r="N2563" s="14"/>
      <c r="O2563" s="14"/>
      <c r="P2563" s="14"/>
      <c r="Q2563" s="14"/>
      <c r="R2563" s="4"/>
      <c r="S2563" s="4"/>
      <c r="T2563" s="4"/>
      <c r="U2563" s="4"/>
      <c r="V2563" s="4"/>
      <c r="W2563" s="4"/>
      <c r="X2563" s="4"/>
      <c r="Y2563" s="4"/>
      <c r="Z2563" s="4"/>
      <c r="AA2563" s="4"/>
      <c r="AB2563" s="8"/>
      <c r="AC2563" s="8"/>
      <c r="AD2563" s="8"/>
      <c r="AE2563" s="8"/>
      <c r="AF2563" s="8"/>
      <c r="AG2563" s="8"/>
      <c r="AH2563" s="8"/>
      <c r="AI2563" s="8"/>
      <c r="AJ2563" s="8"/>
      <c r="AK2563" s="8"/>
      <c r="AL2563" s="8"/>
      <c r="AM2563" s="8"/>
      <c r="AN2563" s="8"/>
      <c r="AO2563" s="8"/>
      <c r="AP2563" s="15"/>
      <c r="AQ2563" s="15"/>
      <c r="AR2563" s="15"/>
      <c r="AS2563" s="15"/>
      <c r="AT2563" s="15"/>
      <c r="AU2563" s="15"/>
      <c r="AV2563" s="15"/>
      <c r="AW2563" s="15"/>
      <c r="AX2563" s="15"/>
      <c r="AY2563" s="15"/>
      <c r="AZ2563" s="10"/>
      <c r="BA2563" s="10"/>
      <c r="BB2563" s="10"/>
      <c r="BC2563" s="10"/>
      <c r="BD2563" s="10"/>
      <c r="BE2563" s="10"/>
      <c r="BF2563" s="10"/>
      <c r="BG2563" s="10"/>
    </row>
    <row r="2564" spans="1:59" ht="15" customHeight="1" x14ac:dyDescent="0.2">
      <c r="A2564" s="1"/>
      <c r="B2564" s="31">
        <v>14</v>
      </c>
      <c r="C2564" s="129" t="s">
        <v>62</v>
      </c>
      <c r="D2564" s="18"/>
      <c r="E2564" s="14"/>
      <c r="F2564" s="14"/>
      <c r="G2564" s="14"/>
      <c r="H2564" s="14"/>
      <c r="I2564" s="14"/>
      <c r="J2564" s="14"/>
      <c r="K2564" s="14"/>
      <c r="L2564" s="14"/>
      <c r="M2564" s="14">
        <v>1</v>
      </c>
      <c r="N2564" s="14"/>
      <c r="O2564" s="14"/>
      <c r="P2564" s="14"/>
      <c r="Q2564" s="1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8">
        <v>25</v>
      </c>
      <c r="AC2564" s="8"/>
      <c r="AD2564" s="8"/>
      <c r="AE2564" s="8"/>
      <c r="AF2564" s="8">
        <v>1</v>
      </c>
      <c r="AG2564" s="8"/>
      <c r="AH2564" s="8">
        <v>1</v>
      </c>
      <c r="AI2564" s="8"/>
      <c r="AJ2564" s="8"/>
      <c r="AK2564" s="8"/>
      <c r="AL2564" s="8"/>
      <c r="AM2564" s="8"/>
      <c r="AN2564" s="8"/>
      <c r="AO2564" s="8"/>
      <c r="AP2564" s="15"/>
      <c r="AQ2564" s="15"/>
      <c r="AR2564" s="15"/>
      <c r="AS2564" s="15"/>
      <c r="AT2564" s="15"/>
      <c r="AU2564" s="15"/>
      <c r="AV2564" s="15"/>
      <c r="AW2564" s="15"/>
      <c r="AX2564" s="15"/>
      <c r="AY2564" s="15"/>
      <c r="AZ2564" s="10"/>
      <c r="BA2564" s="10"/>
      <c r="BB2564" s="10"/>
      <c r="BC2564" s="10"/>
      <c r="BD2564" s="10"/>
      <c r="BE2564" s="10"/>
      <c r="BF2564" s="10"/>
      <c r="BG2564" s="10"/>
    </row>
    <row r="2565" spans="1:59" ht="15" customHeight="1" x14ac:dyDescent="0.2">
      <c r="A2565" s="33"/>
      <c r="B2565" s="31">
        <v>15</v>
      </c>
      <c r="C2565" s="129" t="s">
        <v>63</v>
      </c>
      <c r="D2565" s="18"/>
      <c r="E2565" s="14"/>
      <c r="F2565" s="14"/>
      <c r="G2565" s="14"/>
      <c r="H2565" s="14">
        <v>2</v>
      </c>
      <c r="I2565" s="14"/>
      <c r="J2565" s="14"/>
      <c r="K2565" s="14">
        <v>1</v>
      </c>
      <c r="L2565" s="14"/>
      <c r="M2565" s="14"/>
      <c r="N2565" s="14"/>
      <c r="O2565" s="14"/>
      <c r="P2565" s="14"/>
      <c r="Q2565" s="14"/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8">
        <v>19</v>
      </c>
      <c r="AC2565" s="8"/>
      <c r="AD2565" s="8"/>
      <c r="AE2565" s="8"/>
      <c r="AF2565" s="8"/>
      <c r="AG2565" s="8"/>
      <c r="AH2565" s="8"/>
      <c r="AI2565" s="8"/>
      <c r="AJ2565" s="8"/>
      <c r="AK2565" s="8"/>
      <c r="AL2565" s="8"/>
      <c r="AM2565" s="8"/>
      <c r="AN2565" s="8"/>
      <c r="AO2565" s="8"/>
      <c r="AP2565" s="15"/>
      <c r="AQ2565" s="15"/>
      <c r="AR2565" s="15"/>
      <c r="AS2565" s="15"/>
      <c r="AT2565" s="15"/>
      <c r="AU2565" s="9"/>
      <c r="AV2565" s="15"/>
      <c r="AW2565" s="15"/>
      <c r="AX2565" s="15"/>
      <c r="AY2565" s="15"/>
      <c r="AZ2565" s="10"/>
      <c r="BA2565" s="10"/>
      <c r="BB2565" s="10"/>
      <c r="BC2565" s="10"/>
      <c r="BD2565" s="10"/>
      <c r="BE2565" s="10"/>
      <c r="BF2565" s="10"/>
      <c r="BG2565" s="10"/>
    </row>
    <row r="2566" spans="1:59" ht="15" customHeight="1" x14ac:dyDescent="0.2">
      <c r="A2566" s="33"/>
      <c r="B2566" s="31">
        <v>16</v>
      </c>
      <c r="C2566" s="129" t="s">
        <v>64</v>
      </c>
      <c r="D2566" s="18"/>
      <c r="E2566" s="14"/>
      <c r="F2566" s="14"/>
      <c r="G2566" s="14"/>
      <c r="H2566" s="14">
        <v>2</v>
      </c>
      <c r="I2566" s="14"/>
      <c r="J2566" s="14"/>
      <c r="K2566" s="14"/>
      <c r="L2566" s="14"/>
      <c r="M2566" s="14"/>
      <c r="N2566" s="14"/>
      <c r="O2566" s="14"/>
      <c r="P2566" s="14"/>
      <c r="Q2566" s="14"/>
      <c r="R2566" s="4"/>
      <c r="S2566" s="4"/>
      <c r="T2566" s="4"/>
      <c r="U2566" s="4"/>
      <c r="V2566" s="4"/>
      <c r="W2566" s="4"/>
      <c r="X2566" s="4"/>
      <c r="Y2566" s="4"/>
      <c r="Z2566" s="4"/>
      <c r="AA2566" s="4"/>
      <c r="AB2566" s="8">
        <v>4</v>
      </c>
      <c r="AC2566" s="8"/>
      <c r="AD2566" s="8"/>
      <c r="AE2566" s="8">
        <v>2</v>
      </c>
      <c r="AF2566" s="8"/>
      <c r="AG2566" s="8"/>
      <c r="AH2566" s="8"/>
      <c r="AI2566" s="8"/>
      <c r="AJ2566" s="8"/>
      <c r="AK2566" s="8"/>
      <c r="AL2566" s="8"/>
      <c r="AM2566" s="8"/>
      <c r="AN2566" s="8"/>
      <c r="AO2566" s="8"/>
      <c r="AP2566" s="15"/>
      <c r="AQ2566" s="15"/>
      <c r="AR2566" s="15"/>
      <c r="AS2566" s="15"/>
      <c r="AT2566" s="15"/>
      <c r="AU2566" s="15"/>
      <c r="AV2566" s="15"/>
      <c r="AW2566" s="15"/>
      <c r="AX2566" s="15"/>
      <c r="AY2566" s="15"/>
      <c r="AZ2566" s="10"/>
      <c r="BA2566" s="10"/>
      <c r="BB2566" s="10"/>
      <c r="BC2566" s="10"/>
      <c r="BD2566" s="10"/>
      <c r="BE2566" s="10"/>
      <c r="BF2566" s="10"/>
      <c r="BG2566" s="10"/>
    </row>
    <row r="2567" spans="1:59" ht="15" customHeight="1" x14ac:dyDescent="0.2">
      <c r="A2567" s="1"/>
      <c r="B2567" s="31">
        <v>17</v>
      </c>
      <c r="C2567" s="129" t="s">
        <v>65</v>
      </c>
      <c r="D2567" s="18">
        <v>5</v>
      </c>
      <c r="E2567" s="14">
        <v>6</v>
      </c>
      <c r="F2567" s="14">
        <v>3</v>
      </c>
      <c r="G2567" s="14">
        <v>3</v>
      </c>
      <c r="H2567" s="14"/>
      <c r="I2567" s="14"/>
      <c r="J2567" s="14"/>
      <c r="K2567" s="14"/>
      <c r="L2567" s="14"/>
      <c r="M2567" s="14"/>
      <c r="N2567" s="14"/>
      <c r="O2567" s="14"/>
      <c r="P2567" s="14"/>
      <c r="Q2567" s="14"/>
      <c r="R2567" s="4"/>
      <c r="S2567" s="4"/>
      <c r="T2567" s="4"/>
      <c r="U2567" s="4"/>
      <c r="V2567" s="4"/>
      <c r="W2567" s="4"/>
      <c r="X2567" s="4"/>
      <c r="Y2567" s="4"/>
      <c r="Z2567" s="4"/>
      <c r="AA2567" s="4"/>
      <c r="AB2567" s="8"/>
      <c r="AC2567" s="8"/>
      <c r="AD2567" s="8"/>
      <c r="AE2567" s="8"/>
      <c r="AF2567" s="8"/>
      <c r="AG2567" s="8"/>
      <c r="AH2567" s="8"/>
      <c r="AI2567" s="8"/>
      <c r="AJ2567" s="8">
        <v>1</v>
      </c>
      <c r="AK2567" s="8"/>
      <c r="AL2567" s="8"/>
      <c r="AM2567" s="8"/>
      <c r="AN2567" s="8"/>
      <c r="AO2567" s="8"/>
      <c r="AP2567" s="15"/>
      <c r="AQ2567" s="15"/>
      <c r="AR2567" s="15"/>
      <c r="AS2567" s="15"/>
      <c r="AT2567" s="15"/>
      <c r="AU2567" s="15"/>
      <c r="AV2567" s="15"/>
      <c r="AW2567" s="15"/>
      <c r="AX2567" s="15"/>
      <c r="AY2567" s="15"/>
      <c r="AZ2567" s="10"/>
      <c r="BA2567" s="10"/>
      <c r="BB2567" s="10"/>
      <c r="BC2567" s="10"/>
      <c r="BD2567" s="10"/>
      <c r="BE2567" s="10"/>
      <c r="BF2567" s="10"/>
      <c r="BG2567" s="10"/>
    </row>
    <row r="2568" spans="1:59" ht="15" customHeight="1" x14ac:dyDescent="0.2">
      <c r="B2568" s="31">
        <v>18</v>
      </c>
      <c r="C2568" s="17" t="s">
        <v>66</v>
      </c>
      <c r="D2568" s="18"/>
      <c r="E2568" s="14"/>
      <c r="F2568" s="14"/>
      <c r="G2568" s="14"/>
      <c r="H2568" s="14"/>
      <c r="I2568" s="14"/>
      <c r="J2568" s="14"/>
      <c r="K2568" s="32"/>
      <c r="L2568" s="14"/>
      <c r="M2568" s="14"/>
      <c r="N2568" s="14"/>
      <c r="O2568" s="14"/>
      <c r="P2568" s="14"/>
      <c r="Q2568" s="14"/>
      <c r="R2568" s="4"/>
      <c r="S2568" s="4"/>
      <c r="T2568" s="4"/>
      <c r="U2568" s="4"/>
      <c r="V2568" s="4"/>
      <c r="W2568" s="4"/>
      <c r="X2568" s="4"/>
      <c r="Y2568" s="4"/>
      <c r="Z2568" s="4"/>
      <c r="AA2568" s="4"/>
      <c r="AB2568" s="8"/>
      <c r="AC2568" s="8"/>
      <c r="AD2568" s="8"/>
      <c r="AE2568" s="8"/>
      <c r="AF2568" s="8"/>
      <c r="AG2568" s="8"/>
      <c r="AH2568" s="8"/>
      <c r="AI2568" s="8"/>
      <c r="AJ2568" s="8"/>
      <c r="AK2568" s="8"/>
      <c r="AL2568" s="8"/>
      <c r="AM2568" s="8"/>
      <c r="AN2568" s="8"/>
      <c r="AO2568" s="8"/>
      <c r="AP2568" s="15"/>
      <c r="AQ2568" s="15"/>
      <c r="AR2568" s="15"/>
      <c r="AS2568" s="15"/>
      <c r="AT2568" s="15"/>
      <c r="AU2568" s="15"/>
      <c r="AV2568" s="15"/>
      <c r="AW2568" s="15"/>
      <c r="AX2568" s="15"/>
      <c r="AY2568" s="15"/>
      <c r="AZ2568" s="10"/>
      <c r="BA2568" s="10"/>
      <c r="BB2568" s="10"/>
      <c r="BC2568" s="10"/>
      <c r="BD2568" s="10"/>
      <c r="BE2568" s="10"/>
      <c r="BF2568" s="10"/>
      <c r="BG2568" s="10"/>
    </row>
    <row r="2569" spans="1:59" ht="15" customHeight="1" x14ac:dyDescent="0.2">
      <c r="A2569" s="243"/>
      <c r="B2569" s="31">
        <v>19</v>
      </c>
      <c r="C2569" s="17" t="s">
        <v>68</v>
      </c>
      <c r="D2569" s="18"/>
      <c r="E2569" s="14"/>
      <c r="F2569" s="14"/>
      <c r="G2569" s="14"/>
      <c r="H2569" s="14"/>
      <c r="I2569" s="14"/>
      <c r="J2569" s="14"/>
      <c r="K2569" s="14"/>
      <c r="L2569" s="14"/>
      <c r="M2569" s="14"/>
      <c r="N2569" s="14"/>
      <c r="O2569" s="14"/>
      <c r="P2569" s="14"/>
      <c r="Q2569" s="1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8"/>
      <c r="AC2569" s="8"/>
      <c r="AD2569" s="8"/>
      <c r="AE2569" s="8"/>
      <c r="AF2569" s="8"/>
      <c r="AG2569" s="8"/>
      <c r="AH2569" s="8"/>
      <c r="AI2569" s="34"/>
      <c r="AJ2569" s="8"/>
      <c r="AK2569" s="8"/>
      <c r="AL2569" s="8"/>
      <c r="AM2569" s="8"/>
      <c r="AN2569" s="8"/>
      <c r="AO2569" s="8"/>
      <c r="AP2569" s="15"/>
      <c r="AQ2569" s="15"/>
      <c r="AR2569" s="15"/>
      <c r="AS2569" s="15"/>
      <c r="AT2569" s="15"/>
      <c r="AU2569" s="15"/>
      <c r="AV2569" s="15"/>
      <c r="AW2569" s="15"/>
      <c r="AX2569" s="15"/>
      <c r="AY2569" s="15"/>
      <c r="AZ2569" s="10"/>
      <c r="BA2569" s="10"/>
      <c r="BB2569" s="10"/>
      <c r="BC2569" s="10"/>
      <c r="BD2569" s="10"/>
      <c r="BE2569" s="10"/>
      <c r="BF2569" s="10"/>
      <c r="BG2569" s="10"/>
    </row>
    <row r="2570" spans="1:59" ht="15" customHeight="1" x14ac:dyDescent="0.2">
      <c r="A2570" s="1"/>
      <c r="B2570" s="31">
        <v>20</v>
      </c>
      <c r="C2570" s="129" t="s">
        <v>69</v>
      </c>
      <c r="D2570" s="35"/>
      <c r="E2570" s="14"/>
      <c r="F2570" s="14"/>
      <c r="G2570" s="14"/>
      <c r="H2570" s="14"/>
      <c r="I2570" s="14"/>
      <c r="J2570" s="14"/>
      <c r="K2570" s="14">
        <v>2</v>
      </c>
      <c r="L2570" s="14"/>
      <c r="M2570" s="14"/>
      <c r="N2570" s="14"/>
      <c r="O2570" s="14"/>
      <c r="P2570" s="14"/>
      <c r="Q2570" s="14"/>
      <c r="R2570" s="4"/>
      <c r="S2570" s="4"/>
      <c r="T2570" s="4"/>
      <c r="U2570" s="4"/>
      <c r="V2570" s="4"/>
      <c r="W2570" s="4"/>
      <c r="X2570" s="4"/>
      <c r="Y2570" s="4"/>
      <c r="Z2570" s="4"/>
      <c r="AA2570" s="4"/>
      <c r="AB2570" s="8"/>
      <c r="AC2570" s="8"/>
      <c r="AD2570" s="8"/>
      <c r="AE2570" s="8"/>
      <c r="AF2570" s="8"/>
      <c r="AG2570" s="8"/>
      <c r="AH2570" s="8"/>
      <c r="AI2570" s="8"/>
      <c r="AJ2570" s="8"/>
      <c r="AK2570" s="8"/>
      <c r="AL2570" s="8"/>
      <c r="AM2570" s="8"/>
      <c r="AN2570" s="8"/>
      <c r="AO2570" s="8"/>
      <c r="AP2570" s="15"/>
      <c r="AQ2570" s="15"/>
      <c r="AR2570" s="15"/>
      <c r="AS2570" s="15"/>
      <c r="AT2570" s="15"/>
      <c r="AU2570" s="15"/>
      <c r="AV2570" s="15"/>
      <c r="AW2570" s="15"/>
      <c r="AX2570" s="15"/>
      <c r="AY2570" s="15"/>
      <c r="AZ2570" s="10"/>
      <c r="BA2570" s="10"/>
      <c r="BB2570" s="10"/>
      <c r="BC2570" s="10"/>
      <c r="BD2570" s="10"/>
      <c r="BE2570" s="10"/>
      <c r="BF2570" s="10"/>
      <c r="BG2570" s="10"/>
    </row>
    <row r="2571" spans="1:59" ht="15" customHeight="1" x14ac:dyDescent="0.2">
      <c r="A2571" s="1"/>
      <c r="B2571" s="31">
        <v>21</v>
      </c>
      <c r="C2571" s="17" t="s">
        <v>70</v>
      </c>
      <c r="D2571" s="18"/>
      <c r="E2571" s="14"/>
      <c r="F2571" s="14"/>
      <c r="G2571" s="14"/>
      <c r="H2571" s="14"/>
      <c r="I2571" s="14"/>
      <c r="J2571" s="14"/>
      <c r="K2571" s="14"/>
      <c r="L2571" s="14"/>
      <c r="M2571" s="14"/>
      <c r="N2571" s="14"/>
      <c r="O2571" s="14"/>
      <c r="P2571" s="14"/>
      <c r="Q2571" s="14"/>
      <c r="R2571" s="4"/>
      <c r="S2571" s="4"/>
      <c r="T2571" s="4"/>
      <c r="U2571" s="4"/>
      <c r="V2571" s="4"/>
      <c r="W2571" s="4"/>
      <c r="X2571" s="4"/>
      <c r="Y2571" s="4"/>
      <c r="Z2571" s="4"/>
      <c r="AA2571" s="4"/>
      <c r="AB2571" s="8"/>
      <c r="AC2571" s="8"/>
      <c r="AD2571" s="8"/>
      <c r="AE2571" s="8"/>
      <c r="AF2571" s="8"/>
      <c r="AG2571" s="8"/>
      <c r="AH2571" s="8"/>
      <c r="AI2571" s="8"/>
      <c r="AJ2571" s="8"/>
      <c r="AK2571" s="8"/>
      <c r="AL2571" s="8"/>
      <c r="AM2571" s="8"/>
      <c r="AN2571" s="8"/>
      <c r="AO2571" s="8"/>
      <c r="AP2571" s="15"/>
      <c r="AQ2571" s="15"/>
      <c r="AR2571" s="15"/>
      <c r="AS2571" s="15"/>
      <c r="AT2571" s="15"/>
      <c r="AU2571" s="15"/>
      <c r="AV2571" s="15"/>
      <c r="AW2571" s="15"/>
      <c r="AX2571" s="15"/>
      <c r="AY2571" s="15"/>
      <c r="AZ2571" s="10"/>
      <c r="BA2571" s="10"/>
      <c r="BB2571" s="10"/>
      <c r="BC2571" s="10"/>
      <c r="BD2571" s="10"/>
      <c r="BE2571" s="10"/>
      <c r="BF2571" s="10"/>
      <c r="BG2571" s="10"/>
    </row>
    <row r="2572" spans="1:59" ht="15" customHeight="1" x14ac:dyDescent="0.2">
      <c r="A2572" s="1"/>
      <c r="B2572" s="31">
        <v>22</v>
      </c>
      <c r="C2572" s="17" t="s">
        <v>71</v>
      </c>
      <c r="D2572" s="18"/>
      <c r="E2572" s="14"/>
      <c r="F2572" s="14"/>
      <c r="G2572" s="14"/>
      <c r="H2572" s="14"/>
      <c r="I2572" s="14"/>
      <c r="J2572" s="14"/>
      <c r="K2572" s="14"/>
      <c r="L2572" s="14"/>
      <c r="M2572" s="14"/>
      <c r="N2572" s="14"/>
      <c r="O2572" s="14"/>
      <c r="P2572" s="14"/>
      <c r="Q2572" s="1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8"/>
      <c r="AC2572" s="8"/>
      <c r="AD2572" s="8"/>
      <c r="AE2572" s="8"/>
      <c r="AF2572" s="8"/>
      <c r="AG2572" s="8"/>
      <c r="AH2572" s="8"/>
      <c r="AI2572" s="8"/>
      <c r="AJ2572" s="8"/>
      <c r="AK2572" s="8"/>
      <c r="AL2572" s="8"/>
      <c r="AM2572" s="8"/>
      <c r="AN2572" s="8"/>
      <c r="AO2572" s="8"/>
      <c r="AP2572" s="15"/>
      <c r="AQ2572" s="15"/>
      <c r="AR2572" s="15"/>
      <c r="AS2572" s="15"/>
      <c r="AT2572" s="15"/>
      <c r="AU2572" s="15"/>
      <c r="AV2572" s="15"/>
      <c r="AW2572" s="15"/>
      <c r="AX2572" s="15"/>
      <c r="AY2572" s="15"/>
      <c r="AZ2572" s="10"/>
      <c r="BA2572" s="10"/>
      <c r="BB2572" s="10"/>
      <c r="BC2572" s="10"/>
      <c r="BD2572" s="10"/>
      <c r="BE2572" s="10"/>
      <c r="BF2572" s="10"/>
      <c r="BG2572" s="10"/>
    </row>
    <row r="2573" spans="1:59" ht="15" customHeight="1" x14ac:dyDescent="0.2">
      <c r="A2573" s="1"/>
      <c r="B2573" s="31">
        <v>23</v>
      </c>
      <c r="C2573" s="129" t="s">
        <v>72</v>
      </c>
      <c r="D2573" s="18">
        <v>8</v>
      </c>
      <c r="E2573" s="14"/>
      <c r="F2573" s="14"/>
      <c r="G2573" s="14"/>
      <c r="H2573" s="14"/>
      <c r="I2573" s="14"/>
      <c r="J2573" s="14"/>
      <c r="K2573" s="14"/>
      <c r="L2573" s="14">
        <v>4</v>
      </c>
      <c r="M2573" s="36">
        <v>1</v>
      </c>
      <c r="N2573" s="14"/>
      <c r="O2573" s="14"/>
      <c r="P2573" s="14"/>
      <c r="Q2573" s="1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8"/>
      <c r="AC2573" s="8"/>
      <c r="AD2573" s="8"/>
      <c r="AE2573" s="8"/>
      <c r="AF2573" s="8"/>
      <c r="AG2573" s="8"/>
      <c r="AH2573" s="8"/>
      <c r="AI2573" s="8"/>
      <c r="AJ2573" s="8"/>
      <c r="AK2573" s="8"/>
      <c r="AL2573" s="8"/>
      <c r="AM2573" s="8"/>
      <c r="AN2573" s="8"/>
      <c r="AO2573" s="8"/>
      <c r="AP2573" s="15"/>
      <c r="AQ2573" s="15"/>
      <c r="AR2573" s="15"/>
      <c r="AS2573" s="15"/>
      <c r="AT2573" s="15"/>
      <c r="AU2573" s="15"/>
      <c r="AV2573" s="15"/>
      <c r="AW2573" s="15"/>
      <c r="AX2573" s="15"/>
      <c r="AY2573" s="15"/>
      <c r="AZ2573" s="10"/>
      <c r="BA2573" s="10"/>
      <c r="BB2573" s="10"/>
      <c r="BC2573" s="10"/>
      <c r="BD2573" s="10"/>
      <c r="BE2573" s="10"/>
      <c r="BF2573" s="10"/>
      <c r="BG2573" s="10"/>
    </row>
    <row r="2574" spans="1:59" ht="15" customHeight="1" x14ac:dyDescent="0.2">
      <c r="A2574" s="33"/>
      <c r="B2574" s="31">
        <v>24</v>
      </c>
      <c r="C2574" s="167" t="s">
        <v>73</v>
      </c>
      <c r="D2574" s="18">
        <v>3</v>
      </c>
      <c r="E2574" s="14">
        <v>3</v>
      </c>
      <c r="F2574" s="14">
        <v>3</v>
      </c>
      <c r="G2574" s="14"/>
      <c r="H2574" s="14"/>
      <c r="I2574" s="14"/>
      <c r="J2574" s="14"/>
      <c r="K2574" s="14">
        <v>1</v>
      </c>
      <c r="L2574" s="14"/>
      <c r="M2574" s="14"/>
      <c r="N2574" s="14"/>
      <c r="O2574" s="14"/>
      <c r="P2574" s="14"/>
      <c r="Q2574" s="1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8">
        <v>4</v>
      </c>
      <c r="AC2574" s="8"/>
      <c r="AD2574" s="8"/>
      <c r="AE2574" s="8">
        <v>4</v>
      </c>
      <c r="AF2574" s="8"/>
      <c r="AG2574" s="8"/>
      <c r="AH2574" s="8"/>
      <c r="AI2574" s="8"/>
      <c r="AJ2574" s="8"/>
      <c r="AK2574" s="8">
        <v>3</v>
      </c>
      <c r="AL2574" s="8">
        <v>3</v>
      </c>
      <c r="AM2574" s="8"/>
      <c r="AN2574" s="8"/>
      <c r="AO2574" s="8">
        <v>3</v>
      </c>
      <c r="AP2574" s="15"/>
      <c r="AQ2574" s="15"/>
      <c r="AR2574" s="15"/>
      <c r="AS2574" s="15"/>
      <c r="AT2574" s="15"/>
      <c r="AU2574" s="15"/>
      <c r="AV2574" s="15"/>
      <c r="AW2574" s="15"/>
      <c r="AX2574" s="15"/>
      <c r="AY2574" s="15"/>
      <c r="AZ2574" s="10"/>
      <c r="BA2574" s="10"/>
      <c r="BB2574" s="10"/>
      <c r="BC2574" s="10"/>
      <c r="BD2574" s="10"/>
      <c r="BE2574" s="10"/>
      <c r="BF2574" s="10"/>
      <c r="BG2574" s="10"/>
    </row>
    <row r="2575" spans="1:59" ht="15" customHeight="1" x14ac:dyDescent="0.2">
      <c r="A2575" s="1"/>
      <c r="B2575" s="31">
        <v>25</v>
      </c>
      <c r="C2575" s="17" t="s">
        <v>74</v>
      </c>
      <c r="D2575" s="18"/>
      <c r="E2575" s="14"/>
      <c r="F2575" s="14"/>
      <c r="G2575" s="14"/>
      <c r="H2575" s="14"/>
      <c r="I2575" s="14"/>
      <c r="J2575" s="14"/>
      <c r="K2575" s="14"/>
      <c r="L2575" s="14"/>
      <c r="M2575" s="14"/>
      <c r="N2575" s="14"/>
      <c r="O2575" s="14"/>
      <c r="P2575" s="14"/>
      <c r="Q2575" s="1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8"/>
      <c r="AC2575" s="8"/>
      <c r="AD2575" s="8"/>
      <c r="AE2575" s="8"/>
      <c r="AF2575" s="8"/>
      <c r="AG2575" s="8"/>
      <c r="AH2575" s="8"/>
      <c r="AI2575" s="8"/>
      <c r="AJ2575" s="8"/>
      <c r="AK2575" s="8"/>
      <c r="AL2575" s="8"/>
      <c r="AM2575" s="8"/>
      <c r="AN2575" s="8"/>
      <c r="AO2575" s="8"/>
      <c r="AP2575" s="15"/>
      <c r="AQ2575" s="15"/>
      <c r="AR2575" s="15"/>
      <c r="AS2575" s="15"/>
      <c r="AT2575" s="15"/>
      <c r="AU2575" s="15"/>
      <c r="AV2575" s="15"/>
      <c r="AW2575" s="15"/>
      <c r="AX2575" s="15"/>
      <c r="AY2575" s="15"/>
      <c r="AZ2575" s="10"/>
      <c r="BA2575" s="10"/>
      <c r="BB2575" s="10"/>
      <c r="BC2575" s="10"/>
      <c r="BD2575" s="10"/>
      <c r="BE2575" s="10"/>
      <c r="BF2575" s="10"/>
      <c r="BG2575" s="10"/>
    </row>
    <row r="2576" spans="1:59" ht="15" customHeight="1" x14ac:dyDescent="0.2">
      <c r="A2576" s="1"/>
      <c r="B2576" s="31">
        <v>26</v>
      </c>
      <c r="C2576" s="17" t="s">
        <v>75</v>
      </c>
      <c r="D2576" s="18"/>
      <c r="E2576" s="14"/>
      <c r="F2576" s="14"/>
      <c r="G2576" s="14"/>
      <c r="H2576" s="14"/>
      <c r="I2576" s="14"/>
      <c r="J2576" s="14"/>
      <c r="K2576" s="14"/>
      <c r="L2576" s="14"/>
      <c r="M2576" s="14"/>
      <c r="N2576" s="14"/>
      <c r="O2576" s="14"/>
      <c r="P2576" s="14"/>
      <c r="Q2576" s="14"/>
      <c r="R2576" s="4"/>
      <c r="S2576" s="4"/>
      <c r="T2576" s="4"/>
      <c r="U2576" s="4"/>
      <c r="V2576" s="4"/>
      <c r="W2576" s="4"/>
      <c r="X2576" s="4"/>
      <c r="Y2576" s="4"/>
      <c r="Z2576" s="4"/>
      <c r="AA2576" s="4"/>
      <c r="AB2576" s="8"/>
      <c r="AC2576" s="8"/>
      <c r="AD2576" s="8"/>
      <c r="AE2576" s="8"/>
      <c r="AF2576" s="8"/>
      <c r="AG2576" s="8"/>
      <c r="AH2576" s="8"/>
      <c r="AI2576" s="8"/>
      <c r="AJ2576" s="8"/>
      <c r="AK2576" s="8"/>
      <c r="AL2576" s="8"/>
      <c r="AM2576" s="8"/>
      <c r="AN2576" s="8"/>
      <c r="AO2576" s="8"/>
      <c r="AP2576" s="15"/>
      <c r="AQ2576" s="15"/>
      <c r="AR2576" s="15"/>
      <c r="AS2576" s="15"/>
      <c r="AT2576" s="15"/>
      <c r="AU2576" s="15"/>
      <c r="AV2576" s="15"/>
      <c r="AW2576" s="15"/>
      <c r="AX2576" s="15"/>
      <c r="AY2576" s="15"/>
      <c r="AZ2576" s="10"/>
      <c r="BA2576" s="10"/>
      <c r="BB2576" s="10"/>
      <c r="BC2576" s="10"/>
      <c r="BD2576" s="10"/>
      <c r="BE2576" s="10"/>
      <c r="BF2576" s="10"/>
      <c r="BG2576" s="10"/>
    </row>
    <row r="2577" spans="1:59" ht="15" customHeight="1" x14ac:dyDescent="0.2">
      <c r="A2577" s="33"/>
      <c r="B2577" s="31">
        <v>27</v>
      </c>
      <c r="C2577" s="129" t="s">
        <v>76</v>
      </c>
      <c r="D2577" s="18"/>
      <c r="E2577" s="14"/>
      <c r="F2577" s="14"/>
      <c r="G2577" s="14"/>
      <c r="H2577" s="14"/>
      <c r="I2577" s="14"/>
      <c r="J2577" s="14"/>
      <c r="K2577" s="14"/>
      <c r="L2577" s="14"/>
      <c r="M2577" s="14"/>
      <c r="N2577" s="14"/>
      <c r="O2577" s="14"/>
      <c r="P2577" s="14"/>
      <c r="Q2577" s="1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  <c r="AB2577" s="8">
        <v>8</v>
      </c>
      <c r="AC2577" s="8"/>
      <c r="AD2577" s="8"/>
      <c r="AE2577" s="8"/>
      <c r="AF2577" s="8"/>
      <c r="AG2577" s="8"/>
      <c r="AH2577" s="8"/>
      <c r="AI2577" s="8"/>
      <c r="AJ2577" s="8"/>
      <c r="AK2577" s="8">
        <v>5</v>
      </c>
      <c r="AL2577" s="8"/>
      <c r="AM2577" s="8"/>
      <c r="AN2577" s="8"/>
      <c r="AO2577" s="8">
        <v>5</v>
      </c>
      <c r="AP2577" s="15"/>
      <c r="AQ2577" s="15"/>
      <c r="AR2577" s="15"/>
      <c r="AS2577" s="15"/>
      <c r="AT2577" s="15"/>
      <c r="AU2577" s="15"/>
      <c r="AV2577" s="15"/>
      <c r="AW2577" s="15"/>
      <c r="AX2577" s="15"/>
      <c r="AY2577" s="15"/>
      <c r="AZ2577" s="10"/>
      <c r="BA2577" s="10"/>
      <c r="BB2577" s="10"/>
      <c r="BC2577" s="10"/>
      <c r="BD2577" s="10"/>
      <c r="BE2577" s="10"/>
      <c r="BF2577" s="10"/>
      <c r="BG2577" s="10"/>
    </row>
    <row r="2578" spans="1:59" ht="15" customHeight="1" x14ac:dyDescent="0.2">
      <c r="A2578" s="33"/>
      <c r="B2578" s="31">
        <v>28</v>
      </c>
      <c r="C2578" s="129" t="s">
        <v>77</v>
      </c>
      <c r="D2578" s="18">
        <v>0</v>
      </c>
      <c r="E2578" s="14">
        <v>3</v>
      </c>
      <c r="F2578" s="14"/>
      <c r="G2578" s="14"/>
      <c r="H2578" s="14"/>
      <c r="I2578" s="14"/>
      <c r="J2578" s="14"/>
      <c r="K2578" s="14"/>
      <c r="L2578" s="14"/>
      <c r="M2578" s="14"/>
      <c r="N2578" s="14"/>
      <c r="O2578" s="14"/>
      <c r="P2578" s="14"/>
      <c r="Q2578" s="1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8">
        <v>10</v>
      </c>
      <c r="AC2578" s="8"/>
      <c r="AD2578" s="8"/>
      <c r="AE2578" s="8"/>
      <c r="AF2578" s="8"/>
      <c r="AG2578" s="8"/>
      <c r="AH2578" s="8"/>
      <c r="AI2578" s="8"/>
      <c r="AJ2578" s="8"/>
      <c r="AK2578" s="8">
        <v>2</v>
      </c>
      <c r="AL2578" s="8">
        <v>2</v>
      </c>
      <c r="AM2578" s="8"/>
      <c r="AN2578" s="8"/>
      <c r="AO2578" s="8">
        <v>2</v>
      </c>
      <c r="AP2578" s="15"/>
      <c r="AQ2578" s="15"/>
      <c r="AR2578" s="15"/>
      <c r="AS2578" s="15"/>
      <c r="AT2578" s="15"/>
      <c r="AU2578" s="15"/>
      <c r="AV2578" s="15"/>
      <c r="AW2578" s="15"/>
      <c r="AX2578" s="15"/>
      <c r="AY2578" s="15"/>
      <c r="AZ2578" s="10"/>
      <c r="BA2578" s="10"/>
      <c r="BB2578" s="10"/>
      <c r="BC2578" s="10"/>
      <c r="BD2578" s="10"/>
      <c r="BE2578" s="10"/>
      <c r="BF2578" s="10"/>
      <c r="BG2578" s="10"/>
    </row>
    <row r="2579" spans="1:59" ht="15" customHeight="1" x14ac:dyDescent="0.2">
      <c r="A2579" s="1"/>
      <c r="B2579" s="31">
        <v>29</v>
      </c>
      <c r="C2579" s="129" t="s">
        <v>78</v>
      </c>
      <c r="D2579" s="18"/>
      <c r="E2579" s="14"/>
      <c r="F2579" s="14"/>
      <c r="G2579" s="14"/>
      <c r="H2579" s="14">
        <v>3</v>
      </c>
      <c r="I2579" s="14"/>
      <c r="J2579" s="14"/>
      <c r="K2579" s="14">
        <v>1</v>
      </c>
      <c r="L2579" s="14"/>
      <c r="M2579" s="14"/>
      <c r="N2579" s="14"/>
      <c r="O2579" s="14"/>
      <c r="P2579" s="14"/>
      <c r="Q2579" s="1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8"/>
      <c r="AC2579" s="8"/>
      <c r="AD2579" s="8"/>
      <c r="AE2579" s="8"/>
      <c r="AF2579" s="8"/>
      <c r="AG2579" s="8"/>
      <c r="AH2579" s="8"/>
      <c r="AI2579" s="8"/>
      <c r="AJ2579" s="8"/>
      <c r="AK2579" s="8"/>
      <c r="AL2579" s="8"/>
      <c r="AM2579" s="8"/>
      <c r="AN2579" s="8"/>
      <c r="AO2579" s="8"/>
      <c r="AP2579" s="15"/>
      <c r="AQ2579" s="15"/>
      <c r="AR2579" s="15"/>
      <c r="AS2579" s="15"/>
      <c r="AT2579" s="15"/>
      <c r="AU2579" s="15"/>
      <c r="AV2579" s="15"/>
      <c r="AW2579" s="15"/>
      <c r="AX2579" s="15"/>
      <c r="AY2579" s="15"/>
      <c r="AZ2579" s="10"/>
      <c r="BA2579" s="10"/>
      <c r="BB2579" s="10"/>
      <c r="BC2579" s="10"/>
      <c r="BD2579" s="10"/>
      <c r="BE2579" s="10"/>
      <c r="BF2579" s="10"/>
      <c r="BG2579" s="10"/>
    </row>
    <row r="2580" spans="1:59" ht="15" customHeight="1" x14ac:dyDescent="0.2">
      <c r="A2580" s="1"/>
      <c r="B2580" s="37"/>
      <c r="C2580" s="17" t="s">
        <v>79</v>
      </c>
      <c r="D2580" s="18"/>
      <c r="E2580" s="14"/>
      <c r="F2580" s="14"/>
      <c r="G2580" s="14"/>
      <c r="H2580" s="14"/>
      <c r="I2580" s="14"/>
      <c r="J2580" s="14"/>
      <c r="K2580" s="14"/>
      <c r="L2580" s="14"/>
      <c r="M2580" s="14"/>
      <c r="N2580" s="14"/>
      <c r="O2580" s="14"/>
      <c r="P2580" s="14"/>
      <c r="Q2580" s="14"/>
      <c r="R2580" s="4"/>
      <c r="S2580" s="4"/>
      <c r="T2580" s="4"/>
      <c r="U2580" s="4"/>
      <c r="V2580" s="4"/>
      <c r="W2580" s="4"/>
      <c r="X2580" s="4"/>
      <c r="Y2580" s="4"/>
      <c r="Z2580" s="4"/>
      <c r="AA2580" s="4"/>
      <c r="AB2580" s="8"/>
      <c r="AC2580" s="8"/>
      <c r="AD2580" s="8"/>
      <c r="AE2580" s="8"/>
      <c r="AF2580" s="8"/>
      <c r="AG2580" s="8"/>
      <c r="AH2580" s="8"/>
      <c r="AI2580" s="8"/>
      <c r="AJ2580" s="8"/>
      <c r="AK2580" s="8"/>
      <c r="AL2580" s="8"/>
      <c r="AM2580" s="8"/>
      <c r="AN2580" s="8"/>
      <c r="AO2580" s="8"/>
      <c r="AP2580" s="15"/>
      <c r="AQ2580" s="15"/>
      <c r="AR2580" s="15"/>
      <c r="AS2580" s="15"/>
      <c r="AT2580" s="15"/>
      <c r="AU2580" s="15"/>
      <c r="AV2580" s="15"/>
      <c r="AW2580" s="15"/>
      <c r="AX2580" s="15"/>
      <c r="AY2580" s="15"/>
      <c r="AZ2580" s="10"/>
      <c r="BA2580" s="10"/>
      <c r="BB2580" s="10"/>
      <c r="BC2580" s="10"/>
      <c r="BD2580" s="10"/>
      <c r="BE2580" s="10"/>
      <c r="BF2580" s="10"/>
      <c r="BG2580" s="10"/>
    </row>
    <row r="2581" spans="1:59" ht="15" customHeight="1" x14ac:dyDescent="0.2">
      <c r="A2581" s="1"/>
      <c r="B2581" s="38"/>
      <c r="C2581" s="17"/>
      <c r="D2581" s="18"/>
      <c r="E2581" s="14"/>
      <c r="F2581" s="14"/>
      <c r="G2581" s="14"/>
      <c r="H2581" s="14"/>
      <c r="I2581" s="14"/>
      <c r="J2581" s="14"/>
      <c r="K2581" s="14"/>
      <c r="L2581" s="14"/>
      <c r="M2581" s="14"/>
      <c r="N2581" s="14"/>
      <c r="O2581" s="14"/>
      <c r="P2581" s="14"/>
      <c r="Q2581" s="14"/>
      <c r="R2581" s="4"/>
      <c r="S2581" s="4"/>
      <c r="T2581" s="4"/>
      <c r="U2581" s="4"/>
      <c r="V2581" s="4"/>
      <c r="W2581" s="4"/>
      <c r="X2581" s="4"/>
      <c r="Y2581" s="4"/>
      <c r="Z2581" s="4"/>
      <c r="AA2581" s="4"/>
      <c r="AB2581" s="8"/>
      <c r="AC2581" s="8"/>
      <c r="AD2581" s="8"/>
      <c r="AE2581" s="8"/>
      <c r="AF2581" s="8"/>
      <c r="AG2581" s="8"/>
      <c r="AH2581" s="8"/>
      <c r="AI2581" s="8"/>
      <c r="AJ2581" s="8"/>
      <c r="AK2581" s="8"/>
      <c r="AL2581" s="8"/>
      <c r="AM2581" s="8"/>
      <c r="AN2581" s="8"/>
      <c r="AO2581" s="8"/>
      <c r="AP2581" s="15"/>
      <c r="AQ2581" s="15"/>
      <c r="AR2581" s="15"/>
      <c r="AS2581" s="15"/>
      <c r="AT2581" s="15"/>
      <c r="AU2581" s="15"/>
      <c r="AV2581" s="15"/>
      <c r="AW2581" s="15"/>
      <c r="AX2581" s="15"/>
      <c r="AY2581" s="15"/>
      <c r="AZ2581" s="10"/>
      <c r="BA2581" s="10"/>
      <c r="BB2581" s="10"/>
      <c r="BC2581" s="10"/>
      <c r="BD2581" s="10"/>
      <c r="BE2581" s="10"/>
      <c r="BF2581" s="10"/>
      <c r="BG2581" s="10"/>
    </row>
    <row r="2582" spans="1:59" ht="15" customHeight="1" x14ac:dyDescent="0.2">
      <c r="A2582" s="1"/>
      <c r="B2582" s="39">
        <v>30</v>
      </c>
      <c r="C2582" s="17" t="s">
        <v>80</v>
      </c>
      <c r="D2582" s="18"/>
      <c r="E2582" s="14"/>
      <c r="F2582" s="14"/>
      <c r="G2582" s="14"/>
      <c r="H2582" s="14"/>
      <c r="I2582" s="14"/>
      <c r="J2582" s="14"/>
      <c r="K2582" s="14"/>
      <c r="L2582" s="14"/>
      <c r="M2582" s="14"/>
      <c r="N2582" s="14"/>
      <c r="O2582" s="14"/>
      <c r="P2582" s="14"/>
      <c r="Q2582" s="14"/>
      <c r="R2582" s="4"/>
      <c r="S2582" s="4"/>
      <c r="T2582" s="4"/>
      <c r="U2582" s="4"/>
      <c r="V2582" s="4"/>
      <c r="W2582" s="4"/>
      <c r="X2582" s="4"/>
      <c r="Y2582" s="4"/>
      <c r="Z2582" s="4"/>
      <c r="AA2582" s="4"/>
      <c r="AB2582" s="8"/>
      <c r="AC2582" s="8"/>
      <c r="AD2582" s="8"/>
      <c r="AE2582" s="8"/>
      <c r="AF2582" s="8"/>
      <c r="AG2582" s="8"/>
      <c r="AH2582" s="8"/>
      <c r="AI2582" s="8"/>
      <c r="AJ2582" s="8"/>
      <c r="AK2582" s="8"/>
      <c r="AL2582" s="8"/>
      <c r="AM2582" s="8"/>
      <c r="AN2582" s="8"/>
      <c r="AO2582" s="8"/>
      <c r="AP2582" s="15"/>
      <c r="AQ2582" s="15"/>
      <c r="AR2582" s="15"/>
      <c r="AS2582" s="15"/>
      <c r="AT2582" s="15"/>
      <c r="AU2582" s="15"/>
      <c r="AV2582" s="15"/>
      <c r="AW2582" s="15"/>
      <c r="AX2582" s="15"/>
      <c r="AY2582" s="15"/>
      <c r="AZ2582" s="10"/>
      <c r="BA2582" s="10"/>
      <c r="BB2582" s="10"/>
      <c r="BC2582" s="10"/>
      <c r="BD2582" s="10"/>
      <c r="BE2582" s="10"/>
      <c r="BF2582" s="10"/>
      <c r="BG2582" s="10"/>
    </row>
    <row r="2583" spans="1:59" ht="15" customHeight="1" x14ac:dyDescent="0.2">
      <c r="A2583" s="1"/>
      <c r="B2583" s="39">
        <v>31</v>
      </c>
      <c r="C2583" s="129" t="s">
        <v>81</v>
      </c>
      <c r="D2583" s="18"/>
      <c r="E2583" s="14"/>
      <c r="F2583" s="14"/>
      <c r="G2583" s="14"/>
      <c r="H2583" s="14"/>
      <c r="I2583" s="14"/>
      <c r="J2583" s="14"/>
      <c r="K2583" s="14"/>
      <c r="L2583" s="14"/>
      <c r="M2583" s="14"/>
      <c r="N2583" s="14"/>
      <c r="O2583" s="14"/>
      <c r="P2583" s="14"/>
      <c r="Q2583" s="14"/>
      <c r="R2583" s="4"/>
      <c r="S2583" s="4"/>
      <c r="T2583" s="4"/>
      <c r="U2583" s="4">
        <v>2</v>
      </c>
      <c r="V2583" s="4">
        <v>2</v>
      </c>
      <c r="W2583" s="4"/>
      <c r="X2583" s="4"/>
      <c r="Y2583" s="4"/>
      <c r="Z2583" s="4"/>
      <c r="AA2583" s="4"/>
      <c r="AB2583" s="8"/>
      <c r="AC2583" s="8"/>
      <c r="AD2583" s="8"/>
      <c r="AE2583" s="8"/>
      <c r="AF2583" s="8"/>
      <c r="AG2583" s="8"/>
      <c r="AH2583" s="8"/>
      <c r="AI2583" s="8"/>
      <c r="AJ2583" s="8"/>
      <c r="AK2583" s="8"/>
      <c r="AL2583" s="8"/>
      <c r="AM2583" s="8"/>
      <c r="AN2583" s="8"/>
      <c r="AO2583" s="8"/>
      <c r="AP2583" s="15"/>
      <c r="AQ2583" s="15"/>
      <c r="AR2583" s="15"/>
      <c r="AS2583" s="15"/>
      <c r="AT2583" s="15"/>
      <c r="AU2583" s="15"/>
      <c r="AV2583" s="15"/>
      <c r="AW2583" s="15"/>
      <c r="AX2583" s="15"/>
      <c r="AY2583" s="15"/>
      <c r="AZ2583" s="10"/>
      <c r="BA2583" s="10"/>
      <c r="BB2583" s="10"/>
      <c r="BC2583" s="10"/>
      <c r="BD2583" s="10"/>
      <c r="BE2583" s="10"/>
      <c r="BF2583" s="10"/>
      <c r="BG2583" s="10"/>
    </row>
    <row r="2584" spans="1:59" ht="15" customHeight="1" x14ac:dyDescent="0.2">
      <c r="A2584" s="1"/>
      <c r="B2584" s="39">
        <v>32</v>
      </c>
      <c r="C2584" s="17" t="s">
        <v>82</v>
      </c>
      <c r="D2584" s="18"/>
      <c r="E2584" s="14"/>
      <c r="F2584" s="14"/>
      <c r="G2584" s="14"/>
      <c r="H2584" s="14"/>
      <c r="I2584" s="14"/>
      <c r="J2584" s="14"/>
      <c r="K2584" s="14"/>
      <c r="L2584" s="14"/>
      <c r="M2584" s="14"/>
      <c r="N2584" s="14"/>
      <c r="O2584" s="14"/>
      <c r="P2584" s="14"/>
      <c r="Q2584" s="1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8"/>
      <c r="AC2584" s="8"/>
      <c r="AD2584" s="8"/>
      <c r="AE2584" s="8"/>
      <c r="AF2584" s="8"/>
      <c r="AG2584" s="8"/>
      <c r="AH2584" s="8"/>
      <c r="AI2584" s="8"/>
      <c r="AJ2584" s="8"/>
      <c r="AK2584" s="8"/>
      <c r="AL2584" s="8"/>
      <c r="AM2584" s="8"/>
      <c r="AN2584" s="8"/>
      <c r="AO2584" s="8"/>
      <c r="AP2584" s="15"/>
      <c r="AQ2584" s="15"/>
      <c r="AR2584" s="15"/>
      <c r="AS2584" s="15"/>
      <c r="AT2584" s="15"/>
      <c r="AU2584" s="15"/>
      <c r="AV2584" s="15"/>
      <c r="AW2584" s="15"/>
      <c r="AX2584" s="15"/>
      <c r="AY2584" s="15"/>
      <c r="AZ2584" s="10"/>
      <c r="BA2584" s="10"/>
      <c r="BB2584" s="10"/>
      <c r="BC2584" s="10"/>
      <c r="BD2584" s="10"/>
      <c r="BE2584" s="10"/>
      <c r="BF2584" s="10"/>
      <c r="BG2584" s="10"/>
    </row>
    <row r="2585" spans="1:59" ht="15" customHeight="1" x14ac:dyDescent="0.2">
      <c r="A2585" s="1"/>
      <c r="B2585" s="22"/>
      <c r="C2585" s="17"/>
      <c r="D2585" s="18"/>
      <c r="E2585" s="14"/>
      <c r="F2585" s="14"/>
      <c r="G2585" s="14"/>
      <c r="H2585" s="14"/>
      <c r="I2585" s="14"/>
      <c r="J2585" s="14"/>
      <c r="K2585" s="14"/>
      <c r="L2585" s="14"/>
      <c r="M2585" s="14"/>
      <c r="N2585" s="14"/>
      <c r="O2585" s="14"/>
      <c r="P2585" s="14"/>
      <c r="Q2585" s="14"/>
      <c r="R2585" s="4"/>
      <c r="S2585" s="4"/>
      <c r="T2585" s="4"/>
      <c r="U2585" s="4"/>
      <c r="V2585" s="4"/>
      <c r="W2585" s="4"/>
      <c r="X2585" s="4"/>
      <c r="Y2585" s="4"/>
      <c r="Z2585" s="4"/>
      <c r="AA2585" s="4"/>
      <c r="AB2585" s="8"/>
      <c r="AC2585" s="8"/>
      <c r="AD2585" s="8"/>
      <c r="AE2585" s="8"/>
      <c r="AF2585" s="8"/>
      <c r="AG2585" s="8"/>
      <c r="AH2585" s="8"/>
      <c r="AI2585" s="8"/>
      <c r="AJ2585" s="8"/>
      <c r="AK2585" s="8"/>
      <c r="AL2585" s="8"/>
      <c r="AM2585" s="8"/>
      <c r="AN2585" s="8"/>
      <c r="AO2585" s="8"/>
      <c r="AP2585" s="15"/>
      <c r="AQ2585" s="15"/>
      <c r="AR2585" s="15"/>
      <c r="AS2585" s="15"/>
      <c r="AT2585" s="15"/>
      <c r="AU2585" s="15"/>
      <c r="AV2585" s="15"/>
      <c r="AW2585" s="15"/>
      <c r="AX2585" s="15"/>
      <c r="AY2585" s="15"/>
      <c r="AZ2585" s="10"/>
      <c r="BA2585" s="10"/>
      <c r="BB2585" s="10"/>
      <c r="BC2585" s="10"/>
      <c r="BD2585" s="10"/>
      <c r="BE2585" s="10"/>
      <c r="BF2585" s="10"/>
      <c r="BG2585" s="10"/>
    </row>
    <row r="2586" spans="1:59" ht="15" customHeight="1" x14ac:dyDescent="0.2">
      <c r="A2586" s="1"/>
      <c r="B2586" s="40">
        <v>33</v>
      </c>
      <c r="C2586" s="17" t="s">
        <v>83</v>
      </c>
      <c r="D2586" s="18"/>
      <c r="E2586" s="14"/>
      <c r="F2586" s="14"/>
      <c r="G2586" s="14"/>
      <c r="H2586" s="14"/>
      <c r="I2586" s="14"/>
      <c r="J2586" s="14"/>
      <c r="K2586" s="14"/>
      <c r="L2586" s="14"/>
      <c r="M2586" s="14"/>
      <c r="N2586" s="14"/>
      <c r="O2586" s="14"/>
      <c r="P2586" s="14"/>
      <c r="Q2586" s="1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8"/>
      <c r="AC2586" s="8"/>
      <c r="AD2586" s="8"/>
      <c r="AE2586" s="8"/>
      <c r="AF2586" s="8"/>
      <c r="AG2586" s="8"/>
      <c r="AH2586" s="8"/>
      <c r="AI2586" s="8"/>
      <c r="AJ2586" s="8"/>
      <c r="AK2586" s="8"/>
      <c r="AL2586" s="8"/>
      <c r="AM2586" s="8"/>
      <c r="AN2586" s="8"/>
      <c r="AO2586" s="8"/>
      <c r="AP2586" s="15"/>
      <c r="AQ2586" s="15"/>
      <c r="AR2586" s="15"/>
      <c r="AS2586" s="15"/>
      <c r="AT2586" s="15"/>
      <c r="AU2586" s="15"/>
      <c r="AV2586" s="15"/>
      <c r="AW2586" s="15"/>
      <c r="AX2586" s="15"/>
      <c r="AY2586" s="15"/>
      <c r="AZ2586" s="10"/>
      <c r="BA2586" s="10"/>
      <c r="BB2586" s="10"/>
      <c r="BC2586" s="10"/>
      <c r="BD2586" s="10"/>
      <c r="BE2586" s="10"/>
      <c r="BF2586" s="10"/>
      <c r="BG2586" s="10"/>
    </row>
    <row r="2587" spans="1:59" ht="15" customHeight="1" x14ac:dyDescent="0.2">
      <c r="A2587" s="1"/>
      <c r="B2587" s="40">
        <v>38</v>
      </c>
      <c r="C2587" s="17" t="s">
        <v>84</v>
      </c>
      <c r="D2587" s="18"/>
      <c r="E2587" s="14"/>
      <c r="F2587" s="14"/>
      <c r="G2587" s="14"/>
      <c r="H2587" s="14"/>
      <c r="I2587" s="14"/>
      <c r="J2587" s="14"/>
      <c r="K2587" s="14"/>
      <c r="L2587" s="14"/>
      <c r="M2587" s="14"/>
      <c r="N2587" s="14"/>
      <c r="O2587" s="14"/>
      <c r="P2587" s="14"/>
      <c r="Q2587" s="1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8"/>
      <c r="AC2587" s="8"/>
      <c r="AD2587" s="8"/>
      <c r="AE2587" s="8"/>
      <c r="AF2587" s="8"/>
      <c r="AG2587" s="8"/>
      <c r="AH2587" s="8"/>
      <c r="AI2587" s="8"/>
      <c r="AJ2587" s="8"/>
      <c r="AK2587" s="8"/>
      <c r="AL2587" s="8"/>
      <c r="AM2587" s="8"/>
      <c r="AN2587" s="8"/>
      <c r="AO2587" s="8"/>
      <c r="AP2587" s="15"/>
      <c r="AQ2587" s="15"/>
      <c r="AR2587" s="15"/>
      <c r="AS2587" s="15"/>
      <c r="AT2587" s="15"/>
      <c r="AU2587" s="15"/>
      <c r="AV2587" s="15"/>
      <c r="AW2587" s="15"/>
      <c r="AX2587" s="15"/>
      <c r="AY2587" s="15"/>
      <c r="AZ2587" s="10"/>
      <c r="BA2587" s="10"/>
      <c r="BB2587" s="10"/>
      <c r="BC2587" s="10"/>
      <c r="BD2587" s="10"/>
      <c r="BE2587" s="10"/>
      <c r="BF2587" s="10"/>
      <c r="BG2587" s="10"/>
    </row>
    <row r="2588" spans="1:59" ht="15" customHeight="1" x14ac:dyDescent="0.2">
      <c r="A2588" s="1"/>
      <c r="B2588" s="40">
        <v>34</v>
      </c>
      <c r="C2588" s="17" t="s">
        <v>85</v>
      </c>
      <c r="D2588" s="18"/>
      <c r="E2588" s="14"/>
      <c r="F2588" s="14"/>
      <c r="G2588" s="14"/>
      <c r="H2588" s="14"/>
      <c r="I2588" s="14"/>
      <c r="J2588" s="14"/>
      <c r="K2588" s="14"/>
      <c r="L2588" s="14"/>
      <c r="M2588" s="14"/>
      <c r="N2588" s="14"/>
      <c r="O2588" s="14"/>
      <c r="P2588" s="14"/>
      <c r="Q2588" s="1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8"/>
      <c r="AC2588" s="8"/>
      <c r="AD2588" s="8"/>
      <c r="AE2588" s="8"/>
      <c r="AF2588" s="8"/>
      <c r="AG2588" s="8"/>
      <c r="AH2588" s="8"/>
      <c r="AI2588" s="8"/>
      <c r="AJ2588" s="8"/>
      <c r="AK2588" s="8"/>
      <c r="AL2588" s="8"/>
      <c r="AM2588" s="8"/>
      <c r="AN2588" s="8"/>
      <c r="AO2588" s="8"/>
      <c r="AP2588" s="15"/>
      <c r="AQ2588" s="15"/>
      <c r="AR2588" s="15"/>
      <c r="AS2588" s="15"/>
      <c r="AT2588" s="15"/>
      <c r="AU2588" s="15"/>
      <c r="AV2588" s="15"/>
      <c r="AW2588" s="15"/>
      <c r="AX2588" s="15"/>
      <c r="AY2588" s="15"/>
      <c r="AZ2588" s="10"/>
      <c r="BA2588" s="10"/>
      <c r="BB2588" s="10"/>
      <c r="BC2588" s="10"/>
      <c r="BD2588" s="10"/>
      <c r="BE2588" s="10"/>
      <c r="BF2588" s="10"/>
      <c r="BG2588" s="10"/>
    </row>
    <row r="2589" spans="1:59" ht="15" customHeight="1" x14ac:dyDescent="0.2">
      <c r="A2589" s="1"/>
      <c r="B2589" s="22"/>
      <c r="C2589" s="17"/>
      <c r="D2589" s="18"/>
      <c r="E2589" s="14"/>
      <c r="F2589" s="14"/>
      <c r="G2589" s="14"/>
      <c r="H2589" s="14"/>
      <c r="I2589" s="14"/>
      <c r="J2589" s="14"/>
      <c r="K2589" s="14"/>
      <c r="L2589" s="14"/>
      <c r="M2589" s="14"/>
      <c r="N2589" s="14"/>
      <c r="O2589" s="14"/>
      <c r="P2589" s="14"/>
      <c r="Q2589" s="14"/>
      <c r="R2589" s="4"/>
      <c r="S2589" s="4"/>
      <c r="T2589" s="4"/>
      <c r="U2589" s="4"/>
      <c r="V2589" s="4"/>
      <c r="W2589" s="4"/>
      <c r="X2589" s="4"/>
      <c r="Y2589" s="4"/>
      <c r="Z2589" s="4"/>
      <c r="AA2589" s="4"/>
      <c r="AB2589" s="8"/>
      <c r="AC2589" s="8"/>
      <c r="AD2589" s="8"/>
      <c r="AE2589" s="8"/>
      <c r="AF2589" s="8"/>
      <c r="AG2589" s="8"/>
      <c r="AH2589" s="8"/>
      <c r="AI2589" s="8"/>
      <c r="AJ2589" s="8"/>
      <c r="AK2589" s="8"/>
      <c r="AL2589" s="8"/>
      <c r="AM2589" s="8"/>
      <c r="AN2589" s="8"/>
      <c r="AO2589" s="8"/>
      <c r="AP2589" s="15"/>
      <c r="AQ2589" s="15"/>
      <c r="AR2589" s="15"/>
      <c r="AS2589" s="15"/>
      <c r="AT2589" s="15"/>
      <c r="AU2589" s="15"/>
      <c r="AV2589" s="15"/>
      <c r="AW2589" s="15"/>
      <c r="AX2589" s="15"/>
      <c r="AY2589" s="15"/>
      <c r="AZ2589" s="10"/>
      <c r="BA2589" s="10"/>
      <c r="BB2589" s="10"/>
      <c r="BC2589" s="10"/>
      <c r="BD2589" s="10"/>
      <c r="BE2589" s="10"/>
      <c r="BF2589" s="10"/>
      <c r="BG2589" s="10"/>
    </row>
    <row r="2590" spans="1:59" ht="15" customHeight="1" x14ac:dyDescent="0.2">
      <c r="A2590" s="1"/>
      <c r="B2590" s="22"/>
      <c r="C2590" s="17"/>
      <c r="D2590" s="18"/>
      <c r="E2590" s="14"/>
      <c r="F2590" s="14"/>
      <c r="G2590" s="14"/>
      <c r="H2590" s="14"/>
      <c r="I2590" s="14"/>
      <c r="J2590" s="14"/>
      <c r="K2590" s="14"/>
      <c r="L2590" s="14"/>
      <c r="M2590" s="14"/>
      <c r="N2590" s="14"/>
      <c r="O2590" s="14"/>
      <c r="P2590" s="14"/>
      <c r="Q2590" s="14"/>
      <c r="R2590" s="4"/>
      <c r="S2590" s="4"/>
      <c r="T2590" s="4"/>
      <c r="U2590" s="4"/>
      <c r="V2590" s="4"/>
      <c r="W2590" s="4"/>
      <c r="X2590" s="4"/>
      <c r="Y2590" s="4"/>
      <c r="Z2590" s="4"/>
      <c r="AA2590" s="4"/>
      <c r="AB2590" s="8"/>
      <c r="AC2590" s="8"/>
      <c r="AD2590" s="8"/>
      <c r="AE2590" s="8"/>
      <c r="AF2590" s="8"/>
      <c r="AG2590" s="8"/>
      <c r="AH2590" s="8"/>
      <c r="AI2590" s="8"/>
      <c r="AJ2590" s="8"/>
      <c r="AK2590" s="8"/>
      <c r="AL2590" s="8"/>
      <c r="AM2590" s="8"/>
      <c r="AN2590" s="8"/>
      <c r="AO2590" s="8"/>
      <c r="AP2590" s="15"/>
      <c r="AQ2590" s="15"/>
      <c r="AR2590" s="15"/>
      <c r="AS2590" s="15"/>
      <c r="AT2590" s="15"/>
      <c r="AU2590" s="15"/>
      <c r="AV2590" s="15"/>
      <c r="AW2590" s="15"/>
      <c r="AX2590" s="15"/>
      <c r="AY2590" s="15"/>
      <c r="AZ2590" s="10"/>
      <c r="BA2590" s="10"/>
      <c r="BB2590" s="10"/>
      <c r="BC2590" s="10"/>
      <c r="BD2590" s="10"/>
      <c r="BE2590" s="10"/>
      <c r="BF2590" s="10"/>
      <c r="BG2590" s="10"/>
    </row>
    <row r="2591" spans="1:59" ht="15" customHeight="1" x14ac:dyDescent="0.2">
      <c r="A2591" s="1"/>
      <c r="B2591" s="22"/>
      <c r="C2591" s="41" t="s">
        <v>86</v>
      </c>
      <c r="D2591" s="18"/>
      <c r="E2591" s="14"/>
      <c r="F2591" s="14"/>
      <c r="G2591" s="14"/>
      <c r="H2591" s="14"/>
      <c r="I2591" s="14"/>
      <c r="J2591" s="14"/>
      <c r="K2591" s="14"/>
      <c r="L2591" s="14"/>
      <c r="M2591" s="14"/>
      <c r="N2591" s="14"/>
      <c r="O2591" s="14"/>
      <c r="P2591" s="14"/>
      <c r="Q2591" s="14"/>
      <c r="R2591" s="4"/>
      <c r="S2591" s="4"/>
      <c r="T2591" s="4"/>
      <c r="U2591" s="4"/>
      <c r="V2591" s="4"/>
      <c r="W2591" s="4"/>
      <c r="X2591" s="4"/>
      <c r="Y2591" s="4"/>
      <c r="Z2591" s="4"/>
      <c r="AA2591" s="4"/>
      <c r="AB2591" s="8"/>
      <c r="AC2591" s="8"/>
      <c r="AD2591" s="8"/>
      <c r="AE2591" s="8"/>
      <c r="AF2591" s="8"/>
      <c r="AG2591" s="8"/>
      <c r="AH2591" s="8"/>
      <c r="AI2591" s="8"/>
      <c r="AJ2591" s="8"/>
      <c r="AK2591" s="8"/>
      <c r="AL2591" s="8"/>
      <c r="AM2591" s="8"/>
      <c r="AN2591" s="8"/>
      <c r="AO2591" s="8"/>
      <c r="AP2591" s="15"/>
      <c r="AQ2591" s="15"/>
      <c r="AR2591" s="15"/>
      <c r="AS2591" s="15"/>
      <c r="AT2591" s="15"/>
      <c r="AU2591" s="15"/>
      <c r="AV2591" s="15"/>
      <c r="AW2591" s="15"/>
      <c r="AX2591" s="15"/>
      <c r="AY2591" s="15"/>
      <c r="AZ2591" s="10"/>
      <c r="BA2591" s="10"/>
      <c r="BB2591" s="10"/>
      <c r="BC2591" s="10"/>
      <c r="BD2591" s="10"/>
      <c r="BE2591" s="10"/>
      <c r="BF2591" s="10"/>
      <c r="BG2591" s="10"/>
    </row>
    <row r="2592" spans="1:59" ht="15" customHeight="1" x14ac:dyDescent="0.2">
      <c r="A2592" s="1"/>
      <c r="B2592" s="42">
        <v>35</v>
      </c>
      <c r="C2592" s="129" t="s">
        <v>87</v>
      </c>
      <c r="D2592" s="18">
        <v>3</v>
      </c>
      <c r="E2592" s="14"/>
      <c r="F2592" s="14">
        <v>2</v>
      </c>
      <c r="G2592" s="14"/>
      <c r="H2592" s="14"/>
      <c r="I2592" s="14"/>
      <c r="J2592" s="14"/>
      <c r="K2592" s="14"/>
      <c r="L2592" s="14"/>
      <c r="M2592" s="14"/>
      <c r="N2592" s="14"/>
      <c r="O2592" s="14"/>
      <c r="P2592" s="14"/>
      <c r="Q2592" s="1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8">
        <v>4</v>
      </c>
      <c r="AC2592" s="8"/>
      <c r="AD2592" s="8"/>
      <c r="AE2592" s="8"/>
      <c r="AF2592" s="8"/>
      <c r="AG2592" s="8"/>
      <c r="AH2592" s="8"/>
      <c r="AI2592" s="8"/>
      <c r="AJ2592" s="8"/>
      <c r="AK2592" s="8"/>
      <c r="AL2592" s="8"/>
      <c r="AM2592" s="8"/>
      <c r="AN2592" s="8"/>
      <c r="AO2592" s="8"/>
      <c r="AP2592" s="15"/>
      <c r="AQ2592" s="15"/>
      <c r="AR2592" s="15"/>
      <c r="AS2592" s="15"/>
      <c r="AT2592" s="15"/>
      <c r="AU2592" s="15"/>
      <c r="AV2592" s="15"/>
      <c r="AW2592" s="15"/>
      <c r="AX2592" s="15"/>
      <c r="AY2592" s="15"/>
      <c r="AZ2592" s="10"/>
      <c r="BA2592" s="10"/>
      <c r="BB2592" s="10"/>
      <c r="BC2592" s="10"/>
      <c r="BD2592" s="10"/>
      <c r="BE2592" s="10"/>
      <c r="BF2592" s="10"/>
      <c r="BG2592" s="10"/>
    </row>
    <row r="2593" spans="1:59" ht="15" customHeight="1" x14ac:dyDescent="0.2">
      <c r="A2593" s="1"/>
      <c r="B2593" s="1"/>
      <c r="C2593" s="43"/>
      <c r="D2593" s="14"/>
      <c r="E2593" s="14"/>
      <c r="F2593" s="14"/>
      <c r="G2593" s="14"/>
      <c r="H2593" s="14"/>
      <c r="I2593" s="14"/>
      <c r="J2593" s="14"/>
      <c r="K2593" s="14"/>
      <c r="L2593" s="14"/>
      <c r="M2593" s="14"/>
      <c r="N2593" s="14"/>
      <c r="O2593" s="14"/>
      <c r="P2593" s="14"/>
      <c r="Q2593" s="14"/>
      <c r="R2593" s="4"/>
      <c r="S2593" s="4"/>
      <c r="T2593" s="4"/>
      <c r="U2593" s="4"/>
      <c r="V2593" s="4"/>
      <c r="W2593" s="4"/>
      <c r="X2593" s="4"/>
      <c r="Y2593" s="4"/>
      <c r="Z2593" s="4"/>
      <c r="AA2593" s="4"/>
      <c r="AB2593" s="8"/>
      <c r="AC2593" s="8"/>
      <c r="AD2593" s="8"/>
      <c r="AE2593" s="8"/>
      <c r="AF2593" s="8"/>
      <c r="AG2593" s="8"/>
      <c r="AH2593" s="8"/>
      <c r="AI2593" s="8"/>
      <c r="AJ2593" s="8"/>
      <c r="AK2593" s="8"/>
      <c r="AL2593" s="8"/>
      <c r="AM2593" s="8"/>
      <c r="AN2593" s="8"/>
      <c r="AO2593" s="8"/>
      <c r="AP2593" s="15"/>
      <c r="AQ2593" s="15"/>
      <c r="AR2593" s="15"/>
      <c r="AS2593" s="15"/>
      <c r="AT2593" s="15"/>
      <c r="AU2593" s="15"/>
      <c r="AV2593" s="15"/>
      <c r="AW2593" s="15"/>
      <c r="AX2593" s="15"/>
      <c r="AY2593" s="15"/>
      <c r="AZ2593" s="10"/>
      <c r="BA2593" s="10"/>
      <c r="BB2593" s="10"/>
      <c r="BC2593" s="10"/>
      <c r="BD2593" s="10"/>
      <c r="BE2593" s="10"/>
      <c r="BF2593" s="10"/>
      <c r="BG2593" s="10"/>
    </row>
    <row r="2594" spans="1:59" ht="15" customHeight="1" x14ac:dyDescent="0.2">
      <c r="A2594" s="1"/>
      <c r="B2594" s="1"/>
      <c r="D2594" s="14"/>
      <c r="E2594" s="14"/>
      <c r="F2594" s="14"/>
      <c r="G2594" s="14"/>
      <c r="H2594" s="14"/>
      <c r="I2594" s="14"/>
      <c r="J2594" s="14"/>
      <c r="K2594" s="14"/>
      <c r="L2594" s="14"/>
      <c r="M2594" s="14"/>
      <c r="N2594" s="14"/>
      <c r="O2594" s="14"/>
      <c r="P2594" s="14"/>
      <c r="Q2594" s="14"/>
      <c r="R2594" s="4"/>
      <c r="S2594" s="4"/>
      <c r="T2594" s="4"/>
      <c r="U2594" s="4"/>
      <c r="V2594" s="4"/>
      <c r="W2594" s="4"/>
      <c r="X2594" s="4"/>
      <c r="Y2594" s="4"/>
      <c r="Z2594" s="4"/>
      <c r="AA2594" s="4"/>
      <c r="AB2594" s="8"/>
      <c r="AC2594" s="8"/>
      <c r="AD2594" s="8"/>
      <c r="AE2594" s="8"/>
      <c r="AF2594" s="8"/>
      <c r="AG2594" s="8"/>
      <c r="AH2594" s="8"/>
      <c r="AI2594" s="8"/>
      <c r="AJ2594" s="8"/>
      <c r="AK2594" s="8"/>
      <c r="AL2594" s="8"/>
      <c r="AM2594" s="8"/>
      <c r="AN2594" s="8"/>
      <c r="AO2594" s="8"/>
      <c r="AP2594" s="15"/>
      <c r="AQ2594" s="15"/>
      <c r="AR2594" s="15"/>
      <c r="AS2594" s="15"/>
      <c r="AT2594" s="15"/>
      <c r="AU2594" s="15"/>
      <c r="AV2594" s="15"/>
      <c r="AW2594" s="15"/>
      <c r="AX2594" s="15"/>
      <c r="AY2594" s="15"/>
      <c r="AZ2594" s="10"/>
      <c r="BA2594" s="10"/>
      <c r="BB2594" s="10"/>
      <c r="BC2594" s="10"/>
      <c r="BD2594" s="10"/>
      <c r="BE2594" s="10"/>
      <c r="BF2594" s="10"/>
      <c r="BG2594" s="10"/>
    </row>
    <row r="2595" spans="1:59" ht="15" customHeight="1" x14ac:dyDescent="0.2">
      <c r="A2595" s="33"/>
      <c r="B2595" s="33"/>
      <c r="C2595" s="33"/>
      <c r="D2595" s="33">
        <f t="shared" ref="D2595:AY2595" si="484">SUM(D2547:D2594)</f>
        <v>23</v>
      </c>
      <c r="E2595" s="33">
        <f t="shared" si="484"/>
        <v>17</v>
      </c>
      <c r="F2595" s="33">
        <f t="shared" si="484"/>
        <v>8</v>
      </c>
      <c r="G2595" s="33">
        <f t="shared" si="484"/>
        <v>3</v>
      </c>
      <c r="H2595" s="33">
        <f t="shared" si="484"/>
        <v>7</v>
      </c>
      <c r="I2595" s="33">
        <f t="shared" si="484"/>
        <v>0</v>
      </c>
      <c r="J2595" s="33">
        <f t="shared" si="484"/>
        <v>0</v>
      </c>
      <c r="K2595" s="33">
        <f t="shared" si="484"/>
        <v>10</v>
      </c>
      <c r="L2595" s="33">
        <f t="shared" si="484"/>
        <v>4</v>
      </c>
      <c r="M2595" s="33">
        <f t="shared" si="484"/>
        <v>3</v>
      </c>
      <c r="N2595" s="33">
        <f t="shared" si="484"/>
        <v>0</v>
      </c>
      <c r="O2595" s="33">
        <f t="shared" si="484"/>
        <v>0</v>
      </c>
      <c r="P2595" s="33">
        <f t="shared" si="484"/>
        <v>0</v>
      </c>
      <c r="Q2595" s="33">
        <f t="shared" si="484"/>
        <v>0</v>
      </c>
      <c r="R2595" s="33">
        <f t="shared" si="484"/>
        <v>0</v>
      </c>
      <c r="S2595" s="33">
        <f t="shared" si="484"/>
        <v>0</v>
      </c>
      <c r="T2595" s="33">
        <f t="shared" si="484"/>
        <v>0</v>
      </c>
      <c r="U2595" s="33">
        <f t="shared" si="484"/>
        <v>2</v>
      </c>
      <c r="V2595" s="33">
        <f t="shared" si="484"/>
        <v>2</v>
      </c>
      <c r="W2595" s="33">
        <f t="shared" si="484"/>
        <v>0</v>
      </c>
      <c r="X2595" s="33">
        <f t="shared" si="484"/>
        <v>0</v>
      </c>
      <c r="Y2595" s="33">
        <f t="shared" si="484"/>
        <v>0</v>
      </c>
      <c r="Z2595" s="33">
        <f t="shared" si="484"/>
        <v>0</v>
      </c>
      <c r="AA2595" s="33">
        <f t="shared" si="484"/>
        <v>0</v>
      </c>
      <c r="AB2595" s="33">
        <f t="shared" si="484"/>
        <v>82</v>
      </c>
      <c r="AC2595" s="33">
        <f t="shared" si="484"/>
        <v>5</v>
      </c>
      <c r="AD2595" s="33">
        <f t="shared" si="484"/>
        <v>0</v>
      </c>
      <c r="AE2595" s="33">
        <f t="shared" si="484"/>
        <v>6</v>
      </c>
      <c r="AF2595" s="33">
        <f t="shared" si="484"/>
        <v>3</v>
      </c>
      <c r="AG2595" s="33">
        <f t="shared" si="484"/>
        <v>0</v>
      </c>
      <c r="AH2595" s="33">
        <f t="shared" si="484"/>
        <v>2</v>
      </c>
      <c r="AI2595" s="33">
        <f t="shared" si="484"/>
        <v>0</v>
      </c>
      <c r="AJ2595" s="33">
        <f t="shared" si="484"/>
        <v>1</v>
      </c>
      <c r="AK2595" s="33">
        <f t="shared" si="484"/>
        <v>10</v>
      </c>
      <c r="AL2595" s="33">
        <f t="shared" si="484"/>
        <v>5</v>
      </c>
      <c r="AM2595" s="33">
        <f t="shared" si="484"/>
        <v>3</v>
      </c>
      <c r="AN2595" s="33">
        <f t="shared" si="484"/>
        <v>0</v>
      </c>
      <c r="AO2595" s="33">
        <f t="shared" si="484"/>
        <v>13</v>
      </c>
      <c r="AP2595" s="33">
        <f t="shared" si="484"/>
        <v>0</v>
      </c>
      <c r="AQ2595" s="33">
        <f t="shared" si="484"/>
        <v>0</v>
      </c>
      <c r="AR2595" s="33">
        <f t="shared" si="484"/>
        <v>0</v>
      </c>
      <c r="AS2595" s="33">
        <f t="shared" si="484"/>
        <v>0</v>
      </c>
      <c r="AT2595" s="33">
        <f t="shared" si="484"/>
        <v>0</v>
      </c>
      <c r="AU2595" s="33">
        <f t="shared" si="484"/>
        <v>0</v>
      </c>
      <c r="AV2595" s="33">
        <f t="shared" si="484"/>
        <v>0</v>
      </c>
      <c r="AW2595" s="33">
        <f t="shared" si="484"/>
        <v>0</v>
      </c>
      <c r="AX2595" s="33">
        <f t="shared" si="484"/>
        <v>0</v>
      </c>
      <c r="AY2595" s="33">
        <f t="shared" si="484"/>
        <v>0</v>
      </c>
      <c r="AZ2595" s="10"/>
      <c r="BA2595" s="10"/>
      <c r="BB2595" s="10"/>
      <c r="BC2595" s="10"/>
      <c r="BD2595" s="10"/>
      <c r="BE2595" s="10"/>
      <c r="BF2595" s="10"/>
      <c r="BG2595" s="10"/>
    </row>
    <row r="2596" spans="1:59" ht="15" customHeight="1" x14ac:dyDescent="0.2">
      <c r="A2596" s="44"/>
      <c r="B2596" s="44"/>
      <c r="C2596" s="44"/>
      <c r="D2596" s="44"/>
      <c r="E2596" s="44"/>
      <c r="F2596" s="44"/>
      <c r="G2596" s="44"/>
      <c r="H2596" s="44"/>
      <c r="I2596" s="44"/>
      <c r="J2596" s="44"/>
      <c r="K2596" s="44"/>
      <c r="L2596" s="44"/>
      <c r="M2596" s="44"/>
      <c r="N2596" s="44"/>
      <c r="O2596" s="44"/>
      <c r="P2596" s="44"/>
      <c r="Q2596" s="44"/>
      <c r="R2596" s="44"/>
      <c r="S2596" s="44"/>
      <c r="T2596" s="44"/>
      <c r="U2596" s="44"/>
      <c r="V2596" s="44"/>
      <c r="W2596" s="44"/>
      <c r="X2596" s="44"/>
      <c r="BD2596" s="10"/>
      <c r="BE2596" s="10"/>
      <c r="BF2596" s="10"/>
      <c r="BG2596" s="10"/>
    </row>
    <row r="2597" spans="1:59" ht="15" customHeight="1" x14ac:dyDescent="0.2">
      <c r="A2597" s="44"/>
      <c r="B2597" s="44"/>
      <c r="C2597" s="44"/>
      <c r="D2597" s="44"/>
      <c r="E2597" s="44"/>
      <c r="F2597" s="44"/>
      <c r="G2597" s="44"/>
      <c r="H2597" s="44"/>
      <c r="I2597" s="44"/>
      <c r="J2597" s="44"/>
      <c r="K2597" s="44"/>
      <c r="L2597" s="44"/>
      <c r="M2597" s="44"/>
      <c r="N2597" s="44"/>
      <c r="O2597" s="44"/>
      <c r="P2597" s="44"/>
      <c r="Q2597" s="44"/>
      <c r="R2597" s="44"/>
      <c r="S2597" s="44"/>
      <c r="T2597" s="44"/>
      <c r="U2597" s="44"/>
      <c r="V2597" s="44"/>
      <c r="W2597" s="44"/>
      <c r="X2597" s="44"/>
    </row>
    <row r="2598" spans="1:59" ht="15" customHeight="1" x14ac:dyDescent="0.2">
      <c r="A2598" s="44"/>
      <c r="B2598" s="44"/>
      <c r="C2598" s="44"/>
      <c r="D2598" s="44"/>
      <c r="E2598" s="44"/>
      <c r="F2598" s="44"/>
      <c r="G2598" s="44"/>
      <c r="H2598" s="44"/>
      <c r="I2598" s="44"/>
      <c r="J2598" s="44"/>
      <c r="K2598" s="44"/>
      <c r="L2598" s="44"/>
      <c r="M2598" s="44"/>
      <c r="N2598" s="44"/>
      <c r="O2598" s="44"/>
      <c r="P2598" s="44"/>
      <c r="Q2598" s="44"/>
      <c r="R2598" s="44"/>
      <c r="S2598" s="44"/>
      <c r="T2598" s="44"/>
      <c r="U2598" s="44"/>
      <c r="V2598" s="44"/>
      <c r="W2598" s="44"/>
      <c r="X2598" s="44"/>
    </row>
    <row r="2599" spans="1:59" ht="15" customHeight="1" x14ac:dyDescent="0.2">
      <c r="A2599" s="45"/>
      <c r="B2599" s="45"/>
      <c r="C2599" s="45"/>
      <c r="D2599" s="45"/>
      <c r="E2599" s="45"/>
      <c r="F2599" s="45"/>
      <c r="G2599" s="45"/>
      <c r="H2599" s="45"/>
      <c r="I2599" s="44"/>
      <c r="J2599" s="44"/>
      <c r="K2599" s="44"/>
      <c r="L2599" s="44"/>
      <c r="M2599" s="44"/>
      <c r="N2599" s="44"/>
      <c r="O2599" s="44"/>
      <c r="P2599" s="44"/>
      <c r="Q2599" s="44"/>
      <c r="R2599" s="44"/>
      <c r="S2599" s="44"/>
      <c r="T2599" s="44"/>
      <c r="U2599" s="44"/>
      <c r="V2599" s="44"/>
      <c r="W2599" s="44"/>
      <c r="X2599" s="44"/>
    </row>
    <row r="2600" spans="1:59" ht="15" customHeight="1" x14ac:dyDescent="0.2">
      <c r="A2600" s="45"/>
      <c r="B2600" s="45"/>
      <c r="C2600" s="45"/>
      <c r="D2600" s="45"/>
      <c r="E2600" s="45"/>
      <c r="F2600" s="45"/>
      <c r="G2600" s="45"/>
      <c r="H2600" s="45"/>
      <c r="I2600" s="44"/>
      <c r="J2600" s="44"/>
      <c r="K2600" s="44"/>
      <c r="L2600" s="46"/>
      <c r="M2600" s="46"/>
      <c r="N2600" s="46"/>
      <c r="O2600" s="46"/>
      <c r="P2600" s="46"/>
      <c r="Q2600" s="46"/>
      <c r="R2600" s="46"/>
      <c r="S2600" s="46"/>
      <c r="T2600" s="46"/>
      <c r="U2600" s="46"/>
      <c r="V2600" s="46"/>
      <c r="W2600" s="46"/>
      <c r="X2600" s="46"/>
      <c r="Y2600" s="46"/>
      <c r="Z2600" s="46"/>
      <c r="AA2600" s="46"/>
    </row>
    <row r="2601" spans="1:59" ht="15" customHeight="1" x14ac:dyDescent="0.6">
      <c r="A2601" s="45"/>
      <c r="B2601" s="47" t="s">
        <v>88</v>
      </c>
      <c r="C2601" s="48"/>
      <c r="D2601" s="48"/>
      <c r="E2601" s="48"/>
      <c r="F2601" s="48"/>
      <c r="G2601" s="48"/>
      <c r="H2601" s="45"/>
      <c r="I2601" s="44"/>
      <c r="J2601" s="44"/>
      <c r="K2601" s="44"/>
      <c r="L2601" s="46"/>
      <c r="M2601" s="46"/>
      <c r="N2601" s="46"/>
      <c r="O2601" s="46"/>
      <c r="P2601" s="46"/>
      <c r="Q2601" s="46"/>
      <c r="R2601" s="46"/>
      <c r="S2601" s="46"/>
      <c r="T2601" s="46"/>
      <c r="U2601" s="46"/>
      <c r="V2601" s="46"/>
      <c r="W2601" s="46"/>
      <c r="X2601" s="46"/>
      <c r="Y2601" s="46"/>
      <c r="Z2601" s="46"/>
      <c r="AA2601" s="46"/>
    </row>
    <row r="2602" spans="1:59" ht="15" customHeight="1" x14ac:dyDescent="0.2">
      <c r="A2602" s="45"/>
      <c r="B2602" s="49" t="s">
        <v>89</v>
      </c>
      <c r="C2602" s="33" t="s">
        <v>90</v>
      </c>
      <c r="D2602" s="33" t="s">
        <v>91</v>
      </c>
      <c r="E2602" s="33" t="s">
        <v>92</v>
      </c>
      <c r="F2602" s="50"/>
      <c r="G2602" s="50" t="s">
        <v>93</v>
      </c>
      <c r="H2602" s="45"/>
      <c r="I2602" s="44"/>
      <c r="J2602" s="44"/>
      <c r="K2602" s="44"/>
      <c r="L2602" s="46"/>
      <c r="M2602" s="46"/>
      <c r="N2602" s="46"/>
      <c r="O2602" s="46"/>
      <c r="P2602" s="46"/>
      <c r="Q2602" s="46"/>
      <c r="R2602" s="46"/>
      <c r="S2602" s="46"/>
      <c r="T2602" s="46"/>
      <c r="U2602" s="46"/>
      <c r="V2602" s="46"/>
      <c r="W2602" s="46"/>
      <c r="X2602" s="51" t="s">
        <v>94</v>
      </c>
      <c r="Y2602" s="52"/>
      <c r="Z2602" s="52"/>
      <c r="AA2602" s="46"/>
    </row>
    <row r="2603" spans="1:59" ht="15" customHeight="1" x14ac:dyDescent="0.2">
      <c r="A2603" s="45"/>
      <c r="B2603" s="53" t="s">
        <v>3</v>
      </c>
      <c r="C2603" s="15">
        <f>D2595</f>
        <v>23</v>
      </c>
      <c r="D2603" s="54">
        <f>S2606*C2603</f>
        <v>14973</v>
      </c>
      <c r="E2603" s="34">
        <f t="shared" ref="E2603:E2606" si="485">D2665*C2603</f>
        <v>9982</v>
      </c>
      <c r="F2603" s="45"/>
      <c r="G2603" s="45"/>
      <c r="H2603" s="45"/>
      <c r="I2603" s="44"/>
      <c r="J2603" s="44"/>
      <c r="K2603" s="44"/>
      <c r="L2603" s="46"/>
      <c r="M2603" s="51" t="s">
        <v>95</v>
      </c>
      <c r="N2603" s="52"/>
      <c r="O2603" s="52"/>
      <c r="P2603" s="52"/>
      <c r="Q2603" s="52"/>
      <c r="R2603" s="51" t="s">
        <v>96</v>
      </c>
      <c r="S2603" s="52"/>
      <c r="T2603" s="46"/>
      <c r="U2603" s="51" t="s">
        <v>97</v>
      </c>
      <c r="V2603" s="52"/>
      <c r="W2603" s="46"/>
      <c r="X2603" s="6" t="s">
        <v>98</v>
      </c>
      <c r="Y2603" s="55"/>
      <c r="Z2603" s="56"/>
      <c r="AA2603" s="46"/>
    </row>
    <row r="2604" spans="1:59" ht="15" customHeight="1" x14ac:dyDescent="0.2">
      <c r="A2604" s="45"/>
      <c r="B2604" s="53" t="s">
        <v>99</v>
      </c>
      <c r="C2604" s="15">
        <f>E2595</f>
        <v>17</v>
      </c>
      <c r="D2604" s="54">
        <f>S2605*C2604</f>
        <v>11067</v>
      </c>
      <c r="E2604" s="34">
        <f t="shared" si="485"/>
        <v>7378</v>
      </c>
      <c r="F2604" s="45"/>
      <c r="G2604" s="45"/>
      <c r="H2604" s="45"/>
      <c r="I2604" s="44"/>
      <c r="J2604" s="44"/>
      <c r="K2604" s="44"/>
      <c r="L2604" s="46"/>
      <c r="M2604" s="6" t="s">
        <v>100</v>
      </c>
      <c r="N2604" s="52"/>
      <c r="O2604" s="52"/>
      <c r="P2604" s="52"/>
      <c r="Q2604" s="52"/>
      <c r="R2604" s="6"/>
      <c r="S2604" s="55" t="s">
        <v>101</v>
      </c>
      <c r="T2604" s="46"/>
      <c r="U2604" s="6" t="s">
        <v>102</v>
      </c>
      <c r="V2604" s="55">
        <f t="shared" ref="V2604:V2615" si="486">W2604*1.303</f>
        <v>8404.35</v>
      </c>
      <c r="W2604" s="96">
        <v>6450</v>
      </c>
      <c r="X2604" s="6" t="s">
        <v>31</v>
      </c>
      <c r="Y2604" s="55">
        <f t="shared" ref="Y2604:Y2609" si="487">Z2604*1.32</f>
        <v>6204</v>
      </c>
      <c r="Z2604" s="56">
        <v>4700</v>
      </c>
      <c r="AA2604" s="46"/>
    </row>
    <row r="2605" spans="1:59" ht="15" customHeight="1" x14ac:dyDescent="0.2">
      <c r="A2605" s="45"/>
      <c r="B2605" s="53" t="s">
        <v>103</v>
      </c>
      <c r="C2605" s="15">
        <f>F2595</f>
        <v>8</v>
      </c>
      <c r="D2605" s="54">
        <f>S2608*C2605</f>
        <v>7200</v>
      </c>
      <c r="E2605" s="34">
        <f t="shared" si="485"/>
        <v>4800</v>
      </c>
      <c r="F2605" s="45"/>
      <c r="G2605" s="45"/>
      <c r="H2605" s="61"/>
      <c r="I2605" s="44"/>
      <c r="J2605" s="44"/>
      <c r="K2605" s="44"/>
      <c r="L2605" s="46"/>
      <c r="M2605" s="6"/>
      <c r="N2605" s="52"/>
      <c r="O2605" s="52"/>
      <c r="P2605" s="52"/>
      <c r="Q2605" s="52"/>
      <c r="R2605" s="6" t="s">
        <v>104</v>
      </c>
      <c r="S2605" s="55">
        <v>651</v>
      </c>
      <c r="T2605" s="46"/>
      <c r="U2605" s="6" t="s">
        <v>105</v>
      </c>
      <c r="V2605" s="55">
        <f t="shared" si="486"/>
        <v>8404.35</v>
      </c>
      <c r="W2605" s="96">
        <v>6450</v>
      </c>
      <c r="X2605" s="6" t="s">
        <v>33</v>
      </c>
      <c r="Y2605" s="55">
        <f t="shared" si="487"/>
        <v>6204</v>
      </c>
      <c r="Z2605" s="56">
        <v>4700</v>
      </c>
      <c r="AA2605" s="46"/>
    </row>
    <row r="2606" spans="1:59" ht="15" customHeight="1" x14ac:dyDescent="0.2">
      <c r="A2606" s="45"/>
      <c r="B2606" s="53" t="s">
        <v>106</v>
      </c>
      <c r="C2606" s="15">
        <f>G2595</f>
        <v>3</v>
      </c>
      <c r="D2606" s="54">
        <f>S2608*C2606</f>
        <v>2700</v>
      </c>
      <c r="E2606" s="34">
        <f t="shared" si="485"/>
        <v>1800</v>
      </c>
      <c r="F2606" s="45"/>
      <c r="G2606" s="45"/>
      <c r="H2606" s="45"/>
      <c r="I2606" s="44"/>
      <c r="J2606" s="44"/>
      <c r="K2606" s="44"/>
      <c r="L2606" s="46"/>
      <c r="M2606" s="6" t="s">
        <v>107</v>
      </c>
      <c r="N2606" s="52"/>
      <c r="O2606" s="52"/>
      <c r="P2606" s="52"/>
      <c r="Q2606" s="52"/>
      <c r="R2606" s="6" t="s">
        <v>108</v>
      </c>
      <c r="S2606" s="55">
        <v>651</v>
      </c>
      <c r="T2606" s="46"/>
      <c r="U2606" s="6" t="s">
        <v>201</v>
      </c>
      <c r="V2606" s="55">
        <f t="shared" si="486"/>
        <v>4560.5</v>
      </c>
      <c r="W2606" s="96">
        <v>3500</v>
      </c>
      <c r="X2606" s="6" t="s">
        <v>32</v>
      </c>
      <c r="Y2606" s="55">
        <f t="shared" si="487"/>
        <v>6204</v>
      </c>
      <c r="Z2606" s="56">
        <v>4700</v>
      </c>
      <c r="AA2606" s="46"/>
    </row>
    <row r="2607" spans="1:59" ht="15" customHeight="1" x14ac:dyDescent="0.2">
      <c r="A2607" s="45"/>
      <c r="B2607" s="53" t="s">
        <v>7</v>
      </c>
      <c r="C2607" s="15">
        <f>H2595</f>
        <v>7</v>
      </c>
      <c r="D2607" s="54">
        <f>S2610*C2607</f>
        <v>7045.5</v>
      </c>
      <c r="E2607" s="34">
        <f>D2670*C2607</f>
        <v>4739</v>
      </c>
      <c r="F2607" s="45"/>
      <c r="G2607" s="45"/>
      <c r="H2607" s="45"/>
      <c r="I2607" s="44"/>
      <c r="J2607" s="44"/>
      <c r="K2607" s="44"/>
      <c r="L2607" s="46"/>
      <c r="M2607" s="6" t="s">
        <v>110</v>
      </c>
      <c r="N2607" s="52">
        <v>1500</v>
      </c>
      <c r="O2607" s="52"/>
      <c r="P2607" s="52">
        <v>1100</v>
      </c>
      <c r="Q2607" s="52"/>
      <c r="R2607" s="6" t="s">
        <v>111</v>
      </c>
      <c r="S2607" s="55">
        <v>900</v>
      </c>
      <c r="T2607" s="46"/>
      <c r="U2607" s="6" t="s">
        <v>112</v>
      </c>
      <c r="V2607" s="55">
        <f t="shared" si="486"/>
        <v>8404.35</v>
      </c>
      <c r="W2607" s="96">
        <v>6450</v>
      </c>
      <c r="X2607" s="6" t="s">
        <v>42</v>
      </c>
      <c r="Y2607" s="55">
        <f t="shared" si="487"/>
        <v>6600</v>
      </c>
      <c r="Z2607" s="56">
        <v>5000</v>
      </c>
      <c r="AA2607" s="46"/>
    </row>
    <row r="2608" spans="1:59" ht="15" customHeight="1" x14ac:dyDescent="0.2">
      <c r="A2608" s="45"/>
      <c r="B2608" s="53" t="s">
        <v>8</v>
      </c>
      <c r="C2608" s="15">
        <f>I2595</f>
        <v>0</v>
      </c>
      <c r="D2608" s="54">
        <f>S2609*C2608</f>
        <v>0</v>
      </c>
      <c r="E2608" s="34">
        <f>D2669*C2608</f>
        <v>0</v>
      </c>
      <c r="F2608" s="45"/>
      <c r="G2608" s="45"/>
      <c r="H2608" s="45"/>
      <c r="I2608" s="44"/>
      <c r="J2608" s="44"/>
      <c r="K2608" s="44"/>
      <c r="L2608" s="46"/>
      <c r="M2608" s="6" t="s">
        <v>27</v>
      </c>
      <c r="N2608" s="55">
        <f t="shared" ref="N2608:N2613" si="488">P2608*1.4</f>
        <v>1400</v>
      </c>
      <c r="O2608" s="52"/>
      <c r="P2608" s="67">
        <v>1000</v>
      </c>
      <c r="Q2608" s="67">
        <v>951</v>
      </c>
      <c r="R2608" s="6" t="s">
        <v>113</v>
      </c>
      <c r="S2608" s="55">
        <v>900</v>
      </c>
      <c r="T2608" s="46"/>
      <c r="U2608" s="6" t="s">
        <v>114</v>
      </c>
      <c r="V2608" s="55">
        <f t="shared" si="486"/>
        <v>6026.375</v>
      </c>
      <c r="W2608" s="96">
        <v>4625</v>
      </c>
      <c r="X2608" s="6" t="s">
        <v>115</v>
      </c>
      <c r="Y2608" s="55">
        <f t="shared" si="487"/>
        <v>6600</v>
      </c>
      <c r="Z2608" s="56">
        <v>5000</v>
      </c>
      <c r="AA2608" s="46"/>
    </row>
    <row r="2609" spans="1:27" ht="15" customHeight="1" x14ac:dyDescent="0.2">
      <c r="A2609" s="45"/>
      <c r="B2609" s="53" t="s">
        <v>116</v>
      </c>
      <c r="C2609" s="15">
        <f>J2595</f>
        <v>0</v>
      </c>
      <c r="D2609" s="54">
        <f t="shared" ref="D2609:D2610" si="489">S2614*C2609</f>
        <v>0</v>
      </c>
      <c r="E2609" s="34">
        <f t="shared" ref="E2609:E2610" si="490">D2672*C2609</f>
        <v>0</v>
      </c>
      <c r="F2609" s="45"/>
      <c r="G2609" s="45"/>
      <c r="H2609" s="45"/>
      <c r="I2609" s="44"/>
      <c r="J2609" s="44"/>
      <c r="K2609" s="44"/>
      <c r="L2609" s="46"/>
      <c r="M2609" s="6" t="s">
        <v>28</v>
      </c>
      <c r="N2609" s="55">
        <f t="shared" si="488"/>
        <v>1190</v>
      </c>
      <c r="O2609" s="52"/>
      <c r="P2609" s="67">
        <v>850</v>
      </c>
      <c r="Q2609" s="67">
        <v>801</v>
      </c>
      <c r="R2609" s="6" t="s">
        <v>117</v>
      </c>
      <c r="S2609" s="55">
        <v>1304.19</v>
      </c>
      <c r="T2609" s="46"/>
      <c r="U2609" s="6" t="s">
        <v>345</v>
      </c>
      <c r="V2609" s="55">
        <f t="shared" si="486"/>
        <v>8404.35</v>
      </c>
      <c r="W2609" s="96">
        <v>6450</v>
      </c>
      <c r="X2609" s="6" t="s">
        <v>119</v>
      </c>
      <c r="Y2609" s="55">
        <f t="shared" si="487"/>
        <v>6204</v>
      </c>
      <c r="Z2609" s="56">
        <v>4700</v>
      </c>
      <c r="AA2609" s="46"/>
    </row>
    <row r="2610" spans="1:27" ht="15" customHeight="1" x14ac:dyDescent="0.2">
      <c r="A2610" s="45"/>
      <c r="B2610" s="53" t="s">
        <v>10</v>
      </c>
      <c r="C2610" s="15">
        <f>K2595</f>
        <v>10</v>
      </c>
      <c r="D2610" s="54">
        <f t="shared" si="489"/>
        <v>30058.5</v>
      </c>
      <c r="E2610" s="34">
        <f t="shared" si="490"/>
        <v>20780</v>
      </c>
      <c r="F2610" s="45"/>
      <c r="G2610" s="45"/>
      <c r="H2610" s="45"/>
      <c r="I2610" s="44"/>
      <c r="J2610" s="44"/>
      <c r="K2610" s="44"/>
      <c r="L2610" s="46"/>
      <c r="M2610" s="6" t="s">
        <v>120</v>
      </c>
      <c r="N2610" s="55">
        <f t="shared" si="488"/>
        <v>1889.9999999999998</v>
      </c>
      <c r="O2610" s="52"/>
      <c r="P2610" s="67">
        <v>1350</v>
      </c>
      <c r="Q2610" s="67">
        <v>1251</v>
      </c>
      <c r="R2610" s="6" t="s">
        <v>121</v>
      </c>
      <c r="S2610" s="55">
        <v>1006.5</v>
      </c>
      <c r="T2610" s="46"/>
      <c r="U2610" s="6" t="s">
        <v>122</v>
      </c>
      <c r="V2610" s="55">
        <f t="shared" si="486"/>
        <v>8404.35</v>
      </c>
      <c r="W2610" s="96">
        <v>6450</v>
      </c>
      <c r="X2610" s="6" t="s">
        <v>123</v>
      </c>
      <c r="Y2610" s="55">
        <v>9000</v>
      </c>
      <c r="Z2610" s="56">
        <v>6800</v>
      </c>
      <c r="AA2610" s="46"/>
    </row>
    <row r="2611" spans="1:27" ht="15" customHeight="1" x14ac:dyDescent="0.2">
      <c r="A2611" s="45"/>
      <c r="B2611" s="53" t="s">
        <v>124</v>
      </c>
      <c r="C2611" s="15">
        <f>L2595</f>
        <v>4</v>
      </c>
      <c r="D2611" s="54">
        <f>S2611*C2611</f>
        <v>4201.28</v>
      </c>
      <c r="E2611" s="34">
        <f>D2671*C2611</f>
        <v>2764</v>
      </c>
      <c r="F2611" s="68" t="s">
        <v>92</v>
      </c>
      <c r="G2611" s="69"/>
      <c r="H2611" s="45"/>
      <c r="I2611" s="44"/>
      <c r="J2611" s="44"/>
      <c r="K2611" s="44"/>
      <c r="L2611" s="46"/>
      <c r="M2611" s="6" t="s">
        <v>125</v>
      </c>
      <c r="N2611" s="55">
        <f t="shared" si="488"/>
        <v>1889.9999999999998</v>
      </c>
      <c r="O2611" s="52"/>
      <c r="P2611" s="67">
        <v>1350</v>
      </c>
      <c r="Q2611" s="67">
        <v>1251</v>
      </c>
      <c r="R2611" s="6" t="s">
        <v>126</v>
      </c>
      <c r="S2611" s="55">
        <v>1050.32</v>
      </c>
      <c r="T2611" s="46"/>
      <c r="U2611" s="6" t="s">
        <v>127</v>
      </c>
      <c r="V2611" s="55">
        <f t="shared" si="486"/>
        <v>0</v>
      </c>
      <c r="W2611" s="46"/>
      <c r="X2611" s="6" t="s">
        <v>128</v>
      </c>
      <c r="Y2611" s="55">
        <v>9000</v>
      </c>
      <c r="Z2611" s="56">
        <v>6800</v>
      </c>
      <c r="AA2611" s="46"/>
    </row>
    <row r="2612" spans="1:27" ht="15" customHeight="1" x14ac:dyDescent="0.2">
      <c r="A2612" s="45"/>
      <c r="B2612" s="53" t="s">
        <v>129</v>
      </c>
      <c r="C2612" s="15">
        <f>M2595</f>
        <v>3</v>
      </c>
      <c r="D2612" s="54">
        <f t="shared" ref="D2612:D2613" si="491">S2616*C2612</f>
        <v>18303.599999999999</v>
      </c>
      <c r="E2612" s="34">
        <f t="shared" ref="E2612:E2613" si="492">D2674*C2612</f>
        <v>11787</v>
      </c>
      <c r="F2612" s="68" t="s">
        <v>130</v>
      </c>
      <c r="G2612" s="71">
        <f>D2653*0.33</f>
        <v>110073.25890000002</v>
      </c>
      <c r="H2612" s="45"/>
      <c r="I2612" s="44"/>
      <c r="J2612" s="44"/>
      <c r="K2612" s="44"/>
      <c r="L2612" s="46"/>
      <c r="M2612" s="6" t="s">
        <v>131</v>
      </c>
      <c r="N2612" s="55">
        <f t="shared" si="488"/>
        <v>700</v>
      </c>
      <c r="O2612" s="52"/>
      <c r="P2612" s="67">
        <v>500</v>
      </c>
      <c r="Q2612" s="67">
        <v>501</v>
      </c>
      <c r="R2612" s="6"/>
      <c r="S2612" s="55"/>
      <c r="T2612" s="46"/>
      <c r="U2612" s="6" t="s">
        <v>132</v>
      </c>
      <c r="V2612" s="55">
        <f t="shared" si="486"/>
        <v>8404.35</v>
      </c>
      <c r="W2612" s="46">
        <v>6450</v>
      </c>
      <c r="X2612" s="6" t="s">
        <v>133</v>
      </c>
      <c r="Y2612" s="55">
        <f t="shared" ref="Y2612:Y2614" si="493">Z2612*1.32</f>
        <v>6600</v>
      </c>
      <c r="Z2612" s="56">
        <v>5000</v>
      </c>
      <c r="AA2612" s="46"/>
    </row>
    <row r="2613" spans="1:27" ht="15" customHeight="1" x14ac:dyDescent="0.2">
      <c r="A2613" s="45"/>
      <c r="B2613" s="53" t="s">
        <v>134</v>
      </c>
      <c r="C2613" s="15">
        <f>N2595</f>
        <v>0</v>
      </c>
      <c r="D2613" s="54">
        <f t="shared" si="491"/>
        <v>0</v>
      </c>
      <c r="E2613" s="34">
        <f t="shared" si="492"/>
        <v>0</v>
      </c>
      <c r="F2613" s="68" t="s">
        <v>135</v>
      </c>
      <c r="G2613" s="72">
        <f>D2653-F2653</f>
        <v>333555.33</v>
      </c>
      <c r="H2613" s="45"/>
      <c r="I2613" s="44"/>
      <c r="J2613" s="44"/>
      <c r="K2613" s="44"/>
      <c r="L2613" s="46"/>
      <c r="M2613" s="6" t="s">
        <v>136</v>
      </c>
      <c r="N2613" s="55">
        <f t="shared" si="488"/>
        <v>1400</v>
      </c>
      <c r="O2613" s="52"/>
      <c r="P2613" s="67">
        <v>1000</v>
      </c>
      <c r="Q2613" s="67">
        <v>901</v>
      </c>
      <c r="R2613" s="6"/>
      <c r="S2613" s="55"/>
      <c r="T2613" s="46"/>
      <c r="U2613" s="6" t="s">
        <v>137</v>
      </c>
      <c r="V2613" s="55">
        <f t="shared" si="486"/>
        <v>6026.375</v>
      </c>
      <c r="W2613" s="46">
        <v>4625</v>
      </c>
      <c r="X2613" s="6" t="s">
        <v>39</v>
      </c>
      <c r="Y2613" s="55">
        <f t="shared" si="493"/>
        <v>7656</v>
      </c>
      <c r="Z2613" s="56">
        <v>5800</v>
      </c>
      <c r="AA2613" s="46"/>
    </row>
    <row r="2614" spans="1:27" ht="15" customHeight="1" x14ac:dyDescent="0.35">
      <c r="A2614" s="45"/>
      <c r="B2614" s="53" t="s">
        <v>138</v>
      </c>
      <c r="C2614" s="15">
        <f>P2595</f>
        <v>0</v>
      </c>
      <c r="D2614" s="54">
        <f>S2619*C2614</f>
        <v>0</v>
      </c>
      <c r="E2614" s="34">
        <f>D2677*C2614</f>
        <v>0</v>
      </c>
      <c r="F2614" s="68" t="s">
        <v>139</v>
      </c>
      <c r="G2614" s="74">
        <f>D2653-E2653</f>
        <v>98425.330000000016</v>
      </c>
      <c r="H2614" s="45"/>
      <c r="I2614" s="44"/>
      <c r="J2614" s="44"/>
      <c r="K2614" s="44"/>
      <c r="L2614" s="46"/>
      <c r="M2614" s="6" t="s">
        <v>140</v>
      </c>
      <c r="N2614" s="55"/>
      <c r="O2614" s="52"/>
      <c r="P2614" s="67"/>
      <c r="Q2614" s="67"/>
      <c r="R2614" s="6" t="s">
        <v>141</v>
      </c>
      <c r="S2614" s="55">
        <v>1850.8</v>
      </c>
      <c r="T2614" s="46"/>
      <c r="U2614" s="6" t="s">
        <v>142</v>
      </c>
      <c r="V2614" s="55">
        <f t="shared" si="486"/>
        <v>8404.35</v>
      </c>
      <c r="W2614" s="46">
        <v>6450</v>
      </c>
      <c r="X2614" s="6" t="s">
        <v>143</v>
      </c>
      <c r="Y2614" s="55">
        <f t="shared" si="493"/>
        <v>3168</v>
      </c>
      <c r="Z2614" s="56">
        <v>2400</v>
      </c>
      <c r="AA2614" s="46"/>
    </row>
    <row r="2615" spans="1:27" ht="15" customHeight="1" x14ac:dyDescent="0.2">
      <c r="A2615" s="45"/>
      <c r="B2615" s="53" t="s">
        <v>14</v>
      </c>
      <c r="C2615" s="15">
        <f>O2595</f>
        <v>0</v>
      </c>
      <c r="D2615" s="54">
        <f>S2618*C2615</f>
        <v>0</v>
      </c>
      <c r="E2615" s="34">
        <f>D2676*C2615</f>
        <v>0</v>
      </c>
      <c r="F2615" s="61"/>
      <c r="G2615" s="61"/>
      <c r="H2615" s="45"/>
      <c r="I2615" s="44"/>
      <c r="J2615" s="44"/>
      <c r="K2615" s="44"/>
      <c r="L2615" s="46"/>
      <c r="M2615" s="6"/>
      <c r="N2615" s="55"/>
      <c r="O2615" s="52"/>
      <c r="P2615" s="67"/>
      <c r="Q2615" s="67"/>
      <c r="R2615" s="6" t="s">
        <v>144</v>
      </c>
      <c r="S2615" s="55">
        <v>3005.85</v>
      </c>
      <c r="T2615" s="46"/>
      <c r="U2615" s="6" t="s">
        <v>145</v>
      </c>
      <c r="V2615" s="55">
        <f t="shared" si="486"/>
        <v>8404.35</v>
      </c>
      <c r="W2615" s="46">
        <v>6450</v>
      </c>
      <c r="AA2615" s="46"/>
    </row>
    <row r="2616" spans="1:27" ht="15" customHeight="1" x14ac:dyDescent="0.2">
      <c r="A2616" s="45"/>
      <c r="B2616" s="53" t="s">
        <v>16</v>
      </c>
      <c r="C2616" s="15">
        <f>Q2595</f>
        <v>0</v>
      </c>
      <c r="D2616" s="54">
        <f>S2621*C2616</f>
        <v>0</v>
      </c>
      <c r="E2616" s="34">
        <f>T2621*C2616</f>
        <v>0</v>
      </c>
      <c r="F2616" s="61"/>
      <c r="G2616" s="61"/>
      <c r="H2616" s="45"/>
      <c r="I2616" s="44"/>
      <c r="J2616" s="44"/>
      <c r="K2616" s="44"/>
      <c r="L2616" s="46"/>
      <c r="M2616" s="6" t="s">
        <v>146</v>
      </c>
      <c r="N2616" s="55">
        <f t="shared" ref="N2616:N2617" si="494">P2616*1.4</f>
        <v>5600</v>
      </c>
      <c r="O2616" s="52"/>
      <c r="P2616" s="67">
        <v>4000</v>
      </c>
      <c r="Q2616" s="67">
        <v>3787</v>
      </c>
      <c r="R2616" s="6" t="s">
        <v>147</v>
      </c>
      <c r="S2616" s="55">
        <v>6101.2</v>
      </c>
      <c r="T2616" s="46"/>
      <c r="U2616" s="46"/>
      <c r="V2616" s="46"/>
      <c r="W2616" s="46"/>
      <c r="X2616" s="46"/>
      <c r="Y2616" s="46"/>
      <c r="Z2616" s="46"/>
      <c r="AA2616" s="46"/>
    </row>
    <row r="2617" spans="1:27" ht="15" customHeight="1" x14ac:dyDescent="0.2">
      <c r="A2617" s="45"/>
      <c r="B2617" s="33" t="s">
        <v>148</v>
      </c>
      <c r="C2617" s="33"/>
      <c r="D2617" s="75">
        <f t="shared" ref="D2617:E2617" si="495">SUM(D2603:D2616)</f>
        <v>95548.88</v>
      </c>
      <c r="E2617" s="75">
        <f t="shared" si="495"/>
        <v>64030</v>
      </c>
      <c r="F2617" s="75"/>
      <c r="G2617" s="33"/>
      <c r="H2617" s="45"/>
      <c r="I2617" s="44"/>
      <c r="J2617" s="44"/>
      <c r="K2617" s="44"/>
      <c r="L2617" s="46"/>
      <c r="M2617" s="6" t="s">
        <v>149</v>
      </c>
      <c r="N2617" s="55">
        <f t="shared" si="494"/>
        <v>3360</v>
      </c>
      <c r="O2617" s="52"/>
      <c r="P2617" s="67">
        <v>2400</v>
      </c>
      <c r="Q2617" s="67">
        <v>2401</v>
      </c>
      <c r="R2617" s="6" t="s">
        <v>150</v>
      </c>
      <c r="S2617" s="55">
        <v>6900.6</v>
      </c>
      <c r="T2617" s="46"/>
      <c r="U2617" s="46"/>
      <c r="V2617" s="46"/>
      <c r="W2617" s="46"/>
      <c r="X2617" s="46"/>
      <c r="Y2617" s="46"/>
      <c r="Z2617" s="46"/>
      <c r="AA2617" s="46"/>
    </row>
    <row r="2618" spans="1:27" ht="15" customHeight="1" x14ac:dyDescent="0.2">
      <c r="A2618" s="45"/>
      <c r="B2618" s="77" t="s">
        <v>158</v>
      </c>
      <c r="C2618" s="15">
        <f>R2595</f>
        <v>0</v>
      </c>
      <c r="D2618" s="54">
        <f>V2604*C2618</f>
        <v>0</v>
      </c>
      <c r="E2618" s="34">
        <f t="shared" ref="E2618:E2620" si="496">J2670*C2618</f>
        <v>0</v>
      </c>
      <c r="F2618" s="45"/>
      <c r="G2618" s="45"/>
      <c r="H2618" s="45"/>
      <c r="I2618" s="44"/>
      <c r="J2618" s="44"/>
      <c r="K2618" s="44"/>
      <c r="L2618" s="46"/>
      <c r="M2618" s="6" t="s">
        <v>151</v>
      </c>
      <c r="N2618" s="55">
        <f>P2618*1.45</f>
        <v>6235</v>
      </c>
      <c r="O2618" s="52"/>
      <c r="P2618" s="67">
        <v>4300</v>
      </c>
      <c r="Q2618" s="67">
        <v>4001</v>
      </c>
      <c r="R2618" s="6" t="s">
        <v>152</v>
      </c>
      <c r="S2618" s="55">
        <v>6900.6</v>
      </c>
      <c r="T2618" s="46"/>
      <c r="U2618" s="46"/>
      <c r="V2618" s="46"/>
      <c r="W2618" s="46"/>
      <c r="X2618" s="46"/>
      <c r="Y2618" s="46"/>
      <c r="Z2618" s="46"/>
      <c r="AA2618" s="46"/>
    </row>
    <row r="2619" spans="1:27" ht="15" customHeight="1" x14ac:dyDescent="0.2">
      <c r="A2619" s="45"/>
      <c r="B2619" s="78" t="s">
        <v>159</v>
      </c>
      <c r="C2619" s="15">
        <f>T2595</f>
        <v>0</v>
      </c>
      <c r="D2619" s="54">
        <f t="shared" ref="D2619:D2620" si="497">V2604*C2619</f>
        <v>0</v>
      </c>
      <c r="E2619" s="34">
        <f t="shared" si="496"/>
        <v>0</v>
      </c>
      <c r="F2619" s="45"/>
      <c r="G2619" s="45"/>
      <c r="H2619" s="45"/>
      <c r="I2619" s="44"/>
      <c r="J2619" s="44"/>
      <c r="K2619" s="44"/>
      <c r="L2619" s="46"/>
      <c r="M2619" s="6" t="s">
        <v>154</v>
      </c>
      <c r="N2619" s="55">
        <f t="shared" ref="N2619:N2620" si="498">P2619*1.4</f>
        <v>5250</v>
      </c>
      <c r="O2619" s="52"/>
      <c r="P2619" s="67">
        <v>3750</v>
      </c>
      <c r="Q2619" s="67">
        <v>3751</v>
      </c>
      <c r="R2619" s="6" t="s">
        <v>155</v>
      </c>
      <c r="S2619" s="55">
        <v>8050</v>
      </c>
      <c r="T2619" s="46"/>
      <c r="U2619" s="46"/>
      <c r="V2619" s="46"/>
      <c r="W2619" s="46"/>
      <c r="X2619" s="46"/>
      <c r="Y2619" s="46"/>
      <c r="Z2619" s="46"/>
      <c r="AA2619" s="46"/>
    </row>
    <row r="2620" spans="1:27" ht="15" customHeight="1" x14ac:dyDescent="0.2">
      <c r="A2620" s="45"/>
      <c r="B2620" s="79" t="s">
        <v>161</v>
      </c>
      <c r="C2620" s="80">
        <f>S2595</f>
        <v>0</v>
      </c>
      <c r="D2620" s="81">
        <f t="shared" si="497"/>
        <v>0</v>
      </c>
      <c r="E2620" s="34">
        <f t="shared" si="496"/>
        <v>0</v>
      </c>
      <c r="F2620" s="45"/>
      <c r="G2620" s="45"/>
      <c r="H2620" s="45"/>
      <c r="I2620" s="44"/>
      <c r="J2620" s="44"/>
      <c r="K2620" s="44"/>
      <c r="L2620" s="46"/>
      <c r="M2620" s="6" t="s">
        <v>156</v>
      </c>
      <c r="N2620" s="55">
        <f t="shared" si="498"/>
        <v>7419.9999999999991</v>
      </c>
      <c r="O2620" s="52"/>
      <c r="P2620" s="67">
        <v>5300</v>
      </c>
      <c r="Q2620" s="67">
        <v>5001</v>
      </c>
      <c r="R2620" s="6" t="s">
        <v>157</v>
      </c>
      <c r="S2620" s="55">
        <v>8000</v>
      </c>
      <c r="T2620" s="46"/>
      <c r="U2620" s="46"/>
      <c r="V2620" s="46"/>
      <c r="W2620" s="46"/>
      <c r="X2620" s="46"/>
      <c r="Y2620" s="46"/>
      <c r="Z2620" s="46"/>
      <c r="AA2620" s="46"/>
    </row>
    <row r="2621" spans="1:27" ht="15" customHeight="1" x14ac:dyDescent="0.2">
      <c r="A2621" s="45"/>
      <c r="B2621" s="78" t="s">
        <v>20</v>
      </c>
      <c r="C2621" s="15">
        <f>U2595</f>
        <v>2</v>
      </c>
      <c r="D2621" s="81">
        <f>V2613*C2621</f>
        <v>12052.75</v>
      </c>
      <c r="E2621" s="34">
        <f>W2613*C2621</f>
        <v>9250</v>
      </c>
      <c r="F2621" s="45"/>
      <c r="G2621" s="45"/>
      <c r="H2621" s="45"/>
      <c r="I2621" s="44"/>
      <c r="J2621" s="44"/>
      <c r="K2621" s="44"/>
      <c r="L2621" s="46"/>
      <c r="M2621" s="6"/>
      <c r="N2621" s="55"/>
      <c r="O2621" s="52"/>
      <c r="P2621" s="67"/>
      <c r="Q2621" s="67"/>
      <c r="R2621" s="6" t="s">
        <v>16</v>
      </c>
      <c r="S2621" s="55">
        <v>1500</v>
      </c>
      <c r="T2621" s="46">
        <v>1100</v>
      </c>
      <c r="U2621" s="46"/>
      <c r="V2621" s="46"/>
      <c r="W2621" s="46"/>
      <c r="X2621" s="46"/>
      <c r="Y2621" s="46"/>
      <c r="Z2621" s="46"/>
      <c r="AA2621" s="46"/>
    </row>
    <row r="2622" spans="1:27" ht="15" customHeight="1" x14ac:dyDescent="0.2">
      <c r="A2622" s="45"/>
      <c r="B2622" s="78" t="s">
        <v>163</v>
      </c>
      <c r="C2622" s="15">
        <f>V2595</f>
        <v>2</v>
      </c>
      <c r="D2622" s="81">
        <f t="shared" ref="D2622:D2623" si="499">V2607*C2622</f>
        <v>16808.7</v>
      </c>
      <c r="E2622" s="34">
        <f>W2612*C2622</f>
        <v>12900</v>
      </c>
      <c r="F2622" s="45"/>
      <c r="G2622" s="45"/>
      <c r="H2622" s="45"/>
      <c r="I2622" s="44"/>
      <c r="J2622" s="44"/>
      <c r="K2622" s="44"/>
      <c r="L2622" s="46"/>
      <c r="M2622" s="6" t="s">
        <v>160</v>
      </c>
      <c r="N2622" s="55"/>
      <c r="O2622" s="52"/>
      <c r="P2622" s="67"/>
      <c r="Q2622" s="67"/>
      <c r="R2622" s="46"/>
      <c r="S2622" s="46"/>
      <c r="T2622" s="46"/>
      <c r="U2622" s="46"/>
      <c r="V2622" s="46"/>
      <c r="W2622" s="46"/>
      <c r="X2622" s="46"/>
      <c r="Y2622" s="46"/>
      <c r="Z2622" s="46"/>
      <c r="AA2622" s="46"/>
    </row>
    <row r="2623" spans="1:27" ht="15" customHeight="1" x14ac:dyDescent="0.2">
      <c r="A2623" s="45"/>
      <c r="B2623" s="78" t="s">
        <v>165</v>
      </c>
      <c r="C2623" s="15">
        <f>W2595</f>
        <v>0</v>
      </c>
      <c r="D2623" s="81">
        <f t="shared" si="499"/>
        <v>0</v>
      </c>
      <c r="E2623" s="34">
        <f>J2675*C2623</f>
        <v>0</v>
      </c>
      <c r="F2623" s="45"/>
      <c r="G2623" s="45"/>
      <c r="H2623" s="45"/>
      <c r="I2623" s="44"/>
      <c r="J2623" s="44"/>
      <c r="K2623" s="44"/>
      <c r="L2623" s="46"/>
      <c r="M2623" s="6"/>
      <c r="N2623" s="55"/>
      <c r="O2623" s="52"/>
      <c r="P2623" s="67"/>
      <c r="Q2623" s="67"/>
      <c r="R2623" s="46"/>
      <c r="S2623" s="46"/>
      <c r="T2623" s="46"/>
      <c r="U2623" s="46"/>
      <c r="V2623" s="46"/>
      <c r="W2623" s="46"/>
      <c r="X2623" s="46"/>
      <c r="Y2623" s="46"/>
      <c r="Z2623" s="46"/>
      <c r="AA2623" s="46"/>
    </row>
    <row r="2624" spans="1:27" ht="15" customHeight="1" x14ac:dyDescent="0.2">
      <c r="A2624" s="45"/>
      <c r="B2624" s="53" t="s">
        <v>23</v>
      </c>
      <c r="C2624" s="15">
        <f>X2595</f>
        <v>0</v>
      </c>
      <c r="D2624" s="81">
        <f>V2605*C2624</f>
        <v>0</v>
      </c>
      <c r="E2624" s="34">
        <f>W2605*C2624</f>
        <v>0</v>
      </c>
      <c r="F2624" s="45"/>
      <c r="G2624" s="45"/>
      <c r="H2624" s="45"/>
      <c r="I2624" s="44"/>
      <c r="J2624" s="44"/>
      <c r="K2624" s="44"/>
      <c r="L2624" s="46"/>
      <c r="M2624" s="6" t="s">
        <v>162</v>
      </c>
      <c r="N2624" s="55">
        <f t="shared" ref="N2624:N2626" si="500">P2624*1.43</f>
        <v>1501.5</v>
      </c>
      <c r="O2624" s="52"/>
      <c r="P2624" s="67">
        <v>1050</v>
      </c>
      <c r="Q2624" s="67">
        <v>1151</v>
      </c>
      <c r="R2624" s="46"/>
      <c r="S2624" s="46"/>
      <c r="T2624" s="46"/>
      <c r="U2624" s="46"/>
      <c r="V2624" s="46"/>
      <c r="W2624" s="46"/>
      <c r="X2624" s="46"/>
      <c r="Y2624" s="46"/>
      <c r="Z2624" s="46"/>
      <c r="AA2624" s="46"/>
    </row>
    <row r="2625" spans="1:27" ht="15" customHeight="1" x14ac:dyDescent="0.2">
      <c r="A2625" s="45"/>
      <c r="B2625" s="49" t="s">
        <v>95</v>
      </c>
      <c r="C2625" s="33"/>
      <c r="D2625" s="75">
        <f t="shared" ref="D2625:E2625" si="501">SUM(D2618:D2624)</f>
        <v>28861.45</v>
      </c>
      <c r="E2625" s="82">
        <f t="shared" si="501"/>
        <v>22150</v>
      </c>
      <c r="F2625" s="45"/>
      <c r="G2625" s="45"/>
      <c r="H2625" s="45"/>
      <c r="I2625" s="44"/>
      <c r="J2625" s="44"/>
      <c r="K2625" s="44"/>
      <c r="L2625" s="46"/>
      <c r="M2625" s="6" t="s">
        <v>164</v>
      </c>
      <c r="N2625" s="55">
        <f t="shared" si="500"/>
        <v>1501.5</v>
      </c>
      <c r="O2625" s="52"/>
      <c r="P2625" s="67">
        <v>1050</v>
      </c>
      <c r="Q2625" s="67">
        <v>1151</v>
      </c>
      <c r="R2625" s="46"/>
      <c r="S2625" s="46"/>
      <c r="T2625" s="46"/>
      <c r="U2625" s="46"/>
      <c r="V2625" s="46"/>
      <c r="W2625" s="46"/>
      <c r="X2625" s="46"/>
      <c r="Y2625" s="46"/>
      <c r="Z2625" s="46"/>
      <c r="AA2625" s="46"/>
    </row>
    <row r="2626" spans="1:27" ht="15" customHeight="1" x14ac:dyDescent="0.2">
      <c r="A2626" s="45"/>
      <c r="B2626" s="53" t="s">
        <v>36</v>
      </c>
      <c r="C2626" s="15">
        <f>AL2595</f>
        <v>5</v>
      </c>
      <c r="D2626" s="83">
        <f>N2624*C2626</f>
        <v>7507.5</v>
      </c>
      <c r="E2626" s="34">
        <f>P2624*C2626</f>
        <v>5250</v>
      </c>
      <c r="F2626" s="45"/>
      <c r="G2626" s="45"/>
      <c r="H2626" s="45"/>
      <c r="I2626" s="44"/>
      <c r="J2626" s="44"/>
      <c r="K2626" s="44"/>
      <c r="L2626" s="46"/>
      <c r="M2626" s="6" t="s">
        <v>166</v>
      </c>
      <c r="N2626" s="55">
        <f t="shared" si="500"/>
        <v>1501.5</v>
      </c>
      <c r="O2626" s="52"/>
      <c r="P2626" s="67">
        <v>1050</v>
      </c>
      <c r="Q2626" s="67">
        <v>1151</v>
      </c>
      <c r="R2626" s="46"/>
      <c r="S2626" s="46"/>
      <c r="T2626" s="46"/>
      <c r="U2626" s="46"/>
      <c r="V2626" s="46"/>
      <c r="W2626" s="46"/>
      <c r="X2626" s="46"/>
      <c r="Y2626" s="46"/>
      <c r="Z2626" s="46"/>
      <c r="AA2626" s="46"/>
    </row>
    <row r="2627" spans="1:27" ht="15" customHeight="1" x14ac:dyDescent="0.2">
      <c r="A2627" s="45"/>
      <c r="B2627" s="53" t="s">
        <v>35</v>
      </c>
      <c r="C2627" s="15">
        <f>AK2595</f>
        <v>10</v>
      </c>
      <c r="D2627" s="83">
        <f t="shared" ref="D2627:D2629" si="502">N2626*C2627</f>
        <v>15015</v>
      </c>
      <c r="E2627" s="34">
        <f t="shared" ref="E2627:E2628" si="503">P2626*C2627</f>
        <v>10500</v>
      </c>
      <c r="F2627" s="45"/>
      <c r="G2627" s="45"/>
      <c r="H2627" s="45"/>
      <c r="I2627" s="44"/>
      <c r="J2627" s="44"/>
      <c r="K2627" s="44"/>
      <c r="L2627" s="46"/>
      <c r="M2627" s="6" t="s">
        <v>167</v>
      </c>
      <c r="N2627" s="55">
        <f>P2627*1.39</f>
        <v>1251</v>
      </c>
      <c r="O2627" s="52"/>
      <c r="P2627" s="67">
        <v>900</v>
      </c>
      <c r="Q2627" s="67">
        <v>851</v>
      </c>
      <c r="R2627" s="46"/>
      <c r="S2627" s="46"/>
      <c r="T2627" s="46"/>
      <c r="U2627" s="46"/>
      <c r="V2627" s="46"/>
      <c r="W2627" s="46"/>
      <c r="X2627" s="46"/>
      <c r="Y2627" s="46"/>
      <c r="Z2627" s="46"/>
      <c r="AA2627" s="46"/>
    </row>
    <row r="2628" spans="1:27" ht="15" customHeight="1" x14ac:dyDescent="0.2">
      <c r="A2628" s="45"/>
      <c r="B2628" s="84" t="s">
        <v>169</v>
      </c>
      <c r="C2628" s="15">
        <f>AM2595</f>
        <v>3</v>
      </c>
      <c r="D2628" s="83">
        <f t="shared" si="502"/>
        <v>3753</v>
      </c>
      <c r="E2628" s="34">
        <f t="shared" si="503"/>
        <v>2700</v>
      </c>
      <c r="F2628" s="85"/>
      <c r="G2628" s="45"/>
      <c r="H2628" s="45"/>
      <c r="I2628" s="44"/>
      <c r="J2628" s="44"/>
      <c r="K2628" s="44"/>
      <c r="L2628" s="46"/>
      <c r="M2628" s="6" t="s">
        <v>168</v>
      </c>
      <c r="N2628" s="55">
        <f>P2628*1.42</f>
        <v>852</v>
      </c>
      <c r="O2628" s="52"/>
      <c r="P2628" s="67">
        <v>600</v>
      </c>
      <c r="Q2628" s="67">
        <v>851</v>
      </c>
      <c r="R2628" s="46"/>
      <c r="S2628" s="46"/>
      <c r="T2628" s="46"/>
      <c r="U2628" s="46"/>
      <c r="V2628" s="46"/>
      <c r="W2628" s="46"/>
      <c r="X2628" s="46"/>
      <c r="Y2628" s="46"/>
      <c r="Z2628" s="46"/>
      <c r="AA2628" s="46"/>
    </row>
    <row r="2629" spans="1:27" ht="15" customHeight="1" x14ac:dyDescent="0.2">
      <c r="A2629" s="45"/>
      <c r="B2629" s="84" t="s">
        <v>38</v>
      </c>
      <c r="C2629" s="15">
        <f>AN2595</f>
        <v>0</v>
      </c>
      <c r="D2629" s="83">
        <f t="shared" si="502"/>
        <v>0</v>
      </c>
      <c r="E2629" s="34">
        <f t="shared" ref="E2629:E2630" si="504">P2624*C2629</f>
        <v>0</v>
      </c>
      <c r="F2629" s="45"/>
      <c r="G2629" s="45"/>
      <c r="H2629" s="45"/>
      <c r="I2629" s="44"/>
      <c r="J2629" s="44"/>
      <c r="K2629" s="44"/>
      <c r="L2629" s="46"/>
      <c r="M2629" s="46"/>
      <c r="N2629" s="46"/>
      <c r="O2629" s="46"/>
      <c r="P2629" s="46"/>
      <c r="Q2629" s="46"/>
      <c r="R2629" s="46"/>
      <c r="S2629" s="46"/>
      <c r="T2629" s="46"/>
      <c r="U2629" s="46"/>
      <c r="V2629" s="46"/>
      <c r="W2629" s="46"/>
      <c r="X2629" s="46"/>
      <c r="Y2629" s="46"/>
      <c r="Z2629" s="46"/>
      <c r="AA2629" s="46"/>
    </row>
    <row r="2630" spans="1:27" ht="15" customHeight="1" x14ac:dyDescent="0.2">
      <c r="A2630" s="45"/>
      <c r="B2630" s="84" t="s">
        <v>170</v>
      </c>
      <c r="C2630" s="15">
        <f>AO2595</f>
        <v>13</v>
      </c>
      <c r="D2630" s="83">
        <f>N2625*C2630</f>
        <v>19519.5</v>
      </c>
      <c r="E2630" s="34">
        <f t="shared" si="504"/>
        <v>13650</v>
      </c>
      <c r="F2630" s="45"/>
      <c r="G2630" s="45"/>
      <c r="H2630" s="45"/>
      <c r="L2630" s="24"/>
      <c r="M2630" s="24"/>
      <c r="N2630" s="24"/>
      <c r="O2630" s="24"/>
      <c r="P2630" s="24"/>
      <c r="Q2630" s="24"/>
    </row>
    <row r="2631" spans="1:27" ht="15" customHeight="1" x14ac:dyDescent="0.2">
      <c r="A2631" s="45"/>
      <c r="B2631" s="53" t="s">
        <v>31</v>
      </c>
      <c r="C2631" s="15">
        <f>AF2595</f>
        <v>3</v>
      </c>
      <c r="D2631" s="83">
        <f>N2616*C2631</f>
        <v>16800</v>
      </c>
      <c r="E2631" s="34">
        <f>P2616*C2631</f>
        <v>12000</v>
      </c>
      <c r="F2631" s="45"/>
      <c r="G2631" s="45"/>
      <c r="H2631" s="45"/>
      <c r="L2631" s="24"/>
      <c r="M2631" s="24"/>
      <c r="N2631" s="24"/>
      <c r="O2631" s="24"/>
      <c r="P2631" s="24"/>
      <c r="Q2631" s="24"/>
    </row>
    <row r="2632" spans="1:27" ht="15" customHeight="1" x14ac:dyDescent="0.2">
      <c r="A2632" s="45"/>
      <c r="B2632" s="53" t="s">
        <v>171</v>
      </c>
      <c r="C2632" s="15">
        <f>AH2595</f>
        <v>2</v>
      </c>
      <c r="D2632" s="83">
        <f>N2616*C2632</f>
        <v>11200</v>
      </c>
      <c r="E2632" s="34">
        <f>P2616*C2632</f>
        <v>8000</v>
      </c>
      <c r="F2632" s="45"/>
      <c r="G2632" s="45"/>
      <c r="H2632" s="45"/>
      <c r="L2632" s="24"/>
      <c r="M2632" s="24"/>
      <c r="N2632" s="24"/>
      <c r="O2632" s="24"/>
      <c r="P2632" s="24"/>
      <c r="Q2632" s="24"/>
    </row>
    <row r="2633" spans="1:27" ht="15" customHeight="1" x14ac:dyDescent="0.2">
      <c r="A2633" s="45"/>
      <c r="B2633" s="53" t="s">
        <v>151</v>
      </c>
      <c r="C2633" s="15">
        <f>AG2595</f>
        <v>0</v>
      </c>
      <c r="D2633" s="83">
        <f>N2618*C2633</f>
        <v>0</v>
      </c>
      <c r="E2633" s="34">
        <f>P2618*C2633</f>
        <v>0</v>
      </c>
      <c r="F2633" s="45"/>
      <c r="G2633" s="45"/>
      <c r="H2633" s="45"/>
      <c r="L2633" s="24"/>
      <c r="M2633" s="24"/>
      <c r="N2633" s="24"/>
      <c r="O2633" s="24"/>
      <c r="P2633" s="24"/>
      <c r="Q2633" s="24"/>
    </row>
    <row r="2634" spans="1:27" ht="15" customHeight="1" x14ac:dyDescent="0.2">
      <c r="A2634" s="45"/>
      <c r="B2634" s="53" t="s">
        <v>173</v>
      </c>
      <c r="C2634" s="15">
        <f>AJ2595</f>
        <v>1</v>
      </c>
      <c r="D2634" s="83">
        <f>N2616*C2634</f>
        <v>5600</v>
      </c>
      <c r="E2634" s="34">
        <f>P2616*C2634</f>
        <v>4000</v>
      </c>
      <c r="F2634" s="45"/>
      <c r="G2634" s="45"/>
      <c r="H2634" s="45"/>
    </row>
    <row r="2635" spans="1:27" ht="15" customHeight="1" x14ac:dyDescent="0.2">
      <c r="A2635" s="45"/>
      <c r="B2635" s="53" t="s">
        <v>174</v>
      </c>
      <c r="C2635" s="15">
        <f>AE2595</f>
        <v>6</v>
      </c>
      <c r="D2635" s="83">
        <f t="shared" ref="D2635:D2637" si="505">N2607*C2635</f>
        <v>9000</v>
      </c>
      <c r="E2635" s="34">
        <f t="shared" ref="E2635:E2637" si="506">P2607*C2635</f>
        <v>6600</v>
      </c>
      <c r="F2635" s="45"/>
      <c r="G2635" s="45"/>
      <c r="H2635" s="45"/>
      <c r="L2635" s="86" t="s">
        <v>172</v>
      </c>
    </row>
    <row r="2636" spans="1:27" ht="15" customHeight="1" x14ac:dyDescent="0.2">
      <c r="A2636" s="45"/>
      <c r="B2636" s="87" t="s">
        <v>27</v>
      </c>
      <c r="C2636" s="15">
        <f>AB2595</f>
        <v>82</v>
      </c>
      <c r="D2636" s="83">
        <f t="shared" si="505"/>
        <v>114800</v>
      </c>
      <c r="E2636" s="34">
        <f t="shared" si="506"/>
        <v>82000</v>
      </c>
      <c r="F2636" s="45"/>
      <c r="G2636" s="45"/>
      <c r="H2636" s="45"/>
    </row>
    <row r="2637" spans="1:27" ht="15" customHeight="1" x14ac:dyDescent="0.2">
      <c r="A2637" s="45"/>
      <c r="B2637" s="87" t="s">
        <v>28</v>
      </c>
      <c r="C2637" s="15">
        <f>AC2595</f>
        <v>5</v>
      </c>
      <c r="D2637" s="83">
        <f t="shared" si="505"/>
        <v>5950</v>
      </c>
      <c r="E2637" s="34">
        <f t="shared" si="506"/>
        <v>4250</v>
      </c>
      <c r="F2637" s="45"/>
      <c r="G2637" s="45"/>
      <c r="H2637" s="45"/>
      <c r="L2637" s="86" t="s">
        <v>107</v>
      </c>
    </row>
    <row r="2638" spans="1:27" ht="15" customHeight="1" x14ac:dyDescent="0.2">
      <c r="A2638" s="45"/>
      <c r="B2638" s="53" t="s">
        <v>177</v>
      </c>
      <c r="C2638" s="15">
        <f>AD2595</f>
        <v>0</v>
      </c>
      <c r="D2638" s="83">
        <f>N2613*C2638</f>
        <v>0</v>
      </c>
      <c r="E2638" s="34">
        <f>P2613*C2638</f>
        <v>0</v>
      </c>
      <c r="F2638" s="45"/>
      <c r="G2638" s="45"/>
      <c r="H2638" s="45"/>
    </row>
    <row r="2639" spans="1:27" ht="15" customHeight="1" x14ac:dyDescent="0.2">
      <c r="A2639" s="45"/>
      <c r="B2639" s="49" t="s">
        <v>94</v>
      </c>
      <c r="C2639" s="33"/>
      <c r="D2639" s="75">
        <f t="shared" ref="D2639:E2639" si="507">SUM(D2626:D2638)</f>
        <v>209145</v>
      </c>
      <c r="E2639" s="82">
        <f t="shared" si="507"/>
        <v>148950</v>
      </c>
      <c r="F2639" s="41"/>
      <c r="G2639" s="45"/>
      <c r="H2639" s="88"/>
      <c r="L2639" s="86" t="s">
        <v>175</v>
      </c>
    </row>
    <row r="2640" spans="1:27" ht="15" customHeight="1" x14ac:dyDescent="0.2">
      <c r="A2640" s="45"/>
      <c r="B2640" s="78" t="s">
        <v>39</v>
      </c>
      <c r="C2640" s="89">
        <f>AP2595</f>
        <v>0</v>
      </c>
      <c r="D2640" s="83">
        <f>Y2613*C2640</f>
        <v>0</v>
      </c>
      <c r="E2640" s="34">
        <f>Z2613*C2640</f>
        <v>0</v>
      </c>
      <c r="F2640" s="88"/>
      <c r="G2640" s="88"/>
      <c r="H2640" s="88"/>
      <c r="L2640" s="86" t="s">
        <v>176</v>
      </c>
    </row>
    <row r="2641" spans="1:12" ht="15" customHeight="1" x14ac:dyDescent="0.2">
      <c r="A2641" s="45"/>
      <c r="B2641" s="78" t="s">
        <v>40</v>
      </c>
      <c r="C2641" s="90">
        <f>AQ2595</f>
        <v>0</v>
      </c>
      <c r="D2641" s="83">
        <f t="shared" ref="D2641:D2643" si="508">Y2604*C2641</f>
        <v>0</v>
      </c>
      <c r="E2641" s="34">
        <f>Z2604*C2641</f>
        <v>0</v>
      </c>
      <c r="F2641" s="88"/>
      <c r="G2641" s="88"/>
      <c r="H2641" s="88"/>
      <c r="L2641" s="86" t="s">
        <v>178</v>
      </c>
    </row>
    <row r="2642" spans="1:12" ht="15" customHeight="1" x14ac:dyDescent="0.2">
      <c r="A2642" s="45"/>
      <c r="B2642" s="78" t="s">
        <v>33</v>
      </c>
      <c r="C2642" s="90">
        <f>AR2595</f>
        <v>0</v>
      </c>
      <c r="D2642" s="83">
        <f t="shared" si="508"/>
        <v>0</v>
      </c>
      <c r="E2642" s="34">
        <f>P2615*C2642</f>
        <v>0</v>
      </c>
      <c r="F2642" s="88"/>
      <c r="G2642" s="88"/>
      <c r="H2642" s="88"/>
      <c r="L2642" s="86" t="s">
        <v>179</v>
      </c>
    </row>
    <row r="2643" spans="1:12" ht="15" customHeight="1" x14ac:dyDescent="0.2">
      <c r="A2643" s="45"/>
      <c r="B2643" s="78" t="s">
        <v>32</v>
      </c>
      <c r="C2643" s="90">
        <f>AS2595</f>
        <v>0</v>
      </c>
      <c r="D2643" s="83">
        <f t="shared" si="508"/>
        <v>0</v>
      </c>
      <c r="E2643" s="34">
        <f>Z2605*C2643</f>
        <v>0</v>
      </c>
      <c r="F2643" s="88"/>
      <c r="G2643" s="88"/>
      <c r="H2643" s="88"/>
      <c r="L2643" s="86" t="s">
        <v>180</v>
      </c>
    </row>
    <row r="2644" spans="1:12" ht="15" customHeight="1" x14ac:dyDescent="0.2">
      <c r="A2644" s="45"/>
      <c r="B2644" s="78" t="s">
        <v>41</v>
      </c>
      <c r="C2644" s="90">
        <f>AT2595</f>
        <v>0</v>
      </c>
      <c r="D2644" s="83">
        <f>Y2612*C2644</f>
        <v>0</v>
      </c>
      <c r="E2644" s="34">
        <f>Z2612*C2644</f>
        <v>0</v>
      </c>
      <c r="F2644" s="88"/>
      <c r="G2644" s="88"/>
      <c r="H2644" s="88"/>
      <c r="L2644" s="86" t="s">
        <v>181</v>
      </c>
    </row>
    <row r="2645" spans="1:12" ht="15" customHeight="1" x14ac:dyDescent="0.2">
      <c r="A2645" s="45"/>
      <c r="B2645" s="78" t="s">
        <v>42</v>
      </c>
      <c r="C2645" s="90">
        <f>AU2595</f>
        <v>0</v>
      </c>
      <c r="D2645" s="83">
        <f>Y2607*C2645</f>
        <v>0</v>
      </c>
      <c r="E2645" s="34">
        <f>Z2607*C2645</f>
        <v>0</v>
      </c>
      <c r="F2645" s="88"/>
      <c r="G2645" s="88"/>
      <c r="H2645" s="88"/>
    </row>
    <row r="2646" spans="1:12" ht="15" customHeight="1" x14ac:dyDescent="0.2">
      <c r="A2646" s="45"/>
      <c r="B2646" s="78" t="s">
        <v>43</v>
      </c>
      <c r="C2646" s="90">
        <f>AV2595</f>
        <v>0</v>
      </c>
      <c r="D2646" s="83">
        <f t="shared" ref="D2646:D2648" si="509">Y2609*C2646</f>
        <v>0</v>
      </c>
      <c r="E2646" s="34">
        <f>Z2609*C2646</f>
        <v>0</v>
      </c>
      <c r="F2646" s="88"/>
      <c r="G2646" s="88"/>
      <c r="H2646" s="88"/>
      <c r="L2646" s="86" t="s">
        <v>140</v>
      </c>
    </row>
    <row r="2647" spans="1:12" ht="15" customHeight="1" x14ac:dyDescent="0.2">
      <c r="A2647" s="45"/>
      <c r="B2647" s="78" t="s">
        <v>44</v>
      </c>
      <c r="C2647" s="90">
        <f>AW2595</f>
        <v>0</v>
      </c>
      <c r="D2647" s="83">
        <f t="shared" si="509"/>
        <v>0</v>
      </c>
      <c r="E2647" s="34">
        <f>Z2611*C2647</f>
        <v>0</v>
      </c>
      <c r="F2647" s="88"/>
      <c r="G2647" s="88"/>
      <c r="H2647" s="88"/>
    </row>
    <row r="2648" spans="1:12" ht="15" customHeight="1" x14ac:dyDescent="0.2">
      <c r="A2648" s="45"/>
      <c r="B2648" s="78" t="s">
        <v>45</v>
      </c>
      <c r="C2648" s="90">
        <f>AX2595</f>
        <v>0</v>
      </c>
      <c r="D2648" s="83">
        <f t="shared" si="509"/>
        <v>0</v>
      </c>
      <c r="E2648" s="34">
        <f>Z2610*C2648</f>
        <v>0</v>
      </c>
      <c r="F2648" s="88"/>
      <c r="G2648" s="88"/>
      <c r="H2648" s="88"/>
      <c r="L2648" s="86" t="s">
        <v>182</v>
      </c>
    </row>
    <row r="2649" spans="1:12" ht="15" customHeight="1" x14ac:dyDescent="0.2">
      <c r="A2649" s="45"/>
      <c r="B2649" s="78" t="s">
        <v>46</v>
      </c>
      <c r="C2649" s="90">
        <f>AY2595</f>
        <v>0</v>
      </c>
      <c r="D2649" s="83">
        <f>Y2608*C2649</f>
        <v>0</v>
      </c>
      <c r="E2649" s="34">
        <f>Z2608*C2649</f>
        <v>0</v>
      </c>
      <c r="F2649" s="88"/>
      <c r="G2649" s="88"/>
      <c r="H2649" s="88"/>
      <c r="L2649" s="86" t="s">
        <v>183</v>
      </c>
    </row>
    <row r="2650" spans="1:12" ht="15" customHeight="1" x14ac:dyDescent="0.2">
      <c r="A2650" s="45"/>
      <c r="B2650" s="53"/>
      <c r="C2650" s="89"/>
      <c r="D2650" s="83">
        <f t="shared" ref="D2650:D2651" si="510">Y2613*C2650</f>
        <v>0</v>
      </c>
      <c r="E2650" s="34">
        <f t="shared" ref="E2650:E2651" si="511">P2623*C2650</f>
        <v>0</v>
      </c>
      <c r="F2650" s="88"/>
      <c r="G2650" s="88"/>
      <c r="H2650" s="88"/>
      <c r="L2650" s="86" t="s">
        <v>184</v>
      </c>
    </row>
    <row r="2651" spans="1:12" ht="15" customHeight="1" x14ac:dyDescent="0.2">
      <c r="A2651" s="45"/>
      <c r="B2651" s="53"/>
      <c r="C2651" s="89"/>
      <c r="D2651" s="83">
        <f t="shared" si="510"/>
        <v>0</v>
      </c>
      <c r="E2651" s="34">
        <f t="shared" si="511"/>
        <v>0</v>
      </c>
      <c r="F2651" s="88"/>
      <c r="G2651" s="88"/>
      <c r="H2651" s="88"/>
    </row>
    <row r="2652" spans="1:12" ht="15" customHeight="1" x14ac:dyDescent="0.2">
      <c r="A2652" s="45"/>
      <c r="B2652" s="91"/>
      <c r="C2652" s="91"/>
      <c r="D2652" s="92">
        <f t="shared" ref="D2652:E2652" si="512">SUM(D2640:D2651)</f>
        <v>0</v>
      </c>
      <c r="E2652" s="93">
        <f t="shared" si="512"/>
        <v>0</v>
      </c>
      <c r="F2652" s="41"/>
      <c r="G2652" s="88"/>
      <c r="H2652" s="45"/>
      <c r="L2652" s="86" t="s">
        <v>160</v>
      </c>
    </row>
    <row r="2653" spans="1:12" ht="15" customHeight="1" x14ac:dyDescent="0.2">
      <c r="A2653" s="45"/>
      <c r="B2653" s="33" t="s">
        <v>187</v>
      </c>
      <c r="C2653" s="61"/>
      <c r="D2653" s="94">
        <f>SUM(D2625,D2617,D2639,D2652)</f>
        <v>333555.33</v>
      </c>
      <c r="E2653" s="95">
        <f>SUM(E2652,E2625,E2617,E2639)</f>
        <v>235130</v>
      </c>
      <c r="F2653" s="92">
        <f>SUM(F2652,F2639,F2628,F2617)</f>
        <v>0</v>
      </c>
      <c r="G2653" s="45"/>
      <c r="H2653" s="45"/>
    </row>
    <row r="2654" spans="1:12" ht="15" customHeight="1" x14ac:dyDescent="0.2">
      <c r="A2654" s="45"/>
      <c r="B2654" s="45"/>
      <c r="C2654" s="45"/>
      <c r="D2654" s="45"/>
      <c r="E2654" s="45"/>
      <c r="F2654" s="45"/>
      <c r="G2654" s="45"/>
      <c r="H2654" s="45"/>
      <c r="L2654" s="86" t="s">
        <v>185</v>
      </c>
    </row>
    <row r="2655" spans="1:12" ht="15" customHeight="1" x14ac:dyDescent="0.2">
      <c r="L2655" s="86" t="s">
        <v>186</v>
      </c>
    </row>
    <row r="2656" spans="1:12" ht="15" customHeight="1" x14ac:dyDescent="0.2">
      <c r="L2656" s="86" t="s">
        <v>188</v>
      </c>
    </row>
    <row r="2657" spans="2:26" ht="15.75" customHeight="1" x14ac:dyDescent="0.2"/>
    <row r="2658" spans="2:26" ht="15" customHeight="1" x14ac:dyDescent="0.2">
      <c r="L2658" s="86" t="s">
        <v>189</v>
      </c>
    </row>
    <row r="2659" spans="2:26" ht="15.75" customHeight="1" x14ac:dyDescent="0.2"/>
    <row r="2660" spans="2:26" ht="15" customHeight="1" x14ac:dyDescent="0.2">
      <c r="L2660" s="86" t="s">
        <v>190</v>
      </c>
    </row>
    <row r="2661" spans="2:26" ht="15" customHeight="1" x14ac:dyDescent="0.2">
      <c r="L2661" s="86" t="s">
        <v>191</v>
      </c>
    </row>
    <row r="2662" spans="2:26" ht="15" customHeight="1" x14ac:dyDescent="0.2">
      <c r="L2662" s="24" t="s">
        <v>192</v>
      </c>
      <c r="M2662" s="24"/>
      <c r="N2662" s="24"/>
      <c r="O2662" s="24"/>
      <c r="P2662" s="24"/>
      <c r="Q2662" s="24"/>
      <c r="R2662" s="24"/>
      <c r="S2662" s="24"/>
    </row>
    <row r="2663" spans="2:26" ht="15" customHeight="1" x14ac:dyDescent="0.2">
      <c r="B2663" s="33"/>
      <c r="C2663" s="96"/>
      <c r="D2663" s="96" t="s">
        <v>193</v>
      </c>
      <c r="E2663" s="96"/>
      <c r="F2663" s="96"/>
      <c r="G2663" s="96"/>
      <c r="H2663" s="33" t="s">
        <v>193</v>
      </c>
      <c r="I2663" s="96"/>
      <c r="J2663" s="96"/>
      <c r="K2663" s="96"/>
      <c r="L2663" s="33" t="s">
        <v>194</v>
      </c>
      <c r="M2663" s="96"/>
      <c r="N2663" s="96"/>
      <c r="O2663" s="96"/>
      <c r="P2663" s="96"/>
      <c r="Q2663" s="96"/>
      <c r="R2663" s="96"/>
      <c r="S2663" s="96"/>
      <c r="T2663" s="96"/>
      <c r="U2663" s="96"/>
      <c r="V2663" s="96"/>
      <c r="W2663" s="96"/>
      <c r="X2663" s="96"/>
      <c r="Y2663" s="96"/>
      <c r="Z2663" s="96"/>
    </row>
    <row r="2664" spans="2:26" ht="15" customHeight="1" x14ac:dyDescent="0.2">
      <c r="B2664" s="33" t="s">
        <v>195</v>
      </c>
      <c r="C2664" s="96" t="s">
        <v>101</v>
      </c>
      <c r="D2664" s="96"/>
      <c r="E2664" s="96"/>
      <c r="F2664" s="96"/>
      <c r="G2664" s="96"/>
      <c r="H2664" s="33"/>
      <c r="I2664" s="96"/>
      <c r="J2664" s="96"/>
      <c r="K2664" s="96"/>
      <c r="L2664" s="33" t="s">
        <v>196</v>
      </c>
      <c r="M2664" s="97">
        <f t="shared" ref="M2664:M2665" si="513">V2695*1.35</f>
        <v>0</v>
      </c>
      <c r="N2664" s="96"/>
      <c r="O2664" s="96"/>
      <c r="P2664" s="96"/>
      <c r="Q2664" s="96"/>
      <c r="R2664" s="96"/>
      <c r="S2664" s="96"/>
      <c r="T2664" s="96"/>
      <c r="U2664" s="96"/>
      <c r="V2664" s="96"/>
      <c r="W2664" s="96"/>
      <c r="X2664" s="96"/>
      <c r="Y2664" s="96"/>
      <c r="Z2664" s="96"/>
    </row>
    <row r="2665" spans="2:26" ht="15" customHeight="1" x14ac:dyDescent="0.2">
      <c r="B2665" s="33" t="s">
        <v>104</v>
      </c>
      <c r="C2665" s="98">
        <v>651</v>
      </c>
      <c r="D2665" s="96">
        <v>434</v>
      </c>
      <c r="E2665" s="96">
        <f t="shared" ref="E2665:E2668" si="514">D2665*50%</f>
        <v>217</v>
      </c>
      <c r="F2665" s="96"/>
      <c r="G2665" s="96"/>
      <c r="H2665" s="33" t="s">
        <v>197</v>
      </c>
      <c r="I2665" s="96"/>
      <c r="J2665" s="96"/>
      <c r="K2665" s="96"/>
      <c r="L2665" s="33" t="s">
        <v>198</v>
      </c>
      <c r="M2665" s="97">
        <f t="shared" si="513"/>
        <v>0</v>
      </c>
      <c r="N2665" s="96"/>
      <c r="O2665" s="96"/>
      <c r="P2665" s="96"/>
      <c r="Q2665" s="96"/>
      <c r="R2665" s="96"/>
      <c r="S2665" s="96"/>
      <c r="T2665" s="96"/>
      <c r="U2665" s="96"/>
      <c r="V2665" s="96"/>
      <c r="W2665" s="96"/>
      <c r="X2665" s="96"/>
      <c r="Y2665" s="96"/>
      <c r="Z2665" s="96"/>
    </row>
    <row r="2666" spans="2:26" ht="15" customHeight="1" x14ac:dyDescent="0.2">
      <c r="B2666" s="33" t="s">
        <v>108</v>
      </c>
      <c r="C2666" s="98">
        <v>651</v>
      </c>
      <c r="D2666" s="96">
        <v>434</v>
      </c>
      <c r="E2666" s="96">
        <f t="shared" si="514"/>
        <v>217</v>
      </c>
      <c r="F2666" s="96"/>
      <c r="G2666" s="96"/>
      <c r="H2666" s="33" t="s">
        <v>102</v>
      </c>
      <c r="I2666" s="98">
        <v>8000.2</v>
      </c>
      <c r="J2666" s="96">
        <v>6450</v>
      </c>
      <c r="K2666" s="96">
        <v>1935</v>
      </c>
      <c r="L2666" s="33" t="s">
        <v>199</v>
      </c>
      <c r="M2666" s="97">
        <f>V2697*1.4</f>
        <v>0</v>
      </c>
      <c r="N2666" s="96"/>
      <c r="O2666" s="96"/>
      <c r="P2666" s="96"/>
      <c r="Q2666" s="96"/>
      <c r="R2666" s="96"/>
      <c r="S2666" s="96"/>
      <c r="T2666" s="96"/>
      <c r="U2666" s="96"/>
      <c r="V2666" s="96"/>
      <c r="W2666" s="96"/>
      <c r="X2666" s="96"/>
      <c r="Y2666" s="96"/>
      <c r="Z2666" s="96"/>
    </row>
    <row r="2667" spans="2:26" ht="15" customHeight="1" x14ac:dyDescent="0.2">
      <c r="B2667" s="33" t="s">
        <v>111</v>
      </c>
      <c r="C2667" s="98">
        <v>900</v>
      </c>
      <c r="D2667" s="96">
        <v>600</v>
      </c>
      <c r="E2667" s="96">
        <f t="shared" si="514"/>
        <v>300</v>
      </c>
      <c r="F2667" s="96"/>
      <c r="G2667" s="96"/>
      <c r="H2667" s="33" t="s">
        <v>105</v>
      </c>
      <c r="I2667" s="98">
        <v>8000.2</v>
      </c>
      <c r="J2667" s="96">
        <v>6450</v>
      </c>
      <c r="K2667" s="96">
        <v>1935</v>
      </c>
      <c r="L2667" s="33" t="s">
        <v>200</v>
      </c>
      <c r="M2667" s="97">
        <f t="shared" ref="M2667:M2669" si="515">V2698*1.35</f>
        <v>0</v>
      </c>
      <c r="N2667" s="96"/>
      <c r="O2667" s="96"/>
      <c r="P2667" s="96"/>
      <c r="Q2667" s="96"/>
      <c r="R2667" s="96"/>
      <c r="S2667" s="96"/>
      <c r="T2667" s="96"/>
      <c r="U2667" s="96"/>
      <c r="V2667" s="96"/>
      <c r="W2667" s="96"/>
      <c r="X2667" s="96"/>
      <c r="Y2667" s="96"/>
      <c r="Z2667" s="96"/>
    </row>
    <row r="2668" spans="2:26" ht="15" customHeight="1" x14ac:dyDescent="0.2">
      <c r="B2668" s="33" t="s">
        <v>113</v>
      </c>
      <c r="C2668" s="98">
        <v>900</v>
      </c>
      <c r="D2668" s="96">
        <v>600</v>
      </c>
      <c r="E2668" s="96">
        <f t="shared" si="514"/>
        <v>300</v>
      </c>
      <c r="F2668" s="96"/>
      <c r="G2668" s="96"/>
      <c r="H2668" s="33" t="s">
        <v>201</v>
      </c>
      <c r="I2668" s="98">
        <v>4550</v>
      </c>
      <c r="J2668" s="96">
        <v>3500</v>
      </c>
      <c r="K2668" s="96">
        <v>1050</v>
      </c>
      <c r="L2668" s="33" t="s">
        <v>202</v>
      </c>
      <c r="M2668" s="97">
        <f t="shared" si="515"/>
        <v>0</v>
      </c>
      <c r="N2668" s="96"/>
      <c r="O2668" s="96"/>
      <c r="P2668" s="96"/>
      <c r="Q2668" s="96"/>
      <c r="R2668" s="96"/>
      <c r="S2668" s="96"/>
      <c r="T2668" s="96"/>
      <c r="U2668" s="96"/>
      <c r="V2668" s="96"/>
      <c r="W2668" s="96"/>
      <c r="X2668" s="96"/>
      <c r="Y2668" s="96"/>
      <c r="Z2668" s="96"/>
    </row>
    <row r="2669" spans="2:26" ht="15" customHeight="1" x14ac:dyDescent="0.2">
      <c r="B2669" s="33" t="s">
        <v>117</v>
      </c>
      <c r="C2669" s="98">
        <v>1304.19</v>
      </c>
      <c r="D2669" s="98">
        <v>1011</v>
      </c>
      <c r="E2669" s="96">
        <v>293</v>
      </c>
      <c r="F2669" s="96"/>
      <c r="G2669" s="96"/>
      <c r="H2669" s="33" t="s">
        <v>132</v>
      </c>
      <c r="I2669" s="98">
        <v>7605</v>
      </c>
      <c r="J2669" s="96">
        <v>6450</v>
      </c>
      <c r="K2669" s="96">
        <v>1935</v>
      </c>
      <c r="L2669" s="33" t="s">
        <v>203</v>
      </c>
      <c r="M2669" s="97">
        <f t="shared" si="515"/>
        <v>0</v>
      </c>
      <c r="N2669" s="96"/>
      <c r="O2669" s="96"/>
      <c r="P2669" s="96"/>
      <c r="Q2669" s="96"/>
      <c r="R2669" s="96"/>
      <c r="S2669" s="96"/>
      <c r="T2669" s="96"/>
      <c r="U2669" s="96"/>
      <c r="V2669" s="96"/>
      <c r="W2669" s="96"/>
      <c r="X2669" s="96"/>
      <c r="Y2669" s="96"/>
      <c r="Z2669" s="96"/>
    </row>
    <row r="2670" spans="2:26" ht="15" customHeight="1" x14ac:dyDescent="0.2">
      <c r="B2670" s="33" t="s">
        <v>121</v>
      </c>
      <c r="C2670" s="98">
        <v>1006.5</v>
      </c>
      <c r="D2670" s="96">
        <v>677</v>
      </c>
      <c r="E2670" s="96">
        <f>D2670*50%</f>
        <v>338.5</v>
      </c>
      <c r="F2670" s="96"/>
      <c r="G2670" s="96"/>
      <c r="H2670" s="33" t="s">
        <v>137</v>
      </c>
      <c r="I2670" s="98">
        <v>5751.2</v>
      </c>
      <c r="J2670" s="96">
        <v>4625</v>
      </c>
      <c r="K2670" s="96">
        <v>1387.5</v>
      </c>
      <c r="L2670" s="33"/>
      <c r="M2670" s="96"/>
      <c r="N2670" s="96"/>
      <c r="O2670" s="96"/>
      <c r="P2670" s="96"/>
      <c r="Q2670" s="96"/>
      <c r="R2670" s="96"/>
      <c r="S2670" s="96"/>
      <c r="T2670" s="96"/>
      <c r="U2670" s="96"/>
      <c r="V2670" s="96"/>
      <c r="W2670" s="96"/>
      <c r="X2670" s="96"/>
      <c r="Y2670" s="96"/>
      <c r="Z2670" s="96"/>
    </row>
    <row r="2671" spans="2:26" ht="15" customHeight="1" x14ac:dyDescent="0.2">
      <c r="B2671" s="33" t="s">
        <v>126</v>
      </c>
      <c r="C2671" s="98">
        <v>1050.32</v>
      </c>
      <c r="D2671" s="96">
        <v>691</v>
      </c>
      <c r="E2671" s="96">
        <v>359</v>
      </c>
      <c r="F2671" s="96"/>
      <c r="G2671" s="96"/>
      <c r="H2671" s="33" t="s">
        <v>142</v>
      </c>
      <c r="I2671" s="98">
        <v>8000.2</v>
      </c>
      <c r="J2671" s="96">
        <v>6450</v>
      </c>
      <c r="K2671" s="96">
        <v>1935</v>
      </c>
      <c r="L2671" s="33"/>
      <c r="M2671" s="96"/>
      <c r="N2671" s="96"/>
      <c r="O2671" s="96"/>
      <c r="P2671" s="96"/>
      <c r="Q2671" s="96"/>
      <c r="R2671" s="96"/>
      <c r="S2671" s="96"/>
      <c r="T2671" s="96"/>
      <c r="U2671" s="96"/>
      <c r="V2671" s="96"/>
      <c r="W2671" s="96"/>
      <c r="X2671" s="96"/>
      <c r="Y2671" s="96"/>
      <c r="Z2671" s="96"/>
    </row>
    <row r="2672" spans="2:26" ht="15" customHeight="1" x14ac:dyDescent="0.2">
      <c r="B2672" s="33" t="s">
        <v>141</v>
      </c>
      <c r="C2672" s="98">
        <v>1850.8</v>
      </c>
      <c r="D2672" s="96">
        <v>1322</v>
      </c>
      <c r="E2672" s="96">
        <v>529</v>
      </c>
      <c r="F2672" s="96"/>
      <c r="G2672" s="96"/>
      <c r="H2672" s="33" t="s">
        <v>145</v>
      </c>
      <c r="I2672" s="98">
        <v>8000.2</v>
      </c>
      <c r="J2672" s="96">
        <v>6450</v>
      </c>
      <c r="K2672" s="96">
        <v>1935</v>
      </c>
      <c r="L2672" s="33"/>
      <c r="M2672" s="96"/>
      <c r="N2672" s="96"/>
      <c r="O2672" s="96"/>
      <c r="P2672" s="96"/>
      <c r="Q2672" s="96"/>
      <c r="R2672" s="96"/>
      <c r="S2672" s="96"/>
      <c r="T2672" s="96"/>
      <c r="U2672" s="96"/>
      <c r="V2672" s="96"/>
      <c r="W2672" s="96"/>
      <c r="X2672" s="96"/>
      <c r="Y2672" s="96"/>
      <c r="Z2672" s="96"/>
    </row>
    <row r="2673" spans="2:26" ht="15" customHeight="1" x14ac:dyDescent="0.2">
      <c r="B2673" s="33" t="s">
        <v>144</v>
      </c>
      <c r="C2673" s="98">
        <v>3005.85</v>
      </c>
      <c r="D2673" s="96">
        <v>2078</v>
      </c>
      <c r="E2673" s="96">
        <v>933</v>
      </c>
      <c r="F2673" s="96"/>
      <c r="G2673" s="96"/>
      <c r="H2673" s="33"/>
      <c r="I2673" s="96"/>
      <c r="J2673" s="96"/>
      <c r="K2673" s="96"/>
      <c r="L2673" s="33"/>
      <c r="M2673" s="96"/>
      <c r="N2673" s="96"/>
      <c r="O2673" s="96"/>
      <c r="P2673" s="96"/>
      <c r="Q2673" s="96"/>
      <c r="R2673" s="96"/>
      <c r="S2673" s="96"/>
      <c r="T2673" s="96"/>
      <c r="U2673" s="96"/>
      <c r="V2673" s="96"/>
      <c r="W2673" s="96"/>
      <c r="X2673" s="96"/>
      <c r="Y2673" s="96"/>
      <c r="Z2673" s="96"/>
    </row>
    <row r="2674" spans="2:26" ht="15" customHeight="1" x14ac:dyDescent="0.2">
      <c r="B2674" s="33" t="s">
        <v>147</v>
      </c>
      <c r="C2674" s="98">
        <v>5500.6</v>
      </c>
      <c r="D2674" s="96">
        <v>3929</v>
      </c>
      <c r="E2674" s="96">
        <v>1572</v>
      </c>
      <c r="F2674" s="96"/>
      <c r="G2674" s="96"/>
      <c r="H2674" s="33"/>
      <c r="I2674" s="96"/>
      <c r="J2674" s="96"/>
      <c r="K2674" s="96"/>
      <c r="L2674" s="33"/>
      <c r="M2674" s="96"/>
      <c r="N2674" s="96"/>
      <c r="O2674" s="96"/>
      <c r="P2674" s="96"/>
      <c r="Q2674" s="96"/>
      <c r="R2674" s="96"/>
      <c r="S2674" s="96"/>
      <c r="T2674" s="96"/>
      <c r="U2674" s="96"/>
      <c r="V2674" s="96"/>
      <c r="W2674" s="96"/>
      <c r="X2674" s="96"/>
      <c r="Y2674" s="96"/>
      <c r="Z2674" s="96"/>
    </row>
    <row r="2675" spans="2:26" ht="15" customHeight="1" x14ac:dyDescent="0.2">
      <c r="B2675" s="33" t="s">
        <v>150</v>
      </c>
      <c r="C2675" s="98">
        <v>6202</v>
      </c>
      <c r="D2675" s="96">
        <v>4430</v>
      </c>
      <c r="E2675" s="96">
        <v>1772</v>
      </c>
      <c r="F2675" s="96"/>
      <c r="G2675" s="96"/>
      <c r="H2675" s="33"/>
      <c r="I2675" s="96"/>
      <c r="J2675" s="96"/>
      <c r="K2675" s="96"/>
      <c r="L2675" s="33"/>
      <c r="M2675" s="96"/>
      <c r="N2675" s="96"/>
      <c r="O2675" s="96"/>
      <c r="P2675" s="96"/>
      <c r="Q2675" s="96"/>
      <c r="R2675" s="96"/>
      <c r="S2675" s="96"/>
      <c r="T2675" s="96"/>
      <c r="U2675" s="96"/>
      <c r="V2675" s="96"/>
      <c r="W2675" s="96"/>
      <c r="X2675" s="96"/>
      <c r="Y2675" s="96"/>
      <c r="Z2675" s="96"/>
    </row>
    <row r="2676" spans="2:26" ht="15" customHeight="1" x14ac:dyDescent="0.2">
      <c r="B2676" s="33" t="s">
        <v>152</v>
      </c>
      <c r="C2676" s="98">
        <v>6202</v>
      </c>
      <c r="D2676" s="96">
        <v>4430</v>
      </c>
      <c r="E2676" s="96">
        <v>1772</v>
      </c>
      <c r="F2676" s="96"/>
      <c r="G2676" s="96"/>
      <c r="H2676" s="33"/>
      <c r="I2676" s="96"/>
      <c r="J2676" s="96"/>
      <c r="K2676" s="96"/>
      <c r="L2676" s="33"/>
      <c r="M2676" s="96"/>
      <c r="N2676" s="96"/>
      <c r="O2676" s="96"/>
      <c r="P2676" s="96"/>
      <c r="Q2676" s="96"/>
      <c r="R2676" s="96"/>
      <c r="S2676" s="96"/>
      <c r="T2676" s="96"/>
      <c r="U2676" s="96"/>
      <c r="V2676" s="96"/>
      <c r="W2676" s="96"/>
      <c r="X2676" s="96"/>
      <c r="Y2676" s="96"/>
      <c r="Z2676" s="96"/>
    </row>
    <row r="2677" spans="2:26" ht="15" customHeight="1" x14ac:dyDescent="0.2">
      <c r="B2677" s="33" t="s">
        <v>155</v>
      </c>
      <c r="C2677" s="98">
        <v>7301</v>
      </c>
      <c r="D2677" s="96">
        <v>5770</v>
      </c>
      <c r="E2677" s="96">
        <v>2086</v>
      </c>
      <c r="F2677" s="96"/>
      <c r="G2677" s="96"/>
      <c r="H2677" s="33"/>
      <c r="I2677" s="96"/>
      <c r="J2677" s="96"/>
      <c r="K2677" s="96"/>
      <c r="L2677" s="33"/>
      <c r="M2677" s="96"/>
      <c r="N2677" s="96"/>
      <c r="O2677" s="96"/>
      <c r="P2677" s="96"/>
      <c r="Q2677" s="96"/>
      <c r="R2677" s="96"/>
      <c r="S2677" s="96"/>
      <c r="T2677" s="96"/>
      <c r="U2677" s="96"/>
      <c r="V2677" s="96"/>
      <c r="W2677" s="96"/>
      <c r="X2677" s="96"/>
      <c r="Y2677" s="96"/>
      <c r="Z2677" s="96"/>
    </row>
    <row r="2678" spans="2:26" ht="15" customHeight="1" x14ac:dyDescent="0.2">
      <c r="B2678" s="33" t="s">
        <v>157</v>
      </c>
      <c r="C2678" s="98">
        <v>3800</v>
      </c>
      <c r="D2678" s="96">
        <v>3600</v>
      </c>
      <c r="E2678" s="96">
        <v>894</v>
      </c>
      <c r="F2678" s="96"/>
      <c r="G2678" s="96"/>
      <c r="H2678" s="33"/>
      <c r="I2678" s="96"/>
      <c r="J2678" s="96"/>
      <c r="K2678" s="96"/>
      <c r="L2678" s="33"/>
      <c r="M2678" s="96"/>
      <c r="N2678" s="96"/>
      <c r="O2678" s="96"/>
      <c r="P2678" s="96"/>
      <c r="Q2678" s="96"/>
      <c r="R2678" s="96"/>
      <c r="S2678" s="96"/>
      <c r="T2678" s="96"/>
      <c r="U2678" s="96"/>
      <c r="V2678" s="96"/>
      <c r="W2678" s="96"/>
      <c r="X2678" s="96"/>
      <c r="Y2678" s="96"/>
      <c r="Z2678" s="96"/>
    </row>
    <row r="2679" spans="2:26" ht="15" customHeight="1" x14ac:dyDescent="0.2">
      <c r="C2679" s="86">
        <f t="shared" ref="C2679:C2680" si="516">D2679+E2679</f>
        <v>2002</v>
      </c>
      <c r="D2679" s="86">
        <v>1300</v>
      </c>
      <c r="E2679" s="86">
        <f t="shared" ref="E2679:E2680" si="517">D2679*54%</f>
        <v>702</v>
      </c>
    </row>
    <row r="2680" spans="2:26" ht="15" customHeight="1" x14ac:dyDescent="0.2">
      <c r="C2680" s="86">
        <f t="shared" si="516"/>
        <v>2002</v>
      </c>
      <c r="D2680" s="86">
        <v>1300</v>
      </c>
      <c r="E2680" s="86">
        <f t="shared" si="517"/>
        <v>702</v>
      </c>
    </row>
    <row r="2681" spans="2:26" ht="15.75" customHeight="1" x14ac:dyDescent="0.2"/>
    <row r="2682" spans="2:26" ht="15.75" customHeight="1" x14ac:dyDescent="0.2"/>
    <row r="2683" spans="2:26" ht="15.75" customHeight="1" x14ac:dyDescent="0.2"/>
    <row r="2684" spans="2:26" ht="15.75" customHeight="1" x14ac:dyDescent="0.2"/>
    <row r="2685" spans="2:26" ht="15.75" customHeight="1" x14ac:dyDescent="0.2"/>
    <row r="2686" spans="2:26" ht="15.75" customHeight="1" x14ac:dyDescent="0.2"/>
    <row r="2687" spans="2:26" ht="15.75" customHeight="1" x14ac:dyDescent="0.2"/>
    <row r="2688" spans="2:26" ht="15.75" customHeight="1" x14ac:dyDescent="0.2"/>
    <row r="2689" spans="1:60" ht="15.75" customHeight="1" x14ac:dyDescent="0.2"/>
    <row r="2690" spans="1:60" ht="15.75" customHeight="1" x14ac:dyDescent="0.2"/>
    <row r="2691" spans="1:60" ht="15.75" customHeight="1" x14ac:dyDescent="0.2"/>
    <row r="2692" spans="1:60" ht="15.75" customHeight="1" x14ac:dyDescent="0.2"/>
    <row r="2693" spans="1:60" ht="15.75" customHeight="1" x14ac:dyDescent="0.2"/>
    <row r="2694" spans="1:60" ht="15.75" customHeight="1" x14ac:dyDescent="0.2"/>
    <row r="2695" spans="1:60" ht="57" customHeight="1" x14ac:dyDescent="0.2">
      <c r="A2695" s="215"/>
      <c r="B2695" s="215"/>
      <c r="C2695" s="215"/>
      <c r="D2695" s="215"/>
      <c r="E2695" s="215"/>
      <c r="F2695" s="215"/>
      <c r="G2695" s="215"/>
      <c r="H2695" s="215"/>
      <c r="I2695" s="215"/>
      <c r="J2695" s="215"/>
      <c r="K2695" s="215"/>
      <c r="L2695" s="215"/>
      <c r="M2695" s="215"/>
      <c r="N2695" s="215"/>
      <c r="O2695" s="215"/>
      <c r="P2695" s="215"/>
      <c r="Q2695" s="215"/>
      <c r="R2695" s="215"/>
      <c r="S2695" s="215"/>
      <c r="T2695" s="215"/>
      <c r="U2695" s="215"/>
      <c r="V2695" s="215"/>
      <c r="W2695" s="215"/>
      <c r="X2695" s="215"/>
      <c r="Y2695" s="215"/>
      <c r="Z2695" s="215"/>
      <c r="AA2695" s="215"/>
      <c r="AB2695" s="215"/>
      <c r="AC2695" s="215"/>
      <c r="AD2695" s="215"/>
      <c r="AE2695" s="215"/>
      <c r="AF2695" s="215"/>
      <c r="AG2695" s="215"/>
      <c r="AH2695" s="215"/>
      <c r="AI2695" s="215"/>
      <c r="AJ2695" s="215"/>
      <c r="AK2695" s="215"/>
      <c r="AL2695" s="215"/>
      <c r="AM2695" s="215"/>
      <c r="AN2695" s="215"/>
      <c r="AO2695" s="215"/>
      <c r="AP2695" s="215"/>
      <c r="AQ2695" s="215"/>
      <c r="AR2695" s="215"/>
      <c r="AS2695" s="215"/>
      <c r="AT2695" s="215"/>
      <c r="AU2695" s="215"/>
      <c r="AV2695" s="215"/>
      <c r="AW2695" s="215"/>
      <c r="AX2695" s="215"/>
      <c r="AY2695" s="215"/>
      <c r="AZ2695" s="215"/>
      <c r="BA2695" s="215"/>
      <c r="BB2695" s="215"/>
      <c r="BC2695" s="215"/>
      <c r="BD2695" s="215"/>
      <c r="BE2695" s="215"/>
      <c r="BF2695" s="215"/>
      <c r="BG2695" s="215"/>
      <c r="BH2695" s="215"/>
    </row>
    <row r="2696" spans="1:60" ht="15.75" customHeight="1" x14ac:dyDescent="0.2"/>
    <row r="2697" spans="1:60" ht="15.75" customHeight="1" x14ac:dyDescent="0.2"/>
    <row r="2698" spans="1:60" ht="15.75" customHeight="1" x14ac:dyDescent="0.2"/>
    <row r="2699" spans="1:60" ht="15.75" customHeight="1" x14ac:dyDescent="0.2"/>
    <row r="2700" spans="1:60" ht="15.75" customHeight="1" x14ac:dyDescent="0.2"/>
    <row r="2701" spans="1:60" ht="15.75" customHeight="1" x14ac:dyDescent="0.2"/>
    <row r="2702" spans="1:60" ht="15.75" customHeight="1" x14ac:dyDescent="0.2"/>
    <row r="2703" spans="1:60" ht="15" customHeight="1" x14ac:dyDescent="0.2">
      <c r="A2703" s="1" t="s">
        <v>0</v>
      </c>
      <c r="B2703" s="1" t="s">
        <v>1</v>
      </c>
      <c r="C2703" s="2" t="s">
        <v>2</v>
      </c>
      <c r="D2703" s="2" t="s">
        <v>3</v>
      </c>
      <c r="E2703" s="2" t="s">
        <v>4</v>
      </c>
      <c r="F2703" s="2" t="s">
        <v>5</v>
      </c>
      <c r="G2703" s="2" t="s">
        <v>6</v>
      </c>
      <c r="H2703" s="2" t="s">
        <v>7</v>
      </c>
      <c r="I2703" s="2" t="s">
        <v>8</v>
      </c>
      <c r="J2703" s="2" t="s">
        <v>9</v>
      </c>
      <c r="K2703" s="2" t="s">
        <v>10</v>
      </c>
      <c r="L2703" s="2" t="s">
        <v>11</v>
      </c>
      <c r="M2703" s="2" t="s">
        <v>12</v>
      </c>
      <c r="N2703" s="2" t="s">
        <v>13</v>
      </c>
      <c r="O2703" s="2" t="s">
        <v>14</v>
      </c>
      <c r="P2703" s="1" t="s">
        <v>15</v>
      </c>
      <c r="Q2703" s="1" t="s">
        <v>16</v>
      </c>
      <c r="R2703" s="3" t="s">
        <v>17</v>
      </c>
      <c r="S2703" s="3" t="s">
        <v>18</v>
      </c>
      <c r="T2703" s="3" t="s">
        <v>19</v>
      </c>
      <c r="U2703" s="4" t="s">
        <v>20</v>
      </c>
      <c r="V2703" s="3" t="s">
        <v>21</v>
      </c>
      <c r="W2703" s="3" t="s">
        <v>22</v>
      </c>
      <c r="X2703" s="4" t="s">
        <v>23</v>
      </c>
      <c r="Y2703" s="4"/>
      <c r="Z2703" s="4"/>
      <c r="AA2703" s="4"/>
      <c r="AB2703" s="6" t="s">
        <v>27</v>
      </c>
      <c r="AC2703" s="6" t="s">
        <v>28</v>
      </c>
      <c r="AD2703" s="7" t="s">
        <v>29</v>
      </c>
      <c r="AE2703" s="6" t="s">
        <v>30</v>
      </c>
      <c r="AF2703" s="8" t="s">
        <v>31</v>
      </c>
      <c r="AG2703" s="8" t="s">
        <v>32</v>
      </c>
      <c r="AH2703" s="8" t="s">
        <v>33</v>
      </c>
      <c r="AI2703" s="8"/>
      <c r="AJ2703" s="8" t="s">
        <v>34</v>
      </c>
      <c r="AK2703" s="8" t="s">
        <v>35</v>
      </c>
      <c r="AL2703" s="8" t="s">
        <v>36</v>
      </c>
      <c r="AM2703" s="8" t="s">
        <v>37</v>
      </c>
      <c r="AN2703" s="8" t="s">
        <v>38</v>
      </c>
      <c r="AO2703" s="8" t="s">
        <v>170</v>
      </c>
      <c r="AP2703" s="9" t="s">
        <v>39</v>
      </c>
      <c r="AQ2703" s="9" t="s">
        <v>40</v>
      </c>
      <c r="AR2703" s="9" t="s">
        <v>33</v>
      </c>
      <c r="AS2703" s="9" t="s">
        <v>32</v>
      </c>
      <c r="AT2703" s="9" t="s">
        <v>41</v>
      </c>
      <c r="AU2703" s="9" t="s">
        <v>42</v>
      </c>
      <c r="AV2703" s="9" t="s">
        <v>43</v>
      </c>
      <c r="AW2703" s="9" t="s">
        <v>44</v>
      </c>
      <c r="AX2703" s="9" t="s">
        <v>45</v>
      </c>
      <c r="AY2703" s="9" t="s">
        <v>46</v>
      </c>
      <c r="AZ2703" s="10"/>
      <c r="BA2703" s="10"/>
      <c r="BB2703" s="10"/>
      <c r="BC2703" s="10"/>
      <c r="BD2703" s="10"/>
      <c r="BE2703" s="10"/>
      <c r="BF2703" s="10"/>
      <c r="BG2703" s="10"/>
    </row>
    <row r="2704" spans="1:60" ht="15" customHeight="1" x14ac:dyDescent="0.2">
      <c r="A2704" s="11"/>
      <c r="B2704" s="11">
        <v>1</v>
      </c>
      <c r="C2704" s="11" t="s">
        <v>47</v>
      </c>
      <c r="D2704" s="11"/>
      <c r="E2704" s="11"/>
      <c r="F2704" s="11"/>
      <c r="G2704" s="11"/>
      <c r="H2704" s="11"/>
      <c r="I2704" s="11"/>
      <c r="J2704" s="11"/>
      <c r="K2704" s="11"/>
      <c r="L2704" s="11"/>
      <c r="M2704" s="11"/>
      <c r="N2704" s="11"/>
      <c r="O2704" s="11"/>
      <c r="P2704" s="11"/>
      <c r="Q2704" s="11"/>
      <c r="R2704" s="11"/>
      <c r="S2704" s="11"/>
      <c r="T2704" s="11"/>
      <c r="U2704" s="11"/>
      <c r="V2704" s="11"/>
      <c r="W2704" s="11"/>
      <c r="X2704" s="11"/>
      <c r="Y2704" s="11"/>
      <c r="Z2704" s="11"/>
      <c r="AA2704" s="11"/>
      <c r="AB2704" s="11"/>
      <c r="AC2704" s="11"/>
      <c r="AD2704" s="11"/>
      <c r="AE2704" s="11"/>
      <c r="AF2704" s="11"/>
      <c r="AG2704" s="11"/>
      <c r="AH2704" s="11"/>
      <c r="AI2704" s="11"/>
      <c r="AJ2704" s="11"/>
      <c r="AK2704" s="11"/>
      <c r="AL2704" s="11"/>
      <c r="AM2704" s="11"/>
      <c r="AN2704" s="11"/>
      <c r="AO2704" s="11"/>
      <c r="AP2704" s="11"/>
      <c r="AQ2704" s="11"/>
      <c r="AR2704" s="11"/>
      <c r="AS2704" s="11"/>
      <c r="AT2704" s="11"/>
      <c r="AU2704" s="11"/>
      <c r="AV2704" s="11"/>
      <c r="AW2704" s="11"/>
      <c r="AX2704" s="11"/>
      <c r="AY2704" s="11"/>
      <c r="AZ2704" s="12"/>
      <c r="BA2704" s="12"/>
      <c r="BB2704" s="12"/>
      <c r="BC2704" s="12"/>
      <c r="BD2704" s="12"/>
      <c r="BE2704" s="12"/>
      <c r="BF2704" s="12"/>
      <c r="BG2704" s="12"/>
    </row>
    <row r="2705" spans="1:59" ht="15" customHeight="1" x14ac:dyDescent="0.2">
      <c r="A2705" s="1"/>
      <c r="B2705" s="1"/>
      <c r="C2705" s="13"/>
      <c r="D2705" s="14"/>
      <c r="E2705" s="14"/>
      <c r="F2705" s="14"/>
      <c r="G2705" s="14"/>
      <c r="H2705" s="14"/>
      <c r="I2705" s="14"/>
      <c r="J2705" s="14"/>
      <c r="K2705" s="14"/>
      <c r="L2705" s="14"/>
      <c r="M2705" s="14"/>
      <c r="N2705" s="14"/>
      <c r="O2705" s="14"/>
      <c r="P2705" s="14"/>
      <c r="Q2705" s="14"/>
      <c r="R2705" s="4"/>
      <c r="S2705" s="4"/>
      <c r="T2705" s="4"/>
      <c r="U2705" s="4"/>
      <c r="V2705" s="4"/>
      <c r="W2705" s="4"/>
      <c r="X2705" s="4"/>
      <c r="Y2705" s="4"/>
      <c r="Z2705" s="4"/>
      <c r="AA2705" s="4"/>
      <c r="AB2705" s="8"/>
      <c r="AC2705" s="8"/>
      <c r="AD2705" s="8"/>
      <c r="AE2705" s="8"/>
      <c r="AF2705" s="8"/>
      <c r="AG2705" s="8"/>
      <c r="AH2705" s="8"/>
      <c r="AI2705" s="8"/>
      <c r="AJ2705" s="8"/>
      <c r="AK2705" s="8"/>
      <c r="AL2705" s="8"/>
      <c r="AM2705" s="8"/>
      <c r="AN2705" s="8"/>
      <c r="AO2705" s="8"/>
      <c r="AP2705" s="15"/>
      <c r="AQ2705" s="15"/>
      <c r="AR2705" s="15"/>
      <c r="AS2705" s="15"/>
      <c r="AT2705" s="15"/>
      <c r="AU2705" s="15"/>
      <c r="AV2705" s="15"/>
      <c r="AW2705" s="15"/>
      <c r="AX2705" s="15"/>
      <c r="AY2705" s="15"/>
      <c r="AZ2705" s="10"/>
      <c r="BA2705" s="10"/>
      <c r="BB2705" s="10"/>
      <c r="BC2705" s="10"/>
      <c r="BD2705" s="10"/>
      <c r="BE2705" s="10"/>
      <c r="BF2705" s="10"/>
      <c r="BG2705" s="10"/>
    </row>
    <row r="2706" spans="1:59" ht="15" customHeight="1" x14ac:dyDescent="0.2">
      <c r="A2706" s="1"/>
      <c r="B2706" s="16">
        <v>1</v>
      </c>
      <c r="C2706" s="129" t="s">
        <v>48</v>
      </c>
      <c r="D2706" s="18"/>
      <c r="E2706" s="14"/>
      <c r="F2706" s="14"/>
      <c r="G2706" s="14"/>
      <c r="H2706" s="14"/>
      <c r="I2706" s="14"/>
      <c r="J2706" s="14"/>
      <c r="K2706" s="14">
        <v>1</v>
      </c>
      <c r="L2706" s="14"/>
      <c r="M2706" s="14"/>
      <c r="N2706" s="14"/>
      <c r="O2706" s="14"/>
      <c r="P2706" s="14"/>
      <c r="Q2706" s="14"/>
      <c r="R2706" s="4"/>
      <c r="S2706" s="4"/>
      <c r="T2706" s="4"/>
      <c r="U2706" s="4"/>
      <c r="V2706" s="4"/>
      <c r="W2706" s="4"/>
      <c r="X2706" s="4"/>
      <c r="Y2706" s="4"/>
      <c r="Z2706" s="4"/>
      <c r="AA2706" s="4"/>
      <c r="AB2706" s="8"/>
      <c r="AC2706" s="8"/>
      <c r="AD2706" s="8"/>
      <c r="AE2706" s="8"/>
      <c r="AF2706" s="8"/>
      <c r="AG2706" s="8"/>
      <c r="AH2706" s="8"/>
      <c r="AI2706" s="8"/>
      <c r="AJ2706" s="8"/>
      <c r="AK2706" s="8"/>
      <c r="AL2706" s="8"/>
      <c r="AM2706" s="8"/>
      <c r="AN2706" s="8"/>
      <c r="AO2706" s="8"/>
      <c r="AP2706" s="15"/>
      <c r="AQ2706" s="15"/>
      <c r="AR2706" s="15"/>
      <c r="AS2706" s="15"/>
      <c r="AT2706" s="15"/>
      <c r="AU2706" s="15"/>
      <c r="AV2706" s="15"/>
      <c r="AW2706" s="15"/>
      <c r="AX2706" s="15"/>
      <c r="AY2706" s="15"/>
      <c r="AZ2706" s="10"/>
      <c r="BA2706" s="10"/>
      <c r="BB2706" s="10"/>
      <c r="BC2706" s="10"/>
      <c r="BD2706" s="10"/>
      <c r="BE2706" s="10"/>
      <c r="BF2706" s="10"/>
      <c r="BG2706" s="10"/>
    </row>
    <row r="2707" spans="1:59" ht="15" customHeight="1" x14ac:dyDescent="0.2">
      <c r="A2707" s="19"/>
      <c r="B2707" s="20">
        <v>2</v>
      </c>
      <c r="C2707" s="129" t="s">
        <v>49</v>
      </c>
      <c r="D2707" s="18"/>
      <c r="E2707" s="14"/>
      <c r="F2707" s="14"/>
      <c r="G2707" s="14"/>
      <c r="H2707" s="14"/>
      <c r="I2707" s="14"/>
      <c r="J2707" s="14"/>
      <c r="K2707" s="14"/>
      <c r="L2707" s="14"/>
      <c r="M2707" s="14">
        <v>1</v>
      </c>
      <c r="N2707" s="14"/>
      <c r="O2707" s="14"/>
      <c r="P2707" s="14"/>
      <c r="Q2707" s="1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8"/>
      <c r="AC2707" s="8"/>
      <c r="AD2707" s="8"/>
      <c r="AE2707" s="8"/>
      <c r="AF2707" s="8">
        <v>1</v>
      </c>
      <c r="AG2707" s="8"/>
      <c r="AH2707" s="8"/>
      <c r="AI2707" s="8"/>
      <c r="AJ2707" s="8"/>
      <c r="AK2707" s="8">
        <v>2</v>
      </c>
      <c r="AL2707" s="8"/>
      <c r="AM2707" s="8">
        <v>3</v>
      </c>
      <c r="AN2707" s="8"/>
      <c r="AO2707" s="8">
        <v>3</v>
      </c>
      <c r="AP2707" s="15"/>
      <c r="AQ2707" s="15"/>
      <c r="AR2707" s="15"/>
      <c r="AS2707" s="15"/>
      <c r="AT2707" s="15"/>
      <c r="AU2707" s="15"/>
      <c r="AV2707" s="15"/>
      <c r="AW2707" s="15"/>
      <c r="AX2707" s="15"/>
      <c r="AY2707" s="15"/>
    </row>
    <row r="2708" spans="1:59" ht="15" customHeight="1" x14ac:dyDescent="0.2">
      <c r="A2708" s="1"/>
      <c r="B2708" s="16">
        <v>3</v>
      </c>
      <c r="C2708" s="17" t="s">
        <v>50</v>
      </c>
      <c r="D2708" s="18"/>
      <c r="E2708" s="14"/>
      <c r="F2708" s="14"/>
      <c r="G2708" s="14"/>
      <c r="H2708" s="14"/>
      <c r="I2708" s="14"/>
      <c r="J2708" s="14"/>
      <c r="K2708" s="14"/>
      <c r="L2708" s="14"/>
      <c r="M2708" s="14"/>
      <c r="N2708" s="14"/>
      <c r="O2708" s="14"/>
      <c r="P2708" s="14"/>
      <c r="Q2708" s="14"/>
      <c r="R2708" s="4"/>
      <c r="S2708" s="4"/>
      <c r="T2708" s="4"/>
      <c r="U2708" s="4"/>
      <c r="V2708" s="4"/>
      <c r="W2708" s="4"/>
      <c r="X2708" s="4"/>
      <c r="Y2708" s="4"/>
      <c r="Z2708" s="4"/>
      <c r="AA2708" s="4"/>
      <c r="AB2708" s="8"/>
      <c r="AC2708" s="8"/>
      <c r="AD2708" s="8"/>
      <c r="AE2708" s="8"/>
      <c r="AF2708" s="8"/>
      <c r="AG2708" s="8"/>
      <c r="AH2708" s="8"/>
      <c r="AI2708" s="8"/>
      <c r="AJ2708" s="8"/>
      <c r="AK2708" s="8"/>
      <c r="AL2708" s="8"/>
      <c r="AM2708" s="8"/>
      <c r="AN2708" s="8"/>
      <c r="AO2708" s="8"/>
      <c r="AP2708" s="15"/>
      <c r="AQ2708" s="15"/>
      <c r="AR2708" s="15"/>
      <c r="AS2708" s="15"/>
      <c r="AT2708" s="15"/>
      <c r="AU2708" s="15"/>
      <c r="AV2708" s="15"/>
      <c r="AW2708" s="15"/>
      <c r="AX2708" s="15"/>
      <c r="AY2708" s="15"/>
      <c r="AZ2708" s="10"/>
      <c r="BA2708" s="10"/>
      <c r="BB2708" s="10"/>
      <c r="BC2708" s="10"/>
      <c r="BD2708" s="10"/>
      <c r="BE2708" s="10"/>
      <c r="BF2708" s="10"/>
      <c r="BG2708" s="10"/>
    </row>
    <row r="2709" spans="1:59" ht="15" customHeight="1" x14ac:dyDescent="0.2">
      <c r="A2709" s="1"/>
      <c r="B2709" s="16">
        <v>4</v>
      </c>
      <c r="C2709" s="17" t="s">
        <v>51</v>
      </c>
      <c r="D2709" s="18"/>
      <c r="E2709" s="14"/>
      <c r="F2709" s="14"/>
      <c r="G2709" s="14"/>
      <c r="H2709" s="14"/>
      <c r="I2709" s="14"/>
      <c r="J2709" s="14"/>
      <c r="K2709" s="14"/>
      <c r="L2709" s="14"/>
      <c r="M2709" s="14"/>
      <c r="N2709" s="14"/>
      <c r="O2709" s="14"/>
      <c r="P2709" s="14"/>
      <c r="Q2709" s="14"/>
      <c r="R2709" s="4"/>
      <c r="S2709" s="4"/>
      <c r="T2709" s="4"/>
      <c r="U2709" s="4"/>
      <c r="V2709" s="4"/>
      <c r="W2709" s="4"/>
      <c r="X2709" s="4"/>
      <c r="Y2709" s="4"/>
      <c r="Z2709" s="4"/>
      <c r="AA2709" s="4"/>
      <c r="AB2709" s="8"/>
      <c r="AC2709" s="8"/>
      <c r="AD2709" s="8"/>
      <c r="AE2709" s="8"/>
      <c r="AF2709" s="8"/>
      <c r="AG2709" s="8"/>
      <c r="AH2709" s="8"/>
      <c r="AI2709" s="8"/>
      <c r="AJ2709" s="8"/>
      <c r="AK2709" s="8"/>
      <c r="AL2709" s="8"/>
      <c r="AM2709" s="8"/>
      <c r="AN2709" s="8"/>
      <c r="AO2709" s="8"/>
      <c r="AP2709" s="15"/>
      <c r="AQ2709" s="15"/>
      <c r="AR2709" s="15"/>
      <c r="AS2709" s="15"/>
      <c r="AT2709" s="15"/>
      <c r="AU2709" s="15"/>
      <c r="AV2709" s="15"/>
      <c r="AW2709" s="15"/>
      <c r="AX2709" s="15"/>
      <c r="AY2709" s="15"/>
      <c r="AZ2709" s="10"/>
      <c r="BA2709" s="10"/>
      <c r="BB2709" s="10"/>
      <c r="BC2709" s="10"/>
      <c r="BD2709" s="10"/>
      <c r="BE2709" s="10"/>
      <c r="BF2709" s="10"/>
      <c r="BG2709" s="10"/>
    </row>
    <row r="2710" spans="1:59" ht="15" customHeight="1" x14ac:dyDescent="0.2">
      <c r="A2710" s="1"/>
      <c r="B2710" s="21">
        <v>5</v>
      </c>
      <c r="C2710" s="17" t="s">
        <v>52</v>
      </c>
      <c r="D2710" s="18"/>
      <c r="E2710" s="14"/>
      <c r="F2710" s="14"/>
      <c r="G2710" s="14"/>
      <c r="H2710" s="14"/>
      <c r="I2710" s="14"/>
      <c r="J2710" s="14"/>
      <c r="K2710" s="14"/>
      <c r="L2710" s="14"/>
      <c r="M2710" s="14"/>
      <c r="N2710" s="14"/>
      <c r="O2710" s="14"/>
      <c r="P2710" s="14"/>
      <c r="Q2710" s="14"/>
      <c r="R2710" s="4"/>
      <c r="S2710" s="4"/>
      <c r="T2710" s="4"/>
      <c r="U2710" s="4"/>
      <c r="V2710" s="4"/>
      <c r="W2710" s="4"/>
      <c r="X2710" s="4"/>
      <c r="Y2710" s="4"/>
      <c r="Z2710" s="4"/>
      <c r="AA2710" s="4"/>
      <c r="AB2710" s="8"/>
      <c r="AC2710" s="8"/>
      <c r="AD2710" s="8"/>
      <c r="AE2710" s="8"/>
      <c r="AF2710" s="8"/>
      <c r="AG2710" s="8"/>
      <c r="AH2710" s="8"/>
      <c r="AI2710" s="8"/>
      <c r="AJ2710" s="8"/>
      <c r="AK2710" s="8"/>
      <c r="AL2710" s="8"/>
      <c r="AM2710" s="8"/>
      <c r="AN2710" s="8"/>
      <c r="AO2710" s="8"/>
      <c r="AP2710" s="15"/>
      <c r="AQ2710" s="15"/>
      <c r="AR2710" s="15"/>
      <c r="AS2710" s="15"/>
      <c r="AT2710" s="15"/>
      <c r="AU2710" s="15"/>
      <c r="AV2710" s="15"/>
      <c r="AW2710" s="15"/>
      <c r="AX2710" s="15"/>
      <c r="AY2710" s="15"/>
      <c r="AZ2710" s="10"/>
      <c r="BA2710" s="10"/>
      <c r="BB2710" s="10"/>
      <c r="BC2710" s="10"/>
      <c r="BD2710" s="10"/>
      <c r="BE2710" s="10"/>
      <c r="BF2710" s="10"/>
      <c r="BG2710" s="10"/>
    </row>
    <row r="2711" spans="1:59" ht="15" customHeight="1" x14ac:dyDescent="0.2">
      <c r="A2711" s="22"/>
      <c r="B2711" s="23">
        <v>6</v>
      </c>
      <c r="C2711" s="17" t="s">
        <v>53</v>
      </c>
      <c r="D2711" s="18"/>
      <c r="E2711" s="14"/>
      <c r="F2711" s="14"/>
      <c r="G2711" s="14"/>
      <c r="H2711" s="14"/>
      <c r="I2711" s="14"/>
      <c r="J2711" s="14"/>
      <c r="K2711" s="14"/>
      <c r="L2711" s="14"/>
      <c r="M2711" s="14"/>
      <c r="N2711" s="14"/>
      <c r="O2711" s="14"/>
      <c r="P2711" s="14"/>
      <c r="Q2711" s="1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8"/>
      <c r="AC2711" s="8"/>
      <c r="AD2711" s="8"/>
      <c r="AE2711" s="8"/>
      <c r="AF2711" s="8"/>
      <c r="AG2711" s="8"/>
      <c r="AH2711" s="8"/>
      <c r="AI2711" s="8"/>
      <c r="AJ2711" s="8"/>
      <c r="AK2711" s="8"/>
      <c r="AL2711" s="8"/>
      <c r="AM2711" s="8"/>
      <c r="AN2711" s="8"/>
      <c r="AO2711" s="8"/>
      <c r="AP2711" s="15"/>
      <c r="AQ2711" s="15"/>
      <c r="AR2711" s="15"/>
      <c r="AS2711" s="15"/>
      <c r="AT2711" s="15"/>
      <c r="AU2711" s="15"/>
      <c r="AV2711" s="15"/>
      <c r="AW2711" s="15"/>
      <c r="AX2711" s="15"/>
      <c r="AY2711" s="15"/>
      <c r="AZ2711" s="10"/>
      <c r="BA2711" s="10"/>
      <c r="BB2711" s="10"/>
      <c r="BC2711" s="10"/>
      <c r="BD2711" s="10"/>
      <c r="BE2711" s="10"/>
      <c r="BF2711" s="10"/>
      <c r="BG2711" s="10"/>
    </row>
    <row r="2712" spans="1:59" ht="15" customHeight="1" x14ac:dyDescent="0.2">
      <c r="A2712" s="24"/>
      <c r="B2712" s="25"/>
      <c r="C2712" s="129" t="s">
        <v>54</v>
      </c>
      <c r="D2712" s="18"/>
      <c r="E2712" s="14"/>
      <c r="F2712" s="14"/>
      <c r="G2712" s="14"/>
      <c r="H2712" s="14"/>
      <c r="I2712" s="14"/>
      <c r="J2712" s="14"/>
      <c r="K2712" s="14"/>
      <c r="L2712" s="14"/>
      <c r="M2712" s="14"/>
      <c r="N2712" s="14"/>
      <c r="O2712" s="14"/>
      <c r="P2712" s="14"/>
      <c r="Q2712" s="14"/>
      <c r="R2712" s="4"/>
      <c r="S2712" s="4"/>
      <c r="T2712" s="4"/>
      <c r="U2712" s="4"/>
      <c r="V2712" s="4"/>
      <c r="W2712" s="4"/>
      <c r="X2712" s="4"/>
      <c r="Y2712" s="4"/>
      <c r="Z2712" s="4"/>
      <c r="AA2712" s="4"/>
      <c r="AB2712" s="8">
        <v>8</v>
      </c>
      <c r="AC2712" s="8"/>
      <c r="AD2712" s="8"/>
      <c r="AE2712" s="8"/>
      <c r="AF2712" s="8"/>
      <c r="AG2712" s="8"/>
      <c r="AH2712" s="8"/>
      <c r="AI2712" s="8"/>
      <c r="AJ2712" s="8"/>
      <c r="AK2712" s="8"/>
      <c r="AL2712" s="8"/>
      <c r="AM2712" s="8"/>
      <c r="AN2712" s="8"/>
      <c r="AO2712" s="8"/>
      <c r="AP2712" s="15"/>
      <c r="AQ2712" s="15"/>
      <c r="AR2712" s="15"/>
      <c r="AS2712" s="15"/>
      <c r="AT2712" s="15"/>
      <c r="AU2712" s="9"/>
      <c r="AV2712" s="15"/>
      <c r="AW2712" s="15"/>
      <c r="AX2712" s="15"/>
      <c r="AY2712" s="15"/>
      <c r="AZ2712" s="10"/>
      <c r="BA2712" s="10"/>
      <c r="BB2712" s="10"/>
      <c r="BC2712" s="10"/>
      <c r="BD2712" s="10"/>
      <c r="BE2712" s="10"/>
      <c r="BF2712" s="10"/>
      <c r="BG2712" s="10"/>
    </row>
    <row r="2713" spans="1:59" ht="15" customHeight="1" x14ac:dyDescent="0.2">
      <c r="A2713" s="1"/>
      <c r="B2713" s="24"/>
      <c r="C2713" s="17"/>
      <c r="D2713" s="18"/>
      <c r="E2713" s="14"/>
      <c r="F2713" s="14"/>
      <c r="G2713" s="14"/>
      <c r="H2713" s="14"/>
      <c r="I2713" s="14"/>
      <c r="J2713" s="14"/>
      <c r="K2713" s="14"/>
      <c r="L2713" s="14"/>
      <c r="M2713" s="14"/>
      <c r="N2713" s="14"/>
      <c r="O2713" s="14"/>
      <c r="P2713" s="14"/>
      <c r="Q2713" s="14"/>
      <c r="R2713" s="4"/>
      <c r="S2713" s="4"/>
      <c r="T2713" s="4"/>
      <c r="U2713" s="4"/>
      <c r="V2713" s="4"/>
      <c r="W2713" s="4"/>
      <c r="X2713" s="4"/>
      <c r="Y2713" s="4"/>
      <c r="Z2713" s="4"/>
      <c r="AA2713" s="4"/>
      <c r="AB2713" s="8"/>
      <c r="AC2713" s="8"/>
      <c r="AD2713" s="8"/>
      <c r="AE2713" s="8"/>
      <c r="AF2713" s="8"/>
      <c r="AG2713" s="8"/>
      <c r="AH2713" s="8"/>
      <c r="AI2713" s="8"/>
      <c r="AJ2713" s="8"/>
      <c r="AK2713" s="8"/>
      <c r="AL2713" s="8"/>
      <c r="AM2713" s="8"/>
      <c r="AN2713" s="8"/>
      <c r="AO2713" s="8"/>
      <c r="AP2713" s="15"/>
      <c r="AQ2713" s="15"/>
      <c r="AR2713" s="15"/>
      <c r="AS2713" s="15"/>
      <c r="AT2713" s="15"/>
      <c r="AU2713" s="15"/>
      <c r="AV2713" s="15"/>
      <c r="AW2713" s="15"/>
      <c r="AX2713" s="15"/>
      <c r="AY2713" s="15"/>
      <c r="AZ2713" s="10"/>
      <c r="BA2713" s="10"/>
      <c r="BB2713" s="10"/>
      <c r="BC2713" s="10"/>
      <c r="BD2713" s="10"/>
      <c r="BE2713" s="10"/>
      <c r="BF2713" s="10"/>
      <c r="BG2713" s="10"/>
    </row>
    <row r="2714" spans="1:59" ht="15" customHeight="1" x14ac:dyDescent="0.2">
      <c r="A2714" s="1"/>
      <c r="B2714" s="26">
        <v>7</v>
      </c>
      <c r="C2714" s="129" t="s">
        <v>55</v>
      </c>
      <c r="D2714" s="18"/>
      <c r="E2714" s="14"/>
      <c r="F2714" s="14"/>
      <c r="G2714" s="14"/>
      <c r="H2714" s="14"/>
      <c r="I2714" s="14"/>
      <c r="J2714" s="14"/>
      <c r="K2714" s="14">
        <v>1</v>
      </c>
      <c r="L2714" s="14"/>
      <c r="M2714" s="14"/>
      <c r="N2714" s="14"/>
      <c r="O2714" s="14"/>
      <c r="P2714" s="14"/>
      <c r="Q2714" s="14"/>
      <c r="R2714" s="4"/>
      <c r="S2714" s="4"/>
      <c r="T2714" s="4"/>
      <c r="U2714" s="4"/>
      <c r="V2714" s="4"/>
      <c r="W2714" s="4"/>
      <c r="X2714" s="4"/>
      <c r="Y2714" s="4"/>
      <c r="Z2714" s="4"/>
      <c r="AA2714" s="4"/>
      <c r="AB2714" s="8"/>
      <c r="AC2714" s="8"/>
      <c r="AD2714" s="8"/>
      <c r="AE2714" s="8"/>
      <c r="AF2714" s="8"/>
      <c r="AG2714" s="8"/>
      <c r="AH2714" s="8"/>
      <c r="AI2714" s="8"/>
      <c r="AJ2714" s="8"/>
      <c r="AK2714" s="8"/>
      <c r="AL2714" s="8"/>
      <c r="AM2714" s="8"/>
      <c r="AN2714" s="8"/>
      <c r="AO2714" s="8"/>
      <c r="AP2714" s="15"/>
      <c r="AQ2714" s="15"/>
      <c r="AR2714" s="15"/>
      <c r="AS2714" s="15"/>
      <c r="AT2714" s="15"/>
      <c r="AU2714" s="15"/>
      <c r="AV2714" s="15"/>
      <c r="AW2714" s="15"/>
      <c r="AX2714" s="15"/>
      <c r="AY2714" s="15"/>
      <c r="AZ2714" s="10"/>
      <c r="BA2714" s="10"/>
      <c r="BB2714" s="10"/>
      <c r="BC2714" s="10"/>
      <c r="BD2714" s="10"/>
      <c r="BE2714" s="10"/>
      <c r="BF2714" s="10"/>
      <c r="BG2714" s="10"/>
    </row>
    <row r="2715" spans="1:59" ht="15" customHeight="1" x14ac:dyDescent="0.2">
      <c r="A2715" s="1"/>
      <c r="B2715" s="26">
        <v>8</v>
      </c>
      <c r="C2715" s="27" t="s">
        <v>56</v>
      </c>
      <c r="D2715" s="18"/>
      <c r="E2715" s="14"/>
      <c r="F2715" s="14"/>
      <c r="G2715" s="14"/>
      <c r="H2715" s="14"/>
      <c r="I2715" s="14"/>
      <c r="J2715" s="14"/>
      <c r="K2715" s="14"/>
      <c r="L2715" s="14"/>
      <c r="M2715" s="14"/>
      <c r="N2715" s="14"/>
      <c r="O2715" s="14"/>
      <c r="P2715" s="14"/>
      <c r="Q2715" s="1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8"/>
      <c r="AC2715" s="8"/>
      <c r="AD2715" s="8"/>
      <c r="AE2715" s="8"/>
      <c r="AF2715" s="8"/>
      <c r="AG2715" s="8"/>
      <c r="AH2715" s="8"/>
      <c r="AI2715" s="8"/>
      <c r="AJ2715" s="8"/>
      <c r="AK2715" s="8"/>
      <c r="AL2715" s="8"/>
      <c r="AM2715" s="8"/>
      <c r="AN2715" s="8"/>
      <c r="AO2715" s="8"/>
      <c r="AP2715" s="15"/>
      <c r="AQ2715" s="15"/>
      <c r="AR2715" s="15"/>
      <c r="AS2715" s="15"/>
      <c r="AT2715" s="15"/>
      <c r="AU2715" s="15"/>
      <c r="AV2715" s="15"/>
      <c r="AW2715" s="15"/>
      <c r="AX2715" s="15"/>
      <c r="AY2715" s="15"/>
      <c r="AZ2715" s="10"/>
      <c r="BA2715" s="10"/>
      <c r="BB2715" s="10"/>
      <c r="BC2715" s="10"/>
      <c r="BD2715" s="10"/>
      <c r="BE2715" s="10"/>
      <c r="BF2715" s="10"/>
      <c r="BG2715" s="10"/>
    </row>
    <row r="2716" spans="1:59" ht="15" customHeight="1" x14ac:dyDescent="0.2">
      <c r="A2716" s="1"/>
      <c r="B2716" s="26">
        <v>9</v>
      </c>
      <c r="C2716" s="17" t="s">
        <v>57</v>
      </c>
      <c r="D2716" s="18"/>
      <c r="E2716" s="14"/>
      <c r="F2716" s="14"/>
      <c r="G2716" s="14"/>
      <c r="H2716" s="14"/>
      <c r="I2716" s="14"/>
      <c r="J2716" s="14"/>
      <c r="K2716" s="14"/>
      <c r="L2716" s="14"/>
      <c r="M2716" s="14"/>
      <c r="N2716" s="14"/>
      <c r="O2716" s="14"/>
      <c r="P2716" s="14"/>
      <c r="Q2716" s="1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  <c r="AB2716" s="8"/>
      <c r="AC2716" s="8"/>
      <c r="AD2716" s="8"/>
      <c r="AE2716" s="8"/>
      <c r="AF2716" s="8"/>
      <c r="AG2716" s="8"/>
      <c r="AH2716" s="8"/>
      <c r="AI2716" s="8"/>
      <c r="AJ2716" s="8"/>
      <c r="AK2716" s="8"/>
      <c r="AL2716" s="8"/>
      <c r="AM2716" s="8"/>
      <c r="AN2716" s="8"/>
      <c r="AO2716" s="8"/>
      <c r="AP2716" s="15"/>
      <c r="AQ2716" s="15"/>
      <c r="AR2716" s="15"/>
      <c r="AS2716" s="15"/>
      <c r="AT2716" s="15"/>
      <c r="AU2716" s="15"/>
      <c r="AV2716" s="15"/>
      <c r="AW2716" s="15"/>
      <c r="AX2716" s="15"/>
      <c r="AY2716" s="15"/>
      <c r="AZ2716" s="10"/>
      <c r="BA2716" s="10"/>
      <c r="BB2716" s="10"/>
      <c r="BC2716" s="10"/>
      <c r="BD2716" s="10"/>
      <c r="BE2716" s="10"/>
      <c r="BF2716" s="10"/>
      <c r="BG2716" s="10"/>
    </row>
    <row r="2717" spans="1:59" ht="15" customHeight="1" x14ac:dyDescent="0.2">
      <c r="A2717" s="1"/>
      <c r="B2717" s="24"/>
      <c r="C2717" s="17"/>
      <c r="D2717" s="18"/>
      <c r="E2717" s="14"/>
      <c r="F2717" s="14"/>
      <c r="G2717" s="14"/>
      <c r="H2717" s="14"/>
      <c r="I2717" s="14"/>
      <c r="J2717" s="14"/>
      <c r="K2717" s="14"/>
      <c r="L2717" s="14"/>
      <c r="M2717" s="14"/>
      <c r="N2717" s="14"/>
      <c r="O2717" s="14"/>
      <c r="P2717" s="14"/>
      <c r="Q2717" s="1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8"/>
      <c r="AC2717" s="28"/>
      <c r="AD2717" s="8"/>
      <c r="AE2717" s="8"/>
      <c r="AF2717" s="8"/>
      <c r="AG2717" s="8"/>
      <c r="AH2717" s="8"/>
      <c r="AI2717" s="8"/>
      <c r="AJ2717" s="8"/>
      <c r="AK2717" s="8"/>
      <c r="AL2717" s="8"/>
      <c r="AM2717" s="8"/>
      <c r="AN2717" s="8"/>
      <c r="AO2717" s="8"/>
      <c r="AP2717" s="15"/>
      <c r="AQ2717" s="15"/>
      <c r="AR2717" s="15"/>
      <c r="AS2717" s="15"/>
      <c r="AT2717" s="15"/>
      <c r="AU2717" s="15"/>
      <c r="AV2717" s="15"/>
      <c r="AW2717" s="15"/>
      <c r="AX2717" s="15"/>
      <c r="AY2717" s="15"/>
      <c r="AZ2717" s="10"/>
      <c r="BA2717" s="10"/>
      <c r="BB2717" s="10"/>
      <c r="BC2717" s="10"/>
      <c r="BD2717" s="10"/>
      <c r="BE2717" s="10"/>
      <c r="BF2717" s="10"/>
      <c r="BG2717" s="10"/>
    </row>
    <row r="2718" spans="1:59" ht="15" customHeight="1" x14ac:dyDescent="0.2">
      <c r="A2718" s="22"/>
      <c r="B2718" s="29">
        <v>10</v>
      </c>
      <c r="C2718" s="129" t="s">
        <v>58</v>
      </c>
      <c r="D2718" s="18"/>
      <c r="E2718" s="14"/>
      <c r="F2718" s="14"/>
      <c r="G2718" s="14"/>
      <c r="H2718" s="14"/>
      <c r="I2718" s="14"/>
      <c r="J2718" s="14"/>
      <c r="K2718" s="14"/>
      <c r="L2718" s="14"/>
      <c r="M2718" s="14"/>
      <c r="N2718" s="14"/>
      <c r="O2718" s="14"/>
      <c r="P2718" s="14"/>
      <c r="Q2718" s="14"/>
      <c r="R2718" s="4"/>
      <c r="S2718" s="4"/>
      <c r="T2718" s="4"/>
      <c r="U2718" s="4"/>
      <c r="V2718" s="4"/>
      <c r="W2718" s="4"/>
      <c r="X2718" s="4"/>
      <c r="Y2718" s="4"/>
      <c r="Z2718" s="4"/>
      <c r="AA2718" s="4"/>
      <c r="AB2718" s="8"/>
      <c r="AC2718" s="8"/>
      <c r="AD2718" s="8"/>
      <c r="AE2718" s="8"/>
      <c r="AF2718" s="8"/>
      <c r="AG2718" s="8"/>
      <c r="AH2718" s="8"/>
      <c r="AI2718" s="8"/>
      <c r="AJ2718" s="8"/>
      <c r="AK2718" s="8"/>
      <c r="AL2718" s="8"/>
      <c r="AM2718" s="8"/>
      <c r="AN2718" s="8"/>
      <c r="AO2718" s="8"/>
      <c r="AP2718" s="15"/>
      <c r="AQ2718" s="15"/>
      <c r="AR2718" s="15"/>
      <c r="AS2718" s="15"/>
      <c r="AT2718" s="15"/>
      <c r="AU2718" s="15"/>
      <c r="AV2718" s="15"/>
      <c r="AW2718" s="15"/>
      <c r="AX2718" s="15"/>
      <c r="AY2718" s="15"/>
      <c r="AZ2718" s="10"/>
      <c r="BA2718" s="10"/>
      <c r="BB2718" s="10"/>
      <c r="BC2718" s="10"/>
      <c r="BD2718" s="10"/>
      <c r="BE2718" s="10"/>
      <c r="BF2718" s="10"/>
      <c r="BG2718" s="10"/>
    </row>
    <row r="2719" spans="1:59" ht="15" customHeight="1" x14ac:dyDescent="0.2">
      <c r="A2719" s="1"/>
      <c r="B2719" s="30">
        <v>11</v>
      </c>
      <c r="C2719" s="17" t="s">
        <v>59</v>
      </c>
      <c r="D2719" s="18"/>
      <c r="E2719" s="14"/>
      <c r="F2719" s="14"/>
      <c r="G2719" s="14"/>
      <c r="H2719" s="14"/>
      <c r="I2719" s="14"/>
      <c r="J2719" s="14"/>
      <c r="K2719" s="14">
        <v>2</v>
      </c>
      <c r="L2719" s="14"/>
      <c r="M2719" s="14"/>
      <c r="N2719" s="14"/>
      <c r="O2719" s="14"/>
      <c r="P2719" s="14"/>
      <c r="Q2719" s="14"/>
      <c r="R2719" s="4"/>
      <c r="S2719" s="4"/>
      <c r="T2719" s="4"/>
      <c r="U2719" s="4"/>
      <c r="V2719" s="4"/>
      <c r="W2719" s="4"/>
      <c r="X2719" s="4"/>
      <c r="Y2719" s="4"/>
      <c r="Z2719" s="4"/>
      <c r="AA2719" s="4"/>
      <c r="AB2719" s="8"/>
      <c r="AC2719" s="8"/>
      <c r="AD2719" s="8"/>
      <c r="AE2719" s="8"/>
      <c r="AF2719" s="8"/>
      <c r="AG2719" s="8"/>
      <c r="AH2719" s="8"/>
      <c r="AI2719" s="8"/>
      <c r="AJ2719" s="8"/>
      <c r="AK2719" s="8"/>
      <c r="AL2719" s="8"/>
      <c r="AM2719" s="8"/>
      <c r="AN2719" s="8"/>
      <c r="AO2719" s="8"/>
      <c r="AP2719" s="15"/>
      <c r="AQ2719" s="15"/>
      <c r="AR2719" s="15"/>
      <c r="AS2719" s="15"/>
      <c r="AT2719" s="15"/>
      <c r="AU2719" s="15"/>
      <c r="AV2719" s="15"/>
      <c r="AW2719" s="15"/>
      <c r="AX2719" s="15"/>
      <c r="AY2719" s="15"/>
      <c r="AZ2719" s="10"/>
      <c r="BA2719" s="10"/>
      <c r="BB2719" s="10"/>
      <c r="BC2719" s="10"/>
      <c r="BD2719" s="10"/>
      <c r="BE2719" s="10"/>
      <c r="BF2719" s="10"/>
      <c r="BG2719" s="10"/>
    </row>
    <row r="2720" spans="1:59" ht="15" customHeight="1" x14ac:dyDescent="0.2">
      <c r="A2720" s="1"/>
      <c r="B2720" s="31">
        <v>12</v>
      </c>
      <c r="C2720" s="17" t="s">
        <v>60</v>
      </c>
      <c r="D2720" s="18"/>
      <c r="E2720" s="14"/>
      <c r="F2720" s="14"/>
      <c r="G2720" s="14"/>
      <c r="H2720" s="14"/>
      <c r="I2720" s="14"/>
      <c r="J2720" s="14"/>
      <c r="K2720" s="14"/>
      <c r="L2720" s="14"/>
      <c r="M2720" s="14"/>
      <c r="N2720" s="14"/>
      <c r="O2720" s="14"/>
      <c r="P2720" s="14"/>
      <c r="Q2720" s="14"/>
      <c r="R2720" s="4"/>
      <c r="S2720" s="4"/>
      <c r="T2720" s="4"/>
      <c r="U2720" s="4"/>
      <c r="V2720" s="4"/>
      <c r="W2720" s="4"/>
      <c r="X2720" s="4"/>
      <c r="Y2720" s="4"/>
      <c r="Z2720" s="4"/>
      <c r="AA2720" s="4"/>
      <c r="AB2720" s="8"/>
      <c r="AC2720" s="8"/>
      <c r="AD2720" s="8"/>
      <c r="AE2720" s="8"/>
      <c r="AF2720" s="8"/>
      <c r="AG2720" s="8"/>
      <c r="AH2720" s="8"/>
      <c r="AI2720" s="8"/>
      <c r="AJ2720" s="8"/>
      <c r="AK2720" s="8"/>
      <c r="AL2720" s="8"/>
      <c r="AM2720" s="8"/>
      <c r="AN2720" s="8"/>
      <c r="AO2720" s="8"/>
      <c r="AP2720" s="15"/>
      <c r="AQ2720" s="15"/>
      <c r="AR2720" s="15"/>
      <c r="AS2720" s="15"/>
      <c r="AT2720" s="9"/>
      <c r="AU2720" s="15"/>
      <c r="AV2720" s="15"/>
      <c r="AW2720" s="15"/>
      <c r="AX2720" s="15"/>
      <c r="AY2720" s="15"/>
      <c r="AZ2720" s="10"/>
      <c r="BA2720" s="10"/>
      <c r="BB2720" s="10"/>
      <c r="BC2720" s="10"/>
      <c r="BD2720" s="10"/>
      <c r="BE2720" s="10"/>
      <c r="BF2720" s="10"/>
      <c r="BG2720" s="10"/>
    </row>
    <row r="2721" spans="1:59" ht="15" customHeight="1" x14ac:dyDescent="0.2">
      <c r="A2721" s="1"/>
      <c r="B2721" s="31">
        <v>13</v>
      </c>
      <c r="C2721" s="17" t="s">
        <v>61</v>
      </c>
      <c r="D2721" s="18"/>
      <c r="E2721" s="14"/>
      <c r="F2721" s="14"/>
      <c r="G2721" s="14"/>
      <c r="H2721" s="14"/>
      <c r="I2721" s="14"/>
      <c r="J2721" s="14"/>
      <c r="K2721" s="14"/>
      <c r="L2721" s="14"/>
      <c r="M2721" s="14"/>
      <c r="N2721" s="14"/>
      <c r="O2721" s="14"/>
      <c r="P2721" s="14"/>
      <c r="Q2721" s="14"/>
      <c r="R2721" s="4"/>
      <c r="S2721" s="4"/>
      <c r="T2721" s="4"/>
      <c r="U2721" s="4"/>
      <c r="V2721" s="4"/>
      <c r="W2721" s="4"/>
      <c r="X2721" s="4"/>
      <c r="Y2721" s="4"/>
      <c r="Z2721" s="4"/>
      <c r="AA2721" s="4"/>
      <c r="AB2721" s="8"/>
      <c r="AC2721" s="8"/>
      <c r="AD2721" s="8"/>
      <c r="AE2721" s="8"/>
      <c r="AF2721" s="8"/>
      <c r="AG2721" s="8"/>
      <c r="AH2721" s="8"/>
      <c r="AI2721" s="8"/>
      <c r="AJ2721" s="8"/>
      <c r="AK2721" s="8"/>
      <c r="AL2721" s="8"/>
      <c r="AM2721" s="8"/>
      <c r="AN2721" s="8"/>
      <c r="AO2721" s="8"/>
      <c r="AP2721" s="15"/>
      <c r="AQ2721" s="15"/>
      <c r="AR2721" s="15"/>
      <c r="AS2721" s="15"/>
      <c r="AT2721" s="15"/>
      <c r="AU2721" s="15"/>
      <c r="AV2721" s="15"/>
      <c r="AW2721" s="15"/>
      <c r="AX2721" s="15"/>
      <c r="AY2721" s="15"/>
      <c r="AZ2721" s="10"/>
      <c r="BA2721" s="10"/>
      <c r="BB2721" s="10"/>
      <c r="BC2721" s="10"/>
      <c r="BD2721" s="10"/>
      <c r="BE2721" s="10"/>
      <c r="BF2721" s="10"/>
      <c r="BG2721" s="10"/>
    </row>
    <row r="2722" spans="1:59" ht="15" customHeight="1" x14ac:dyDescent="0.2">
      <c r="A2722" s="1"/>
      <c r="B2722" s="31">
        <v>14</v>
      </c>
      <c r="C2722" s="129" t="s">
        <v>62</v>
      </c>
      <c r="D2722" s="18"/>
      <c r="E2722" s="14"/>
      <c r="F2722" s="14"/>
      <c r="G2722" s="14"/>
      <c r="H2722" s="14"/>
      <c r="I2722" s="14"/>
      <c r="J2722" s="14"/>
      <c r="K2722" s="14"/>
      <c r="L2722" s="14"/>
      <c r="M2722" s="14"/>
      <c r="N2722" s="14"/>
      <c r="O2722" s="14"/>
      <c r="P2722" s="14"/>
      <c r="Q2722" s="14"/>
      <c r="R2722" s="4"/>
      <c r="S2722" s="4"/>
      <c r="T2722" s="4"/>
      <c r="U2722" s="4"/>
      <c r="V2722" s="4"/>
      <c r="W2722" s="4"/>
      <c r="X2722" s="4"/>
      <c r="Y2722" s="4"/>
      <c r="Z2722" s="4"/>
      <c r="AA2722" s="4"/>
      <c r="AB2722" s="8">
        <v>10</v>
      </c>
      <c r="AC2722" s="8"/>
      <c r="AD2722" s="8"/>
      <c r="AE2722" s="8"/>
      <c r="AF2722" s="8"/>
      <c r="AG2722" s="8"/>
      <c r="AH2722" s="8"/>
      <c r="AI2722" s="8"/>
      <c r="AJ2722" s="8"/>
      <c r="AK2722" s="8"/>
      <c r="AL2722" s="8"/>
      <c r="AM2722" s="8"/>
      <c r="AN2722" s="8"/>
      <c r="AO2722" s="8"/>
      <c r="AP2722" s="15"/>
      <c r="AQ2722" s="15"/>
      <c r="AR2722" s="15"/>
      <c r="AS2722" s="15"/>
      <c r="AT2722" s="15"/>
      <c r="AU2722" s="15"/>
      <c r="AV2722" s="15"/>
      <c r="AW2722" s="15"/>
      <c r="AX2722" s="15"/>
      <c r="AY2722" s="15"/>
      <c r="AZ2722" s="10"/>
      <c r="BA2722" s="10"/>
      <c r="BB2722" s="10"/>
      <c r="BC2722" s="10"/>
      <c r="BD2722" s="10"/>
      <c r="BE2722" s="10"/>
      <c r="BF2722" s="10"/>
      <c r="BG2722" s="10"/>
    </row>
    <row r="2723" spans="1:59" ht="15" customHeight="1" x14ac:dyDescent="0.2">
      <c r="A2723" s="1"/>
      <c r="B2723" s="31">
        <v>15</v>
      </c>
      <c r="C2723" s="129" t="s">
        <v>63</v>
      </c>
      <c r="D2723" s="18"/>
      <c r="E2723" s="14"/>
      <c r="F2723" s="14"/>
      <c r="G2723" s="14"/>
      <c r="H2723" s="14"/>
      <c r="I2723" s="14"/>
      <c r="J2723" s="14"/>
      <c r="K2723" s="14"/>
      <c r="L2723" s="14"/>
      <c r="M2723" s="14"/>
      <c r="N2723" s="14"/>
      <c r="O2723" s="14"/>
      <c r="P2723" s="14"/>
      <c r="Q2723" s="14"/>
      <c r="R2723" s="4"/>
      <c r="S2723" s="4"/>
      <c r="T2723" s="4"/>
      <c r="U2723" s="4"/>
      <c r="V2723" s="4"/>
      <c r="W2723" s="4"/>
      <c r="X2723" s="4"/>
      <c r="Y2723" s="4"/>
      <c r="Z2723" s="4"/>
      <c r="AA2723" s="4"/>
      <c r="AB2723" s="8">
        <v>9</v>
      </c>
      <c r="AC2723" s="8"/>
      <c r="AD2723" s="8"/>
      <c r="AE2723" s="8"/>
      <c r="AF2723" s="8"/>
      <c r="AG2723" s="8"/>
      <c r="AH2723" s="8"/>
      <c r="AI2723" s="8"/>
      <c r="AJ2723" s="8"/>
      <c r="AK2723" s="8"/>
      <c r="AL2723" s="8"/>
      <c r="AM2723" s="8"/>
      <c r="AN2723" s="8"/>
      <c r="AO2723" s="8"/>
      <c r="AP2723" s="15"/>
      <c r="AQ2723" s="15"/>
      <c r="AR2723" s="15"/>
      <c r="AS2723" s="15"/>
      <c r="AT2723" s="15"/>
      <c r="AU2723" s="9"/>
      <c r="AV2723" s="15"/>
      <c r="AW2723" s="15"/>
      <c r="AX2723" s="15"/>
      <c r="AY2723" s="15"/>
      <c r="AZ2723" s="10"/>
      <c r="BA2723" s="10"/>
      <c r="BB2723" s="10"/>
      <c r="BC2723" s="10"/>
      <c r="BD2723" s="10"/>
      <c r="BE2723" s="10"/>
      <c r="BF2723" s="10"/>
      <c r="BG2723" s="10"/>
    </row>
    <row r="2724" spans="1:59" ht="15" customHeight="1" x14ac:dyDescent="0.2">
      <c r="A2724" s="1"/>
      <c r="B2724" s="31">
        <v>16</v>
      </c>
      <c r="C2724" s="129" t="s">
        <v>64</v>
      </c>
      <c r="D2724" s="18"/>
      <c r="E2724" s="14"/>
      <c r="F2724" s="14"/>
      <c r="G2724" s="14"/>
      <c r="H2724" s="14">
        <v>2</v>
      </c>
      <c r="I2724" s="14"/>
      <c r="J2724" s="14"/>
      <c r="K2724" s="14"/>
      <c r="L2724" s="14"/>
      <c r="M2724" s="14"/>
      <c r="N2724" s="14"/>
      <c r="O2724" s="14"/>
      <c r="P2724" s="14"/>
      <c r="Q2724" s="14"/>
      <c r="R2724" s="4"/>
      <c r="S2724" s="4"/>
      <c r="T2724" s="4"/>
      <c r="U2724" s="4"/>
      <c r="V2724" s="4"/>
      <c r="W2724" s="4"/>
      <c r="X2724" s="4"/>
      <c r="Y2724" s="4"/>
      <c r="Z2724" s="4"/>
      <c r="AA2724" s="4"/>
      <c r="AB2724" s="8">
        <v>3</v>
      </c>
      <c r="AC2724" s="8"/>
      <c r="AD2724" s="8"/>
      <c r="AE2724" s="8"/>
      <c r="AF2724" s="8"/>
      <c r="AG2724" s="8"/>
      <c r="AH2724" s="8"/>
      <c r="AI2724" s="8"/>
      <c r="AJ2724" s="8"/>
      <c r="AK2724" s="8"/>
      <c r="AL2724" s="8"/>
      <c r="AM2724" s="8"/>
      <c r="AN2724" s="8"/>
      <c r="AO2724" s="8"/>
      <c r="AP2724" s="15"/>
      <c r="AQ2724" s="15"/>
      <c r="AR2724" s="15"/>
      <c r="AS2724" s="15"/>
      <c r="AT2724" s="15"/>
      <c r="AU2724" s="15"/>
      <c r="AV2724" s="15"/>
      <c r="AW2724" s="15"/>
      <c r="AX2724" s="15"/>
      <c r="AY2724" s="15"/>
      <c r="AZ2724" s="10"/>
      <c r="BA2724" s="10"/>
      <c r="BB2724" s="10"/>
      <c r="BC2724" s="10"/>
      <c r="BD2724" s="10"/>
      <c r="BE2724" s="10"/>
      <c r="BF2724" s="10"/>
      <c r="BG2724" s="10"/>
    </row>
    <row r="2725" spans="1:59" ht="15" customHeight="1" x14ac:dyDescent="0.2">
      <c r="A2725" s="1"/>
      <c r="B2725" s="31">
        <v>17</v>
      </c>
      <c r="C2725" s="129" t="s">
        <v>65</v>
      </c>
      <c r="D2725" s="18">
        <v>10</v>
      </c>
      <c r="E2725" s="14">
        <v>4</v>
      </c>
      <c r="F2725" s="14">
        <v>5</v>
      </c>
      <c r="G2725" s="14"/>
      <c r="H2725" s="14"/>
      <c r="I2725" s="14"/>
      <c r="J2725" s="14"/>
      <c r="K2725" s="14">
        <v>1</v>
      </c>
      <c r="L2725" s="14"/>
      <c r="M2725" s="14"/>
      <c r="N2725" s="14"/>
      <c r="O2725" s="14"/>
      <c r="P2725" s="14"/>
      <c r="Q2725" s="14"/>
      <c r="R2725" s="4"/>
      <c r="S2725" s="4"/>
      <c r="T2725" s="4"/>
      <c r="U2725" s="4"/>
      <c r="V2725" s="4"/>
      <c r="W2725" s="4"/>
      <c r="X2725" s="4"/>
      <c r="Y2725" s="4"/>
      <c r="Z2725" s="4"/>
      <c r="AA2725" s="4"/>
      <c r="AB2725" s="8"/>
      <c r="AC2725" s="8"/>
      <c r="AD2725" s="8"/>
      <c r="AE2725" s="8"/>
      <c r="AF2725" s="8"/>
      <c r="AG2725" s="8"/>
      <c r="AH2725" s="8"/>
      <c r="AI2725" s="8"/>
      <c r="AJ2725" s="8"/>
      <c r="AK2725" s="8"/>
      <c r="AL2725" s="8"/>
      <c r="AM2725" s="8"/>
      <c r="AN2725" s="8"/>
      <c r="AO2725" s="8"/>
      <c r="AP2725" s="15"/>
      <c r="AQ2725" s="15"/>
      <c r="AR2725" s="15"/>
      <c r="AS2725" s="15"/>
      <c r="AT2725" s="15"/>
      <c r="AU2725" s="15"/>
      <c r="AV2725" s="15"/>
      <c r="AW2725" s="15"/>
      <c r="AX2725" s="15"/>
      <c r="AY2725" s="15"/>
      <c r="AZ2725" s="10"/>
      <c r="BA2725" s="10"/>
      <c r="BB2725" s="10"/>
      <c r="BC2725" s="10"/>
      <c r="BD2725" s="10"/>
      <c r="BE2725" s="10"/>
      <c r="BF2725" s="10"/>
      <c r="BG2725" s="10"/>
    </row>
    <row r="2726" spans="1:59" ht="15" customHeight="1" x14ac:dyDescent="0.2">
      <c r="B2726" s="31">
        <v>18</v>
      </c>
      <c r="C2726" s="278" t="s">
        <v>66</v>
      </c>
      <c r="D2726" s="18"/>
      <c r="E2726" s="14"/>
      <c r="F2726" s="14"/>
      <c r="G2726" s="14"/>
      <c r="H2726" s="14"/>
      <c r="I2726" s="14"/>
      <c r="J2726" s="14"/>
      <c r="K2726" s="32"/>
      <c r="L2726" s="14"/>
      <c r="M2726" s="14"/>
      <c r="N2726" s="14"/>
      <c r="O2726" s="14"/>
      <c r="P2726" s="14"/>
      <c r="Q2726" s="14"/>
      <c r="R2726" s="4"/>
      <c r="S2726" s="4"/>
      <c r="T2726" s="4"/>
      <c r="U2726" s="4"/>
      <c r="V2726" s="4"/>
      <c r="W2726" s="4"/>
      <c r="X2726" s="4"/>
      <c r="Y2726" s="4"/>
      <c r="Z2726" s="4"/>
      <c r="AA2726" s="4"/>
      <c r="AB2726" s="8"/>
      <c r="AC2726" s="8"/>
      <c r="AD2726" s="8"/>
      <c r="AE2726" s="8"/>
      <c r="AF2726" s="8"/>
      <c r="AG2726" s="8"/>
      <c r="AH2726" s="8"/>
      <c r="AI2726" s="8"/>
      <c r="AJ2726" s="8"/>
      <c r="AK2726" s="8"/>
      <c r="AL2726" s="8"/>
      <c r="AM2726" s="8"/>
      <c r="AN2726" s="8"/>
      <c r="AO2726" s="8"/>
      <c r="AP2726" s="15"/>
      <c r="AQ2726" s="15"/>
      <c r="AR2726" s="15"/>
      <c r="AS2726" s="15"/>
      <c r="AT2726" s="15"/>
      <c r="AU2726" s="15"/>
      <c r="AV2726" s="15"/>
      <c r="AW2726" s="15"/>
      <c r="AX2726" s="15"/>
      <c r="AY2726" s="15"/>
      <c r="AZ2726" s="10"/>
      <c r="BA2726" s="10"/>
      <c r="BB2726" s="10"/>
      <c r="BC2726" s="10"/>
      <c r="BD2726" s="10"/>
      <c r="BE2726" s="10"/>
      <c r="BF2726" s="10"/>
      <c r="BG2726" s="10"/>
    </row>
    <row r="2727" spans="1:59" ht="15" customHeight="1" x14ac:dyDescent="0.2">
      <c r="A2727" s="33" t="s">
        <v>67</v>
      </c>
      <c r="B2727" s="31">
        <v>19</v>
      </c>
      <c r="C2727" s="17" t="s">
        <v>68</v>
      </c>
      <c r="D2727" s="18"/>
      <c r="E2727" s="14"/>
      <c r="F2727" s="14"/>
      <c r="G2727" s="14"/>
      <c r="H2727" s="14"/>
      <c r="I2727" s="14"/>
      <c r="J2727" s="14"/>
      <c r="K2727" s="14"/>
      <c r="L2727" s="14"/>
      <c r="M2727" s="14"/>
      <c r="N2727" s="14"/>
      <c r="O2727" s="14"/>
      <c r="P2727" s="14"/>
      <c r="Q2727" s="14"/>
      <c r="R2727" s="4"/>
      <c r="S2727" s="4"/>
      <c r="T2727" s="4"/>
      <c r="U2727" s="4"/>
      <c r="V2727" s="4"/>
      <c r="W2727" s="4"/>
      <c r="X2727" s="4"/>
      <c r="Y2727" s="4"/>
      <c r="Z2727" s="4"/>
      <c r="AA2727" s="4"/>
      <c r="AB2727" s="8"/>
      <c r="AC2727" s="8"/>
      <c r="AD2727" s="8"/>
      <c r="AE2727" s="8"/>
      <c r="AF2727" s="8"/>
      <c r="AG2727" s="8"/>
      <c r="AH2727" s="8"/>
      <c r="AI2727" s="34"/>
      <c r="AJ2727" s="8"/>
      <c r="AK2727" s="8"/>
      <c r="AL2727" s="8"/>
      <c r="AM2727" s="8"/>
      <c r="AN2727" s="8"/>
      <c r="AO2727" s="8"/>
      <c r="AP2727" s="15"/>
      <c r="AQ2727" s="15"/>
      <c r="AR2727" s="15"/>
      <c r="AS2727" s="15"/>
      <c r="AT2727" s="15"/>
      <c r="AU2727" s="15"/>
      <c r="AV2727" s="15"/>
      <c r="AW2727" s="15"/>
      <c r="AX2727" s="15"/>
      <c r="AY2727" s="15"/>
      <c r="AZ2727" s="10"/>
      <c r="BA2727" s="10"/>
      <c r="BB2727" s="10"/>
      <c r="BC2727" s="10"/>
      <c r="BD2727" s="10"/>
      <c r="BE2727" s="10"/>
      <c r="BF2727" s="10"/>
      <c r="BG2727" s="10"/>
    </row>
    <row r="2728" spans="1:59" ht="15" customHeight="1" x14ac:dyDescent="0.2">
      <c r="A2728" s="1"/>
      <c r="B2728" s="31">
        <v>20</v>
      </c>
      <c r="C2728" s="17" t="s">
        <v>69</v>
      </c>
      <c r="D2728" s="35"/>
      <c r="E2728" s="14"/>
      <c r="F2728" s="14"/>
      <c r="G2728" s="14"/>
      <c r="H2728" s="14"/>
      <c r="I2728" s="14"/>
      <c r="J2728" s="14"/>
      <c r="K2728" s="14"/>
      <c r="L2728" s="14"/>
      <c r="M2728" s="14"/>
      <c r="N2728" s="14"/>
      <c r="O2728" s="14"/>
      <c r="P2728" s="14"/>
      <c r="Q2728" s="14"/>
      <c r="R2728" s="4"/>
      <c r="S2728" s="4"/>
      <c r="T2728" s="4"/>
      <c r="U2728" s="4"/>
      <c r="V2728" s="4"/>
      <c r="W2728" s="4"/>
      <c r="X2728" s="4"/>
      <c r="Y2728" s="4"/>
      <c r="Z2728" s="4"/>
      <c r="AA2728" s="4"/>
      <c r="AB2728" s="8"/>
      <c r="AC2728" s="8"/>
      <c r="AD2728" s="8"/>
      <c r="AE2728" s="8"/>
      <c r="AF2728" s="8"/>
      <c r="AG2728" s="8"/>
      <c r="AH2728" s="8"/>
      <c r="AI2728" s="8"/>
      <c r="AJ2728" s="8"/>
      <c r="AK2728" s="8"/>
      <c r="AL2728" s="8"/>
      <c r="AM2728" s="8"/>
      <c r="AN2728" s="8"/>
      <c r="AO2728" s="8"/>
      <c r="AP2728" s="15"/>
      <c r="AQ2728" s="15"/>
      <c r="AR2728" s="15"/>
      <c r="AS2728" s="15"/>
      <c r="AT2728" s="15"/>
      <c r="AU2728" s="15"/>
      <c r="AV2728" s="15"/>
      <c r="AW2728" s="15"/>
      <c r="AX2728" s="15"/>
      <c r="AY2728" s="15"/>
      <c r="AZ2728" s="10"/>
      <c r="BA2728" s="10"/>
      <c r="BB2728" s="10"/>
      <c r="BC2728" s="10"/>
      <c r="BD2728" s="10"/>
      <c r="BE2728" s="10"/>
      <c r="BF2728" s="10"/>
      <c r="BG2728" s="10"/>
    </row>
    <row r="2729" spans="1:59" ht="15" customHeight="1" x14ac:dyDescent="0.2">
      <c r="A2729" s="1"/>
      <c r="B2729" s="31">
        <v>21</v>
      </c>
      <c r="C2729" s="17" t="s">
        <v>70</v>
      </c>
      <c r="D2729" s="18"/>
      <c r="E2729" s="14"/>
      <c r="F2729" s="14"/>
      <c r="G2729" s="14"/>
      <c r="H2729" s="14"/>
      <c r="I2729" s="14"/>
      <c r="J2729" s="14"/>
      <c r="K2729" s="14"/>
      <c r="L2729" s="14"/>
      <c r="M2729" s="14"/>
      <c r="N2729" s="14"/>
      <c r="O2729" s="14"/>
      <c r="P2729" s="14"/>
      <c r="Q2729" s="1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  <c r="AB2729" s="8"/>
      <c r="AC2729" s="8"/>
      <c r="AD2729" s="8"/>
      <c r="AE2729" s="8"/>
      <c r="AF2729" s="8"/>
      <c r="AG2729" s="8"/>
      <c r="AH2729" s="8"/>
      <c r="AI2729" s="8"/>
      <c r="AJ2729" s="8"/>
      <c r="AK2729" s="8"/>
      <c r="AL2729" s="8"/>
      <c r="AM2729" s="8"/>
      <c r="AN2729" s="8"/>
      <c r="AO2729" s="8"/>
      <c r="AP2729" s="15"/>
      <c r="AQ2729" s="15"/>
      <c r="AR2729" s="15"/>
      <c r="AS2729" s="15"/>
      <c r="AT2729" s="15"/>
      <c r="AU2729" s="15"/>
      <c r="AV2729" s="15"/>
      <c r="AW2729" s="15"/>
      <c r="AX2729" s="15"/>
      <c r="AY2729" s="15"/>
      <c r="AZ2729" s="10"/>
      <c r="BA2729" s="10"/>
      <c r="BB2729" s="10"/>
      <c r="BC2729" s="10"/>
      <c r="BD2729" s="10"/>
      <c r="BE2729" s="10"/>
      <c r="BF2729" s="10"/>
      <c r="BG2729" s="10"/>
    </row>
    <row r="2730" spans="1:59" ht="15" customHeight="1" x14ac:dyDescent="0.2">
      <c r="A2730" s="1"/>
      <c r="B2730" s="31">
        <v>22</v>
      </c>
      <c r="C2730" s="17" t="s">
        <v>71</v>
      </c>
      <c r="D2730" s="18"/>
      <c r="E2730" s="14"/>
      <c r="F2730" s="14"/>
      <c r="G2730" s="14"/>
      <c r="H2730" s="14"/>
      <c r="I2730" s="14"/>
      <c r="J2730" s="14"/>
      <c r="K2730" s="14"/>
      <c r="L2730" s="14"/>
      <c r="M2730" s="14"/>
      <c r="N2730" s="14"/>
      <c r="O2730" s="14"/>
      <c r="P2730" s="14"/>
      <c r="Q2730" s="14"/>
      <c r="R2730" s="4"/>
      <c r="S2730" s="4"/>
      <c r="T2730" s="4"/>
      <c r="U2730" s="4"/>
      <c r="V2730" s="4"/>
      <c r="W2730" s="4"/>
      <c r="X2730" s="4"/>
      <c r="Y2730" s="4"/>
      <c r="Z2730" s="4"/>
      <c r="AA2730" s="4"/>
      <c r="AB2730" s="8"/>
      <c r="AC2730" s="8"/>
      <c r="AD2730" s="8"/>
      <c r="AE2730" s="8"/>
      <c r="AF2730" s="8"/>
      <c r="AG2730" s="8"/>
      <c r="AH2730" s="8"/>
      <c r="AI2730" s="8"/>
      <c r="AJ2730" s="8"/>
      <c r="AK2730" s="8"/>
      <c r="AL2730" s="8"/>
      <c r="AM2730" s="8"/>
      <c r="AN2730" s="8"/>
      <c r="AO2730" s="8"/>
      <c r="AP2730" s="15"/>
      <c r="AQ2730" s="15"/>
      <c r="AR2730" s="15"/>
      <c r="AS2730" s="15"/>
      <c r="AT2730" s="15"/>
      <c r="AU2730" s="15"/>
      <c r="AV2730" s="15"/>
      <c r="AW2730" s="15"/>
      <c r="AX2730" s="15"/>
      <c r="AY2730" s="15"/>
      <c r="AZ2730" s="10"/>
      <c r="BA2730" s="10"/>
      <c r="BB2730" s="10"/>
      <c r="BC2730" s="10"/>
      <c r="BD2730" s="10"/>
      <c r="BE2730" s="10"/>
      <c r="BF2730" s="10"/>
      <c r="BG2730" s="10"/>
    </row>
    <row r="2731" spans="1:59" ht="15" customHeight="1" x14ac:dyDescent="0.2">
      <c r="A2731" s="1"/>
      <c r="B2731" s="31">
        <v>23</v>
      </c>
      <c r="C2731" s="17" t="s">
        <v>72</v>
      </c>
      <c r="D2731" s="18"/>
      <c r="E2731" s="14"/>
      <c r="F2731" s="14"/>
      <c r="G2731" s="14"/>
      <c r="H2731" s="14"/>
      <c r="I2731" s="14"/>
      <c r="J2731" s="14"/>
      <c r="K2731" s="14"/>
      <c r="L2731" s="14"/>
      <c r="M2731" s="36"/>
      <c r="N2731" s="14"/>
      <c r="O2731" s="14"/>
      <c r="P2731" s="14"/>
      <c r="Q2731" s="14"/>
      <c r="R2731" s="4"/>
      <c r="S2731" s="4"/>
      <c r="T2731" s="4"/>
      <c r="U2731" s="4"/>
      <c r="V2731" s="4"/>
      <c r="W2731" s="4"/>
      <c r="X2731" s="4"/>
      <c r="Y2731" s="4"/>
      <c r="Z2731" s="4"/>
      <c r="AA2731" s="4"/>
      <c r="AB2731" s="8"/>
      <c r="AC2731" s="8"/>
      <c r="AD2731" s="8"/>
      <c r="AE2731" s="8"/>
      <c r="AF2731" s="8"/>
      <c r="AG2731" s="8"/>
      <c r="AH2731" s="8"/>
      <c r="AI2731" s="8"/>
      <c r="AJ2731" s="8"/>
      <c r="AK2731" s="8"/>
      <c r="AL2731" s="8"/>
      <c r="AM2731" s="8"/>
      <c r="AN2731" s="8"/>
      <c r="AO2731" s="8"/>
      <c r="AP2731" s="15"/>
      <c r="AQ2731" s="15"/>
      <c r="AR2731" s="15"/>
      <c r="AS2731" s="15"/>
      <c r="AT2731" s="15"/>
      <c r="AU2731" s="15"/>
      <c r="AV2731" s="15"/>
      <c r="AW2731" s="15"/>
      <c r="AX2731" s="15"/>
      <c r="AY2731" s="15"/>
      <c r="AZ2731" s="10"/>
      <c r="BA2731" s="10"/>
      <c r="BB2731" s="10"/>
      <c r="BC2731" s="10"/>
      <c r="BD2731" s="10"/>
      <c r="BE2731" s="10"/>
      <c r="BF2731" s="10"/>
      <c r="BG2731" s="10"/>
    </row>
    <row r="2732" spans="1:59" ht="15" customHeight="1" x14ac:dyDescent="0.2">
      <c r="A2732" s="1"/>
      <c r="B2732" s="31">
        <v>24</v>
      </c>
      <c r="C2732" s="129" t="s">
        <v>73</v>
      </c>
      <c r="D2732" s="18"/>
      <c r="E2732" s="14"/>
      <c r="F2732" s="14"/>
      <c r="G2732" s="14"/>
      <c r="H2732" s="14"/>
      <c r="I2732" s="14"/>
      <c r="J2732" s="14"/>
      <c r="K2732" s="14">
        <v>1</v>
      </c>
      <c r="L2732" s="14"/>
      <c r="M2732" s="14"/>
      <c r="N2732" s="14"/>
      <c r="O2732" s="14"/>
      <c r="P2732" s="14"/>
      <c r="Q2732" s="14"/>
      <c r="R2732" s="4"/>
      <c r="S2732" s="4"/>
      <c r="T2732" s="4"/>
      <c r="U2732" s="4"/>
      <c r="V2732" s="4"/>
      <c r="W2732" s="4"/>
      <c r="X2732" s="4"/>
      <c r="Y2732" s="4"/>
      <c r="Z2732" s="4"/>
      <c r="AA2732" s="4"/>
      <c r="AB2732" s="8">
        <v>3</v>
      </c>
      <c r="AC2732" s="8"/>
      <c r="AD2732" s="8"/>
      <c r="AE2732" s="8"/>
      <c r="AF2732" s="8"/>
      <c r="AG2732" s="8"/>
      <c r="AH2732" s="8"/>
      <c r="AI2732" s="8"/>
      <c r="AJ2732" s="8"/>
      <c r="AK2732" s="8"/>
      <c r="AL2732" s="8"/>
      <c r="AM2732" s="8"/>
      <c r="AN2732" s="8"/>
      <c r="AO2732" s="8"/>
      <c r="AP2732" s="15"/>
      <c r="AQ2732" s="15"/>
      <c r="AR2732" s="15"/>
      <c r="AS2732" s="15"/>
      <c r="AT2732" s="15"/>
      <c r="AU2732" s="15"/>
      <c r="AV2732" s="15"/>
      <c r="AW2732" s="15"/>
      <c r="AX2732" s="15"/>
      <c r="AY2732" s="15"/>
      <c r="AZ2732" s="10"/>
      <c r="BA2732" s="10"/>
      <c r="BB2732" s="10"/>
      <c r="BC2732" s="10"/>
      <c r="BD2732" s="10"/>
      <c r="BE2732" s="10"/>
      <c r="BF2732" s="10"/>
      <c r="BG2732" s="10"/>
    </row>
    <row r="2733" spans="1:59" ht="15" customHeight="1" x14ac:dyDescent="0.2">
      <c r="A2733" s="1"/>
      <c r="B2733" s="31">
        <v>25</v>
      </c>
      <c r="C2733" s="17" t="s">
        <v>74</v>
      </c>
      <c r="D2733" s="18"/>
      <c r="E2733" s="14"/>
      <c r="F2733" s="14"/>
      <c r="G2733" s="14"/>
      <c r="H2733" s="14"/>
      <c r="I2733" s="14"/>
      <c r="J2733" s="14"/>
      <c r="K2733" s="14"/>
      <c r="L2733" s="14"/>
      <c r="M2733" s="14"/>
      <c r="N2733" s="14"/>
      <c r="O2733" s="14"/>
      <c r="P2733" s="14"/>
      <c r="Q2733" s="14"/>
      <c r="R2733" s="4"/>
      <c r="S2733" s="4"/>
      <c r="T2733" s="4"/>
      <c r="U2733" s="4"/>
      <c r="V2733" s="4"/>
      <c r="W2733" s="4"/>
      <c r="X2733" s="4"/>
      <c r="Y2733" s="4"/>
      <c r="Z2733" s="4"/>
      <c r="AA2733" s="4"/>
      <c r="AB2733" s="8"/>
      <c r="AC2733" s="8"/>
      <c r="AD2733" s="8"/>
      <c r="AE2733" s="8"/>
      <c r="AF2733" s="8"/>
      <c r="AG2733" s="8"/>
      <c r="AH2733" s="8"/>
      <c r="AI2733" s="8"/>
      <c r="AJ2733" s="8"/>
      <c r="AK2733" s="8"/>
      <c r="AL2733" s="8"/>
      <c r="AM2733" s="8"/>
      <c r="AN2733" s="8"/>
      <c r="AO2733" s="8"/>
      <c r="AP2733" s="15"/>
      <c r="AQ2733" s="15"/>
      <c r="AR2733" s="15"/>
      <c r="AS2733" s="15"/>
      <c r="AT2733" s="15"/>
      <c r="AU2733" s="15"/>
      <c r="AV2733" s="15"/>
      <c r="AW2733" s="15"/>
      <c r="AX2733" s="15"/>
      <c r="AY2733" s="15"/>
      <c r="AZ2733" s="10"/>
      <c r="BA2733" s="10"/>
      <c r="BB2733" s="10"/>
      <c r="BC2733" s="10"/>
      <c r="BD2733" s="10"/>
      <c r="BE2733" s="10"/>
      <c r="BF2733" s="10"/>
      <c r="BG2733" s="10"/>
    </row>
    <row r="2734" spans="1:59" ht="15" customHeight="1" x14ac:dyDescent="0.2">
      <c r="A2734" s="1"/>
      <c r="B2734" s="31">
        <v>26</v>
      </c>
      <c r="C2734" s="17" t="s">
        <v>75</v>
      </c>
      <c r="D2734" s="18"/>
      <c r="E2734" s="14"/>
      <c r="F2734" s="14"/>
      <c r="G2734" s="14"/>
      <c r="H2734" s="14"/>
      <c r="I2734" s="14"/>
      <c r="J2734" s="14"/>
      <c r="K2734" s="14"/>
      <c r="L2734" s="14"/>
      <c r="M2734" s="14"/>
      <c r="N2734" s="14"/>
      <c r="O2734" s="14"/>
      <c r="P2734" s="14"/>
      <c r="Q2734" s="1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8"/>
      <c r="AC2734" s="8"/>
      <c r="AD2734" s="8"/>
      <c r="AE2734" s="8"/>
      <c r="AF2734" s="8"/>
      <c r="AG2734" s="8"/>
      <c r="AH2734" s="8"/>
      <c r="AI2734" s="8"/>
      <c r="AJ2734" s="8"/>
      <c r="AK2734" s="8"/>
      <c r="AL2734" s="8"/>
      <c r="AM2734" s="8"/>
      <c r="AN2734" s="8"/>
      <c r="AO2734" s="8"/>
      <c r="AP2734" s="15"/>
      <c r="AQ2734" s="15"/>
      <c r="AR2734" s="15"/>
      <c r="AS2734" s="15"/>
      <c r="AT2734" s="15"/>
      <c r="AU2734" s="15"/>
      <c r="AV2734" s="15"/>
      <c r="AW2734" s="15"/>
      <c r="AX2734" s="15"/>
      <c r="AY2734" s="15"/>
      <c r="AZ2734" s="10"/>
      <c r="BA2734" s="10"/>
      <c r="BB2734" s="10"/>
      <c r="BC2734" s="10"/>
      <c r="BD2734" s="10"/>
      <c r="BE2734" s="10"/>
      <c r="BF2734" s="10"/>
      <c r="BG2734" s="10"/>
    </row>
    <row r="2735" spans="1:59" ht="15" customHeight="1" x14ac:dyDescent="0.2">
      <c r="A2735" s="1"/>
      <c r="B2735" s="31">
        <v>27</v>
      </c>
      <c r="C2735" s="129" t="s">
        <v>76</v>
      </c>
      <c r="D2735" s="18"/>
      <c r="E2735" s="14"/>
      <c r="F2735" s="14"/>
      <c r="G2735" s="14"/>
      <c r="H2735" s="14"/>
      <c r="I2735" s="14"/>
      <c r="J2735" s="14"/>
      <c r="K2735" s="14"/>
      <c r="L2735" s="14"/>
      <c r="M2735" s="14"/>
      <c r="N2735" s="14"/>
      <c r="O2735" s="14"/>
      <c r="P2735" s="14"/>
      <c r="Q2735" s="1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8">
        <v>8</v>
      </c>
      <c r="AC2735" s="8"/>
      <c r="AD2735" s="8"/>
      <c r="AE2735" s="8"/>
      <c r="AF2735" s="8"/>
      <c r="AG2735" s="8"/>
      <c r="AH2735" s="8"/>
      <c r="AI2735" s="8"/>
      <c r="AJ2735" s="8"/>
      <c r="AK2735" s="8">
        <v>5</v>
      </c>
      <c r="AL2735" s="8">
        <v>5</v>
      </c>
      <c r="AM2735" s="8"/>
      <c r="AN2735" s="8"/>
      <c r="AO2735" s="8">
        <v>5</v>
      </c>
      <c r="AP2735" s="15"/>
      <c r="AQ2735" s="15"/>
      <c r="AR2735" s="15"/>
      <c r="AS2735" s="15"/>
      <c r="AT2735" s="15"/>
      <c r="AU2735" s="15"/>
      <c r="AV2735" s="15"/>
      <c r="AW2735" s="15"/>
      <c r="AX2735" s="15"/>
      <c r="AY2735" s="15"/>
      <c r="AZ2735" s="10"/>
      <c r="BA2735" s="10"/>
      <c r="BB2735" s="10"/>
      <c r="BC2735" s="10"/>
      <c r="BD2735" s="10"/>
      <c r="BE2735" s="10"/>
      <c r="BF2735" s="10"/>
      <c r="BG2735" s="10"/>
    </row>
    <row r="2736" spans="1:59" ht="15" customHeight="1" x14ac:dyDescent="0.2">
      <c r="A2736" s="1"/>
      <c r="B2736" s="31">
        <v>28</v>
      </c>
      <c r="C2736" s="129" t="s">
        <v>77</v>
      </c>
      <c r="D2736" s="18">
        <v>3</v>
      </c>
      <c r="E2736" s="14"/>
      <c r="F2736" s="14"/>
      <c r="G2736" s="14"/>
      <c r="H2736" s="14"/>
      <c r="I2736" s="14"/>
      <c r="J2736" s="14"/>
      <c r="K2736" s="14"/>
      <c r="L2736" s="14"/>
      <c r="M2736" s="14"/>
      <c r="N2736" s="14"/>
      <c r="O2736" s="14"/>
      <c r="P2736" s="14"/>
      <c r="Q2736" s="14"/>
      <c r="R2736" s="4"/>
      <c r="S2736" s="4"/>
      <c r="T2736" s="4"/>
      <c r="U2736" s="4"/>
      <c r="V2736" s="4"/>
      <c r="W2736" s="4"/>
      <c r="X2736" s="4"/>
      <c r="Y2736" s="4"/>
      <c r="Z2736" s="4"/>
      <c r="AA2736" s="4"/>
      <c r="AB2736" s="8">
        <v>10</v>
      </c>
      <c r="AC2736" s="8"/>
      <c r="AD2736" s="8"/>
      <c r="AE2736" s="8"/>
      <c r="AF2736" s="8"/>
      <c r="AG2736" s="8"/>
      <c r="AH2736" s="8"/>
      <c r="AI2736" s="8"/>
      <c r="AJ2736" s="8"/>
      <c r="AK2736" s="8">
        <v>3</v>
      </c>
      <c r="AL2736" s="8">
        <v>2</v>
      </c>
      <c r="AM2736" s="8"/>
      <c r="AN2736" s="8"/>
      <c r="AO2736" s="8">
        <v>2</v>
      </c>
      <c r="AP2736" s="15"/>
      <c r="AQ2736" s="15"/>
      <c r="AR2736" s="15"/>
      <c r="AS2736" s="15"/>
      <c r="AT2736" s="15"/>
      <c r="AU2736" s="15"/>
      <c r="AV2736" s="15"/>
      <c r="AW2736" s="15"/>
      <c r="AX2736" s="15"/>
      <c r="AY2736" s="15"/>
      <c r="AZ2736" s="10"/>
      <c r="BA2736" s="10"/>
      <c r="BB2736" s="10"/>
      <c r="BC2736" s="10"/>
      <c r="BD2736" s="10"/>
      <c r="BE2736" s="10"/>
      <c r="BF2736" s="10"/>
      <c r="BG2736" s="10"/>
    </row>
    <row r="2737" spans="1:59" ht="15" customHeight="1" x14ac:dyDescent="0.2">
      <c r="A2737" s="1"/>
      <c r="B2737" s="31">
        <v>29</v>
      </c>
      <c r="C2737" s="17" t="s">
        <v>78</v>
      </c>
      <c r="D2737" s="18"/>
      <c r="E2737" s="14"/>
      <c r="F2737" s="14"/>
      <c r="G2737" s="14"/>
      <c r="H2737" s="14"/>
      <c r="I2737" s="14"/>
      <c r="J2737" s="14"/>
      <c r="K2737" s="14"/>
      <c r="L2737" s="14"/>
      <c r="M2737" s="14"/>
      <c r="N2737" s="14"/>
      <c r="O2737" s="14"/>
      <c r="P2737" s="14"/>
      <c r="Q2737" s="1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  <c r="AB2737" s="8"/>
      <c r="AC2737" s="8"/>
      <c r="AD2737" s="8"/>
      <c r="AE2737" s="8"/>
      <c r="AF2737" s="8"/>
      <c r="AG2737" s="8"/>
      <c r="AH2737" s="8"/>
      <c r="AI2737" s="8"/>
      <c r="AJ2737" s="8"/>
      <c r="AK2737" s="8"/>
      <c r="AL2737" s="8"/>
      <c r="AM2737" s="8"/>
      <c r="AN2737" s="8"/>
      <c r="AO2737" s="8"/>
      <c r="AP2737" s="15"/>
      <c r="AQ2737" s="15"/>
      <c r="AR2737" s="15"/>
      <c r="AS2737" s="15"/>
      <c r="AT2737" s="15"/>
      <c r="AU2737" s="15"/>
      <c r="AV2737" s="15"/>
      <c r="AW2737" s="15"/>
      <c r="AX2737" s="15"/>
      <c r="AY2737" s="15"/>
      <c r="AZ2737" s="10"/>
      <c r="BA2737" s="10"/>
      <c r="BB2737" s="10"/>
      <c r="BC2737" s="10"/>
      <c r="BD2737" s="10"/>
      <c r="BE2737" s="10"/>
      <c r="BF2737" s="10"/>
      <c r="BG2737" s="10"/>
    </row>
    <row r="2738" spans="1:59" ht="15" customHeight="1" x14ac:dyDescent="0.2">
      <c r="A2738" s="1"/>
      <c r="B2738" s="37"/>
      <c r="C2738" s="17" t="s">
        <v>79</v>
      </c>
      <c r="D2738" s="18"/>
      <c r="E2738" s="14"/>
      <c r="F2738" s="14"/>
      <c r="G2738" s="14"/>
      <c r="H2738" s="14"/>
      <c r="I2738" s="14"/>
      <c r="J2738" s="14"/>
      <c r="K2738" s="14"/>
      <c r="L2738" s="14"/>
      <c r="M2738" s="14"/>
      <c r="N2738" s="14"/>
      <c r="O2738" s="14"/>
      <c r="P2738" s="14"/>
      <c r="Q2738" s="14"/>
      <c r="R2738" s="4"/>
      <c r="S2738" s="4"/>
      <c r="T2738" s="4"/>
      <c r="U2738" s="4"/>
      <c r="V2738" s="4"/>
      <c r="W2738" s="4"/>
      <c r="X2738" s="4"/>
      <c r="Y2738" s="4"/>
      <c r="Z2738" s="4"/>
      <c r="AA2738" s="4"/>
      <c r="AB2738" s="8"/>
      <c r="AC2738" s="8"/>
      <c r="AD2738" s="8"/>
      <c r="AE2738" s="8"/>
      <c r="AF2738" s="8"/>
      <c r="AG2738" s="8"/>
      <c r="AH2738" s="8"/>
      <c r="AI2738" s="8"/>
      <c r="AJ2738" s="8"/>
      <c r="AK2738" s="8"/>
      <c r="AL2738" s="8"/>
      <c r="AM2738" s="8"/>
      <c r="AN2738" s="8"/>
      <c r="AO2738" s="8"/>
      <c r="AP2738" s="15"/>
      <c r="AQ2738" s="15"/>
      <c r="AR2738" s="15"/>
      <c r="AS2738" s="15"/>
      <c r="AT2738" s="15"/>
      <c r="AU2738" s="15"/>
      <c r="AV2738" s="15"/>
      <c r="AW2738" s="15"/>
      <c r="AX2738" s="15"/>
      <c r="AY2738" s="15"/>
      <c r="AZ2738" s="10"/>
      <c r="BA2738" s="10"/>
      <c r="BB2738" s="10"/>
      <c r="BC2738" s="10"/>
      <c r="BD2738" s="10"/>
      <c r="BE2738" s="10"/>
      <c r="BF2738" s="10"/>
      <c r="BG2738" s="10"/>
    </row>
    <row r="2739" spans="1:59" ht="15" customHeight="1" x14ac:dyDescent="0.2">
      <c r="A2739" s="1"/>
      <c r="B2739" s="38"/>
      <c r="C2739" s="17"/>
      <c r="D2739" s="18"/>
      <c r="E2739" s="14"/>
      <c r="F2739" s="14"/>
      <c r="G2739" s="14"/>
      <c r="H2739" s="14"/>
      <c r="I2739" s="14"/>
      <c r="J2739" s="14"/>
      <c r="K2739" s="14"/>
      <c r="L2739" s="14"/>
      <c r="M2739" s="14"/>
      <c r="N2739" s="14"/>
      <c r="O2739" s="14"/>
      <c r="P2739" s="14"/>
      <c r="Q2739" s="1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8"/>
      <c r="AC2739" s="8"/>
      <c r="AD2739" s="8"/>
      <c r="AE2739" s="8"/>
      <c r="AF2739" s="8"/>
      <c r="AG2739" s="8"/>
      <c r="AH2739" s="8"/>
      <c r="AI2739" s="8"/>
      <c r="AJ2739" s="8"/>
      <c r="AK2739" s="8"/>
      <c r="AL2739" s="8"/>
      <c r="AM2739" s="8"/>
      <c r="AN2739" s="8"/>
      <c r="AO2739" s="8"/>
      <c r="AP2739" s="15"/>
      <c r="AQ2739" s="15"/>
      <c r="AR2739" s="15"/>
      <c r="AS2739" s="15"/>
      <c r="AT2739" s="15"/>
      <c r="AU2739" s="15"/>
      <c r="AV2739" s="15"/>
      <c r="AW2739" s="15"/>
      <c r="AX2739" s="15"/>
      <c r="AY2739" s="15"/>
      <c r="AZ2739" s="10"/>
      <c r="BA2739" s="10"/>
      <c r="BB2739" s="10"/>
      <c r="BC2739" s="10"/>
      <c r="BD2739" s="10"/>
      <c r="BE2739" s="10"/>
      <c r="BF2739" s="10"/>
      <c r="BG2739" s="10"/>
    </row>
    <row r="2740" spans="1:59" ht="15" customHeight="1" x14ac:dyDescent="0.2">
      <c r="A2740" s="1"/>
      <c r="B2740" s="39">
        <v>30</v>
      </c>
      <c r="C2740" s="17" t="s">
        <v>80</v>
      </c>
      <c r="D2740" s="18"/>
      <c r="E2740" s="14"/>
      <c r="F2740" s="14"/>
      <c r="G2740" s="14"/>
      <c r="H2740" s="14"/>
      <c r="I2740" s="14"/>
      <c r="J2740" s="14"/>
      <c r="K2740" s="14"/>
      <c r="L2740" s="14"/>
      <c r="M2740" s="14"/>
      <c r="N2740" s="14"/>
      <c r="O2740" s="14"/>
      <c r="P2740" s="14"/>
      <c r="Q2740" s="1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8"/>
      <c r="AC2740" s="8"/>
      <c r="AD2740" s="8"/>
      <c r="AE2740" s="8"/>
      <c r="AF2740" s="8"/>
      <c r="AG2740" s="8"/>
      <c r="AH2740" s="8"/>
      <c r="AI2740" s="8"/>
      <c r="AJ2740" s="8"/>
      <c r="AK2740" s="8"/>
      <c r="AL2740" s="8"/>
      <c r="AM2740" s="8"/>
      <c r="AN2740" s="8"/>
      <c r="AO2740" s="8"/>
      <c r="AP2740" s="15"/>
      <c r="AQ2740" s="15"/>
      <c r="AR2740" s="15"/>
      <c r="AS2740" s="15"/>
      <c r="AT2740" s="15"/>
      <c r="AU2740" s="15"/>
      <c r="AV2740" s="15"/>
      <c r="AW2740" s="15"/>
      <c r="AX2740" s="15"/>
      <c r="AY2740" s="15"/>
      <c r="AZ2740" s="10"/>
      <c r="BA2740" s="10"/>
      <c r="BB2740" s="10"/>
      <c r="BC2740" s="10"/>
      <c r="BD2740" s="10"/>
      <c r="BE2740" s="10"/>
      <c r="BF2740" s="10"/>
      <c r="BG2740" s="10"/>
    </row>
    <row r="2741" spans="1:59" ht="15" customHeight="1" x14ac:dyDescent="0.2">
      <c r="A2741" s="1"/>
      <c r="B2741" s="39">
        <v>31</v>
      </c>
      <c r="C2741" s="17" t="s">
        <v>81</v>
      </c>
      <c r="D2741" s="18"/>
      <c r="E2741" s="14"/>
      <c r="F2741" s="14"/>
      <c r="G2741" s="14"/>
      <c r="H2741" s="14"/>
      <c r="I2741" s="14"/>
      <c r="J2741" s="14"/>
      <c r="K2741" s="14"/>
      <c r="L2741" s="14"/>
      <c r="M2741" s="14"/>
      <c r="N2741" s="14"/>
      <c r="O2741" s="14"/>
      <c r="P2741" s="14"/>
      <c r="Q2741" s="14"/>
      <c r="R2741" s="4"/>
      <c r="S2741" s="4"/>
      <c r="T2741" s="4"/>
      <c r="U2741" s="4"/>
      <c r="V2741" s="4"/>
      <c r="W2741" s="4"/>
      <c r="X2741" s="4"/>
      <c r="Y2741" s="4"/>
      <c r="Z2741" s="4"/>
      <c r="AA2741" s="4"/>
      <c r="AB2741" s="8"/>
      <c r="AC2741" s="8"/>
      <c r="AD2741" s="8"/>
      <c r="AE2741" s="8"/>
      <c r="AF2741" s="8"/>
      <c r="AG2741" s="8"/>
      <c r="AH2741" s="8"/>
      <c r="AI2741" s="8"/>
      <c r="AJ2741" s="8"/>
      <c r="AK2741" s="8"/>
      <c r="AL2741" s="8"/>
      <c r="AM2741" s="8"/>
      <c r="AN2741" s="8"/>
      <c r="AO2741" s="8"/>
      <c r="AP2741" s="15"/>
      <c r="AQ2741" s="15"/>
      <c r="AR2741" s="15"/>
      <c r="AS2741" s="15"/>
      <c r="AT2741" s="15"/>
      <c r="AU2741" s="15"/>
      <c r="AV2741" s="15"/>
      <c r="AW2741" s="15"/>
      <c r="AX2741" s="15"/>
      <c r="AY2741" s="15"/>
      <c r="AZ2741" s="10"/>
      <c r="BA2741" s="10"/>
      <c r="BB2741" s="10"/>
      <c r="BC2741" s="10"/>
      <c r="BD2741" s="10"/>
      <c r="BE2741" s="10"/>
      <c r="BF2741" s="10"/>
      <c r="BG2741" s="10"/>
    </row>
    <row r="2742" spans="1:59" ht="15" customHeight="1" x14ac:dyDescent="0.2">
      <c r="A2742" s="1"/>
      <c r="B2742" s="39">
        <v>32</v>
      </c>
      <c r="C2742" s="17" t="s">
        <v>82</v>
      </c>
      <c r="D2742" s="18"/>
      <c r="E2742" s="14"/>
      <c r="F2742" s="14"/>
      <c r="G2742" s="14"/>
      <c r="H2742" s="14"/>
      <c r="I2742" s="14"/>
      <c r="J2742" s="14"/>
      <c r="K2742" s="14"/>
      <c r="L2742" s="14"/>
      <c r="M2742" s="14"/>
      <c r="N2742" s="14"/>
      <c r="O2742" s="14"/>
      <c r="P2742" s="14"/>
      <c r="Q2742" s="1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  <c r="AB2742" s="8"/>
      <c r="AC2742" s="8"/>
      <c r="AD2742" s="8"/>
      <c r="AE2742" s="8"/>
      <c r="AF2742" s="8"/>
      <c r="AG2742" s="8"/>
      <c r="AH2742" s="8"/>
      <c r="AI2742" s="8"/>
      <c r="AJ2742" s="8"/>
      <c r="AK2742" s="8"/>
      <c r="AL2742" s="8"/>
      <c r="AM2742" s="8"/>
      <c r="AN2742" s="8"/>
      <c r="AO2742" s="8"/>
      <c r="AP2742" s="15"/>
      <c r="AQ2742" s="15"/>
      <c r="AR2742" s="15"/>
      <c r="AS2742" s="15"/>
      <c r="AT2742" s="15"/>
      <c r="AU2742" s="15"/>
      <c r="AV2742" s="15"/>
      <c r="AW2742" s="15"/>
      <c r="AX2742" s="15"/>
      <c r="AY2742" s="15"/>
      <c r="AZ2742" s="10"/>
      <c r="BA2742" s="10"/>
      <c r="BB2742" s="10"/>
      <c r="BC2742" s="10"/>
      <c r="BD2742" s="10"/>
      <c r="BE2742" s="10"/>
      <c r="BF2742" s="10"/>
      <c r="BG2742" s="10"/>
    </row>
    <row r="2743" spans="1:59" ht="15" customHeight="1" x14ac:dyDescent="0.2">
      <c r="A2743" s="1"/>
      <c r="B2743" s="22"/>
      <c r="C2743" s="17"/>
      <c r="D2743" s="18"/>
      <c r="E2743" s="14"/>
      <c r="F2743" s="14"/>
      <c r="G2743" s="14"/>
      <c r="H2743" s="14"/>
      <c r="I2743" s="14"/>
      <c r="J2743" s="14"/>
      <c r="K2743" s="14"/>
      <c r="L2743" s="14"/>
      <c r="M2743" s="14"/>
      <c r="N2743" s="14"/>
      <c r="O2743" s="14"/>
      <c r="P2743" s="14"/>
      <c r="Q2743" s="14"/>
      <c r="R2743" s="4"/>
      <c r="S2743" s="4"/>
      <c r="T2743" s="4"/>
      <c r="U2743" s="4"/>
      <c r="V2743" s="4"/>
      <c r="W2743" s="4"/>
      <c r="X2743" s="4"/>
      <c r="Y2743" s="4"/>
      <c r="Z2743" s="4"/>
      <c r="AA2743" s="4"/>
      <c r="AB2743" s="8"/>
      <c r="AC2743" s="8"/>
      <c r="AD2743" s="8"/>
      <c r="AE2743" s="8"/>
      <c r="AF2743" s="8"/>
      <c r="AG2743" s="8"/>
      <c r="AH2743" s="8"/>
      <c r="AI2743" s="8"/>
      <c r="AJ2743" s="8"/>
      <c r="AK2743" s="8"/>
      <c r="AL2743" s="8"/>
      <c r="AM2743" s="8"/>
      <c r="AN2743" s="8"/>
      <c r="AO2743" s="8"/>
      <c r="AP2743" s="15"/>
      <c r="AQ2743" s="15"/>
      <c r="AR2743" s="15"/>
      <c r="AS2743" s="15"/>
      <c r="AT2743" s="15"/>
      <c r="AU2743" s="15"/>
      <c r="AV2743" s="15"/>
      <c r="AW2743" s="15"/>
      <c r="AX2743" s="15"/>
      <c r="AY2743" s="15"/>
      <c r="AZ2743" s="10"/>
      <c r="BA2743" s="10"/>
      <c r="BB2743" s="10"/>
      <c r="BC2743" s="10"/>
      <c r="BD2743" s="10"/>
      <c r="BE2743" s="10"/>
      <c r="BF2743" s="10"/>
      <c r="BG2743" s="10"/>
    </row>
    <row r="2744" spans="1:59" ht="15" customHeight="1" x14ac:dyDescent="0.2">
      <c r="A2744" s="1"/>
      <c r="B2744" s="40">
        <v>33</v>
      </c>
      <c r="C2744" s="17" t="s">
        <v>83</v>
      </c>
      <c r="D2744" s="18"/>
      <c r="E2744" s="14"/>
      <c r="F2744" s="14"/>
      <c r="G2744" s="14"/>
      <c r="H2744" s="14"/>
      <c r="I2744" s="14"/>
      <c r="J2744" s="14"/>
      <c r="K2744" s="14"/>
      <c r="L2744" s="14"/>
      <c r="M2744" s="14"/>
      <c r="N2744" s="14"/>
      <c r="O2744" s="14"/>
      <c r="P2744" s="14"/>
      <c r="Q2744" s="14"/>
      <c r="R2744" s="4"/>
      <c r="S2744" s="4"/>
      <c r="T2744" s="4"/>
      <c r="U2744" s="4"/>
      <c r="V2744" s="4"/>
      <c r="W2744" s="4"/>
      <c r="X2744" s="4"/>
      <c r="Y2744" s="4"/>
      <c r="Z2744" s="4"/>
      <c r="AA2744" s="4"/>
      <c r="AB2744" s="8"/>
      <c r="AC2744" s="8"/>
      <c r="AD2744" s="8"/>
      <c r="AE2744" s="8"/>
      <c r="AF2744" s="8"/>
      <c r="AG2744" s="8"/>
      <c r="AH2744" s="8"/>
      <c r="AI2744" s="8"/>
      <c r="AJ2744" s="8"/>
      <c r="AK2744" s="8"/>
      <c r="AL2744" s="8"/>
      <c r="AM2744" s="8"/>
      <c r="AN2744" s="8"/>
      <c r="AO2744" s="8"/>
      <c r="AP2744" s="15"/>
      <c r="AQ2744" s="15"/>
      <c r="AR2744" s="15"/>
      <c r="AS2744" s="15"/>
      <c r="AT2744" s="15"/>
      <c r="AU2744" s="15"/>
      <c r="AV2744" s="15"/>
      <c r="AW2744" s="15"/>
      <c r="AX2744" s="15"/>
      <c r="AY2744" s="15"/>
      <c r="AZ2744" s="10"/>
      <c r="BA2744" s="10"/>
      <c r="BB2744" s="10"/>
      <c r="BC2744" s="10"/>
      <c r="BD2744" s="10"/>
      <c r="BE2744" s="10"/>
      <c r="BF2744" s="10"/>
      <c r="BG2744" s="10"/>
    </row>
    <row r="2745" spans="1:59" ht="15" customHeight="1" x14ac:dyDescent="0.2">
      <c r="A2745" s="1"/>
      <c r="B2745" s="40">
        <v>38</v>
      </c>
      <c r="C2745" s="17" t="s">
        <v>84</v>
      </c>
      <c r="D2745" s="18"/>
      <c r="E2745" s="14"/>
      <c r="F2745" s="14"/>
      <c r="G2745" s="14"/>
      <c r="H2745" s="14"/>
      <c r="I2745" s="14"/>
      <c r="J2745" s="14"/>
      <c r="K2745" s="14"/>
      <c r="L2745" s="14"/>
      <c r="M2745" s="14"/>
      <c r="N2745" s="14"/>
      <c r="O2745" s="14"/>
      <c r="P2745" s="14"/>
      <c r="Q2745" s="1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8"/>
      <c r="AC2745" s="8"/>
      <c r="AD2745" s="8"/>
      <c r="AE2745" s="8"/>
      <c r="AF2745" s="8"/>
      <c r="AG2745" s="8"/>
      <c r="AH2745" s="8"/>
      <c r="AI2745" s="8"/>
      <c r="AJ2745" s="8"/>
      <c r="AK2745" s="8"/>
      <c r="AL2745" s="8"/>
      <c r="AM2745" s="8"/>
      <c r="AN2745" s="8"/>
      <c r="AO2745" s="8"/>
      <c r="AP2745" s="15"/>
      <c r="AQ2745" s="15"/>
      <c r="AR2745" s="15"/>
      <c r="AS2745" s="15"/>
      <c r="AT2745" s="15"/>
      <c r="AU2745" s="15"/>
      <c r="AV2745" s="15"/>
      <c r="AW2745" s="15"/>
      <c r="AX2745" s="15"/>
      <c r="AY2745" s="15"/>
      <c r="AZ2745" s="10"/>
      <c r="BA2745" s="10"/>
      <c r="BB2745" s="10"/>
      <c r="BC2745" s="10"/>
      <c r="BD2745" s="10"/>
      <c r="BE2745" s="10"/>
      <c r="BF2745" s="10"/>
      <c r="BG2745" s="10"/>
    </row>
    <row r="2746" spans="1:59" ht="15" customHeight="1" x14ac:dyDescent="0.2">
      <c r="A2746" s="1"/>
      <c r="B2746" s="40">
        <v>34</v>
      </c>
      <c r="C2746" s="17" t="s">
        <v>85</v>
      </c>
      <c r="D2746" s="18"/>
      <c r="E2746" s="14"/>
      <c r="F2746" s="14"/>
      <c r="G2746" s="14"/>
      <c r="H2746" s="14"/>
      <c r="I2746" s="14"/>
      <c r="J2746" s="14"/>
      <c r="K2746" s="14"/>
      <c r="L2746" s="14"/>
      <c r="M2746" s="14"/>
      <c r="N2746" s="14"/>
      <c r="O2746" s="14"/>
      <c r="P2746" s="14"/>
      <c r="Q2746" s="1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8"/>
      <c r="AC2746" s="8"/>
      <c r="AD2746" s="8"/>
      <c r="AE2746" s="8"/>
      <c r="AF2746" s="8"/>
      <c r="AG2746" s="8"/>
      <c r="AH2746" s="8"/>
      <c r="AI2746" s="8"/>
      <c r="AJ2746" s="8"/>
      <c r="AK2746" s="8"/>
      <c r="AL2746" s="8"/>
      <c r="AM2746" s="8"/>
      <c r="AN2746" s="8"/>
      <c r="AO2746" s="8"/>
      <c r="AP2746" s="15"/>
      <c r="AQ2746" s="15"/>
      <c r="AR2746" s="15"/>
      <c r="AS2746" s="15"/>
      <c r="AT2746" s="15"/>
      <c r="AU2746" s="15"/>
      <c r="AV2746" s="15"/>
      <c r="AW2746" s="15"/>
      <c r="AX2746" s="15"/>
      <c r="AY2746" s="15"/>
      <c r="AZ2746" s="10"/>
      <c r="BA2746" s="10"/>
      <c r="BB2746" s="10"/>
      <c r="BC2746" s="10"/>
      <c r="BD2746" s="10"/>
      <c r="BE2746" s="10"/>
      <c r="BF2746" s="10"/>
      <c r="BG2746" s="10"/>
    </row>
    <row r="2747" spans="1:59" ht="15" customHeight="1" x14ac:dyDescent="0.2">
      <c r="A2747" s="1"/>
      <c r="B2747" s="22"/>
      <c r="C2747" s="17"/>
      <c r="D2747" s="18"/>
      <c r="E2747" s="14"/>
      <c r="F2747" s="14"/>
      <c r="G2747" s="14"/>
      <c r="H2747" s="14"/>
      <c r="I2747" s="14"/>
      <c r="J2747" s="14"/>
      <c r="K2747" s="14"/>
      <c r="L2747" s="14"/>
      <c r="M2747" s="14"/>
      <c r="N2747" s="14"/>
      <c r="O2747" s="14"/>
      <c r="P2747" s="14"/>
      <c r="Q2747" s="1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8"/>
      <c r="AC2747" s="8"/>
      <c r="AD2747" s="8"/>
      <c r="AE2747" s="8"/>
      <c r="AF2747" s="8"/>
      <c r="AG2747" s="8"/>
      <c r="AH2747" s="8"/>
      <c r="AI2747" s="8"/>
      <c r="AJ2747" s="8"/>
      <c r="AK2747" s="8"/>
      <c r="AL2747" s="8"/>
      <c r="AM2747" s="8"/>
      <c r="AN2747" s="8"/>
      <c r="AO2747" s="8"/>
      <c r="AP2747" s="15"/>
      <c r="AQ2747" s="15"/>
      <c r="AR2747" s="15"/>
      <c r="AS2747" s="15"/>
      <c r="AT2747" s="15"/>
      <c r="AU2747" s="15"/>
      <c r="AV2747" s="15"/>
      <c r="AW2747" s="15"/>
      <c r="AX2747" s="15"/>
      <c r="AY2747" s="15"/>
      <c r="AZ2747" s="10"/>
      <c r="BA2747" s="10"/>
      <c r="BB2747" s="10"/>
      <c r="BC2747" s="10"/>
      <c r="BD2747" s="10"/>
      <c r="BE2747" s="10"/>
      <c r="BF2747" s="10"/>
      <c r="BG2747" s="10"/>
    </row>
    <row r="2748" spans="1:59" ht="15" customHeight="1" x14ac:dyDescent="0.2">
      <c r="A2748" s="1"/>
      <c r="B2748" s="22"/>
      <c r="C2748" s="17"/>
      <c r="D2748" s="18"/>
      <c r="E2748" s="14"/>
      <c r="F2748" s="14"/>
      <c r="G2748" s="14"/>
      <c r="H2748" s="14"/>
      <c r="I2748" s="14"/>
      <c r="J2748" s="14"/>
      <c r="K2748" s="14"/>
      <c r="L2748" s="14"/>
      <c r="M2748" s="14"/>
      <c r="N2748" s="14"/>
      <c r="O2748" s="14"/>
      <c r="P2748" s="14"/>
      <c r="Q2748" s="1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8"/>
      <c r="AC2748" s="8"/>
      <c r="AD2748" s="8"/>
      <c r="AE2748" s="8"/>
      <c r="AF2748" s="8"/>
      <c r="AG2748" s="8"/>
      <c r="AH2748" s="8"/>
      <c r="AI2748" s="8"/>
      <c r="AJ2748" s="8"/>
      <c r="AK2748" s="8"/>
      <c r="AL2748" s="8"/>
      <c r="AM2748" s="8"/>
      <c r="AN2748" s="8"/>
      <c r="AO2748" s="8"/>
      <c r="AP2748" s="15"/>
      <c r="AQ2748" s="15"/>
      <c r="AR2748" s="15"/>
      <c r="AS2748" s="15"/>
      <c r="AT2748" s="15"/>
      <c r="AU2748" s="15"/>
      <c r="AV2748" s="15"/>
      <c r="AW2748" s="15"/>
      <c r="AX2748" s="15"/>
      <c r="AY2748" s="15"/>
      <c r="AZ2748" s="10"/>
      <c r="BA2748" s="10"/>
      <c r="BB2748" s="10"/>
      <c r="BC2748" s="10"/>
      <c r="BD2748" s="10"/>
      <c r="BE2748" s="10"/>
      <c r="BF2748" s="10"/>
      <c r="BG2748" s="10"/>
    </row>
    <row r="2749" spans="1:59" ht="15" customHeight="1" x14ac:dyDescent="0.2">
      <c r="A2749" s="1"/>
      <c r="B2749" s="22"/>
      <c r="C2749" s="41" t="s">
        <v>86</v>
      </c>
      <c r="D2749" s="18"/>
      <c r="E2749" s="14"/>
      <c r="F2749" s="14"/>
      <c r="G2749" s="14"/>
      <c r="H2749" s="14"/>
      <c r="I2749" s="14"/>
      <c r="J2749" s="14"/>
      <c r="K2749" s="14"/>
      <c r="L2749" s="14"/>
      <c r="M2749" s="14"/>
      <c r="N2749" s="14"/>
      <c r="O2749" s="14"/>
      <c r="P2749" s="14"/>
      <c r="Q2749" s="1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8"/>
      <c r="AC2749" s="8"/>
      <c r="AD2749" s="8"/>
      <c r="AE2749" s="8"/>
      <c r="AF2749" s="8"/>
      <c r="AG2749" s="8"/>
      <c r="AH2749" s="8"/>
      <c r="AI2749" s="8"/>
      <c r="AJ2749" s="8"/>
      <c r="AK2749" s="8"/>
      <c r="AL2749" s="8"/>
      <c r="AM2749" s="8"/>
      <c r="AN2749" s="8"/>
      <c r="AO2749" s="8"/>
      <c r="AP2749" s="15"/>
      <c r="AQ2749" s="15"/>
      <c r="AR2749" s="15"/>
      <c r="AS2749" s="15"/>
      <c r="AT2749" s="15"/>
      <c r="AU2749" s="15"/>
      <c r="AV2749" s="15"/>
      <c r="AW2749" s="15"/>
      <c r="AX2749" s="15"/>
      <c r="AY2749" s="15"/>
      <c r="AZ2749" s="10"/>
      <c r="BA2749" s="10"/>
      <c r="BB2749" s="10"/>
      <c r="BC2749" s="10"/>
      <c r="BD2749" s="10"/>
      <c r="BE2749" s="10"/>
      <c r="BF2749" s="10"/>
      <c r="BG2749" s="10"/>
    </row>
    <row r="2750" spans="1:59" ht="15" customHeight="1" x14ac:dyDescent="0.2">
      <c r="A2750" s="1"/>
      <c r="B2750" s="42">
        <v>35</v>
      </c>
      <c r="C2750" s="129" t="s">
        <v>87</v>
      </c>
      <c r="D2750" s="18"/>
      <c r="E2750" s="14"/>
      <c r="F2750" s="14"/>
      <c r="G2750" s="14"/>
      <c r="H2750" s="14"/>
      <c r="I2750" s="14"/>
      <c r="J2750" s="14"/>
      <c r="K2750" s="14"/>
      <c r="L2750" s="14"/>
      <c r="M2750" s="14"/>
      <c r="N2750" s="14"/>
      <c r="O2750" s="14"/>
      <c r="P2750" s="14"/>
      <c r="Q2750" s="1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  <c r="AB2750" s="8"/>
      <c r="AC2750" s="8"/>
      <c r="AD2750" s="8"/>
      <c r="AE2750" s="8"/>
      <c r="AF2750" s="8"/>
      <c r="AG2750" s="8"/>
      <c r="AH2750" s="8"/>
      <c r="AI2750" s="8"/>
      <c r="AJ2750" s="8"/>
      <c r="AK2750" s="8"/>
      <c r="AL2750" s="8"/>
      <c r="AM2750" s="8"/>
      <c r="AN2750" s="8"/>
      <c r="AO2750" s="8"/>
      <c r="AP2750" s="15"/>
      <c r="AQ2750" s="15"/>
      <c r="AR2750" s="15"/>
      <c r="AS2750" s="15"/>
      <c r="AT2750" s="15"/>
      <c r="AU2750" s="15"/>
      <c r="AV2750" s="15"/>
      <c r="AW2750" s="15"/>
      <c r="AX2750" s="15"/>
      <c r="AY2750" s="15"/>
      <c r="AZ2750" s="10"/>
      <c r="BA2750" s="10"/>
      <c r="BB2750" s="10"/>
      <c r="BC2750" s="10"/>
      <c r="BD2750" s="10"/>
      <c r="BE2750" s="10"/>
      <c r="BF2750" s="10"/>
      <c r="BG2750" s="10"/>
    </row>
    <row r="2751" spans="1:59" ht="15" customHeight="1" x14ac:dyDescent="0.2">
      <c r="A2751" s="1"/>
      <c r="B2751" s="1"/>
      <c r="C2751" s="43"/>
      <c r="D2751" s="14"/>
      <c r="E2751" s="14"/>
      <c r="F2751" s="14"/>
      <c r="G2751" s="14"/>
      <c r="H2751" s="14"/>
      <c r="I2751" s="14"/>
      <c r="J2751" s="14"/>
      <c r="K2751" s="14"/>
      <c r="L2751" s="14"/>
      <c r="M2751" s="14"/>
      <c r="N2751" s="14"/>
      <c r="O2751" s="14"/>
      <c r="P2751" s="14"/>
      <c r="Q2751" s="14"/>
      <c r="R2751" s="4"/>
      <c r="S2751" s="4"/>
      <c r="T2751" s="4"/>
      <c r="U2751" s="4"/>
      <c r="V2751" s="4"/>
      <c r="W2751" s="4"/>
      <c r="X2751" s="4"/>
      <c r="Y2751" s="4"/>
      <c r="Z2751" s="4"/>
      <c r="AA2751" s="4"/>
      <c r="AB2751" s="8"/>
      <c r="AC2751" s="8"/>
      <c r="AD2751" s="8"/>
      <c r="AE2751" s="8"/>
      <c r="AF2751" s="8"/>
      <c r="AG2751" s="8"/>
      <c r="AH2751" s="8"/>
      <c r="AI2751" s="8"/>
      <c r="AJ2751" s="8"/>
      <c r="AK2751" s="8"/>
      <c r="AL2751" s="8"/>
      <c r="AM2751" s="8"/>
      <c r="AN2751" s="8"/>
      <c r="AO2751" s="8"/>
      <c r="AP2751" s="15"/>
      <c r="AQ2751" s="15"/>
      <c r="AR2751" s="15"/>
      <c r="AS2751" s="15"/>
      <c r="AT2751" s="15"/>
      <c r="AU2751" s="15"/>
      <c r="AV2751" s="15"/>
      <c r="AW2751" s="15"/>
      <c r="AX2751" s="15"/>
      <c r="AY2751" s="15"/>
      <c r="AZ2751" s="10"/>
      <c r="BA2751" s="10"/>
      <c r="BB2751" s="10"/>
      <c r="BC2751" s="10"/>
      <c r="BD2751" s="10"/>
      <c r="BE2751" s="10"/>
      <c r="BF2751" s="10"/>
      <c r="BG2751" s="10"/>
    </row>
    <row r="2752" spans="1:59" ht="15" customHeight="1" x14ac:dyDescent="0.2">
      <c r="A2752" s="1"/>
      <c r="B2752" s="1"/>
      <c r="D2752" s="14"/>
      <c r="E2752" s="14"/>
      <c r="F2752" s="14"/>
      <c r="G2752" s="14"/>
      <c r="H2752" s="14"/>
      <c r="I2752" s="14"/>
      <c r="J2752" s="14"/>
      <c r="K2752" s="14"/>
      <c r="L2752" s="14"/>
      <c r="M2752" s="14"/>
      <c r="N2752" s="14"/>
      <c r="O2752" s="14"/>
      <c r="P2752" s="14"/>
      <c r="Q2752" s="1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8"/>
      <c r="AC2752" s="8"/>
      <c r="AD2752" s="8"/>
      <c r="AE2752" s="8"/>
      <c r="AF2752" s="8"/>
      <c r="AG2752" s="8"/>
      <c r="AH2752" s="8"/>
      <c r="AI2752" s="8"/>
      <c r="AJ2752" s="8"/>
      <c r="AK2752" s="8"/>
      <c r="AL2752" s="8"/>
      <c r="AM2752" s="8"/>
      <c r="AN2752" s="8"/>
      <c r="AO2752" s="8"/>
      <c r="AP2752" s="15"/>
      <c r="AQ2752" s="15"/>
      <c r="AR2752" s="15"/>
      <c r="AS2752" s="15"/>
      <c r="AT2752" s="15"/>
      <c r="AU2752" s="15"/>
      <c r="AV2752" s="15"/>
      <c r="AW2752" s="15"/>
      <c r="AX2752" s="15"/>
      <c r="AY2752" s="15"/>
      <c r="AZ2752" s="10"/>
      <c r="BA2752" s="10"/>
      <c r="BB2752" s="10"/>
      <c r="BC2752" s="10"/>
      <c r="BD2752" s="10"/>
      <c r="BE2752" s="10"/>
      <c r="BF2752" s="10"/>
      <c r="BG2752" s="10"/>
    </row>
    <row r="2753" spans="1:59" ht="15" customHeight="1" x14ac:dyDescent="0.2">
      <c r="A2753" s="33"/>
      <c r="B2753" s="33"/>
      <c r="C2753" s="33"/>
      <c r="D2753" s="33">
        <f t="shared" ref="D2753:AY2753" si="518">SUM(D2705:D2752)</f>
        <v>13</v>
      </c>
      <c r="E2753" s="33">
        <f t="shared" si="518"/>
        <v>4</v>
      </c>
      <c r="F2753" s="33">
        <f t="shared" si="518"/>
        <v>5</v>
      </c>
      <c r="G2753" s="33">
        <f t="shared" si="518"/>
        <v>0</v>
      </c>
      <c r="H2753" s="33">
        <f t="shared" si="518"/>
        <v>2</v>
      </c>
      <c r="I2753" s="33">
        <f t="shared" si="518"/>
        <v>0</v>
      </c>
      <c r="J2753" s="33">
        <f t="shared" si="518"/>
        <v>0</v>
      </c>
      <c r="K2753" s="33">
        <f t="shared" si="518"/>
        <v>6</v>
      </c>
      <c r="L2753" s="33">
        <f t="shared" si="518"/>
        <v>0</v>
      </c>
      <c r="M2753" s="33">
        <f t="shared" si="518"/>
        <v>1</v>
      </c>
      <c r="N2753" s="33">
        <f t="shared" si="518"/>
        <v>0</v>
      </c>
      <c r="O2753" s="33">
        <f t="shared" si="518"/>
        <v>0</v>
      </c>
      <c r="P2753" s="33">
        <f t="shared" si="518"/>
        <v>0</v>
      </c>
      <c r="Q2753" s="33">
        <f t="shared" si="518"/>
        <v>0</v>
      </c>
      <c r="R2753" s="33">
        <f t="shared" si="518"/>
        <v>0</v>
      </c>
      <c r="S2753" s="33">
        <f t="shared" si="518"/>
        <v>0</v>
      </c>
      <c r="T2753" s="33">
        <f t="shared" si="518"/>
        <v>0</v>
      </c>
      <c r="U2753" s="33">
        <f t="shared" si="518"/>
        <v>0</v>
      </c>
      <c r="V2753" s="33">
        <f t="shared" si="518"/>
        <v>0</v>
      </c>
      <c r="W2753" s="33">
        <f t="shared" si="518"/>
        <v>0</v>
      </c>
      <c r="X2753" s="33">
        <f t="shared" si="518"/>
        <v>0</v>
      </c>
      <c r="Y2753" s="33">
        <f t="shared" si="518"/>
        <v>0</v>
      </c>
      <c r="Z2753" s="33">
        <f t="shared" si="518"/>
        <v>0</v>
      </c>
      <c r="AA2753" s="33">
        <f t="shared" si="518"/>
        <v>0</v>
      </c>
      <c r="AB2753" s="33">
        <f t="shared" si="518"/>
        <v>51</v>
      </c>
      <c r="AC2753" s="33">
        <f t="shared" si="518"/>
        <v>0</v>
      </c>
      <c r="AD2753" s="33">
        <f t="shared" si="518"/>
        <v>0</v>
      </c>
      <c r="AE2753" s="33">
        <f t="shared" si="518"/>
        <v>0</v>
      </c>
      <c r="AF2753" s="33">
        <f t="shared" si="518"/>
        <v>1</v>
      </c>
      <c r="AG2753" s="33">
        <f t="shared" si="518"/>
        <v>0</v>
      </c>
      <c r="AH2753" s="33">
        <f t="shared" si="518"/>
        <v>0</v>
      </c>
      <c r="AI2753" s="33">
        <f t="shared" si="518"/>
        <v>0</v>
      </c>
      <c r="AJ2753" s="33">
        <f t="shared" si="518"/>
        <v>0</v>
      </c>
      <c r="AK2753" s="33">
        <f t="shared" si="518"/>
        <v>10</v>
      </c>
      <c r="AL2753" s="33">
        <f t="shared" si="518"/>
        <v>7</v>
      </c>
      <c r="AM2753" s="33">
        <f t="shared" si="518"/>
        <v>3</v>
      </c>
      <c r="AN2753" s="33">
        <f t="shared" si="518"/>
        <v>0</v>
      </c>
      <c r="AO2753" s="33">
        <f t="shared" si="518"/>
        <v>10</v>
      </c>
      <c r="AP2753" s="33">
        <f t="shared" si="518"/>
        <v>0</v>
      </c>
      <c r="AQ2753" s="33">
        <f t="shared" si="518"/>
        <v>0</v>
      </c>
      <c r="AR2753" s="33">
        <f t="shared" si="518"/>
        <v>0</v>
      </c>
      <c r="AS2753" s="33">
        <f t="shared" si="518"/>
        <v>0</v>
      </c>
      <c r="AT2753" s="33">
        <f t="shared" si="518"/>
        <v>0</v>
      </c>
      <c r="AU2753" s="33">
        <f t="shared" si="518"/>
        <v>0</v>
      </c>
      <c r="AV2753" s="33">
        <f t="shared" si="518"/>
        <v>0</v>
      </c>
      <c r="AW2753" s="33">
        <f t="shared" si="518"/>
        <v>0</v>
      </c>
      <c r="AX2753" s="33">
        <f t="shared" si="518"/>
        <v>0</v>
      </c>
      <c r="AY2753" s="33">
        <f t="shared" si="518"/>
        <v>0</v>
      </c>
      <c r="AZ2753" s="10"/>
      <c r="BA2753" s="10"/>
      <c r="BB2753" s="10"/>
      <c r="BC2753" s="10"/>
      <c r="BD2753" s="10"/>
      <c r="BE2753" s="10"/>
      <c r="BF2753" s="10"/>
      <c r="BG2753" s="10"/>
    </row>
    <row r="2754" spans="1:59" ht="15" customHeight="1" x14ac:dyDescent="0.2">
      <c r="A2754" s="44"/>
      <c r="B2754" s="44"/>
      <c r="C2754" s="44"/>
      <c r="D2754" s="44"/>
      <c r="E2754" s="44"/>
      <c r="F2754" s="44"/>
      <c r="G2754" s="44"/>
      <c r="H2754" s="44"/>
      <c r="I2754" s="44"/>
      <c r="J2754" s="44"/>
      <c r="K2754" s="44"/>
      <c r="L2754" s="44"/>
      <c r="M2754" s="44"/>
      <c r="N2754" s="44"/>
      <c r="O2754" s="44"/>
      <c r="P2754" s="44"/>
      <c r="Q2754" s="44"/>
      <c r="R2754" s="44"/>
      <c r="S2754" s="44"/>
      <c r="T2754" s="44"/>
      <c r="U2754" s="44"/>
      <c r="V2754" s="44"/>
      <c r="W2754" s="44"/>
      <c r="X2754" s="44"/>
    </row>
    <row r="2755" spans="1:59" ht="15" customHeight="1" x14ac:dyDescent="0.2">
      <c r="A2755" s="44"/>
      <c r="B2755" s="44"/>
      <c r="C2755" s="44"/>
      <c r="D2755" s="44"/>
      <c r="E2755" s="44"/>
      <c r="F2755" s="44"/>
      <c r="G2755" s="44"/>
      <c r="H2755" s="44"/>
      <c r="I2755" s="44"/>
      <c r="J2755" s="44"/>
      <c r="K2755" s="44"/>
      <c r="L2755" s="44"/>
      <c r="M2755" s="44"/>
      <c r="N2755" s="44"/>
      <c r="O2755" s="44"/>
      <c r="P2755" s="44"/>
      <c r="Q2755" s="44"/>
      <c r="R2755" s="44"/>
      <c r="S2755" s="44"/>
      <c r="T2755" s="44"/>
      <c r="U2755" s="44"/>
      <c r="V2755" s="44"/>
      <c r="W2755" s="44"/>
      <c r="X2755" s="44"/>
    </row>
    <row r="2756" spans="1:59" ht="15" customHeight="1" x14ac:dyDescent="0.2">
      <c r="A2756" s="44"/>
      <c r="B2756" s="44"/>
      <c r="C2756" s="44"/>
      <c r="D2756" s="44"/>
      <c r="E2756" s="44"/>
      <c r="F2756" s="44"/>
      <c r="G2756" s="44"/>
      <c r="H2756" s="44"/>
      <c r="I2756" s="44"/>
      <c r="J2756" s="44"/>
      <c r="K2756" s="44"/>
      <c r="L2756" s="44"/>
      <c r="M2756" s="44"/>
      <c r="N2756" s="44"/>
      <c r="O2756" s="44"/>
      <c r="P2756" s="44"/>
      <c r="Q2756" s="44"/>
      <c r="R2756" s="44"/>
      <c r="S2756" s="44"/>
      <c r="T2756" s="44"/>
      <c r="U2756" s="44"/>
      <c r="V2756" s="44"/>
      <c r="W2756" s="44"/>
      <c r="X2756" s="44"/>
    </row>
    <row r="2757" spans="1:59" ht="15" customHeight="1" x14ac:dyDescent="0.2">
      <c r="A2757" s="45"/>
      <c r="B2757" s="45"/>
      <c r="C2757" s="45"/>
      <c r="D2757" s="45"/>
      <c r="E2757" s="45"/>
      <c r="F2757" s="45"/>
      <c r="G2757" s="45"/>
      <c r="H2757" s="45"/>
      <c r="I2757" s="44"/>
      <c r="J2757" s="44"/>
      <c r="K2757" s="44"/>
      <c r="L2757" s="44"/>
      <c r="M2757" s="44"/>
      <c r="N2757" s="44"/>
      <c r="O2757" s="44"/>
      <c r="P2757" s="44"/>
      <c r="Q2757" s="44"/>
      <c r="R2757" s="44"/>
      <c r="S2757" s="44"/>
      <c r="T2757" s="44"/>
      <c r="U2757" s="44"/>
      <c r="V2757" s="44"/>
      <c r="W2757" s="44"/>
      <c r="X2757" s="44"/>
    </row>
    <row r="2758" spans="1:59" ht="15" customHeight="1" x14ac:dyDescent="0.2">
      <c r="A2758" s="45"/>
      <c r="B2758" s="45"/>
      <c r="C2758" s="45"/>
      <c r="D2758" s="45"/>
      <c r="E2758" s="45"/>
      <c r="F2758" s="45"/>
      <c r="G2758" s="45"/>
      <c r="H2758" s="45"/>
      <c r="I2758" s="44"/>
      <c r="J2758" s="44"/>
      <c r="K2758" s="44"/>
      <c r="L2758" s="46"/>
      <c r="M2758" s="46"/>
      <c r="N2758" s="46"/>
      <c r="O2758" s="46"/>
      <c r="P2758" s="46"/>
      <c r="Q2758" s="46"/>
      <c r="R2758" s="46"/>
      <c r="S2758" s="46"/>
      <c r="T2758" s="46"/>
      <c r="U2758" s="46"/>
      <c r="V2758" s="46"/>
      <c r="W2758" s="46"/>
      <c r="X2758" s="46"/>
      <c r="Y2758" s="46"/>
      <c r="Z2758" s="46"/>
      <c r="AA2758" s="46"/>
    </row>
    <row r="2759" spans="1:59" ht="15" customHeight="1" x14ac:dyDescent="0.6">
      <c r="A2759" s="45"/>
      <c r="B2759" s="47" t="s">
        <v>88</v>
      </c>
      <c r="C2759" s="48"/>
      <c r="D2759" s="48"/>
      <c r="E2759" s="48"/>
      <c r="F2759" s="48"/>
      <c r="G2759" s="48"/>
      <c r="H2759" s="45"/>
      <c r="I2759" s="44"/>
      <c r="J2759" s="44"/>
      <c r="K2759" s="44"/>
      <c r="L2759" s="46"/>
      <c r="M2759" s="46"/>
      <c r="N2759" s="46"/>
      <c r="O2759" s="46"/>
      <c r="P2759" s="46"/>
      <c r="Q2759" s="46"/>
      <c r="R2759" s="46"/>
      <c r="S2759" s="46"/>
      <c r="T2759" s="46"/>
      <c r="U2759" s="46"/>
      <c r="V2759" s="46"/>
      <c r="W2759" s="46"/>
      <c r="X2759" s="46"/>
      <c r="Y2759" s="46"/>
      <c r="Z2759" s="46"/>
      <c r="AA2759" s="46"/>
    </row>
    <row r="2760" spans="1:59" ht="15" customHeight="1" x14ac:dyDescent="0.2">
      <c r="A2760" s="45"/>
      <c r="B2760" s="49" t="s">
        <v>89</v>
      </c>
      <c r="C2760" s="33" t="s">
        <v>90</v>
      </c>
      <c r="D2760" s="33" t="s">
        <v>91</v>
      </c>
      <c r="E2760" s="33" t="s">
        <v>92</v>
      </c>
      <c r="F2760" s="50"/>
      <c r="G2760" s="50" t="s">
        <v>93</v>
      </c>
      <c r="H2760" s="45"/>
      <c r="I2760" s="44"/>
      <c r="J2760" s="44"/>
      <c r="K2760" s="44"/>
      <c r="L2760" s="46"/>
      <c r="M2760" s="46"/>
      <c r="N2760" s="46"/>
      <c r="O2760" s="46"/>
      <c r="P2760" s="46"/>
      <c r="Q2760" s="46"/>
      <c r="R2760" s="46"/>
      <c r="S2760" s="46"/>
      <c r="T2760" s="46"/>
      <c r="U2760" s="46"/>
      <c r="V2760" s="46"/>
      <c r="W2760" s="46"/>
      <c r="X2760" s="51" t="s">
        <v>94</v>
      </c>
      <c r="Y2760" s="52"/>
      <c r="Z2760" s="52"/>
      <c r="AA2760" s="46"/>
    </row>
    <row r="2761" spans="1:59" ht="15" customHeight="1" x14ac:dyDescent="0.2">
      <c r="A2761" s="45"/>
      <c r="B2761" s="53" t="s">
        <v>3</v>
      </c>
      <c r="C2761" s="15">
        <f>D2753</f>
        <v>13</v>
      </c>
      <c r="D2761" s="54">
        <f>S2764*C2761</f>
        <v>8463</v>
      </c>
      <c r="E2761" s="34">
        <f t="shared" ref="E2761:E2764" si="519">D2823*C2761</f>
        <v>5642</v>
      </c>
      <c r="F2761" s="45"/>
      <c r="G2761" s="45"/>
      <c r="H2761" s="45"/>
      <c r="I2761" s="44"/>
      <c r="J2761" s="44"/>
      <c r="K2761" s="44"/>
      <c r="L2761" s="46"/>
      <c r="M2761" s="51" t="s">
        <v>95</v>
      </c>
      <c r="N2761" s="52"/>
      <c r="O2761" s="52"/>
      <c r="P2761" s="52"/>
      <c r="Q2761" s="52"/>
      <c r="R2761" s="51" t="s">
        <v>96</v>
      </c>
      <c r="S2761" s="52"/>
      <c r="T2761" s="46"/>
      <c r="U2761" s="51" t="s">
        <v>97</v>
      </c>
      <c r="V2761" s="52"/>
      <c r="W2761" s="46"/>
      <c r="X2761" s="6" t="s">
        <v>98</v>
      </c>
      <c r="Y2761" s="55"/>
      <c r="Z2761" s="56"/>
      <c r="AA2761" s="46"/>
    </row>
    <row r="2762" spans="1:59" ht="15" customHeight="1" x14ac:dyDescent="0.2">
      <c r="A2762" s="45"/>
      <c r="B2762" s="53" t="s">
        <v>99</v>
      </c>
      <c r="C2762" s="15">
        <f>E2753</f>
        <v>4</v>
      </c>
      <c r="D2762" s="54">
        <f>S2763*C2762</f>
        <v>2604</v>
      </c>
      <c r="E2762" s="34">
        <f t="shared" si="519"/>
        <v>1736</v>
      </c>
      <c r="F2762" s="45"/>
      <c r="G2762" s="45"/>
      <c r="H2762" s="45"/>
      <c r="I2762" s="44"/>
      <c r="J2762" s="44"/>
      <c r="K2762" s="44"/>
      <c r="L2762" s="46"/>
      <c r="M2762" s="6" t="s">
        <v>100</v>
      </c>
      <c r="N2762" s="52"/>
      <c r="O2762" s="52"/>
      <c r="P2762" s="52"/>
      <c r="Q2762" s="52"/>
      <c r="R2762" s="6"/>
      <c r="S2762" s="55" t="s">
        <v>101</v>
      </c>
      <c r="T2762" s="46"/>
      <c r="U2762" s="6" t="s">
        <v>102</v>
      </c>
      <c r="V2762" s="55">
        <f t="shared" ref="V2762:V2773" si="520">W2762*1.303</f>
        <v>8404.35</v>
      </c>
      <c r="W2762" s="96">
        <v>6450</v>
      </c>
      <c r="X2762" s="6" t="s">
        <v>31</v>
      </c>
      <c r="Y2762" s="55">
        <f t="shared" ref="Y2762:Y2767" si="521">Z2762*1.32</f>
        <v>6204</v>
      </c>
      <c r="Z2762" s="56">
        <v>4700</v>
      </c>
      <c r="AA2762" s="46"/>
    </row>
    <row r="2763" spans="1:59" ht="15" customHeight="1" x14ac:dyDescent="0.2">
      <c r="A2763" s="45"/>
      <c r="B2763" s="53" t="s">
        <v>103</v>
      </c>
      <c r="C2763" s="15">
        <f>F2753</f>
        <v>5</v>
      </c>
      <c r="D2763" s="54">
        <f>S2766*C2763</f>
        <v>4500</v>
      </c>
      <c r="E2763" s="34">
        <f t="shared" si="519"/>
        <v>3000</v>
      </c>
      <c r="F2763" s="45"/>
      <c r="G2763" s="45"/>
      <c r="H2763" s="61"/>
      <c r="I2763" s="44"/>
      <c r="J2763" s="44"/>
      <c r="K2763" s="44"/>
      <c r="L2763" s="46"/>
      <c r="M2763" s="6"/>
      <c r="N2763" s="52"/>
      <c r="O2763" s="52"/>
      <c r="P2763" s="52"/>
      <c r="Q2763" s="52"/>
      <c r="R2763" s="6" t="s">
        <v>104</v>
      </c>
      <c r="S2763" s="55">
        <v>651</v>
      </c>
      <c r="T2763" s="46"/>
      <c r="U2763" s="6" t="s">
        <v>105</v>
      </c>
      <c r="V2763" s="55">
        <f t="shared" si="520"/>
        <v>8404.35</v>
      </c>
      <c r="W2763" s="96">
        <v>6450</v>
      </c>
      <c r="X2763" s="6" t="s">
        <v>33</v>
      </c>
      <c r="Y2763" s="55">
        <f t="shared" si="521"/>
        <v>6204</v>
      </c>
      <c r="Z2763" s="56">
        <v>4700</v>
      </c>
      <c r="AA2763" s="46"/>
    </row>
    <row r="2764" spans="1:59" ht="15" customHeight="1" x14ac:dyDescent="0.2">
      <c r="A2764" s="45"/>
      <c r="B2764" s="53" t="s">
        <v>106</v>
      </c>
      <c r="C2764" s="15">
        <f>G2753</f>
        <v>0</v>
      </c>
      <c r="D2764" s="54">
        <f>S2766*C2764</f>
        <v>0</v>
      </c>
      <c r="E2764" s="34">
        <f t="shared" si="519"/>
        <v>0</v>
      </c>
      <c r="F2764" s="45"/>
      <c r="G2764" s="45"/>
      <c r="H2764" s="45"/>
      <c r="I2764" s="44"/>
      <c r="J2764" s="44"/>
      <c r="K2764" s="44"/>
      <c r="L2764" s="46"/>
      <c r="M2764" s="6" t="s">
        <v>107</v>
      </c>
      <c r="N2764" s="52"/>
      <c r="O2764" s="52"/>
      <c r="P2764" s="52"/>
      <c r="Q2764" s="52"/>
      <c r="R2764" s="6" t="s">
        <v>108</v>
      </c>
      <c r="S2764" s="55">
        <v>651</v>
      </c>
      <c r="T2764" s="46"/>
      <c r="U2764" s="6" t="s">
        <v>201</v>
      </c>
      <c r="V2764" s="55">
        <f t="shared" si="520"/>
        <v>4560.5</v>
      </c>
      <c r="W2764" s="96">
        <v>3500</v>
      </c>
      <c r="X2764" s="6" t="s">
        <v>32</v>
      </c>
      <c r="Y2764" s="55">
        <f t="shared" si="521"/>
        <v>6204</v>
      </c>
      <c r="Z2764" s="56">
        <v>4700</v>
      </c>
      <c r="AA2764" s="46"/>
    </row>
    <row r="2765" spans="1:59" ht="15" customHeight="1" x14ac:dyDescent="0.2">
      <c r="A2765" s="45"/>
      <c r="B2765" s="53" t="s">
        <v>7</v>
      </c>
      <c r="C2765" s="15">
        <f>H2753</f>
        <v>2</v>
      </c>
      <c r="D2765" s="54">
        <f>S2768*C2765</f>
        <v>2013</v>
      </c>
      <c r="E2765" s="34">
        <f>D2828*C2765</f>
        <v>1354</v>
      </c>
      <c r="F2765" s="45"/>
      <c r="G2765" s="45"/>
      <c r="H2765" s="45"/>
      <c r="I2765" s="44"/>
      <c r="J2765" s="44"/>
      <c r="K2765" s="44"/>
      <c r="L2765" s="46"/>
      <c r="M2765" s="6" t="s">
        <v>110</v>
      </c>
      <c r="N2765" s="52">
        <v>1500</v>
      </c>
      <c r="O2765" s="52"/>
      <c r="P2765" s="52">
        <v>1100</v>
      </c>
      <c r="Q2765" s="52"/>
      <c r="R2765" s="6" t="s">
        <v>111</v>
      </c>
      <c r="S2765" s="55">
        <v>900</v>
      </c>
      <c r="T2765" s="46"/>
      <c r="U2765" s="6" t="s">
        <v>112</v>
      </c>
      <c r="V2765" s="55">
        <f t="shared" si="520"/>
        <v>8404.35</v>
      </c>
      <c r="W2765" s="96">
        <v>6450</v>
      </c>
      <c r="X2765" s="6" t="s">
        <v>42</v>
      </c>
      <c r="Y2765" s="55">
        <f t="shared" si="521"/>
        <v>6600</v>
      </c>
      <c r="Z2765" s="56">
        <v>5000</v>
      </c>
      <c r="AA2765" s="46"/>
    </row>
    <row r="2766" spans="1:59" ht="15" customHeight="1" x14ac:dyDescent="0.2">
      <c r="A2766" s="45"/>
      <c r="B2766" s="53" t="s">
        <v>8</v>
      </c>
      <c r="C2766" s="15">
        <f>I2753</f>
        <v>0</v>
      </c>
      <c r="D2766" s="54">
        <f>S2767*C2766</f>
        <v>0</v>
      </c>
      <c r="E2766" s="34">
        <f>D2827*C2766</f>
        <v>0</v>
      </c>
      <c r="F2766" s="45"/>
      <c r="G2766" s="45"/>
      <c r="H2766" s="45"/>
      <c r="I2766" s="44"/>
      <c r="J2766" s="44"/>
      <c r="K2766" s="44"/>
      <c r="L2766" s="46"/>
      <c r="M2766" s="6" t="s">
        <v>27</v>
      </c>
      <c r="N2766" s="55">
        <f t="shared" ref="N2766:N2771" si="522">P2766*1.4</f>
        <v>1400</v>
      </c>
      <c r="O2766" s="52"/>
      <c r="P2766" s="67">
        <v>1000</v>
      </c>
      <c r="Q2766" s="67">
        <v>951</v>
      </c>
      <c r="R2766" s="6" t="s">
        <v>113</v>
      </c>
      <c r="S2766" s="55">
        <v>900</v>
      </c>
      <c r="T2766" s="46"/>
      <c r="U2766" s="6" t="s">
        <v>114</v>
      </c>
      <c r="V2766" s="55">
        <f t="shared" si="520"/>
        <v>6026.375</v>
      </c>
      <c r="W2766" s="96">
        <v>4625</v>
      </c>
      <c r="X2766" s="6" t="s">
        <v>115</v>
      </c>
      <c r="Y2766" s="55">
        <f t="shared" si="521"/>
        <v>6600</v>
      </c>
      <c r="Z2766" s="56">
        <v>5000</v>
      </c>
      <c r="AA2766" s="46"/>
    </row>
    <row r="2767" spans="1:59" ht="15" customHeight="1" x14ac:dyDescent="0.2">
      <c r="A2767" s="45"/>
      <c r="B2767" s="53" t="s">
        <v>116</v>
      </c>
      <c r="C2767" s="15">
        <f>J2753</f>
        <v>0</v>
      </c>
      <c r="D2767" s="54">
        <f t="shared" ref="D2767:D2768" si="523">S2772*C2767</f>
        <v>0</v>
      </c>
      <c r="E2767" s="34">
        <f t="shared" ref="E2767:E2768" si="524">D2830*C2767</f>
        <v>0</v>
      </c>
      <c r="F2767" s="45"/>
      <c r="G2767" s="45"/>
      <c r="H2767" s="45"/>
      <c r="I2767" s="44"/>
      <c r="J2767" s="44"/>
      <c r="K2767" s="44"/>
      <c r="L2767" s="46"/>
      <c r="M2767" s="6" t="s">
        <v>28</v>
      </c>
      <c r="N2767" s="55">
        <f t="shared" si="522"/>
        <v>1190</v>
      </c>
      <c r="O2767" s="52"/>
      <c r="P2767" s="67">
        <v>850</v>
      </c>
      <c r="Q2767" s="67">
        <v>801</v>
      </c>
      <c r="R2767" s="6" t="s">
        <v>117</v>
      </c>
      <c r="S2767" s="55">
        <v>1304.19</v>
      </c>
      <c r="T2767" s="46"/>
      <c r="U2767" s="6" t="s">
        <v>345</v>
      </c>
      <c r="V2767" s="55">
        <f t="shared" si="520"/>
        <v>8404.35</v>
      </c>
      <c r="W2767" s="96">
        <v>6450</v>
      </c>
      <c r="X2767" s="6" t="s">
        <v>119</v>
      </c>
      <c r="Y2767" s="55">
        <f t="shared" si="521"/>
        <v>6204</v>
      </c>
      <c r="Z2767" s="56">
        <v>4700</v>
      </c>
      <c r="AA2767" s="46"/>
    </row>
    <row r="2768" spans="1:59" ht="15" customHeight="1" x14ac:dyDescent="0.2">
      <c r="A2768" s="45"/>
      <c r="B2768" s="53" t="s">
        <v>10</v>
      </c>
      <c r="C2768" s="15">
        <f>K2753</f>
        <v>6</v>
      </c>
      <c r="D2768" s="54">
        <f t="shared" si="523"/>
        <v>18035.099999999999</v>
      </c>
      <c r="E2768" s="34">
        <f t="shared" si="524"/>
        <v>12468</v>
      </c>
      <c r="F2768" s="45"/>
      <c r="G2768" s="45"/>
      <c r="H2768" s="45"/>
      <c r="I2768" s="44"/>
      <c r="J2768" s="44"/>
      <c r="K2768" s="44"/>
      <c r="L2768" s="46"/>
      <c r="M2768" s="6" t="s">
        <v>120</v>
      </c>
      <c r="N2768" s="55">
        <f t="shared" si="522"/>
        <v>1889.9999999999998</v>
      </c>
      <c r="O2768" s="52"/>
      <c r="P2768" s="67">
        <v>1350</v>
      </c>
      <c r="Q2768" s="67">
        <v>1251</v>
      </c>
      <c r="R2768" s="6" t="s">
        <v>121</v>
      </c>
      <c r="S2768" s="55">
        <v>1006.5</v>
      </c>
      <c r="T2768" s="46"/>
      <c r="U2768" s="6" t="s">
        <v>122</v>
      </c>
      <c r="V2768" s="55">
        <f t="shared" si="520"/>
        <v>8404.35</v>
      </c>
      <c r="W2768" s="96">
        <v>6450</v>
      </c>
      <c r="X2768" s="6" t="s">
        <v>123</v>
      </c>
      <c r="Y2768" s="55">
        <v>9000</v>
      </c>
      <c r="Z2768" s="56">
        <v>6800</v>
      </c>
      <c r="AA2768" s="46"/>
    </row>
    <row r="2769" spans="1:27" ht="15" customHeight="1" x14ac:dyDescent="0.2">
      <c r="A2769" s="45"/>
      <c r="B2769" s="53" t="s">
        <v>124</v>
      </c>
      <c r="C2769" s="15">
        <f>L2753</f>
        <v>0</v>
      </c>
      <c r="D2769" s="54">
        <f>S2769*C2769</f>
        <v>0</v>
      </c>
      <c r="E2769" s="34">
        <f>D2829*C2769</f>
        <v>0</v>
      </c>
      <c r="F2769" s="68" t="s">
        <v>92</v>
      </c>
      <c r="G2769" s="69"/>
      <c r="H2769" s="45"/>
      <c r="I2769" s="44"/>
      <c r="J2769" s="44"/>
      <c r="K2769" s="44"/>
      <c r="L2769" s="46"/>
      <c r="M2769" s="6" t="s">
        <v>125</v>
      </c>
      <c r="N2769" s="55">
        <f t="shared" si="522"/>
        <v>1889.9999999999998</v>
      </c>
      <c r="O2769" s="52"/>
      <c r="P2769" s="67">
        <v>1350</v>
      </c>
      <c r="Q2769" s="67">
        <v>1251</v>
      </c>
      <c r="R2769" s="6" t="s">
        <v>126</v>
      </c>
      <c r="S2769" s="55">
        <v>1050.32</v>
      </c>
      <c r="T2769" s="46"/>
      <c r="U2769" s="6" t="s">
        <v>127</v>
      </c>
      <c r="V2769" s="55">
        <f t="shared" si="520"/>
        <v>0</v>
      </c>
      <c r="W2769" s="46"/>
      <c r="X2769" s="6" t="s">
        <v>128</v>
      </c>
      <c r="Y2769" s="55">
        <v>9000</v>
      </c>
      <c r="Z2769" s="56">
        <v>6800</v>
      </c>
      <c r="AA2769" s="46"/>
    </row>
    <row r="2770" spans="1:27" ht="15" customHeight="1" x14ac:dyDescent="0.2">
      <c r="A2770" s="45"/>
      <c r="B2770" s="53" t="s">
        <v>129</v>
      </c>
      <c r="C2770" s="15">
        <f>M2753</f>
        <v>1</v>
      </c>
      <c r="D2770" s="54">
        <f t="shared" ref="D2770:D2771" si="525">S2774*C2770</f>
        <v>6101.2</v>
      </c>
      <c r="E2770" s="34">
        <f t="shared" ref="E2770:E2771" si="526">D2832*C2770</f>
        <v>3929</v>
      </c>
      <c r="F2770" s="68" t="s">
        <v>130</v>
      </c>
      <c r="G2770" s="71">
        <f>D2811*0.33</f>
        <v>53793.233999999997</v>
      </c>
      <c r="H2770" s="45"/>
      <c r="I2770" s="44"/>
      <c r="J2770" s="44"/>
      <c r="K2770" s="44"/>
      <c r="L2770" s="46"/>
      <c r="M2770" s="6" t="s">
        <v>131</v>
      </c>
      <c r="N2770" s="55">
        <f t="shared" si="522"/>
        <v>700</v>
      </c>
      <c r="O2770" s="52"/>
      <c r="P2770" s="67">
        <v>500</v>
      </c>
      <c r="Q2770" s="67">
        <v>501</v>
      </c>
      <c r="R2770" s="6"/>
      <c r="S2770" s="55"/>
      <c r="T2770" s="46"/>
      <c r="U2770" s="6" t="s">
        <v>132</v>
      </c>
      <c r="V2770" s="55">
        <f t="shared" si="520"/>
        <v>8404.35</v>
      </c>
      <c r="W2770" s="46">
        <v>6450</v>
      </c>
      <c r="X2770" s="6" t="s">
        <v>133</v>
      </c>
      <c r="Y2770" s="55">
        <f t="shared" ref="Y2770:Y2772" si="527">Z2770*1.32</f>
        <v>6600</v>
      </c>
      <c r="Z2770" s="56">
        <v>5000</v>
      </c>
      <c r="AA2770" s="46"/>
    </row>
    <row r="2771" spans="1:27" ht="15" customHeight="1" x14ac:dyDescent="0.2">
      <c r="A2771" s="45"/>
      <c r="B2771" s="53" t="s">
        <v>134</v>
      </c>
      <c r="C2771" s="15">
        <f>N2753</f>
        <v>0</v>
      </c>
      <c r="D2771" s="54">
        <f t="shared" si="525"/>
        <v>0</v>
      </c>
      <c r="E2771" s="34">
        <f t="shared" si="526"/>
        <v>0</v>
      </c>
      <c r="F2771" s="68" t="s">
        <v>135</v>
      </c>
      <c r="G2771" s="72">
        <f>D2811-F2811</f>
        <v>163009.79999999999</v>
      </c>
      <c r="H2771" s="45"/>
      <c r="I2771" s="44"/>
      <c r="J2771" s="44"/>
      <c r="K2771" s="44"/>
      <c r="L2771" s="46"/>
      <c r="M2771" s="6" t="s">
        <v>136</v>
      </c>
      <c r="N2771" s="55">
        <f t="shared" si="522"/>
        <v>1400</v>
      </c>
      <c r="O2771" s="52"/>
      <c r="P2771" s="67">
        <v>1000</v>
      </c>
      <c r="Q2771" s="67">
        <v>901</v>
      </c>
      <c r="R2771" s="6"/>
      <c r="S2771" s="55"/>
      <c r="T2771" s="46"/>
      <c r="U2771" s="6" t="s">
        <v>137</v>
      </c>
      <c r="V2771" s="55">
        <f t="shared" si="520"/>
        <v>6026.375</v>
      </c>
      <c r="W2771" s="46">
        <v>4625</v>
      </c>
      <c r="X2771" s="6" t="s">
        <v>39</v>
      </c>
      <c r="Y2771" s="55">
        <f t="shared" si="527"/>
        <v>7656</v>
      </c>
      <c r="Z2771" s="56">
        <v>5800</v>
      </c>
      <c r="AA2771" s="46"/>
    </row>
    <row r="2772" spans="1:27" ht="15" customHeight="1" x14ac:dyDescent="0.35">
      <c r="A2772" s="45"/>
      <c r="B2772" s="53" t="s">
        <v>138</v>
      </c>
      <c r="C2772" s="15">
        <f>P2753</f>
        <v>0</v>
      </c>
      <c r="D2772" s="54">
        <f>S2777*C2772</f>
        <v>0</v>
      </c>
      <c r="E2772" s="34">
        <f>D2835*C2772</f>
        <v>0</v>
      </c>
      <c r="F2772" s="68" t="s">
        <v>139</v>
      </c>
      <c r="G2772" s="74">
        <f>D2811-E2811</f>
        <v>48830.799999999988</v>
      </c>
      <c r="H2772" s="45"/>
      <c r="I2772" s="44"/>
      <c r="J2772" s="44"/>
      <c r="K2772" s="44"/>
      <c r="L2772" s="46"/>
      <c r="M2772" s="6" t="s">
        <v>140</v>
      </c>
      <c r="N2772" s="55"/>
      <c r="O2772" s="52"/>
      <c r="P2772" s="67"/>
      <c r="Q2772" s="67"/>
      <c r="R2772" s="6" t="s">
        <v>141</v>
      </c>
      <c r="S2772" s="55">
        <v>1850.8</v>
      </c>
      <c r="T2772" s="46"/>
      <c r="U2772" s="6" t="s">
        <v>142</v>
      </c>
      <c r="V2772" s="55">
        <f t="shared" si="520"/>
        <v>8404.35</v>
      </c>
      <c r="W2772" s="46">
        <v>6450</v>
      </c>
      <c r="X2772" s="6" t="s">
        <v>143</v>
      </c>
      <c r="Y2772" s="55">
        <f t="shared" si="527"/>
        <v>3168</v>
      </c>
      <c r="Z2772" s="56">
        <v>2400</v>
      </c>
      <c r="AA2772" s="46"/>
    </row>
    <row r="2773" spans="1:27" ht="15" customHeight="1" x14ac:dyDescent="0.2">
      <c r="A2773" s="45"/>
      <c r="B2773" s="53" t="s">
        <v>14</v>
      </c>
      <c r="C2773" s="15">
        <f>O2753</f>
        <v>0</v>
      </c>
      <c r="D2773" s="54">
        <f>S2776*C2773</f>
        <v>0</v>
      </c>
      <c r="E2773" s="34">
        <f>D2834*C2773</f>
        <v>0</v>
      </c>
      <c r="F2773" s="61"/>
      <c r="G2773" s="61"/>
      <c r="H2773" s="45"/>
      <c r="I2773" s="44"/>
      <c r="J2773" s="44"/>
      <c r="K2773" s="44"/>
      <c r="L2773" s="46"/>
      <c r="M2773" s="6"/>
      <c r="N2773" s="55"/>
      <c r="O2773" s="52"/>
      <c r="P2773" s="67"/>
      <c r="Q2773" s="67"/>
      <c r="R2773" s="6" t="s">
        <v>144</v>
      </c>
      <c r="S2773" s="55">
        <v>3005.85</v>
      </c>
      <c r="T2773" s="46"/>
      <c r="U2773" s="6" t="s">
        <v>145</v>
      </c>
      <c r="V2773" s="55">
        <f t="shared" si="520"/>
        <v>8404.35</v>
      </c>
      <c r="W2773" s="46">
        <v>6450</v>
      </c>
      <c r="AA2773" s="46"/>
    </row>
    <row r="2774" spans="1:27" ht="15" customHeight="1" x14ac:dyDescent="0.2">
      <c r="A2774" s="45"/>
      <c r="B2774" s="53" t="s">
        <v>16</v>
      </c>
      <c r="C2774" s="15">
        <f>Q2753</f>
        <v>0</v>
      </c>
      <c r="D2774" s="54">
        <f>S2779*C2774</f>
        <v>0</v>
      </c>
      <c r="E2774" s="34">
        <f>T2779*C2774</f>
        <v>0</v>
      </c>
      <c r="F2774" s="61"/>
      <c r="G2774" s="61"/>
      <c r="H2774" s="45"/>
      <c r="I2774" s="44"/>
      <c r="J2774" s="44"/>
      <c r="K2774" s="44"/>
      <c r="L2774" s="46"/>
      <c r="M2774" s="6" t="s">
        <v>146</v>
      </c>
      <c r="N2774" s="55">
        <f t="shared" ref="N2774:N2775" si="528">P2774*1.4</f>
        <v>5600</v>
      </c>
      <c r="O2774" s="52"/>
      <c r="P2774" s="67">
        <v>4000</v>
      </c>
      <c r="Q2774" s="67">
        <v>3787</v>
      </c>
      <c r="R2774" s="6" t="s">
        <v>147</v>
      </c>
      <c r="S2774" s="55">
        <v>6101.2</v>
      </c>
      <c r="T2774" s="46"/>
      <c r="U2774" s="46"/>
      <c r="V2774" s="46"/>
      <c r="W2774" s="46"/>
      <c r="X2774" s="46"/>
      <c r="Y2774" s="46"/>
      <c r="Z2774" s="46"/>
      <c r="AA2774" s="46"/>
    </row>
    <row r="2775" spans="1:27" ht="15" customHeight="1" x14ac:dyDescent="0.2">
      <c r="A2775" s="45"/>
      <c r="B2775" s="33" t="s">
        <v>148</v>
      </c>
      <c r="C2775" s="33"/>
      <c r="D2775" s="75">
        <f t="shared" ref="D2775:E2775" si="529">SUM(D2761:D2774)</f>
        <v>41716.299999999996</v>
      </c>
      <c r="E2775" s="75">
        <f t="shared" si="529"/>
        <v>28129</v>
      </c>
      <c r="F2775" s="75"/>
      <c r="G2775" s="33"/>
      <c r="H2775" s="45"/>
      <c r="I2775" s="44"/>
      <c r="J2775" s="44"/>
      <c r="K2775" s="44"/>
      <c r="L2775" s="46"/>
      <c r="M2775" s="6" t="s">
        <v>149</v>
      </c>
      <c r="N2775" s="55">
        <f t="shared" si="528"/>
        <v>3360</v>
      </c>
      <c r="O2775" s="52"/>
      <c r="P2775" s="67">
        <v>2400</v>
      </c>
      <c r="Q2775" s="67">
        <v>2401</v>
      </c>
      <c r="R2775" s="6" t="s">
        <v>150</v>
      </c>
      <c r="S2775" s="55">
        <v>6900.6</v>
      </c>
      <c r="T2775" s="46"/>
      <c r="U2775" s="46"/>
      <c r="V2775" s="46"/>
      <c r="W2775" s="46"/>
      <c r="X2775" s="46"/>
      <c r="Y2775" s="46"/>
      <c r="Z2775" s="46"/>
      <c r="AA2775" s="46"/>
    </row>
    <row r="2776" spans="1:27" ht="15" customHeight="1" x14ac:dyDescent="0.2">
      <c r="A2776" s="45"/>
      <c r="B2776" s="77" t="s">
        <v>158</v>
      </c>
      <c r="C2776" s="15">
        <f>R2753</f>
        <v>0</v>
      </c>
      <c r="D2776" s="54">
        <f>V2762*C2776</f>
        <v>0</v>
      </c>
      <c r="E2776" s="34">
        <f t="shared" ref="E2776:E2778" si="530">J2828*C2776</f>
        <v>0</v>
      </c>
      <c r="F2776" s="45"/>
      <c r="G2776" s="45"/>
      <c r="H2776" s="45"/>
      <c r="I2776" s="44"/>
      <c r="J2776" s="44"/>
      <c r="K2776" s="44"/>
      <c r="L2776" s="46"/>
      <c r="M2776" s="6" t="s">
        <v>151</v>
      </c>
      <c r="N2776" s="55">
        <f>P2776*1.45</f>
        <v>6235</v>
      </c>
      <c r="O2776" s="52"/>
      <c r="P2776" s="67">
        <v>4300</v>
      </c>
      <c r="Q2776" s="67">
        <v>4001</v>
      </c>
      <c r="R2776" s="6" t="s">
        <v>152</v>
      </c>
      <c r="S2776" s="55">
        <v>6900.6</v>
      </c>
      <c r="T2776" s="46"/>
      <c r="U2776" s="46"/>
      <c r="V2776" s="46"/>
      <c r="W2776" s="46"/>
      <c r="X2776" s="46"/>
      <c r="Y2776" s="46"/>
      <c r="Z2776" s="46"/>
      <c r="AA2776" s="46"/>
    </row>
    <row r="2777" spans="1:27" ht="15" customHeight="1" x14ac:dyDescent="0.2">
      <c r="A2777" s="45"/>
      <c r="B2777" s="78" t="s">
        <v>159</v>
      </c>
      <c r="C2777" s="15">
        <f>T2753</f>
        <v>0</v>
      </c>
      <c r="D2777" s="54">
        <f t="shared" ref="D2777:D2778" si="531">V2762*C2777</f>
        <v>0</v>
      </c>
      <c r="E2777" s="34">
        <f t="shared" si="530"/>
        <v>0</v>
      </c>
      <c r="F2777" s="45"/>
      <c r="G2777" s="45"/>
      <c r="H2777" s="45"/>
      <c r="I2777" s="44"/>
      <c r="J2777" s="44"/>
      <c r="K2777" s="44"/>
      <c r="L2777" s="46"/>
      <c r="M2777" s="6" t="s">
        <v>154</v>
      </c>
      <c r="N2777" s="55">
        <f t="shared" ref="N2777:N2778" si="532">P2777*1.4</f>
        <v>5250</v>
      </c>
      <c r="O2777" s="52"/>
      <c r="P2777" s="67">
        <v>3750</v>
      </c>
      <c r="Q2777" s="67">
        <v>3751</v>
      </c>
      <c r="R2777" s="6" t="s">
        <v>155</v>
      </c>
      <c r="S2777" s="55">
        <v>8050</v>
      </c>
      <c r="T2777" s="46"/>
      <c r="U2777" s="46"/>
      <c r="V2777" s="46"/>
      <c r="W2777" s="46"/>
      <c r="X2777" s="46"/>
      <c r="Y2777" s="46"/>
      <c r="Z2777" s="46"/>
      <c r="AA2777" s="46"/>
    </row>
    <row r="2778" spans="1:27" ht="15" customHeight="1" x14ac:dyDescent="0.2">
      <c r="A2778" s="45"/>
      <c r="B2778" s="79" t="s">
        <v>161</v>
      </c>
      <c r="C2778" s="80">
        <f>S2753</f>
        <v>0</v>
      </c>
      <c r="D2778" s="81">
        <f t="shared" si="531"/>
        <v>0</v>
      </c>
      <c r="E2778" s="34">
        <f t="shared" si="530"/>
        <v>0</v>
      </c>
      <c r="F2778" s="45"/>
      <c r="G2778" s="45"/>
      <c r="H2778" s="45"/>
      <c r="I2778" s="44"/>
      <c r="J2778" s="44"/>
      <c r="K2778" s="44"/>
      <c r="L2778" s="46"/>
      <c r="M2778" s="6" t="s">
        <v>156</v>
      </c>
      <c r="N2778" s="55">
        <f t="shared" si="532"/>
        <v>7419.9999999999991</v>
      </c>
      <c r="O2778" s="52"/>
      <c r="P2778" s="67">
        <v>5300</v>
      </c>
      <c r="Q2778" s="67">
        <v>5001</v>
      </c>
      <c r="R2778" s="6" t="s">
        <v>157</v>
      </c>
      <c r="S2778" s="55">
        <v>8000</v>
      </c>
      <c r="T2778" s="46"/>
      <c r="U2778" s="46"/>
      <c r="V2778" s="46"/>
      <c r="W2778" s="46"/>
      <c r="X2778" s="46"/>
      <c r="Y2778" s="46"/>
      <c r="Z2778" s="46"/>
      <c r="AA2778" s="46"/>
    </row>
    <row r="2779" spans="1:27" ht="15" customHeight="1" x14ac:dyDescent="0.2">
      <c r="A2779" s="45"/>
      <c r="B2779" s="78" t="s">
        <v>20</v>
      </c>
      <c r="C2779" s="15">
        <f>U2753</f>
        <v>0</v>
      </c>
      <c r="D2779" s="81">
        <f>V2771*C2779</f>
        <v>0</v>
      </c>
      <c r="E2779" s="34">
        <f>W2771*C2779</f>
        <v>0</v>
      </c>
      <c r="F2779" s="45"/>
      <c r="G2779" s="45"/>
      <c r="H2779" s="45"/>
      <c r="I2779" s="44"/>
      <c r="J2779" s="44"/>
      <c r="K2779" s="44"/>
      <c r="L2779" s="46"/>
      <c r="M2779" s="6"/>
      <c r="N2779" s="55"/>
      <c r="O2779" s="52"/>
      <c r="P2779" s="67"/>
      <c r="Q2779" s="67"/>
      <c r="R2779" s="6" t="s">
        <v>16</v>
      </c>
      <c r="S2779" s="55">
        <v>1500</v>
      </c>
      <c r="T2779" s="46">
        <v>1100</v>
      </c>
      <c r="U2779" s="46"/>
      <c r="V2779" s="46"/>
      <c r="W2779" s="46"/>
      <c r="X2779" s="46"/>
      <c r="Y2779" s="46"/>
      <c r="Z2779" s="46"/>
      <c r="AA2779" s="46"/>
    </row>
    <row r="2780" spans="1:27" ht="15" customHeight="1" x14ac:dyDescent="0.2">
      <c r="A2780" s="45"/>
      <c r="B2780" s="78" t="s">
        <v>163</v>
      </c>
      <c r="C2780" s="15">
        <f>V2753</f>
        <v>0</v>
      </c>
      <c r="D2780" s="81">
        <f t="shared" ref="D2780:D2781" si="533">V2765*C2780</f>
        <v>0</v>
      </c>
      <c r="E2780" s="34">
        <f>W2770*C2780</f>
        <v>0</v>
      </c>
      <c r="F2780" s="45"/>
      <c r="G2780" s="45"/>
      <c r="H2780" s="45"/>
      <c r="I2780" s="44"/>
      <c r="J2780" s="44"/>
      <c r="K2780" s="44"/>
      <c r="L2780" s="46"/>
      <c r="M2780" s="6" t="s">
        <v>160</v>
      </c>
      <c r="N2780" s="55"/>
      <c r="O2780" s="52"/>
      <c r="P2780" s="67"/>
      <c r="Q2780" s="67"/>
      <c r="R2780" s="46"/>
      <c r="S2780" s="46"/>
      <c r="T2780" s="46"/>
      <c r="U2780" s="46"/>
      <c r="V2780" s="46"/>
      <c r="W2780" s="46"/>
      <c r="X2780" s="46"/>
      <c r="Y2780" s="46"/>
      <c r="Z2780" s="46"/>
      <c r="AA2780" s="46"/>
    </row>
    <row r="2781" spans="1:27" ht="15" customHeight="1" x14ac:dyDescent="0.2">
      <c r="A2781" s="45"/>
      <c r="B2781" s="78" t="s">
        <v>165</v>
      </c>
      <c r="C2781" s="15">
        <f>W2753</f>
        <v>0</v>
      </c>
      <c r="D2781" s="81">
        <f t="shared" si="533"/>
        <v>0</v>
      </c>
      <c r="E2781" s="34">
        <f>J2833*C2781</f>
        <v>0</v>
      </c>
      <c r="F2781" s="45"/>
      <c r="G2781" s="45"/>
      <c r="H2781" s="45"/>
      <c r="I2781" s="44"/>
      <c r="J2781" s="44"/>
      <c r="K2781" s="44"/>
      <c r="L2781" s="46"/>
      <c r="M2781" s="6"/>
      <c r="N2781" s="55"/>
      <c r="O2781" s="52"/>
      <c r="P2781" s="67"/>
      <c r="Q2781" s="67"/>
      <c r="R2781" s="46"/>
      <c r="S2781" s="46"/>
      <c r="T2781" s="46"/>
      <c r="U2781" s="46"/>
      <c r="V2781" s="46"/>
      <c r="W2781" s="46"/>
      <c r="X2781" s="46"/>
      <c r="Y2781" s="46"/>
      <c r="Z2781" s="46"/>
      <c r="AA2781" s="46"/>
    </row>
    <row r="2782" spans="1:27" ht="15" customHeight="1" x14ac:dyDescent="0.2">
      <c r="A2782" s="45"/>
      <c r="B2782" s="53" t="s">
        <v>23</v>
      </c>
      <c r="C2782" s="15">
        <f>X2753</f>
        <v>0</v>
      </c>
      <c r="D2782" s="81">
        <f>V2763*C2782</f>
        <v>0</v>
      </c>
      <c r="E2782" s="34">
        <f>W2763*C2782</f>
        <v>0</v>
      </c>
      <c r="F2782" s="45"/>
      <c r="G2782" s="45"/>
      <c r="H2782" s="45"/>
      <c r="I2782" s="44"/>
      <c r="J2782" s="44"/>
      <c r="K2782" s="44"/>
      <c r="L2782" s="46"/>
      <c r="M2782" s="6" t="s">
        <v>162</v>
      </c>
      <c r="N2782" s="55">
        <f t="shared" ref="N2782:N2784" si="534">P2782*1.43</f>
        <v>1501.5</v>
      </c>
      <c r="O2782" s="52"/>
      <c r="P2782" s="67">
        <v>1050</v>
      </c>
      <c r="Q2782" s="67">
        <v>1151</v>
      </c>
      <c r="R2782" s="46"/>
      <c r="S2782" s="46"/>
      <c r="T2782" s="46"/>
      <c r="U2782" s="46"/>
      <c r="V2782" s="46"/>
      <c r="W2782" s="46"/>
      <c r="X2782" s="46"/>
      <c r="Y2782" s="46"/>
      <c r="Z2782" s="46"/>
      <c r="AA2782" s="46"/>
    </row>
    <row r="2783" spans="1:27" ht="15" customHeight="1" x14ac:dyDescent="0.2">
      <c r="A2783" s="45"/>
      <c r="B2783" s="49" t="s">
        <v>95</v>
      </c>
      <c r="C2783" s="33"/>
      <c r="D2783" s="75">
        <f t="shared" ref="D2783:E2783" si="535">SUM(D2776:D2782)</f>
        <v>0</v>
      </c>
      <c r="E2783" s="82">
        <f t="shared" si="535"/>
        <v>0</v>
      </c>
      <c r="F2783" s="45"/>
      <c r="G2783" s="45"/>
      <c r="H2783" s="45"/>
      <c r="I2783" s="44"/>
      <c r="J2783" s="44"/>
      <c r="K2783" s="44"/>
      <c r="L2783" s="46"/>
      <c r="M2783" s="6" t="s">
        <v>164</v>
      </c>
      <c r="N2783" s="55">
        <f t="shared" si="534"/>
        <v>1501.5</v>
      </c>
      <c r="O2783" s="52"/>
      <c r="P2783" s="67">
        <v>1050</v>
      </c>
      <c r="Q2783" s="67">
        <v>1151</v>
      </c>
      <c r="R2783" s="46"/>
      <c r="S2783" s="46"/>
      <c r="T2783" s="46"/>
      <c r="U2783" s="46"/>
      <c r="V2783" s="46"/>
      <c r="W2783" s="46"/>
      <c r="X2783" s="46"/>
      <c r="Y2783" s="46"/>
      <c r="Z2783" s="46"/>
      <c r="AA2783" s="46"/>
    </row>
    <row r="2784" spans="1:27" ht="15" customHeight="1" x14ac:dyDescent="0.2">
      <c r="A2784" s="45"/>
      <c r="B2784" s="53" t="s">
        <v>36</v>
      </c>
      <c r="C2784" s="15">
        <f>AL2753</f>
        <v>7</v>
      </c>
      <c r="D2784" s="83">
        <f>N2782*C2784</f>
        <v>10510.5</v>
      </c>
      <c r="E2784" s="34">
        <f>P2782*C2784</f>
        <v>7350</v>
      </c>
      <c r="F2784" s="45"/>
      <c r="G2784" s="45"/>
      <c r="H2784" s="45"/>
      <c r="I2784" s="44"/>
      <c r="J2784" s="44"/>
      <c r="K2784" s="44"/>
      <c r="L2784" s="46"/>
      <c r="M2784" s="6" t="s">
        <v>166</v>
      </c>
      <c r="N2784" s="55">
        <f t="shared" si="534"/>
        <v>1501.5</v>
      </c>
      <c r="O2784" s="52"/>
      <c r="P2784" s="67">
        <v>1050</v>
      </c>
      <c r="Q2784" s="67">
        <v>1151</v>
      </c>
      <c r="R2784" s="46"/>
      <c r="S2784" s="46"/>
      <c r="T2784" s="46"/>
      <c r="U2784" s="46"/>
      <c r="V2784" s="46"/>
      <c r="W2784" s="46"/>
      <c r="X2784" s="46"/>
      <c r="Y2784" s="46"/>
      <c r="Z2784" s="46"/>
      <c r="AA2784" s="46"/>
    </row>
    <row r="2785" spans="1:27" ht="15" customHeight="1" x14ac:dyDescent="0.2">
      <c r="A2785" s="45"/>
      <c r="B2785" s="53" t="s">
        <v>35</v>
      </c>
      <c r="C2785" s="15">
        <f>AK2753</f>
        <v>10</v>
      </c>
      <c r="D2785" s="83">
        <f t="shared" ref="D2785:D2787" si="536">N2784*C2785</f>
        <v>15015</v>
      </c>
      <c r="E2785" s="34">
        <f t="shared" ref="E2785:E2787" si="537">P2784*C2785</f>
        <v>10500</v>
      </c>
      <c r="F2785" s="45"/>
      <c r="G2785" s="45"/>
      <c r="H2785" s="45"/>
      <c r="I2785" s="44"/>
      <c r="J2785" s="44"/>
      <c r="K2785" s="44"/>
      <c r="L2785" s="46"/>
      <c r="M2785" s="6" t="s">
        <v>167</v>
      </c>
      <c r="N2785" s="55">
        <f>P2785*1.39</f>
        <v>1251</v>
      </c>
      <c r="O2785" s="52"/>
      <c r="P2785" s="67">
        <v>900</v>
      </c>
      <c r="Q2785" s="67">
        <v>851</v>
      </c>
      <c r="R2785" s="46"/>
      <c r="S2785" s="46"/>
      <c r="T2785" s="46"/>
      <c r="U2785" s="46"/>
      <c r="V2785" s="46"/>
      <c r="W2785" s="46"/>
      <c r="X2785" s="46"/>
      <c r="Y2785" s="46"/>
      <c r="Z2785" s="46"/>
      <c r="AA2785" s="46"/>
    </row>
    <row r="2786" spans="1:27" ht="15" customHeight="1" x14ac:dyDescent="0.2">
      <c r="A2786" s="45"/>
      <c r="B2786" s="84" t="s">
        <v>169</v>
      </c>
      <c r="C2786" s="15">
        <f>AM2753</f>
        <v>3</v>
      </c>
      <c r="D2786" s="83">
        <f t="shared" si="536"/>
        <v>3753</v>
      </c>
      <c r="E2786" s="34">
        <f t="shared" si="537"/>
        <v>2700</v>
      </c>
      <c r="F2786" s="85"/>
      <c r="G2786" s="45"/>
      <c r="H2786" s="45"/>
      <c r="I2786" s="44"/>
      <c r="J2786" s="44"/>
      <c r="K2786" s="44"/>
      <c r="L2786" s="46"/>
      <c r="M2786" s="6" t="s">
        <v>168</v>
      </c>
      <c r="N2786" s="55">
        <f>P2786*1.42</f>
        <v>852</v>
      </c>
      <c r="O2786" s="52"/>
      <c r="P2786" s="67">
        <v>600</v>
      </c>
      <c r="Q2786" s="67">
        <v>851</v>
      </c>
      <c r="R2786" s="46"/>
      <c r="S2786" s="46"/>
      <c r="T2786" s="46"/>
      <c r="U2786" s="46"/>
      <c r="V2786" s="46"/>
      <c r="W2786" s="46"/>
      <c r="X2786" s="46"/>
      <c r="Y2786" s="46"/>
      <c r="Z2786" s="46"/>
      <c r="AA2786" s="46"/>
    </row>
    <row r="2787" spans="1:27" ht="15" customHeight="1" x14ac:dyDescent="0.2">
      <c r="A2787" s="45"/>
      <c r="B2787" s="84" t="s">
        <v>38</v>
      </c>
      <c r="C2787" s="15">
        <f>AN2753</f>
        <v>0</v>
      </c>
      <c r="D2787" s="83">
        <f t="shared" si="536"/>
        <v>0</v>
      </c>
      <c r="E2787" s="34">
        <f t="shared" si="537"/>
        <v>0</v>
      </c>
      <c r="F2787" s="45"/>
      <c r="G2787" s="45"/>
      <c r="H2787" s="45"/>
      <c r="I2787" s="44"/>
      <c r="J2787" s="44"/>
      <c r="K2787" s="44"/>
      <c r="L2787" s="46"/>
      <c r="M2787" s="46"/>
      <c r="N2787" s="46"/>
      <c r="O2787" s="46"/>
      <c r="P2787" s="46"/>
      <c r="Q2787" s="46"/>
      <c r="R2787" s="46"/>
      <c r="S2787" s="46"/>
      <c r="T2787" s="46"/>
      <c r="U2787" s="46"/>
      <c r="V2787" s="46"/>
      <c r="W2787" s="46"/>
      <c r="X2787" s="46"/>
      <c r="Y2787" s="46"/>
      <c r="Z2787" s="46"/>
      <c r="AA2787" s="46"/>
    </row>
    <row r="2788" spans="1:27" ht="15" customHeight="1" x14ac:dyDescent="0.2">
      <c r="A2788" s="45"/>
      <c r="B2788" s="84" t="s">
        <v>170</v>
      </c>
      <c r="C2788" s="15">
        <f>AO2753</f>
        <v>10</v>
      </c>
      <c r="D2788" s="83">
        <f>N2783*C2788</f>
        <v>15015</v>
      </c>
      <c r="E2788" s="34">
        <f>P2783*C2788</f>
        <v>10500</v>
      </c>
      <c r="F2788" s="45"/>
      <c r="G2788" s="45"/>
      <c r="H2788" s="45"/>
      <c r="L2788" s="24"/>
      <c r="M2788" s="24"/>
      <c r="N2788" s="24"/>
      <c r="O2788" s="24"/>
      <c r="P2788" s="24"/>
      <c r="Q2788" s="24"/>
    </row>
    <row r="2789" spans="1:27" ht="15" customHeight="1" x14ac:dyDescent="0.2">
      <c r="A2789" s="45"/>
      <c r="B2789" s="53" t="s">
        <v>31</v>
      </c>
      <c r="C2789" s="15">
        <f>AF2753</f>
        <v>1</v>
      </c>
      <c r="D2789" s="83">
        <f>N2774*C2789</f>
        <v>5600</v>
      </c>
      <c r="E2789" s="34">
        <f>P2774*C2789</f>
        <v>4000</v>
      </c>
      <c r="F2789" s="45"/>
      <c r="G2789" s="45"/>
      <c r="H2789" s="45"/>
      <c r="L2789" s="24"/>
      <c r="M2789" s="24"/>
      <c r="N2789" s="24"/>
      <c r="O2789" s="24"/>
      <c r="P2789" s="24"/>
      <c r="Q2789" s="24"/>
    </row>
    <row r="2790" spans="1:27" ht="15" customHeight="1" x14ac:dyDescent="0.2">
      <c r="A2790" s="45"/>
      <c r="B2790" s="53" t="s">
        <v>171</v>
      </c>
      <c r="C2790" s="15">
        <f>AH2753</f>
        <v>0</v>
      </c>
      <c r="D2790" s="83">
        <f>N2774*C2790</f>
        <v>0</v>
      </c>
      <c r="E2790" s="34">
        <f>P2774*C2790</f>
        <v>0</v>
      </c>
      <c r="F2790" s="45"/>
      <c r="G2790" s="45"/>
      <c r="H2790" s="45"/>
      <c r="L2790" s="24"/>
      <c r="M2790" s="24"/>
      <c r="N2790" s="24"/>
      <c r="O2790" s="24"/>
      <c r="P2790" s="24"/>
      <c r="Q2790" s="24"/>
    </row>
    <row r="2791" spans="1:27" ht="15" customHeight="1" x14ac:dyDescent="0.2">
      <c r="A2791" s="45"/>
      <c r="B2791" s="53" t="s">
        <v>151</v>
      </c>
      <c r="C2791" s="15">
        <f>AG2753</f>
        <v>0</v>
      </c>
      <c r="D2791" s="83">
        <f>N2776*C2791</f>
        <v>0</v>
      </c>
      <c r="E2791" s="34">
        <f>P2776*C2791</f>
        <v>0</v>
      </c>
      <c r="F2791" s="45"/>
      <c r="G2791" s="45"/>
      <c r="H2791" s="45"/>
      <c r="L2791" s="24"/>
      <c r="M2791" s="24"/>
      <c r="N2791" s="24"/>
      <c r="O2791" s="24"/>
      <c r="P2791" s="24"/>
      <c r="Q2791" s="24"/>
    </row>
    <row r="2792" spans="1:27" ht="15" customHeight="1" x14ac:dyDescent="0.2">
      <c r="A2792" s="45"/>
      <c r="B2792" s="53" t="s">
        <v>173</v>
      </c>
      <c r="C2792" s="15">
        <f>AJ2753</f>
        <v>0</v>
      </c>
      <c r="D2792" s="83">
        <f>N2774*C2792</f>
        <v>0</v>
      </c>
      <c r="E2792" s="34">
        <f>P2774*C2792</f>
        <v>0</v>
      </c>
      <c r="F2792" s="45"/>
      <c r="G2792" s="45"/>
      <c r="H2792" s="45"/>
    </row>
    <row r="2793" spans="1:27" ht="15" customHeight="1" x14ac:dyDescent="0.2">
      <c r="A2793" s="45"/>
      <c r="B2793" s="53" t="s">
        <v>174</v>
      </c>
      <c r="C2793" s="15">
        <f>AE2753</f>
        <v>0</v>
      </c>
      <c r="D2793" s="83">
        <f>N2778*C2793</f>
        <v>0</v>
      </c>
      <c r="E2793" s="34">
        <f>P2774*C2793</f>
        <v>0</v>
      </c>
      <c r="F2793" s="45"/>
      <c r="G2793" s="45"/>
      <c r="H2793" s="45"/>
      <c r="L2793" s="86" t="s">
        <v>172</v>
      </c>
    </row>
    <row r="2794" spans="1:27" ht="15" customHeight="1" x14ac:dyDescent="0.2">
      <c r="A2794" s="45"/>
      <c r="B2794" s="87" t="s">
        <v>27</v>
      </c>
      <c r="C2794" s="15">
        <f>AB2753</f>
        <v>51</v>
      </c>
      <c r="D2794" s="83">
        <f t="shared" ref="D2794:D2795" si="538">N2766*C2794</f>
        <v>71400</v>
      </c>
      <c r="E2794" s="34">
        <f t="shared" ref="E2794:E2795" si="539">P2766*C2794</f>
        <v>51000</v>
      </c>
      <c r="F2794" s="45"/>
      <c r="G2794" s="45"/>
      <c r="H2794" s="45"/>
    </row>
    <row r="2795" spans="1:27" ht="15" customHeight="1" x14ac:dyDescent="0.2">
      <c r="A2795" s="45"/>
      <c r="B2795" s="87" t="s">
        <v>28</v>
      </c>
      <c r="C2795" s="15">
        <f>AC2753</f>
        <v>0</v>
      </c>
      <c r="D2795" s="83">
        <f t="shared" si="538"/>
        <v>0</v>
      </c>
      <c r="E2795" s="34">
        <f t="shared" si="539"/>
        <v>0</v>
      </c>
      <c r="F2795" s="45"/>
      <c r="G2795" s="45"/>
      <c r="H2795" s="45"/>
      <c r="L2795" s="86" t="s">
        <v>107</v>
      </c>
    </row>
    <row r="2796" spans="1:27" ht="15" customHeight="1" x14ac:dyDescent="0.2">
      <c r="A2796" s="45"/>
      <c r="B2796" s="53" t="s">
        <v>177</v>
      </c>
      <c r="C2796" s="15">
        <f>AD2753</f>
        <v>0</v>
      </c>
      <c r="D2796" s="83">
        <f>N2771*C2796</f>
        <v>0</v>
      </c>
      <c r="E2796" s="34">
        <f>P2771*C2796</f>
        <v>0</v>
      </c>
      <c r="F2796" s="45"/>
      <c r="G2796" s="45"/>
      <c r="H2796" s="45"/>
    </row>
    <row r="2797" spans="1:27" ht="15" customHeight="1" x14ac:dyDescent="0.2">
      <c r="A2797" s="45"/>
      <c r="B2797" s="49" t="s">
        <v>94</v>
      </c>
      <c r="C2797" s="33"/>
      <c r="D2797" s="75">
        <f t="shared" ref="D2797:E2797" si="540">SUM(D2784:D2796)</f>
        <v>121293.5</v>
      </c>
      <c r="E2797" s="82">
        <f t="shared" si="540"/>
        <v>86050</v>
      </c>
      <c r="F2797" s="41"/>
      <c r="G2797" s="45"/>
      <c r="H2797" s="88"/>
      <c r="L2797" s="86" t="s">
        <v>175</v>
      </c>
    </row>
    <row r="2798" spans="1:27" ht="15" customHeight="1" x14ac:dyDescent="0.2">
      <c r="A2798" s="45"/>
      <c r="B2798" s="78" t="s">
        <v>39</v>
      </c>
      <c r="C2798" s="89">
        <f>AP2753</f>
        <v>0</v>
      </c>
      <c r="D2798" s="83">
        <f>Y2771*C2798</f>
        <v>0</v>
      </c>
      <c r="E2798" s="34">
        <f>Z2771*C2798</f>
        <v>0</v>
      </c>
      <c r="F2798" s="88"/>
      <c r="G2798" s="88"/>
      <c r="H2798" s="88"/>
      <c r="L2798" s="86" t="s">
        <v>176</v>
      </c>
    </row>
    <row r="2799" spans="1:27" ht="15" customHeight="1" x14ac:dyDescent="0.2">
      <c r="A2799" s="45"/>
      <c r="B2799" s="78" t="s">
        <v>40</v>
      </c>
      <c r="C2799" s="90">
        <f>AQ2753</f>
        <v>0</v>
      </c>
      <c r="D2799" s="83">
        <f t="shared" ref="D2799:D2801" si="541">Y2762*C2799</f>
        <v>0</v>
      </c>
      <c r="E2799" s="34">
        <f>Z2762*C2799</f>
        <v>0</v>
      </c>
      <c r="F2799" s="88"/>
      <c r="G2799" s="88"/>
      <c r="H2799" s="88"/>
      <c r="L2799" s="86" t="s">
        <v>178</v>
      </c>
    </row>
    <row r="2800" spans="1:27" ht="15" customHeight="1" x14ac:dyDescent="0.2">
      <c r="A2800" s="45"/>
      <c r="B2800" s="78" t="s">
        <v>33</v>
      </c>
      <c r="C2800" s="90">
        <f>AR2753</f>
        <v>0</v>
      </c>
      <c r="D2800" s="83">
        <f t="shared" si="541"/>
        <v>0</v>
      </c>
      <c r="E2800" s="34">
        <f>P2773*C2800</f>
        <v>0</v>
      </c>
      <c r="F2800" s="88"/>
      <c r="G2800" s="88"/>
      <c r="H2800" s="88"/>
      <c r="L2800" s="86" t="s">
        <v>179</v>
      </c>
    </row>
    <row r="2801" spans="1:12" ht="15" customHeight="1" x14ac:dyDescent="0.2">
      <c r="A2801" s="45"/>
      <c r="B2801" s="78" t="s">
        <v>32</v>
      </c>
      <c r="C2801" s="90">
        <f>AS2753</f>
        <v>0</v>
      </c>
      <c r="D2801" s="83">
        <f t="shared" si="541"/>
        <v>0</v>
      </c>
      <c r="E2801" s="34">
        <f>Z2763*C2801</f>
        <v>0</v>
      </c>
      <c r="F2801" s="88"/>
      <c r="G2801" s="88"/>
      <c r="H2801" s="88"/>
      <c r="L2801" s="86" t="s">
        <v>180</v>
      </c>
    </row>
    <row r="2802" spans="1:12" ht="15" customHeight="1" x14ac:dyDescent="0.2">
      <c r="A2802" s="45"/>
      <c r="B2802" s="78" t="s">
        <v>41</v>
      </c>
      <c r="C2802" s="90">
        <f>AT2753</f>
        <v>0</v>
      </c>
      <c r="D2802" s="83">
        <f>Y2770*C2802</f>
        <v>0</v>
      </c>
      <c r="E2802" s="34">
        <f>Z2770*C2802</f>
        <v>0</v>
      </c>
      <c r="F2802" s="88"/>
      <c r="G2802" s="88"/>
      <c r="H2802" s="88"/>
      <c r="L2802" s="86" t="s">
        <v>181</v>
      </c>
    </row>
    <row r="2803" spans="1:12" ht="15" customHeight="1" x14ac:dyDescent="0.2">
      <c r="A2803" s="45"/>
      <c r="B2803" s="78" t="s">
        <v>42</v>
      </c>
      <c r="C2803" s="90">
        <f>AU2753</f>
        <v>0</v>
      </c>
      <c r="D2803" s="83">
        <f>Y2765*C2803</f>
        <v>0</v>
      </c>
      <c r="E2803" s="34">
        <f>Z2765*C2803</f>
        <v>0</v>
      </c>
      <c r="F2803" s="88"/>
      <c r="G2803" s="88"/>
      <c r="H2803" s="88"/>
    </row>
    <row r="2804" spans="1:12" ht="15" customHeight="1" x14ac:dyDescent="0.2">
      <c r="A2804" s="45"/>
      <c r="B2804" s="78" t="s">
        <v>43</v>
      </c>
      <c r="C2804" s="90">
        <f>AV2753</f>
        <v>0</v>
      </c>
      <c r="D2804" s="83">
        <f t="shared" ref="D2804:D2806" si="542">Y2767*C2804</f>
        <v>0</v>
      </c>
      <c r="E2804" s="34">
        <f>Z2767*C2804</f>
        <v>0</v>
      </c>
      <c r="F2804" s="88"/>
      <c r="G2804" s="88"/>
      <c r="H2804" s="88"/>
      <c r="L2804" s="86" t="s">
        <v>140</v>
      </c>
    </row>
    <row r="2805" spans="1:12" ht="15" customHeight="1" x14ac:dyDescent="0.2">
      <c r="A2805" s="45"/>
      <c r="B2805" s="78" t="s">
        <v>44</v>
      </c>
      <c r="C2805" s="90">
        <f>AW2753</f>
        <v>0</v>
      </c>
      <c r="D2805" s="83">
        <f t="shared" si="542"/>
        <v>0</v>
      </c>
      <c r="E2805" s="34">
        <f>Z2769*C2805</f>
        <v>0</v>
      </c>
      <c r="F2805" s="88"/>
      <c r="G2805" s="88"/>
      <c r="H2805" s="88"/>
    </row>
    <row r="2806" spans="1:12" ht="15" customHeight="1" x14ac:dyDescent="0.2">
      <c r="A2806" s="45"/>
      <c r="B2806" s="78" t="s">
        <v>45</v>
      </c>
      <c r="C2806" s="90">
        <f>AX2753</f>
        <v>0</v>
      </c>
      <c r="D2806" s="83">
        <f t="shared" si="542"/>
        <v>0</v>
      </c>
      <c r="E2806" s="34">
        <f>Z2768*C2806</f>
        <v>0</v>
      </c>
      <c r="F2806" s="88"/>
      <c r="G2806" s="88"/>
      <c r="H2806" s="88"/>
      <c r="L2806" s="86" t="s">
        <v>182</v>
      </c>
    </row>
    <row r="2807" spans="1:12" ht="15" customHeight="1" x14ac:dyDescent="0.2">
      <c r="A2807" s="45"/>
      <c r="B2807" s="78" t="s">
        <v>46</v>
      </c>
      <c r="C2807" s="90">
        <f>AY2753</f>
        <v>0</v>
      </c>
      <c r="D2807" s="83">
        <f>Y2766*C2807</f>
        <v>0</v>
      </c>
      <c r="E2807" s="34">
        <f>Z2766*C2807</f>
        <v>0</v>
      </c>
      <c r="F2807" s="88"/>
      <c r="G2807" s="88"/>
      <c r="H2807" s="88"/>
      <c r="L2807" s="86" t="s">
        <v>183</v>
      </c>
    </row>
    <row r="2808" spans="1:12" ht="15" customHeight="1" x14ac:dyDescent="0.2">
      <c r="A2808" s="45"/>
      <c r="B2808" s="53"/>
      <c r="C2808" s="89"/>
      <c r="D2808" s="83">
        <f t="shared" ref="D2808:D2809" si="543">Y2771*C2808</f>
        <v>0</v>
      </c>
      <c r="E2808" s="34">
        <f t="shared" ref="E2808:E2809" si="544">P2781*C2808</f>
        <v>0</v>
      </c>
      <c r="F2808" s="88"/>
      <c r="G2808" s="88"/>
      <c r="H2808" s="88"/>
      <c r="L2808" s="86" t="s">
        <v>184</v>
      </c>
    </row>
    <row r="2809" spans="1:12" ht="15" customHeight="1" x14ac:dyDescent="0.2">
      <c r="A2809" s="45"/>
      <c r="B2809" s="53"/>
      <c r="C2809" s="89"/>
      <c r="D2809" s="83">
        <f t="shared" si="543"/>
        <v>0</v>
      </c>
      <c r="E2809" s="34">
        <f t="shared" si="544"/>
        <v>0</v>
      </c>
      <c r="F2809" s="88"/>
      <c r="G2809" s="88"/>
      <c r="H2809" s="88"/>
    </row>
    <row r="2810" spans="1:12" ht="15" customHeight="1" x14ac:dyDescent="0.2">
      <c r="A2810" s="45"/>
      <c r="B2810" s="91"/>
      <c r="C2810" s="91"/>
      <c r="D2810" s="92">
        <f t="shared" ref="D2810:E2810" si="545">SUM(D2798:D2809)</f>
        <v>0</v>
      </c>
      <c r="E2810" s="93">
        <f t="shared" si="545"/>
        <v>0</v>
      </c>
      <c r="F2810" s="41"/>
      <c r="G2810" s="88"/>
      <c r="H2810" s="45"/>
      <c r="L2810" s="86" t="s">
        <v>160</v>
      </c>
    </row>
    <row r="2811" spans="1:12" ht="15" customHeight="1" x14ac:dyDescent="0.2">
      <c r="A2811" s="45"/>
      <c r="B2811" s="33" t="s">
        <v>187</v>
      </c>
      <c r="C2811" s="61"/>
      <c r="D2811" s="94">
        <f>SUM(D2783,D2775,D2797,D2810)</f>
        <v>163009.79999999999</v>
      </c>
      <c r="E2811" s="95">
        <f>SUM(E2810,E2783,E2775,E2797)</f>
        <v>114179</v>
      </c>
      <c r="F2811" s="92">
        <f>SUM(F2810,F2797,F2786,F2775)</f>
        <v>0</v>
      </c>
      <c r="G2811" s="45"/>
      <c r="H2811" s="45"/>
    </row>
    <row r="2812" spans="1:12" ht="15" customHeight="1" x14ac:dyDescent="0.2">
      <c r="A2812" s="45"/>
      <c r="B2812" s="45"/>
      <c r="C2812" s="45"/>
      <c r="D2812" s="45"/>
      <c r="E2812" s="45"/>
      <c r="F2812" s="45"/>
      <c r="G2812" s="45"/>
      <c r="H2812" s="45"/>
      <c r="L2812" s="86" t="s">
        <v>185</v>
      </c>
    </row>
    <row r="2813" spans="1:12" ht="15" customHeight="1" x14ac:dyDescent="0.2">
      <c r="L2813" s="86" t="s">
        <v>186</v>
      </c>
    </row>
    <row r="2814" spans="1:12" ht="15" customHeight="1" x14ac:dyDescent="0.2">
      <c r="L2814" s="86" t="s">
        <v>188</v>
      </c>
    </row>
    <row r="2815" spans="1:12" ht="15.75" customHeight="1" x14ac:dyDescent="0.2"/>
    <row r="2816" spans="1:12" ht="15" customHeight="1" x14ac:dyDescent="0.2">
      <c r="L2816" s="86" t="s">
        <v>189</v>
      </c>
    </row>
    <row r="2817" spans="2:26" ht="15.75" customHeight="1" x14ac:dyDescent="0.2"/>
    <row r="2818" spans="2:26" ht="15" customHeight="1" x14ac:dyDescent="0.2">
      <c r="L2818" s="86" t="s">
        <v>190</v>
      </c>
    </row>
    <row r="2819" spans="2:26" ht="15" customHeight="1" x14ac:dyDescent="0.2">
      <c r="L2819" s="86" t="s">
        <v>191</v>
      </c>
    </row>
    <row r="2820" spans="2:26" ht="15" customHeight="1" x14ac:dyDescent="0.2">
      <c r="L2820" s="24" t="s">
        <v>192</v>
      </c>
      <c r="M2820" s="24"/>
      <c r="N2820" s="24"/>
      <c r="O2820" s="24"/>
      <c r="P2820" s="24"/>
      <c r="Q2820" s="24"/>
      <c r="R2820" s="24"/>
      <c r="S2820" s="24"/>
    </row>
    <row r="2821" spans="2:26" ht="15" customHeight="1" x14ac:dyDescent="0.2">
      <c r="B2821" s="33"/>
      <c r="C2821" s="96"/>
      <c r="D2821" s="96" t="s">
        <v>193</v>
      </c>
      <c r="E2821" s="96"/>
      <c r="F2821" s="96"/>
      <c r="G2821" s="96"/>
      <c r="H2821" s="33" t="s">
        <v>193</v>
      </c>
      <c r="I2821" s="96"/>
      <c r="J2821" s="96"/>
      <c r="K2821" s="96"/>
      <c r="L2821" s="33" t="s">
        <v>194</v>
      </c>
      <c r="M2821" s="96"/>
      <c r="N2821" s="96"/>
      <c r="O2821" s="96"/>
      <c r="P2821" s="96"/>
      <c r="Q2821" s="96"/>
      <c r="R2821" s="96"/>
      <c r="S2821" s="96"/>
      <c r="T2821" s="96"/>
      <c r="U2821" s="96"/>
      <c r="V2821" s="96"/>
      <c r="W2821" s="96"/>
      <c r="X2821" s="96"/>
      <c r="Y2821" s="96"/>
      <c r="Z2821" s="96"/>
    </row>
    <row r="2822" spans="2:26" ht="15" customHeight="1" x14ac:dyDescent="0.2">
      <c r="B2822" s="33" t="s">
        <v>195</v>
      </c>
      <c r="C2822" s="96" t="s">
        <v>101</v>
      </c>
      <c r="D2822" s="96"/>
      <c r="E2822" s="96"/>
      <c r="F2822" s="96"/>
      <c r="G2822" s="96"/>
      <c r="H2822" s="33"/>
      <c r="I2822" s="96"/>
      <c r="J2822" s="96"/>
      <c r="K2822" s="96"/>
      <c r="L2822" s="33" t="s">
        <v>196</v>
      </c>
      <c r="M2822" s="97">
        <f t="shared" ref="M2822:M2823" si="546">V2853*1.35</f>
        <v>0</v>
      </c>
      <c r="N2822" s="96"/>
      <c r="O2822" s="96"/>
      <c r="P2822" s="96"/>
      <c r="Q2822" s="96"/>
      <c r="R2822" s="96"/>
      <c r="S2822" s="96"/>
      <c r="T2822" s="96"/>
      <c r="U2822" s="96"/>
      <c r="V2822" s="96"/>
      <c r="W2822" s="96"/>
      <c r="X2822" s="96"/>
      <c r="Y2822" s="96"/>
      <c r="Z2822" s="96"/>
    </row>
    <row r="2823" spans="2:26" ht="15" customHeight="1" x14ac:dyDescent="0.2">
      <c r="B2823" s="33" t="s">
        <v>104</v>
      </c>
      <c r="C2823" s="98">
        <v>651</v>
      </c>
      <c r="D2823" s="96">
        <v>434</v>
      </c>
      <c r="E2823" s="96">
        <f t="shared" ref="E2823:E2826" si="547">D2823*50%</f>
        <v>217</v>
      </c>
      <c r="F2823" s="96"/>
      <c r="G2823" s="96"/>
      <c r="H2823" s="33" t="s">
        <v>197</v>
      </c>
      <c r="I2823" s="96"/>
      <c r="J2823" s="96"/>
      <c r="K2823" s="96"/>
      <c r="L2823" s="33" t="s">
        <v>198</v>
      </c>
      <c r="M2823" s="97">
        <f t="shared" si="546"/>
        <v>0</v>
      </c>
      <c r="N2823" s="96"/>
      <c r="O2823" s="96"/>
      <c r="P2823" s="96"/>
      <c r="Q2823" s="96"/>
      <c r="R2823" s="96"/>
      <c r="S2823" s="96"/>
      <c r="T2823" s="96"/>
      <c r="U2823" s="96"/>
      <c r="V2823" s="96"/>
      <c r="W2823" s="96"/>
      <c r="X2823" s="96"/>
      <c r="Y2823" s="96"/>
      <c r="Z2823" s="96"/>
    </row>
    <row r="2824" spans="2:26" ht="15" customHeight="1" x14ac:dyDescent="0.2">
      <c r="B2824" s="33" t="s">
        <v>108</v>
      </c>
      <c r="C2824" s="98">
        <v>651</v>
      </c>
      <c r="D2824" s="96">
        <v>434</v>
      </c>
      <c r="E2824" s="96">
        <f t="shared" si="547"/>
        <v>217</v>
      </c>
      <c r="F2824" s="96"/>
      <c r="G2824" s="96"/>
      <c r="H2824" s="33" t="s">
        <v>102</v>
      </c>
      <c r="I2824" s="98">
        <v>8000.2</v>
      </c>
      <c r="J2824" s="96">
        <v>6450</v>
      </c>
      <c r="K2824" s="96">
        <v>1935</v>
      </c>
      <c r="L2824" s="33" t="s">
        <v>199</v>
      </c>
      <c r="M2824" s="97" t="e">
        <f>V2855*1.4</f>
        <v>#VALUE!</v>
      </c>
      <c r="N2824" s="96"/>
      <c r="O2824" s="96"/>
      <c r="P2824" s="96"/>
      <c r="Q2824" s="96"/>
      <c r="R2824" s="96"/>
      <c r="S2824" s="96"/>
      <c r="T2824" s="96"/>
      <c r="U2824" s="96"/>
      <c r="V2824" s="96"/>
      <c r="W2824" s="96"/>
      <c r="X2824" s="96"/>
      <c r="Y2824" s="96"/>
      <c r="Z2824" s="96"/>
    </row>
    <row r="2825" spans="2:26" ht="15" customHeight="1" x14ac:dyDescent="0.2">
      <c r="B2825" s="33" t="s">
        <v>111</v>
      </c>
      <c r="C2825" s="98">
        <v>900</v>
      </c>
      <c r="D2825" s="96">
        <v>600</v>
      </c>
      <c r="E2825" s="96">
        <f t="shared" si="547"/>
        <v>300</v>
      </c>
      <c r="F2825" s="96"/>
      <c r="G2825" s="96"/>
      <c r="H2825" s="33" t="s">
        <v>105</v>
      </c>
      <c r="I2825" s="98">
        <v>8000.2</v>
      </c>
      <c r="J2825" s="96">
        <v>6450</v>
      </c>
      <c r="K2825" s="96">
        <v>1935</v>
      </c>
      <c r="L2825" s="33" t="s">
        <v>200</v>
      </c>
      <c r="M2825" s="97">
        <f t="shared" ref="M2825:M2827" si="548">V2856*1.35</f>
        <v>0</v>
      </c>
      <c r="N2825" s="96"/>
      <c r="O2825" s="96"/>
      <c r="P2825" s="96"/>
      <c r="Q2825" s="96"/>
      <c r="R2825" s="96"/>
      <c r="S2825" s="96"/>
      <c r="T2825" s="96"/>
      <c r="U2825" s="96"/>
      <c r="V2825" s="96"/>
      <c r="W2825" s="96"/>
      <c r="X2825" s="96"/>
      <c r="Y2825" s="96"/>
      <c r="Z2825" s="96"/>
    </row>
    <row r="2826" spans="2:26" ht="15" customHeight="1" x14ac:dyDescent="0.2">
      <c r="B2826" s="33" t="s">
        <v>113</v>
      </c>
      <c r="C2826" s="98">
        <v>900</v>
      </c>
      <c r="D2826" s="96">
        <v>600</v>
      </c>
      <c r="E2826" s="96">
        <f t="shared" si="547"/>
        <v>300</v>
      </c>
      <c r="F2826" s="96"/>
      <c r="G2826" s="96"/>
      <c r="H2826" s="33" t="s">
        <v>201</v>
      </c>
      <c r="I2826" s="98">
        <v>4550</v>
      </c>
      <c r="J2826" s="96">
        <v>3500</v>
      </c>
      <c r="K2826" s="96">
        <v>1050</v>
      </c>
      <c r="L2826" s="33" t="s">
        <v>202</v>
      </c>
      <c r="M2826" s="97">
        <f t="shared" si="548"/>
        <v>0</v>
      </c>
      <c r="N2826" s="96"/>
      <c r="O2826" s="96"/>
      <c r="P2826" s="96"/>
      <c r="Q2826" s="96"/>
      <c r="R2826" s="96"/>
      <c r="S2826" s="96"/>
      <c r="T2826" s="96"/>
      <c r="U2826" s="96"/>
      <c r="V2826" s="96"/>
      <c r="W2826" s="96"/>
      <c r="X2826" s="96"/>
      <c r="Y2826" s="96"/>
      <c r="Z2826" s="96"/>
    </row>
    <row r="2827" spans="2:26" ht="15" customHeight="1" x14ac:dyDescent="0.2">
      <c r="B2827" s="33" t="s">
        <v>117</v>
      </c>
      <c r="C2827" s="98">
        <v>1304.19</v>
      </c>
      <c r="D2827" s="98">
        <v>1011</v>
      </c>
      <c r="E2827" s="96">
        <v>293</v>
      </c>
      <c r="F2827" s="96"/>
      <c r="G2827" s="96"/>
      <c r="H2827" s="33" t="s">
        <v>132</v>
      </c>
      <c r="I2827" s="98">
        <v>7605</v>
      </c>
      <c r="J2827" s="96">
        <v>6450</v>
      </c>
      <c r="K2827" s="96">
        <v>1935</v>
      </c>
      <c r="L2827" s="33" t="s">
        <v>203</v>
      </c>
      <c r="M2827" s="97">
        <f t="shared" si="548"/>
        <v>0</v>
      </c>
      <c r="N2827" s="96"/>
      <c r="O2827" s="96"/>
      <c r="P2827" s="96"/>
      <c r="Q2827" s="96"/>
      <c r="R2827" s="96"/>
      <c r="S2827" s="96"/>
      <c r="T2827" s="96"/>
      <c r="U2827" s="96"/>
      <c r="V2827" s="96"/>
      <c r="W2827" s="96"/>
      <c r="X2827" s="96"/>
      <c r="Y2827" s="96"/>
      <c r="Z2827" s="96"/>
    </row>
    <row r="2828" spans="2:26" ht="15" customHeight="1" x14ac:dyDescent="0.2">
      <c r="B2828" s="33" t="s">
        <v>121</v>
      </c>
      <c r="C2828" s="98">
        <v>1006.5</v>
      </c>
      <c r="D2828" s="96">
        <v>677</v>
      </c>
      <c r="E2828" s="96">
        <f>D2828*50%</f>
        <v>338.5</v>
      </c>
      <c r="F2828" s="96"/>
      <c r="G2828" s="96"/>
      <c r="H2828" s="33" t="s">
        <v>137</v>
      </c>
      <c r="I2828" s="98">
        <v>5751.2</v>
      </c>
      <c r="J2828" s="96">
        <v>4625</v>
      </c>
      <c r="K2828" s="96">
        <v>1387.5</v>
      </c>
      <c r="L2828" s="33"/>
      <c r="M2828" s="96"/>
      <c r="N2828" s="96"/>
      <c r="O2828" s="96"/>
      <c r="P2828" s="96"/>
      <c r="Q2828" s="96"/>
      <c r="R2828" s="96"/>
      <c r="S2828" s="96"/>
      <c r="T2828" s="96"/>
      <c r="U2828" s="96"/>
      <c r="V2828" s="96"/>
      <c r="W2828" s="96"/>
      <c r="X2828" s="96"/>
      <c r="Y2828" s="96"/>
      <c r="Z2828" s="96"/>
    </row>
    <row r="2829" spans="2:26" ht="15" customHeight="1" x14ac:dyDescent="0.2">
      <c r="B2829" s="33" t="s">
        <v>126</v>
      </c>
      <c r="C2829" s="98">
        <v>1050.32</v>
      </c>
      <c r="D2829" s="96">
        <v>691</v>
      </c>
      <c r="E2829" s="96">
        <v>359</v>
      </c>
      <c r="F2829" s="96"/>
      <c r="G2829" s="96"/>
      <c r="H2829" s="33" t="s">
        <v>142</v>
      </c>
      <c r="I2829" s="98">
        <v>8000.2</v>
      </c>
      <c r="J2829" s="96">
        <v>6450</v>
      </c>
      <c r="K2829" s="96">
        <v>1935</v>
      </c>
      <c r="L2829" s="33"/>
      <c r="M2829" s="96"/>
      <c r="N2829" s="96"/>
      <c r="O2829" s="96"/>
      <c r="P2829" s="96"/>
      <c r="Q2829" s="96"/>
      <c r="R2829" s="96"/>
      <c r="S2829" s="96"/>
      <c r="T2829" s="96"/>
      <c r="U2829" s="96"/>
      <c r="V2829" s="96"/>
      <c r="W2829" s="96"/>
      <c r="X2829" s="96"/>
      <c r="Y2829" s="96"/>
      <c r="Z2829" s="96"/>
    </row>
    <row r="2830" spans="2:26" ht="15" customHeight="1" x14ac:dyDescent="0.2">
      <c r="B2830" s="33" t="s">
        <v>141</v>
      </c>
      <c r="C2830" s="98">
        <v>1850.8</v>
      </c>
      <c r="D2830" s="96">
        <v>1322</v>
      </c>
      <c r="E2830" s="96">
        <v>529</v>
      </c>
      <c r="F2830" s="96"/>
      <c r="G2830" s="96"/>
      <c r="H2830" s="33" t="s">
        <v>145</v>
      </c>
      <c r="I2830" s="98">
        <v>8000.2</v>
      </c>
      <c r="J2830" s="96">
        <v>6450</v>
      </c>
      <c r="K2830" s="96">
        <v>1935</v>
      </c>
      <c r="L2830" s="33"/>
      <c r="M2830" s="96"/>
      <c r="N2830" s="96"/>
      <c r="O2830" s="96"/>
      <c r="P2830" s="96"/>
      <c r="Q2830" s="96"/>
      <c r="R2830" s="96"/>
      <c r="S2830" s="96"/>
      <c r="T2830" s="96"/>
      <c r="U2830" s="96"/>
      <c r="V2830" s="96"/>
      <c r="W2830" s="96"/>
      <c r="X2830" s="96"/>
      <c r="Y2830" s="96"/>
      <c r="Z2830" s="96"/>
    </row>
    <row r="2831" spans="2:26" ht="15" customHeight="1" x14ac:dyDescent="0.2">
      <c r="B2831" s="33" t="s">
        <v>144</v>
      </c>
      <c r="C2831" s="98">
        <v>3005.85</v>
      </c>
      <c r="D2831" s="96">
        <v>2078</v>
      </c>
      <c r="E2831" s="96">
        <v>933</v>
      </c>
      <c r="F2831" s="96"/>
      <c r="G2831" s="96"/>
      <c r="H2831" s="33"/>
      <c r="I2831" s="96"/>
      <c r="J2831" s="96"/>
      <c r="K2831" s="96"/>
      <c r="L2831" s="33"/>
      <c r="M2831" s="96"/>
      <c r="N2831" s="96"/>
      <c r="O2831" s="96"/>
      <c r="P2831" s="96"/>
      <c r="Q2831" s="96"/>
      <c r="R2831" s="96"/>
      <c r="S2831" s="96"/>
      <c r="T2831" s="96"/>
      <c r="U2831" s="96"/>
      <c r="V2831" s="96"/>
      <c r="W2831" s="96"/>
      <c r="X2831" s="96"/>
      <c r="Y2831" s="96"/>
      <c r="Z2831" s="96"/>
    </row>
    <row r="2832" spans="2:26" ht="15" customHeight="1" x14ac:dyDescent="0.2">
      <c r="B2832" s="33" t="s">
        <v>147</v>
      </c>
      <c r="C2832" s="98">
        <v>5500.6</v>
      </c>
      <c r="D2832" s="96">
        <v>3929</v>
      </c>
      <c r="E2832" s="96">
        <v>1572</v>
      </c>
      <c r="F2832" s="96"/>
      <c r="G2832" s="96"/>
      <c r="H2832" s="33"/>
      <c r="I2832" s="96"/>
      <c r="J2832" s="96"/>
      <c r="K2832" s="96"/>
      <c r="L2832" s="33"/>
      <c r="M2832" s="96"/>
      <c r="N2832" s="96"/>
      <c r="O2832" s="96"/>
      <c r="P2832" s="96"/>
      <c r="Q2832" s="96"/>
      <c r="R2832" s="96"/>
      <c r="S2832" s="96"/>
      <c r="T2832" s="96"/>
      <c r="U2832" s="96"/>
      <c r="V2832" s="96"/>
      <c r="W2832" s="96"/>
      <c r="X2832" s="96"/>
      <c r="Y2832" s="96"/>
      <c r="Z2832" s="96"/>
    </row>
    <row r="2833" spans="2:26" ht="15" customHeight="1" x14ac:dyDescent="0.2">
      <c r="B2833" s="33" t="s">
        <v>150</v>
      </c>
      <c r="C2833" s="98">
        <v>6202</v>
      </c>
      <c r="D2833" s="96">
        <v>4430</v>
      </c>
      <c r="E2833" s="96">
        <v>1772</v>
      </c>
      <c r="F2833" s="96"/>
      <c r="G2833" s="96"/>
      <c r="H2833" s="33"/>
      <c r="I2833" s="96"/>
      <c r="J2833" s="96"/>
      <c r="K2833" s="96"/>
      <c r="L2833" s="33"/>
      <c r="M2833" s="96"/>
      <c r="N2833" s="96"/>
      <c r="O2833" s="96"/>
      <c r="P2833" s="96"/>
      <c r="Q2833" s="96"/>
      <c r="R2833" s="96"/>
      <c r="S2833" s="96"/>
      <c r="T2833" s="96"/>
      <c r="U2833" s="96"/>
      <c r="V2833" s="96"/>
      <c r="W2833" s="96"/>
      <c r="X2833" s="96"/>
      <c r="Y2833" s="96"/>
      <c r="Z2833" s="96"/>
    </row>
    <row r="2834" spans="2:26" ht="15" customHeight="1" x14ac:dyDescent="0.2">
      <c r="B2834" s="33" t="s">
        <v>152</v>
      </c>
      <c r="C2834" s="98">
        <v>6202</v>
      </c>
      <c r="D2834" s="96">
        <v>4430</v>
      </c>
      <c r="E2834" s="96">
        <v>1772</v>
      </c>
      <c r="F2834" s="96"/>
      <c r="G2834" s="96"/>
      <c r="H2834" s="33"/>
      <c r="I2834" s="96"/>
      <c r="J2834" s="96"/>
      <c r="K2834" s="96"/>
      <c r="L2834" s="33"/>
      <c r="M2834" s="96"/>
      <c r="N2834" s="96"/>
      <c r="O2834" s="96"/>
      <c r="P2834" s="96"/>
      <c r="Q2834" s="96"/>
      <c r="R2834" s="96"/>
      <c r="S2834" s="96"/>
      <c r="T2834" s="96"/>
      <c r="U2834" s="96"/>
      <c r="V2834" s="96"/>
      <c r="W2834" s="96"/>
      <c r="X2834" s="96"/>
      <c r="Y2834" s="96"/>
      <c r="Z2834" s="96"/>
    </row>
    <row r="2835" spans="2:26" ht="15" customHeight="1" x14ac:dyDescent="0.2">
      <c r="B2835" s="33" t="s">
        <v>155</v>
      </c>
      <c r="C2835" s="98">
        <v>7301</v>
      </c>
      <c r="D2835" s="96">
        <v>5770</v>
      </c>
      <c r="E2835" s="96">
        <v>2086</v>
      </c>
      <c r="F2835" s="96"/>
      <c r="G2835" s="96"/>
      <c r="H2835" s="33"/>
      <c r="I2835" s="96"/>
      <c r="J2835" s="96"/>
      <c r="K2835" s="96"/>
      <c r="L2835" s="33"/>
      <c r="M2835" s="96"/>
      <c r="N2835" s="96"/>
      <c r="O2835" s="96"/>
      <c r="P2835" s="96"/>
      <c r="Q2835" s="96"/>
      <c r="R2835" s="96"/>
      <c r="S2835" s="96"/>
      <c r="T2835" s="96"/>
      <c r="U2835" s="96"/>
      <c r="V2835" s="96"/>
      <c r="W2835" s="96"/>
      <c r="X2835" s="96"/>
      <c r="Y2835" s="96"/>
      <c r="Z2835" s="96"/>
    </row>
    <row r="2836" spans="2:26" ht="15" customHeight="1" x14ac:dyDescent="0.2">
      <c r="B2836" s="33" t="s">
        <v>157</v>
      </c>
      <c r="C2836" s="98">
        <v>3800</v>
      </c>
      <c r="D2836" s="96">
        <v>3600</v>
      </c>
      <c r="E2836" s="96">
        <v>894</v>
      </c>
      <c r="F2836" s="96"/>
      <c r="G2836" s="96"/>
      <c r="H2836" s="33"/>
      <c r="I2836" s="96"/>
      <c r="J2836" s="96"/>
      <c r="K2836" s="96"/>
      <c r="L2836" s="33"/>
      <c r="M2836" s="96"/>
      <c r="N2836" s="96"/>
      <c r="O2836" s="96"/>
      <c r="P2836" s="96"/>
      <c r="Q2836" s="96"/>
      <c r="R2836" s="96"/>
      <c r="S2836" s="96"/>
      <c r="T2836" s="96"/>
      <c r="U2836" s="96"/>
      <c r="V2836" s="96"/>
      <c r="W2836" s="96"/>
      <c r="X2836" s="96"/>
      <c r="Y2836" s="96"/>
      <c r="Z2836" s="96"/>
    </row>
    <row r="2837" spans="2:26" ht="15" customHeight="1" x14ac:dyDescent="0.2">
      <c r="C2837" s="86">
        <f>D2837+E2837</f>
        <v>2002</v>
      </c>
      <c r="D2837" s="86">
        <v>1300</v>
      </c>
      <c r="E2837" s="86">
        <f>D2837*54%</f>
        <v>702</v>
      </c>
    </row>
    <row r="2838" spans="2:26" ht="15.75" customHeight="1" x14ac:dyDescent="0.2"/>
    <row r="2839" spans="2:26" ht="15.75" customHeight="1" x14ac:dyDescent="0.2"/>
    <row r="2840" spans="2:26" ht="15.75" customHeight="1" x14ac:dyDescent="0.2"/>
    <row r="2841" spans="2:26" ht="15.75" customHeight="1" x14ac:dyDescent="0.2"/>
    <row r="2842" spans="2:26" ht="15.75" customHeight="1" x14ac:dyDescent="0.2"/>
    <row r="2843" spans="2:26" ht="15.75" customHeight="1" x14ac:dyDescent="0.2"/>
    <row r="2844" spans="2:26" ht="15.75" customHeight="1" x14ac:dyDescent="0.2"/>
    <row r="2845" spans="2:26" ht="15.75" customHeight="1" x14ac:dyDescent="0.2"/>
    <row r="2846" spans="2:26" ht="15.75" customHeight="1" x14ac:dyDescent="0.2"/>
    <row r="2847" spans="2:26" ht="15.75" customHeight="1" x14ac:dyDescent="0.2"/>
    <row r="2848" spans="2:26" ht="15.75" customHeight="1" x14ac:dyDescent="0.2"/>
    <row r="2849" spans="1:60" ht="15.75" customHeight="1" x14ac:dyDescent="0.2"/>
    <row r="2850" spans="1:60" ht="45" customHeight="1" x14ac:dyDescent="0.7">
      <c r="A2850" s="123" t="s">
        <v>475</v>
      </c>
      <c r="B2850" s="282">
        <f>SUM(G2924,G3075,G3222,G3379,H3533)</f>
        <v>349444.66637999995</v>
      </c>
      <c r="C2850" s="123"/>
      <c r="D2850" s="123"/>
      <c r="E2850" s="123"/>
      <c r="F2850" s="123"/>
      <c r="G2850" s="123"/>
      <c r="H2850" s="123"/>
      <c r="I2850" s="123"/>
      <c r="J2850" s="123"/>
      <c r="K2850" s="123"/>
      <c r="L2850" s="123"/>
      <c r="M2850" s="123"/>
      <c r="N2850" s="123"/>
      <c r="O2850" s="123"/>
      <c r="P2850" s="123"/>
      <c r="Q2850" s="123"/>
      <c r="R2850" s="123"/>
      <c r="S2850" s="123"/>
      <c r="T2850" s="123"/>
      <c r="U2850" s="123"/>
      <c r="V2850" s="123"/>
      <c r="W2850" s="123"/>
      <c r="X2850" s="123"/>
      <c r="Y2850" s="123"/>
      <c r="Z2850" s="123"/>
      <c r="AA2850" s="123"/>
      <c r="AB2850" s="123"/>
      <c r="AC2850" s="123"/>
      <c r="AD2850" s="123"/>
      <c r="AE2850" s="123"/>
      <c r="AF2850" s="123"/>
      <c r="AG2850" s="123"/>
      <c r="AH2850" s="123"/>
      <c r="AI2850" s="123"/>
      <c r="AJ2850" s="123"/>
      <c r="AK2850" s="123"/>
      <c r="AL2850" s="123"/>
      <c r="AM2850" s="123"/>
      <c r="AN2850" s="123"/>
      <c r="AO2850" s="123"/>
      <c r="AP2850" s="123"/>
      <c r="AQ2850" s="123"/>
      <c r="AR2850" s="123"/>
      <c r="AS2850" s="123"/>
      <c r="AT2850" s="123"/>
      <c r="AU2850" s="123"/>
      <c r="AV2850" s="123"/>
      <c r="AW2850" s="123"/>
      <c r="AX2850" s="123"/>
      <c r="AY2850" s="123"/>
      <c r="AZ2850" s="123"/>
      <c r="BA2850" s="123"/>
      <c r="BB2850" s="123"/>
      <c r="BC2850" s="123"/>
      <c r="BD2850" s="123"/>
      <c r="BE2850" s="123"/>
      <c r="BF2850" s="123"/>
      <c r="BG2850" s="123"/>
      <c r="BH2850" s="123"/>
    </row>
    <row r="2851" spans="1:60" ht="15.75" customHeight="1" x14ac:dyDescent="0.2"/>
    <row r="2852" spans="1:60" ht="15.75" customHeight="1" x14ac:dyDescent="0.2"/>
    <row r="2853" spans="1:60" ht="15.75" customHeight="1" x14ac:dyDescent="0.2"/>
    <row r="2854" spans="1:60" ht="15.75" customHeight="1" x14ac:dyDescent="0.2"/>
    <row r="2855" spans="1:60" ht="15" customHeight="1" x14ac:dyDescent="0.2">
      <c r="A2855" s="1" t="s">
        <v>0</v>
      </c>
      <c r="B2855" s="1" t="s">
        <v>1</v>
      </c>
      <c r="C2855" s="2" t="s">
        <v>2</v>
      </c>
      <c r="D2855" s="2" t="s">
        <v>3</v>
      </c>
      <c r="E2855" s="2" t="s">
        <v>4</v>
      </c>
      <c r="F2855" s="2" t="s">
        <v>5</v>
      </c>
      <c r="G2855" s="2" t="s">
        <v>6</v>
      </c>
      <c r="H2855" s="2" t="s">
        <v>7</v>
      </c>
      <c r="I2855" s="2" t="s">
        <v>8</v>
      </c>
      <c r="J2855" s="2" t="s">
        <v>9</v>
      </c>
      <c r="K2855" s="2" t="s">
        <v>10</v>
      </c>
      <c r="L2855" s="2" t="s">
        <v>11</v>
      </c>
      <c r="M2855" s="2" t="s">
        <v>12</v>
      </c>
      <c r="N2855" s="2" t="s">
        <v>13</v>
      </c>
      <c r="O2855" s="2" t="s">
        <v>14</v>
      </c>
      <c r="P2855" s="1" t="s">
        <v>15</v>
      </c>
      <c r="Q2855" s="1" t="s">
        <v>16</v>
      </c>
      <c r="R2855" s="3" t="s">
        <v>17</v>
      </c>
      <c r="S2855" s="3" t="s">
        <v>18</v>
      </c>
      <c r="T2855" s="3" t="s">
        <v>19</v>
      </c>
      <c r="U2855" s="4" t="s">
        <v>20</v>
      </c>
      <c r="V2855" s="3" t="s">
        <v>21</v>
      </c>
      <c r="W2855" s="3" t="s">
        <v>22</v>
      </c>
      <c r="X2855" s="4" t="s">
        <v>23</v>
      </c>
      <c r="Y2855" s="4"/>
      <c r="Z2855" s="4"/>
      <c r="AA2855" s="4"/>
      <c r="AB2855" s="6" t="s">
        <v>27</v>
      </c>
      <c r="AC2855" s="6" t="s">
        <v>28</v>
      </c>
      <c r="AD2855" s="7" t="s">
        <v>29</v>
      </c>
      <c r="AE2855" s="6" t="s">
        <v>30</v>
      </c>
      <c r="AF2855" s="8" t="s">
        <v>31</v>
      </c>
      <c r="AG2855" s="8" t="s">
        <v>32</v>
      </c>
      <c r="AH2855" s="8" t="s">
        <v>33</v>
      </c>
      <c r="AI2855" s="8"/>
      <c r="AJ2855" s="8" t="s">
        <v>34</v>
      </c>
      <c r="AK2855" s="8" t="s">
        <v>35</v>
      </c>
      <c r="AL2855" s="8" t="s">
        <v>36</v>
      </c>
      <c r="AM2855" s="8" t="s">
        <v>37</v>
      </c>
      <c r="AN2855" s="8" t="s">
        <v>38</v>
      </c>
      <c r="AO2855" s="8" t="s">
        <v>170</v>
      </c>
      <c r="AP2855" s="9" t="s">
        <v>39</v>
      </c>
      <c r="AQ2855" s="9" t="s">
        <v>40</v>
      </c>
      <c r="AR2855" s="9" t="s">
        <v>33</v>
      </c>
      <c r="AS2855" s="9" t="s">
        <v>32</v>
      </c>
      <c r="AT2855" s="9" t="s">
        <v>41</v>
      </c>
      <c r="AU2855" s="9" t="s">
        <v>42</v>
      </c>
      <c r="AV2855" s="9" t="s">
        <v>43</v>
      </c>
      <c r="AW2855" s="9" t="s">
        <v>44</v>
      </c>
      <c r="AX2855" s="9" t="s">
        <v>45</v>
      </c>
      <c r="AY2855" s="9" t="s">
        <v>46</v>
      </c>
    </row>
    <row r="2856" spans="1:60" ht="15" customHeight="1" x14ac:dyDescent="0.2">
      <c r="A2856" s="11"/>
      <c r="B2856" s="11">
        <v>1</v>
      </c>
      <c r="C2856" s="11" t="s">
        <v>47</v>
      </c>
      <c r="D2856" s="11"/>
      <c r="E2856" s="11"/>
      <c r="F2856" s="11"/>
      <c r="G2856" s="11"/>
      <c r="H2856" s="11"/>
      <c r="I2856" s="11"/>
      <c r="J2856" s="11"/>
      <c r="K2856" s="11"/>
      <c r="L2856" s="11"/>
      <c r="M2856" s="11"/>
      <c r="N2856" s="11"/>
      <c r="O2856" s="11"/>
      <c r="P2856" s="11"/>
      <c r="Q2856" s="11"/>
      <c r="R2856" s="11"/>
      <c r="S2856" s="11"/>
      <c r="T2856" s="11"/>
      <c r="U2856" s="11"/>
      <c r="V2856" s="11"/>
      <c r="W2856" s="11"/>
      <c r="X2856" s="11"/>
      <c r="Y2856" s="11"/>
      <c r="Z2856" s="11"/>
      <c r="AA2856" s="11"/>
      <c r="AB2856" s="11"/>
      <c r="AC2856" s="11"/>
      <c r="AD2856" s="11"/>
      <c r="AE2856" s="11"/>
      <c r="AF2856" s="11"/>
      <c r="AG2856" s="11"/>
      <c r="AH2856" s="11"/>
      <c r="AI2856" s="11"/>
      <c r="AJ2856" s="11"/>
      <c r="AK2856" s="11"/>
      <c r="AL2856" s="11"/>
      <c r="AM2856" s="11"/>
      <c r="AN2856" s="11"/>
      <c r="AO2856" s="11"/>
      <c r="AP2856" s="11"/>
      <c r="AQ2856" s="11"/>
      <c r="AR2856" s="11"/>
      <c r="AS2856" s="11"/>
      <c r="AT2856" s="11"/>
      <c r="AU2856" s="11"/>
      <c r="AV2856" s="11"/>
      <c r="AW2856" s="11"/>
      <c r="AX2856" s="11"/>
      <c r="AY2856" s="11"/>
    </row>
    <row r="2857" spans="1:60" ht="15" customHeight="1" x14ac:dyDescent="0.2">
      <c r="A2857" s="1"/>
      <c r="B2857" s="1"/>
      <c r="C2857" s="13"/>
      <c r="D2857" s="14"/>
      <c r="E2857" s="14"/>
      <c r="F2857" s="14"/>
      <c r="G2857" s="14"/>
      <c r="H2857" s="14"/>
      <c r="I2857" s="14"/>
      <c r="J2857" s="14"/>
      <c r="K2857" s="14"/>
      <c r="L2857" s="14"/>
      <c r="M2857" s="14"/>
      <c r="N2857" s="14"/>
      <c r="O2857" s="14"/>
      <c r="P2857" s="14"/>
      <c r="Q2857" s="14"/>
      <c r="R2857" s="4"/>
      <c r="S2857" s="4"/>
      <c r="T2857" s="4"/>
      <c r="U2857" s="4"/>
      <c r="V2857" s="4"/>
      <c r="W2857" s="4"/>
      <c r="X2857" s="4"/>
      <c r="Y2857" s="4"/>
      <c r="Z2857" s="4"/>
      <c r="AA2857" s="4"/>
      <c r="AB2857" s="8"/>
      <c r="AC2857" s="8"/>
      <c r="AD2857" s="8"/>
      <c r="AE2857" s="8"/>
      <c r="AF2857" s="8"/>
      <c r="AG2857" s="8"/>
      <c r="AH2857" s="8"/>
      <c r="AI2857" s="8"/>
      <c r="AJ2857" s="8"/>
      <c r="AK2857" s="8"/>
      <c r="AL2857" s="8"/>
      <c r="AM2857" s="8"/>
      <c r="AN2857" s="8"/>
      <c r="AO2857" s="8"/>
      <c r="AP2857" s="15"/>
      <c r="AQ2857" s="15"/>
      <c r="AR2857" s="15"/>
      <c r="AS2857" s="15"/>
      <c r="AT2857" s="15"/>
      <c r="AU2857" s="15"/>
      <c r="AV2857" s="15"/>
      <c r="AW2857" s="15"/>
      <c r="AX2857" s="15"/>
      <c r="AY2857" s="15"/>
    </row>
    <row r="2858" spans="1:60" ht="15" customHeight="1" x14ac:dyDescent="0.2">
      <c r="A2858" s="1"/>
      <c r="B2858" s="16">
        <v>1</v>
      </c>
      <c r="C2858" s="118" t="s">
        <v>48</v>
      </c>
      <c r="D2858" s="18"/>
      <c r="E2858" s="14"/>
      <c r="F2858" s="14"/>
      <c r="G2858" s="14"/>
      <c r="H2858" s="14"/>
      <c r="I2858" s="14"/>
      <c r="J2858" s="14"/>
      <c r="K2858" s="14">
        <v>1</v>
      </c>
      <c r="L2858" s="14"/>
      <c r="M2858" s="14"/>
      <c r="N2858" s="14"/>
      <c r="O2858" s="14"/>
      <c r="P2858" s="14"/>
      <c r="Q2858" s="14"/>
      <c r="R2858" s="4"/>
      <c r="S2858" s="4"/>
      <c r="T2858" s="4"/>
      <c r="U2858" s="4"/>
      <c r="V2858" s="4"/>
      <c r="W2858" s="4"/>
      <c r="X2858" s="4"/>
      <c r="Y2858" s="4"/>
      <c r="Z2858" s="4"/>
      <c r="AA2858" s="4"/>
      <c r="AB2858" s="8"/>
      <c r="AC2858" s="8"/>
      <c r="AD2858" s="8"/>
      <c r="AE2858" s="8"/>
      <c r="AF2858" s="8"/>
      <c r="AG2858" s="8"/>
      <c r="AH2858" s="8"/>
      <c r="AI2858" s="8"/>
      <c r="AJ2858" s="8"/>
      <c r="AK2858" s="8"/>
      <c r="AL2858" s="8"/>
      <c r="AM2858" s="8"/>
      <c r="AN2858" s="8"/>
      <c r="AO2858" s="8"/>
      <c r="AP2858" s="15"/>
      <c r="AQ2858" s="15"/>
      <c r="AR2858" s="15"/>
      <c r="AS2858" s="15"/>
      <c r="AT2858" s="15"/>
      <c r="AU2858" s="15"/>
      <c r="AV2858" s="15"/>
      <c r="AW2858" s="15"/>
      <c r="AX2858" s="15"/>
      <c r="AY2858" s="15"/>
    </row>
    <row r="2859" spans="1:60" ht="15" customHeight="1" x14ac:dyDescent="0.2">
      <c r="A2859" s="19"/>
      <c r="B2859" s="20">
        <v>2</v>
      </c>
      <c r="C2859" s="129" t="s">
        <v>49</v>
      </c>
      <c r="D2859" s="18"/>
      <c r="E2859" s="14"/>
      <c r="F2859" s="14"/>
      <c r="G2859" s="14"/>
      <c r="H2859" s="14"/>
      <c r="I2859" s="14"/>
      <c r="J2859" s="14"/>
      <c r="K2859" s="14"/>
      <c r="L2859" s="14"/>
      <c r="M2859" s="14">
        <v>1</v>
      </c>
      <c r="N2859" s="14"/>
      <c r="O2859" s="14">
        <v>1</v>
      </c>
      <c r="P2859" s="14"/>
      <c r="Q2859" s="14"/>
      <c r="R2859" s="4"/>
      <c r="S2859" s="4"/>
      <c r="T2859" s="4"/>
      <c r="U2859" s="4"/>
      <c r="V2859" s="4"/>
      <c r="W2859" s="4"/>
      <c r="X2859" s="4"/>
      <c r="Y2859" s="4"/>
      <c r="Z2859" s="4"/>
      <c r="AA2859" s="4"/>
      <c r="AB2859" s="8"/>
      <c r="AC2859" s="8"/>
      <c r="AD2859" s="8"/>
      <c r="AE2859" s="8"/>
      <c r="AF2859" s="8"/>
      <c r="AG2859" s="8"/>
      <c r="AH2859" s="8"/>
      <c r="AI2859" s="8"/>
      <c r="AJ2859" s="8"/>
      <c r="AK2859" s="8"/>
      <c r="AL2859" s="8"/>
      <c r="AM2859" s="8">
        <v>3</v>
      </c>
      <c r="AN2859" s="8"/>
      <c r="AO2859" s="8"/>
      <c r="AP2859" s="15"/>
      <c r="AQ2859" s="15"/>
      <c r="AR2859" s="15"/>
      <c r="AS2859" s="15"/>
      <c r="AT2859" s="15"/>
      <c r="AU2859" s="15"/>
      <c r="AV2859" s="15"/>
      <c r="AW2859" s="15"/>
      <c r="AX2859" s="15"/>
      <c r="AY2859" s="15"/>
    </row>
    <row r="2860" spans="1:60" ht="15" customHeight="1" x14ac:dyDescent="0.2">
      <c r="A2860" s="1"/>
      <c r="B2860" s="16">
        <v>3</v>
      </c>
      <c r="C2860" s="17" t="s">
        <v>50</v>
      </c>
      <c r="D2860" s="18"/>
      <c r="E2860" s="14"/>
      <c r="F2860" s="14"/>
      <c r="G2860" s="14"/>
      <c r="H2860" s="14"/>
      <c r="I2860" s="14"/>
      <c r="J2860" s="14"/>
      <c r="K2860" s="14"/>
      <c r="L2860" s="14"/>
      <c r="M2860" s="14"/>
      <c r="N2860" s="14"/>
      <c r="O2860" s="14"/>
      <c r="P2860" s="14"/>
      <c r="Q2860" s="1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  <c r="AB2860" s="8"/>
      <c r="AC2860" s="8"/>
      <c r="AD2860" s="8"/>
      <c r="AE2860" s="8"/>
      <c r="AF2860" s="8"/>
      <c r="AG2860" s="8"/>
      <c r="AH2860" s="8"/>
      <c r="AI2860" s="8"/>
      <c r="AJ2860" s="8"/>
      <c r="AK2860" s="8"/>
      <c r="AL2860" s="8"/>
      <c r="AM2860" s="8"/>
      <c r="AN2860" s="8"/>
      <c r="AO2860" s="8"/>
      <c r="AP2860" s="15"/>
      <c r="AQ2860" s="15"/>
      <c r="AR2860" s="15"/>
      <c r="AS2860" s="15"/>
      <c r="AT2860" s="15"/>
      <c r="AU2860" s="15"/>
      <c r="AV2860" s="15"/>
      <c r="AW2860" s="15"/>
      <c r="AX2860" s="15"/>
      <c r="AY2860" s="15"/>
    </row>
    <row r="2861" spans="1:60" ht="15" customHeight="1" x14ac:dyDescent="0.2">
      <c r="A2861" s="1"/>
      <c r="B2861" s="16">
        <v>4</v>
      </c>
      <c r="C2861" s="17" t="s">
        <v>51</v>
      </c>
      <c r="D2861" s="18"/>
      <c r="E2861" s="14"/>
      <c r="F2861" s="14"/>
      <c r="G2861" s="14"/>
      <c r="H2861" s="14"/>
      <c r="I2861" s="14"/>
      <c r="J2861" s="14"/>
      <c r="K2861" s="14"/>
      <c r="L2861" s="14"/>
      <c r="M2861" s="14"/>
      <c r="N2861" s="14"/>
      <c r="O2861" s="14"/>
      <c r="P2861" s="14"/>
      <c r="Q2861" s="14"/>
      <c r="R2861" s="4"/>
      <c r="S2861" s="4"/>
      <c r="T2861" s="4"/>
      <c r="U2861" s="4"/>
      <c r="V2861" s="4"/>
      <c r="W2861" s="4"/>
      <c r="X2861" s="4"/>
      <c r="Y2861" s="4"/>
      <c r="Z2861" s="4"/>
      <c r="AA2861" s="4"/>
      <c r="AB2861" s="8"/>
      <c r="AC2861" s="8"/>
      <c r="AD2861" s="8"/>
      <c r="AE2861" s="8"/>
      <c r="AF2861" s="8"/>
      <c r="AG2861" s="8"/>
      <c r="AH2861" s="8"/>
      <c r="AI2861" s="8"/>
      <c r="AJ2861" s="8"/>
      <c r="AK2861" s="8"/>
      <c r="AL2861" s="8"/>
      <c r="AM2861" s="8"/>
      <c r="AN2861" s="8"/>
      <c r="AO2861" s="8"/>
      <c r="AP2861" s="15"/>
      <c r="AQ2861" s="15"/>
      <c r="AR2861" s="15"/>
      <c r="AS2861" s="15"/>
      <c r="AT2861" s="15"/>
      <c r="AU2861" s="15"/>
      <c r="AV2861" s="15"/>
      <c r="AW2861" s="15"/>
      <c r="AX2861" s="15"/>
      <c r="AY2861" s="15"/>
    </row>
    <row r="2862" spans="1:60" ht="15" customHeight="1" x14ac:dyDescent="0.2">
      <c r="A2862" s="1"/>
      <c r="B2862" s="21">
        <v>5</v>
      </c>
      <c r="C2862" s="17" t="s">
        <v>52</v>
      </c>
      <c r="D2862" s="18"/>
      <c r="E2862" s="14"/>
      <c r="F2862" s="14"/>
      <c r="G2862" s="14"/>
      <c r="H2862" s="14"/>
      <c r="I2862" s="14"/>
      <c r="J2862" s="14"/>
      <c r="K2862" s="14"/>
      <c r="L2862" s="14"/>
      <c r="M2862" s="14"/>
      <c r="N2862" s="14"/>
      <c r="O2862" s="14"/>
      <c r="P2862" s="14"/>
      <c r="Q2862" s="1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8"/>
      <c r="AC2862" s="8"/>
      <c r="AD2862" s="8"/>
      <c r="AE2862" s="8"/>
      <c r="AF2862" s="8"/>
      <c r="AG2862" s="8"/>
      <c r="AH2862" s="8"/>
      <c r="AI2862" s="8"/>
      <c r="AJ2862" s="8"/>
      <c r="AK2862" s="8"/>
      <c r="AL2862" s="8"/>
      <c r="AM2862" s="8"/>
      <c r="AN2862" s="8"/>
      <c r="AO2862" s="8"/>
      <c r="AP2862" s="15"/>
      <c r="AQ2862" s="15"/>
      <c r="AR2862" s="15"/>
      <c r="AS2862" s="15"/>
      <c r="AT2862" s="15"/>
      <c r="AU2862" s="15"/>
      <c r="AV2862" s="15"/>
      <c r="AW2862" s="15"/>
      <c r="AX2862" s="15"/>
      <c r="AY2862" s="15"/>
    </row>
    <row r="2863" spans="1:60" ht="15" customHeight="1" x14ac:dyDescent="0.2">
      <c r="A2863" s="22"/>
      <c r="B2863" s="23">
        <v>6</v>
      </c>
      <c r="C2863" s="17" t="s">
        <v>53</v>
      </c>
      <c r="D2863" s="18"/>
      <c r="E2863" s="14"/>
      <c r="F2863" s="14"/>
      <c r="G2863" s="14"/>
      <c r="H2863" s="14"/>
      <c r="I2863" s="14"/>
      <c r="J2863" s="14"/>
      <c r="K2863" s="14"/>
      <c r="L2863" s="14"/>
      <c r="M2863" s="14"/>
      <c r="N2863" s="14"/>
      <c r="O2863" s="14"/>
      <c r="P2863" s="14"/>
      <c r="Q2863" s="1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8"/>
      <c r="AC2863" s="8"/>
      <c r="AD2863" s="8"/>
      <c r="AE2863" s="8"/>
      <c r="AF2863" s="8"/>
      <c r="AG2863" s="8"/>
      <c r="AH2863" s="8"/>
      <c r="AI2863" s="8"/>
      <c r="AJ2863" s="8"/>
      <c r="AK2863" s="8"/>
      <c r="AL2863" s="8"/>
      <c r="AM2863" s="8"/>
      <c r="AN2863" s="8"/>
      <c r="AO2863" s="8"/>
      <c r="AP2863" s="15"/>
      <c r="AQ2863" s="15"/>
      <c r="AR2863" s="15"/>
      <c r="AS2863" s="15"/>
      <c r="AT2863" s="15"/>
      <c r="AU2863" s="15"/>
      <c r="AV2863" s="15"/>
      <c r="AW2863" s="15"/>
      <c r="AX2863" s="15"/>
      <c r="AY2863" s="15"/>
    </row>
    <row r="2864" spans="1:60" ht="15" customHeight="1" x14ac:dyDescent="0.2">
      <c r="A2864" s="24"/>
      <c r="B2864" s="25"/>
      <c r="C2864" s="129" t="s">
        <v>54</v>
      </c>
      <c r="D2864" s="18"/>
      <c r="E2864" s="14"/>
      <c r="F2864" s="14"/>
      <c r="G2864" s="14"/>
      <c r="H2864" s="14"/>
      <c r="I2864" s="14"/>
      <c r="J2864" s="14"/>
      <c r="K2864" s="14"/>
      <c r="L2864" s="14"/>
      <c r="M2864" s="14"/>
      <c r="N2864" s="14"/>
      <c r="O2864" s="14"/>
      <c r="P2864" s="14"/>
      <c r="Q2864" s="14"/>
      <c r="R2864" s="4"/>
      <c r="S2864" s="4"/>
      <c r="T2864" s="4"/>
      <c r="U2864" s="4"/>
      <c r="V2864" s="4"/>
      <c r="W2864" s="4"/>
      <c r="X2864" s="4"/>
      <c r="Y2864" s="4"/>
      <c r="Z2864" s="4"/>
      <c r="AA2864" s="4"/>
      <c r="AB2864" s="8">
        <v>5</v>
      </c>
      <c r="AC2864" s="8"/>
      <c r="AD2864" s="8"/>
      <c r="AE2864" s="8"/>
      <c r="AF2864" s="8"/>
      <c r="AG2864" s="8"/>
      <c r="AH2864" s="8"/>
      <c r="AI2864" s="8"/>
      <c r="AJ2864" s="8"/>
      <c r="AK2864" s="8"/>
      <c r="AL2864" s="8"/>
      <c r="AM2864" s="8"/>
      <c r="AN2864" s="8"/>
      <c r="AO2864" s="8"/>
      <c r="AP2864" s="15"/>
      <c r="AQ2864" s="15"/>
      <c r="AR2864" s="15"/>
      <c r="AS2864" s="15"/>
      <c r="AT2864" s="15"/>
      <c r="AU2864" s="9"/>
      <c r="AV2864" s="15"/>
      <c r="AW2864" s="15"/>
      <c r="AX2864" s="15"/>
      <c r="AY2864" s="15"/>
    </row>
    <row r="2865" spans="1:51" ht="15" customHeight="1" x14ac:dyDescent="0.2">
      <c r="A2865" s="1"/>
      <c r="B2865" s="24"/>
      <c r="C2865" s="17"/>
      <c r="D2865" s="18"/>
      <c r="E2865" s="14"/>
      <c r="F2865" s="14"/>
      <c r="G2865" s="14"/>
      <c r="H2865" s="14"/>
      <c r="I2865" s="14"/>
      <c r="J2865" s="14"/>
      <c r="K2865" s="14"/>
      <c r="L2865" s="14"/>
      <c r="M2865" s="14"/>
      <c r="N2865" s="14"/>
      <c r="O2865" s="14"/>
      <c r="P2865" s="14"/>
      <c r="Q2865" s="14"/>
      <c r="R2865" s="4"/>
      <c r="S2865" s="4"/>
      <c r="T2865" s="4"/>
      <c r="U2865" s="4"/>
      <c r="V2865" s="4"/>
      <c r="W2865" s="4"/>
      <c r="X2865" s="4"/>
      <c r="Y2865" s="4"/>
      <c r="Z2865" s="4"/>
      <c r="AA2865" s="4"/>
      <c r="AB2865" s="8"/>
      <c r="AC2865" s="8"/>
      <c r="AD2865" s="8"/>
      <c r="AE2865" s="8"/>
      <c r="AF2865" s="8"/>
      <c r="AG2865" s="8"/>
      <c r="AH2865" s="8"/>
      <c r="AI2865" s="8"/>
      <c r="AJ2865" s="8"/>
      <c r="AK2865" s="8"/>
      <c r="AL2865" s="8"/>
      <c r="AM2865" s="8"/>
      <c r="AN2865" s="8"/>
      <c r="AO2865" s="8"/>
      <c r="AP2865" s="15"/>
      <c r="AQ2865" s="15"/>
      <c r="AR2865" s="15"/>
      <c r="AS2865" s="15"/>
      <c r="AT2865" s="15"/>
      <c r="AU2865" s="15"/>
      <c r="AV2865" s="15"/>
      <c r="AW2865" s="15"/>
      <c r="AX2865" s="15"/>
      <c r="AY2865" s="15"/>
    </row>
    <row r="2866" spans="1:51" ht="15" customHeight="1" x14ac:dyDescent="0.2">
      <c r="A2866" s="1"/>
      <c r="B2866" s="26">
        <v>7</v>
      </c>
      <c r="C2866" s="17" t="s">
        <v>55</v>
      </c>
      <c r="D2866" s="18"/>
      <c r="E2866" s="14"/>
      <c r="F2866" s="14"/>
      <c r="G2866" s="14"/>
      <c r="H2866" s="14"/>
      <c r="I2866" s="14"/>
      <c r="J2866" s="14"/>
      <c r="K2866" s="14"/>
      <c r="L2866" s="14"/>
      <c r="M2866" s="14"/>
      <c r="N2866" s="14"/>
      <c r="O2866" s="14"/>
      <c r="P2866" s="14"/>
      <c r="Q2866" s="14"/>
      <c r="R2866" s="4"/>
      <c r="S2866" s="4"/>
      <c r="T2866" s="4"/>
      <c r="U2866" s="4"/>
      <c r="V2866" s="4"/>
      <c r="W2866" s="4"/>
      <c r="X2866" s="4"/>
      <c r="Y2866" s="4"/>
      <c r="Z2866" s="4"/>
      <c r="AA2866" s="4"/>
      <c r="AB2866" s="8"/>
      <c r="AC2866" s="8"/>
      <c r="AD2866" s="8"/>
      <c r="AE2866" s="8"/>
      <c r="AF2866" s="8"/>
      <c r="AG2866" s="8"/>
      <c r="AH2866" s="8"/>
      <c r="AI2866" s="8"/>
      <c r="AJ2866" s="8"/>
      <c r="AK2866" s="8"/>
      <c r="AL2866" s="8"/>
      <c r="AM2866" s="8"/>
      <c r="AN2866" s="8"/>
      <c r="AO2866" s="8"/>
      <c r="AP2866" s="15"/>
      <c r="AQ2866" s="15"/>
      <c r="AR2866" s="15"/>
      <c r="AS2866" s="15"/>
      <c r="AT2866" s="15"/>
      <c r="AU2866" s="15"/>
      <c r="AV2866" s="15"/>
      <c r="AW2866" s="15"/>
      <c r="AX2866" s="15"/>
      <c r="AY2866" s="15"/>
    </row>
    <row r="2867" spans="1:51" ht="15" customHeight="1" x14ac:dyDescent="0.2">
      <c r="A2867" s="1"/>
      <c r="B2867" s="26">
        <v>8</v>
      </c>
      <c r="C2867" s="27" t="s">
        <v>56</v>
      </c>
      <c r="D2867" s="18"/>
      <c r="E2867" s="14"/>
      <c r="F2867" s="14"/>
      <c r="G2867" s="14"/>
      <c r="H2867" s="14"/>
      <c r="I2867" s="14"/>
      <c r="J2867" s="14"/>
      <c r="K2867" s="14"/>
      <c r="L2867" s="14"/>
      <c r="M2867" s="14"/>
      <c r="N2867" s="14"/>
      <c r="O2867" s="14"/>
      <c r="P2867" s="14"/>
      <c r="Q2867" s="14"/>
      <c r="R2867" s="4"/>
      <c r="S2867" s="4"/>
      <c r="T2867" s="4"/>
      <c r="U2867" s="4"/>
      <c r="V2867" s="4"/>
      <c r="W2867" s="4"/>
      <c r="X2867" s="4"/>
      <c r="Y2867" s="4"/>
      <c r="Z2867" s="4"/>
      <c r="AA2867" s="4"/>
      <c r="AB2867" s="8"/>
      <c r="AC2867" s="8"/>
      <c r="AD2867" s="8"/>
      <c r="AE2867" s="8"/>
      <c r="AF2867" s="8"/>
      <c r="AG2867" s="8"/>
      <c r="AH2867" s="8"/>
      <c r="AI2867" s="8"/>
      <c r="AJ2867" s="8"/>
      <c r="AK2867" s="8"/>
      <c r="AL2867" s="8"/>
      <c r="AM2867" s="8"/>
      <c r="AN2867" s="8"/>
      <c r="AO2867" s="8"/>
      <c r="AP2867" s="15"/>
      <c r="AQ2867" s="15"/>
      <c r="AR2867" s="15"/>
      <c r="AS2867" s="15"/>
      <c r="AT2867" s="15"/>
      <c r="AU2867" s="15"/>
      <c r="AV2867" s="15"/>
      <c r="AW2867" s="15"/>
      <c r="AX2867" s="15"/>
      <c r="AY2867" s="15"/>
    </row>
    <row r="2868" spans="1:51" ht="15" customHeight="1" x14ac:dyDescent="0.2">
      <c r="A2868" s="1"/>
      <c r="B2868" s="26">
        <v>9</v>
      </c>
      <c r="C2868" s="17" t="s">
        <v>57</v>
      </c>
      <c r="D2868" s="18"/>
      <c r="E2868" s="14"/>
      <c r="F2868" s="14"/>
      <c r="G2868" s="14"/>
      <c r="H2868" s="14"/>
      <c r="I2868" s="14"/>
      <c r="J2868" s="14"/>
      <c r="K2868" s="14"/>
      <c r="L2868" s="14"/>
      <c r="M2868" s="14"/>
      <c r="N2868" s="14"/>
      <c r="O2868" s="14"/>
      <c r="P2868" s="14"/>
      <c r="Q2868" s="1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8"/>
      <c r="AC2868" s="8"/>
      <c r="AD2868" s="8"/>
      <c r="AE2868" s="8"/>
      <c r="AF2868" s="8"/>
      <c r="AG2868" s="8"/>
      <c r="AH2868" s="8"/>
      <c r="AI2868" s="8"/>
      <c r="AJ2868" s="8"/>
      <c r="AK2868" s="8"/>
      <c r="AL2868" s="8"/>
      <c r="AM2868" s="8"/>
      <c r="AN2868" s="8"/>
      <c r="AO2868" s="8"/>
      <c r="AP2868" s="15"/>
      <c r="AQ2868" s="15"/>
      <c r="AR2868" s="15"/>
      <c r="AS2868" s="15"/>
      <c r="AT2868" s="15"/>
      <c r="AU2868" s="15"/>
      <c r="AV2868" s="15"/>
      <c r="AW2868" s="15"/>
      <c r="AX2868" s="15"/>
      <c r="AY2868" s="15"/>
    </row>
    <row r="2869" spans="1:51" ht="15" customHeight="1" x14ac:dyDescent="0.2">
      <c r="A2869" s="1"/>
      <c r="B2869" s="24"/>
      <c r="C2869" s="17"/>
      <c r="D2869" s="18"/>
      <c r="E2869" s="14"/>
      <c r="F2869" s="14"/>
      <c r="G2869" s="14"/>
      <c r="H2869" s="14"/>
      <c r="I2869" s="14"/>
      <c r="J2869" s="14"/>
      <c r="K2869" s="14"/>
      <c r="L2869" s="14"/>
      <c r="M2869" s="14"/>
      <c r="N2869" s="14"/>
      <c r="O2869" s="14"/>
      <c r="P2869" s="14"/>
      <c r="Q2869" s="14"/>
      <c r="R2869" s="4"/>
      <c r="S2869" s="4"/>
      <c r="T2869" s="4"/>
      <c r="U2869" s="4"/>
      <c r="V2869" s="4"/>
      <c r="W2869" s="4"/>
      <c r="X2869" s="4"/>
      <c r="Y2869" s="4"/>
      <c r="Z2869" s="4"/>
      <c r="AA2869" s="4"/>
      <c r="AB2869" s="8"/>
      <c r="AC2869" s="28"/>
      <c r="AD2869" s="8"/>
      <c r="AE2869" s="8"/>
      <c r="AF2869" s="8"/>
      <c r="AG2869" s="8"/>
      <c r="AH2869" s="8"/>
      <c r="AI2869" s="8"/>
      <c r="AJ2869" s="8"/>
      <c r="AK2869" s="8"/>
      <c r="AL2869" s="8"/>
      <c r="AM2869" s="8"/>
      <c r="AN2869" s="8"/>
      <c r="AO2869" s="8"/>
      <c r="AP2869" s="15"/>
      <c r="AQ2869" s="15"/>
      <c r="AR2869" s="15"/>
      <c r="AS2869" s="15"/>
      <c r="AT2869" s="15"/>
      <c r="AU2869" s="15"/>
      <c r="AV2869" s="15"/>
      <c r="AW2869" s="15"/>
      <c r="AX2869" s="15"/>
      <c r="AY2869" s="15"/>
    </row>
    <row r="2870" spans="1:51" ht="15" customHeight="1" x14ac:dyDescent="0.2">
      <c r="A2870" s="22"/>
      <c r="B2870" s="29">
        <v>10</v>
      </c>
      <c r="C2870" s="129" t="s">
        <v>58</v>
      </c>
      <c r="D2870" s="18"/>
      <c r="E2870" s="14"/>
      <c r="F2870" s="14"/>
      <c r="G2870" s="14"/>
      <c r="H2870" s="14"/>
      <c r="I2870" s="14"/>
      <c r="J2870" s="14"/>
      <c r="K2870" s="14">
        <v>2</v>
      </c>
      <c r="L2870" s="14"/>
      <c r="M2870" s="14"/>
      <c r="N2870" s="14"/>
      <c r="O2870" s="14"/>
      <c r="P2870" s="14"/>
      <c r="Q2870" s="1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  <c r="AB2870" s="8"/>
      <c r="AC2870" s="8"/>
      <c r="AD2870" s="8"/>
      <c r="AE2870" s="8"/>
      <c r="AF2870" s="8"/>
      <c r="AG2870" s="8"/>
      <c r="AH2870" s="8"/>
      <c r="AI2870" s="8"/>
      <c r="AJ2870" s="8"/>
      <c r="AK2870" s="8"/>
      <c r="AL2870" s="8"/>
      <c r="AM2870" s="8"/>
      <c r="AN2870" s="8"/>
      <c r="AO2870" s="8"/>
      <c r="AP2870" s="15"/>
      <c r="AQ2870" s="15"/>
      <c r="AR2870" s="15"/>
      <c r="AS2870" s="15"/>
      <c r="AT2870" s="15"/>
      <c r="AU2870" s="15"/>
      <c r="AV2870" s="15"/>
      <c r="AW2870" s="15"/>
      <c r="AX2870" s="15"/>
      <c r="AY2870" s="15"/>
    </row>
    <row r="2871" spans="1:51" ht="15" customHeight="1" x14ac:dyDescent="0.2">
      <c r="A2871" s="1"/>
      <c r="B2871" s="30">
        <v>11</v>
      </c>
      <c r="C2871" s="17" t="s">
        <v>59</v>
      </c>
      <c r="D2871" s="18"/>
      <c r="E2871" s="14"/>
      <c r="F2871" s="14"/>
      <c r="G2871" s="14"/>
      <c r="H2871" s="14"/>
      <c r="I2871" s="14"/>
      <c r="J2871" s="14"/>
      <c r="K2871" s="14"/>
      <c r="L2871" s="14"/>
      <c r="M2871" s="14"/>
      <c r="N2871" s="14"/>
      <c r="O2871" s="14"/>
      <c r="P2871" s="14"/>
      <c r="Q2871" s="14"/>
      <c r="R2871" s="4"/>
      <c r="S2871" s="4"/>
      <c r="T2871" s="4"/>
      <c r="U2871" s="4"/>
      <c r="V2871" s="4"/>
      <c r="W2871" s="4"/>
      <c r="X2871" s="4"/>
      <c r="Y2871" s="4"/>
      <c r="Z2871" s="4"/>
      <c r="AA2871" s="4"/>
      <c r="AB2871" s="8"/>
      <c r="AC2871" s="8"/>
      <c r="AD2871" s="8"/>
      <c r="AE2871" s="8"/>
      <c r="AF2871" s="8"/>
      <c r="AG2871" s="8"/>
      <c r="AH2871" s="8"/>
      <c r="AI2871" s="8"/>
      <c r="AJ2871" s="8"/>
      <c r="AK2871" s="8"/>
      <c r="AL2871" s="8"/>
      <c r="AM2871" s="8"/>
      <c r="AN2871" s="8"/>
      <c r="AO2871" s="8"/>
      <c r="AP2871" s="15"/>
      <c r="AQ2871" s="15"/>
      <c r="AR2871" s="15"/>
      <c r="AS2871" s="15"/>
      <c r="AT2871" s="15"/>
      <c r="AU2871" s="15"/>
      <c r="AV2871" s="15"/>
      <c r="AW2871" s="15"/>
      <c r="AX2871" s="15"/>
      <c r="AY2871" s="15"/>
    </row>
    <row r="2872" spans="1:51" ht="15" customHeight="1" x14ac:dyDescent="0.2">
      <c r="A2872" s="1"/>
      <c r="B2872" s="31">
        <v>12</v>
      </c>
      <c r="C2872" s="17" t="s">
        <v>60</v>
      </c>
      <c r="D2872" s="18"/>
      <c r="E2872" s="14"/>
      <c r="F2872" s="14"/>
      <c r="G2872" s="14"/>
      <c r="H2872" s="14"/>
      <c r="I2872" s="14"/>
      <c r="J2872" s="14"/>
      <c r="K2872" s="14"/>
      <c r="L2872" s="14"/>
      <c r="M2872" s="14"/>
      <c r="N2872" s="14"/>
      <c r="O2872" s="14"/>
      <c r="P2872" s="14"/>
      <c r="Q2872" s="1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  <c r="AB2872" s="8"/>
      <c r="AC2872" s="8"/>
      <c r="AD2872" s="8"/>
      <c r="AE2872" s="8"/>
      <c r="AF2872" s="8"/>
      <c r="AG2872" s="8"/>
      <c r="AH2872" s="8"/>
      <c r="AI2872" s="8"/>
      <c r="AJ2872" s="8"/>
      <c r="AK2872" s="8"/>
      <c r="AL2872" s="8"/>
      <c r="AM2872" s="8"/>
      <c r="AN2872" s="8"/>
      <c r="AO2872" s="8"/>
      <c r="AP2872" s="15"/>
      <c r="AQ2872" s="15"/>
      <c r="AR2872" s="15"/>
      <c r="AS2872" s="15"/>
      <c r="AT2872" s="9"/>
      <c r="AU2872" s="15"/>
      <c r="AV2872" s="15"/>
      <c r="AW2872" s="15"/>
      <c r="AX2872" s="15"/>
      <c r="AY2872" s="15"/>
    </row>
    <row r="2873" spans="1:51" ht="15" customHeight="1" x14ac:dyDescent="0.2">
      <c r="A2873" s="1"/>
      <c r="B2873" s="31">
        <v>13</v>
      </c>
      <c r="C2873" s="17" t="s">
        <v>61</v>
      </c>
      <c r="D2873" s="18"/>
      <c r="E2873" s="14"/>
      <c r="F2873" s="14"/>
      <c r="G2873" s="14"/>
      <c r="H2873" s="14"/>
      <c r="I2873" s="14"/>
      <c r="J2873" s="14"/>
      <c r="K2873" s="14"/>
      <c r="L2873" s="14"/>
      <c r="M2873" s="14"/>
      <c r="N2873" s="14"/>
      <c r="O2873" s="14"/>
      <c r="P2873" s="14"/>
      <c r="Q2873" s="14"/>
      <c r="R2873" s="4"/>
      <c r="S2873" s="4"/>
      <c r="T2873" s="4"/>
      <c r="U2873" s="4"/>
      <c r="V2873" s="4"/>
      <c r="W2873" s="4"/>
      <c r="X2873" s="4"/>
      <c r="Y2873" s="4"/>
      <c r="Z2873" s="4"/>
      <c r="AA2873" s="4"/>
      <c r="AB2873" s="8"/>
      <c r="AC2873" s="8"/>
      <c r="AD2873" s="8"/>
      <c r="AE2873" s="8"/>
      <c r="AF2873" s="8"/>
      <c r="AG2873" s="8"/>
      <c r="AH2873" s="8"/>
      <c r="AI2873" s="8"/>
      <c r="AJ2873" s="8"/>
      <c r="AK2873" s="8"/>
      <c r="AL2873" s="8"/>
      <c r="AM2873" s="8"/>
      <c r="AN2873" s="8"/>
      <c r="AO2873" s="8"/>
      <c r="AP2873" s="15"/>
      <c r="AQ2873" s="15"/>
      <c r="AR2873" s="15"/>
      <c r="AS2873" s="15"/>
      <c r="AT2873" s="15"/>
      <c r="AU2873" s="15"/>
      <c r="AV2873" s="15"/>
      <c r="AW2873" s="15"/>
      <c r="AX2873" s="15"/>
      <c r="AY2873" s="15"/>
    </row>
    <row r="2874" spans="1:51" ht="15" customHeight="1" x14ac:dyDescent="0.2">
      <c r="A2874" s="1"/>
      <c r="B2874" s="31">
        <v>14</v>
      </c>
      <c r="C2874" s="129" t="s">
        <v>62</v>
      </c>
      <c r="D2874" s="18"/>
      <c r="E2874" s="14"/>
      <c r="F2874" s="14"/>
      <c r="G2874" s="14"/>
      <c r="H2874" s="14"/>
      <c r="I2874" s="14"/>
      <c r="J2874" s="14"/>
      <c r="K2874" s="14"/>
      <c r="L2874" s="14"/>
      <c r="M2874" s="14"/>
      <c r="N2874" s="14"/>
      <c r="O2874" s="14"/>
      <c r="P2874" s="14"/>
      <c r="Q2874" s="1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  <c r="AB2874" s="8">
        <v>15</v>
      </c>
      <c r="AC2874" s="8"/>
      <c r="AD2874" s="8"/>
      <c r="AE2874" s="8"/>
      <c r="AF2874" s="8"/>
      <c r="AG2874" s="8"/>
      <c r="AH2874" s="8"/>
      <c r="AI2874" s="8"/>
      <c r="AJ2874" s="8"/>
      <c r="AK2874" s="8"/>
      <c r="AL2874" s="8"/>
      <c r="AM2874" s="8"/>
      <c r="AN2874" s="8"/>
      <c r="AO2874" s="8"/>
      <c r="AP2874" s="15"/>
      <c r="AQ2874" s="15"/>
      <c r="AR2874" s="15"/>
      <c r="AS2874" s="15"/>
      <c r="AT2874" s="15"/>
      <c r="AU2874" s="15"/>
      <c r="AV2874" s="15"/>
      <c r="AW2874" s="15"/>
      <c r="AX2874" s="15"/>
      <c r="AY2874" s="15"/>
    </row>
    <row r="2875" spans="1:51" ht="15" customHeight="1" x14ac:dyDescent="0.2">
      <c r="A2875" s="1"/>
      <c r="B2875" s="31">
        <v>15</v>
      </c>
      <c r="C2875" s="129" t="s">
        <v>63</v>
      </c>
      <c r="D2875" s="18"/>
      <c r="E2875" s="14"/>
      <c r="F2875" s="14"/>
      <c r="G2875" s="14"/>
      <c r="H2875" s="14"/>
      <c r="I2875" s="14"/>
      <c r="J2875" s="14"/>
      <c r="K2875" s="14">
        <v>1</v>
      </c>
      <c r="L2875" s="14"/>
      <c r="M2875" s="14"/>
      <c r="N2875" s="14"/>
      <c r="O2875" s="14"/>
      <c r="P2875" s="14"/>
      <c r="Q2875" s="1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  <c r="AB2875" s="8"/>
      <c r="AC2875" s="8"/>
      <c r="AD2875" s="8"/>
      <c r="AE2875" s="8"/>
      <c r="AF2875" s="8"/>
      <c r="AG2875" s="8"/>
      <c r="AH2875" s="8"/>
      <c r="AI2875" s="8"/>
      <c r="AJ2875" s="8"/>
      <c r="AK2875" s="8"/>
      <c r="AL2875" s="8"/>
      <c r="AM2875" s="8"/>
      <c r="AN2875" s="8"/>
      <c r="AO2875" s="8"/>
      <c r="AP2875" s="15"/>
      <c r="AQ2875" s="15"/>
      <c r="AR2875" s="15"/>
      <c r="AS2875" s="15"/>
      <c r="AT2875" s="15"/>
      <c r="AU2875" s="9"/>
      <c r="AV2875" s="15"/>
      <c r="AW2875" s="15"/>
      <c r="AX2875" s="15"/>
      <c r="AY2875" s="15"/>
    </row>
    <row r="2876" spans="1:51" ht="15" customHeight="1" x14ac:dyDescent="0.2">
      <c r="A2876" s="1"/>
      <c r="B2876" s="31">
        <v>16</v>
      </c>
      <c r="C2876" s="17" t="s">
        <v>64</v>
      </c>
      <c r="D2876" s="18"/>
      <c r="E2876" s="14"/>
      <c r="F2876" s="14"/>
      <c r="G2876" s="14"/>
      <c r="H2876" s="14"/>
      <c r="I2876" s="14"/>
      <c r="J2876" s="14"/>
      <c r="K2876" s="14"/>
      <c r="L2876" s="14"/>
      <c r="M2876" s="14"/>
      <c r="N2876" s="14"/>
      <c r="O2876" s="14"/>
      <c r="P2876" s="14"/>
      <c r="Q2876" s="14"/>
      <c r="R2876" s="4"/>
      <c r="S2876" s="4"/>
      <c r="T2876" s="4"/>
      <c r="U2876" s="4"/>
      <c r="V2876" s="4"/>
      <c r="W2876" s="4"/>
      <c r="X2876" s="4"/>
      <c r="Y2876" s="4"/>
      <c r="Z2876" s="4"/>
      <c r="AA2876" s="4"/>
      <c r="AB2876" s="8"/>
      <c r="AC2876" s="8"/>
      <c r="AD2876" s="8"/>
      <c r="AE2876" s="8"/>
      <c r="AF2876" s="8"/>
      <c r="AG2876" s="8"/>
      <c r="AH2876" s="8"/>
      <c r="AI2876" s="8"/>
      <c r="AJ2876" s="8"/>
      <c r="AK2876" s="8"/>
      <c r="AL2876" s="8"/>
      <c r="AM2876" s="8"/>
      <c r="AN2876" s="8"/>
      <c r="AO2876" s="8"/>
      <c r="AP2876" s="15"/>
      <c r="AQ2876" s="15"/>
      <c r="AR2876" s="15"/>
      <c r="AS2876" s="15"/>
      <c r="AT2876" s="15"/>
      <c r="AU2876" s="15"/>
      <c r="AV2876" s="15"/>
      <c r="AW2876" s="15"/>
      <c r="AX2876" s="15"/>
      <c r="AY2876" s="15"/>
    </row>
    <row r="2877" spans="1:51" ht="15" customHeight="1" x14ac:dyDescent="0.2">
      <c r="A2877" s="1"/>
      <c r="B2877" s="31">
        <v>17</v>
      </c>
      <c r="C2877" s="288" t="s">
        <v>65</v>
      </c>
      <c r="D2877" s="18">
        <v>10</v>
      </c>
      <c r="E2877" s="14">
        <v>3</v>
      </c>
      <c r="F2877" s="14">
        <v>5</v>
      </c>
      <c r="G2877" s="14">
        <v>5</v>
      </c>
      <c r="H2877" s="14"/>
      <c r="I2877" s="14"/>
      <c r="J2877" s="14"/>
      <c r="K2877" s="14"/>
      <c r="L2877" s="14"/>
      <c r="M2877" s="14"/>
      <c r="N2877" s="14"/>
      <c r="O2877" s="14">
        <v>1</v>
      </c>
      <c r="P2877" s="14"/>
      <c r="Q2877" s="14"/>
      <c r="R2877" s="4"/>
      <c r="S2877" s="4"/>
      <c r="T2877" s="4"/>
      <c r="U2877" s="4"/>
      <c r="V2877" s="4"/>
      <c r="W2877" s="4"/>
      <c r="X2877" s="4"/>
      <c r="Y2877" s="4"/>
      <c r="Z2877" s="4"/>
      <c r="AA2877" s="4"/>
      <c r="AB2877" s="8"/>
      <c r="AC2877" s="8"/>
      <c r="AD2877" s="8"/>
      <c r="AE2877" s="8"/>
      <c r="AF2877" s="8"/>
      <c r="AG2877" s="8"/>
      <c r="AH2877" s="8"/>
      <c r="AI2877" s="8"/>
      <c r="AJ2877" s="8"/>
      <c r="AK2877" s="8"/>
      <c r="AL2877" s="8"/>
      <c r="AM2877" s="8"/>
      <c r="AN2877" s="8"/>
      <c r="AO2877" s="8"/>
      <c r="AP2877" s="15"/>
      <c r="AQ2877" s="15"/>
      <c r="AR2877" s="15"/>
      <c r="AS2877" s="15"/>
      <c r="AT2877" s="15"/>
      <c r="AU2877" s="15"/>
      <c r="AV2877" s="15"/>
      <c r="AW2877" s="15"/>
      <c r="AX2877" s="15"/>
      <c r="AY2877" s="15"/>
    </row>
    <row r="2878" spans="1:51" ht="15" customHeight="1" x14ac:dyDescent="0.2">
      <c r="B2878" s="31">
        <v>18</v>
      </c>
      <c r="C2878" s="17" t="s">
        <v>66</v>
      </c>
      <c r="D2878" s="18"/>
      <c r="E2878" s="14"/>
      <c r="F2878" s="14"/>
      <c r="G2878" s="14"/>
      <c r="H2878" s="14"/>
      <c r="I2878" s="14"/>
      <c r="J2878" s="14"/>
      <c r="K2878" s="32"/>
      <c r="L2878" s="14"/>
      <c r="M2878" s="14"/>
      <c r="N2878" s="14"/>
      <c r="O2878" s="14"/>
      <c r="P2878" s="14"/>
      <c r="Q2878" s="1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  <c r="AB2878" s="8"/>
      <c r="AC2878" s="8"/>
      <c r="AD2878" s="8"/>
      <c r="AE2878" s="8"/>
      <c r="AF2878" s="8"/>
      <c r="AG2878" s="8"/>
      <c r="AH2878" s="8"/>
      <c r="AI2878" s="8"/>
      <c r="AJ2878" s="8"/>
      <c r="AK2878" s="8"/>
      <c r="AL2878" s="8"/>
      <c r="AM2878" s="8"/>
      <c r="AN2878" s="8"/>
      <c r="AO2878" s="8"/>
      <c r="AP2878" s="15"/>
      <c r="AQ2878" s="15"/>
      <c r="AR2878" s="15"/>
      <c r="AS2878" s="15"/>
      <c r="AT2878" s="15"/>
      <c r="AU2878" s="15"/>
      <c r="AV2878" s="15"/>
      <c r="AW2878" s="15"/>
      <c r="AX2878" s="15"/>
      <c r="AY2878" s="15"/>
    </row>
    <row r="2879" spans="1:51" ht="15" customHeight="1" x14ac:dyDescent="0.2">
      <c r="A2879" s="33" t="s">
        <v>67</v>
      </c>
      <c r="B2879" s="31">
        <v>19</v>
      </c>
      <c r="C2879" s="17" t="s">
        <v>68</v>
      </c>
      <c r="D2879" s="18"/>
      <c r="E2879" s="14"/>
      <c r="F2879" s="14"/>
      <c r="G2879" s="14"/>
      <c r="H2879" s="14"/>
      <c r="I2879" s="14"/>
      <c r="J2879" s="14"/>
      <c r="K2879" s="14"/>
      <c r="L2879" s="14"/>
      <c r="M2879" s="14"/>
      <c r="N2879" s="14"/>
      <c r="O2879" s="14"/>
      <c r="P2879" s="14"/>
      <c r="Q2879" s="14"/>
      <c r="R2879" s="4"/>
      <c r="S2879" s="4"/>
      <c r="T2879" s="4"/>
      <c r="U2879" s="4"/>
      <c r="V2879" s="4"/>
      <c r="W2879" s="4"/>
      <c r="X2879" s="4"/>
      <c r="Y2879" s="4"/>
      <c r="Z2879" s="4"/>
      <c r="AA2879" s="4"/>
      <c r="AB2879" s="8"/>
      <c r="AC2879" s="8"/>
      <c r="AD2879" s="8"/>
      <c r="AE2879" s="8"/>
      <c r="AF2879" s="8"/>
      <c r="AG2879" s="8"/>
      <c r="AH2879" s="8"/>
      <c r="AI2879" s="34"/>
      <c r="AJ2879" s="8"/>
      <c r="AK2879" s="8"/>
      <c r="AL2879" s="8"/>
      <c r="AM2879" s="8"/>
      <c r="AN2879" s="8"/>
      <c r="AO2879" s="8"/>
      <c r="AP2879" s="15"/>
      <c r="AQ2879" s="15"/>
      <c r="AR2879" s="15"/>
      <c r="AS2879" s="15"/>
      <c r="AT2879" s="15"/>
      <c r="AU2879" s="15"/>
      <c r="AV2879" s="15"/>
      <c r="AW2879" s="15"/>
      <c r="AX2879" s="15"/>
      <c r="AY2879" s="15"/>
    </row>
    <row r="2880" spans="1:51" ht="15" customHeight="1" x14ac:dyDescent="0.2">
      <c r="A2880" s="1"/>
      <c r="B2880" s="31">
        <v>20</v>
      </c>
      <c r="C2880" s="129" t="s">
        <v>69</v>
      </c>
      <c r="D2880" s="35"/>
      <c r="E2880" s="14"/>
      <c r="F2880" s="14"/>
      <c r="G2880" s="14"/>
      <c r="H2880" s="14"/>
      <c r="I2880" s="14"/>
      <c r="J2880" s="14"/>
      <c r="K2880" s="14">
        <v>1</v>
      </c>
      <c r="L2880" s="14"/>
      <c r="M2880" s="14"/>
      <c r="N2880" s="14"/>
      <c r="O2880" s="14"/>
      <c r="P2880" s="14"/>
      <c r="Q2880" s="1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8"/>
      <c r="AC2880" s="8"/>
      <c r="AD2880" s="8"/>
      <c r="AE2880" s="8"/>
      <c r="AF2880" s="8"/>
      <c r="AG2880" s="8"/>
      <c r="AH2880" s="8"/>
      <c r="AI2880" s="8"/>
      <c r="AJ2880" s="8"/>
      <c r="AK2880" s="8"/>
      <c r="AL2880" s="8"/>
      <c r="AM2880" s="8"/>
      <c r="AN2880" s="8"/>
      <c r="AO2880" s="8"/>
      <c r="AP2880" s="15"/>
      <c r="AQ2880" s="15"/>
      <c r="AR2880" s="15"/>
      <c r="AS2880" s="15"/>
      <c r="AT2880" s="15"/>
      <c r="AU2880" s="15"/>
      <c r="AV2880" s="15"/>
      <c r="AW2880" s="15"/>
      <c r="AX2880" s="15"/>
      <c r="AY2880" s="15"/>
    </row>
    <row r="2881" spans="1:51" ht="15" customHeight="1" x14ac:dyDescent="0.2">
      <c r="A2881" s="1"/>
      <c r="B2881" s="31">
        <v>21</v>
      </c>
      <c r="C2881" s="17" t="s">
        <v>70</v>
      </c>
      <c r="D2881" s="18"/>
      <c r="E2881" s="14"/>
      <c r="F2881" s="14"/>
      <c r="G2881" s="14"/>
      <c r="H2881" s="14"/>
      <c r="I2881" s="14"/>
      <c r="J2881" s="14"/>
      <c r="K2881" s="14"/>
      <c r="L2881" s="14"/>
      <c r="M2881" s="14"/>
      <c r="N2881" s="14"/>
      <c r="O2881" s="14"/>
      <c r="P2881" s="14"/>
      <c r="Q2881" s="14"/>
      <c r="R2881" s="4"/>
      <c r="S2881" s="4"/>
      <c r="T2881" s="4"/>
      <c r="U2881" s="4"/>
      <c r="V2881" s="4"/>
      <c r="W2881" s="4"/>
      <c r="X2881" s="4"/>
      <c r="Y2881" s="4"/>
      <c r="Z2881" s="4"/>
      <c r="AA2881" s="4"/>
      <c r="AB2881" s="8"/>
      <c r="AC2881" s="8"/>
      <c r="AD2881" s="8"/>
      <c r="AE2881" s="8"/>
      <c r="AF2881" s="8"/>
      <c r="AG2881" s="8"/>
      <c r="AH2881" s="8"/>
      <c r="AI2881" s="8"/>
      <c r="AJ2881" s="8"/>
      <c r="AK2881" s="8"/>
      <c r="AL2881" s="8"/>
      <c r="AM2881" s="8"/>
      <c r="AN2881" s="8"/>
      <c r="AO2881" s="8"/>
      <c r="AP2881" s="15"/>
      <c r="AQ2881" s="15"/>
      <c r="AR2881" s="15"/>
      <c r="AS2881" s="15"/>
      <c r="AT2881" s="15"/>
      <c r="AU2881" s="15"/>
      <c r="AV2881" s="15"/>
      <c r="AW2881" s="15"/>
      <c r="AX2881" s="15"/>
      <c r="AY2881" s="15"/>
    </row>
    <row r="2882" spans="1:51" ht="15" customHeight="1" x14ac:dyDescent="0.2">
      <c r="A2882" s="1"/>
      <c r="B2882" s="31">
        <v>22</v>
      </c>
      <c r="C2882" s="17" t="s">
        <v>71</v>
      </c>
      <c r="D2882" s="18"/>
      <c r="E2882" s="14"/>
      <c r="F2882" s="14"/>
      <c r="G2882" s="14"/>
      <c r="H2882" s="14"/>
      <c r="I2882" s="14"/>
      <c r="J2882" s="14"/>
      <c r="K2882" s="14"/>
      <c r="L2882" s="14"/>
      <c r="M2882" s="14"/>
      <c r="N2882" s="14"/>
      <c r="O2882" s="14"/>
      <c r="P2882" s="14"/>
      <c r="Q2882" s="14"/>
      <c r="R2882" s="4"/>
      <c r="S2882" s="4"/>
      <c r="T2882" s="4"/>
      <c r="U2882" s="4"/>
      <c r="V2882" s="4"/>
      <c r="W2882" s="4"/>
      <c r="X2882" s="4"/>
      <c r="Y2882" s="4"/>
      <c r="Z2882" s="4"/>
      <c r="AA2882" s="4"/>
      <c r="AB2882" s="8"/>
      <c r="AC2882" s="8"/>
      <c r="AD2882" s="8"/>
      <c r="AE2882" s="8"/>
      <c r="AF2882" s="8"/>
      <c r="AG2882" s="8"/>
      <c r="AH2882" s="8"/>
      <c r="AI2882" s="8"/>
      <c r="AJ2882" s="8"/>
      <c r="AK2882" s="8"/>
      <c r="AL2882" s="8"/>
      <c r="AM2882" s="8"/>
      <c r="AN2882" s="8"/>
      <c r="AO2882" s="8"/>
      <c r="AP2882" s="15"/>
      <c r="AQ2882" s="15"/>
      <c r="AR2882" s="15"/>
      <c r="AS2882" s="15"/>
      <c r="AT2882" s="15"/>
      <c r="AU2882" s="15"/>
      <c r="AV2882" s="15"/>
      <c r="AW2882" s="15"/>
      <c r="AX2882" s="15"/>
      <c r="AY2882" s="15"/>
    </row>
    <row r="2883" spans="1:51" ht="15" customHeight="1" x14ac:dyDescent="0.2">
      <c r="A2883" s="1"/>
      <c r="B2883" s="31">
        <v>23</v>
      </c>
      <c r="C2883" s="129" t="s">
        <v>72</v>
      </c>
      <c r="D2883" s="18">
        <v>6</v>
      </c>
      <c r="E2883" s="14"/>
      <c r="F2883" s="14"/>
      <c r="G2883" s="14"/>
      <c r="H2883" s="14"/>
      <c r="I2883" s="14"/>
      <c r="J2883" s="14"/>
      <c r="K2883" s="14"/>
      <c r="L2883" s="14">
        <v>2</v>
      </c>
      <c r="M2883" s="36"/>
      <c r="N2883" s="14"/>
      <c r="O2883" s="14"/>
      <c r="P2883" s="14"/>
      <c r="Q2883" s="14"/>
      <c r="R2883" s="4"/>
      <c r="S2883" s="4"/>
      <c r="T2883" s="4"/>
      <c r="U2883" s="4"/>
      <c r="V2883" s="4"/>
      <c r="W2883" s="4"/>
      <c r="X2883" s="4"/>
      <c r="Y2883" s="4"/>
      <c r="Z2883" s="4"/>
      <c r="AA2883" s="4"/>
      <c r="AB2883" s="8"/>
      <c r="AC2883" s="8"/>
      <c r="AD2883" s="8"/>
      <c r="AE2883" s="8"/>
      <c r="AF2883" s="8"/>
      <c r="AG2883" s="8"/>
      <c r="AH2883" s="8"/>
      <c r="AI2883" s="8"/>
      <c r="AJ2883" s="8"/>
      <c r="AK2883" s="8"/>
      <c r="AL2883" s="8"/>
      <c r="AM2883" s="8"/>
      <c r="AN2883" s="8"/>
      <c r="AO2883" s="8"/>
      <c r="AP2883" s="15"/>
      <c r="AQ2883" s="15"/>
      <c r="AR2883" s="15"/>
      <c r="AS2883" s="15"/>
      <c r="AT2883" s="15"/>
      <c r="AU2883" s="15"/>
      <c r="AV2883" s="15"/>
      <c r="AW2883" s="15"/>
      <c r="AX2883" s="15"/>
      <c r="AY2883" s="15"/>
    </row>
    <row r="2884" spans="1:51" ht="15" customHeight="1" x14ac:dyDescent="0.2">
      <c r="A2884" s="1"/>
      <c r="B2884" s="31">
        <v>24</v>
      </c>
      <c r="C2884" s="288" t="s">
        <v>73</v>
      </c>
      <c r="D2884" s="18">
        <v>5</v>
      </c>
      <c r="E2884" s="14">
        <v>3</v>
      </c>
      <c r="F2884" s="14">
        <v>3</v>
      </c>
      <c r="G2884" s="14">
        <v>3</v>
      </c>
      <c r="H2884" s="14"/>
      <c r="I2884" s="14"/>
      <c r="J2884" s="14"/>
      <c r="K2884" s="14">
        <v>1</v>
      </c>
      <c r="L2884" s="14"/>
      <c r="M2884" s="14"/>
      <c r="N2884" s="14"/>
      <c r="O2884" s="14"/>
      <c r="P2884" s="14"/>
      <c r="Q2884" s="14"/>
      <c r="R2884" s="4"/>
      <c r="S2884" s="4"/>
      <c r="T2884" s="4"/>
      <c r="U2884" s="4"/>
      <c r="V2884" s="4"/>
      <c r="W2884" s="4"/>
      <c r="X2884" s="4"/>
      <c r="Y2884" s="4"/>
      <c r="Z2884" s="4"/>
      <c r="AA2884" s="4"/>
      <c r="AB2884" s="8"/>
      <c r="AC2884" s="8"/>
      <c r="AD2884" s="8"/>
      <c r="AE2884" s="8"/>
      <c r="AF2884" s="8"/>
      <c r="AG2884" s="8"/>
      <c r="AH2884" s="8"/>
      <c r="AI2884" s="8"/>
      <c r="AJ2884" s="8"/>
      <c r="AK2884" s="8"/>
      <c r="AL2884" s="8">
        <v>4</v>
      </c>
      <c r="AM2884" s="8"/>
      <c r="AN2884" s="8"/>
      <c r="AO2884" s="8"/>
      <c r="AP2884" s="15"/>
      <c r="AQ2884" s="15"/>
      <c r="AR2884" s="15"/>
      <c r="AS2884" s="15"/>
      <c r="AT2884" s="15"/>
      <c r="AU2884" s="15"/>
      <c r="AV2884" s="15"/>
      <c r="AW2884" s="15"/>
      <c r="AX2884" s="15"/>
      <c r="AY2884" s="15"/>
    </row>
    <row r="2885" spans="1:51" ht="15" customHeight="1" x14ac:dyDescent="0.2">
      <c r="A2885" s="1"/>
      <c r="B2885" s="31">
        <v>25</v>
      </c>
      <c r="C2885" s="17" t="s">
        <v>74</v>
      </c>
      <c r="D2885" s="18"/>
      <c r="E2885" s="14"/>
      <c r="F2885" s="14"/>
      <c r="G2885" s="14"/>
      <c r="H2885" s="14"/>
      <c r="I2885" s="14"/>
      <c r="J2885" s="14"/>
      <c r="K2885" s="14"/>
      <c r="L2885" s="14"/>
      <c r="M2885" s="14"/>
      <c r="N2885" s="14"/>
      <c r="O2885" s="14"/>
      <c r="P2885" s="14"/>
      <c r="Q2885" s="14"/>
      <c r="R2885" s="4"/>
      <c r="S2885" s="4"/>
      <c r="T2885" s="4"/>
      <c r="U2885" s="4"/>
      <c r="V2885" s="4"/>
      <c r="W2885" s="4"/>
      <c r="X2885" s="4"/>
      <c r="Y2885" s="4"/>
      <c r="Z2885" s="4"/>
      <c r="AA2885" s="4"/>
      <c r="AB2885" s="8"/>
      <c r="AC2885" s="8"/>
      <c r="AD2885" s="8"/>
      <c r="AE2885" s="8"/>
      <c r="AF2885" s="8"/>
      <c r="AG2885" s="8"/>
      <c r="AH2885" s="8"/>
      <c r="AI2885" s="8"/>
      <c r="AJ2885" s="8"/>
      <c r="AK2885" s="8"/>
      <c r="AL2885" s="8"/>
      <c r="AM2885" s="8"/>
      <c r="AN2885" s="8"/>
      <c r="AO2885" s="8"/>
      <c r="AP2885" s="15"/>
      <c r="AQ2885" s="15"/>
      <c r="AR2885" s="15"/>
      <c r="AS2885" s="15"/>
      <c r="AT2885" s="15"/>
      <c r="AU2885" s="15"/>
      <c r="AV2885" s="15"/>
      <c r="AW2885" s="15"/>
      <c r="AX2885" s="15"/>
      <c r="AY2885" s="15"/>
    </row>
    <row r="2886" spans="1:51" ht="15" customHeight="1" x14ac:dyDescent="0.2">
      <c r="A2886" s="1"/>
      <c r="B2886" s="31">
        <v>26</v>
      </c>
      <c r="C2886" s="17" t="s">
        <v>75</v>
      </c>
      <c r="D2886" s="18"/>
      <c r="E2886" s="14"/>
      <c r="F2886" s="14"/>
      <c r="G2886" s="14"/>
      <c r="H2886" s="14"/>
      <c r="I2886" s="14"/>
      <c r="J2886" s="14"/>
      <c r="K2886" s="14"/>
      <c r="L2886" s="14"/>
      <c r="M2886" s="14"/>
      <c r="N2886" s="14"/>
      <c r="O2886" s="14"/>
      <c r="P2886" s="14"/>
      <c r="Q2886" s="1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  <c r="AB2886" s="8"/>
      <c r="AC2886" s="8"/>
      <c r="AD2886" s="8"/>
      <c r="AE2886" s="8"/>
      <c r="AF2886" s="8"/>
      <c r="AG2886" s="8"/>
      <c r="AH2886" s="8"/>
      <c r="AI2886" s="8"/>
      <c r="AJ2886" s="8"/>
      <c r="AK2886" s="8"/>
      <c r="AL2886" s="8"/>
      <c r="AM2886" s="8"/>
      <c r="AN2886" s="8"/>
      <c r="AO2886" s="8"/>
      <c r="AP2886" s="15"/>
      <c r="AQ2886" s="15"/>
      <c r="AR2886" s="15"/>
      <c r="AS2886" s="15"/>
      <c r="AT2886" s="15"/>
      <c r="AU2886" s="15"/>
      <c r="AV2886" s="15"/>
      <c r="AW2886" s="15"/>
      <c r="AX2886" s="15"/>
      <c r="AY2886" s="15"/>
    </row>
    <row r="2887" spans="1:51" ht="15" customHeight="1" x14ac:dyDescent="0.2">
      <c r="A2887" s="1"/>
      <c r="B2887" s="31">
        <v>27</v>
      </c>
      <c r="C2887" s="17" t="s">
        <v>76</v>
      </c>
      <c r="D2887" s="18"/>
      <c r="E2887" s="14"/>
      <c r="F2887" s="14"/>
      <c r="G2887" s="14"/>
      <c r="H2887" s="14"/>
      <c r="I2887" s="14"/>
      <c r="J2887" s="14"/>
      <c r="K2887" s="14"/>
      <c r="L2887" s="14"/>
      <c r="M2887" s="14"/>
      <c r="N2887" s="14"/>
      <c r="O2887" s="14"/>
      <c r="P2887" s="14"/>
      <c r="Q2887" s="14"/>
      <c r="R2887" s="4"/>
      <c r="S2887" s="4"/>
      <c r="T2887" s="4"/>
      <c r="U2887" s="4"/>
      <c r="V2887" s="4"/>
      <c r="W2887" s="4"/>
      <c r="X2887" s="4"/>
      <c r="Y2887" s="4"/>
      <c r="Z2887" s="4"/>
      <c r="AA2887" s="4"/>
      <c r="AB2887" s="8"/>
      <c r="AC2887" s="8"/>
      <c r="AD2887" s="8"/>
      <c r="AE2887" s="8"/>
      <c r="AF2887" s="8"/>
      <c r="AG2887" s="8"/>
      <c r="AH2887" s="8"/>
      <c r="AI2887" s="8"/>
      <c r="AJ2887" s="8"/>
      <c r="AK2887" s="8"/>
      <c r="AL2887" s="8"/>
      <c r="AM2887" s="8"/>
      <c r="AN2887" s="8"/>
      <c r="AO2887" s="8"/>
      <c r="AP2887" s="15"/>
      <c r="AQ2887" s="15"/>
      <c r="AR2887" s="15"/>
      <c r="AS2887" s="15"/>
      <c r="AT2887" s="15"/>
      <c r="AU2887" s="15"/>
      <c r="AV2887" s="15"/>
      <c r="AW2887" s="15"/>
      <c r="AX2887" s="15"/>
      <c r="AY2887" s="15"/>
    </row>
    <row r="2888" spans="1:51" ht="15" customHeight="1" x14ac:dyDescent="0.2">
      <c r="A2888" s="1"/>
      <c r="B2888" s="31">
        <v>28</v>
      </c>
      <c r="C2888" s="129" t="s">
        <v>77</v>
      </c>
      <c r="D2888" s="18">
        <v>3</v>
      </c>
      <c r="E2888" s="14">
        <v>3</v>
      </c>
      <c r="F2888" s="14"/>
      <c r="G2888" s="14"/>
      <c r="H2888" s="14"/>
      <c r="I2888" s="14"/>
      <c r="J2888" s="14"/>
      <c r="K2888" s="14"/>
      <c r="L2888" s="14"/>
      <c r="M2888" s="14"/>
      <c r="N2888" s="14"/>
      <c r="O2888" s="14"/>
      <c r="P2888" s="14"/>
      <c r="Q2888" s="14"/>
      <c r="R2888" s="4"/>
      <c r="S2888" s="4"/>
      <c r="T2888" s="4"/>
      <c r="U2888" s="4"/>
      <c r="V2888" s="4"/>
      <c r="W2888" s="4"/>
      <c r="X2888" s="4"/>
      <c r="Y2888" s="4"/>
      <c r="Z2888" s="4"/>
      <c r="AA2888" s="4"/>
      <c r="AB2888" s="8">
        <v>10</v>
      </c>
      <c r="AC2888" s="8"/>
      <c r="AD2888" s="8"/>
      <c r="AE2888" s="8"/>
      <c r="AF2888" s="8"/>
      <c r="AG2888" s="8"/>
      <c r="AH2888" s="8"/>
      <c r="AI2888" s="8"/>
      <c r="AJ2888" s="8"/>
      <c r="AK2888" s="8"/>
      <c r="AL2888" s="8"/>
      <c r="AM2888" s="8"/>
      <c r="AN2888" s="8"/>
      <c r="AO2888" s="8"/>
      <c r="AP2888" s="15"/>
      <c r="AQ2888" s="15"/>
      <c r="AR2888" s="15"/>
      <c r="AS2888" s="15"/>
      <c r="AT2888" s="15"/>
      <c r="AU2888" s="15"/>
      <c r="AV2888" s="15"/>
      <c r="AW2888" s="15"/>
      <c r="AX2888" s="15"/>
      <c r="AY2888" s="15"/>
    </row>
    <row r="2889" spans="1:51" ht="15" customHeight="1" x14ac:dyDescent="0.2">
      <c r="A2889" s="1"/>
      <c r="B2889" s="31">
        <v>29</v>
      </c>
      <c r="C2889" s="129" t="s">
        <v>78</v>
      </c>
      <c r="D2889" s="18">
        <v>4</v>
      </c>
      <c r="E2889" s="14"/>
      <c r="F2889" s="14"/>
      <c r="G2889" s="14"/>
      <c r="H2889" s="14"/>
      <c r="I2889" s="14"/>
      <c r="J2889" s="14"/>
      <c r="K2889" s="14">
        <v>1</v>
      </c>
      <c r="L2889" s="14"/>
      <c r="M2889" s="14"/>
      <c r="N2889" s="14"/>
      <c r="O2889" s="14"/>
      <c r="P2889" s="14"/>
      <c r="Q2889" s="14"/>
      <c r="R2889" s="4"/>
      <c r="S2889" s="4"/>
      <c r="T2889" s="4"/>
      <c r="U2889" s="4"/>
      <c r="V2889" s="4"/>
      <c r="W2889" s="4"/>
      <c r="X2889" s="4"/>
      <c r="Y2889" s="4"/>
      <c r="Z2889" s="4"/>
      <c r="AA2889" s="4"/>
      <c r="AB2889" s="8"/>
      <c r="AC2889" s="8"/>
      <c r="AD2889" s="8"/>
      <c r="AE2889" s="8"/>
      <c r="AF2889" s="8"/>
      <c r="AG2889" s="8"/>
      <c r="AH2889" s="8"/>
      <c r="AI2889" s="8"/>
      <c r="AJ2889" s="8"/>
      <c r="AK2889" s="8"/>
      <c r="AL2889" s="8"/>
      <c r="AM2889" s="8"/>
      <c r="AN2889" s="8"/>
      <c r="AO2889" s="8"/>
      <c r="AP2889" s="15"/>
      <c r="AQ2889" s="15"/>
      <c r="AR2889" s="15"/>
      <c r="AS2889" s="15"/>
      <c r="AT2889" s="15"/>
      <c r="AU2889" s="15"/>
      <c r="AV2889" s="15"/>
      <c r="AW2889" s="15"/>
      <c r="AX2889" s="15"/>
      <c r="AY2889" s="15"/>
    </row>
    <row r="2890" spans="1:51" ht="15" customHeight="1" x14ac:dyDescent="0.2">
      <c r="A2890" s="1"/>
      <c r="B2890" s="37"/>
      <c r="C2890" s="17" t="s">
        <v>79</v>
      </c>
      <c r="D2890" s="18"/>
      <c r="E2890" s="14"/>
      <c r="F2890" s="14"/>
      <c r="G2890" s="14"/>
      <c r="H2890" s="14"/>
      <c r="I2890" s="14"/>
      <c r="J2890" s="14"/>
      <c r="K2890" s="14"/>
      <c r="L2890" s="14"/>
      <c r="M2890" s="14"/>
      <c r="N2890" s="14"/>
      <c r="O2890" s="14"/>
      <c r="P2890" s="14"/>
      <c r="Q2890" s="1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8"/>
      <c r="AC2890" s="8"/>
      <c r="AD2890" s="8"/>
      <c r="AE2890" s="8"/>
      <c r="AF2890" s="8"/>
      <c r="AG2890" s="8"/>
      <c r="AH2890" s="8"/>
      <c r="AI2890" s="8"/>
      <c r="AJ2890" s="8"/>
      <c r="AK2890" s="8"/>
      <c r="AL2890" s="8"/>
      <c r="AM2890" s="8"/>
      <c r="AN2890" s="8"/>
      <c r="AO2890" s="8"/>
      <c r="AP2890" s="15"/>
      <c r="AQ2890" s="15"/>
      <c r="AR2890" s="15"/>
      <c r="AS2890" s="15"/>
      <c r="AT2890" s="15"/>
      <c r="AU2890" s="15"/>
      <c r="AV2890" s="15"/>
      <c r="AW2890" s="15"/>
      <c r="AX2890" s="15"/>
      <c r="AY2890" s="15"/>
    </row>
    <row r="2891" spans="1:51" ht="15" customHeight="1" x14ac:dyDescent="0.2">
      <c r="A2891" s="1"/>
      <c r="B2891" s="38"/>
      <c r="C2891" s="17"/>
      <c r="D2891" s="18"/>
      <c r="E2891" s="14"/>
      <c r="F2891" s="14"/>
      <c r="G2891" s="14"/>
      <c r="H2891" s="14"/>
      <c r="I2891" s="14"/>
      <c r="J2891" s="14"/>
      <c r="K2891" s="14"/>
      <c r="L2891" s="14"/>
      <c r="M2891" s="14"/>
      <c r="N2891" s="14"/>
      <c r="O2891" s="14"/>
      <c r="P2891" s="14"/>
      <c r="Q2891" s="14"/>
      <c r="R2891" s="4"/>
      <c r="S2891" s="4"/>
      <c r="T2891" s="4"/>
      <c r="U2891" s="4"/>
      <c r="V2891" s="4"/>
      <c r="W2891" s="4"/>
      <c r="X2891" s="4"/>
      <c r="Y2891" s="4"/>
      <c r="Z2891" s="4"/>
      <c r="AA2891" s="4"/>
      <c r="AB2891" s="8"/>
      <c r="AC2891" s="8"/>
      <c r="AD2891" s="8"/>
      <c r="AE2891" s="8"/>
      <c r="AF2891" s="8"/>
      <c r="AG2891" s="8"/>
      <c r="AH2891" s="8"/>
      <c r="AI2891" s="8"/>
      <c r="AJ2891" s="8"/>
      <c r="AK2891" s="8"/>
      <c r="AL2891" s="8"/>
      <c r="AM2891" s="8"/>
      <c r="AN2891" s="8"/>
      <c r="AO2891" s="8"/>
      <c r="AP2891" s="15"/>
      <c r="AQ2891" s="15"/>
      <c r="AR2891" s="15"/>
      <c r="AS2891" s="15"/>
      <c r="AT2891" s="15"/>
      <c r="AU2891" s="15"/>
      <c r="AV2891" s="15"/>
      <c r="AW2891" s="15"/>
      <c r="AX2891" s="15"/>
      <c r="AY2891" s="15"/>
    </row>
    <row r="2892" spans="1:51" ht="15" customHeight="1" x14ac:dyDescent="0.2">
      <c r="A2892" s="1"/>
      <c r="B2892" s="39">
        <v>30</v>
      </c>
      <c r="C2892" s="17" t="s">
        <v>80</v>
      </c>
      <c r="D2892" s="18"/>
      <c r="E2892" s="14"/>
      <c r="F2892" s="14"/>
      <c r="G2892" s="14"/>
      <c r="H2892" s="14"/>
      <c r="I2892" s="14"/>
      <c r="J2892" s="14"/>
      <c r="K2892" s="14"/>
      <c r="L2892" s="14"/>
      <c r="M2892" s="14"/>
      <c r="N2892" s="14"/>
      <c r="O2892" s="14"/>
      <c r="P2892" s="14"/>
      <c r="Q2892" s="14"/>
      <c r="R2892" s="4"/>
      <c r="S2892" s="4"/>
      <c r="T2892" s="4"/>
      <c r="U2892" s="4"/>
      <c r="V2892" s="4"/>
      <c r="W2892" s="4"/>
      <c r="X2892" s="4"/>
      <c r="Y2892" s="4"/>
      <c r="Z2892" s="4"/>
      <c r="AA2892" s="4"/>
      <c r="AB2892" s="8"/>
      <c r="AC2892" s="8"/>
      <c r="AD2892" s="8"/>
      <c r="AE2892" s="8"/>
      <c r="AF2892" s="8"/>
      <c r="AG2892" s="8"/>
      <c r="AH2892" s="8"/>
      <c r="AI2892" s="8"/>
      <c r="AJ2892" s="8"/>
      <c r="AK2892" s="8"/>
      <c r="AL2892" s="8"/>
      <c r="AM2892" s="8"/>
      <c r="AN2892" s="8"/>
      <c r="AO2892" s="8"/>
      <c r="AP2892" s="15"/>
      <c r="AQ2892" s="15"/>
      <c r="AR2892" s="15"/>
      <c r="AS2892" s="15"/>
      <c r="AT2892" s="15"/>
      <c r="AU2892" s="15"/>
      <c r="AV2892" s="15"/>
      <c r="AW2892" s="15"/>
      <c r="AX2892" s="15"/>
      <c r="AY2892" s="15"/>
    </row>
    <row r="2893" spans="1:51" ht="15" customHeight="1" x14ac:dyDescent="0.2">
      <c r="A2893" s="1"/>
      <c r="B2893" s="39">
        <v>31</v>
      </c>
      <c r="C2893" s="17" t="s">
        <v>81</v>
      </c>
      <c r="D2893" s="18"/>
      <c r="E2893" s="14"/>
      <c r="F2893" s="14"/>
      <c r="G2893" s="14"/>
      <c r="H2893" s="14"/>
      <c r="I2893" s="14"/>
      <c r="J2893" s="14"/>
      <c r="K2893" s="14"/>
      <c r="L2893" s="14"/>
      <c r="M2893" s="14"/>
      <c r="N2893" s="14"/>
      <c r="O2893" s="14"/>
      <c r="P2893" s="14"/>
      <c r="Q2893" s="14"/>
      <c r="R2893" s="4"/>
      <c r="S2893" s="4"/>
      <c r="T2893" s="4"/>
      <c r="U2893" s="4"/>
      <c r="V2893" s="4"/>
      <c r="W2893" s="4"/>
      <c r="X2893" s="4"/>
      <c r="Y2893" s="4"/>
      <c r="Z2893" s="4"/>
      <c r="AA2893" s="4"/>
      <c r="AB2893" s="8"/>
      <c r="AC2893" s="8"/>
      <c r="AD2893" s="8"/>
      <c r="AE2893" s="8"/>
      <c r="AF2893" s="8"/>
      <c r="AG2893" s="8"/>
      <c r="AH2893" s="8"/>
      <c r="AI2893" s="8"/>
      <c r="AJ2893" s="8"/>
      <c r="AK2893" s="8"/>
      <c r="AL2893" s="8"/>
      <c r="AM2893" s="8"/>
      <c r="AN2893" s="8"/>
      <c r="AO2893" s="8"/>
      <c r="AP2893" s="15"/>
      <c r="AQ2893" s="15"/>
      <c r="AR2893" s="15"/>
      <c r="AS2893" s="15"/>
      <c r="AT2893" s="15"/>
      <c r="AU2893" s="15"/>
      <c r="AV2893" s="15"/>
      <c r="AW2893" s="15"/>
      <c r="AX2893" s="15"/>
      <c r="AY2893" s="15"/>
    </row>
    <row r="2894" spans="1:51" ht="15" customHeight="1" x14ac:dyDescent="0.2">
      <c r="A2894" s="1"/>
      <c r="B2894" s="39">
        <v>32</v>
      </c>
      <c r="C2894" s="17" t="s">
        <v>82</v>
      </c>
      <c r="D2894" s="18"/>
      <c r="E2894" s="14"/>
      <c r="F2894" s="14"/>
      <c r="G2894" s="14"/>
      <c r="H2894" s="14"/>
      <c r="I2894" s="14"/>
      <c r="J2894" s="14"/>
      <c r="K2894" s="14"/>
      <c r="L2894" s="14"/>
      <c r="M2894" s="14"/>
      <c r="N2894" s="14"/>
      <c r="O2894" s="14"/>
      <c r="P2894" s="14"/>
      <c r="Q2894" s="14"/>
      <c r="R2894" s="4"/>
      <c r="S2894" s="4"/>
      <c r="T2894" s="4"/>
      <c r="U2894" s="4"/>
      <c r="V2894" s="4"/>
      <c r="W2894" s="4"/>
      <c r="X2894" s="4"/>
      <c r="Y2894" s="4"/>
      <c r="Z2894" s="4"/>
      <c r="AA2894" s="4"/>
      <c r="AB2894" s="8"/>
      <c r="AC2894" s="8"/>
      <c r="AD2894" s="8"/>
      <c r="AE2894" s="8"/>
      <c r="AF2894" s="8"/>
      <c r="AG2894" s="8"/>
      <c r="AH2894" s="8"/>
      <c r="AI2894" s="8"/>
      <c r="AJ2894" s="8"/>
      <c r="AK2894" s="8"/>
      <c r="AL2894" s="8"/>
      <c r="AM2894" s="8"/>
      <c r="AN2894" s="8"/>
      <c r="AO2894" s="8"/>
      <c r="AP2894" s="15"/>
      <c r="AQ2894" s="15"/>
      <c r="AR2894" s="15"/>
      <c r="AS2894" s="15"/>
      <c r="AT2894" s="15"/>
      <c r="AU2894" s="15"/>
      <c r="AV2894" s="15"/>
      <c r="AW2894" s="15"/>
      <c r="AX2894" s="15"/>
      <c r="AY2894" s="15"/>
    </row>
    <row r="2895" spans="1:51" ht="15" customHeight="1" x14ac:dyDescent="0.2">
      <c r="A2895" s="1"/>
      <c r="B2895" s="22"/>
      <c r="C2895" s="17"/>
      <c r="D2895" s="18"/>
      <c r="E2895" s="14"/>
      <c r="F2895" s="14"/>
      <c r="G2895" s="14"/>
      <c r="H2895" s="14"/>
      <c r="I2895" s="14"/>
      <c r="J2895" s="14"/>
      <c r="K2895" s="14"/>
      <c r="L2895" s="14"/>
      <c r="M2895" s="14"/>
      <c r="N2895" s="14"/>
      <c r="O2895" s="14"/>
      <c r="P2895" s="14"/>
      <c r="Q2895" s="14"/>
      <c r="R2895" s="4"/>
      <c r="S2895" s="4"/>
      <c r="T2895" s="4"/>
      <c r="U2895" s="4"/>
      <c r="V2895" s="4"/>
      <c r="W2895" s="4"/>
      <c r="X2895" s="4"/>
      <c r="Y2895" s="4"/>
      <c r="Z2895" s="4"/>
      <c r="AA2895" s="4"/>
      <c r="AB2895" s="8"/>
      <c r="AC2895" s="8"/>
      <c r="AD2895" s="8"/>
      <c r="AE2895" s="8"/>
      <c r="AF2895" s="8"/>
      <c r="AG2895" s="8"/>
      <c r="AH2895" s="8"/>
      <c r="AI2895" s="8"/>
      <c r="AJ2895" s="8"/>
      <c r="AK2895" s="8"/>
      <c r="AL2895" s="8"/>
      <c r="AM2895" s="8"/>
      <c r="AN2895" s="8"/>
      <c r="AO2895" s="8"/>
      <c r="AP2895" s="15"/>
      <c r="AQ2895" s="15"/>
      <c r="AR2895" s="15"/>
      <c r="AS2895" s="15"/>
      <c r="AT2895" s="15"/>
      <c r="AU2895" s="15"/>
      <c r="AV2895" s="15"/>
      <c r="AW2895" s="15"/>
      <c r="AX2895" s="15"/>
      <c r="AY2895" s="15"/>
    </row>
    <row r="2896" spans="1:51" ht="15" customHeight="1" x14ac:dyDescent="0.2">
      <c r="A2896" s="1"/>
      <c r="B2896" s="40">
        <v>33</v>
      </c>
      <c r="C2896" s="17" t="s">
        <v>83</v>
      </c>
      <c r="D2896" s="18"/>
      <c r="E2896" s="14"/>
      <c r="F2896" s="14"/>
      <c r="G2896" s="14"/>
      <c r="H2896" s="14"/>
      <c r="I2896" s="14"/>
      <c r="J2896" s="14"/>
      <c r="K2896" s="14"/>
      <c r="L2896" s="14"/>
      <c r="M2896" s="14"/>
      <c r="N2896" s="14"/>
      <c r="O2896" s="14"/>
      <c r="P2896" s="14"/>
      <c r="Q2896" s="14"/>
      <c r="R2896" s="4"/>
      <c r="S2896" s="4"/>
      <c r="T2896" s="4"/>
      <c r="U2896" s="4"/>
      <c r="V2896" s="4"/>
      <c r="W2896" s="4"/>
      <c r="X2896" s="4"/>
      <c r="Y2896" s="4"/>
      <c r="Z2896" s="4"/>
      <c r="AA2896" s="4"/>
      <c r="AB2896" s="8"/>
      <c r="AC2896" s="8"/>
      <c r="AD2896" s="8"/>
      <c r="AE2896" s="8"/>
      <c r="AF2896" s="8"/>
      <c r="AG2896" s="8"/>
      <c r="AH2896" s="8"/>
      <c r="AI2896" s="8"/>
      <c r="AJ2896" s="8"/>
      <c r="AK2896" s="8"/>
      <c r="AL2896" s="8"/>
      <c r="AM2896" s="8"/>
      <c r="AN2896" s="8"/>
      <c r="AO2896" s="8"/>
      <c r="AP2896" s="15"/>
      <c r="AQ2896" s="15"/>
      <c r="AR2896" s="15"/>
      <c r="AS2896" s="15"/>
      <c r="AT2896" s="15"/>
      <c r="AU2896" s="15"/>
      <c r="AV2896" s="15"/>
      <c r="AW2896" s="15"/>
      <c r="AX2896" s="15"/>
      <c r="AY2896" s="15"/>
    </row>
    <row r="2897" spans="1:51" ht="15" customHeight="1" x14ac:dyDescent="0.2">
      <c r="A2897" s="1"/>
      <c r="B2897" s="40">
        <v>38</v>
      </c>
      <c r="C2897" s="17" t="s">
        <v>84</v>
      </c>
      <c r="D2897" s="18"/>
      <c r="E2897" s="14"/>
      <c r="F2897" s="14"/>
      <c r="G2897" s="14"/>
      <c r="H2897" s="14"/>
      <c r="I2897" s="14"/>
      <c r="J2897" s="14"/>
      <c r="K2897" s="14"/>
      <c r="L2897" s="14"/>
      <c r="M2897" s="14"/>
      <c r="N2897" s="14"/>
      <c r="O2897" s="14"/>
      <c r="P2897" s="14"/>
      <c r="Q2897" s="14"/>
      <c r="R2897" s="4"/>
      <c r="S2897" s="4"/>
      <c r="T2897" s="4"/>
      <c r="U2897" s="4"/>
      <c r="V2897" s="4"/>
      <c r="W2897" s="4"/>
      <c r="X2897" s="4"/>
      <c r="Y2897" s="4"/>
      <c r="Z2897" s="4"/>
      <c r="AA2897" s="4"/>
      <c r="AB2897" s="8"/>
      <c r="AC2897" s="8"/>
      <c r="AD2897" s="8"/>
      <c r="AE2897" s="8"/>
      <c r="AF2897" s="8"/>
      <c r="AG2897" s="8"/>
      <c r="AH2897" s="8"/>
      <c r="AI2897" s="8"/>
      <c r="AJ2897" s="8"/>
      <c r="AK2897" s="8"/>
      <c r="AL2897" s="8"/>
      <c r="AM2897" s="8"/>
      <c r="AN2897" s="8"/>
      <c r="AO2897" s="8"/>
      <c r="AP2897" s="15"/>
      <c r="AQ2897" s="15"/>
      <c r="AR2897" s="15"/>
      <c r="AS2897" s="15"/>
      <c r="AT2897" s="15"/>
      <c r="AU2897" s="15"/>
      <c r="AV2897" s="15"/>
      <c r="AW2897" s="15"/>
      <c r="AX2897" s="15"/>
      <c r="AY2897" s="15"/>
    </row>
    <row r="2898" spans="1:51" ht="15" customHeight="1" x14ac:dyDescent="0.2">
      <c r="A2898" s="1"/>
      <c r="B2898" s="40">
        <v>34</v>
      </c>
      <c r="C2898" s="17" t="s">
        <v>85</v>
      </c>
      <c r="D2898" s="18"/>
      <c r="E2898" s="14"/>
      <c r="F2898" s="14"/>
      <c r="G2898" s="14"/>
      <c r="H2898" s="14"/>
      <c r="I2898" s="14"/>
      <c r="J2898" s="14"/>
      <c r="K2898" s="14"/>
      <c r="L2898" s="14"/>
      <c r="M2898" s="14"/>
      <c r="N2898" s="14"/>
      <c r="O2898" s="14"/>
      <c r="P2898" s="14"/>
      <c r="Q2898" s="1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  <c r="AB2898" s="8"/>
      <c r="AC2898" s="8"/>
      <c r="AD2898" s="8"/>
      <c r="AE2898" s="8"/>
      <c r="AF2898" s="8"/>
      <c r="AG2898" s="8"/>
      <c r="AH2898" s="8"/>
      <c r="AI2898" s="8"/>
      <c r="AJ2898" s="8"/>
      <c r="AK2898" s="8"/>
      <c r="AL2898" s="8"/>
      <c r="AM2898" s="8"/>
      <c r="AN2898" s="8"/>
      <c r="AO2898" s="8"/>
      <c r="AP2898" s="15"/>
      <c r="AQ2898" s="15"/>
      <c r="AR2898" s="15"/>
      <c r="AS2898" s="15"/>
      <c r="AT2898" s="15"/>
      <c r="AU2898" s="15"/>
      <c r="AV2898" s="15"/>
      <c r="AW2898" s="15"/>
      <c r="AX2898" s="15"/>
      <c r="AY2898" s="15"/>
    </row>
    <row r="2899" spans="1:51" ht="15" customHeight="1" x14ac:dyDescent="0.2">
      <c r="A2899" s="1"/>
      <c r="B2899" s="22"/>
      <c r="C2899" s="17"/>
      <c r="D2899" s="18"/>
      <c r="E2899" s="14"/>
      <c r="F2899" s="14"/>
      <c r="G2899" s="14"/>
      <c r="H2899" s="14"/>
      <c r="I2899" s="14"/>
      <c r="J2899" s="14"/>
      <c r="K2899" s="14"/>
      <c r="L2899" s="14"/>
      <c r="M2899" s="14"/>
      <c r="N2899" s="14"/>
      <c r="O2899" s="14"/>
      <c r="P2899" s="14"/>
      <c r="Q2899" s="14"/>
      <c r="R2899" s="4"/>
      <c r="S2899" s="4"/>
      <c r="T2899" s="4"/>
      <c r="U2899" s="4"/>
      <c r="V2899" s="4"/>
      <c r="W2899" s="4"/>
      <c r="X2899" s="4"/>
      <c r="Y2899" s="4"/>
      <c r="Z2899" s="4"/>
      <c r="AA2899" s="4"/>
      <c r="AB2899" s="8"/>
      <c r="AC2899" s="8"/>
      <c r="AD2899" s="8"/>
      <c r="AE2899" s="8"/>
      <c r="AF2899" s="8"/>
      <c r="AG2899" s="8"/>
      <c r="AH2899" s="8"/>
      <c r="AI2899" s="8"/>
      <c r="AJ2899" s="8"/>
      <c r="AK2899" s="8"/>
      <c r="AL2899" s="8"/>
      <c r="AM2899" s="8"/>
      <c r="AN2899" s="8"/>
      <c r="AO2899" s="8"/>
      <c r="AP2899" s="15"/>
      <c r="AQ2899" s="15"/>
      <c r="AR2899" s="15"/>
      <c r="AS2899" s="15"/>
      <c r="AT2899" s="15"/>
      <c r="AU2899" s="15"/>
      <c r="AV2899" s="15"/>
      <c r="AW2899" s="15"/>
      <c r="AX2899" s="15"/>
      <c r="AY2899" s="15"/>
    </row>
    <row r="2900" spans="1:51" ht="15" customHeight="1" x14ac:dyDescent="0.2">
      <c r="A2900" s="1"/>
      <c r="B2900" s="22"/>
      <c r="C2900" s="17"/>
      <c r="D2900" s="18"/>
      <c r="E2900" s="14"/>
      <c r="F2900" s="14"/>
      <c r="G2900" s="14"/>
      <c r="H2900" s="14"/>
      <c r="I2900" s="14"/>
      <c r="J2900" s="14"/>
      <c r="K2900" s="14"/>
      <c r="L2900" s="14"/>
      <c r="M2900" s="14"/>
      <c r="N2900" s="14"/>
      <c r="O2900" s="14"/>
      <c r="P2900" s="14"/>
      <c r="Q2900" s="14"/>
      <c r="R2900" s="4"/>
      <c r="S2900" s="4"/>
      <c r="T2900" s="4"/>
      <c r="U2900" s="4"/>
      <c r="V2900" s="4"/>
      <c r="W2900" s="4"/>
      <c r="X2900" s="4"/>
      <c r="Y2900" s="4"/>
      <c r="Z2900" s="4"/>
      <c r="AA2900" s="4"/>
      <c r="AB2900" s="8"/>
      <c r="AC2900" s="8"/>
      <c r="AD2900" s="8"/>
      <c r="AE2900" s="8"/>
      <c r="AF2900" s="8"/>
      <c r="AG2900" s="8"/>
      <c r="AH2900" s="8"/>
      <c r="AI2900" s="8"/>
      <c r="AJ2900" s="8"/>
      <c r="AK2900" s="8"/>
      <c r="AL2900" s="8"/>
      <c r="AM2900" s="8"/>
      <c r="AN2900" s="8"/>
      <c r="AO2900" s="8"/>
      <c r="AP2900" s="15"/>
      <c r="AQ2900" s="15"/>
      <c r="AR2900" s="15"/>
      <c r="AS2900" s="15"/>
      <c r="AT2900" s="15"/>
      <c r="AU2900" s="15"/>
      <c r="AV2900" s="15"/>
      <c r="AW2900" s="15"/>
      <c r="AX2900" s="15"/>
      <c r="AY2900" s="15"/>
    </row>
    <row r="2901" spans="1:51" ht="15" customHeight="1" x14ac:dyDescent="0.2">
      <c r="A2901" s="1"/>
      <c r="B2901" s="22"/>
      <c r="C2901" s="41" t="s">
        <v>86</v>
      </c>
      <c r="D2901" s="18"/>
      <c r="E2901" s="14"/>
      <c r="F2901" s="14"/>
      <c r="G2901" s="14"/>
      <c r="H2901" s="14"/>
      <c r="I2901" s="14"/>
      <c r="J2901" s="14"/>
      <c r="K2901" s="14"/>
      <c r="L2901" s="14"/>
      <c r="M2901" s="14"/>
      <c r="N2901" s="14"/>
      <c r="O2901" s="14"/>
      <c r="P2901" s="14"/>
      <c r="Q2901" s="14"/>
      <c r="R2901" s="4"/>
      <c r="S2901" s="4"/>
      <c r="T2901" s="4"/>
      <c r="U2901" s="4"/>
      <c r="V2901" s="4"/>
      <c r="W2901" s="4"/>
      <c r="X2901" s="4"/>
      <c r="Y2901" s="4"/>
      <c r="Z2901" s="4"/>
      <c r="AA2901" s="4"/>
      <c r="AB2901" s="8"/>
      <c r="AC2901" s="8"/>
      <c r="AD2901" s="8"/>
      <c r="AE2901" s="8"/>
      <c r="AF2901" s="8"/>
      <c r="AG2901" s="8"/>
      <c r="AH2901" s="8"/>
      <c r="AI2901" s="8"/>
      <c r="AJ2901" s="8"/>
      <c r="AK2901" s="8"/>
      <c r="AL2901" s="8"/>
      <c r="AM2901" s="8"/>
      <c r="AN2901" s="8"/>
      <c r="AO2901" s="8"/>
      <c r="AP2901" s="15"/>
      <c r="AQ2901" s="15"/>
      <c r="AR2901" s="15"/>
      <c r="AS2901" s="15"/>
      <c r="AT2901" s="15"/>
      <c r="AU2901" s="15"/>
      <c r="AV2901" s="15"/>
      <c r="AW2901" s="15"/>
      <c r="AX2901" s="15"/>
      <c r="AY2901" s="15"/>
    </row>
    <row r="2902" spans="1:51" ht="15" customHeight="1" x14ac:dyDescent="0.2">
      <c r="A2902" s="1"/>
      <c r="B2902" s="42">
        <v>35</v>
      </c>
      <c r="C2902" s="118" t="s">
        <v>87</v>
      </c>
      <c r="D2902" s="18">
        <v>3</v>
      </c>
      <c r="E2902" s="14"/>
      <c r="F2902" s="14">
        <v>3</v>
      </c>
      <c r="G2902" s="14"/>
      <c r="H2902" s="14"/>
      <c r="I2902" s="14"/>
      <c r="J2902" s="14"/>
      <c r="K2902" s="14"/>
      <c r="L2902" s="14"/>
      <c r="M2902" s="14"/>
      <c r="N2902" s="14"/>
      <c r="O2902" s="14"/>
      <c r="P2902" s="14"/>
      <c r="Q2902" s="14"/>
      <c r="R2902" s="4"/>
      <c r="S2902" s="4"/>
      <c r="T2902" s="4"/>
      <c r="U2902" s="4"/>
      <c r="V2902" s="4"/>
      <c r="W2902" s="4"/>
      <c r="X2902" s="4"/>
      <c r="Y2902" s="4"/>
      <c r="Z2902" s="4"/>
      <c r="AA2902" s="4"/>
      <c r="AB2902" s="8">
        <v>3</v>
      </c>
      <c r="AC2902" s="8"/>
      <c r="AD2902" s="8"/>
      <c r="AE2902" s="8"/>
      <c r="AF2902" s="8"/>
      <c r="AG2902" s="8"/>
      <c r="AH2902" s="8"/>
      <c r="AI2902" s="8"/>
      <c r="AJ2902" s="8"/>
      <c r="AK2902" s="8"/>
      <c r="AL2902" s="8"/>
      <c r="AM2902" s="8"/>
      <c r="AN2902" s="8"/>
      <c r="AO2902" s="8"/>
      <c r="AP2902" s="15"/>
      <c r="AQ2902" s="15"/>
      <c r="AR2902" s="15"/>
      <c r="AS2902" s="15"/>
      <c r="AT2902" s="15"/>
      <c r="AU2902" s="15"/>
      <c r="AV2902" s="15"/>
      <c r="AW2902" s="15"/>
      <c r="AX2902" s="15"/>
      <c r="AY2902" s="15"/>
    </row>
    <row r="2903" spans="1:51" ht="15" customHeight="1" x14ac:dyDescent="0.2">
      <c r="A2903" s="1"/>
      <c r="B2903" s="1"/>
      <c r="C2903" s="43"/>
      <c r="D2903" s="14"/>
      <c r="E2903" s="14"/>
      <c r="F2903" s="14"/>
      <c r="G2903" s="14"/>
      <c r="H2903" s="14"/>
      <c r="I2903" s="14"/>
      <c r="J2903" s="14"/>
      <c r="K2903" s="14"/>
      <c r="L2903" s="14"/>
      <c r="M2903" s="14"/>
      <c r="N2903" s="14"/>
      <c r="O2903" s="14"/>
      <c r="P2903" s="14"/>
      <c r="Q2903" s="14"/>
      <c r="R2903" s="4"/>
      <c r="S2903" s="4"/>
      <c r="T2903" s="4"/>
      <c r="U2903" s="4"/>
      <c r="V2903" s="4"/>
      <c r="W2903" s="4"/>
      <c r="X2903" s="4"/>
      <c r="Y2903" s="4"/>
      <c r="Z2903" s="4"/>
      <c r="AA2903" s="4"/>
      <c r="AB2903" s="8"/>
      <c r="AC2903" s="8"/>
      <c r="AD2903" s="8"/>
      <c r="AE2903" s="8"/>
      <c r="AF2903" s="8"/>
      <c r="AG2903" s="8"/>
      <c r="AH2903" s="8"/>
      <c r="AI2903" s="8"/>
      <c r="AJ2903" s="8"/>
      <c r="AK2903" s="8"/>
      <c r="AL2903" s="8"/>
      <c r="AM2903" s="8"/>
      <c r="AN2903" s="8"/>
      <c r="AO2903" s="8"/>
      <c r="AP2903" s="15"/>
      <c r="AQ2903" s="15"/>
      <c r="AR2903" s="15"/>
      <c r="AS2903" s="15"/>
      <c r="AT2903" s="15"/>
      <c r="AU2903" s="15"/>
      <c r="AV2903" s="15"/>
      <c r="AW2903" s="15"/>
      <c r="AX2903" s="15"/>
      <c r="AY2903" s="15"/>
    </row>
    <row r="2904" spans="1:51" ht="15" customHeight="1" x14ac:dyDescent="0.2">
      <c r="A2904" s="1"/>
      <c r="B2904" s="1"/>
      <c r="D2904" s="14"/>
      <c r="E2904" s="14"/>
      <c r="F2904" s="14"/>
      <c r="G2904" s="14"/>
      <c r="H2904" s="14"/>
      <c r="I2904" s="14"/>
      <c r="J2904" s="14"/>
      <c r="K2904" s="14"/>
      <c r="L2904" s="14"/>
      <c r="M2904" s="14"/>
      <c r="N2904" s="14"/>
      <c r="O2904" s="14"/>
      <c r="P2904" s="14"/>
      <c r="Q2904" s="1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  <c r="AB2904" s="8"/>
      <c r="AC2904" s="8"/>
      <c r="AD2904" s="8"/>
      <c r="AE2904" s="8"/>
      <c r="AF2904" s="8"/>
      <c r="AG2904" s="8"/>
      <c r="AH2904" s="8"/>
      <c r="AI2904" s="8"/>
      <c r="AJ2904" s="8"/>
      <c r="AK2904" s="8"/>
      <c r="AL2904" s="8"/>
      <c r="AM2904" s="8"/>
      <c r="AN2904" s="8"/>
      <c r="AO2904" s="8"/>
      <c r="AP2904" s="15"/>
      <c r="AQ2904" s="15"/>
      <c r="AR2904" s="15"/>
      <c r="AS2904" s="15"/>
      <c r="AT2904" s="15"/>
      <c r="AU2904" s="15"/>
      <c r="AV2904" s="15"/>
      <c r="AW2904" s="15"/>
      <c r="AX2904" s="15"/>
      <c r="AY2904" s="15"/>
    </row>
    <row r="2905" spans="1:51" ht="15" customHeight="1" x14ac:dyDescent="0.2">
      <c r="A2905" s="33"/>
      <c r="B2905" s="33"/>
      <c r="C2905" s="33"/>
      <c r="D2905" s="33">
        <f t="shared" ref="D2905:AY2905" si="549">SUM(D2857:D2904)</f>
        <v>31</v>
      </c>
      <c r="E2905" s="33">
        <f t="shared" si="549"/>
        <v>9</v>
      </c>
      <c r="F2905" s="33">
        <f t="shared" si="549"/>
        <v>11</v>
      </c>
      <c r="G2905" s="33">
        <f t="shared" si="549"/>
        <v>8</v>
      </c>
      <c r="H2905" s="33">
        <f t="shared" si="549"/>
        <v>0</v>
      </c>
      <c r="I2905" s="33">
        <f t="shared" si="549"/>
        <v>0</v>
      </c>
      <c r="J2905" s="33">
        <f t="shared" si="549"/>
        <v>0</v>
      </c>
      <c r="K2905" s="33">
        <f t="shared" si="549"/>
        <v>7</v>
      </c>
      <c r="L2905" s="33">
        <f t="shared" si="549"/>
        <v>2</v>
      </c>
      <c r="M2905" s="33">
        <f t="shared" si="549"/>
        <v>1</v>
      </c>
      <c r="N2905" s="33">
        <f t="shared" si="549"/>
        <v>0</v>
      </c>
      <c r="O2905" s="33">
        <f t="shared" si="549"/>
        <v>2</v>
      </c>
      <c r="P2905" s="33">
        <f t="shared" si="549"/>
        <v>0</v>
      </c>
      <c r="Q2905" s="33">
        <f t="shared" si="549"/>
        <v>0</v>
      </c>
      <c r="R2905" s="33">
        <f t="shared" si="549"/>
        <v>0</v>
      </c>
      <c r="S2905" s="33">
        <f t="shared" si="549"/>
        <v>0</v>
      </c>
      <c r="T2905" s="33">
        <f t="shared" si="549"/>
        <v>0</v>
      </c>
      <c r="U2905" s="33">
        <f t="shared" si="549"/>
        <v>0</v>
      </c>
      <c r="V2905" s="33">
        <f t="shared" si="549"/>
        <v>0</v>
      </c>
      <c r="W2905" s="33">
        <f t="shared" si="549"/>
        <v>0</v>
      </c>
      <c r="X2905" s="33">
        <f t="shared" si="549"/>
        <v>0</v>
      </c>
      <c r="Y2905" s="33">
        <f t="shared" si="549"/>
        <v>0</v>
      </c>
      <c r="Z2905" s="33">
        <f t="shared" si="549"/>
        <v>0</v>
      </c>
      <c r="AA2905" s="33">
        <f t="shared" si="549"/>
        <v>0</v>
      </c>
      <c r="AB2905" s="33">
        <f t="shared" si="549"/>
        <v>33</v>
      </c>
      <c r="AC2905" s="33">
        <f t="shared" si="549"/>
        <v>0</v>
      </c>
      <c r="AD2905" s="33">
        <f t="shared" si="549"/>
        <v>0</v>
      </c>
      <c r="AE2905" s="33">
        <f t="shared" si="549"/>
        <v>0</v>
      </c>
      <c r="AF2905" s="33">
        <f t="shared" si="549"/>
        <v>0</v>
      </c>
      <c r="AG2905" s="33">
        <f t="shared" si="549"/>
        <v>0</v>
      </c>
      <c r="AH2905" s="33">
        <f t="shared" si="549"/>
        <v>0</v>
      </c>
      <c r="AI2905" s="33">
        <f t="shared" si="549"/>
        <v>0</v>
      </c>
      <c r="AJ2905" s="33">
        <f t="shared" si="549"/>
        <v>0</v>
      </c>
      <c r="AK2905" s="33">
        <f t="shared" si="549"/>
        <v>0</v>
      </c>
      <c r="AL2905" s="33">
        <f t="shared" si="549"/>
        <v>4</v>
      </c>
      <c r="AM2905" s="33">
        <f t="shared" si="549"/>
        <v>3</v>
      </c>
      <c r="AN2905" s="33">
        <f t="shared" si="549"/>
        <v>0</v>
      </c>
      <c r="AO2905" s="33">
        <f t="shared" si="549"/>
        <v>0</v>
      </c>
      <c r="AP2905" s="33">
        <f t="shared" si="549"/>
        <v>0</v>
      </c>
      <c r="AQ2905" s="33">
        <f t="shared" si="549"/>
        <v>0</v>
      </c>
      <c r="AR2905" s="33">
        <f t="shared" si="549"/>
        <v>0</v>
      </c>
      <c r="AS2905" s="33">
        <f t="shared" si="549"/>
        <v>0</v>
      </c>
      <c r="AT2905" s="33">
        <f t="shared" si="549"/>
        <v>0</v>
      </c>
      <c r="AU2905" s="33">
        <f t="shared" si="549"/>
        <v>0</v>
      </c>
      <c r="AV2905" s="33">
        <f t="shared" si="549"/>
        <v>0</v>
      </c>
      <c r="AW2905" s="33">
        <f t="shared" si="549"/>
        <v>0</v>
      </c>
      <c r="AX2905" s="33">
        <f t="shared" si="549"/>
        <v>0</v>
      </c>
      <c r="AY2905" s="33">
        <f t="shared" si="549"/>
        <v>0</v>
      </c>
    </row>
    <row r="2906" spans="1:51" ht="15" customHeight="1" x14ac:dyDescent="0.2">
      <c r="A2906" s="44"/>
      <c r="B2906" s="44"/>
      <c r="C2906" s="44"/>
      <c r="D2906" s="44"/>
      <c r="E2906" s="44"/>
      <c r="F2906" s="44"/>
      <c r="G2906" s="44"/>
      <c r="H2906" s="44"/>
      <c r="I2906" s="44"/>
      <c r="J2906" s="44"/>
      <c r="K2906" s="44"/>
      <c r="L2906" s="44"/>
      <c r="M2906" s="44"/>
      <c r="N2906" s="44"/>
      <c r="O2906" s="44"/>
      <c r="P2906" s="44"/>
      <c r="Q2906" s="44"/>
      <c r="R2906" s="44"/>
      <c r="S2906" s="44"/>
      <c r="T2906" s="44"/>
      <c r="U2906" s="44"/>
      <c r="V2906" s="44"/>
      <c r="W2906" s="44"/>
      <c r="X2906" s="44"/>
    </row>
    <row r="2907" spans="1:51" ht="15" customHeight="1" x14ac:dyDescent="0.2">
      <c r="A2907" s="44"/>
      <c r="B2907" s="44"/>
      <c r="C2907" s="44"/>
      <c r="D2907" s="44"/>
      <c r="E2907" s="44"/>
      <c r="F2907" s="44"/>
      <c r="G2907" s="44"/>
      <c r="H2907" s="44"/>
      <c r="I2907" s="44"/>
      <c r="J2907" s="44"/>
      <c r="K2907" s="44"/>
      <c r="L2907" s="44"/>
      <c r="M2907" s="44"/>
      <c r="N2907" s="44"/>
      <c r="O2907" s="44"/>
      <c r="P2907" s="44"/>
      <c r="Q2907" s="44"/>
      <c r="R2907" s="44"/>
      <c r="S2907" s="44"/>
      <c r="T2907" s="44"/>
      <c r="U2907" s="44"/>
      <c r="V2907" s="44"/>
      <c r="W2907" s="44"/>
      <c r="X2907" s="44"/>
    </row>
    <row r="2908" spans="1:51" ht="15" customHeight="1" x14ac:dyDescent="0.2">
      <c r="A2908" s="44"/>
      <c r="B2908" s="44"/>
      <c r="C2908" s="44"/>
      <c r="D2908" s="44"/>
      <c r="E2908" s="44"/>
      <c r="F2908" s="44"/>
      <c r="G2908" s="44"/>
      <c r="H2908" s="44"/>
      <c r="I2908" s="44"/>
      <c r="J2908" s="44"/>
      <c r="K2908" s="44"/>
      <c r="L2908" s="44"/>
      <c r="M2908" s="44"/>
      <c r="N2908" s="44"/>
      <c r="O2908" s="44"/>
      <c r="P2908" s="44"/>
      <c r="Q2908" s="44"/>
      <c r="R2908" s="44"/>
      <c r="S2908" s="44"/>
      <c r="T2908" s="44"/>
      <c r="U2908" s="44"/>
      <c r="V2908" s="44"/>
      <c r="W2908" s="44"/>
      <c r="X2908" s="44"/>
    </row>
    <row r="2909" spans="1:51" ht="15" customHeight="1" x14ac:dyDescent="0.2">
      <c r="A2909" s="45"/>
      <c r="B2909" s="45"/>
      <c r="C2909" s="45"/>
      <c r="D2909" s="45"/>
      <c r="E2909" s="45"/>
      <c r="F2909" s="45"/>
      <c r="G2909" s="45"/>
      <c r="H2909" s="45"/>
      <c r="I2909" s="44"/>
      <c r="J2909" s="44"/>
      <c r="K2909" s="44"/>
      <c r="L2909" s="44"/>
      <c r="M2909" s="44"/>
      <c r="N2909" s="44"/>
      <c r="O2909" s="44"/>
      <c r="P2909" s="44"/>
      <c r="Q2909" s="44"/>
      <c r="R2909" s="44"/>
      <c r="S2909" s="44"/>
      <c r="T2909" s="44"/>
      <c r="U2909" s="44"/>
      <c r="V2909" s="44"/>
      <c r="W2909" s="44"/>
      <c r="X2909" s="44"/>
    </row>
    <row r="2910" spans="1:51" ht="15" customHeight="1" x14ac:dyDescent="0.2">
      <c r="A2910" s="45"/>
      <c r="B2910" s="45"/>
      <c r="C2910" s="45"/>
      <c r="D2910" s="45"/>
      <c r="E2910" s="45"/>
      <c r="F2910" s="45"/>
      <c r="G2910" s="45"/>
      <c r="H2910" s="45"/>
      <c r="I2910" s="44"/>
      <c r="J2910" s="44"/>
      <c r="K2910" s="44"/>
      <c r="L2910" s="46"/>
      <c r="M2910" s="46"/>
      <c r="N2910" s="46"/>
      <c r="O2910" s="46"/>
      <c r="P2910" s="46"/>
      <c r="Q2910" s="46"/>
      <c r="R2910" s="46"/>
      <c r="S2910" s="46"/>
      <c r="T2910" s="46"/>
      <c r="U2910" s="46"/>
      <c r="V2910" s="46"/>
      <c r="W2910" s="46"/>
      <c r="X2910" s="46"/>
      <c r="Y2910" s="46"/>
      <c r="Z2910" s="46"/>
      <c r="AA2910" s="46"/>
    </row>
    <row r="2911" spans="1:51" ht="15" customHeight="1" x14ac:dyDescent="0.6">
      <c r="A2911" s="45"/>
      <c r="B2911" s="47" t="s">
        <v>88</v>
      </c>
      <c r="C2911" s="48"/>
      <c r="D2911" s="48"/>
      <c r="E2911" s="48"/>
      <c r="F2911" s="48"/>
      <c r="G2911" s="48"/>
      <c r="H2911" s="45"/>
      <c r="I2911" s="44"/>
      <c r="J2911" s="44"/>
      <c r="K2911" s="44"/>
      <c r="L2911" s="46"/>
      <c r="M2911" s="46"/>
      <c r="N2911" s="46"/>
      <c r="O2911" s="46"/>
      <c r="P2911" s="46"/>
      <c r="Q2911" s="46"/>
      <c r="R2911" s="46"/>
      <c r="S2911" s="46"/>
      <c r="T2911" s="46"/>
      <c r="U2911" s="46"/>
      <c r="V2911" s="46"/>
      <c r="W2911" s="46"/>
      <c r="X2911" s="46"/>
      <c r="Y2911" s="46"/>
      <c r="Z2911" s="46"/>
      <c r="AA2911" s="46"/>
    </row>
    <row r="2912" spans="1:51" ht="15" customHeight="1" x14ac:dyDescent="0.2">
      <c r="A2912" s="45"/>
      <c r="B2912" s="49" t="s">
        <v>89</v>
      </c>
      <c r="C2912" s="33" t="s">
        <v>90</v>
      </c>
      <c r="D2912" s="33" t="s">
        <v>91</v>
      </c>
      <c r="E2912" s="33" t="s">
        <v>92</v>
      </c>
      <c r="F2912" s="50"/>
      <c r="G2912" s="50" t="s">
        <v>93</v>
      </c>
      <c r="H2912" s="45"/>
      <c r="I2912" s="44"/>
      <c r="J2912" s="44"/>
      <c r="K2912" s="44"/>
      <c r="L2912" s="46"/>
      <c r="M2912" s="46"/>
      <c r="N2912" s="46"/>
      <c r="O2912" s="46"/>
      <c r="P2912" s="46"/>
      <c r="Q2912" s="46"/>
      <c r="R2912" s="46"/>
      <c r="S2912" s="46"/>
      <c r="T2912" s="46"/>
      <c r="U2912" s="46"/>
      <c r="V2912" s="46"/>
      <c r="W2912" s="46"/>
      <c r="X2912" s="51" t="s">
        <v>94</v>
      </c>
      <c r="Y2912" s="52"/>
      <c r="Z2912" s="52"/>
      <c r="AA2912" s="46"/>
    </row>
    <row r="2913" spans="1:27" ht="15" customHeight="1" x14ac:dyDescent="0.2">
      <c r="A2913" s="45"/>
      <c r="B2913" s="53" t="s">
        <v>3</v>
      </c>
      <c r="C2913" s="15">
        <f>D2905</f>
        <v>31</v>
      </c>
      <c r="D2913" s="54">
        <f>S2916*C2913</f>
        <v>20181</v>
      </c>
      <c r="E2913" s="34">
        <f t="shared" ref="E2913:E2916" si="550">D2975*C2913</f>
        <v>13454</v>
      </c>
      <c r="F2913" s="45"/>
      <c r="G2913" s="45"/>
      <c r="H2913" s="45"/>
      <c r="I2913" s="44"/>
      <c r="J2913" s="44"/>
      <c r="K2913" s="44"/>
      <c r="L2913" s="46"/>
      <c r="M2913" s="51" t="s">
        <v>95</v>
      </c>
      <c r="N2913" s="52"/>
      <c r="O2913" s="52"/>
      <c r="P2913" s="52"/>
      <c r="Q2913" s="52"/>
      <c r="R2913" s="51" t="s">
        <v>96</v>
      </c>
      <c r="S2913" s="52"/>
      <c r="T2913" s="46"/>
      <c r="U2913" s="51" t="s">
        <v>97</v>
      </c>
      <c r="V2913" s="52"/>
      <c r="W2913" s="46"/>
      <c r="X2913" s="6" t="s">
        <v>98</v>
      </c>
      <c r="Y2913" s="55"/>
      <c r="Z2913" s="56"/>
      <c r="AA2913" s="46"/>
    </row>
    <row r="2914" spans="1:27" ht="15" customHeight="1" x14ac:dyDescent="0.2">
      <c r="A2914" s="45"/>
      <c r="B2914" s="53" t="s">
        <v>99</v>
      </c>
      <c r="C2914" s="15">
        <f>E2905</f>
        <v>9</v>
      </c>
      <c r="D2914" s="54">
        <f>S2915*C2914</f>
        <v>5859</v>
      </c>
      <c r="E2914" s="34">
        <f t="shared" si="550"/>
        <v>3906</v>
      </c>
      <c r="F2914" s="45"/>
      <c r="G2914" s="45"/>
      <c r="H2914" s="45"/>
      <c r="I2914" s="44"/>
      <c r="J2914" s="44"/>
      <c r="K2914" s="44"/>
      <c r="L2914" s="46"/>
      <c r="M2914" s="6" t="s">
        <v>100</v>
      </c>
      <c r="N2914" s="52"/>
      <c r="O2914" s="52"/>
      <c r="P2914" s="52"/>
      <c r="Q2914" s="52"/>
      <c r="R2914" s="6"/>
      <c r="S2914" s="55" t="s">
        <v>101</v>
      </c>
      <c r="T2914" s="46"/>
      <c r="U2914" s="6" t="s">
        <v>102</v>
      </c>
      <c r="V2914" s="55">
        <f t="shared" ref="V2914:V2925" si="551">W2914*1.303</f>
        <v>8404.35</v>
      </c>
      <c r="W2914" s="96">
        <v>6450</v>
      </c>
      <c r="X2914" s="6" t="s">
        <v>31</v>
      </c>
      <c r="Y2914" s="55">
        <f t="shared" ref="Y2914:Y2919" si="552">Z2914*1.32</f>
        <v>6204</v>
      </c>
      <c r="Z2914" s="56">
        <v>4700</v>
      </c>
      <c r="AA2914" s="46"/>
    </row>
    <row r="2915" spans="1:27" ht="15" customHeight="1" x14ac:dyDescent="0.2">
      <c r="A2915" s="45"/>
      <c r="B2915" s="53" t="s">
        <v>103</v>
      </c>
      <c r="C2915" s="15">
        <f>F2905</f>
        <v>11</v>
      </c>
      <c r="D2915" s="54">
        <f>S2918*C2915</f>
        <v>9900</v>
      </c>
      <c r="E2915" s="34">
        <f t="shared" si="550"/>
        <v>6600</v>
      </c>
      <c r="F2915" s="45"/>
      <c r="G2915" s="45"/>
      <c r="H2915" s="61"/>
      <c r="I2915" s="44"/>
      <c r="J2915" s="44"/>
      <c r="K2915" s="44"/>
      <c r="L2915" s="46"/>
      <c r="M2915" s="6"/>
      <c r="N2915" s="52"/>
      <c r="O2915" s="52"/>
      <c r="P2915" s="52"/>
      <c r="Q2915" s="52"/>
      <c r="R2915" s="6" t="s">
        <v>104</v>
      </c>
      <c r="S2915" s="55">
        <v>651</v>
      </c>
      <c r="T2915" s="46"/>
      <c r="U2915" s="6" t="s">
        <v>105</v>
      </c>
      <c r="V2915" s="55">
        <f t="shared" si="551"/>
        <v>8404.35</v>
      </c>
      <c r="W2915" s="96">
        <v>6450</v>
      </c>
      <c r="X2915" s="6" t="s">
        <v>33</v>
      </c>
      <c r="Y2915" s="55">
        <f t="shared" si="552"/>
        <v>6204</v>
      </c>
      <c r="Z2915" s="56">
        <v>4700</v>
      </c>
      <c r="AA2915" s="46"/>
    </row>
    <row r="2916" spans="1:27" ht="15" customHeight="1" x14ac:dyDescent="0.2">
      <c r="A2916" s="45"/>
      <c r="B2916" s="53" t="s">
        <v>106</v>
      </c>
      <c r="C2916" s="15">
        <f>G2905</f>
        <v>8</v>
      </c>
      <c r="D2916" s="54">
        <f>S2918*C2916</f>
        <v>7200</v>
      </c>
      <c r="E2916" s="34">
        <f t="shared" si="550"/>
        <v>4800</v>
      </c>
      <c r="F2916" s="45"/>
      <c r="G2916" s="45"/>
      <c r="H2916" s="45"/>
      <c r="I2916" s="44"/>
      <c r="J2916" s="44"/>
      <c r="K2916" s="44"/>
      <c r="L2916" s="46"/>
      <c r="M2916" s="6" t="s">
        <v>107</v>
      </c>
      <c r="N2916" s="52"/>
      <c r="O2916" s="52"/>
      <c r="P2916" s="52"/>
      <c r="Q2916" s="52"/>
      <c r="R2916" s="6" t="s">
        <v>108</v>
      </c>
      <c r="S2916" s="55">
        <v>651</v>
      </c>
      <c r="T2916" s="46"/>
      <c r="U2916" s="6" t="s">
        <v>201</v>
      </c>
      <c r="V2916" s="55">
        <f t="shared" si="551"/>
        <v>4560.5</v>
      </c>
      <c r="W2916" s="96">
        <v>3500</v>
      </c>
      <c r="X2916" s="6" t="s">
        <v>32</v>
      </c>
      <c r="Y2916" s="55">
        <f t="shared" si="552"/>
        <v>6204</v>
      </c>
      <c r="Z2916" s="56">
        <v>4700</v>
      </c>
      <c r="AA2916" s="46"/>
    </row>
    <row r="2917" spans="1:27" ht="15" customHeight="1" x14ac:dyDescent="0.2">
      <c r="A2917" s="45"/>
      <c r="B2917" s="53" t="s">
        <v>7</v>
      </c>
      <c r="C2917" s="15">
        <f>H2905</f>
        <v>0</v>
      </c>
      <c r="D2917" s="54">
        <f>S2920*C2917</f>
        <v>0</v>
      </c>
      <c r="E2917" s="34">
        <f>D2980*C2917</f>
        <v>0</v>
      </c>
      <c r="F2917" s="45"/>
      <c r="G2917" s="45"/>
      <c r="H2917" s="45"/>
      <c r="I2917" s="44"/>
      <c r="J2917" s="44"/>
      <c r="K2917" s="44"/>
      <c r="L2917" s="46"/>
      <c r="M2917" s="6" t="s">
        <v>110</v>
      </c>
      <c r="N2917" s="52">
        <v>1500</v>
      </c>
      <c r="O2917" s="52"/>
      <c r="P2917" s="52">
        <v>1100</v>
      </c>
      <c r="Q2917" s="52"/>
      <c r="R2917" s="6" t="s">
        <v>111</v>
      </c>
      <c r="S2917" s="55">
        <v>900</v>
      </c>
      <c r="T2917" s="46"/>
      <c r="U2917" s="6" t="s">
        <v>112</v>
      </c>
      <c r="V2917" s="55">
        <f t="shared" si="551"/>
        <v>8404.35</v>
      </c>
      <c r="W2917" s="96">
        <v>6450</v>
      </c>
      <c r="X2917" s="6" t="s">
        <v>42</v>
      </c>
      <c r="Y2917" s="55">
        <f t="shared" si="552"/>
        <v>6600</v>
      </c>
      <c r="Z2917" s="56">
        <v>5000</v>
      </c>
      <c r="AA2917" s="46"/>
    </row>
    <row r="2918" spans="1:27" ht="15" customHeight="1" x14ac:dyDescent="0.2">
      <c r="A2918" s="45"/>
      <c r="B2918" s="53" t="s">
        <v>8</v>
      </c>
      <c r="C2918" s="15">
        <f>I2905</f>
        <v>0</v>
      </c>
      <c r="D2918" s="54">
        <f>S2919*C2918</f>
        <v>0</v>
      </c>
      <c r="E2918" s="34">
        <f>D2979*C2918</f>
        <v>0</v>
      </c>
      <c r="F2918" s="45"/>
      <c r="G2918" s="45"/>
      <c r="H2918" s="45"/>
      <c r="I2918" s="44"/>
      <c r="J2918" s="44"/>
      <c r="K2918" s="44"/>
      <c r="L2918" s="46"/>
      <c r="M2918" s="6" t="s">
        <v>27</v>
      </c>
      <c r="N2918" s="55">
        <f t="shared" ref="N2918:N2923" si="553">P2918*1.4</f>
        <v>1400</v>
      </c>
      <c r="O2918" s="52"/>
      <c r="P2918" s="67">
        <v>1000</v>
      </c>
      <c r="Q2918" s="67">
        <v>951</v>
      </c>
      <c r="R2918" s="6" t="s">
        <v>113</v>
      </c>
      <c r="S2918" s="55">
        <v>900</v>
      </c>
      <c r="T2918" s="46"/>
      <c r="U2918" s="6" t="s">
        <v>114</v>
      </c>
      <c r="V2918" s="55">
        <f t="shared" si="551"/>
        <v>6026.375</v>
      </c>
      <c r="W2918" s="96">
        <v>4625</v>
      </c>
      <c r="X2918" s="6" t="s">
        <v>115</v>
      </c>
      <c r="Y2918" s="55">
        <f t="shared" si="552"/>
        <v>6600</v>
      </c>
      <c r="Z2918" s="56">
        <v>5000</v>
      </c>
      <c r="AA2918" s="46"/>
    </row>
    <row r="2919" spans="1:27" ht="15" customHeight="1" x14ac:dyDescent="0.2">
      <c r="A2919" s="45"/>
      <c r="B2919" s="53" t="s">
        <v>116</v>
      </c>
      <c r="C2919" s="15">
        <f>J2905</f>
        <v>0</v>
      </c>
      <c r="D2919" s="54">
        <f t="shared" ref="D2919:D2920" si="554">S2924*C2919</f>
        <v>0</v>
      </c>
      <c r="E2919" s="34">
        <f t="shared" ref="E2919:E2920" si="555">D2982*C2919</f>
        <v>0</v>
      </c>
      <c r="F2919" s="45"/>
      <c r="G2919" s="45"/>
      <c r="H2919" s="45"/>
      <c r="I2919" s="44"/>
      <c r="J2919" s="44"/>
      <c r="K2919" s="44"/>
      <c r="L2919" s="46"/>
      <c r="M2919" s="6" t="s">
        <v>28</v>
      </c>
      <c r="N2919" s="55">
        <f t="shared" si="553"/>
        <v>1190</v>
      </c>
      <c r="O2919" s="52"/>
      <c r="P2919" s="67">
        <v>850</v>
      </c>
      <c r="Q2919" s="67">
        <v>801</v>
      </c>
      <c r="R2919" s="6" t="s">
        <v>117</v>
      </c>
      <c r="S2919" s="55">
        <v>1304.19</v>
      </c>
      <c r="T2919" s="46"/>
      <c r="U2919" s="6" t="s">
        <v>345</v>
      </c>
      <c r="V2919" s="55">
        <f t="shared" si="551"/>
        <v>8404.35</v>
      </c>
      <c r="W2919" s="96">
        <v>6450</v>
      </c>
      <c r="X2919" s="6" t="s">
        <v>119</v>
      </c>
      <c r="Y2919" s="55">
        <f t="shared" si="552"/>
        <v>6204</v>
      </c>
      <c r="Z2919" s="56">
        <v>4700</v>
      </c>
      <c r="AA2919" s="46"/>
    </row>
    <row r="2920" spans="1:27" ht="15" customHeight="1" x14ac:dyDescent="0.2">
      <c r="A2920" s="45"/>
      <c r="B2920" s="53" t="s">
        <v>10</v>
      </c>
      <c r="C2920" s="15">
        <f>K2905</f>
        <v>7</v>
      </c>
      <c r="D2920" s="54">
        <f t="shared" si="554"/>
        <v>21040.95</v>
      </c>
      <c r="E2920" s="34">
        <f t="shared" si="555"/>
        <v>14546</v>
      </c>
      <c r="F2920" s="45"/>
      <c r="G2920" s="45"/>
      <c r="H2920" s="45"/>
      <c r="I2920" s="44"/>
      <c r="J2920" s="44"/>
      <c r="K2920" s="44"/>
      <c r="L2920" s="46"/>
      <c r="M2920" s="6" t="s">
        <v>120</v>
      </c>
      <c r="N2920" s="55">
        <f t="shared" si="553"/>
        <v>1889.9999999999998</v>
      </c>
      <c r="O2920" s="52"/>
      <c r="P2920" s="67">
        <v>1350</v>
      </c>
      <c r="Q2920" s="67">
        <v>1251</v>
      </c>
      <c r="R2920" s="6" t="s">
        <v>121</v>
      </c>
      <c r="S2920" s="55">
        <v>1006.5</v>
      </c>
      <c r="T2920" s="46"/>
      <c r="U2920" s="6" t="s">
        <v>122</v>
      </c>
      <c r="V2920" s="55">
        <f t="shared" si="551"/>
        <v>8404.35</v>
      </c>
      <c r="W2920" s="96">
        <v>6450</v>
      </c>
      <c r="X2920" s="6" t="s">
        <v>123</v>
      </c>
      <c r="Y2920" s="55">
        <v>9000</v>
      </c>
      <c r="Z2920" s="56">
        <v>6800</v>
      </c>
      <c r="AA2920" s="46"/>
    </row>
    <row r="2921" spans="1:27" ht="15" customHeight="1" x14ac:dyDescent="0.2">
      <c r="A2921" s="45"/>
      <c r="B2921" s="53" t="s">
        <v>124</v>
      </c>
      <c r="C2921" s="15">
        <f>L2905</f>
        <v>2</v>
      </c>
      <c r="D2921" s="54">
        <f>S2921*C2921</f>
        <v>2100.64</v>
      </c>
      <c r="E2921" s="34">
        <f>D2981*C2921</f>
        <v>1382</v>
      </c>
      <c r="F2921" s="68" t="s">
        <v>92</v>
      </c>
      <c r="G2921" s="69"/>
      <c r="H2921" s="45"/>
      <c r="I2921" s="44"/>
      <c r="J2921" s="44"/>
      <c r="K2921" s="44"/>
      <c r="L2921" s="46"/>
      <c r="M2921" s="6" t="s">
        <v>125</v>
      </c>
      <c r="N2921" s="55">
        <f t="shared" si="553"/>
        <v>1889.9999999999998</v>
      </c>
      <c r="O2921" s="52"/>
      <c r="P2921" s="67">
        <v>1350</v>
      </c>
      <c r="Q2921" s="67">
        <v>1251</v>
      </c>
      <c r="R2921" s="6" t="s">
        <v>126</v>
      </c>
      <c r="S2921" s="55">
        <v>1050.32</v>
      </c>
      <c r="T2921" s="46"/>
      <c r="U2921" s="6" t="s">
        <v>127</v>
      </c>
      <c r="V2921" s="55">
        <f t="shared" si="551"/>
        <v>0</v>
      </c>
      <c r="W2921" s="46"/>
      <c r="X2921" s="6" t="s">
        <v>128</v>
      </c>
      <c r="Y2921" s="55">
        <v>9000</v>
      </c>
      <c r="Z2921" s="56">
        <v>6800</v>
      </c>
      <c r="AA2921" s="46"/>
    </row>
    <row r="2922" spans="1:27" ht="15" customHeight="1" x14ac:dyDescent="0.2">
      <c r="A2922" s="45"/>
      <c r="B2922" s="53" t="s">
        <v>129</v>
      </c>
      <c r="C2922" s="15">
        <f>M2905</f>
        <v>1</v>
      </c>
      <c r="D2922" s="54">
        <f t="shared" ref="D2922:D2923" si="556">S2926*C2922</f>
        <v>6101.2</v>
      </c>
      <c r="E2922" s="34">
        <f t="shared" ref="E2922:E2923" si="557">D2984*C2922</f>
        <v>3929</v>
      </c>
      <c r="F2922" s="68" t="s">
        <v>130</v>
      </c>
      <c r="G2922" s="71">
        <f>D2963*0.33</f>
        <v>46907.186699999998</v>
      </c>
      <c r="H2922" s="45"/>
      <c r="I2922" s="44"/>
      <c r="J2922" s="44"/>
      <c r="K2922" s="44"/>
      <c r="L2922" s="46"/>
      <c r="M2922" s="6" t="s">
        <v>131</v>
      </c>
      <c r="N2922" s="55">
        <f t="shared" si="553"/>
        <v>700</v>
      </c>
      <c r="O2922" s="52"/>
      <c r="P2922" s="67">
        <v>500</v>
      </c>
      <c r="Q2922" s="67">
        <v>501</v>
      </c>
      <c r="R2922" s="6"/>
      <c r="S2922" s="55"/>
      <c r="T2922" s="46"/>
      <c r="U2922" s="6" t="s">
        <v>132</v>
      </c>
      <c r="V2922" s="55">
        <f t="shared" si="551"/>
        <v>8404.35</v>
      </c>
      <c r="W2922" s="46">
        <v>6450</v>
      </c>
      <c r="X2922" s="6" t="s">
        <v>133</v>
      </c>
      <c r="Y2922" s="55">
        <f t="shared" ref="Y2922:Y2924" si="558">Z2922*1.32</f>
        <v>6600</v>
      </c>
      <c r="Z2922" s="56">
        <v>5000</v>
      </c>
      <c r="AA2922" s="46"/>
    </row>
    <row r="2923" spans="1:27" ht="15" customHeight="1" x14ac:dyDescent="0.2">
      <c r="A2923" s="45"/>
      <c r="B2923" s="53" t="s">
        <v>134</v>
      </c>
      <c r="C2923" s="15">
        <f>N2905</f>
        <v>0</v>
      </c>
      <c r="D2923" s="54">
        <f t="shared" si="556"/>
        <v>0</v>
      </c>
      <c r="E2923" s="34">
        <f t="shared" si="557"/>
        <v>0</v>
      </c>
      <c r="F2923" s="68" t="s">
        <v>135</v>
      </c>
      <c r="G2923" s="72">
        <f>D2963-F2963</f>
        <v>97377</v>
      </c>
      <c r="H2923" s="45"/>
      <c r="I2923" s="44"/>
      <c r="J2923" s="44"/>
      <c r="K2923" s="44"/>
      <c r="L2923" s="46"/>
      <c r="M2923" s="6" t="s">
        <v>136</v>
      </c>
      <c r="N2923" s="55">
        <f t="shared" si="553"/>
        <v>1400</v>
      </c>
      <c r="O2923" s="52"/>
      <c r="P2923" s="67">
        <v>1000</v>
      </c>
      <c r="Q2923" s="67">
        <v>901</v>
      </c>
      <c r="R2923" s="6"/>
      <c r="S2923" s="55"/>
      <c r="T2923" s="46"/>
      <c r="U2923" s="6" t="s">
        <v>137</v>
      </c>
      <c r="V2923" s="55">
        <f t="shared" si="551"/>
        <v>6026.375</v>
      </c>
      <c r="W2923" s="46">
        <v>4625</v>
      </c>
      <c r="X2923" s="6" t="s">
        <v>39</v>
      </c>
      <c r="Y2923" s="55">
        <f t="shared" si="558"/>
        <v>7656</v>
      </c>
      <c r="Z2923" s="56">
        <v>5800</v>
      </c>
      <c r="AA2923" s="46"/>
    </row>
    <row r="2924" spans="1:27" ht="15" customHeight="1" x14ac:dyDescent="0.35">
      <c r="A2924" s="45"/>
      <c r="B2924" s="53" t="s">
        <v>138</v>
      </c>
      <c r="C2924" s="15">
        <f>P2905</f>
        <v>0</v>
      </c>
      <c r="D2924" s="54">
        <f>S2929*C2924</f>
        <v>0</v>
      </c>
      <c r="E2924" s="34">
        <f>D2987*C2924</f>
        <v>0</v>
      </c>
      <c r="F2924" s="68" t="s">
        <v>139</v>
      </c>
      <c r="G2924" s="74">
        <f>D2963-E2963</f>
        <v>44765.989999999991</v>
      </c>
      <c r="H2924" s="45"/>
      <c r="I2924" s="44"/>
      <c r="J2924" s="44"/>
      <c r="K2924" s="44"/>
      <c r="L2924" s="46"/>
      <c r="M2924" s="6" t="s">
        <v>140</v>
      </c>
      <c r="N2924" s="55"/>
      <c r="O2924" s="52"/>
      <c r="P2924" s="67"/>
      <c r="Q2924" s="67"/>
      <c r="R2924" s="6" t="s">
        <v>141</v>
      </c>
      <c r="S2924" s="55">
        <v>1850.8</v>
      </c>
      <c r="T2924" s="46"/>
      <c r="U2924" s="6" t="s">
        <v>142</v>
      </c>
      <c r="V2924" s="55">
        <f t="shared" si="551"/>
        <v>8404.35</v>
      </c>
      <c r="W2924" s="46">
        <v>6450</v>
      </c>
      <c r="X2924" s="6" t="s">
        <v>143</v>
      </c>
      <c r="Y2924" s="55">
        <f t="shared" si="558"/>
        <v>3168</v>
      </c>
      <c r="Z2924" s="56">
        <v>2400</v>
      </c>
      <c r="AA2924" s="46"/>
    </row>
    <row r="2925" spans="1:27" ht="15" customHeight="1" x14ac:dyDescent="0.2">
      <c r="A2925" s="45"/>
      <c r="B2925" s="53" t="s">
        <v>14</v>
      </c>
      <c r="C2925" s="15">
        <f>O2905</f>
        <v>2</v>
      </c>
      <c r="D2925" s="54">
        <f>S2928*C2925</f>
        <v>13801.2</v>
      </c>
      <c r="E2925" s="34">
        <f>D2986*C2925</f>
        <v>8860</v>
      </c>
      <c r="F2925" s="61"/>
      <c r="G2925" s="61"/>
      <c r="H2925" s="45"/>
      <c r="I2925" s="44"/>
      <c r="J2925" s="44"/>
      <c r="K2925" s="44"/>
      <c r="L2925" s="46"/>
      <c r="M2925" s="6"/>
      <c r="N2925" s="55"/>
      <c r="O2925" s="52"/>
      <c r="P2925" s="67"/>
      <c r="Q2925" s="67"/>
      <c r="R2925" s="6" t="s">
        <v>144</v>
      </c>
      <c r="S2925" s="55">
        <v>3005.85</v>
      </c>
      <c r="T2925" s="46"/>
      <c r="U2925" s="6" t="s">
        <v>145</v>
      </c>
      <c r="V2925" s="55">
        <f t="shared" si="551"/>
        <v>8404.35</v>
      </c>
      <c r="W2925" s="46">
        <v>6450</v>
      </c>
      <c r="AA2925" s="46"/>
    </row>
    <row r="2926" spans="1:27" ht="15" customHeight="1" x14ac:dyDescent="0.2">
      <c r="A2926" s="45"/>
      <c r="B2926" s="53" t="s">
        <v>16</v>
      </c>
      <c r="C2926" s="15">
        <f>Q2905</f>
        <v>0</v>
      </c>
      <c r="D2926" s="54">
        <f>S2931*C2926</f>
        <v>0</v>
      </c>
      <c r="E2926" s="34">
        <f>T2931*C2926</f>
        <v>0</v>
      </c>
      <c r="F2926" s="61"/>
      <c r="G2926" s="61"/>
      <c r="H2926" s="45"/>
      <c r="I2926" s="44"/>
      <c r="J2926" s="44"/>
      <c r="K2926" s="44"/>
      <c r="L2926" s="46"/>
      <c r="M2926" s="6" t="s">
        <v>146</v>
      </c>
      <c r="N2926" s="55">
        <f t="shared" ref="N2926:N2927" si="559">P2926*1.4</f>
        <v>5600</v>
      </c>
      <c r="O2926" s="52"/>
      <c r="P2926" s="67">
        <v>4000</v>
      </c>
      <c r="Q2926" s="67">
        <v>3787</v>
      </c>
      <c r="R2926" s="6" t="s">
        <v>147</v>
      </c>
      <c r="S2926" s="55">
        <v>6101.2</v>
      </c>
      <c r="T2926" s="46"/>
      <c r="U2926" s="46"/>
      <c r="V2926" s="46"/>
      <c r="W2926" s="46"/>
      <c r="X2926" s="46"/>
      <c r="Y2926" s="46"/>
      <c r="Z2926" s="46"/>
      <c r="AA2926" s="46"/>
    </row>
    <row r="2927" spans="1:27" ht="15" customHeight="1" x14ac:dyDescent="0.2">
      <c r="A2927" s="45"/>
      <c r="B2927" s="33" t="s">
        <v>148</v>
      </c>
      <c r="C2927" s="33"/>
      <c r="D2927" s="75">
        <f t="shared" ref="D2927:E2927" si="560">SUM(D2913:D2926)</f>
        <v>86183.989999999991</v>
      </c>
      <c r="E2927" s="75">
        <f t="shared" si="560"/>
        <v>57477</v>
      </c>
      <c r="F2927" s="75">
        <f>D2927-E2927</f>
        <v>28706.989999999991</v>
      </c>
      <c r="G2927" s="33"/>
      <c r="H2927" s="45"/>
      <c r="I2927" s="44"/>
      <c r="J2927" s="44"/>
      <c r="K2927" s="44"/>
      <c r="L2927" s="46"/>
      <c r="M2927" s="6" t="s">
        <v>149</v>
      </c>
      <c r="N2927" s="55">
        <f t="shared" si="559"/>
        <v>3360</v>
      </c>
      <c r="O2927" s="52"/>
      <c r="P2927" s="67">
        <v>2400</v>
      </c>
      <c r="Q2927" s="67">
        <v>2401</v>
      </c>
      <c r="R2927" s="6" t="s">
        <v>150</v>
      </c>
      <c r="S2927" s="55">
        <v>6900.6</v>
      </c>
      <c r="T2927" s="46"/>
      <c r="U2927" s="46"/>
      <c r="V2927" s="46"/>
      <c r="W2927" s="46"/>
      <c r="X2927" s="46"/>
      <c r="Y2927" s="46"/>
      <c r="Z2927" s="46"/>
      <c r="AA2927" s="46"/>
    </row>
    <row r="2928" spans="1:27" ht="15" customHeight="1" x14ac:dyDescent="0.2">
      <c r="A2928" s="45"/>
      <c r="B2928" s="77" t="s">
        <v>158</v>
      </c>
      <c r="C2928" s="15">
        <f>R2905</f>
        <v>0</v>
      </c>
      <c r="D2928" s="54">
        <f>V2914*C2928</f>
        <v>0</v>
      </c>
      <c r="E2928" s="34">
        <f t="shared" ref="E2928:E2930" si="561">J2980*C2928</f>
        <v>0</v>
      </c>
      <c r="F2928" s="45"/>
      <c r="G2928" s="45"/>
      <c r="H2928" s="45"/>
      <c r="I2928" s="44"/>
      <c r="J2928" s="44"/>
      <c r="K2928" s="44"/>
      <c r="L2928" s="46"/>
      <c r="M2928" s="6" t="s">
        <v>151</v>
      </c>
      <c r="N2928" s="55">
        <f>P2928*1.45</f>
        <v>6235</v>
      </c>
      <c r="O2928" s="52"/>
      <c r="P2928" s="67">
        <v>4300</v>
      </c>
      <c r="Q2928" s="67">
        <v>4001</v>
      </c>
      <c r="R2928" s="6" t="s">
        <v>152</v>
      </c>
      <c r="S2928" s="55">
        <v>6900.6</v>
      </c>
      <c r="T2928" s="46"/>
      <c r="U2928" s="46"/>
      <c r="V2928" s="46"/>
      <c r="W2928" s="46"/>
      <c r="X2928" s="46"/>
      <c r="Y2928" s="46"/>
      <c r="Z2928" s="46"/>
      <c r="AA2928" s="46"/>
    </row>
    <row r="2929" spans="1:27" ht="15" customHeight="1" x14ac:dyDescent="0.2">
      <c r="A2929" s="45"/>
      <c r="B2929" s="78" t="s">
        <v>159</v>
      </c>
      <c r="C2929" s="15">
        <f>T2905</f>
        <v>0</v>
      </c>
      <c r="D2929" s="54">
        <f t="shared" ref="D2929:D2930" si="562">V2914*C2929</f>
        <v>0</v>
      </c>
      <c r="E2929" s="34">
        <f t="shared" si="561"/>
        <v>0</v>
      </c>
      <c r="F2929" s="45"/>
      <c r="G2929" s="45"/>
      <c r="H2929" s="45"/>
      <c r="I2929" s="44"/>
      <c r="J2929" s="44"/>
      <c r="K2929" s="44"/>
      <c r="L2929" s="46"/>
      <c r="M2929" s="6" t="s">
        <v>154</v>
      </c>
      <c r="N2929" s="55">
        <f t="shared" ref="N2929:N2930" si="563">P2929*1.4</f>
        <v>5250</v>
      </c>
      <c r="O2929" s="52"/>
      <c r="P2929" s="67">
        <v>3750</v>
      </c>
      <c r="Q2929" s="67">
        <v>3751</v>
      </c>
      <c r="R2929" s="6" t="s">
        <v>155</v>
      </c>
      <c r="S2929" s="55">
        <v>8050</v>
      </c>
      <c r="T2929" s="46"/>
      <c r="U2929" s="46"/>
      <c r="V2929" s="46"/>
      <c r="W2929" s="46"/>
      <c r="X2929" s="46"/>
      <c r="Y2929" s="46"/>
      <c r="Z2929" s="46"/>
      <c r="AA2929" s="46"/>
    </row>
    <row r="2930" spans="1:27" ht="15" customHeight="1" x14ac:dyDescent="0.2">
      <c r="A2930" s="45"/>
      <c r="B2930" s="79" t="s">
        <v>161</v>
      </c>
      <c r="C2930" s="80">
        <f>S2905</f>
        <v>0</v>
      </c>
      <c r="D2930" s="81">
        <f t="shared" si="562"/>
        <v>0</v>
      </c>
      <c r="E2930" s="34">
        <f t="shared" si="561"/>
        <v>0</v>
      </c>
      <c r="F2930" s="45"/>
      <c r="G2930" s="45"/>
      <c r="H2930" s="45"/>
      <c r="I2930" s="44"/>
      <c r="J2930" s="44"/>
      <c r="K2930" s="44"/>
      <c r="L2930" s="46"/>
      <c r="M2930" s="6" t="s">
        <v>156</v>
      </c>
      <c r="N2930" s="55">
        <f t="shared" si="563"/>
        <v>7419.9999999999991</v>
      </c>
      <c r="O2930" s="52"/>
      <c r="P2930" s="67">
        <v>5300</v>
      </c>
      <c r="Q2930" s="67">
        <v>5001</v>
      </c>
      <c r="R2930" s="6" t="s">
        <v>157</v>
      </c>
      <c r="S2930" s="55">
        <v>8000</v>
      </c>
      <c r="T2930" s="46"/>
      <c r="U2930" s="46"/>
      <c r="V2930" s="46"/>
      <c r="W2930" s="46"/>
      <c r="X2930" s="46"/>
      <c r="Y2930" s="46"/>
      <c r="Z2930" s="46"/>
      <c r="AA2930" s="46"/>
    </row>
    <row r="2931" spans="1:27" ht="15" customHeight="1" x14ac:dyDescent="0.2">
      <c r="A2931" s="45"/>
      <c r="B2931" s="78" t="s">
        <v>20</v>
      </c>
      <c r="C2931" s="15">
        <f>U2905</f>
        <v>0</v>
      </c>
      <c r="D2931" s="81">
        <f>V2923*C2931</f>
        <v>0</v>
      </c>
      <c r="E2931" s="34">
        <f>W2923*C2931</f>
        <v>0</v>
      </c>
      <c r="F2931" s="45"/>
      <c r="G2931" s="45"/>
      <c r="H2931" s="45"/>
      <c r="I2931" s="44"/>
      <c r="J2931" s="44"/>
      <c r="K2931" s="44"/>
      <c r="L2931" s="46"/>
      <c r="M2931" s="6"/>
      <c r="N2931" s="55"/>
      <c r="O2931" s="52"/>
      <c r="P2931" s="67"/>
      <c r="Q2931" s="67"/>
      <c r="R2931" s="6" t="s">
        <v>16</v>
      </c>
      <c r="S2931" s="55">
        <v>1500</v>
      </c>
      <c r="T2931" s="46">
        <v>1100</v>
      </c>
      <c r="U2931" s="46"/>
      <c r="V2931" s="46"/>
      <c r="W2931" s="46"/>
      <c r="X2931" s="46"/>
      <c r="Y2931" s="46"/>
      <c r="Z2931" s="46"/>
      <c r="AA2931" s="46"/>
    </row>
    <row r="2932" spans="1:27" ht="15" customHeight="1" x14ac:dyDescent="0.2">
      <c r="A2932" s="45"/>
      <c r="B2932" s="78" t="s">
        <v>163</v>
      </c>
      <c r="C2932" s="15">
        <f>V2905</f>
        <v>0</v>
      </c>
      <c r="D2932" s="81">
        <f t="shared" ref="D2932:D2933" si="564">V2917*C2932</f>
        <v>0</v>
      </c>
      <c r="E2932" s="34">
        <f>W2922*C2932</f>
        <v>0</v>
      </c>
      <c r="F2932" s="45"/>
      <c r="G2932" s="45"/>
      <c r="H2932" s="45"/>
      <c r="I2932" s="44"/>
      <c r="J2932" s="44"/>
      <c r="K2932" s="44"/>
      <c r="L2932" s="46"/>
      <c r="M2932" s="6" t="s">
        <v>160</v>
      </c>
      <c r="N2932" s="55"/>
      <c r="O2932" s="52"/>
      <c r="P2932" s="67"/>
      <c r="Q2932" s="67"/>
      <c r="R2932" s="46"/>
      <c r="S2932" s="46"/>
      <c r="T2932" s="46"/>
      <c r="U2932" s="46"/>
      <c r="V2932" s="46"/>
      <c r="W2932" s="46"/>
      <c r="X2932" s="46"/>
      <c r="Y2932" s="46"/>
      <c r="Z2932" s="46"/>
      <c r="AA2932" s="46"/>
    </row>
    <row r="2933" spans="1:27" ht="15" customHeight="1" x14ac:dyDescent="0.2">
      <c r="A2933" s="45"/>
      <c r="B2933" s="78" t="s">
        <v>165</v>
      </c>
      <c r="C2933" s="15">
        <f>W2905</f>
        <v>0</v>
      </c>
      <c r="D2933" s="81">
        <f t="shared" si="564"/>
        <v>0</v>
      </c>
      <c r="E2933" s="34">
        <f>J2985*C2933</f>
        <v>0</v>
      </c>
      <c r="F2933" s="45"/>
      <c r="G2933" s="45"/>
      <c r="H2933" s="45"/>
      <c r="I2933" s="44"/>
      <c r="J2933" s="44"/>
      <c r="K2933" s="44"/>
      <c r="L2933" s="46"/>
      <c r="M2933" s="6"/>
      <c r="N2933" s="55"/>
      <c r="O2933" s="52"/>
      <c r="P2933" s="67"/>
      <c r="Q2933" s="67"/>
      <c r="R2933" s="46"/>
      <c r="S2933" s="46"/>
      <c r="T2933" s="46"/>
      <c r="U2933" s="46"/>
      <c r="V2933" s="46"/>
      <c r="W2933" s="46"/>
      <c r="X2933" s="46"/>
      <c r="Y2933" s="46"/>
      <c r="Z2933" s="46"/>
      <c r="AA2933" s="46"/>
    </row>
    <row r="2934" spans="1:27" ht="15" customHeight="1" x14ac:dyDescent="0.2">
      <c r="A2934" s="45"/>
      <c r="B2934" s="53" t="s">
        <v>23</v>
      </c>
      <c r="C2934" s="15">
        <f>X2905</f>
        <v>0</v>
      </c>
      <c r="D2934" s="81">
        <f>V2915*C2934</f>
        <v>0</v>
      </c>
      <c r="E2934" s="34">
        <f>W2915*C2934</f>
        <v>0</v>
      </c>
      <c r="F2934" s="45"/>
      <c r="G2934" s="45"/>
      <c r="H2934" s="45"/>
      <c r="I2934" s="44"/>
      <c r="J2934" s="44"/>
      <c r="K2934" s="44"/>
      <c r="L2934" s="46"/>
      <c r="M2934" s="6" t="s">
        <v>162</v>
      </c>
      <c r="N2934" s="55">
        <f t="shared" ref="N2934:N2936" si="565">P2934*1.43</f>
        <v>1501.5</v>
      </c>
      <c r="O2934" s="52"/>
      <c r="P2934" s="67">
        <v>1050</v>
      </c>
      <c r="Q2934" s="67">
        <v>1151</v>
      </c>
      <c r="R2934" s="46"/>
      <c r="S2934" s="46"/>
      <c r="T2934" s="46"/>
      <c r="U2934" s="46"/>
      <c r="V2934" s="46"/>
      <c r="W2934" s="46"/>
      <c r="X2934" s="46"/>
      <c r="Y2934" s="46"/>
      <c r="Z2934" s="46"/>
      <c r="AA2934" s="46"/>
    </row>
    <row r="2935" spans="1:27" ht="15" customHeight="1" x14ac:dyDescent="0.2">
      <c r="A2935" s="45"/>
      <c r="B2935" s="49" t="s">
        <v>95</v>
      </c>
      <c r="C2935" s="33"/>
      <c r="D2935" s="75">
        <f t="shared" ref="D2935:E2935" si="566">SUM(D2928:D2934)</f>
        <v>0</v>
      </c>
      <c r="E2935" s="82">
        <f t="shared" si="566"/>
        <v>0</v>
      </c>
      <c r="F2935" s="45"/>
      <c r="G2935" s="45"/>
      <c r="H2935" s="45"/>
      <c r="I2935" s="44"/>
      <c r="J2935" s="44"/>
      <c r="K2935" s="44"/>
      <c r="L2935" s="46"/>
      <c r="M2935" s="6" t="s">
        <v>164</v>
      </c>
      <c r="N2935" s="55">
        <f t="shared" si="565"/>
        <v>1501.5</v>
      </c>
      <c r="O2935" s="52"/>
      <c r="P2935" s="67">
        <v>1050</v>
      </c>
      <c r="Q2935" s="67">
        <v>1151</v>
      </c>
      <c r="R2935" s="46"/>
      <c r="S2935" s="46"/>
      <c r="T2935" s="46"/>
      <c r="U2935" s="46"/>
      <c r="V2935" s="46"/>
      <c r="W2935" s="46"/>
      <c r="X2935" s="46"/>
      <c r="Y2935" s="46"/>
      <c r="Z2935" s="46"/>
      <c r="AA2935" s="46"/>
    </row>
    <row r="2936" spans="1:27" ht="15" customHeight="1" x14ac:dyDescent="0.2">
      <c r="A2936" s="45"/>
      <c r="B2936" s="53" t="s">
        <v>36</v>
      </c>
      <c r="C2936" s="15">
        <f>AL2905</f>
        <v>4</v>
      </c>
      <c r="D2936" s="83">
        <f>N2934*C2936</f>
        <v>6006</v>
      </c>
      <c r="E2936" s="34">
        <f>P2934*C2936</f>
        <v>4200</v>
      </c>
      <c r="F2936" s="45"/>
      <c r="G2936" s="45"/>
      <c r="H2936" s="45"/>
      <c r="I2936" s="44"/>
      <c r="J2936" s="44"/>
      <c r="K2936" s="44"/>
      <c r="L2936" s="46"/>
      <c r="M2936" s="6" t="s">
        <v>166</v>
      </c>
      <c r="N2936" s="55">
        <f t="shared" si="565"/>
        <v>1501.5</v>
      </c>
      <c r="O2936" s="52"/>
      <c r="P2936" s="67">
        <v>1050</v>
      </c>
      <c r="Q2936" s="67">
        <v>1151</v>
      </c>
      <c r="R2936" s="46"/>
      <c r="S2936" s="46"/>
      <c r="T2936" s="46"/>
      <c r="U2936" s="46"/>
      <c r="V2936" s="46"/>
      <c r="W2936" s="46"/>
      <c r="X2936" s="46"/>
      <c r="Y2936" s="46"/>
      <c r="Z2936" s="46"/>
      <c r="AA2936" s="46"/>
    </row>
    <row r="2937" spans="1:27" ht="15" customHeight="1" x14ac:dyDescent="0.2">
      <c r="A2937" s="45"/>
      <c r="B2937" s="53" t="s">
        <v>35</v>
      </c>
      <c r="C2937" s="15">
        <f>AK2905</f>
        <v>0</v>
      </c>
      <c r="D2937" s="83">
        <f t="shared" ref="D2937:D2939" si="567">N2936*C2937</f>
        <v>0</v>
      </c>
      <c r="E2937" s="34">
        <f t="shared" ref="E2937:E2939" si="568">P2936*C2937</f>
        <v>0</v>
      </c>
      <c r="F2937" s="45"/>
      <c r="G2937" s="45"/>
      <c r="H2937" s="45"/>
      <c r="I2937" s="44"/>
      <c r="J2937" s="44"/>
      <c r="K2937" s="44"/>
      <c r="L2937" s="46"/>
      <c r="M2937" s="6" t="s">
        <v>167</v>
      </c>
      <c r="N2937" s="55">
        <f>P2937*1.39</f>
        <v>1251</v>
      </c>
      <c r="O2937" s="52"/>
      <c r="P2937" s="67">
        <v>900</v>
      </c>
      <c r="Q2937" s="67">
        <v>851</v>
      </c>
      <c r="R2937" s="46"/>
      <c r="S2937" s="46"/>
      <c r="T2937" s="46"/>
      <c r="U2937" s="46"/>
      <c r="V2937" s="46"/>
      <c r="W2937" s="46"/>
      <c r="X2937" s="46"/>
      <c r="Y2937" s="46"/>
      <c r="Z2937" s="46"/>
      <c r="AA2937" s="46"/>
    </row>
    <row r="2938" spans="1:27" ht="15" customHeight="1" x14ac:dyDescent="0.2">
      <c r="A2938" s="45"/>
      <c r="B2938" s="84" t="s">
        <v>169</v>
      </c>
      <c r="C2938" s="15">
        <f>AM2905</f>
        <v>3</v>
      </c>
      <c r="D2938" s="83">
        <f t="shared" si="567"/>
        <v>3753</v>
      </c>
      <c r="E2938" s="34">
        <f t="shared" si="568"/>
        <v>2700</v>
      </c>
      <c r="F2938" s="85"/>
      <c r="G2938" s="45"/>
      <c r="H2938" s="45"/>
      <c r="I2938" s="44"/>
      <c r="J2938" s="44"/>
      <c r="K2938" s="44"/>
      <c r="L2938" s="46"/>
      <c r="M2938" s="6" t="s">
        <v>168</v>
      </c>
      <c r="N2938" s="55">
        <f>P2938*1.42</f>
        <v>852</v>
      </c>
      <c r="O2938" s="52"/>
      <c r="P2938" s="67">
        <v>600</v>
      </c>
      <c r="Q2938" s="67">
        <v>851</v>
      </c>
      <c r="R2938" s="46"/>
      <c r="S2938" s="46"/>
      <c r="T2938" s="46"/>
      <c r="U2938" s="46"/>
      <c r="V2938" s="46"/>
      <c r="W2938" s="46"/>
      <c r="X2938" s="46"/>
      <c r="Y2938" s="46"/>
      <c r="Z2938" s="46"/>
      <c r="AA2938" s="46"/>
    </row>
    <row r="2939" spans="1:27" ht="15" customHeight="1" x14ac:dyDescent="0.2">
      <c r="A2939" s="45"/>
      <c r="B2939" s="84" t="s">
        <v>38</v>
      </c>
      <c r="C2939" s="15">
        <f>AN2905</f>
        <v>0</v>
      </c>
      <c r="D2939" s="83">
        <f t="shared" si="567"/>
        <v>0</v>
      </c>
      <c r="E2939" s="34">
        <f t="shared" si="568"/>
        <v>0</v>
      </c>
      <c r="F2939" s="45"/>
      <c r="G2939" s="45"/>
      <c r="H2939" s="45"/>
      <c r="I2939" s="44"/>
      <c r="J2939" s="44"/>
      <c r="K2939" s="44"/>
      <c r="L2939" s="46"/>
      <c r="M2939" s="46"/>
      <c r="N2939" s="46"/>
      <c r="O2939" s="46"/>
      <c r="P2939" s="46"/>
      <c r="Q2939" s="46"/>
      <c r="R2939" s="46"/>
      <c r="S2939" s="46"/>
      <c r="T2939" s="46"/>
      <c r="U2939" s="46"/>
      <c r="V2939" s="46"/>
      <c r="W2939" s="46"/>
      <c r="X2939" s="46"/>
      <c r="Y2939" s="46"/>
      <c r="Z2939" s="46"/>
      <c r="AA2939" s="46"/>
    </row>
    <row r="2940" spans="1:27" ht="15" customHeight="1" x14ac:dyDescent="0.2">
      <c r="A2940" s="45"/>
      <c r="B2940" s="84" t="s">
        <v>170</v>
      </c>
      <c r="C2940" s="15">
        <f>AO2905</f>
        <v>0</v>
      </c>
      <c r="D2940" s="83">
        <f>N2935*C2940</f>
        <v>0</v>
      </c>
      <c r="E2940" s="34">
        <f>P2935*C2940</f>
        <v>0</v>
      </c>
      <c r="F2940" s="45"/>
      <c r="G2940" s="45"/>
      <c r="H2940" s="45"/>
      <c r="L2940" s="24"/>
      <c r="M2940" s="24"/>
      <c r="N2940" s="24"/>
      <c r="O2940" s="24"/>
      <c r="P2940" s="24"/>
      <c r="Q2940" s="24"/>
    </row>
    <row r="2941" spans="1:27" ht="15" customHeight="1" x14ac:dyDescent="0.2">
      <c r="A2941" s="45"/>
      <c r="B2941" s="53" t="s">
        <v>31</v>
      </c>
      <c r="C2941" s="15">
        <f>AF2905</f>
        <v>0</v>
      </c>
      <c r="D2941" s="83">
        <f>N2926*C2941</f>
        <v>0</v>
      </c>
      <c r="E2941" s="34">
        <f>P2926*C2941</f>
        <v>0</v>
      </c>
      <c r="F2941" s="45"/>
      <c r="G2941" s="45"/>
      <c r="H2941" s="45"/>
      <c r="L2941" s="24"/>
      <c r="M2941" s="24"/>
      <c r="N2941" s="24"/>
      <c r="O2941" s="24"/>
      <c r="P2941" s="24"/>
      <c r="Q2941" s="24"/>
    </row>
    <row r="2942" spans="1:27" ht="15" customHeight="1" x14ac:dyDescent="0.2">
      <c r="A2942" s="45"/>
      <c r="B2942" s="53" t="s">
        <v>171</v>
      </c>
      <c r="C2942" s="15">
        <f>AH2905</f>
        <v>0</v>
      </c>
      <c r="D2942" s="83">
        <f>N2926*C2942</f>
        <v>0</v>
      </c>
      <c r="E2942" s="34">
        <f>P2926*C2942</f>
        <v>0</v>
      </c>
      <c r="F2942" s="45"/>
      <c r="G2942" s="45"/>
      <c r="H2942" s="45"/>
      <c r="L2942" s="24"/>
      <c r="M2942" s="24"/>
      <c r="N2942" s="24"/>
      <c r="O2942" s="24"/>
      <c r="P2942" s="24"/>
      <c r="Q2942" s="24"/>
    </row>
    <row r="2943" spans="1:27" ht="15" customHeight="1" x14ac:dyDescent="0.2">
      <c r="A2943" s="45"/>
      <c r="B2943" s="53" t="s">
        <v>151</v>
      </c>
      <c r="C2943" s="15">
        <f>AG2905</f>
        <v>0</v>
      </c>
      <c r="D2943" s="83">
        <f>N2928*C2943</f>
        <v>0</v>
      </c>
      <c r="E2943" s="34">
        <f>P2928*C2943</f>
        <v>0</v>
      </c>
      <c r="F2943" s="45"/>
      <c r="G2943" s="45"/>
      <c r="H2943" s="45"/>
      <c r="L2943" s="24"/>
      <c r="M2943" s="24"/>
      <c r="N2943" s="24"/>
      <c r="O2943" s="24"/>
      <c r="P2943" s="24"/>
      <c r="Q2943" s="24"/>
    </row>
    <row r="2944" spans="1:27" ht="15" customHeight="1" x14ac:dyDescent="0.2">
      <c r="A2944" s="45"/>
      <c r="B2944" s="53" t="s">
        <v>173</v>
      </c>
      <c r="C2944" s="15">
        <f>AJ2905</f>
        <v>0</v>
      </c>
      <c r="D2944" s="83">
        <f>N2926*C2944</f>
        <v>0</v>
      </c>
      <c r="E2944" s="34">
        <f>P2926*C2944</f>
        <v>0</v>
      </c>
      <c r="F2944" s="45"/>
      <c r="G2944" s="45"/>
      <c r="H2944" s="45"/>
    </row>
    <row r="2945" spans="1:12" ht="15" customHeight="1" x14ac:dyDescent="0.2">
      <c r="A2945" s="45"/>
      <c r="B2945" s="53" t="s">
        <v>174</v>
      </c>
      <c r="C2945" s="15">
        <f>AE2905</f>
        <v>0</v>
      </c>
      <c r="D2945" s="83">
        <f>N2930*C2945</f>
        <v>0</v>
      </c>
      <c r="E2945" s="34">
        <f>P2926*C2945</f>
        <v>0</v>
      </c>
      <c r="F2945" s="45"/>
      <c r="G2945" s="45"/>
      <c r="H2945" s="45"/>
      <c r="L2945" s="86" t="s">
        <v>172</v>
      </c>
    </row>
    <row r="2946" spans="1:12" ht="15" customHeight="1" x14ac:dyDescent="0.2">
      <c r="A2946" s="45"/>
      <c r="B2946" s="87" t="s">
        <v>27</v>
      </c>
      <c r="C2946" s="15">
        <f>AB2905</f>
        <v>33</v>
      </c>
      <c r="D2946" s="83">
        <f t="shared" ref="D2946:D2947" si="569">N2918*C2946</f>
        <v>46200</v>
      </c>
      <c r="E2946" s="34">
        <f t="shared" ref="E2946:E2947" si="570">P2918*C2946</f>
        <v>33000</v>
      </c>
      <c r="F2946" s="45"/>
      <c r="G2946" s="45"/>
      <c r="H2946" s="45"/>
    </row>
    <row r="2947" spans="1:12" ht="15" customHeight="1" x14ac:dyDescent="0.2">
      <c r="A2947" s="45"/>
      <c r="B2947" s="87" t="s">
        <v>28</v>
      </c>
      <c r="C2947" s="15">
        <f>AC2905</f>
        <v>0</v>
      </c>
      <c r="D2947" s="83">
        <f t="shared" si="569"/>
        <v>0</v>
      </c>
      <c r="E2947" s="34">
        <f t="shared" si="570"/>
        <v>0</v>
      </c>
      <c r="F2947" s="45"/>
      <c r="G2947" s="45"/>
      <c r="H2947" s="45"/>
      <c r="L2947" s="86" t="s">
        <v>107</v>
      </c>
    </row>
    <row r="2948" spans="1:12" ht="15" customHeight="1" x14ac:dyDescent="0.2">
      <c r="A2948" s="45"/>
      <c r="B2948" s="53" t="s">
        <v>177</v>
      </c>
      <c r="C2948" s="15">
        <f>AD2905</f>
        <v>0</v>
      </c>
      <c r="D2948" s="83">
        <f>N2923*C2948</f>
        <v>0</v>
      </c>
      <c r="E2948" s="34">
        <f>P2923*C2948</f>
        <v>0</v>
      </c>
      <c r="F2948" s="45"/>
      <c r="G2948" s="45"/>
      <c r="H2948" s="45"/>
    </row>
    <row r="2949" spans="1:12" ht="15" customHeight="1" x14ac:dyDescent="0.2">
      <c r="A2949" s="45"/>
      <c r="B2949" s="49" t="s">
        <v>94</v>
      </c>
      <c r="C2949" s="33"/>
      <c r="D2949" s="75">
        <f t="shared" ref="D2949:E2949" si="571">SUM(D2936:D2948)</f>
        <v>55959</v>
      </c>
      <c r="E2949" s="82">
        <f>SUM(E2936:E2948)</f>
        <v>39900</v>
      </c>
      <c r="F2949" s="85">
        <f>D2949-E2949</f>
        <v>16059</v>
      </c>
      <c r="G2949" s="45"/>
      <c r="H2949" s="88"/>
      <c r="L2949" s="86" t="s">
        <v>175</v>
      </c>
    </row>
    <row r="2950" spans="1:12" ht="15" customHeight="1" x14ac:dyDescent="0.2">
      <c r="A2950" s="45"/>
      <c r="B2950" s="78" t="s">
        <v>39</v>
      </c>
      <c r="C2950" s="89">
        <f>AP2905</f>
        <v>0</v>
      </c>
      <c r="D2950" s="83">
        <f>Y2923*C2950</f>
        <v>0</v>
      </c>
      <c r="E2950" s="34">
        <f>Z2923*C2950</f>
        <v>0</v>
      </c>
      <c r="F2950" s="88"/>
      <c r="G2950" s="88"/>
      <c r="H2950" s="88"/>
      <c r="L2950" s="86" t="s">
        <v>176</v>
      </c>
    </row>
    <row r="2951" spans="1:12" ht="15" customHeight="1" x14ac:dyDescent="0.2">
      <c r="A2951" s="45"/>
      <c r="B2951" s="78" t="s">
        <v>40</v>
      </c>
      <c r="C2951" s="90">
        <f>AQ2905</f>
        <v>0</v>
      </c>
      <c r="D2951" s="83">
        <f t="shared" ref="D2951:D2953" si="572">Y2914*C2951</f>
        <v>0</v>
      </c>
      <c r="E2951" s="34">
        <f>Z2914*C2951</f>
        <v>0</v>
      </c>
      <c r="F2951" s="88"/>
      <c r="G2951" s="88"/>
      <c r="H2951" s="88"/>
      <c r="L2951" s="86" t="s">
        <v>178</v>
      </c>
    </row>
    <row r="2952" spans="1:12" ht="15" customHeight="1" x14ac:dyDescent="0.2">
      <c r="A2952" s="45"/>
      <c r="B2952" s="78" t="s">
        <v>33</v>
      </c>
      <c r="C2952" s="90">
        <f>AR2905</f>
        <v>0</v>
      </c>
      <c r="D2952" s="83">
        <f t="shared" si="572"/>
        <v>0</v>
      </c>
      <c r="E2952" s="34">
        <f>P2925*C2952</f>
        <v>0</v>
      </c>
      <c r="F2952" s="88"/>
      <c r="G2952" s="88"/>
      <c r="H2952" s="88"/>
      <c r="L2952" s="86" t="s">
        <v>179</v>
      </c>
    </row>
    <row r="2953" spans="1:12" ht="15" customHeight="1" x14ac:dyDescent="0.2">
      <c r="A2953" s="45"/>
      <c r="B2953" s="78" t="s">
        <v>32</v>
      </c>
      <c r="C2953" s="90">
        <f>AS2905</f>
        <v>0</v>
      </c>
      <c r="D2953" s="83">
        <f t="shared" si="572"/>
        <v>0</v>
      </c>
      <c r="E2953" s="34">
        <f>Z2915*C2953</f>
        <v>0</v>
      </c>
      <c r="F2953" s="88"/>
      <c r="G2953" s="88"/>
      <c r="H2953" s="88"/>
      <c r="L2953" s="86" t="s">
        <v>180</v>
      </c>
    </row>
    <row r="2954" spans="1:12" ht="15" customHeight="1" x14ac:dyDescent="0.2">
      <c r="A2954" s="45"/>
      <c r="B2954" s="78" t="s">
        <v>41</v>
      </c>
      <c r="C2954" s="90">
        <f>AT2905</f>
        <v>0</v>
      </c>
      <c r="D2954" s="83">
        <f>Y2922*C2954</f>
        <v>0</v>
      </c>
      <c r="E2954" s="34">
        <f>Z2922*C2954</f>
        <v>0</v>
      </c>
      <c r="F2954" s="88"/>
      <c r="G2954" s="88"/>
      <c r="H2954" s="88"/>
      <c r="L2954" s="86" t="s">
        <v>181</v>
      </c>
    </row>
    <row r="2955" spans="1:12" ht="15" customHeight="1" x14ac:dyDescent="0.2">
      <c r="A2955" s="45"/>
      <c r="B2955" s="78" t="s">
        <v>42</v>
      </c>
      <c r="C2955" s="90">
        <f>AU2905</f>
        <v>0</v>
      </c>
      <c r="D2955" s="83">
        <f>Y2917*C2955</f>
        <v>0</v>
      </c>
      <c r="E2955" s="34">
        <f>Z2917*C2955</f>
        <v>0</v>
      </c>
      <c r="F2955" s="88"/>
      <c r="G2955" s="88"/>
      <c r="H2955" s="88"/>
    </row>
    <row r="2956" spans="1:12" ht="15" customHeight="1" x14ac:dyDescent="0.2">
      <c r="A2956" s="45"/>
      <c r="B2956" s="78" t="s">
        <v>43</v>
      </c>
      <c r="C2956" s="90">
        <f>AV2905</f>
        <v>0</v>
      </c>
      <c r="D2956" s="83">
        <f t="shared" ref="D2956:D2958" si="573">Y2919*C2956</f>
        <v>0</v>
      </c>
      <c r="E2956" s="34">
        <f>Z2919*C2956</f>
        <v>0</v>
      </c>
      <c r="F2956" s="88"/>
      <c r="G2956" s="88"/>
      <c r="H2956" s="88"/>
      <c r="L2956" s="86" t="s">
        <v>140</v>
      </c>
    </row>
    <row r="2957" spans="1:12" ht="15" customHeight="1" x14ac:dyDescent="0.2">
      <c r="A2957" s="45"/>
      <c r="B2957" s="78" t="s">
        <v>44</v>
      </c>
      <c r="C2957" s="90">
        <f>AW2905</f>
        <v>0</v>
      </c>
      <c r="D2957" s="83">
        <f t="shared" si="573"/>
        <v>0</v>
      </c>
      <c r="E2957" s="34">
        <f>Z2921*C2957</f>
        <v>0</v>
      </c>
      <c r="F2957" s="88"/>
      <c r="G2957" s="88"/>
      <c r="H2957" s="88"/>
    </row>
    <row r="2958" spans="1:12" ht="15" customHeight="1" x14ac:dyDescent="0.2">
      <c r="A2958" s="45"/>
      <c r="B2958" s="78" t="s">
        <v>45</v>
      </c>
      <c r="C2958" s="90">
        <f>AX2905</f>
        <v>0</v>
      </c>
      <c r="D2958" s="83">
        <f t="shared" si="573"/>
        <v>0</v>
      </c>
      <c r="E2958" s="34">
        <f>Z2920*C2958</f>
        <v>0</v>
      </c>
      <c r="F2958" s="88"/>
      <c r="G2958" s="88"/>
      <c r="H2958" s="88"/>
      <c r="L2958" s="86" t="s">
        <v>182</v>
      </c>
    </row>
    <row r="2959" spans="1:12" ht="15" customHeight="1" x14ac:dyDescent="0.2">
      <c r="A2959" s="45"/>
      <c r="B2959" s="78" t="s">
        <v>46</v>
      </c>
      <c r="C2959" s="90">
        <f>AY2905</f>
        <v>0</v>
      </c>
      <c r="D2959" s="83">
        <f>Y2918*C2959</f>
        <v>0</v>
      </c>
      <c r="E2959" s="34">
        <f>Z2918*C2959</f>
        <v>0</v>
      </c>
      <c r="F2959" s="88"/>
      <c r="G2959" s="88"/>
      <c r="H2959" s="88"/>
      <c r="L2959" s="86" t="s">
        <v>183</v>
      </c>
    </row>
    <row r="2960" spans="1:12" ht="15" customHeight="1" x14ac:dyDescent="0.2">
      <c r="A2960" s="45"/>
      <c r="B2960" s="53"/>
      <c r="C2960" s="89"/>
      <c r="D2960" s="83">
        <f t="shared" ref="D2960:D2961" si="574">Y2923*C2960</f>
        <v>0</v>
      </c>
      <c r="E2960" s="34">
        <f t="shared" ref="E2960:E2961" si="575">P2933*C2960</f>
        <v>0</v>
      </c>
      <c r="F2960" s="88"/>
      <c r="G2960" s="88"/>
      <c r="H2960" s="88"/>
      <c r="L2960" s="86" t="s">
        <v>184</v>
      </c>
    </row>
    <row r="2961" spans="1:26" ht="15" customHeight="1" x14ac:dyDescent="0.2">
      <c r="A2961" s="45"/>
      <c r="B2961" s="53"/>
      <c r="C2961" s="89"/>
      <c r="D2961" s="83">
        <f t="shared" si="574"/>
        <v>0</v>
      </c>
      <c r="E2961" s="34">
        <f t="shared" si="575"/>
        <v>0</v>
      </c>
      <c r="F2961" s="88"/>
      <c r="G2961" s="88"/>
      <c r="H2961" s="88"/>
    </row>
    <row r="2962" spans="1:26" ht="15" customHeight="1" x14ac:dyDescent="0.2">
      <c r="A2962" s="45"/>
      <c r="B2962" s="91"/>
      <c r="C2962" s="91"/>
      <c r="D2962" s="92">
        <f t="shared" ref="D2962:E2962" si="576">SUM(D2950:D2961)</f>
        <v>0</v>
      </c>
      <c r="E2962" s="93">
        <f t="shared" si="576"/>
        <v>0</v>
      </c>
      <c r="F2962" s="41"/>
      <c r="G2962" s="88"/>
      <c r="H2962" s="45"/>
      <c r="L2962" s="86" t="s">
        <v>160</v>
      </c>
    </row>
    <row r="2963" spans="1:26" ht="15" customHeight="1" x14ac:dyDescent="0.2">
      <c r="A2963" s="45"/>
      <c r="B2963" s="33" t="s">
        <v>187</v>
      </c>
      <c r="C2963" s="61"/>
      <c r="D2963" s="94">
        <f>SUM(D2935,D2927,D2949,D2962)</f>
        <v>142142.99</v>
      </c>
      <c r="E2963" s="95">
        <f>SUM(E2962,E2935,E2927,E2949)</f>
        <v>97377</v>
      </c>
      <c r="F2963" s="92">
        <f>SUM(F2962,F2949,F2938,F2927)</f>
        <v>44765.989999999991</v>
      </c>
      <c r="G2963" s="45"/>
      <c r="H2963" s="45"/>
    </row>
    <row r="2964" spans="1:26" ht="15" customHeight="1" x14ac:dyDescent="0.2">
      <c r="A2964" s="45"/>
      <c r="B2964" s="45"/>
      <c r="C2964" s="45"/>
      <c r="D2964" s="45"/>
      <c r="E2964" s="45"/>
      <c r="F2964" s="45"/>
      <c r="G2964" s="45"/>
      <c r="H2964" s="45"/>
      <c r="L2964" s="86" t="s">
        <v>185</v>
      </c>
    </row>
    <row r="2965" spans="1:26" ht="15" customHeight="1" x14ac:dyDescent="0.2">
      <c r="L2965" s="86" t="s">
        <v>186</v>
      </c>
    </row>
    <row r="2966" spans="1:26" ht="15" customHeight="1" x14ac:dyDescent="0.2">
      <c r="L2966" s="86" t="s">
        <v>188</v>
      </c>
    </row>
    <row r="2967" spans="1:26" ht="15.75" customHeight="1" x14ac:dyDescent="0.2"/>
    <row r="2968" spans="1:26" ht="15" customHeight="1" x14ac:dyDescent="0.2">
      <c r="L2968" s="86" t="s">
        <v>189</v>
      </c>
    </row>
    <row r="2969" spans="1:26" ht="15.75" customHeight="1" x14ac:dyDescent="0.2"/>
    <row r="2970" spans="1:26" ht="15" customHeight="1" x14ac:dyDescent="0.2">
      <c r="L2970" s="86" t="s">
        <v>190</v>
      </c>
    </row>
    <row r="2971" spans="1:26" ht="15" customHeight="1" x14ac:dyDescent="0.2">
      <c r="L2971" s="86" t="s">
        <v>191</v>
      </c>
    </row>
    <row r="2972" spans="1:26" ht="15" customHeight="1" x14ac:dyDescent="0.2">
      <c r="L2972" s="24" t="s">
        <v>192</v>
      </c>
      <c r="M2972" s="24"/>
      <c r="N2972" s="24"/>
      <c r="O2972" s="24"/>
      <c r="P2972" s="24"/>
      <c r="Q2972" s="24"/>
      <c r="R2972" s="24"/>
      <c r="S2972" s="24"/>
    </row>
    <row r="2973" spans="1:26" ht="15" customHeight="1" x14ac:dyDescent="0.2">
      <c r="B2973" s="33"/>
      <c r="C2973" s="96"/>
      <c r="D2973" s="96" t="s">
        <v>193</v>
      </c>
      <c r="E2973" s="96"/>
      <c r="F2973" s="96"/>
      <c r="G2973" s="96"/>
      <c r="H2973" s="33" t="s">
        <v>193</v>
      </c>
      <c r="I2973" s="96"/>
      <c r="J2973" s="96"/>
      <c r="K2973" s="96"/>
      <c r="L2973" s="33" t="s">
        <v>194</v>
      </c>
      <c r="M2973" s="96"/>
      <c r="N2973" s="96"/>
      <c r="O2973" s="96"/>
      <c r="P2973" s="96"/>
      <c r="Q2973" s="96"/>
      <c r="R2973" s="96"/>
      <c r="S2973" s="96"/>
      <c r="T2973" s="96"/>
      <c r="U2973" s="96"/>
      <c r="V2973" s="96"/>
      <c r="W2973" s="96"/>
      <c r="X2973" s="96"/>
      <c r="Y2973" s="96"/>
      <c r="Z2973" s="96"/>
    </row>
    <row r="2974" spans="1:26" ht="15" customHeight="1" x14ac:dyDescent="0.2">
      <c r="B2974" s="33" t="s">
        <v>195</v>
      </c>
      <c r="C2974" s="96" t="s">
        <v>101</v>
      </c>
      <c r="D2974" s="96"/>
      <c r="E2974" s="96"/>
      <c r="F2974" s="96"/>
      <c r="G2974" s="96"/>
      <c r="H2974" s="33"/>
      <c r="I2974" s="96"/>
      <c r="J2974" s="96"/>
      <c r="K2974" s="96"/>
      <c r="L2974" s="33" t="s">
        <v>196</v>
      </c>
      <c r="M2974" s="97">
        <f t="shared" ref="M2974:M2975" si="577">V3005*1.35</f>
        <v>0</v>
      </c>
      <c r="N2974" s="96"/>
      <c r="O2974" s="96"/>
      <c r="P2974" s="96"/>
      <c r="Q2974" s="96"/>
      <c r="R2974" s="96"/>
      <c r="S2974" s="96"/>
      <c r="T2974" s="96"/>
      <c r="U2974" s="96"/>
      <c r="V2974" s="96"/>
      <c r="W2974" s="96"/>
      <c r="X2974" s="96"/>
      <c r="Y2974" s="96"/>
      <c r="Z2974" s="96"/>
    </row>
    <row r="2975" spans="1:26" ht="15" customHeight="1" x14ac:dyDescent="0.2">
      <c r="B2975" s="33" t="s">
        <v>104</v>
      </c>
      <c r="C2975" s="98">
        <v>651</v>
      </c>
      <c r="D2975" s="96">
        <v>434</v>
      </c>
      <c r="E2975" s="96">
        <f t="shared" ref="E2975:E2978" si="578">D2975*50%</f>
        <v>217</v>
      </c>
      <c r="F2975" s="96"/>
      <c r="G2975" s="96"/>
      <c r="H2975" s="33" t="s">
        <v>197</v>
      </c>
      <c r="I2975" s="96"/>
      <c r="J2975" s="96"/>
      <c r="K2975" s="96"/>
      <c r="L2975" s="33" t="s">
        <v>198</v>
      </c>
      <c r="M2975" s="97" t="e">
        <f t="shared" si="577"/>
        <v>#VALUE!</v>
      </c>
      <c r="N2975" s="96"/>
      <c r="O2975" s="96"/>
      <c r="P2975" s="96"/>
      <c r="Q2975" s="96"/>
      <c r="R2975" s="96"/>
      <c r="S2975" s="96"/>
      <c r="T2975" s="96"/>
      <c r="U2975" s="96"/>
      <c r="V2975" s="96"/>
      <c r="W2975" s="96"/>
      <c r="X2975" s="96"/>
      <c r="Y2975" s="96"/>
      <c r="Z2975" s="96"/>
    </row>
    <row r="2976" spans="1:26" ht="15" customHeight="1" x14ac:dyDescent="0.2">
      <c r="B2976" s="33" t="s">
        <v>108</v>
      </c>
      <c r="C2976" s="98">
        <v>651</v>
      </c>
      <c r="D2976" s="96">
        <v>434</v>
      </c>
      <c r="E2976" s="96">
        <f t="shared" si="578"/>
        <v>217</v>
      </c>
      <c r="F2976" s="96"/>
      <c r="G2976" s="96"/>
      <c r="H2976" s="33" t="s">
        <v>102</v>
      </c>
      <c r="I2976" s="98">
        <v>8000.2</v>
      </c>
      <c r="J2976" s="96">
        <v>6450</v>
      </c>
      <c r="K2976" s="96">
        <v>1935</v>
      </c>
      <c r="L2976" s="33" t="s">
        <v>199</v>
      </c>
      <c r="M2976" s="97">
        <f>V3007*1.4</f>
        <v>0</v>
      </c>
      <c r="N2976" s="96"/>
      <c r="O2976" s="96"/>
      <c r="P2976" s="96"/>
      <c r="Q2976" s="96"/>
      <c r="R2976" s="96"/>
      <c r="S2976" s="96"/>
      <c r="T2976" s="96"/>
      <c r="U2976" s="96"/>
      <c r="V2976" s="96"/>
      <c r="W2976" s="96"/>
      <c r="X2976" s="96"/>
      <c r="Y2976" s="96"/>
      <c r="Z2976" s="96"/>
    </row>
    <row r="2977" spans="2:26" ht="15" customHeight="1" x14ac:dyDescent="0.2">
      <c r="B2977" s="33" t="s">
        <v>111</v>
      </c>
      <c r="C2977" s="98">
        <v>900</v>
      </c>
      <c r="D2977" s="96">
        <v>600</v>
      </c>
      <c r="E2977" s="96">
        <f t="shared" si="578"/>
        <v>300</v>
      </c>
      <c r="F2977" s="96"/>
      <c r="G2977" s="96"/>
      <c r="H2977" s="33" t="s">
        <v>105</v>
      </c>
      <c r="I2977" s="98">
        <v>8000.2</v>
      </c>
      <c r="J2977" s="96">
        <v>6450</v>
      </c>
      <c r="K2977" s="96">
        <v>1935</v>
      </c>
      <c r="L2977" s="33" t="s">
        <v>200</v>
      </c>
      <c r="M2977" s="97">
        <f t="shared" ref="M2977:M2979" si="579">V3008*1.35</f>
        <v>0</v>
      </c>
      <c r="N2977" s="96"/>
      <c r="O2977" s="96"/>
      <c r="P2977" s="96"/>
      <c r="Q2977" s="96"/>
      <c r="R2977" s="96"/>
      <c r="S2977" s="96"/>
      <c r="T2977" s="96"/>
      <c r="U2977" s="96"/>
      <c r="V2977" s="96"/>
      <c r="W2977" s="96"/>
      <c r="X2977" s="96"/>
      <c r="Y2977" s="96"/>
      <c r="Z2977" s="96"/>
    </row>
    <row r="2978" spans="2:26" ht="15" customHeight="1" x14ac:dyDescent="0.2">
      <c r="B2978" s="33" t="s">
        <v>113</v>
      </c>
      <c r="C2978" s="98">
        <v>900</v>
      </c>
      <c r="D2978" s="96">
        <v>600</v>
      </c>
      <c r="E2978" s="96">
        <f t="shared" si="578"/>
        <v>300</v>
      </c>
      <c r="F2978" s="96"/>
      <c r="G2978" s="96"/>
      <c r="H2978" s="33" t="s">
        <v>201</v>
      </c>
      <c r="I2978" s="98">
        <v>4550</v>
      </c>
      <c r="J2978" s="96">
        <v>3500</v>
      </c>
      <c r="K2978" s="96">
        <v>1050</v>
      </c>
      <c r="L2978" s="33" t="s">
        <v>202</v>
      </c>
      <c r="M2978" s="97">
        <f t="shared" si="579"/>
        <v>0</v>
      </c>
      <c r="N2978" s="96"/>
      <c r="O2978" s="96"/>
      <c r="P2978" s="96"/>
      <c r="Q2978" s="96"/>
      <c r="R2978" s="96"/>
      <c r="S2978" s="96"/>
      <c r="T2978" s="96"/>
      <c r="U2978" s="96"/>
      <c r="V2978" s="96"/>
      <c r="W2978" s="96"/>
      <c r="X2978" s="96"/>
      <c r="Y2978" s="96"/>
      <c r="Z2978" s="96"/>
    </row>
    <row r="2979" spans="2:26" ht="15" customHeight="1" x14ac:dyDescent="0.2">
      <c r="B2979" s="33" t="s">
        <v>117</v>
      </c>
      <c r="C2979" s="98">
        <v>1304.19</v>
      </c>
      <c r="D2979" s="98">
        <v>1011</v>
      </c>
      <c r="E2979" s="96">
        <v>293</v>
      </c>
      <c r="F2979" s="96"/>
      <c r="G2979" s="96"/>
      <c r="H2979" s="33" t="s">
        <v>132</v>
      </c>
      <c r="I2979" s="98">
        <v>7605</v>
      </c>
      <c r="J2979" s="96">
        <v>6450</v>
      </c>
      <c r="K2979" s="96">
        <v>1935</v>
      </c>
      <c r="L2979" s="33" t="s">
        <v>203</v>
      </c>
      <c r="M2979" s="97">
        <f t="shared" si="579"/>
        <v>0</v>
      </c>
      <c r="N2979" s="96"/>
      <c r="O2979" s="96"/>
      <c r="P2979" s="96"/>
      <c r="Q2979" s="96"/>
      <c r="R2979" s="96"/>
      <c r="S2979" s="96"/>
      <c r="T2979" s="96"/>
      <c r="U2979" s="96"/>
      <c r="V2979" s="96"/>
      <c r="W2979" s="96"/>
      <c r="X2979" s="96"/>
      <c r="Y2979" s="96"/>
      <c r="Z2979" s="96"/>
    </row>
    <row r="2980" spans="2:26" ht="15" customHeight="1" x14ac:dyDescent="0.2">
      <c r="B2980" s="33" t="s">
        <v>121</v>
      </c>
      <c r="C2980" s="98">
        <v>1006.5</v>
      </c>
      <c r="D2980" s="96">
        <v>677</v>
      </c>
      <c r="E2980" s="96">
        <f>D2980*50%</f>
        <v>338.5</v>
      </c>
      <c r="F2980" s="96"/>
      <c r="G2980" s="96"/>
      <c r="H2980" s="33" t="s">
        <v>137</v>
      </c>
      <c r="I2980" s="98">
        <v>5751.2</v>
      </c>
      <c r="J2980" s="96">
        <v>4625</v>
      </c>
      <c r="K2980" s="96">
        <v>1387.5</v>
      </c>
      <c r="L2980" s="33"/>
      <c r="M2980" s="96"/>
      <c r="N2980" s="96"/>
      <c r="O2980" s="96"/>
      <c r="P2980" s="96"/>
      <c r="Q2980" s="96"/>
      <c r="R2980" s="96"/>
      <c r="S2980" s="96"/>
      <c r="T2980" s="96"/>
      <c r="U2980" s="96"/>
      <c r="V2980" s="96"/>
      <c r="W2980" s="96"/>
      <c r="X2980" s="96"/>
      <c r="Y2980" s="96"/>
      <c r="Z2980" s="96"/>
    </row>
    <row r="2981" spans="2:26" ht="15" customHeight="1" x14ac:dyDescent="0.2">
      <c r="B2981" s="33" t="s">
        <v>126</v>
      </c>
      <c r="C2981" s="98">
        <v>1050.32</v>
      </c>
      <c r="D2981" s="96">
        <v>691</v>
      </c>
      <c r="E2981" s="96">
        <v>359</v>
      </c>
      <c r="F2981" s="96"/>
      <c r="G2981" s="96"/>
      <c r="H2981" s="33" t="s">
        <v>142</v>
      </c>
      <c r="I2981" s="98">
        <v>8000.2</v>
      </c>
      <c r="J2981" s="96">
        <v>6450</v>
      </c>
      <c r="K2981" s="96">
        <v>1935</v>
      </c>
      <c r="L2981" s="33"/>
      <c r="M2981" s="96"/>
      <c r="N2981" s="96"/>
      <c r="O2981" s="96"/>
      <c r="P2981" s="96"/>
      <c r="Q2981" s="96"/>
      <c r="R2981" s="96"/>
      <c r="S2981" s="96"/>
      <c r="T2981" s="96"/>
      <c r="U2981" s="96"/>
      <c r="V2981" s="96"/>
      <c r="W2981" s="96"/>
      <c r="X2981" s="96"/>
      <c r="Y2981" s="96"/>
      <c r="Z2981" s="96"/>
    </row>
    <row r="2982" spans="2:26" ht="15" customHeight="1" x14ac:dyDescent="0.2">
      <c r="B2982" s="33" t="s">
        <v>141</v>
      </c>
      <c r="C2982" s="98">
        <v>1850.8</v>
      </c>
      <c r="D2982" s="96">
        <v>1322</v>
      </c>
      <c r="E2982" s="96">
        <v>529</v>
      </c>
      <c r="F2982" s="96"/>
      <c r="G2982" s="96"/>
      <c r="H2982" s="33" t="s">
        <v>145</v>
      </c>
      <c r="I2982" s="98">
        <v>8000.2</v>
      </c>
      <c r="J2982" s="96">
        <v>6450</v>
      </c>
      <c r="K2982" s="96">
        <v>1935</v>
      </c>
      <c r="L2982" s="33"/>
      <c r="M2982" s="96"/>
      <c r="N2982" s="96"/>
      <c r="O2982" s="96"/>
      <c r="P2982" s="96"/>
      <c r="Q2982" s="96"/>
      <c r="R2982" s="96"/>
      <c r="S2982" s="96"/>
      <c r="T2982" s="96"/>
      <c r="U2982" s="96"/>
      <c r="V2982" s="96"/>
      <c r="W2982" s="96"/>
      <c r="X2982" s="96"/>
      <c r="Y2982" s="96"/>
      <c r="Z2982" s="96"/>
    </row>
    <row r="2983" spans="2:26" ht="15" customHeight="1" x14ac:dyDescent="0.2">
      <c r="B2983" s="33" t="s">
        <v>144</v>
      </c>
      <c r="C2983" s="98">
        <v>3005.85</v>
      </c>
      <c r="D2983" s="96">
        <v>2078</v>
      </c>
      <c r="E2983" s="96">
        <v>933</v>
      </c>
      <c r="F2983" s="96"/>
      <c r="G2983" s="96"/>
      <c r="H2983" s="33"/>
      <c r="I2983" s="96"/>
      <c r="J2983" s="96"/>
      <c r="K2983" s="96"/>
      <c r="L2983" s="33"/>
      <c r="M2983" s="96"/>
      <c r="N2983" s="96"/>
      <c r="O2983" s="96"/>
      <c r="P2983" s="96"/>
      <c r="Q2983" s="96"/>
      <c r="R2983" s="96"/>
      <c r="S2983" s="96"/>
      <c r="T2983" s="96"/>
      <c r="U2983" s="96"/>
      <c r="V2983" s="96"/>
      <c r="W2983" s="96"/>
      <c r="X2983" s="96"/>
      <c r="Y2983" s="96"/>
      <c r="Z2983" s="96"/>
    </row>
    <row r="2984" spans="2:26" ht="15" customHeight="1" x14ac:dyDescent="0.2">
      <c r="B2984" s="33" t="s">
        <v>147</v>
      </c>
      <c r="C2984" s="98">
        <v>5500.6</v>
      </c>
      <c r="D2984" s="96">
        <v>3929</v>
      </c>
      <c r="E2984" s="96">
        <v>1572</v>
      </c>
      <c r="F2984" s="96"/>
      <c r="G2984" s="96"/>
      <c r="H2984" s="33"/>
      <c r="I2984" s="96"/>
      <c r="J2984" s="96"/>
      <c r="K2984" s="96"/>
      <c r="L2984" s="33"/>
      <c r="M2984" s="96"/>
      <c r="N2984" s="96"/>
      <c r="O2984" s="96"/>
      <c r="P2984" s="96"/>
      <c r="Q2984" s="96"/>
      <c r="R2984" s="96"/>
      <c r="S2984" s="96"/>
      <c r="T2984" s="96"/>
      <c r="U2984" s="96"/>
      <c r="V2984" s="96"/>
      <c r="W2984" s="96"/>
      <c r="X2984" s="96"/>
      <c r="Y2984" s="96"/>
      <c r="Z2984" s="96"/>
    </row>
    <row r="2985" spans="2:26" ht="15" customHeight="1" x14ac:dyDescent="0.2">
      <c r="B2985" s="33" t="s">
        <v>150</v>
      </c>
      <c r="C2985" s="98">
        <v>6202</v>
      </c>
      <c r="D2985" s="96">
        <v>4430</v>
      </c>
      <c r="E2985" s="96">
        <v>1772</v>
      </c>
      <c r="F2985" s="96"/>
      <c r="G2985" s="96"/>
      <c r="H2985" s="33"/>
      <c r="I2985" s="96"/>
      <c r="J2985" s="96"/>
      <c r="K2985" s="96"/>
      <c r="L2985" s="33"/>
      <c r="M2985" s="96"/>
      <c r="N2985" s="96"/>
      <c r="O2985" s="96"/>
      <c r="P2985" s="96"/>
      <c r="Q2985" s="96"/>
      <c r="R2985" s="96"/>
      <c r="S2985" s="96"/>
      <c r="T2985" s="96"/>
      <c r="U2985" s="96"/>
      <c r="V2985" s="96"/>
      <c r="W2985" s="96"/>
      <c r="X2985" s="96"/>
      <c r="Y2985" s="96"/>
      <c r="Z2985" s="96"/>
    </row>
    <row r="2986" spans="2:26" ht="15" customHeight="1" x14ac:dyDescent="0.2">
      <c r="B2986" s="33" t="s">
        <v>152</v>
      </c>
      <c r="C2986" s="98">
        <v>6202</v>
      </c>
      <c r="D2986" s="96">
        <v>4430</v>
      </c>
      <c r="E2986" s="96">
        <v>1772</v>
      </c>
      <c r="F2986" s="96"/>
      <c r="G2986" s="96"/>
      <c r="H2986" s="33"/>
      <c r="I2986" s="96"/>
      <c r="J2986" s="96"/>
      <c r="K2986" s="96"/>
      <c r="L2986" s="33"/>
      <c r="M2986" s="96"/>
      <c r="N2986" s="96"/>
      <c r="O2986" s="96"/>
      <c r="P2986" s="96"/>
      <c r="Q2986" s="96"/>
      <c r="R2986" s="96"/>
      <c r="S2986" s="96"/>
      <c r="T2986" s="96"/>
      <c r="U2986" s="96"/>
      <c r="V2986" s="96"/>
      <c r="W2986" s="96"/>
      <c r="X2986" s="96"/>
      <c r="Y2986" s="96"/>
      <c r="Z2986" s="96"/>
    </row>
    <row r="2987" spans="2:26" ht="15" customHeight="1" x14ac:dyDescent="0.2">
      <c r="B2987" s="33" t="s">
        <v>155</v>
      </c>
      <c r="C2987" s="98">
        <v>7301</v>
      </c>
      <c r="D2987" s="96">
        <v>5770</v>
      </c>
      <c r="E2987" s="96">
        <v>2086</v>
      </c>
      <c r="F2987" s="96"/>
      <c r="G2987" s="96"/>
      <c r="H2987" s="33"/>
      <c r="I2987" s="96"/>
      <c r="J2987" s="96"/>
      <c r="K2987" s="96"/>
      <c r="L2987" s="33"/>
      <c r="M2987" s="96"/>
      <c r="N2987" s="96"/>
      <c r="O2987" s="96"/>
      <c r="P2987" s="96"/>
      <c r="Q2987" s="96"/>
      <c r="R2987" s="96"/>
      <c r="S2987" s="96"/>
      <c r="T2987" s="96"/>
      <c r="U2987" s="96"/>
      <c r="V2987" s="96"/>
      <c r="W2987" s="96"/>
      <c r="X2987" s="96"/>
      <c r="Y2987" s="96"/>
      <c r="Z2987" s="96"/>
    </row>
    <row r="2988" spans="2:26" ht="15" customHeight="1" x14ac:dyDescent="0.2">
      <c r="B2988" s="33" t="s">
        <v>157</v>
      </c>
      <c r="C2988" s="98">
        <v>3800</v>
      </c>
      <c r="D2988" s="96">
        <v>3600</v>
      </c>
      <c r="E2988" s="96">
        <v>894</v>
      </c>
      <c r="F2988" s="96"/>
      <c r="G2988" s="96"/>
      <c r="H2988" s="33"/>
      <c r="I2988" s="96"/>
      <c r="J2988" s="96"/>
      <c r="K2988" s="96"/>
      <c r="L2988" s="33"/>
      <c r="M2988" s="96"/>
      <c r="N2988" s="96"/>
      <c r="O2988" s="96"/>
      <c r="P2988" s="96"/>
      <c r="Q2988" s="96"/>
      <c r="R2988" s="96"/>
      <c r="S2988" s="96"/>
      <c r="T2988" s="96"/>
      <c r="U2988" s="96"/>
      <c r="V2988" s="96"/>
      <c r="W2988" s="96"/>
      <c r="X2988" s="96"/>
      <c r="Y2988" s="96"/>
      <c r="Z2988" s="96"/>
    </row>
    <row r="2989" spans="2:26" ht="15" customHeight="1" x14ac:dyDescent="0.2">
      <c r="C2989" s="86">
        <f>D2989+E2989</f>
        <v>2002</v>
      </c>
      <c r="D2989" s="86">
        <v>1300</v>
      </c>
      <c r="E2989" s="86">
        <f>D2989*54%</f>
        <v>702</v>
      </c>
    </row>
    <row r="2990" spans="2:26" ht="15.75" customHeight="1" x14ac:dyDescent="0.2"/>
    <row r="2991" spans="2:26" ht="15.75" customHeight="1" x14ac:dyDescent="0.2"/>
    <row r="2992" spans="2:26" ht="15.75" customHeight="1" x14ac:dyDescent="0.2"/>
    <row r="2993" spans="1:60" ht="15.75" customHeight="1" x14ac:dyDescent="0.2"/>
    <row r="2994" spans="1:60" ht="15.75" customHeight="1" x14ac:dyDescent="0.2"/>
    <row r="2995" spans="1:60" ht="15.75" customHeight="1" x14ac:dyDescent="0.2"/>
    <row r="2996" spans="1:60" ht="15.75" customHeight="1" x14ac:dyDescent="0.2"/>
    <row r="2997" spans="1:60" ht="15.75" customHeight="1" x14ac:dyDescent="0.2"/>
    <row r="2998" spans="1:60" ht="45" customHeight="1" x14ac:dyDescent="0.2">
      <c r="A2998" s="215"/>
      <c r="B2998" s="215"/>
      <c r="C2998" s="215"/>
      <c r="D2998" s="215"/>
      <c r="E2998" s="215"/>
      <c r="F2998" s="215"/>
      <c r="G2998" s="215"/>
      <c r="H2998" s="215"/>
      <c r="I2998" s="215"/>
      <c r="J2998" s="215"/>
      <c r="K2998" s="215"/>
      <c r="L2998" s="215"/>
      <c r="M2998" s="215"/>
      <c r="N2998" s="215"/>
      <c r="O2998" s="215"/>
      <c r="P2998" s="215"/>
      <c r="Q2998" s="215"/>
      <c r="R2998" s="215"/>
      <c r="S2998" s="215"/>
      <c r="T2998" s="215"/>
      <c r="U2998" s="215"/>
      <c r="V2998" s="215"/>
      <c r="W2998" s="215"/>
      <c r="X2998" s="215"/>
      <c r="Y2998" s="215"/>
      <c r="Z2998" s="215"/>
      <c r="AA2998" s="215"/>
      <c r="AB2998" s="215"/>
      <c r="AC2998" s="215"/>
      <c r="AD2998" s="215"/>
      <c r="AE2998" s="215"/>
      <c r="AF2998" s="215"/>
      <c r="AG2998" s="215"/>
      <c r="AH2998" s="215"/>
      <c r="AI2998" s="215"/>
      <c r="AJ2998" s="215"/>
      <c r="AK2998" s="215"/>
      <c r="AL2998" s="215"/>
      <c r="AM2998" s="215"/>
      <c r="AN2998" s="215"/>
      <c r="AO2998" s="215"/>
      <c r="AP2998" s="215"/>
      <c r="AQ2998" s="215"/>
      <c r="AR2998" s="215"/>
      <c r="AS2998" s="215"/>
      <c r="AT2998" s="215"/>
      <c r="AU2998" s="215"/>
      <c r="AV2998" s="215"/>
      <c r="AW2998" s="215"/>
      <c r="AX2998" s="215"/>
      <c r="AY2998" s="215"/>
      <c r="AZ2998" s="215"/>
      <c r="BA2998" s="215"/>
      <c r="BB2998" s="215"/>
      <c r="BC2998" s="215"/>
      <c r="BD2998" s="215"/>
      <c r="BE2998" s="215"/>
      <c r="BF2998" s="215"/>
      <c r="BG2998" s="215"/>
      <c r="BH2998" s="215"/>
    </row>
    <row r="2999" spans="1:60" ht="15.75" customHeight="1" x14ac:dyDescent="0.2"/>
    <row r="3000" spans="1:60" ht="15.75" customHeight="1" x14ac:dyDescent="0.2"/>
    <row r="3001" spans="1:60" ht="15.75" customHeight="1" x14ac:dyDescent="0.2"/>
    <row r="3002" spans="1:60" ht="15.75" customHeight="1" x14ac:dyDescent="0.2"/>
    <row r="3003" spans="1:60" ht="15.75" customHeight="1" x14ac:dyDescent="0.2"/>
    <row r="3004" spans="1:60" ht="15.75" customHeight="1" x14ac:dyDescent="0.2"/>
    <row r="3005" spans="1:60" ht="15.75" customHeight="1" x14ac:dyDescent="0.2"/>
    <row r="3006" spans="1:60" ht="15" customHeight="1" x14ac:dyDescent="0.2">
      <c r="A3006" s="1" t="s">
        <v>0</v>
      </c>
      <c r="B3006" s="1" t="s">
        <v>1</v>
      </c>
      <c r="C3006" s="2" t="s">
        <v>2</v>
      </c>
      <c r="D3006" s="2" t="s">
        <v>3</v>
      </c>
      <c r="E3006" s="2" t="s">
        <v>4</v>
      </c>
      <c r="F3006" s="2" t="s">
        <v>5</v>
      </c>
      <c r="G3006" s="2" t="s">
        <v>6</v>
      </c>
      <c r="H3006" s="2" t="s">
        <v>7</v>
      </c>
      <c r="I3006" s="2" t="s">
        <v>8</v>
      </c>
      <c r="J3006" s="2" t="s">
        <v>9</v>
      </c>
      <c r="K3006" s="2" t="s">
        <v>10</v>
      </c>
      <c r="L3006" s="2" t="s">
        <v>11</v>
      </c>
      <c r="M3006" s="2" t="s">
        <v>12</v>
      </c>
      <c r="N3006" s="2" t="s">
        <v>13</v>
      </c>
      <c r="O3006" s="2" t="s">
        <v>14</v>
      </c>
      <c r="P3006" s="1" t="s">
        <v>15</v>
      </c>
      <c r="Q3006" s="1" t="s">
        <v>16</v>
      </c>
      <c r="R3006" s="3" t="s">
        <v>17</v>
      </c>
      <c r="S3006" s="3" t="s">
        <v>18</v>
      </c>
      <c r="T3006" s="3" t="s">
        <v>19</v>
      </c>
      <c r="U3006" s="4" t="s">
        <v>20</v>
      </c>
      <c r="V3006" s="3" t="s">
        <v>21</v>
      </c>
      <c r="W3006" s="3" t="s">
        <v>22</v>
      </c>
      <c r="X3006" s="4" t="s">
        <v>23</v>
      </c>
      <c r="Y3006" s="4"/>
      <c r="Z3006" s="4"/>
      <c r="AA3006" s="4"/>
      <c r="AB3006" s="6" t="s">
        <v>27</v>
      </c>
      <c r="AC3006" s="6" t="s">
        <v>28</v>
      </c>
      <c r="AD3006" s="7" t="s">
        <v>29</v>
      </c>
      <c r="AE3006" s="6" t="s">
        <v>30</v>
      </c>
      <c r="AF3006" s="8" t="s">
        <v>31</v>
      </c>
      <c r="AG3006" s="8" t="s">
        <v>32</v>
      </c>
      <c r="AH3006" s="8" t="s">
        <v>33</v>
      </c>
      <c r="AI3006" s="8"/>
      <c r="AJ3006" s="8" t="s">
        <v>34</v>
      </c>
      <c r="AK3006" s="8" t="s">
        <v>35</v>
      </c>
      <c r="AL3006" s="8" t="s">
        <v>36</v>
      </c>
      <c r="AM3006" s="8" t="s">
        <v>37</v>
      </c>
      <c r="AN3006" s="8" t="s">
        <v>38</v>
      </c>
      <c r="AO3006" s="8" t="s">
        <v>170</v>
      </c>
      <c r="AP3006" s="9" t="s">
        <v>39</v>
      </c>
      <c r="AQ3006" s="9" t="s">
        <v>40</v>
      </c>
      <c r="AR3006" s="9" t="s">
        <v>33</v>
      </c>
      <c r="AS3006" s="9" t="s">
        <v>32</v>
      </c>
      <c r="AT3006" s="9" t="s">
        <v>41</v>
      </c>
      <c r="AU3006" s="9" t="s">
        <v>42</v>
      </c>
      <c r="AV3006" s="9" t="s">
        <v>43</v>
      </c>
      <c r="AW3006" s="9" t="s">
        <v>44</v>
      </c>
      <c r="AX3006" s="9" t="s">
        <v>45</v>
      </c>
      <c r="AY3006" s="9" t="s">
        <v>46</v>
      </c>
    </row>
    <row r="3007" spans="1:60" ht="15" customHeight="1" x14ac:dyDescent="0.2">
      <c r="A3007" s="11"/>
      <c r="B3007" s="11">
        <v>1</v>
      </c>
      <c r="C3007" s="11" t="s">
        <v>47</v>
      </c>
      <c r="D3007" s="11"/>
      <c r="E3007" s="11"/>
      <c r="F3007" s="11"/>
      <c r="G3007" s="11"/>
      <c r="H3007" s="11"/>
      <c r="I3007" s="11"/>
      <c r="J3007" s="11"/>
      <c r="K3007" s="11"/>
      <c r="L3007" s="11"/>
      <c r="M3007" s="11"/>
      <c r="N3007" s="11"/>
      <c r="O3007" s="11"/>
      <c r="P3007" s="11"/>
      <c r="Q3007" s="11"/>
      <c r="R3007" s="11"/>
      <c r="S3007" s="11"/>
      <c r="T3007" s="11"/>
      <c r="U3007" s="11"/>
      <c r="V3007" s="11"/>
      <c r="W3007" s="11"/>
      <c r="X3007" s="11"/>
      <c r="Y3007" s="11"/>
      <c r="Z3007" s="11"/>
      <c r="AA3007" s="11"/>
      <c r="AB3007" s="11"/>
      <c r="AC3007" s="11"/>
      <c r="AD3007" s="11"/>
      <c r="AE3007" s="11"/>
      <c r="AF3007" s="11"/>
      <c r="AG3007" s="11"/>
      <c r="AH3007" s="11"/>
      <c r="AI3007" s="11"/>
      <c r="AJ3007" s="11"/>
      <c r="AK3007" s="11"/>
      <c r="AL3007" s="11"/>
      <c r="AM3007" s="11"/>
      <c r="AN3007" s="11"/>
      <c r="AO3007" s="11"/>
      <c r="AP3007" s="11"/>
      <c r="AQ3007" s="11"/>
      <c r="AR3007" s="11"/>
      <c r="AS3007" s="11"/>
      <c r="AT3007" s="11"/>
      <c r="AU3007" s="11"/>
      <c r="AV3007" s="11"/>
      <c r="AW3007" s="11"/>
      <c r="AX3007" s="11"/>
      <c r="AY3007" s="11"/>
    </row>
    <row r="3008" spans="1:60" ht="15" customHeight="1" x14ac:dyDescent="0.2">
      <c r="A3008" s="1"/>
      <c r="B3008" s="1"/>
      <c r="C3008" s="13"/>
      <c r="D3008" s="14"/>
      <c r="E3008" s="14"/>
      <c r="F3008" s="14"/>
      <c r="G3008" s="14"/>
      <c r="H3008" s="14"/>
      <c r="I3008" s="14"/>
      <c r="J3008" s="14"/>
      <c r="K3008" s="14"/>
      <c r="L3008" s="14"/>
      <c r="M3008" s="14"/>
      <c r="N3008" s="14"/>
      <c r="O3008" s="14"/>
      <c r="P3008" s="14"/>
      <c r="Q3008" s="14"/>
      <c r="R3008" s="4"/>
      <c r="S3008" s="4"/>
      <c r="T3008" s="4"/>
      <c r="U3008" s="4"/>
      <c r="V3008" s="4"/>
      <c r="W3008" s="4"/>
      <c r="X3008" s="4"/>
      <c r="Y3008" s="4"/>
      <c r="Z3008" s="4"/>
      <c r="AA3008" s="4"/>
      <c r="AB3008" s="8"/>
      <c r="AC3008" s="8"/>
      <c r="AD3008" s="8"/>
      <c r="AE3008" s="8"/>
      <c r="AF3008" s="8"/>
      <c r="AG3008" s="8"/>
      <c r="AH3008" s="8"/>
      <c r="AI3008" s="8"/>
      <c r="AJ3008" s="8"/>
      <c r="AK3008" s="8"/>
      <c r="AL3008" s="8"/>
      <c r="AM3008" s="8"/>
      <c r="AN3008" s="8"/>
      <c r="AO3008" s="8"/>
      <c r="AP3008" s="15"/>
      <c r="AQ3008" s="15"/>
      <c r="AR3008" s="15"/>
      <c r="AS3008" s="15"/>
      <c r="AT3008" s="15"/>
      <c r="AU3008" s="15"/>
      <c r="AV3008" s="15"/>
      <c r="AW3008" s="15"/>
      <c r="AX3008" s="15"/>
      <c r="AY3008" s="15"/>
    </row>
    <row r="3009" spans="1:51" ht="15" customHeight="1" x14ac:dyDescent="0.2">
      <c r="A3009" s="1"/>
      <c r="B3009" s="16">
        <v>1</v>
      </c>
      <c r="C3009" s="129" t="s">
        <v>48</v>
      </c>
      <c r="D3009" s="18"/>
      <c r="E3009" s="14"/>
      <c r="F3009" s="14"/>
      <c r="G3009" s="14"/>
      <c r="H3009" s="14"/>
      <c r="I3009" s="14"/>
      <c r="J3009" s="14"/>
      <c r="K3009" s="14">
        <v>1</v>
      </c>
      <c r="L3009" s="14"/>
      <c r="M3009" s="14"/>
      <c r="N3009" s="14"/>
      <c r="O3009" s="14"/>
      <c r="P3009" s="14"/>
      <c r="Q3009" s="14"/>
      <c r="R3009" s="4"/>
      <c r="S3009" s="4"/>
      <c r="T3009" s="4"/>
      <c r="U3009" s="4"/>
      <c r="V3009" s="4"/>
      <c r="W3009" s="4"/>
      <c r="X3009" s="4"/>
      <c r="Y3009" s="4"/>
      <c r="Z3009" s="4"/>
      <c r="AA3009" s="4"/>
      <c r="AB3009" s="8"/>
      <c r="AC3009" s="8"/>
      <c r="AD3009" s="8"/>
      <c r="AE3009" s="8"/>
      <c r="AF3009" s="8"/>
      <c r="AG3009" s="8"/>
      <c r="AH3009" s="8"/>
      <c r="AI3009" s="8"/>
      <c r="AJ3009" s="8"/>
      <c r="AK3009" s="8"/>
      <c r="AL3009" s="8"/>
      <c r="AM3009" s="8"/>
      <c r="AN3009" s="8"/>
      <c r="AO3009" s="8"/>
      <c r="AP3009" s="15"/>
      <c r="AQ3009" s="15"/>
      <c r="AR3009" s="15"/>
      <c r="AS3009" s="15"/>
      <c r="AT3009" s="15"/>
      <c r="AU3009" s="15"/>
      <c r="AV3009" s="15"/>
      <c r="AW3009" s="15"/>
      <c r="AX3009" s="15"/>
      <c r="AY3009" s="15"/>
    </row>
    <row r="3010" spans="1:51" ht="15" customHeight="1" x14ac:dyDescent="0.2">
      <c r="A3010" s="19"/>
      <c r="B3010" s="20">
        <v>2</v>
      </c>
      <c r="C3010" s="129" t="s">
        <v>49</v>
      </c>
      <c r="D3010" s="18"/>
      <c r="E3010" s="14"/>
      <c r="F3010" s="14"/>
      <c r="G3010" s="14"/>
      <c r="H3010" s="14"/>
      <c r="I3010" s="14"/>
      <c r="J3010" s="14"/>
      <c r="K3010" s="14"/>
      <c r="L3010" s="14"/>
      <c r="M3010" s="14">
        <v>1</v>
      </c>
      <c r="N3010" s="14"/>
      <c r="O3010" s="14"/>
      <c r="P3010" s="14"/>
      <c r="Q3010" s="14"/>
      <c r="R3010" s="4"/>
      <c r="S3010" s="4"/>
      <c r="T3010" s="4"/>
      <c r="U3010" s="4"/>
      <c r="V3010" s="4"/>
      <c r="W3010" s="4"/>
      <c r="X3010" s="4"/>
      <c r="Y3010" s="4"/>
      <c r="Z3010" s="4"/>
      <c r="AA3010" s="4"/>
      <c r="AB3010" s="8"/>
      <c r="AC3010" s="8"/>
      <c r="AD3010" s="8"/>
      <c r="AE3010" s="8"/>
      <c r="AF3010" s="8">
        <v>1</v>
      </c>
      <c r="AG3010" s="8"/>
      <c r="AH3010" s="8"/>
      <c r="AI3010" s="8"/>
      <c r="AJ3010" s="8"/>
      <c r="AK3010" s="8">
        <v>2</v>
      </c>
      <c r="AL3010" s="8"/>
      <c r="AM3010" s="8">
        <v>3</v>
      </c>
      <c r="AN3010" s="8">
        <v>2</v>
      </c>
      <c r="AO3010" s="8">
        <v>3</v>
      </c>
      <c r="AP3010" s="15"/>
      <c r="AQ3010" s="15"/>
      <c r="AR3010" s="15"/>
      <c r="AS3010" s="15"/>
      <c r="AT3010" s="15"/>
      <c r="AU3010" s="15"/>
      <c r="AV3010" s="15"/>
      <c r="AW3010" s="15"/>
      <c r="AX3010" s="15"/>
      <c r="AY3010" s="15"/>
    </row>
    <row r="3011" spans="1:51" ht="15" customHeight="1" x14ac:dyDescent="0.2">
      <c r="A3011" s="1"/>
      <c r="B3011" s="16">
        <v>3</v>
      </c>
      <c r="C3011" s="17" t="s">
        <v>50</v>
      </c>
      <c r="D3011" s="18"/>
      <c r="E3011" s="14"/>
      <c r="F3011" s="14"/>
      <c r="G3011" s="14"/>
      <c r="H3011" s="14"/>
      <c r="I3011" s="14"/>
      <c r="J3011" s="14"/>
      <c r="K3011" s="14"/>
      <c r="L3011" s="14"/>
      <c r="M3011" s="14"/>
      <c r="N3011" s="14"/>
      <c r="O3011" s="14"/>
      <c r="P3011" s="14"/>
      <c r="Q3011" s="14"/>
      <c r="R3011" s="4"/>
      <c r="S3011" s="4"/>
      <c r="T3011" s="4"/>
      <c r="U3011" s="4"/>
      <c r="V3011" s="4"/>
      <c r="W3011" s="4"/>
      <c r="X3011" s="4"/>
      <c r="Y3011" s="4"/>
      <c r="Z3011" s="4"/>
      <c r="AA3011" s="4"/>
      <c r="AB3011" s="8"/>
      <c r="AC3011" s="8"/>
      <c r="AD3011" s="8"/>
      <c r="AE3011" s="8"/>
      <c r="AF3011" s="8"/>
      <c r="AG3011" s="8"/>
      <c r="AH3011" s="8"/>
      <c r="AI3011" s="8"/>
      <c r="AJ3011" s="8"/>
      <c r="AK3011" s="8"/>
      <c r="AL3011" s="8"/>
      <c r="AM3011" s="8"/>
      <c r="AN3011" s="8"/>
      <c r="AO3011" s="8"/>
      <c r="AP3011" s="15"/>
      <c r="AQ3011" s="15"/>
      <c r="AR3011" s="15"/>
      <c r="AS3011" s="15"/>
      <c r="AT3011" s="15"/>
      <c r="AU3011" s="15"/>
      <c r="AV3011" s="15"/>
      <c r="AW3011" s="15"/>
      <c r="AX3011" s="15"/>
      <c r="AY3011" s="15"/>
    </row>
    <row r="3012" spans="1:51" ht="15" customHeight="1" x14ac:dyDescent="0.2">
      <c r="A3012" s="1"/>
      <c r="B3012" s="16">
        <v>4</v>
      </c>
      <c r="C3012" s="17" t="s">
        <v>51</v>
      </c>
      <c r="D3012" s="18"/>
      <c r="E3012" s="14"/>
      <c r="F3012" s="14"/>
      <c r="G3012" s="14"/>
      <c r="H3012" s="14"/>
      <c r="I3012" s="14"/>
      <c r="J3012" s="14"/>
      <c r="K3012" s="14"/>
      <c r="L3012" s="14"/>
      <c r="M3012" s="14"/>
      <c r="N3012" s="14"/>
      <c r="O3012" s="14"/>
      <c r="P3012" s="14"/>
      <c r="Q3012" s="14"/>
      <c r="R3012" s="4"/>
      <c r="S3012" s="4"/>
      <c r="T3012" s="4"/>
      <c r="U3012" s="4"/>
      <c r="V3012" s="4"/>
      <c r="W3012" s="4"/>
      <c r="X3012" s="4"/>
      <c r="Y3012" s="4"/>
      <c r="Z3012" s="4"/>
      <c r="AA3012" s="4"/>
      <c r="AB3012" s="8"/>
      <c r="AC3012" s="8"/>
      <c r="AD3012" s="8"/>
      <c r="AE3012" s="8"/>
      <c r="AF3012" s="8"/>
      <c r="AG3012" s="8"/>
      <c r="AH3012" s="8"/>
      <c r="AI3012" s="8"/>
      <c r="AJ3012" s="8"/>
      <c r="AK3012" s="8"/>
      <c r="AL3012" s="8"/>
      <c r="AM3012" s="8"/>
      <c r="AN3012" s="8"/>
      <c r="AO3012" s="8"/>
      <c r="AP3012" s="15"/>
      <c r="AQ3012" s="15"/>
      <c r="AR3012" s="15"/>
      <c r="AS3012" s="15"/>
      <c r="AT3012" s="15"/>
      <c r="AU3012" s="15"/>
      <c r="AV3012" s="15"/>
      <c r="AW3012" s="15"/>
      <c r="AX3012" s="15"/>
      <c r="AY3012" s="15"/>
    </row>
    <row r="3013" spans="1:51" ht="15" customHeight="1" x14ac:dyDescent="0.2">
      <c r="A3013" s="1"/>
      <c r="B3013" s="21">
        <v>5</v>
      </c>
      <c r="C3013" s="17" t="s">
        <v>52</v>
      </c>
      <c r="D3013" s="18"/>
      <c r="E3013" s="14"/>
      <c r="F3013" s="14"/>
      <c r="G3013" s="14"/>
      <c r="H3013" s="14"/>
      <c r="I3013" s="14"/>
      <c r="J3013" s="14"/>
      <c r="K3013" s="14"/>
      <c r="L3013" s="14"/>
      <c r="M3013" s="14"/>
      <c r="N3013" s="14"/>
      <c r="O3013" s="14"/>
      <c r="P3013" s="14"/>
      <c r="Q3013" s="14"/>
      <c r="R3013" s="4"/>
      <c r="S3013" s="4"/>
      <c r="T3013" s="4"/>
      <c r="U3013" s="4"/>
      <c r="V3013" s="4"/>
      <c r="W3013" s="4"/>
      <c r="X3013" s="4"/>
      <c r="Y3013" s="4"/>
      <c r="Z3013" s="4"/>
      <c r="AA3013" s="4"/>
      <c r="AB3013" s="8"/>
      <c r="AC3013" s="8"/>
      <c r="AD3013" s="8"/>
      <c r="AE3013" s="8"/>
      <c r="AF3013" s="8"/>
      <c r="AG3013" s="8"/>
      <c r="AH3013" s="8"/>
      <c r="AI3013" s="8"/>
      <c r="AJ3013" s="8"/>
      <c r="AK3013" s="8"/>
      <c r="AL3013" s="8"/>
      <c r="AM3013" s="8"/>
      <c r="AN3013" s="8"/>
      <c r="AO3013" s="8"/>
      <c r="AP3013" s="15"/>
      <c r="AQ3013" s="15"/>
      <c r="AR3013" s="15"/>
      <c r="AS3013" s="15"/>
      <c r="AT3013" s="15"/>
      <c r="AU3013" s="15"/>
      <c r="AV3013" s="15"/>
      <c r="AW3013" s="15"/>
      <c r="AX3013" s="15"/>
      <c r="AY3013" s="15"/>
    </row>
    <row r="3014" spans="1:51" ht="15" customHeight="1" x14ac:dyDescent="0.2">
      <c r="A3014" s="22"/>
      <c r="B3014" s="23">
        <v>6</v>
      </c>
      <c r="C3014" s="17" t="s">
        <v>53</v>
      </c>
      <c r="D3014" s="18"/>
      <c r="E3014" s="14"/>
      <c r="F3014" s="14"/>
      <c r="G3014" s="14"/>
      <c r="H3014" s="14"/>
      <c r="I3014" s="14"/>
      <c r="J3014" s="14"/>
      <c r="K3014" s="14"/>
      <c r="L3014" s="14"/>
      <c r="M3014" s="14"/>
      <c r="N3014" s="14"/>
      <c r="O3014" s="14"/>
      <c r="P3014" s="14"/>
      <c r="Q3014" s="14"/>
      <c r="R3014" s="4"/>
      <c r="S3014" s="4"/>
      <c r="T3014" s="4"/>
      <c r="U3014" s="4"/>
      <c r="V3014" s="4"/>
      <c r="W3014" s="4"/>
      <c r="X3014" s="4"/>
      <c r="Y3014" s="4"/>
      <c r="Z3014" s="4"/>
      <c r="AA3014" s="4"/>
      <c r="AB3014" s="8"/>
      <c r="AC3014" s="8"/>
      <c r="AD3014" s="8"/>
      <c r="AE3014" s="8"/>
      <c r="AF3014" s="8"/>
      <c r="AG3014" s="8"/>
      <c r="AH3014" s="8"/>
      <c r="AI3014" s="8"/>
      <c r="AJ3014" s="8"/>
      <c r="AK3014" s="8"/>
      <c r="AL3014" s="8"/>
      <c r="AM3014" s="8"/>
      <c r="AN3014" s="8"/>
      <c r="AO3014" s="8"/>
      <c r="AP3014" s="15"/>
      <c r="AQ3014" s="15"/>
      <c r="AR3014" s="15"/>
      <c r="AS3014" s="15"/>
      <c r="AT3014" s="15"/>
      <c r="AU3014" s="15"/>
      <c r="AV3014" s="15"/>
      <c r="AW3014" s="15"/>
      <c r="AX3014" s="15"/>
      <c r="AY3014" s="15"/>
    </row>
    <row r="3015" spans="1:51" ht="15" customHeight="1" x14ac:dyDescent="0.2">
      <c r="A3015" s="24"/>
      <c r="B3015" s="25"/>
      <c r="C3015" s="17" t="s">
        <v>54</v>
      </c>
      <c r="D3015" s="18"/>
      <c r="E3015" s="14"/>
      <c r="F3015" s="14"/>
      <c r="G3015" s="14"/>
      <c r="H3015" s="14"/>
      <c r="I3015" s="14"/>
      <c r="J3015" s="14"/>
      <c r="K3015" s="14"/>
      <c r="L3015" s="14"/>
      <c r="M3015" s="14"/>
      <c r="N3015" s="14"/>
      <c r="O3015" s="14"/>
      <c r="P3015" s="14"/>
      <c r="Q3015" s="14"/>
      <c r="R3015" s="4"/>
      <c r="S3015" s="4"/>
      <c r="T3015" s="4"/>
      <c r="U3015" s="4"/>
      <c r="V3015" s="4"/>
      <c r="W3015" s="4"/>
      <c r="X3015" s="4"/>
      <c r="Y3015" s="4"/>
      <c r="Z3015" s="4"/>
      <c r="AA3015" s="4"/>
      <c r="AB3015" s="8"/>
      <c r="AC3015" s="8"/>
      <c r="AD3015" s="8"/>
      <c r="AE3015" s="8"/>
      <c r="AF3015" s="8"/>
      <c r="AG3015" s="8"/>
      <c r="AH3015" s="8"/>
      <c r="AI3015" s="8"/>
      <c r="AJ3015" s="8"/>
      <c r="AK3015" s="8"/>
      <c r="AL3015" s="8"/>
      <c r="AM3015" s="8"/>
      <c r="AN3015" s="8"/>
      <c r="AO3015" s="8"/>
      <c r="AP3015" s="15"/>
      <c r="AQ3015" s="15"/>
      <c r="AR3015" s="15"/>
      <c r="AS3015" s="15"/>
      <c r="AT3015" s="15"/>
      <c r="AU3015" s="9"/>
      <c r="AV3015" s="15"/>
      <c r="AW3015" s="15"/>
      <c r="AX3015" s="15"/>
      <c r="AY3015" s="15"/>
    </row>
    <row r="3016" spans="1:51" ht="15" customHeight="1" x14ac:dyDescent="0.2">
      <c r="A3016" s="1"/>
      <c r="B3016" s="24"/>
      <c r="C3016" s="17"/>
      <c r="D3016" s="18"/>
      <c r="E3016" s="14"/>
      <c r="F3016" s="14"/>
      <c r="G3016" s="14"/>
      <c r="H3016" s="14"/>
      <c r="I3016" s="14"/>
      <c r="J3016" s="14"/>
      <c r="K3016" s="14"/>
      <c r="L3016" s="14"/>
      <c r="M3016" s="14"/>
      <c r="N3016" s="14"/>
      <c r="O3016" s="14"/>
      <c r="P3016" s="14"/>
      <c r="Q3016" s="14"/>
      <c r="R3016" s="4"/>
      <c r="S3016" s="4"/>
      <c r="T3016" s="4"/>
      <c r="U3016" s="4"/>
      <c r="V3016" s="4"/>
      <c r="W3016" s="4"/>
      <c r="X3016" s="4"/>
      <c r="Y3016" s="4"/>
      <c r="Z3016" s="4"/>
      <c r="AA3016" s="4"/>
      <c r="AB3016" s="8"/>
      <c r="AC3016" s="8"/>
      <c r="AD3016" s="8"/>
      <c r="AE3016" s="8"/>
      <c r="AF3016" s="8"/>
      <c r="AG3016" s="8"/>
      <c r="AH3016" s="8"/>
      <c r="AI3016" s="8"/>
      <c r="AJ3016" s="8"/>
      <c r="AK3016" s="8"/>
      <c r="AL3016" s="8"/>
      <c r="AM3016" s="8"/>
      <c r="AN3016" s="8"/>
      <c r="AO3016" s="8"/>
      <c r="AP3016" s="15"/>
      <c r="AQ3016" s="15"/>
      <c r="AR3016" s="15"/>
      <c r="AS3016" s="15"/>
      <c r="AT3016" s="15"/>
      <c r="AU3016" s="15"/>
      <c r="AV3016" s="15"/>
      <c r="AW3016" s="15"/>
      <c r="AX3016" s="15"/>
      <c r="AY3016" s="15"/>
    </row>
    <row r="3017" spans="1:51" ht="15" customHeight="1" x14ac:dyDescent="0.2">
      <c r="A3017" s="1"/>
      <c r="B3017" s="26">
        <v>7</v>
      </c>
      <c r="C3017" s="17" t="s">
        <v>55</v>
      </c>
      <c r="D3017" s="18"/>
      <c r="E3017" s="14"/>
      <c r="F3017" s="14"/>
      <c r="G3017" s="14"/>
      <c r="H3017" s="14"/>
      <c r="I3017" s="14"/>
      <c r="J3017" s="14"/>
      <c r="K3017" s="14">
        <v>2</v>
      </c>
      <c r="L3017" s="14"/>
      <c r="M3017" s="14"/>
      <c r="N3017" s="14"/>
      <c r="O3017" s="14"/>
      <c r="P3017" s="14"/>
      <c r="Q3017" s="14"/>
      <c r="R3017" s="4"/>
      <c r="S3017" s="4"/>
      <c r="T3017" s="4"/>
      <c r="U3017" s="4"/>
      <c r="V3017" s="4"/>
      <c r="W3017" s="4"/>
      <c r="X3017" s="4"/>
      <c r="Y3017" s="4"/>
      <c r="Z3017" s="4"/>
      <c r="AA3017" s="4"/>
      <c r="AB3017" s="8"/>
      <c r="AC3017" s="8"/>
      <c r="AD3017" s="8"/>
      <c r="AE3017" s="8"/>
      <c r="AF3017" s="8"/>
      <c r="AG3017" s="8"/>
      <c r="AH3017" s="8"/>
      <c r="AI3017" s="8"/>
      <c r="AJ3017" s="8"/>
      <c r="AK3017" s="8"/>
      <c r="AL3017" s="8"/>
      <c r="AM3017" s="8"/>
      <c r="AN3017" s="8"/>
      <c r="AO3017" s="8"/>
      <c r="AP3017" s="15"/>
      <c r="AQ3017" s="15"/>
      <c r="AR3017" s="15"/>
      <c r="AS3017" s="15"/>
      <c r="AT3017" s="15"/>
      <c r="AU3017" s="15"/>
      <c r="AV3017" s="15"/>
      <c r="AW3017" s="15"/>
      <c r="AX3017" s="15"/>
      <c r="AY3017" s="15"/>
    </row>
    <row r="3018" spans="1:51" ht="15" customHeight="1" x14ac:dyDescent="0.2">
      <c r="A3018" s="1"/>
      <c r="B3018" s="26">
        <v>8</v>
      </c>
      <c r="C3018" s="27" t="s">
        <v>56</v>
      </c>
      <c r="D3018" s="18"/>
      <c r="E3018" s="14"/>
      <c r="F3018" s="14"/>
      <c r="G3018" s="14"/>
      <c r="H3018" s="14"/>
      <c r="I3018" s="14"/>
      <c r="J3018" s="14"/>
      <c r="K3018" s="14"/>
      <c r="L3018" s="14"/>
      <c r="M3018" s="14"/>
      <c r="N3018" s="14"/>
      <c r="O3018" s="14"/>
      <c r="P3018" s="14"/>
      <c r="Q3018" s="14"/>
      <c r="R3018" s="4"/>
      <c r="S3018" s="4"/>
      <c r="T3018" s="4"/>
      <c r="U3018" s="4"/>
      <c r="V3018" s="4"/>
      <c r="W3018" s="4"/>
      <c r="X3018" s="4"/>
      <c r="Y3018" s="4"/>
      <c r="Z3018" s="4"/>
      <c r="AA3018" s="4"/>
      <c r="AB3018" s="8"/>
      <c r="AC3018" s="8"/>
      <c r="AD3018" s="8"/>
      <c r="AE3018" s="8"/>
      <c r="AF3018" s="8"/>
      <c r="AG3018" s="8"/>
      <c r="AH3018" s="8"/>
      <c r="AI3018" s="8"/>
      <c r="AJ3018" s="8"/>
      <c r="AK3018" s="8"/>
      <c r="AL3018" s="8"/>
      <c r="AM3018" s="8"/>
      <c r="AN3018" s="8"/>
      <c r="AO3018" s="8"/>
      <c r="AP3018" s="15"/>
      <c r="AQ3018" s="15"/>
      <c r="AR3018" s="15"/>
      <c r="AS3018" s="15"/>
      <c r="AT3018" s="15"/>
      <c r="AU3018" s="15"/>
      <c r="AV3018" s="15"/>
      <c r="AW3018" s="15"/>
      <c r="AX3018" s="15"/>
      <c r="AY3018" s="15"/>
    </row>
    <row r="3019" spans="1:51" ht="15" customHeight="1" x14ac:dyDescent="0.2">
      <c r="A3019" s="1"/>
      <c r="B3019" s="26">
        <v>9</v>
      </c>
      <c r="C3019" s="17" t="s">
        <v>57</v>
      </c>
      <c r="D3019" s="18"/>
      <c r="E3019" s="14"/>
      <c r="F3019" s="14"/>
      <c r="G3019" s="14"/>
      <c r="H3019" s="14"/>
      <c r="I3019" s="14"/>
      <c r="J3019" s="14"/>
      <c r="K3019" s="14"/>
      <c r="L3019" s="14"/>
      <c r="M3019" s="14"/>
      <c r="N3019" s="14"/>
      <c r="O3019" s="14"/>
      <c r="P3019" s="14"/>
      <c r="Q3019" s="1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  <c r="AB3019" s="8"/>
      <c r="AC3019" s="8"/>
      <c r="AD3019" s="8"/>
      <c r="AE3019" s="8"/>
      <c r="AF3019" s="8"/>
      <c r="AG3019" s="8"/>
      <c r="AH3019" s="8"/>
      <c r="AI3019" s="8"/>
      <c r="AJ3019" s="8"/>
      <c r="AK3019" s="8"/>
      <c r="AL3019" s="8"/>
      <c r="AM3019" s="8"/>
      <c r="AN3019" s="8"/>
      <c r="AO3019" s="8"/>
      <c r="AP3019" s="15"/>
      <c r="AQ3019" s="15"/>
      <c r="AR3019" s="15"/>
      <c r="AS3019" s="15"/>
      <c r="AT3019" s="15"/>
      <c r="AU3019" s="15"/>
      <c r="AV3019" s="15"/>
      <c r="AW3019" s="15"/>
      <c r="AX3019" s="15"/>
      <c r="AY3019" s="15"/>
    </row>
    <row r="3020" spans="1:51" ht="15" customHeight="1" x14ac:dyDescent="0.2">
      <c r="A3020" s="1"/>
      <c r="B3020" s="24"/>
      <c r="C3020" s="17"/>
      <c r="D3020" s="18"/>
      <c r="E3020" s="14"/>
      <c r="F3020" s="14"/>
      <c r="G3020" s="14"/>
      <c r="H3020" s="14"/>
      <c r="I3020" s="14"/>
      <c r="J3020" s="14"/>
      <c r="K3020" s="14"/>
      <c r="L3020" s="14"/>
      <c r="M3020" s="14"/>
      <c r="N3020" s="14"/>
      <c r="O3020" s="14"/>
      <c r="P3020" s="14"/>
      <c r="Q3020" s="14"/>
      <c r="R3020" s="4"/>
      <c r="S3020" s="4"/>
      <c r="T3020" s="4"/>
      <c r="U3020" s="4"/>
      <c r="V3020" s="4"/>
      <c r="W3020" s="4"/>
      <c r="X3020" s="4"/>
      <c r="Y3020" s="4"/>
      <c r="Z3020" s="4"/>
      <c r="AA3020" s="4"/>
      <c r="AB3020" s="8"/>
      <c r="AC3020" s="28"/>
      <c r="AD3020" s="8"/>
      <c r="AE3020" s="8"/>
      <c r="AF3020" s="8"/>
      <c r="AG3020" s="8"/>
      <c r="AH3020" s="8"/>
      <c r="AI3020" s="8"/>
      <c r="AJ3020" s="8"/>
      <c r="AK3020" s="8"/>
      <c r="AL3020" s="8"/>
      <c r="AM3020" s="8"/>
      <c r="AN3020" s="8"/>
      <c r="AO3020" s="8"/>
      <c r="AP3020" s="15"/>
      <c r="AQ3020" s="15"/>
      <c r="AR3020" s="15"/>
      <c r="AS3020" s="15"/>
      <c r="AT3020" s="15"/>
      <c r="AU3020" s="15"/>
      <c r="AV3020" s="15"/>
      <c r="AW3020" s="15"/>
      <c r="AX3020" s="15"/>
      <c r="AY3020" s="15"/>
    </row>
    <row r="3021" spans="1:51" ht="15" customHeight="1" x14ac:dyDescent="0.2">
      <c r="A3021" s="22"/>
      <c r="B3021" s="29">
        <v>10</v>
      </c>
      <c r="C3021" s="129" t="s">
        <v>58</v>
      </c>
      <c r="D3021" s="18"/>
      <c r="E3021" s="14"/>
      <c r="F3021" s="14"/>
      <c r="G3021" s="14"/>
      <c r="H3021" s="14"/>
      <c r="I3021" s="14"/>
      <c r="J3021" s="14"/>
      <c r="K3021" s="14">
        <v>2</v>
      </c>
      <c r="L3021" s="14"/>
      <c r="M3021" s="14"/>
      <c r="N3021" s="14"/>
      <c r="O3021" s="14"/>
      <c r="P3021" s="14"/>
      <c r="Q3021" s="14"/>
      <c r="R3021" s="4"/>
      <c r="S3021" s="4"/>
      <c r="T3021" s="4"/>
      <c r="U3021" s="4"/>
      <c r="V3021" s="4"/>
      <c r="W3021" s="4"/>
      <c r="X3021" s="4"/>
      <c r="Y3021" s="4"/>
      <c r="Z3021" s="4"/>
      <c r="AA3021" s="4"/>
      <c r="AB3021" s="8"/>
      <c r="AC3021" s="8"/>
      <c r="AD3021" s="8"/>
      <c r="AE3021" s="8"/>
      <c r="AF3021" s="8"/>
      <c r="AG3021" s="8"/>
      <c r="AH3021" s="8"/>
      <c r="AI3021" s="8"/>
      <c r="AJ3021" s="8"/>
      <c r="AK3021" s="8"/>
      <c r="AL3021" s="8"/>
      <c r="AM3021" s="8"/>
      <c r="AN3021" s="8"/>
      <c r="AO3021" s="8"/>
      <c r="AP3021" s="15"/>
      <c r="AQ3021" s="15"/>
      <c r="AR3021" s="15"/>
      <c r="AS3021" s="15"/>
      <c r="AT3021" s="15"/>
      <c r="AU3021" s="15"/>
      <c r="AV3021" s="15"/>
      <c r="AW3021" s="15"/>
      <c r="AX3021" s="15"/>
      <c r="AY3021" s="15"/>
    </row>
    <row r="3022" spans="1:51" ht="15" customHeight="1" x14ac:dyDescent="0.2">
      <c r="A3022" s="1"/>
      <c r="B3022" s="30">
        <v>11</v>
      </c>
      <c r="C3022" s="17" t="s">
        <v>59</v>
      </c>
      <c r="D3022" s="18"/>
      <c r="E3022" s="14"/>
      <c r="F3022" s="14"/>
      <c r="G3022" s="14"/>
      <c r="H3022" s="14"/>
      <c r="I3022" s="14"/>
      <c r="J3022" s="14"/>
      <c r="K3022" s="14"/>
      <c r="L3022" s="14"/>
      <c r="M3022" s="14"/>
      <c r="N3022" s="14"/>
      <c r="O3022" s="14"/>
      <c r="P3022" s="14"/>
      <c r="Q3022" s="14"/>
      <c r="R3022" s="4"/>
      <c r="S3022" s="4"/>
      <c r="T3022" s="4"/>
      <c r="U3022" s="4"/>
      <c r="V3022" s="4"/>
      <c r="W3022" s="4"/>
      <c r="X3022" s="4"/>
      <c r="Y3022" s="4"/>
      <c r="Z3022" s="4"/>
      <c r="AA3022" s="4"/>
      <c r="AB3022" s="8"/>
      <c r="AC3022" s="8"/>
      <c r="AD3022" s="8"/>
      <c r="AE3022" s="8"/>
      <c r="AF3022" s="8"/>
      <c r="AG3022" s="8"/>
      <c r="AH3022" s="8"/>
      <c r="AI3022" s="8"/>
      <c r="AJ3022" s="8"/>
      <c r="AK3022" s="8"/>
      <c r="AL3022" s="8"/>
      <c r="AM3022" s="8"/>
      <c r="AN3022" s="8"/>
      <c r="AO3022" s="8"/>
      <c r="AP3022" s="15"/>
      <c r="AQ3022" s="15"/>
      <c r="AR3022" s="15"/>
      <c r="AS3022" s="15"/>
      <c r="AT3022" s="15"/>
      <c r="AU3022" s="15"/>
      <c r="AV3022" s="15"/>
      <c r="AW3022" s="15"/>
      <c r="AX3022" s="15"/>
      <c r="AY3022" s="15"/>
    </row>
    <row r="3023" spans="1:51" ht="15" customHeight="1" x14ac:dyDescent="0.2">
      <c r="A3023" s="1"/>
      <c r="B3023" s="31">
        <v>12</v>
      </c>
      <c r="C3023" s="17" t="s">
        <v>60</v>
      </c>
      <c r="D3023" s="18"/>
      <c r="E3023" s="14"/>
      <c r="F3023" s="14"/>
      <c r="G3023" s="14"/>
      <c r="H3023" s="14"/>
      <c r="I3023" s="14"/>
      <c r="J3023" s="14"/>
      <c r="K3023" s="14"/>
      <c r="L3023" s="14"/>
      <c r="M3023" s="14"/>
      <c r="N3023" s="14"/>
      <c r="O3023" s="14"/>
      <c r="P3023" s="14"/>
      <c r="Q3023" s="14"/>
      <c r="R3023" s="4"/>
      <c r="S3023" s="4"/>
      <c r="T3023" s="4"/>
      <c r="U3023" s="4"/>
      <c r="V3023" s="4"/>
      <c r="W3023" s="4"/>
      <c r="X3023" s="4"/>
      <c r="Y3023" s="4"/>
      <c r="Z3023" s="4"/>
      <c r="AA3023" s="4"/>
      <c r="AB3023" s="8"/>
      <c r="AC3023" s="8"/>
      <c r="AD3023" s="8"/>
      <c r="AE3023" s="8"/>
      <c r="AF3023" s="8"/>
      <c r="AG3023" s="8"/>
      <c r="AH3023" s="8"/>
      <c r="AI3023" s="8"/>
      <c r="AJ3023" s="8"/>
      <c r="AK3023" s="8"/>
      <c r="AL3023" s="8"/>
      <c r="AM3023" s="8"/>
      <c r="AN3023" s="8"/>
      <c r="AO3023" s="8"/>
      <c r="AP3023" s="15"/>
      <c r="AQ3023" s="15"/>
      <c r="AR3023" s="15"/>
      <c r="AS3023" s="15"/>
      <c r="AT3023" s="9"/>
      <c r="AU3023" s="15"/>
      <c r="AV3023" s="15"/>
      <c r="AW3023" s="15"/>
      <c r="AX3023" s="15"/>
      <c r="AY3023" s="15"/>
    </row>
    <row r="3024" spans="1:51" ht="15" customHeight="1" x14ac:dyDescent="0.2">
      <c r="A3024" s="1"/>
      <c r="B3024" s="31">
        <v>13</v>
      </c>
      <c r="C3024" s="17" t="s">
        <v>61</v>
      </c>
      <c r="D3024" s="18"/>
      <c r="E3024" s="14"/>
      <c r="F3024" s="14"/>
      <c r="G3024" s="14"/>
      <c r="H3024" s="14"/>
      <c r="I3024" s="14"/>
      <c r="J3024" s="14"/>
      <c r="K3024" s="14"/>
      <c r="L3024" s="14"/>
      <c r="M3024" s="14"/>
      <c r="N3024" s="14"/>
      <c r="O3024" s="14"/>
      <c r="P3024" s="14"/>
      <c r="Q3024" s="1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8"/>
      <c r="AC3024" s="8"/>
      <c r="AD3024" s="8"/>
      <c r="AE3024" s="8"/>
      <c r="AF3024" s="8"/>
      <c r="AG3024" s="8"/>
      <c r="AH3024" s="8"/>
      <c r="AI3024" s="8"/>
      <c r="AJ3024" s="8"/>
      <c r="AK3024" s="8"/>
      <c r="AL3024" s="8"/>
      <c r="AM3024" s="8"/>
      <c r="AN3024" s="8"/>
      <c r="AO3024" s="8"/>
      <c r="AP3024" s="15"/>
      <c r="AQ3024" s="15"/>
      <c r="AR3024" s="15"/>
      <c r="AS3024" s="15"/>
      <c r="AT3024" s="15"/>
      <c r="AU3024" s="15"/>
      <c r="AV3024" s="15"/>
      <c r="AW3024" s="15"/>
      <c r="AX3024" s="15"/>
      <c r="AY3024" s="15"/>
    </row>
    <row r="3025" spans="1:51" ht="15" customHeight="1" x14ac:dyDescent="0.2">
      <c r="A3025" s="1"/>
      <c r="B3025" s="31">
        <v>14</v>
      </c>
      <c r="C3025" s="129" t="s">
        <v>62</v>
      </c>
      <c r="D3025" s="18"/>
      <c r="E3025" s="14"/>
      <c r="F3025" s="14"/>
      <c r="G3025" s="14"/>
      <c r="H3025" s="14"/>
      <c r="I3025" s="14"/>
      <c r="J3025" s="14"/>
      <c r="K3025" s="14"/>
      <c r="L3025" s="14"/>
      <c r="M3025" s="14">
        <v>1</v>
      </c>
      <c r="N3025" s="14">
        <v>1</v>
      </c>
      <c r="O3025" s="14"/>
      <c r="P3025" s="14">
        <v>1</v>
      </c>
      <c r="Q3025" s="14"/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8"/>
      <c r="AC3025" s="8"/>
      <c r="AD3025" s="8"/>
      <c r="AE3025" s="8"/>
      <c r="AF3025" s="8"/>
      <c r="AG3025" s="8"/>
      <c r="AH3025" s="8"/>
      <c r="AI3025" s="8"/>
      <c r="AJ3025" s="8"/>
      <c r="AK3025" s="8"/>
      <c r="AL3025" s="8"/>
      <c r="AM3025" s="8"/>
      <c r="AN3025" s="8"/>
      <c r="AO3025" s="8"/>
      <c r="AP3025" s="15"/>
      <c r="AQ3025" s="15"/>
      <c r="AR3025" s="15"/>
      <c r="AS3025" s="15"/>
      <c r="AT3025" s="15"/>
      <c r="AU3025" s="15"/>
      <c r="AV3025" s="15"/>
      <c r="AW3025" s="15"/>
      <c r="AX3025" s="15"/>
      <c r="AY3025" s="15"/>
    </row>
    <row r="3026" spans="1:51" ht="15" customHeight="1" x14ac:dyDescent="0.2">
      <c r="A3026" s="1"/>
      <c r="B3026" s="31">
        <v>15</v>
      </c>
      <c r="C3026" s="17" t="s">
        <v>63</v>
      </c>
      <c r="D3026" s="18"/>
      <c r="E3026" s="14"/>
      <c r="F3026" s="14"/>
      <c r="G3026" s="14"/>
      <c r="H3026" s="14"/>
      <c r="I3026" s="14"/>
      <c r="J3026" s="14"/>
      <c r="K3026" s="14"/>
      <c r="L3026" s="14"/>
      <c r="M3026" s="14"/>
      <c r="N3026" s="14"/>
      <c r="O3026" s="14"/>
      <c r="P3026" s="14"/>
      <c r="Q3026" s="1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8"/>
      <c r="AC3026" s="8"/>
      <c r="AD3026" s="8"/>
      <c r="AE3026" s="8"/>
      <c r="AF3026" s="8"/>
      <c r="AG3026" s="8"/>
      <c r="AH3026" s="8"/>
      <c r="AI3026" s="8"/>
      <c r="AJ3026" s="8"/>
      <c r="AK3026" s="8"/>
      <c r="AL3026" s="8"/>
      <c r="AM3026" s="8"/>
      <c r="AN3026" s="8"/>
      <c r="AO3026" s="8"/>
      <c r="AP3026" s="15"/>
      <c r="AQ3026" s="15"/>
      <c r="AR3026" s="15"/>
      <c r="AS3026" s="15"/>
      <c r="AT3026" s="15"/>
      <c r="AU3026" s="9"/>
      <c r="AV3026" s="15"/>
      <c r="AW3026" s="15"/>
      <c r="AX3026" s="15"/>
      <c r="AY3026" s="15"/>
    </row>
    <row r="3027" spans="1:51" ht="15" customHeight="1" x14ac:dyDescent="0.2">
      <c r="A3027" s="1"/>
      <c r="B3027" s="31">
        <v>16</v>
      </c>
      <c r="C3027" s="17" t="s">
        <v>64</v>
      </c>
      <c r="D3027" s="18"/>
      <c r="E3027" s="14"/>
      <c r="F3027" s="14"/>
      <c r="G3027" s="14"/>
      <c r="H3027" s="14"/>
      <c r="I3027" s="14"/>
      <c r="J3027" s="14"/>
      <c r="K3027" s="14"/>
      <c r="L3027" s="14"/>
      <c r="M3027" s="14"/>
      <c r="N3027" s="14"/>
      <c r="O3027" s="14"/>
      <c r="P3027" s="14"/>
      <c r="Q3027" s="14"/>
      <c r="R3027" s="4"/>
      <c r="S3027" s="4"/>
      <c r="T3027" s="4"/>
      <c r="U3027" s="4"/>
      <c r="V3027" s="4"/>
      <c r="W3027" s="4"/>
      <c r="X3027" s="4"/>
      <c r="Y3027" s="4"/>
      <c r="Z3027" s="4"/>
      <c r="AA3027" s="4"/>
      <c r="AB3027" s="8"/>
      <c r="AC3027" s="8"/>
      <c r="AD3027" s="8"/>
      <c r="AE3027" s="8"/>
      <c r="AF3027" s="8"/>
      <c r="AG3027" s="8"/>
      <c r="AH3027" s="8"/>
      <c r="AI3027" s="8"/>
      <c r="AJ3027" s="8"/>
      <c r="AK3027" s="8"/>
      <c r="AL3027" s="8"/>
      <c r="AM3027" s="8"/>
      <c r="AN3027" s="8"/>
      <c r="AO3027" s="8"/>
      <c r="AP3027" s="15"/>
      <c r="AQ3027" s="15"/>
      <c r="AR3027" s="15"/>
      <c r="AS3027" s="15"/>
      <c r="AT3027" s="15"/>
      <c r="AU3027" s="15"/>
      <c r="AV3027" s="15"/>
      <c r="AW3027" s="15"/>
      <c r="AX3027" s="15"/>
      <c r="AY3027" s="15"/>
    </row>
    <row r="3028" spans="1:51" ht="15" customHeight="1" x14ac:dyDescent="0.2">
      <c r="A3028" s="1"/>
      <c r="B3028" s="31">
        <v>17</v>
      </c>
      <c r="C3028" s="293" t="s">
        <v>65</v>
      </c>
      <c r="D3028" s="18">
        <v>5</v>
      </c>
      <c r="E3028" s="14">
        <v>5</v>
      </c>
      <c r="F3028" s="14"/>
      <c r="G3028" s="14"/>
      <c r="H3028" s="14"/>
      <c r="I3028" s="14"/>
      <c r="J3028" s="14"/>
      <c r="K3028" s="14"/>
      <c r="L3028" s="14"/>
      <c r="M3028" s="14"/>
      <c r="N3028" s="14"/>
      <c r="O3028" s="14"/>
      <c r="P3028" s="14"/>
      <c r="Q3028" s="1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8"/>
      <c r="AC3028" s="8"/>
      <c r="AD3028" s="8"/>
      <c r="AE3028" s="8"/>
      <c r="AF3028" s="8"/>
      <c r="AG3028" s="8"/>
      <c r="AH3028" s="8"/>
      <c r="AI3028" s="8"/>
      <c r="AJ3028" s="8"/>
      <c r="AK3028" s="8"/>
      <c r="AL3028" s="8"/>
      <c r="AM3028" s="8"/>
      <c r="AN3028" s="8"/>
      <c r="AO3028" s="8"/>
      <c r="AP3028" s="15"/>
      <c r="AQ3028" s="15"/>
      <c r="AR3028" s="15"/>
      <c r="AS3028" s="15"/>
      <c r="AT3028" s="15"/>
      <c r="AU3028" s="15"/>
      <c r="AV3028" s="15"/>
      <c r="AW3028" s="15"/>
      <c r="AX3028" s="15"/>
      <c r="AY3028" s="15"/>
    </row>
    <row r="3029" spans="1:51" ht="15" customHeight="1" x14ac:dyDescent="0.2">
      <c r="B3029" s="31">
        <v>18</v>
      </c>
      <c r="C3029" s="17" t="s">
        <v>66</v>
      </c>
      <c r="D3029" s="18"/>
      <c r="E3029" s="14"/>
      <c r="F3029" s="14"/>
      <c r="G3029" s="14"/>
      <c r="H3029" s="14"/>
      <c r="I3029" s="14"/>
      <c r="J3029" s="14"/>
      <c r="K3029" s="32"/>
      <c r="L3029" s="14"/>
      <c r="M3029" s="14"/>
      <c r="N3029" s="14"/>
      <c r="O3029" s="14"/>
      <c r="P3029" s="14"/>
      <c r="Q3029" s="1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8"/>
      <c r="AC3029" s="8"/>
      <c r="AD3029" s="8"/>
      <c r="AE3029" s="8"/>
      <c r="AF3029" s="8"/>
      <c r="AG3029" s="8"/>
      <c r="AH3029" s="8"/>
      <c r="AI3029" s="8"/>
      <c r="AJ3029" s="8"/>
      <c r="AK3029" s="8"/>
      <c r="AL3029" s="8"/>
      <c r="AM3029" s="8"/>
      <c r="AN3029" s="8"/>
      <c r="AO3029" s="8"/>
      <c r="AP3029" s="15"/>
      <c r="AQ3029" s="15"/>
      <c r="AR3029" s="15"/>
      <c r="AS3029" s="15"/>
      <c r="AT3029" s="15"/>
      <c r="AU3029" s="15"/>
      <c r="AV3029" s="15"/>
      <c r="AW3029" s="15"/>
      <c r="AX3029" s="15"/>
      <c r="AY3029" s="15"/>
    </row>
    <row r="3030" spans="1:51" ht="15" customHeight="1" x14ac:dyDescent="0.2">
      <c r="A3030" s="33" t="s">
        <v>67</v>
      </c>
      <c r="B3030" s="31">
        <v>19</v>
      </c>
      <c r="C3030" s="17" t="s">
        <v>68</v>
      </c>
      <c r="D3030" s="18"/>
      <c r="E3030" s="14"/>
      <c r="F3030" s="14"/>
      <c r="G3030" s="14"/>
      <c r="H3030" s="14"/>
      <c r="I3030" s="14"/>
      <c r="J3030" s="14"/>
      <c r="K3030" s="14"/>
      <c r="L3030" s="14"/>
      <c r="M3030" s="14"/>
      <c r="N3030" s="14"/>
      <c r="O3030" s="14"/>
      <c r="P3030" s="14"/>
      <c r="Q3030" s="1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8"/>
      <c r="AC3030" s="8"/>
      <c r="AD3030" s="8"/>
      <c r="AE3030" s="8"/>
      <c r="AF3030" s="8"/>
      <c r="AG3030" s="8"/>
      <c r="AH3030" s="8"/>
      <c r="AI3030" s="34"/>
      <c r="AJ3030" s="8"/>
      <c r="AK3030" s="8"/>
      <c r="AL3030" s="8"/>
      <c r="AM3030" s="8"/>
      <c r="AN3030" s="8"/>
      <c r="AO3030" s="8"/>
      <c r="AP3030" s="15"/>
      <c r="AQ3030" s="15"/>
      <c r="AR3030" s="15"/>
      <c r="AS3030" s="15"/>
      <c r="AT3030" s="15"/>
      <c r="AU3030" s="15"/>
      <c r="AV3030" s="15"/>
      <c r="AW3030" s="15"/>
      <c r="AX3030" s="15"/>
      <c r="AY3030" s="15"/>
    </row>
    <row r="3031" spans="1:51" ht="15" customHeight="1" x14ac:dyDescent="0.2">
      <c r="A3031" s="1"/>
      <c r="B3031" s="31">
        <v>20</v>
      </c>
      <c r="C3031" s="17" t="s">
        <v>69</v>
      </c>
      <c r="D3031" s="35"/>
      <c r="E3031" s="14"/>
      <c r="F3031" s="14"/>
      <c r="G3031" s="14"/>
      <c r="H3031" s="14"/>
      <c r="I3031" s="14"/>
      <c r="J3031" s="14"/>
      <c r="K3031" s="14"/>
      <c r="L3031" s="14"/>
      <c r="M3031" s="14"/>
      <c r="N3031" s="14"/>
      <c r="O3031" s="14"/>
      <c r="P3031" s="14"/>
      <c r="Q3031" s="14"/>
      <c r="R3031" s="4"/>
      <c r="S3031" s="4"/>
      <c r="T3031" s="4"/>
      <c r="U3031" s="4"/>
      <c r="V3031" s="4"/>
      <c r="W3031" s="4"/>
      <c r="X3031" s="4"/>
      <c r="Y3031" s="4"/>
      <c r="Z3031" s="4"/>
      <c r="AA3031" s="4"/>
      <c r="AB3031" s="8"/>
      <c r="AC3031" s="8"/>
      <c r="AD3031" s="8"/>
      <c r="AE3031" s="8"/>
      <c r="AF3031" s="8"/>
      <c r="AG3031" s="8"/>
      <c r="AH3031" s="8"/>
      <c r="AI3031" s="8"/>
      <c r="AJ3031" s="8"/>
      <c r="AK3031" s="8"/>
      <c r="AL3031" s="8"/>
      <c r="AM3031" s="8"/>
      <c r="AN3031" s="8"/>
      <c r="AO3031" s="8"/>
      <c r="AP3031" s="15"/>
      <c r="AQ3031" s="15"/>
      <c r="AR3031" s="15"/>
      <c r="AS3031" s="15"/>
      <c r="AT3031" s="15"/>
      <c r="AU3031" s="15"/>
      <c r="AV3031" s="15"/>
      <c r="AW3031" s="15"/>
      <c r="AX3031" s="15"/>
      <c r="AY3031" s="15"/>
    </row>
    <row r="3032" spans="1:51" ht="15" customHeight="1" x14ac:dyDescent="0.2">
      <c r="A3032" s="1"/>
      <c r="B3032" s="31">
        <v>21</v>
      </c>
      <c r="C3032" s="129" t="s">
        <v>70</v>
      </c>
      <c r="D3032" s="18">
        <v>4</v>
      </c>
      <c r="E3032" s="14">
        <v>3</v>
      </c>
      <c r="F3032" s="14"/>
      <c r="G3032" s="14"/>
      <c r="H3032" s="14"/>
      <c r="I3032" s="14"/>
      <c r="J3032" s="14"/>
      <c r="K3032" s="14"/>
      <c r="L3032" s="14"/>
      <c r="M3032" s="14"/>
      <c r="N3032" s="14"/>
      <c r="O3032" s="14"/>
      <c r="P3032" s="14"/>
      <c r="Q3032" s="14"/>
      <c r="R3032" s="4"/>
      <c r="S3032" s="4"/>
      <c r="T3032" s="4"/>
      <c r="U3032" s="4"/>
      <c r="V3032" s="4"/>
      <c r="W3032" s="4"/>
      <c r="X3032" s="4"/>
      <c r="Y3032" s="4"/>
      <c r="Z3032" s="4"/>
      <c r="AA3032" s="4"/>
      <c r="AB3032" s="8"/>
      <c r="AC3032" s="8"/>
      <c r="AD3032" s="8"/>
      <c r="AE3032" s="8"/>
      <c r="AF3032" s="8"/>
      <c r="AG3032" s="8"/>
      <c r="AH3032" s="8"/>
      <c r="AI3032" s="8"/>
      <c r="AJ3032" s="8"/>
      <c r="AK3032" s="8"/>
      <c r="AL3032" s="8"/>
      <c r="AM3032" s="8"/>
      <c r="AN3032" s="8"/>
      <c r="AO3032" s="8"/>
      <c r="AP3032" s="15"/>
      <c r="AQ3032" s="15"/>
      <c r="AR3032" s="15"/>
      <c r="AS3032" s="15"/>
      <c r="AT3032" s="15"/>
      <c r="AU3032" s="15"/>
      <c r="AV3032" s="15"/>
      <c r="AW3032" s="15"/>
      <c r="AX3032" s="15"/>
      <c r="AY3032" s="15"/>
    </row>
    <row r="3033" spans="1:51" ht="15" customHeight="1" x14ac:dyDescent="0.2">
      <c r="A3033" s="1"/>
      <c r="B3033" s="31">
        <v>22</v>
      </c>
      <c r="C3033" s="17" t="s">
        <v>71</v>
      </c>
      <c r="D3033" s="18"/>
      <c r="E3033" s="14"/>
      <c r="F3033" s="14"/>
      <c r="G3033" s="14"/>
      <c r="H3033" s="14"/>
      <c r="I3033" s="14"/>
      <c r="J3033" s="14"/>
      <c r="K3033" s="14"/>
      <c r="L3033" s="14"/>
      <c r="M3033" s="14"/>
      <c r="N3033" s="14"/>
      <c r="O3033" s="14"/>
      <c r="P3033" s="14"/>
      <c r="Q3033" s="1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8"/>
      <c r="AC3033" s="8"/>
      <c r="AD3033" s="8"/>
      <c r="AE3033" s="8"/>
      <c r="AF3033" s="8"/>
      <c r="AG3033" s="8"/>
      <c r="AH3033" s="8"/>
      <c r="AI3033" s="8"/>
      <c r="AJ3033" s="8"/>
      <c r="AK3033" s="8"/>
      <c r="AL3033" s="8"/>
      <c r="AM3033" s="8"/>
      <c r="AN3033" s="8"/>
      <c r="AO3033" s="8"/>
      <c r="AP3033" s="15"/>
      <c r="AQ3033" s="15"/>
      <c r="AR3033" s="15"/>
      <c r="AS3033" s="15"/>
      <c r="AT3033" s="15"/>
      <c r="AU3033" s="15"/>
      <c r="AV3033" s="15"/>
      <c r="AW3033" s="15"/>
      <c r="AX3033" s="15"/>
      <c r="AY3033" s="15"/>
    </row>
    <row r="3034" spans="1:51" ht="15" customHeight="1" x14ac:dyDescent="0.2">
      <c r="A3034" s="1"/>
      <c r="B3034" s="31">
        <v>23</v>
      </c>
      <c r="C3034" s="17" t="s">
        <v>72</v>
      </c>
      <c r="D3034" s="18"/>
      <c r="E3034" s="14"/>
      <c r="F3034" s="14"/>
      <c r="G3034" s="14"/>
      <c r="H3034" s="14"/>
      <c r="I3034" s="14"/>
      <c r="J3034" s="14"/>
      <c r="K3034" s="14"/>
      <c r="L3034" s="14"/>
      <c r="M3034" s="36"/>
      <c r="N3034" s="14"/>
      <c r="O3034" s="14"/>
      <c r="P3034" s="14"/>
      <c r="Q3034" s="14"/>
      <c r="R3034" s="4"/>
      <c r="S3034" s="4"/>
      <c r="T3034" s="4"/>
      <c r="U3034" s="4"/>
      <c r="V3034" s="4"/>
      <c r="W3034" s="4"/>
      <c r="X3034" s="4"/>
      <c r="Y3034" s="4"/>
      <c r="Z3034" s="4"/>
      <c r="AA3034" s="4"/>
      <c r="AB3034" s="8"/>
      <c r="AC3034" s="8"/>
      <c r="AD3034" s="8"/>
      <c r="AE3034" s="8"/>
      <c r="AF3034" s="8"/>
      <c r="AG3034" s="8"/>
      <c r="AH3034" s="8"/>
      <c r="AI3034" s="8"/>
      <c r="AJ3034" s="8"/>
      <c r="AK3034" s="8"/>
      <c r="AL3034" s="8"/>
      <c r="AM3034" s="8"/>
      <c r="AN3034" s="8"/>
      <c r="AO3034" s="8"/>
      <c r="AP3034" s="15"/>
      <c r="AQ3034" s="15"/>
      <c r="AR3034" s="15"/>
      <c r="AS3034" s="15"/>
      <c r="AT3034" s="15"/>
      <c r="AU3034" s="15"/>
      <c r="AV3034" s="15"/>
      <c r="AW3034" s="15"/>
      <c r="AX3034" s="15"/>
      <c r="AY3034" s="15"/>
    </row>
    <row r="3035" spans="1:51" ht="15" customHeight="1" x14ac:dyDescent="0.2">
      <c r="A3035" s="1"/>
      <c r="B3035" s="31">
        <v>24</v>
      </c>
      <c r="C3035" s="293" t="s">
        <v>73</v>
      </c>
      <c r="D3035" s="18">
        <v>3</v>
      </c>
      <c r="E3035" s="14">
        <v>4</v>
      </c>
      <c r="F3035" s="14">
        <v>1</v>
      </c>
      <c r="G3035" s="14">
        <v>3</v>
      </c>
      <c r="H3035" s="14"/>
      <c r="I3035" s="14"/>
      <c r="J3035" s="14"/>
      <c r="K3035" s="14">
        <v>2</v>
      </c>
      <c r="L3035" s="14">
        <v>3</v>
      </c>
      <c r="M3035" s="14"/>
      <c r="N3035" s="14"/>
      <c r="O3035" s="14"/>
      <c r="P3035" s="14"/>
      <c r="Q3035" s="1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  <c r="AB3035" s="8"/>
      <c r="AC3035" s="8"/>
      <c r="AD3035" s="8"/>
      <c r="AE3035" s="8"/>
      <c r="AF3035" s="8"/>
      <c r="AG3035" s="8"/>
      <c r="AH3035" s="8"/>
      <c r="AI3035" s="8"/>
      <c r="AJ3035" s="8"/>
      <c r="AK3035" s="8"/>
      <c r="AL3035" s="8"/>
      <c r="AM3035" s="8"/>
      <c r="AN3035" s="8"/>
      <c r="AO3035" s="8"/>
      <c r="AP3035" s="15"/>
      <c r="AQ3035" s="15"/>
      <c r="AR3035" s="15"/>
      <c r="AS3035" s="15"/>
      <c r="AT3035" s="15"/>
      <c r="AU3035" s="15"/>
      <c r="AV3035" s="15"/>
      <c r="AW3035" s="15"/>
      <c r="AX3035" s="15"/>
      <c r="AY3035" s="15"/>
    </row>
    <row r="3036" spans="1:51" ht="15" customHeight="1" x14ac:dyDescent="0.2">
      <c r="A3036" s="1"/>
      <c r="B3036" s="31">
        <v>25</v>
      </c>
      <c r="C3036" s="17" t="s">
        <v>74</v>
      </c>
      <c r="D3036" s="18"/>
      <c r="E3036" s="14"/>
      <c r="F3036" s="14"/>
      <c r="G3036" s="14"/>
      <c r="H3036" s="14"/>
      <c r="I3036" s="14"/>
      <c r="J3036" s="14"/>
      <c r="K3036" s="14"/>
      <c r="L3036" s="14"/>
      <c r="M3036" s="14"/>
      <c r="N3036" s="14"/>
      <c r="O3036" s="14"/>
      <c r="P3036" s="14"/>
      <c r="Q3036" s="1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8"/>
      <c r="AC3036" s="8"/>
      <c r="AD3036" s="8"/>
      <c r="AE3036" s="8"/>
      <c r="AF3036" s="8"/>
      <c r="AG3036" s="8"/>
      <c r="AH3036" s="8"/>
      <c r="AI3036" s="8"/>
      <c r="AJ3036" s="8"/>
      <c r="AK3036" s="8"/>
      <c r="AL3036" s="8"/>
      <c r="AM3036" s="8"/>
      <c r="AN3036" s="8"/>
      <c r="AO3036" s="8"/>
      <c r="AP3036" s="15"/>
      <c r="AQ3036" s="15"/>
      <c r="AR3036" s="15"/>
      <c r="AS3036" s="15"/>
      <c r="AT3036" s="15"/>
      <c r="AU3036" s="15"/>
      <c r="AV3036" s="15"/>
      <c r="AW3036" s="15"/>
      <c r="AX3036" s="15"/>
      <c r="AY3036" s="15"/>
    </row>
    <row r="3037" spans="1:51" ht="15" customHeight="1" x14ac:dyDescent="0.2">
      <c r="A3037" s="1"/>
      <c r="B3037" s="31">
        <v>26</v>
      </c>
      <c r="C3037" s="17" t="s">
        <v>75</v>
      </c>
      <c r="D3037" s="18"/>
      <c r="E3037" s="14"/>
      <c r="F3037" s="14"/>
      <c r="G3037" s="14"/>
      <c r="H3037" s="14"/>
      <c r="I3037" s="14"/>
      <c r="J3037" s="14"/>
      <c r="K3037" s="14"/>
      <c r="L3037" s="14"/>
      <c r="M3037" s="14"/>
      <c r="N3037" s="14"/>
      <c r="O3037" s="14"/>
      <c r="P3037" s="14"/>
      <c r="Q3037" s="14"/>
      <c r="R3037" s="4"/>
      <c r="S3037" s="4"/>
      <c r="T3037" s="4"/>
      <c r="U3037" s="4"/>
      <c r="V3037" s="4"/>
      <c r="W3037" s="4"/>
      <c r="X3037" s="4"/>
      <c r="Y3037" s="4"/>
      <c r="Z3037" s="4"/>
      <c r="AA3037" s="4"/>
      <c r="AB3037" s="8"/>
      <c r="AC3037" s="8"/>
      <c r="AD3037" s="8"/>
      <c r="AE3037" s="8"/>
      <c r="AF3037" s="8"/>
      <c r="AG3037" s="8"/>
      <c r="AH3037" s="8"/>
      <c r="AI3037" s="8"/>
      <c r="AJ3037" s="8"/>
      <c r="AK3037" s="8"/>
      <c r="AL3037" s="8"/>
      <c r="AM3037" s="8"/>
      <c r="AN3037" s="8"/>
      <c r="AO3037" s="8"/>
      <c r="AP3037" s="15"/>
      <c r="AQ3037" s="15"/>
      <c r="AR3037" s="15"/>
      <c r="AS3037" s="15"/>
      <c r="AT3037" s="15"/>
      <c r="AU3037" s="15"/>
      <c r="AV3037" s="15"/>
      <c r="AW3037" s="15"/>
      <c r="AX3037" s="15"/>
      <c r="AY3037" s="15"/>
    </row>
    <row r="3038" spans="1:51" ht="15" customHeight="1" x14ac:dyDescent="0.2">
      <c r="A3038" s="1"/>
      <c r="B3038" s="31">
        <v>27</v>
      </c>
      <c r="C3038" s="17" t="s">
        <v>76</v>
      </c>
      <c r="D3038" s="18"/>
      <c r="E3038" s="14"/>
      <c r="F3038" s="14"/>
      <c r="G3038" s="14"/>
      <c r="H3038" s="14"/>
      <c r="I3038" s="14"/>
      <c r="J3038" s="14"/>
      <c r="K3038" s="14"/>
      <c r="L3038" s="14"/>
      <c r="M3038" s="14"/>
      <c r="N3038" s="14"/>
      <c r="O3038" s="14"/>
      <c r="P3038" s="14"/>
      <c r="Q3038" s="14"/>
      <c r="R3038" s="4"/>
      <c r="S3038" s="4"/>
      <c r="T3038" s="4"/>
      <c r="U3038" s="4"/>
      <c r="V3038" s="4"/>
      <c r="W3038" s="4"/>
      <c r="X3038" s="4"/>
      <c r="Y3038" s="4"/>
      <c r="Z3038" s="4"/>
      <c r="AA3038" s="4"/>
      <c r="AB3038" s="8"/>
      <c r="AC3038" s="8"/>
      <c r="AD3038" s="8"/>
      <c r="AE3038" s="8"/>
      <c r="AF3038" s="8"/>
      <c r="AG3038" s="8"/>
      <c r="AH3038" s="8"/>
      <c r="AI3038" s="8"/>
      <c r="AJ3038" s="8"/>
      <c r="AK3038" s="8"/>
      <c r="AL3038" s="8"/>
      <c r="AM3038" s="8"/>
      <c r="AN3038" s="8"/>
      <c r="AO3038" s="8"/>
      <c r="AP3038" s="15"/>
      <c r="AQ3038" s="15"/>
      <c r="AR3038" s="15"/>
      <c r="AS3038" s="15"/>
      <c r="AT3038" s="15"/>
      <c r="AU3038" s="15"/>
      <c r="AV3038" s="15"/>
      <c r="AW3038" s="15"/>
      <c r="AX3038" s="15"/>
      <c r="AY3038" s="15"/>
    </row>
    <row r="3039" spans="1:51" ht="15" customHeight="1" x14ac:dyDescent="0.2">
      <c r="A3039" s="1"/>
      <c r="B3039" s="31">
        <v>28</v>
      </c>
      <c r="C3039" s="17" t="s">
        <v>77</v>
      </c>
      <c r="D3039" s="18"/>
      <c r="E3039" s="14"/>
      <c r="F3039" s="14"/>
      <c r="G3039" s="14"/>
      <c r="H3039" s="14"/>
      <c r="I3039" s="14"/>
      <c r="J3039" s="14"/>
      <c r="K3039" s="14"/>
      <c r="L3039" s="14"/>
      <c r="M3039" s="14"/>
      <c r="N3039" s="14"/>
      <c r="O3039" s="14"/>
      <c r="P3039" s="14"/>
      <c r="Q3039" s="14"/>
      <c r="R3039" s="4"/>
      <c r="S3039" s="4"/>
      <c r="T3039" s="4"/>
      <c r="U3039" s="4"/>
      <c r="V3039" s="4"/>
      <c r="W3039" s="4"/>
      <c r="X3039" s="4"/>
      <c r="Y3039" s="4"/>
      <c r="Z3039" s="4"/>
      <c r="AA3039" s="4"/>
      <c r="AB3039" s="8"/>
      <c r="AC3039" s="8"/>
      <c r="AD3039" s="8"/>
      <c r="AE3039" s="8"/>
      <c r="AF3039" s="8"/>
      <c r="AG3039" s="8"/>
      <c r="AH3039" s="8"/>
      <c r="AI3039" s="8"/>
      <c r="AJ3039" s="8"/>
      <c r="AK3039" s="8"/>
      <c r="AL3039" s="8"/>
      <c r="AM3039" s="8"/>
      <c r="AN3039" s="8"/>
      <c r="AO3039" s="8"/>
      <c r="AP3039" s="15"/>
      <c r="AQ3039" s="15"/>
      <c r="AR3039" s="15"/>
      <c r="AS3039" s="15"/>
      <c r="AT3039" s="15"/>
      <c r="AU3039" s="15"/>
      <c r="AV3039" s="15"/>
      <c r="AW3039" s="15"/>
      <c r="AX3039" s="15"/>
      <c r="AY3039" s="15"/>
    </row>
    <row r="3040" spans="1:51" ht="15" customHeight="1" x14ac:dyDescent="0.2">
      <c r="A3040" s="1"/>
      <c r="B3040" s="31">
        <v>29</v>
      </c>
      <c r="C3040" s="129" t="s">
        <v>78</v>
      </c>
      <c r="D3040" s="18"/>
      <c r="E3040" s="14"/>
      <c r="F3040" s="14"/>
      <c r="G3040" s="14"/>
      <c r="H3040" s="14"/>
      <c r="I3040" s="14"/>
      <c r="J3040" s="14"/>
      <c r="K3040" s="14">
        <v>1</v>
      </c>
      <c r="L3040" s="14"/>
      <c r="M3040" s="14"/>
      <c r="N3040" s="14"/>
      <c r="O3040" s="14"/>
      <c r="P3040" s="14"/>
      <c r="Q3040" s="14"/>
      <c r="R3040" s="4"/>
      <c r="S3040" s="4"/>
      <c r="T3040" s="4"/>
      <c r="U3040" s="4"/>
      <c r="V3040" s="4"/>
      <c r="W3040" s="4"/>
      <c r="X3040" s="4"/>
      <c r="Y3040" s="4"/>
      <c r="Z3040" s="4"/>
      <c r="AA3040" s="4"/>
      <c r="AB3040" s="8"/>
      <c r="AC3040" s="8"/>
      <c r="AD3040" s="8"/>
      <c r="AE3040" s="8"/>
      <c r="AF3040" s="8"/>
      <c r="AG3040" s="8"/>
      <c r="AH3040" s="8"/>
      <c r="AI3040" s="8"/>
      <c r="AJ3040" s="8"/>
      <c r="AK3040" s="8"/>
      <c r="AL3040" s="8"/>
      <c r="AM3040" s="8"/>
      <c r="AN3040" s="8"/>
      <c r="AO3040" s="8"/>
      <c r="AP3040" s="15"/>
      <c r="AQ3040" s="15"/>
      <c r="AR3040" s="15"/>
      <c r="AS3040" s="15"/>
      <c r="AT3040" s="15"/>
      <c r="AU3040" s="15"/>
      <c r="AV3040" s="15"/>
      <c r="AW3040" s="15"/>
      <c r="AX3040" s="15"/>
      <c r="AY3040" s="15"/>
    </row>
    <row r="3041" spans="1:51" ht="15" customHeight="1" x14ac:dyDescent="0.2">
      <c r="A3041" s="1"/>
      <c r="B3041" s="37"/>
      <c r="C3041" s="17" t="s">
        <v>79</v>
      </c>
      <c r="D3041" s="18"/>
      <c r="E3041" s="14"/>
      <c r="F3041" s="14"/>
      <c r="G3041" s="14"/>
      <c r="H3041" s="14"/>
      <c r="I3041" s="14"/>
      <c r="J3041" s="14"/>
      <c r="K3041" s="14"/>
      <c r="L3041" s="14"/>
      <c r="M3041" s="14"/>
      <c r="N3041" s="14"/>
      <c r="O3041" s="14"/>
      <c r="P3041" s="14"/>
      <c r="Q3041" s="14"/>
      <c r="R3041" s="4"/>
      <c r="S3041" s="4"/>
      <c r="T3041" s="4"/>
      <c r="U3041" s="4"/>
      <c r="V3041" s="4"/>
      <c r="W3041" s="4"/>
      <c r="X3041" s="4"/>
      <c r="Y3041" s="4"/>
      <c r="Z3041" s="4"/>
      <c r="AA3041" s="4"/>
      <c r="AB3041" s="8"/>
      <c r="AC3041" s="8"/>
      <c r="AD3041" s="8"/>
      <c r="AE3041" s="8"/>
      <c r="AF3041" s="8"/>
      <c r="AG3041" s="8"/>
      <c r="AH3041" s="8"/>
      <c r="AI3041" s="8"/>
      <c r="AJ3041" s="8"/>
      <c r="AK3041" s="8"/>
      <c r="AL3041" s="8"/>
      <c r="AM3041" s="8"/>
      <c r="AN3041" s="8"/>
      <c r="AO3041" s="8"/>
      <c r="AP3041" s="15"/>
      <c r="AQ3041" s="15"/>
      <c r="AR3041" s="15"/>
      <c r="AS3041" s="15"/>
      <c r="AT3041" s="15"/>
      <c r="AU3041" s="15"/>
      <c r="AV3041" s="15"/>
      <c r="AW3041" s="15"/>
      <c r="AX3041" s="15"/>
      <c r="AY3041" s="15"/>
    </row>
    <row r="3042" spans="1:51" ht="15" customHeight="1" x14ac:dyDescent="0.2">
      <c r="A3042" s="1"/>
      <c r="B3042" s="38"/>
      <c r="C3042" s="17"/>
      <c r="D3042" s="18"/>
      <c r="E3042" s="14"/>
      <c r="F3042" s="14"/>
      <c r="G3042" s="14"/>
      <c r="H3042" s="14"/>
      <c r="I3042" s="14"/>
      <c r="J3042" s="14"/>
      <c r="K3042" s="14"/>
      <c r="L3042" s="14"/>
      <c r="M3042" s="14"/>
      <c r="N3042" s="14"/>
      <c r="O3042" s="14"/>
      <c r="P3042" s="14"/>
      <c r="Q3042" s="1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8"/>
      <c r="AC3042" s="8"/>
      <c r="AD3042" s="8"/>
      <c r="AE3042" s="8"/>
      <c r="AF3042" s="8"/>
      <c r="AG3042" s="8"/>
      <c r="AH3042" s="8"/>
      <c r="AI3042" s="8"/>
      <c r="AJ3042" s="8"/>
      <c r="AK3042" s="8"/>
      <c r="AL3042" s="8"/>
      <c r="AM3042" s="8"/>
      <c r="AN3042" s="8"/>
      <c r="AO3042" s="8"/>
      <c r="AP3042" s="15"/>
      <c r="AQ3042" s="15"/>
      <c r="AR3042" s="15"/>
      <c r="AS3042" s="15"/>
      <c r="AT3042" s="15"/>
      <c r="AU3042" s="15"/>
      <c r="AV3042" s="15"/>
      <c r="AW3042" s="15"/>
      <c r="AX3042" s="15"/>
      <c r="AY3042" s="15"/>
    </row>
    <row r="3043" spans="1:51" ht="15" customHeight="1" x14ac:dyDescent="0.2">
      <c r="A3043" s="1"/>
      <c r="B3043" s="39">
        <v>30</v>
      </c>
      <c r="C3043" s="17" t="s">
        <v>80</v>
      </c>
      <c r="D3043" s="18"/>
      <c r="E3043" s="14"/>
      <c r="F3043" s="14"/>
      <c r="G3043" s="14"/>
      <c r="H3043" s="14"/>
      <c r="I3043" s="14"/>
      <c r="J3043" s="14"/>
      <c r="K3043" s="14"/>
      <c r="L3043" s="14"/>
      <c r="M3043" s="14"/>
      <c r="N3043" s="14"/>
      <c r="O3043" s="14"/>
      <c r="P3043" s="14"/>
      <c r="Q3043" s="14"/>
      <c r="R3043" s="4"/>
      <c r="S3043" s="4"/>
      <c r="T3043" s="4"/>
      <c r="U3043" s="4"/>
      <c r="V3043" s="4"/>
      <c r="W3043" s="4"/>
      <c r="X3043" s="4"/>
      <c r="Y3043" s="4"/>
      <c r="Z3043" s="4"/>
      <c r="AA3043" s="4"/>
      <c r="AB3043" s="8"/>
      <c r="AC3043" s="8"/>
      <c r="AD3043" s="8"/>
      <c r="AE3043" s="8"/>
      <c r="AF3043" s="8"/>
      <c r="AG3043" s="8"/>
      <c r="AH3043" s="8"/>
      <c r="AI3043" s="8"/>
      <c r="AJ3043" s="8"/>
      <c r="AK3043" s="8"/>
      <c r="AL3043" s="8"/>
      <c r="AM3043" s="8"/>
      <c r="AN3043" s="8"/>
      <c r="AO3043" s="8"/>
      <c r="AP3043" s="15"/>
      <c r="AQ3043" s="15"/>
      <c r="AR3043" s="15"/>
      <c r="AS3043" s="15"/>
      <c r="AT3043" s="15"/>
      <c r="AU3043" s="15"/>
      <c r="AV3043" s="15"/>
      <c r="AW3043" s="15"/>
      <c r="AX3043" s="15"/>
      <c r="AY3043" s="15"/>
    </row>
    <row r="3044" spans="1:51" ht="15" customHeight="1" x14ac:dyDescent="0.2">
      <c r="A3044" s="1"/>
      <c r="B3044" s="39">
        <v>31</v>
      </c>
      <c r="C3044" s="17" t="s">
        <v>81</v>
      </c>
      <c r="D3044" s="18"/>
      <c r="E3044" s="14"/>
      <c r="F3044" s="14"/>
      <c r="G3044" s="14"/>
      <c r="H3044" s="14"/>
      <c r="I3044" s="14"/>
      <c r="J3044" s="14"/>
      <c r="K3044" s="14"/>
      <c r="L3044" s="14"/>
      <c r="M3044" s="14"/>
      <c r="N3044" s="14"/>
      <c r="O3044" s="14"/>
      <c r="P3044" s="14"/>
      <c r="Q3044" s="14"/>
      <c r="R3044" s="4"/>
      <c r="S3044" s="4"/>
      <c r="T3044" s="4"/>
      <c r="U3044" s="4"/>
      <c r="V3044" s="4"/>
      <c r="W3044" s="4"/>
      <c r="X3044" s="4"/>
      <c r="Y3044" s="4"/>
      <c r="Z3044" s="4"/>
      <c r="AA3044" s="4"/>
      <c r="AB3044" s="8"/>
      <c r="AC3044" s="8"/>
      <c r="AD3044" s="8"/>
      <c r="AE3044" s="8"/>
      <c r="AF3044" s="8"/>
      <c r="AG3044" s="8"/>
      <c r="AH3044" s="8"/>
      <c r="AI3044" s="8"/>
      <c r="AJ3044" s="8"/>
      <c r="AK3044" s="8"/>
      <c r="AL3044" s="8"/>
      <c r="AM3044" s="8"/>
      <c r="AN3044" s="8"/>
      <c r="AO3044" s="8"/>
      <c r="AP3044" s="15"/>
      <c r="AQ3044" s="15"/>
      <c r="AR3044" s="15"/>
      <c r="AS3044" s="15"/>
      <c r="AT3044" s="15"/>
      <c r="AU3044" s="15"/>
      <c r="AV3044" s="15"/>
      <c r="AW3044" s="15"/>
      <c r="AX3044" s="15"/>
      <c r="AY3044" s="15"/>
    </row>
    <row r="3045" spans="1:51" ht="15" customHeight="1" x14ac:dyDescent="0.2">
      <c r="A3045" s="1"/>
      <c r="B3045" s="39">
        <v>32</v>
      </c>
      <c r="C3045" s="17" t="s">
        <v>82</v>
      </c>
      <c r="D3045" s="18"/>
      <c r="E3045" s="14"/>
      <c r="F3045" s="14"/>
      <c r="G3045" s="14"/>
      <c r="H3045" s="14"/>
      <c r="I3045" s="14"/>
      <c r="J3045" s="14"/>
      <c r="K3045" s="14"/>
      <c r="L3045" s="14"/>
      <c r="M3045" s="14"/>
      <c r="N3045" s="14"/>
      <c r="O3045" s="14"/>
      <c r="P3045" s="14"/>
      <c r="Q3045" s="1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8"/>
      <c r="AC3045" s="8"/>
      <c r="AD3045" s="8"/>
      <c r="AE3045" s="8"/>
      <c r="AF3045" s="8"/>
      <c r="AG3045" s="8"/>
      <c r="AH3045" s="8"/>
      <c r="AI3045" s="8"/>
      <c r="AJ3045" s="8"/>
      <c r="AK3045" s="8"/>
      <c r="AL3045" s="8"/>
      <c r="AM3045" s="8"/>
      <c r="AN3045" s="8"/>
      <c r="AO3045" s="8"/>
      <c r="AP3045" s="15"/>
      <c r="AQ3045" s="15"/>
      <c r="AR3045" s="15"/>
      <c r="AS3045" s="15"/>
      <c r="AT3045" s="15"/>
      <c r="AU3045" s="15"/>
      <c r="AV3045" s="15"/>
      <c r="AW3045" s="15"/>
      <c r="AX3045" s="15"/>
      <c r="AY3045" s="15"/>
    </row>
    <row r="3046" spans="1:51" ht="15" customHeight="1" x14ac:dyDescent="0.2">
      <c r="A3046" s="1"/>
      <c r="B3046" s="22"/>
      <c r="C3046" s="17"/>
      <c r="D3046" s="18"/>
      <c r="E3046" s="14"/>
      <c r="F3046" s="14"/>
      <c r="G3046" s="14"/>
      <c r="H3046" s="14"/>
      <c r="I3046" s="14"/>
      <c r="J3046" s="14"/>
      <c r="K3046" s="14"/>
      <c r="L3046" s="14"/>
      <c r="M3046" s="14"/>
      <c r="N3046" s="14"/>
      <c r="O3046" s="14"/>
      <c r="P3046" s="14"/>
      <c r="Q3046" s="1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8"/>
      <c r="AC3046" s="8"/>
      <c r="AD3046" s="8"/>
      <c r="AE3046" s="8"/>
      <c r="AF3046" s="8"/>
      <c r="AG3046" s="8"/>
      <c r="AH3046" s="8"/>
      <c r="AI3046" s="8"/>
      <c r="AJ3046" s="8"/>
      <c r="AK3046" s="8"/>
      <c r="AL3046" s="8"/>
      <c r="AM3046" s="8"/>
      <c r="AN3046" s="8"/>
      <c r="AO3046" s="8"/>
      <c r="AP3046" s="15"/>
      <c r="AQ3046" s="15"/>
      <c r="AR3046" s="15"/>
      <c r="AS3046" s="15"/>
      <c r="AT3046" s="15"/>
      <c r="AU3046" s="15"/>
      <c r="AV3046" s="15"/>
      <c r="AW3046" s="15"/>
      <c r="AX3046" s="15"/>
      <c r="AY3046" s="15"/>
    </row>
    <row r="3047" spans="1:51" ht="15" customHeight="1" x14ac:dyDescent="0.2">
      <c r="A3047" s="1"/>
      <c r="B3047" s="40">
        <v>33</v>
      </c>
      <c r="C3047" s="17" t="s">
        <v>83</v>
      </c>
      <c r="D3047" s="18"/>
      <c r="E3047" s="14"/>
      <c r="F3047" s="14"/>
      <c r="G3047" s="14"/>
      <c r="H3047" s="14"/>
      <c r="I3047" s="14"/>
      <c r="J3047" s="14"/>
      <c r="K3047" s="14"/>
      <c r="L3047" s="14"/>
      <c r="M3047" s="14"/>
      <c r="N3047" s="14"/>
      <c r="O3047" s="14"/>
      <c r="P3047" s="14"/>
      <c r="Q3047" s="1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8"/>
      <c r="AC3047" s="8"/>
      <c r="AD3047" s="8"/>
      <c r="AE3047" s="8"/>
      <c r="AF3047" s="8"/>
      <c r="AG3047" s="8"/>
      <c r="AH3047" s="8"/>
      <c r="AI3047" s="8"/>
      <c r="AJ3047" s="8"/>
      <c r="AK3047" s="8"/>
      <c r="AL3047" s="8"/>
      <c r="AM3047" s="8"/>
      <c r="AN3047" s="8"/>
      <c r="AO3047" s="8"/>
      <c r="AP3047" s="15"/>
      <c r="AQ3047" s="15"/>
      <c r="AR3047" s="15"/>
      <c r="AS3047" s="15"/>
      <c r="AT3047" s="15"/>
      <c r="AU3047" s="15"/>
      <c r="AV3047" s="15"/>
      <c r="AW3047" s="15"/>
      <c r="AX3047" s="15"/>
      <c r="AY3047" s="15"/>
    </row>
    <row r="3048" spans="1:51" ht="15" customHeight="1" x14ac:dyDescent="0.2">
      <c r="A3048" s="1"/>
      <c r="B3048" s="40">
        <v>38</v>
      </c>
      <c r="C3048" s="17" t="s">
        <v>84</v>
      </c>
      <c r="D3048" s="18"/>
      <c r="E3048" s="14"/>
      <c r="F3048" s="14"/>
      <c r="G3048" s="14"/>
      <c r="H3048" s="14"/>
      <c r="I3048" s="14"/>
      <c r="J3048" s="14"/>
      <c r="K3048" s="14"/>
      <c r="L3048" s="14"/>
      <c r="M3048" s="14"/>
      <c r="N3048" s="14"/>
      <c r="O3048" s="14"/>
      <c r="P3048" s="14"/>
      <c r="Q3048" s="1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8"/>
      <c r="AC3048" s="8"/>
      <c r="AD3048" s="8"/>
      <c r="AE3048" s="8"/>
      <c r="AF3048" s="8"/>
      <c r="AG3048" s="8"/>
      <c r="AH3048" s="8"/>
      <c r="AI3048" s="8"/>
      <c r="AJ3048" s="8"/>
      <c r="AK3048" s="8"/>
      <c r="AL3048" s="8"/>
      <c r="AM3048" s="8"/>
      <c r="AN3048" s="8"/>
      <c r="AO3048" s="8"/>
      <c r="AP3048" s="15"/>
      <c r="AQ3048" s="15"/>
      <c r="AR3048" s="15"/>
      <c r="AS3048" s="15"/>
      <c r="AT3048" s="15"/>
      <c r="AU3048" s="15"/>
      <c r="AV3048" s="15"/>
      <c r="AW3048" s="15"/>
      <c r="AX3048" s="15"/>
      <c r="AY3048" s="15"/>
    </row>
    <row r="3049" spans="1:51" ht="15" customHeight="1" x14ac:dyDescent="0.2">
      <c r="A3049" s="1"/>
      <c r="B3049" s="40">
        <v>34</v>
      </c>
      <c r="C3049" s="17" t="s">
        <v>85</v>
      </c>
      <c r="D3049" s="18"/>
      <c r="E3049" s="14"/>
      <c r="F3049" s="14"/>
      <c r="G3049" s="14"/>
      <c r="H3049" s="14"/>
      <c r="I3049" s="14"/>
      <c r="J3049" s="14"/>
      <c r="K3049" s="14"/>
      <c r="L3049" s="14"/>
      <c r="M3049" s="14"/>
      <c r="N3049" s="14"/>
      <c r="O3049" s="14"/>
      <c r="P3049" s="14"/>
      <c r="Q3049" s="1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8"/>
      <c r="AC3049" s="8"/>
      <c r="AD3049" s="8"/>
      <c r="AE3049" s="8"/>
      <c r="AF3049" s="8"/>
      <c r="AG3049" s="8"/>
      <c r="AH3049" s="8"/>
      <c r="AI3049" s="8"/>
      <c r="AJ3049" s="8"/>
      <c r="AK3049" s="8"/>
      <c r="AL3049" s="8"/>
      <c r="AM3049" s="8"/>
      <c r="AN3049" s="8"/>
      <c r="AO3049" s="8"/>
      <c r="AP3049" s="15"/>
      <c r="AQ3049" s="15"/>
      <c r="AR3049" s="15"/>
      <c r="AS3049" s="15"/>
      <c r="AT3049" s="15"/>
      <c r="AU3049" s="15"/>
      <c r="AV3049" s="15"/>
      <c r="AW3049" s="15"/>
      <c r="AX3049" s="15"/>
      <c r="AY3049" s="15"/>
    </row>
    <row r="3050" spans="1:51" ht="15" customHeight="1" x14ac:dyDescent="0.2">
      <c r="A3050" s="1"/>
      <c r="B3050" s="22"/>
      <c r="C3050" s="17"/>
      <c r="D3050" s="18"/>
      <c r="E3050" s="14"/>
      <c r="F3050" s="14"/>
      <c r="G3050" s="14"/>
      <c r="H3050" s="14"/>
      <c r="I3050" s="14"/>
      <c r="J3050" s="14"/>
      <c r="K3050" s="14"/>
      <c r="L3050" s="14"/>
      <c r="M3050" s="14"/>
      <c r="N3050" s="14"/>
      <c r="O3050" s="14"/>
      <c r="P3050" s="14"/>
      <c r="Q3050" s="1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8"/>
      <c r="AC3050" s="8"/>
      <c r="AD3050" s="8"/>
      <c r="AE3050" s="8"/>
      <c r="AF3050" s="8"/>
      <c r="AG3050" s="8"/>
      <c r="AH3050" s="8"/>
      <c r="AI3050" s="8"/>
      <c r="AJ3050" s="8"/>
      <c r="AK3050" s="8"/>
      <c r="AL3050" s="8"/>
      <c r="AM3050" s="8"/>
      <c r="AN3050" s="8"/>
      <c r="AO3050" s="8"/>
      <c r="AP3050" s="15"/>
      <c r="AQ3050" s="15"/>
      <c r="AR3050" s="15"/>
      <c r="AS3050" s="15"/>
      <c r="AT3050" s="15"/>
      <c r="AU3050" s="15"/>
      <c r="AV3050" s="15"/>
      <c r="AW3050" s="15"/>
      <c r="AX3050" s="15"/>
      <c r="AY3050" s="15"/>
    </row>
    <row r="3051" spans="1:51" ht="15" customHeight="1" x14ac:dyDescent="0.2">
      <c r="A3051" s="1"/>
      <c r="B3051" s="22"/>
      <c r="C3051" s="17"/>
      <c r="D3051" s="18"/>
      <c r="E3051" s="14"/>
      <c r="F3051" s="14"/>
      <c r="G3051" s="14"/>
      <c r="H3051" s="14"/>
      <c r="I3051" s="14"/>
      <c r="J3051" s="14"/>
      <c r="K3051" s="14"/>
      <c r="L3051" s="14"/>
      <c r="M3051" s="14"/>
      <c r="N3051" s="14"/>
      <c r="O3051" s="14"/>
      <c r="P3051" s="14"/>
      <c r="Q3051" s="1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8"/>
      <c r="AC3051" s="8"/>
      <c r="AD3051" s="8"/>
      <c r="AE3051" s="8"/>
      <c r="AF3051" s="8"/>
      <c r="AG3051" s="8"/>
      <c r="AH3051" s="8"/>
      <c r="AI3051" s="8"/>
      <c r="AJ3051" s="8"/>
      <c r="AK3051" s="8"/>
      <c r="AL3051" s="8"/>
      <c r="AM3051" s="8"/>
      <c r="AN3051" s="8"/>
      <c r="AO3051" s="8"/>
      <c r="AP3051" s="15"/>
      <c r="AQ3051" s="15"/>
      <c r="AR3051" s="15"/>
      <c r="AS3051" s="15"/>
      <c r="AT3051" s="15"/>
      <c r="AU3051" s="15"/>
      <c r="AV3051" s="15"/>
      <c r="AW3051" s="15"/>
      <c r="AX3051" s="15"/>
      <c r="AY3051" s="15"/>
    </row>
    <row r="3052" spans="1:51" ht="15" customHeight="1" x14ac:dyDescent="0.2">
      <c r="A3052" s="1"/>
      <c r="B3052" s="22"/>
      <c r="C3052" s="17" t="s">
        <v>86</v>
      </c>
      <c r="D3052" s="18"/>
      <c r="E3052" s="14"/>
      <c r="F3052" s="14"/>
      <c r="G3052" s="14"/>
      <c r="H3052" s="14"/>
      <c r="I3052" s="14"/>
      <c r="J3052" s="14"/>
      <c r="K3052" s="14"/>
      <c r="L3052" s="14"/>
      <c r="M3052" s="14"/>
      <c r="N3052" s="14"/>
      <c r="O3052" s="14"/>
      <c r="P3052" s="14"/>
      <c r="Q3052" s="1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8"/>
      <c r="AC3052" s="8"/>
      <c r="AD3052" s="8"/>
      <c r="AE3052" s="8"/>
      <c r="AF3052" s="8"/>
      <c r="AG3052" s="8"/>
      <c r="AH3052" s="8"/>
      <c r="AI3052" s="8"/>
      <c r="AJ3052" s="8"/>
      <c r="AK3052" s="8"/>
      <c r="AL3052" s="8"/>
      <c r="AM3052" s="8"/>
      <c r="AN3052" s="8"/>
      <c r="AO3052" s="8"/>
      <c r="AP3052" s="15"/>
      <c r="AQ3052" s="15"/>
      <c r="AR3052" s="15"/>
      <c r="AS3052" s="15"/>
      <c r="AT3052" s="15"/>
      <c r="AU3052" s="15"/>
      <c r="AV3052" s="15"/>
      <c r="AW3052" s="15"/>
      <c r="AX3052" s="15"/>
      <c r="AY3052" s="15"/>
    </row>
    <row r="3053" spans="1:51" ht="15" customHeight="1" x14ac:dyDescent="0.2">
      <c r="A3053" s="1"/>
      <c r="B3053" s="42">
        <v>35</v>
      </c>
      <c r="C3053" s="129" t="s">
        <v>87</v>
      </c>
      <c r="D3053" s="18">
        <v>4</v>
      </c>
      <c r="E3053" s="14">
        <v>4</v>
      </c>
      <c r="F3053" s="14">
        <v>4</v>
      </c>
      <c r="G3053" s="14">
        <v>2</v>
      </c>
      <c r="H3053" s="14"/>
      <c r="I3053" s="14"/>
      <c r="J3053" s="14"/>
      <c r="K3053" s="14"/>
      <c r="L3053" s="14"/>
      <c r="M3053" s="14"/>
      <c r="N3053" s="14"/>
      <c r="O3053" s="14"/>
      <c r="P3053" s="14"/>
      <c r="Q3053" s="1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8"/>
      <c r="AC3053" s="8"/>
      <c r="AD3053" s="8"/>
      <c r="AE3053" s="8"/>
      <c r="AF3053" s="8"/>
      <c r="AG3053" s="8"/>
      <c r="AH3053" s="8"/>
      <c r="AI3053" s="8"/>
      <c r="AJ3053" s="8"/>
      <c r="AK3053" s="8"/>
      <c r="AL3053" s="8"/>
      <c r="AM3053" s="8"/>
      <c r="AN3053" s="8"/>
      <c r="AO3053" s="8"/>
      <c r="AP3053" s="15"/>
      <c r="AQ3053" s="15"/>
      <c r="AR3053" s="15"/>
      <c r="AS3053" s="15"/>
      <c r="AT3053" s="15"/>
      <c r="AU3053" s="15"/>
      <c r="AV3053" s="15"/>
      <c r="AW3053" s="15"/>
      <c r="AX3053" s="15"/>
      <c r="AY3053" s="15"/>
    </row>
    <row r="3054" spans="1:51" ht="15" customHeight="1" x14ac:dyDescent="0.2">
      <c r="A3054" s="1"/>
      <c r="B3054" s="1"/>
      <c r="C3054" s="43"/>
      <c r="D3054" s="14"/>
      <c r="E3054" s="14"/>
      <c r="F3054" s="14"/>
      <c r="G3054" s="14"/>
      <c r="H3054" s="14"/>
      <c r="I3054" s="14"/>
      <c r="J3054" s="14"/>
      <c r="K3054" s="14"/>
      <c r="L3054" s="14"/>
      <c r="M3054" s="14"/>
      <c r="N3054" s="14"/>
      <c r="O3054" s="14"/>
      <c r="P3054" s="14"/>
      <c r="Q3054" s="1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8"/>
      <c r="AC3054" s="8"/>
      <c r="AD3054" s="8"/>
      <c r="AE3054" s="8"/>
      <c r="AF3054" s="8"/>
      <c r="AG3054" s="8"/>
      <c r="AH3054" s="8"/>
      <c r="AI3054" s="8"/>
      <c r="AJ3054" s="8"/>
      <c r="AK3054" s="8"/>
      <c r="AL3054" s="8"/>
      <c r="AM3054" s="8"/>
      <c r="AN3054" s="8"/>
      <c r="AO3054" s="8"/>
      <c r="AP3054" s="15"/>
      <c r="AQ3054" s="15"/>
      <c r="AR3054" s="15"/>
      <c r="AS3054" s="15"/>
      <c r="AT3054" s="15"/>
      <c r="AU3054" s="15"/>
      <c r="AV3054" s="15"/>
      <c r="AW3054" s="15"/>
      <c r="AX3054" s="15"/>
      <c r="AY3054" s="15"/>
    </row>
    <row r="3055" spans="1:51" ht="15" customHeight="1" x14ac:dyDescent="0.2">
      <c r="A3055" s="1"/>
      <c r="B3055" s="1"/>
      <c r="D3055" s="14"/>
      <c r="E3055" s="14"/>
      <c r="F3055" s="14"/>
      <c r="G3055" s="14"/>
      <c r="H3055" s="14"/>
      <c r="I3055" s="14"/>
      <c r="J3055" s="14"/>
      <c r="K3055" s="14"/>
      <c r="L3055" s="14"/>
      <c r="M3055" s="14"/>
      <c r="N3055" s="14"/>
      <c r="O3055" s="14"/>
      <c r="P3055" s="14"/>
      <c r="Q3055" s="1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8"/>
      <c r="AC3055" s="8"/>
      <c r="AD3055" s="8"/>
      <c r="AE3055" s="8"/>
      <c r="AF3055" s="8"/>
      <c r="AG3055" s="8"/>
      <c r="AH3055" s="8"/>
      <c r="AI3055" s="8"/>
      <c r="AJ3055" s="8"/>
      <c r="AK3055" s="8"/>
      <c r="AL3055" s="8"/>
      <c r="AM3055" s="8"/>
      <c r="AN3055" s="8"/>
      <c r="AO3055" s="8"/>
      <c r="AP3055" s="15"/>
      <c r="AQ3055" s="15"/>
      <c r="AR3055" s="15"/>
      <c r="AS3055" s="15"/>
      <c r="AT3055" s="15"/>
      <c r="AU3055" s="15"/>
      <c r="AV3055" s="15"/>
      <c r="AW3055" s="15"/>
      <c r="AX3055" s="15"/>
      <c r="AY3055" s="15"/>
    </row>
    <row r="3056" spans="1:51" ht="15" customHeight="1" x14ac:dyDescent="0.2">
      <c r="A3056" s="33"/>
      <c r="B3056" s="33"/>
      <c r="C3056" s="33"/>
      <c r="D3056" s="33">
        <f t="shared" ref="D3056:AY3056" si="580">SUM(D3008:D3055)</f>
        <v>16</v>
      </c>
      <c r="E3056" s="33">
        <f t="shared" si="580"/>
        <v>16</v>
      </c>
      <c r="F3056" s="33">
        <f t="shared" si="580"/>
        <v>5</v>
      </c>
      <c r="G3056" s="33">
        <f t="shared" si="580"/>
        <v>5</v>
      </c>
      <c r="H3056" s="33">
        <f t="shared" si="580"/>
        <v>0</v>
      </c>
      <c r="I3056" s="33">
        <f t="shared" si="580"/>
        <v>0</v>
      </c>
      <c r="J3056" s="33">
        <f t="shared" si="580"/>
        <v>0</v>
      </c>
      <c r="K3056" s="33">
        <f t="shared" si="580"/>
        <v>8</v>
      </c>
      <c r="L3056" s="33">
        <f t="shared" si="580"/>
        <v>3</v>
      </c>
      <c r="M3056" s="33">
        <f t="shared" si="580"/>
        <v>2</v>
      </c>
      <c r="N3056" s="33">
        <f t="shared" si="580"/>
        <v>1</v>
      </c>
      <c r="O3056" s="33">
        <f t="shared" si="580"/>
        <v>0</v>
      </c>
      <c r="P3056" s="33">
        <f t="shared" si="580"/>
        <v>1</v>
      </c>
      <c r="Q3056" s="33">
        <f t="shared" si="580"/>
        <v>0</v>
      </c>
      <c r="R3056" s="33">
        <f t="shared" si="580"/>
        <v>0</v>
      </c>
      <c r="S3056" s="33">
        <f t="shared" si="580"/>
        <v>0</v>
      </c>
      <c r="T3056" s="33">
        <f t="shared" si="580"/>
        <v>0</v>
      </c>
      <c r="U3056" s="33">
        <f t="shared" si="580"/>
        <v>0</v>
      </c>
      <c r="V3056" s="33">
        <f t="shared" si="580"/>
        <v>0</v>
      </c>
      <c r="W3056" s="33">
        <f t="shared" si="580"/>
        <v>0</v>
      </c>
      <c r="X3056" s="33">
        <f t="shared" si="580"/>
        <v>0</v>
      </c>
      <c r="Y3056" s="33">
        <f t="shared" si="580"/>
        <v>0</v>
      </c>
      <c r="Z3056" s="33">
        <f t="shared" si="580"/>
        <v>0</v>
      </c>
      <c r="AA3056" s="33">
        <f t="shared" si="580"/>
        <v>0</v>
      </c>
      <c r="AB3056" s="33">
        <f t="shared" si="580"/>
        <v>0</v>
      </c>
      <c r="AC3056" s="33">
        <f t="shared" si="580"/>
        <v>0</v>
      </c>
      <c r="AD3056" s="33">
        <f t="shared" si="580"/>
        <v>0</v>
      </c>
      <c r="AE3056" s="33">
        <f t="shared" si="580"/>
        <v>0</v>
      </c>
      <c r="AF3056" s="33">
        <f t="shared" si="580"/>
        <v>1</v>
      </c>
      <c r="AG3056" s="33">
        <f t="shared" si="580"/>
        <v>0</v>
      </c>
      <c r="AH3056" s="33">
        <f t="shared" si="580"/>
        <v>0</v>
      </c>
      <c r="AI3056" s="33">
        <f t="shared" si="580"/>
        <v>0</v>
      </c>
      <c r="AJ3056" s="33">
        <f t="shared" si="580"/>
        <v>0</v>
      </c>
      <c r="AK3056" s="33">
        <f t="shared" si="580"/>
        <v>2</v>
      </c>
      <c r="AL3056" s="33">
        <f t="shared" si="580"/>
        <v>0</v>
      </c>
      <c r="AM3056" s="33">
        <f t="shared" si="580"/>
        <v>3</v>
      </c>
      <c r="AN3056" s="33">
        <f t="shared" si="580"/>
        <v>2</v>
      </c>
      <c r="AO3056" s="33">
        <f t="shared" si="580"/>
        <v>3</v>
      </c>
      <c r="AP3056" s="33">
        <f t="shared" si="580"/>
        <v>0</v>
      </c>
      <c r="AQ3056" s="33">
        <f t="shared" si="580"/>
        <v>0</v>
      </c>
      <c r="AR3056" s="33">
        <f t="shared" si="580"/>
        <v>0</v>
      </c>
      <c r="AS3056" s="33">
        <f t="shared" si="580"/>
        <v>0</v>
      </c>
      <c r="AT3056" s="33">
        <f t="shared" si="580"/>
        <v>0</v>
      </c>
      <c r="AU3056" s="33">
        <f t="shared" si="580"/>
        <v>0</v>
      </c>
      <c r="AV3056" s="33">
        <f t="shared" si="580"/>
        <v>0</v>
      </c>
      <c r="AW3056" s="33">
        <f t="shared" si="580"/>
        <v>0</v>
      </c>
      <c r="AX3056" s="33">
        <f t="shared" si="580"/>
        <v>0</v>
      </c>
      <c r="AY3056" s="33">
        <f t="shared" si="580"/>
        <v>0</v>
      </c>
    </row>
    <row r="3057" spans="1:27" ht="15" customHeight="1" x14ac:dyDescent="0.2">
      <c r="A3057" s="44"/>
      <c r="B3057" s="44"/>
      <c r="C3057" s="44"/>
      <c r="D3057" s="44"/>
      <c r="E3057" s="44"/>
      <c r="F3057" s="44"/>
      <c r="G3057" s="44"/>
      <c r="H3057" s="44"/>
      <c r="I3057" s="44"/>
      <c r="J3057" s="44"/>
      <c r="K3057" s="44"/>
      <c r="L3057" s="44"/>
      <c r="M3057" s="4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</row>
    <row r="3058" spans="1:27" ht="15" customHeight="1" x14ac:dyDescent="0.2">
      <c r="A3058" s="44"/>
      <c r="B3058" s="44"/>
      <c r="C3058" s="44"/>
      <c r="D3058" s="44"/>
      <c r="E3058" s="44"/>
      <c r="F3058" s="44"/>
      <c r="G3058" s="44"/>
      <c r="H3058" s="44"/>
      <c r="I3058" s="44"/>
      <c r="J3058" s="44"/>
      <c r="K3058" s="44"/>
      <c r="L3058" s="44"/>
      <c r="M3058" s="4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</row>
    <row r="3059" spans="1:27" ht="15" customHeight="1" x14ac:dyDescent="0.2">
      <c r="A3059" s="44"/>
      <c r="B3059" s="44"/>
      <c r="C3059" s="44"/>
      <c r="D3059" s="44"/>
      <c r="E3059" s="44"/>
      <c r="F3059" s="44"/>
      <c r="G3059" s="44"/>
      <c r="H3059" s="44"/>
      <c r="I3059" s="44"/>
      <c r="J3059" s="44"/>
      <c r="K3059" s="44"/>
      <c r="L3059" s="44"/>
      <c r="M3059" s="4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</row>
    <row r="3060" spans="1:27" ht="15" customHeight="1" x14ac:dyDescent="0.2">
      <c r="A3060" s="45"/>
      <c r="B3060" s="45"/>
      <c r="C3060" s="45"/>
      <c r="D3060" s="45"/>
      <c r="E3060" s="45"/>
      <c r="F3060" s="45"/>
      <c r="G3060" s="45"/>
      <c r="H3060" s="45"/>
      <c r="I3060" s="44"/>
      <c r="J3060" s="44"/>
      <c r="K3060" s="44"/>
      <c r="L3060" s="44"/>
      <c r="M3060" s="44"/>
      <c r="N3060" s="44"/>
      <c r="O3060" s="44"/>
      <c r="P3060" s="44"/>
      <c r="Q3060" s="44"/>
      <c r="R3060" s="44"/>
      <c r="S3060" s="44"/>
      <c r="T3060" s="44"/>
      <c r="U3060" s="44"/>
      <c r="V3060" s="44"/>
      <c r="W3060" s="44"/>
      <c r="X3060" s="44"/>
    </row>
    <row r="3061" spans="1:27" ht="15" customHeight="1" x14ac:dyDescent="0.2">
      <c r="A3061" s="45"/>
      <c r="B3061" s="45"/>
      <c r="C3061" s="45"/>
      <c r="D3061" s="45"/>
      <c r="E3061" s="45"/>
      <c r="F3061" s="45"/>
      <c r="G3061" s="45"/>
      <c r="H3061" s="45"/>
      <c r="I3061" s="44"/>
      <c r="J3061" s="44"/>
      <c r="K3061" s="44"/>
      <c r="L3061" s="46"/>
      <c r="M3061" s="46"/>
      <c r="N3061" s="46"/>
      <c r="O3061" s="46"/>
      <c r="P3061" s="46"/>
      <c r="Q3061" s="46"/>
      <c r="R3061" s="46"/>
      <c r="S3061" s="46"/>
      <c r="T3061" s="46"/>
      <c r="U3061" s="46"/>
      <c r="V3061" s="46"/>
      <c r="W3061" s="46"/>
      <c r="X3061" s="46"/>
      <c r="Y3061" s="46"/>
      <c r="Z3061" s="46"/>
      <c r="AA3061" s="46"/>
    </row>
    <row r="3062" spans="1:27" ht="15" customHeight="1" x14ac:dyDescent="0.6">
      <c r="A3062" s="45"/>
      <c r="B3062" s="47" t="s">
        <v>88</v>
      </c>
      <c r="C3062" s="48"/>
      <c r="D3062" s="48"/>
      <c r="E3062" s="48"/>
      <c r="F3062" s="48"/>
      <c r="G3062" s="48"/>
      <c r="H3062" s="45"/>
      <c r="I3062" s="44"/>
      <c r="J3062" s="44"/>
      <c r="K3062" s="44"/>
      <c r="L3062" s="46"/>
      <c r="M3062" s="46"/>
      <c r="N3062" s="46"/>
      <c r="O3062" s="46"/>
      <c r="P3062" s="46"/>
      <c r="Q3062" s="46"/>
      <c r="R3062" s="46"/>
      <c r="S3062" s="46"/>
      <c r="T3062" s="46"/>
      <c r="U3062" s="46"/>
      <c r="V3062" s="46"/>
      <c r="W3062" s="46"/>
      <c r="X3062" s="46"/>
      <c r="Y3062" s="46"/>
      <c r="Z3062" s="46"/>
      <c r="AA3062" s="46"/>
    </row>
    <row r="3063" spans="1:27" ht="15" customHeight="1" x14ac:dyDescent="0.2">
      <c r="A3063" s="45"/>
      <c r="B3063" s="49" t="s">
        <v>89</v>
      </c>
      <c r="C3063" s="33" t="s">
        <v>90</v>
      </c>
      <c r="D3063" s="33" t="s">
        <v>91</v>
      </c>
      <c r="E3063" s="33" t="s">
        <v>92</v>
      </c>
      <c r="F3063" s="50"/>
      <c r="G3063" s="50" t="s">
        <v>93</v>
      </c>
      <c r="H3063" s="45"/>
      <c r="I3063" s="44"/>
      <c r="J3063" s="44"/>
      <c r="K3063" s="44"/>
      <c r="L3063" s="46"/>
      <c r="M3063" s="46"/>
      <c r="N3063" s="46"/>
      <c r="O3063" s="46"/>
      <c r="P3063" s="46"/>
      <c r="Q3063" s="46"/>
      <c r="R3063" s="46"/>
      <c r="S3063" s="46"/>
      <c r="T3063" s="46"/>
      <c r="U3063" s="46"/>
      <c r="V3063" s="46"/>
      <c r="W3063" s="46"/>
      <c r="X3063" s="51" t="s">
        <v>94</v>
      </c>
      <c r="Y3063" s="52"/>
      <c r="Z3063" s="52"/>
      <c r="AA3063" s="46"/>
    </row>
    <row r="3064" spans="1:27" ht="15" customHeight="1" x14ac:dyDescent="0.2">
      <c r="A3064" s="45"/>
      <c r="B3064" s="53" t="s">
        <v>3</v>
      </c>
      <c r="C3064" s="15">
        <f>D3056</f>
        <v>16</v>
      </c>
      <c r="D3064" s="54">
        <f>S3067*C3064</f>
        <v>10416</v>
      </c>
      <c r="E3064" s="34">
        <f t="shared" ref="E3064:E3067" si="581">D3126*C3064</f>
        <v>6944</v>
      </c>
      <c r="F3064" s="45"/>
      <c r="G3064" s="45"/>
      <c r="H3064" s="45"/>
      <c r="I3064" s="44"/>
      <c r="J3064" s="44"/>
      <c r="K3064" s="44"/>
      <c r="L3064" s="46"/>
      <c r="M3064" s="51" t="s">
        <v>95</v>
      </c>
      <c r="N3064" s="52"/>
      <c r="O3064" s="52"/>
      <c r="P3064" s="52"/>
      <c r="Q3064" s="52"/>
      <c r="R3064" s="51" t="s">
        <v>96</v>
      </c>
      <c r="S3064" s="52"/>
      <c r="T3064" s="46"/>
      <c r="U3064" s="51" t="s">
        <v>97</v>
      </c>
      <c r="V3064" s="52"/>
      <c r="W3064" s="46"/>
      <c r="X3064" s="6" t="s">
        <v>98</v>
      </c>
      <c r="Y3064" s="55"/>
      <c r="Z3064" s="56"/>
      <c r="AA3064" s="46"/>
    </row>
    <row r="3065" spans="1:27" ht="15" customHeight="1" x14ac:dyDescent="0.2">
      <c r="A3065" s="45"/>
      <c r="B3065" s="53" t="s">
        <v>99</v>
      </c>
      <c r="C3065" s="15">
        <f>E3056</f>
        <v>16</v>
      </c>
      <c r="D3065" s="54">
        <f>S3066*C3065</f>
        <v>10416</v>
      </c>
      <c r="E3065" s="34">
        <f t="shared" si="581"/>
        <v>6944</v>
      </c>
      <c r="F3065" s="45"/>
      <c r="G3065" s="45"/>
      <c r="H3065" s="45"/>
      <c r="I3065" s="44"/>
      <c r="J3065" s="44"/>
      <c r="K3065" s="44"/>
      <c r="L3065" s="46"/>
      <c r="M3065" s="6" t="s">
        <v>100</v>
      </c>
      <c r="N3065" s="52"/>
      <c r="O3065" s="52"/>
      <c r="P3065" s="52"/>
      <c r="Q3065" s="52"/>
      <c r="R3065" s="6"/>
      <c r="S3065" s="55" t="s">
        <v>101</v>
      </c>
      <c r="T3065" s="46"/>
      <c r="U3065" s="6" t="s">
        <v>102</v>
      </c>
      <c r="V3065" s="55">
        <f t="shared" ref="V3065:V3076" si="582">W3065*1.303</f>
        <v>8404.35</v>
      </c>
      <c r="W3065" s="96">
        <v>6450</v>
      </c>
      <c r="X3065" s="6" t="s">
        <v>31</v>
      </c>
      <c r="Y3065" s="55">
        <f t="shared" ref="Y3065:Y3070" si="583">Z3065*1.32</f>
        <v>6204</v>
      </c>
      <c r="Z3065" s="56">
        <v>4700</v>
      </c>
      <c r="AA3065" s="46"/>
    </row>
    <row r="3066" spans="1:27" ht="15" customHeight="1" x14ac:dyDescent="0.2">
      <c r="A3066" s="45"/>
      <c r="B3066" s="53" t="s">
        <v>103</v>
      </c>
      <c r="C3066" s="15">
        <f>F3056</f>
        <v>5</v>
      </c>
      <c r="D3066" s="54">
        <f>S3069*C3066</f>
        <v>4500</v>
      </c>
      <c r="E3066" s="34">
        <f t="shared" si="581"/>
        <v>3000</v>
      </c>
      <c r="F3066" s="45"/>
      <c r="G3066" s="45"/>
      <c r="H3066" s="61"/>
      <c r="I3066" s="44"/>
      <c r="J3066" s="44"/>
      <c r="K3066" s="44"/>
      <c r="L3066" s="46"/>
      <c r="M3066" s="6"/>
      <c r="N3066" s="52"/>
      <c r="O3066" s="52"/>
      <c r="P3066" s="52"/>
      <c r="Q3066" s="52"/>
      <c r="R3066" s="6" t="s">
        <v>104</v>
      </c>
      <c r="S3066" s="55">
        <v>651</v>
      </c>
      <c r="T3066" s="46"/>
      <c r="U3066" s="6" t="s">
        <v>105</v>
      </c>
      <c r="V3066" s="55">
        <f t="shared" si="582"/>
        <v>8404.35</v>
      </c>
      <c r="W3066" s="96">
        <v>6450</v>
      </c>
      <c r="X3066" s="6" t="s">
        <v>33</v>
      </c>
      <c r="Y3066" s="55">
        <f t="shared" si="583"/>
        <v>6204</v>
      </c>
      <c r="Z3066" s="56">
        <v>4700</v>
      </c>
      <c r="AA3066" s="46"/>
    </row>
    <row r="3067" spans="1:27" ht="15" customHeight="1" x14ac:dyDescent="0.2">
      <c r="A3067" s="45"/>
      <c r="B3067" s="53" t="s">
        <v>106</v>
      </c>
      <c r="C3067" s="15">
        <f>G3056</f>
        <v>5</v>
      </c>
      <c r="D3067" s="54">
        <f>S3069*C3067</f>
        <v>4500</v>
      </c>
      <c r="E3067" s="34">
        <f t="shared" si="581"/>
        <v>3000</v>
      </c>
      <c r="F3067" s="45"/>
      <c r="G3067" s="45"/>
      <c r="H3067" s="45"/>
      <c r="I3067" s="44"/>
      <c r="J3067" s="44"/>
      <c r="K3067" s="44"/>
      <c r="L3067" s="46"/>
      <c r="M3067" s="6" t="s">
        <v>107</v>
      </c>
      <c r="N3067" s="52"/>
      <c r="O3067" s="52"/>
      <c r="P3067" s="52"/>
      <c r="Q3067" s="52"/>
      <c r="R3067" s="6" t="s">
        <v>108</v>
      </c>
      <c r="S3067" s="55">
        <v>651</v>
      </c>
      <c r="T3067" s="46"/>
      <c r="U3067" s="6" t="s">
        <v>201</v>
      </c>
      <c r="V3067" s="55">
        <f t="shared" si="582"/>
        <v>4560.5</v>
      </c>
      <c r="W3067" s="96">
        <v>3500</v>
      </c>
      <c r="X3067" s="6" t="s">
        <v>32</v>
      </c>
      <c r="Y3067" s="55">
        <f t="shared" si="583"/>
        <v>6204</v>
      </c>
      <c r="Z3067" s="56">
        <v>4700</v>
      </c>
      <c r="AA3067" s="46"/>
    </row>
    <row r="3068" spans="1:27" ht="15" customHeight="1" x14ac:dyDescent="0.2">
      <c r="A3068" s="45"/>
      <c r="B3068" s="53" t="s">
        <v>7</v>
      </c>
      <c r="C3068" s="15">
        <f>H3056</f>
        <v>0</v>
      </c>
      <c r="D3068" s="54">
        <f>S3071*C3068</f>
        <v>0</v>
      </c>
      <c r="E3068" s="34">
        <f>D3131*C3068</f>
        <v>0</v>
      </c>
      <c r="F3068" s="45"/>
      <c r="G3068" s="45"/>
      <c r="H3068" s="45"/>
      <c r="I3068" s="44"/>
      <c r="J3068" s="44"/>
      <c r="K3068" s="44"/>
      <c r="L3068" s="46"/>
      <c r="M3068" s="6" t="s">
        <v>110</v>
      </c>
      <c r="N3068" s="52">
        <v>1500</v>
      </c>
      <c r="O3068" s="52"/>
      <c r="P3068" s="52">
        <v>1100</v>
      </c>
      <c r="Q3068" s="52"/>
      <c r="R3068" s="6" t="s">
        <v>111</v>
      </c>
      <c r="S3068" s="55">
        <v>900</v>
      </c>
      <c r="T3068" s="46"/>
      <c r="U3068" s="6" t="s">
        <v>112</v>
      </c>
      <c r="V3068" s="55">
        <f t="shared" si="582"/>
        <v>8404.35</v>
      </c>
      <c r="W3068" s="96">
        <v>6450</v>
      </c>
      <c r="X3068" s="6" t="s">
        <v>42</v>
      </c>
      <c r="Y3068" s="55">
        <f t="shared" si="583"/>
        <v>6600</v>
      </c>
      <c r="Z3068" s="56">
        <v>5000</v>
      </c>
      <c r="AA3068" s="46"/>
    </row>
    <row r="3069" spans="1:27" ht="15" customHeight="1" x14ac:dyDescent="0.2">
      <c r="A3069" s="45"/>
      <c r="B3069" s="53" t="s">
        <v>8</v>
      </c>
      <c r="C3069" s="15">
        <f>I3056</f>
        <v>0</v>
      </c>
      <c r="D3069" s="54">
        <f>S3070*C3069</f>
        <v>0</v>
      </c>
      <c r="E3069" s="34">
        <f>D3130*C3069</f>
        <v>0</v>
      </c>
      <c r="F3069" s="45"/>
      <c r="G3069" s="45"/>
      <c r="H3069" s="45"/>
      <c r="I3069" s="44"/>
      <c r="J3069" s="44"/>
      <c r="K3069" s="44"/>
      <c r="L3069" s="46"/>
      <c r="M3069" s="6" t="s">
        <v>27</v>
      </c>
      <c r="N3069" s="55">
        <f t="shared" ref="N3069:N3074" si="584">P3069*1.4</f>
        <v>1400</v>
      </c>
      <c r="O3069" s="52"/>
      <c r="P3069" s="67">
        <v>1000</v>
      </c>
      <c r="Q3069" s="67">
        <v>951</v>
      </c>
      <c r="R3069" s="6" t="s">
        <v>113</v>
      </c>
      <c r="S3069" s="55">
        <v>900</v>
      </c>
      <c r="T3069" s="46"/>
      <c r="U3069" s="6" t="s">
        <v>114</v>
      </c>
      <c r="V3069" s="55">
        <f t="shared" si="582"/>
        <v>6026.375</v>
      </c>
      <c r="W3069" s="96">
        <v>4625</v>
      </c>
      <c r="X3069" s="6" t="s">
        <v>115</v>
      </c>
      <c r="Y3069" s="55">
        <f t="shared" si="583"/>
        <v>6600</v>
      </c>
      <c r="Z3069" s="56">
        <v>5000</v>
      </c>
      <c r="AA3069" s="46"/>
    </row>
    <row r="3070" spans="1:27" ht="15" customHeight="1" x14ac:dyDescent="0.2">
      <c r="A3070" s="45"/>
      <c r="B3070" s="53" t="s">
        <v>116</v>
      </c>
      <c r="C3070" s="15">
        <f>J3056</f>
        <v>0</v>
      </c>
      <c r="D3070" s="54">
        <f t="shared" ref="D3070:D3071" si="585">S3075*C3070</f>
        <v>0</v>
      </c>
      <c r="E3070" s="34">
        <f t="shared" ref="E3070:E3071" si="586">D3133*C3070</f>
        <v>0</v>
      </c>
      <c r="F3070" s="45"/>
      <c r="G3070" s="45"/>
      <c r="H3070" s="45"/>
      <c r="I3070" s="44"/>
      <c r="J3070" s="44"/>
      <c r="K3070" s="44"/>
      <c r="L3070" s="46"/>
      <c r="M3070" s="6" t="s">
        <v>28</v>
      </c>
      <c r="N3070" s="55">
        <f t="shared" si="584"/>
        <v>1190</v>
      </c>
      <c r="O3070" s="52"/>
      <c r="P3070" s="67">
        <v>850</v>
      </c>
      <c r="Q3070" s="67">
        <v>801</v>
      </c>
      <c r="R3070" s="6" t="s">
        <v>117</v>
      </c>
      <c r="S3070" s="55">
        <v>1304.19</v>
      </c>
      <c r="T3070" s="46"/>
      <c r="U3070" s="6" t="s">
        <v>345</v>
      </c>
      <c r="V3070" s="55">
        <f t="shared" si="582"/>
        <v>8404.35</v>
      </c>
      <c r="W3070" s="96">
        <v>6450</v>
      </c>
      <c r="X3070" s="6" t="s">
        <v>119</v>
      </c>
      <c r="Y3070" s="55">
        <f t="shared" si="583"/>
        <v>6204</v>
      </c>
      <c r="Z3070" s="56">
        <v>4700</v>
      </c>
      <c r="AA3070" s="46"/>
    </row>
    <row r="3071" spans="1:27" ht="15" customHeight="1" x14ac:dyDescent="0.2">
      <c r="A3071" s="45"/>
      <c r="B3071" s="53" t="s">
        <v>10</v>
      </c>
      <c r="C3071" s="15">
        <f>K3056</f>
        <v>8</v>
      </c>
      <c r="D3071" s="54">
        <f t="shared" si="585"/>
        <v>24046.799999999999</v>
      </c>
      <c r="E3071" s="34">
        <f t="shared" si="586"/>
        <v>16624</v>
      </c>
      <c r="F3071" s="45"/>
      <c r="G3071" s="45"/>
      <c r="H3071" s="45"/>
      <c r="I3071" s="44"/>
      <c r="J3071" s="44"/>
      <c r="K3071" s="44"/>
      <c r="L3071" s="46"/>
      <c r="M3071" s="6" t="s">
        <v>120</v>
      </c>
      <c r="N3071" s="55">
        <f t="shared" si="584"/>
        <v>1889.9999999999998</v>
      </c>
      <c r="O3071" s="52"/>
      <c r="P3071" s="67">
        <v>1350</v>
      </c>
      <c r="Q3071" s="67">
        <v>1251</v>
      </c>
      <c r="R3071" s="6" t="s">
        <v>121</v>
      </c>
      <c r="S3071" s="55">
        <v>1006.5</v>
      </c>
      <c r="T3071" s="46"/>
      <c r="U3071" s="6" t="s">
        <v>122</v>
      </c>
      <c r="V3071" s="55">
        <f t="shared" si="582"/>
        <v>8404.35</v>
      </c>
      <c r="W3071" s="96">
        <v>6450</v>
      </c>
      <c r="X3071" s="6" t="s">
        <v>123</v>
      </c>
      <c r="Y3071" s="55">
        <v>9000</v>
      </c>
      <c r="Z3071" s="56">
        <v>6800</v>
      </c>
      <c r="AA3071" s="46"/>
    </row>
    <row r="3072" spans="1:27" ht="15" customHeight="1" x14ac:dyDescent="0.2">
      <c r="A3072" s="45"/>
      <c r="B3072" s="53" t="s">
        <v>124</v>
      </c>
      <c r="C3072" s="15">
        <f>L3056</f>
        <v>3</v>
      </c>
      <c r="D3072" s="54">
        <f>S3072*C3072</f>
        <v>3150.96</v>
      </c>
      <c r="E3072" s="34">
        <f>D3132*C3072</f>
        <v>2073</v>
      </c>
      <c r="F3072" s="68" t="s">
        <v>92</v>
      </c>
      <c r="G3072" s="69"/>
      <c r="H3072" s="45"/>
      <c r="I3072" s="44"/>
      <c r="J3072" s="44"/>
      <c r="K3072" s="44"/>
      <c r="L3072" s="46"/>
      <c r="M3072" s="6" t="s">
        <v>125</v>
      </c>
      <c r="N3072" s="55">
        <f t="shared" si="584"/>
        <v>1889.9999999999998</v>
      </c>
      <c r="O3072" s="52"/>
      <c r="P3072" s="67">
        <v>1350</v>
      </c>
      <c r="Q3072" s="67">
        <v>1251</v>
      </c>
      <c r="R3072" s="6" t="s">
        <v>126</v>
      </c>
      <c r="S3072" s="55">
        <v>1050.32</v>
      </c>
      <c r="T3072" s="46"/>
      <c r="U3072" s="6" t="s">
        <v>127</v>
      </c>
      <c r="V3072" s="55">
        <f t="shared" si="582"/>
        <v>0</v>
      </c>
      <c r="W3072" s="46"/>
      <c r="X3072" s="6" t="s">
        <v>128</v>
      </c>
      <c r="Y3072" s="55">
        <v>9000</v>
      </c>
      <c r="Z3072" s="56">
        <v>6800</v>
      </c>
      <c r="AA3072" s="46"/>
    </row>
    <row r="3073" spans="1:27" ht="15" customHeight="1" x14ac:dyDescent="0.2">
      <c r="A3073" s="45"/>
      <c r="B3073" s="53" t="s">
        <v>129</v>
      </c>
      <c r="C3073" s="15">
        <f>M3056</f>
        <v>2</v>
      </c>
      <c r="D3073" s="54">
        <f t="shared" ref="D3073:D3074" si="587">S3077*C3073</f>
        <v>12202.4</v>
      </c>
      <c r="E3073" s="34">
        <f t="shared" ref="E3073:E3074" si="588">D3135*C3073</f>
        <v>7858</v>
      </c>
      <c r="F3073" s="68" t="s">
        <v>130</v>
      </c>
      <c r="G3073" s="71">
        <f>D3114*0.33</f>
        <v>33906.595800000003</v>
      </c>
      <c r="H3073" s="45"/>
      <c r="I3073" s="44"/>
      <c r="J3073" s="44"/>
      <c r="K3073" s="44"/>
      <c r="L3073" s="46"/>
      <c r="M3073" s="6" t="s">
        <v>131</v>
      </c>
      <c r="N3073" s="55">
        <f t="shared" si="584"/>
        <v>700</v>
      </c>
      <c r="O3073" s="52"/>
      <c r="P3073" s="67">
        <v>500</v>
      </c>
      <c r="Q3073" s="67">
        <v>501</v>
      </c>
      <c r="R3073" s="6"/>
      <c r="S3073" s="55"/>
      <c r="T3073" s="46"/>
      <c r="U3073" s="6" t="s">
        <v>132</v>
      </c>
      <c r="V3073" s="55">
        <f t="shared" si="582"/>
        <v>8404.35</v>
      </c>
      <c r="W3073" s="46">
        <v>6450</v>
      </c>
      <c r="X3073" s="6" t="s">
        <v>133</v>
      </c>
      <c r="Y3073" s="55">
        <f t="shared" ref="Y3073:Y3075" si="589">Z3073*1.32</f>
        <v>6600</v>
      </c>
      <c r="Z3073" s="56">
        <v>5000</v>
      </c>
      <c r="AA3073" s="46"/>
    </row>
    <row r="3074" spans="1:27" ht="15" customHeight="1" x14ac:dyDescent="0.2">
      <c r="A3074" s="45"/>
      <c r="B3074" s="53" t="s">
        <v>134</v>
      </c>
      <c r="C3074" s="15">
        <f>N3056</f>
        <v>1</v>
      </c>
      <c r="D3074" s="54">
        <f t="shared" si="587"/>
        <v>6900.6</v>
      </c>
      <c r="E3074" s="34">
        <f t="shared" si="588"/>
        <v>4430</v>
      </c>
      <c r="F3074" s="68" t="s">
        <v>135</v>
      </c>
      <c r="G3074" s="72">
        <f>D3114-F3114</f>
        <v>102747.26000000001</v>
      </c>
      <c r="H3074" s="45"/>
      <c r="I3074" s="44"/>
      <c r="J3074" s="44"/>
      <c r="K3074" s="44"/>
      <c r="L3074" s="46"/>
      <c r="M3074" s="6" t="s">
        <v>136</v>
      </c>
      <c r="N3074" s="55">
        <f t="shared" si="584"/>
        <v>1400</v>
      </c>
      <c r="O3074" s="52"/>
      <c r="P3074" s="67">
        <v>1000</v>
      </c>
      <c r="Q3074" s="67">
        <v>901</v>
      </c>
      <c r="R3074" s="6"/>
      <c r="S3074" s="55"/>
      <c r="T3074" s="46"/>
      <c r="U3074" s="6" t="s">
        <v>137</v>
      </c>
      <c r="V3074" s="55">
        <f t="shared" si="582"/>
        <v>6026.375</v>
      </c>
      <c r="W3074" s="46">
        <v>4625</v>
      </c>
      <c r="X3074" s="6" t="s">
        <v>39</v>
      </c>
      <c r="Y3074" s="55">
        <f t="shared" si="589"/>
        <v>7656</v>
      </c>
      <c r="Z3074" s="56">
        <v>5800</v>
      </c>
      <c r="AA3074" s="46"/>
    </row>
    <row r="3075" spans="1:27" ht="15" customHeight="1" x14ac:dyDescent="0.35">
      <c r="A3075" s="45"/>
      <c r="B3075" s="53" t="s">
        <v>138</v>
      </c>
      <c r="C3075" s="15">
        <f>P3056</f>
        <v>1</v>
      </c>
      <c r="D3075" s="54">
        <f>S3080*C3075</f>
        <v>8050</v>
      </c>
      <c r="E3075" s="34">
        <f>D3138*C3075</f>
        <v>5770</v>
      </c>
      <c r="F3075" s="68" t="s">
        <v>139</v>
      </c>
      <c r="G3075" s="74">
        <f>D3114-E3114</f>
        <v>32954.260000000009</v>
      </c>
      <c r="H3075" s="45"/>
      <c r="I3075" s="44"/>
      <c r="J3075" s="44"/>
      <c r="K3075" s="44"/>
      <c r="L3075" s="46"/>
      <c r="M3075" s="6" t="s">
        <v>140</v>
      </c>
      <c r="N3075" s="55"/>
      <c r="O3075" s="52"/>
      <c r="P3075" s="67"/>
      <c r="Q3075" s="67"/>
      <c r="R3075" s="6" t="s">
        <v>141</v>
      </c>
      <c r="S3075" s="55">
        <v>1850.8</v>
      </c>
      <c r="T3075" s="46"/>
      <c r="U3075" s="6" t="s">
        <v>142</v>
      </c>
      <c r="V3075" s="55">
        <f t="shared" si="582"/>
        <v>8404.35</v>
      </c>
      <c r="W3075" s="46">
        <v>6450</v>
      </c>
      <c r="X3075" s="6" t="s">
        <v>143</v>
      </c>
      <c r="Y3075" s="55">
        <f t="shared" si="589"/>
        <v>3168</v>
      </c>
      <c r="Z3075" s="56">
        <v>2400</v>
      </c>
      <c r="AA3075" s="46"/>
    </row>
    <row r="3076" spans="1:27" ht="15" customHeight="1" x14ac:dyDescent="0.2">
      <c r="A3076" s="45"/>
      <c r="B3076" s="53" t="s">
        <v>14</v>
      </c>
      <c r="C3076" s="15">
        <f>O3056</f>
        <v>0</v>
      </c>
      <c r="D3076" s="54">
        <f>S3079*C3076</f>
        <v>0</v>
      </c>
      <c r="E3076" s="34">
        <f>D3137*C3076</f>
        <v>0</v>
      </c>
      <c r="F3076" s="61"/>
      <c r="G3076" s="61"/>
      <c r="H3076" s="45"/>
      <c r="I3076" s="44"/>
      <c r="J3076" s="44"/>
      <c r="K3076" s="44"/>
      <c r="L3076" s="46"/>
      <c r="M3076" s="6"/>
      <c r="N3076" s="55"/>
      <c r="O3076" s="52"/>
      <c r="P3076" s="67"/>
      <c r="Q3076" s="67"/>
      <c r="R3076" s="6" t="s">
        <v>144</v>
      </c>
      <c r="S3076" s="55">
        <v>3005.85</v>
      </c>
      <c r="T3076" s="46"/>
      <c r="U3076" s="6" t="s">
        <v>145</v>
      </c>
      <c r="V3076" s="55">
        <f t="shared" si="582"/>
        <v>8404.35</v>
      </c>
      <c r="W3076" s="46">
        <v>6450</v>
      </c>
      <c r="AA3076" s="46"/>
    </row>
    <row r="3077" spans="1:27" ht="15" customHeight="1" x14ac:dyDescent="0.2">
      <c r="A3077" s="45"/>
      <c r="B3077" s="53" t="s">
        <v>16</v>
      </c>
      <c r="C3077" s="15">
        <f>Q3056</f>
        <v>0</v>
      </c>
      <c r="D3077" s="54">
        <f>S3082*C3077</f>
        <v>0</v>
      </c>
      <c r="E3077" s="34">
        <f>T3082*C3077</f>
        <v>0</v>
      </c>
      <c r="F3077" s="61"/>
      <c r="G3077" s="61"/>
      <c r="H3077" s="45"/>
      <c r="I3077" s="44"/>
      <c r="J3077" s="44"/>
      <c r="K3077" s="44"/>
      <c r="L3077" s="46"/>
      <c r="M3077" s="6" t="s">
        <v>146</v>
      </c>
      <c r="N3077" s="55">
        <f t="shared" ref="N3077:N3078" si="590">P3077*1.4</f>
        <v>5600</v>
      </c>
      <c r="O3077" s="52"/>
      <c r="P3077" s="67">
        <v>4000</v>
      </c>
      <c r="Q3077" s="67">
        <v>3787</v>
      </c>
      <c r="R3077" s="6" t="s">
        <v>147</v>
      </c>
      <c r="S3077" s="55">
        <v>6101.2</v>
      </c>
      <c r="T3077" s="46"/>
      <c r="U3077" s="46"/>
      <c r="V3077" s="46"/>
      <c r="W3077" s="46"/>
      <c r="X3077" s="46"/>
      <c r="Y3077" s="46"/>
      <c r="Z3077" s="46"/>
      <c r="AA3077" s="46"/>
    </row>
    <row r="3078" spans="1:27" ht="15" customHeight="1" x14ac:dyDescent="0.2">
      <c r="A3078" s="45"/>
      <c r="B3078" s="33" t="s">
        <v>148</v>
      </c>
      <c r="C3078" s="33"/>
      <c r="D3078" s="75">
        <f t="shared" ref="D3078:E3078" si="591">SUM(D3064:D3077)</f>
        <v>84182.760000000009</v>
      </c>
      <c r="E3078" s="75">
        <f t="shared" si="591"/>
        <v>56643</v>
      </c>
      <c r="F3078" s="75"/>
      <c r="G3078" s="33"/>
      <c r="H3078" s="45"/>
      <c r="I3078" s="44"/>
      <c r="J3078" s="44"/>
      <c r="K3078" s="44"/>
      <c r="L3078" s="46"/>
      <c r="M3078" s="6" t="s">
        <v>149</v>
      </c>
      <c r="N3078" s="55">
        <f t="shared" si="590"/>
        <v>3360</v>
      </c>
      <c r="O3078" s="52"/>
      <c r="P3078" s="67">
        <v>2400</v>
      </c>
      <c r="Q3078" s="67">
        <v>2401</v>
      </c>
      <c r="R3078" s="6" t="s">
        <v>150</v>
      </c>
      <c r="S3078" s="55">
        <v>6900.6</v>
      </c>
      <c r="T3078" s="46"/>
      <c r="U3078" s="46"/>
      <c r="V3078" s="46"/>
      <c r="W3078" s="46"/>
      <c r="X3078" s="46"/>
      <c r="Y3078" s="46"/>
      <c r="Z3078" s="46"/>
      <c r="AA3078" s="46"/>
    </row>
    <row r="3079" spans="1:27" ht="15" customHeight="1" x14ac:dyDescent="0.2">
      <c r="A3079" s="45"/>
      <c r="B3079" s="77" t="s">
        <v>158</v>
      </c>
      <c r="C3079" s="15">
        <f>R3056</f>
        <v>0</v>
      </c>
      <c r="D3079" s="54">
        <f>V3065*C3079</f>
        <v>0</v>
      </c>
      <c r="E3079" s="34">
        <f t="shared" ref="E3079:E3081" si="592">J3131*C3079</f>
        <v>0</v>
      </c>
      <c r="F3079" s="45"/>
      <c r="G3079" s="45"/>
      <c r="H3079" s="45"/>
      <c r="I3079" s="44"/>
      <c r="J3079" s="44"/>
      <c r="K3079" s="44"/>
      <c r="L3079" s="46"/>
      <c r="M3079" s="6" t="s">
        <v>151</v>
      </c>
      <c r="N3079" s="55">
        <f>P3079*1.45</f>
        <v>6235</v>
      </c>
      <c r="O3079" s="52"/>
      <c r="P3079" s="67">
        <v>4300</v>
      </c>
      <c r="Q3079" s="67">
        <v>4001</v>
      </c>
      <c r="R3079" s="6" t="s">
        <v>152</v>
      </c>
      <c r="S3079" s="55">
        <v>6900.6</v>
      </c>
      <c r="T3079" s="46"/>
      <c r="U3079" s="46"/>
      <c r="V3079" s="46"/>
      <c r="W3079" s="46"/>
      <c r="X3079" s="46"/>
      <c r="Y3079" s="46"/>
      <c r="Z3079" s="46"/>
      <c r="AA3079" s="46"/>
    </row>
    <row r="3080" spans="1:27" ht="15" customHeight="1" x14ac:dyDescent="0.2">
      <c r="A3080" s="45"/>
      <c r="B3080" s="78" t="s">
        <v>159</v>
      </c>
      <c r="C3080" s="15">
        <f>T3056</f>
        <v>0</v>
      </c>
      <c r="D3080" s="54">
        <f t="shared" ref="D3080:D3081" si="593">V3065*C3080</f>
        <v>0</v>
      </c>
      <c r="E3080" s="34">
        <f t="shared" si="592"/>
        <v>0</v>
      </c>
      <c r="F3080" s="45"/>
      <c r="G3080" s="45"/>
      <c r="H3080" s="45"/>
      <c r="I3080" s="44"/>
      <c r="J3080" s="44"/>
      <c r="K3080" s="44"/>
      <c r="L3080" s="46"/>
      <c r="M3080" s="6" t="s">
        <v>154</v>
      </c>
      <c r="N3080" s="55">
        <f t="shared" ref="N3080:N3081" si="594">P3080*1.4</f>
        <v>5250</v>
      </c>
      <c r="O3080" s="52"/>
      <c r="P3080" s="67">
        <v>3750</v>
      </c>
      <c r="Q3080" s="67">
        <v>3751</v>
      </c>
      <c r="R3080" s="6" t="s">
        <v>155</v>
      </c>
      <c r="S3080" s="55">
        <v>8050</v>
      </c>
      <c r="T3080" s="46"/>
      <c r="U3080" s="46"/>
      <c r="V3080" s="46"/>
      <c r="W3080" s="46"/>
      <c r="X3080" s="46"/>
      <c r="Y3080" s="46"/>
      <c r="Z3080" s="46"/>
      <c r="AA3080" s="46"/>
    </row>
    <row r="3081" spans="1:27" ht="15" customHeight="1" x14ac:dyDescent="0.2">
      <c r="A3081" s="45"/>
      <c r="B3081" s="79" t="s">
        <v>161</v>
      </c>
      <c r="C3081" s="80">
        <f>S3056</f>
        <v>0</v>
      </c>
      <c r="D3081" s="81">
        <f t="shared" si="593"/>
        <v>0</v>
      </c>
      <c r="E3081" s="34">
        <f t="shared" si="592"/>
        <v>0</v>
      </c>
      <c r="F3081" s="45"/>
      <c r="G3081" s="45"/>
      <c r="H3081" s="45"/>
      <c r="I3081" s="44"/>
      <c r="J3081" s="44"/>
      <c r="K3081" s="44"/>
      <c r="L3081" s="46"/>
      <c r="M3081" s="6" t="s">
        <v>156</v>
      </c>
      <c r="N3081" s="55">
        <f t="shared" si="594"/>
        <v>7419.9999999999991</v>
      </c>
      <c r="O3081" s="52"/>
      <c r="P3081" s="67">
        <v>5300</v>
      </c>
      <c r="Q3081" s="67">
        <v>5001</v>
      </c>
      <c r="R3081" s="6" t="s">
        <v>157</v>
      </c>
      <c r="S3081" s="55">
        <v>8000</v>
      </c>
      <c r="T3081" s="46"/>
      <c r="U3081" s="46"/>
      <c r="V3081" s="46"/>
      <c r="W3081" s="46"/>
      <c r="X3081" s="46"/>
      <c r="Y3081" s="46"/>
      <c r="Z3081" s="46"/>
      <c r="AA3081" s="46"/>
    </row>
    <row r="3082" spans="1:27" ht="15" customHeight="1" x14ac:dyDescent="0.2">
      <c r="A3082" s="45"/>
      <c r="B3082" s="78" t="s">
        <v>20</v>
      </c>
      <c r="C3082" s="15">
        <f>U3056</f>
        <v>0</v>
      </c>
      <c r="D3082" s="81">
        <f>V3074*C3082</f>
        <v>0</v>
      </c>
      <c r="E3082" s="34">
        <f>W3074*C3082</f>
        <v>0</v>
      </c>
      <c r="F3082" s="45"/>
      <c r="G3082" s="45"/>
      <c r="H3082" s="45"/>
      <c r="I3082" s="44"/>
      <c r="J3082" s="44"/>
      <c r="K3082" s="44"/>
      <c r="L3082" s="46"/>
      <c r="M3082" s="6"/>
      <c r="N3082" s="55"/>
      <c r="O3082" s="52"/>
      <c r="P3082" s="67"/>
      <c r="Q3082" s="67"/>
      <c r="R3082" s="6" t="s">
        <v>16</v>
      </c>
      <c r="S3082" s="55">
        <v>1500</v>
      </c>
      <c r="T3082" s="46">
        <v>1100</v>
      </c>
      <c r="U3082" s="46"/>
      <c r="V3082" s="46"/>
      <c r="W3082" s="46"/>
      <c r="X3082" s="46"/>
      <c r="Y3082" s="46"/>
      <c r="Z3082" s="46"/>
      <c r="AA3082" s="46"/>
    </row>
    <row r="3083" spans="1:27" ht="15" customHeight="1" x14ac:dyDescent="0.2">
      <c r="A3083" s="45"/>
      <c r="B3083" s="78" t="s">
        <v>163</v>
      </c>
      <c r="C3083" s="15">
        <f>V3056</f>
        <v>0</v>
      </c>
      <c r="D3083" s="81">
        <f t="shared" ref="D3083:D3084" si="595">V3068*C3083</f>
        <v>0</v>
      </c>
      <c r="E3083" s="34">
        <f>W3073*C3083</f>
        <v>0</v>
      </c>
      <c r="F3083" s="45"/>
      <c r="G3083" s="45"/>
      <c r="H3083" s="45"/>
      <c r="I3083" s="44"/>
      <c r="J3083" s="44"/>
      <c r="K3083" s="44"/>
      <c r="L3083" s="46"/>
      <c r="M3083" s="6" t="s">
        <v>160</v>
      </c>
      <c r="N3083" s="55"/>
      <c r="O3083" s="52"/>
      <c r="P3083" s="67"/>
      <c r="Q3083" s="67"/>
      <c r="R3083" s="46"/>
      <c r="S3083" s="46"/>
      <c r="T3083" s="46"/>
      <c r="U3083" s="46"/>
      <c r="V3083" s="46"/>
      <c r="W3083" s="46"/>
      <c r="X3083" s="46"/>
      <c r="Y3083" s="46"/>
      <c r="Z3083" s="46"/>
      <c r="AA3083" s="46"/>
    </row>
    <row r="3084" spans="1:27" ht="15" customHeight="1" x14ac:dyDescent="0.2">
      <c r="A3084" s="45"/>
      <c r="B3084" s="78" t="s">
        <v>165</v>
      </c>
      <c r="C3084" s="15">
        <f>W3056</f>
        <v>0</v>
      </c>
      <c r="D3084" s="81">
        <f t="shared" si="595"/>
        <v>0</v>
      </c>
      <c r="E3084" s="34">
        <f>J3136*C3084</f>
        <v>0</v>
      </c>
      <c r="F3084" s="45"/>
      <c r="G3084" s="45"/>
      <c r="H3084" s="45"/>
      <c r="I3084" s="44"/>
      <c r="J3084" s="44"/>
      <c r="K3084" s="44"/>
      <c r="L3084" s="46"/>
      <c r="M3084" s="6"/>
      <c r="N3084" s="55"/>
      <c r="O3084" s="52"/>
      <c r="P3084" s="67"/>
      <c r="Q3084" s="67"/>
      <c r="R3084" s="46"/>
      <c r="S3084" s="46"/>
      <c r="T3084" s="46"/>
      <c r="U3084" s="46"/>
      <c r="V3084" s="46"/>
      <c r="W3084" s="46"/>
      <c r="X3084" s="46"/>
      <c r="Y3084" s="46"/>
      <c r="Z3084" s="46"/>
      <c r="AA3084" s="46"/>
    </row>
    <row r="3085" spans="1:27" ht="15" customHeight="1" x14ac:dyDescent="0.2">
      <c r="A3085" s="45"/>
      <c r="B3085" s="53" t="s">
        <v>23</v>
      </c>
      <c r="C3085" s="15">
        <f>X3056</f>
        <v>0</v>
      </c>
      <c r="D3085" s="81">
        <f>V3066*C3085</f>
        <v>0</v>
      </c>
      <c r="E3085" s="34">
        <f>W3066*C3085</f>
        <v>0</v>
      </c>
      <c r="F3085" s="45"/>
      <c r="G3085" s="45"/>
      <c r="H3085" s="45"/>
      <c r="I3085" s="44"/>
      <c r="J3085" s="44"/>
      <c r="K3085" s="44"/>
      <c r="L3085" s="46"/>
      <c r="M3085" s="6" t="s">
        <v>162</v>
      </c>
      <c r="N3085" s="55">
        <f t="shared" ref="N3085:N3087" si="596">P3085*1.43</f>
        <v>1501.5</v>
      </c>
      <c r="O3085" s="52"/>
      <c r="P3085" s="67">
        <v>1050</v>
      </c>
      <c r="Q3085" s="67">
        <v>1151</v>
      </c>
      <c r="R3085" s="46"/>
      <c r="S3085" s="46"/>
      <c r="T3085" s="46"/>
      <c r="U3085" s="46"/>
      <c r="V3085" s="46"/>
      <c r="W3085" s="46"/>
      <c r="X3085" s="46"/>
      <c r="Y3085" s="46"/>
      <c r="Z3085" s="46"/>
      <c r="AA3085" s="46"/>
    </row>
    <row r="3086" spans="1:27" ht="15" customHeight="1" x14ac:dyDescent="0.2">
      <c r="A3086" s="45"/>
      <c r="B3086" s="49" t="s">
        <v>95</v>
      </c>
      <c r="C3086" s="33"/>
      <c r="D3086" s="75">
        <f t="shared" ref="D3086:E3086" si="597">SUM(D3079:D3085)</f>
        <v>0</v>
      </c>
      <c r="E3086" s="82">
        <f t="shared" si="597"/>
        <v>0</v>
      </c>
      <c r="F3086" s="45"/>
      <c r="G3086" s="45"/>
      <c r="H3086" s="45"/>
      <c r="I3086" s="44"/>
      <c r="J3086" s="44"/>
      <c r="K3086" s="44"/>
      <c r="L3086" s="46"/>
      <c r="M3086" s="6" t="s">
        <v>164</v>
      </c>
      <c r="N3086" s="55">
        <f t="shared" si="596"/>
        <v>1501.5</v>
      </c>
      <c r="O3086" s="52"/>
      <c r="P3086" s="67">
        <v>1050</v>
      </c>
      <c r="Q3086" s="67">
        <v>1151</v>
      </c>
      <c r="R3086" s="46"/>
      <c r="S3086" s="46"/>
      <c r="T3086" s="46"/>
      <c r="U3086" s="46"/>
      <c r="V3086" s="46"/>
      <c r="W3086" s="46"/>
      <c r="X3086" s="46"/>
      <c r="Y3086" s="46"/>
      <c r="Z3086" s="46"/>
      <c r="AA3086" s="46"/>
    </row>
    <row r="3087" spans="1:27" ht="15" customHeight="1" x14ac:dyDescent="0.2">
      <c r="A3087" s="45"/>
      <c r="B3087" s="53" t="s">
        <v>36</v>
      </c>
      <c r="C3087" s="15">
        <f>AL3056</f>
        <v>0</v>
      </c>
      <c r="D3087" s="83">
        <f>N3085*C3087</f>
        <v>0</v>
      </c>
      <c r="E3087" s="34">
        <f>P3085*C3087</f>
        <v>0</v>
      </c>
      <c r="F3087" s="45"/>
      <c r="G3087" s="45"/>
      <c r="H3087" s="45"/>
      <c r="I3087" s="44"/>
      <c r="J3087" s="44"/>
      <c r="K3087" s="44"/>
      <c r="L3087" s="46"/>
      <c r="M3087" s="6" t="s">
        <v>166</v>
      </c>
      <c r="N3087" s="55">
        <f t="shared" si="596"/>
        <v>1501.5</v>
      </c>
      <c r="O3087" s="52"/>
      <c r="P3087" s="67">
        <v>1050</v>
      </c>
      <c r="Q3087" s="67">
        <v>1151</v>
      </c>
      <c r="R3087" s="46"/>
      <c r="S3087" s="46"/>
      <c r="T3087" s="46"/>
      <c r="U3087" s="46"/>
      <c r="V3087" s="46"/>
      <c r="W3087" s="46"/>
      <c r="X3087" s="46"/>
      <c r="Y3087" s="46"/>
      <c r="Z3087" s="46"/>
      <c r="AA3087" s="46"/>
    </row>
    <row r="3088" spans="1:27" ht="15" customHeight="1" x14ac:dyDescent="0.2">
      <c r="A3088" s="45"/>
      <c r="B3088" s="53" t="s">
        <v>35</v>
      </c>
      <c r="C3088" s="15">
        <f>AK3056</f>
        <v>2</v>
      </c>
      <c r="D3088" s="83">
        <f t="shared" ref="D3088:D3090" si="598">N3087*C3088</f>
        <v>3003</v>
      </c>
      <c r="E3088" s="34">
        <f t="shared" ref="E3088:E3090" si="599">P3087*C3088</f>
        <v>2100</v>
      </c>
      <c r="F3088" s="45"/>
      <c r="G3088" s="45"/>
      <c r="H3088" s="45"/>
      <c r="I3088" s="44"/>
      <c r="J3088" s="44"/>
      <c r="K3088" s="44"/>
      <c r="L3088" s="46"/>
      <c r="M3088" s="6" t="s">
        <v>167</v>
      </c>
      <c r="N3088" s="55">
        <f>P3088*1.39</f>
        <v>1251</v>
      </c>
      <c r="O3088" s="52"/>
      <c r="P3088" s="67">
        <v>900</v>
      </c>
      <c r="Q3088" s="67">
        <v>851</v>
      </c>
      <c r="R3088" s="46"/>
      <c r="S3088" s="46"/>
      <c r="T3088" s="46"/>
      <c r="U3088" s="46"/>
      <c r="V3088" s="46"/>
      <c r="W3088" s="46"/>
      <c r="X3088" s="46"/>
      <c r="Y3088" s="46"/>
      <c r="Z3088" s="46"/>
      <c r="AA3088" s="46"/>
    </row>
    <row r="3089" spans="1:27" ht="15" customHeight="1" x14ac:dyDescent="0.2">
      <c r="A3089" s="45"/>
      <c r="B3089" s="84" t="s">
        <v>169</v>
      </c>
      <c r="C3089" s="15">
        <f>AM3056</f>
        <v>3</v>
      </c>
      <c r="D3089" s="83">
        <f t="shared" si="598"/>
        <v>3753</v>
      </c>
      <c r="E3089" s="34">
        <f t="shared" si="599"/>
        <v>2700</v>
      </c>
      <c r="F3089" s="85"/>
      <c r="G3089" s="45"/>
      <c r="H3089" s="45"/>
      <c r="I3089" s="44"/>
      <c r="J3089" s="44"/>
      <c r="K3089" s="44"/>
      <c r="L3089" s="46"/>
      <c r="M3089" s="6" t="s">
        <v>168</v>
      </c>
      <c r="N3089" s="55">
        <f>P3089*1.42</f>
        <v>852</v>
      </c>
      <c r="O3089" s="52"/>
      <c r="P3089" s="67">
        <v>600</v>
      </c>
      <c r="Q3089" s="67">
        <v>851</v>
      </c>
      <c r="R3089" s="46"/>
      <c r="S3089" s="46"/>
      <c r="T3089" s="46"/>
      <c r="U3089" s="46"/>
      <c r="V3089" s="46"/>
      <c r="W3089" s="46"/>
      <c r="X3089" s="46"/>
      <c r="Y3089" s="46"/>
      <c r="Z3089" s="46"/>
      <c r="AA3089" s="46"/>
    </row>
    <row r="3090" spans="1:27" ht="15" customHeight="1" x14ac:dyDescent="0.2">
      <c r="A3090" s="45"/>
      <c r="B3090" s="84" t="s">
        <v>38</v>
      </c>
      <c r="C3090" s="15">
        <f>AN3056</f>
        <v>2</v>
      </c>
      <c r="D3090" s="83">
        <f t="shared" si="598"/>
        <v>1704</v>
      </c>
      <c r="E3090" s="34">
        <f t="shared" si="599"/>
        <v>1200</v>
      </c>
      <c r="F3090" s="45"/>
      <c r="G3090" s="45"/>
      <c r="H3090" s="45"/>
      <c r="I3090" s="44"/>
      <c r="J3090" s="44"/>
      <c r="K3090" s="44"/>
      <c r="L3090" s="46"/>
      <c r="M3090" s="46"/>
      <c r="N3090" s="46"/>
      <c r="O3090" s="46"/>
      <c r="P3090" s="46"/>
      <c r="Q3090" s="46"/>
      <c r="R3090" s="46"/>
      <c r="S3090" s="46"/>
      <c r="T3090" s="46"/>
      <c r="U3090" s="46"/>
      <c r="V3090" s="46"/>
      <c r="W3090" s="46"/>
      <c r="X3090" s="46"/>
      <c r="Y3090" s="46"/>
      <c r="Z3090" s="46"/>
      <c r="AA3090" s="46"/>
    </row>
    <row r="3091" spans="1:27" ht="15" customHeight="1" x14ac:dyDescent="0.2">
      <c r="A3091" s="45"/>
      <c r="B3091" s="84" t="s">
        <v>170</v>
      </c>
      <c r="C3091" s="15">
        <f>AO3056</f>
        <v>3</v>
      </c>
      <c r="D3091" s="83">
        <f>N3086*C3091</f>
        <v>4504.5</v>
      </c>
      <c r="E3091" s="34">
        <f>P3086*C3091</f>
        <v>3150</v>
      </c>
      <c r="F3091" s="45"/>
      <c r="G3091" s="45"/>
      <c r="H3091" s="45"/>
      <c r="L3091" s="24"/>
      <c r="M3091" s="24"/>
      <c r="N3091" s="24"/>
      <c r="O3091" s="24"/>
      <c r="P3091" s="24"/>
      <c r="Q3091" s="24"/>
    </row>
    <row r="3092" spans="1:27" ht="15" customHeight="1" x14ac:dyDescent="0.2">
      <c r="A3092" s="45"/>
      <c r="B3092" s="53" t="s">
        <v>31</v>
      </c>
      <c r="C3092" s="15">
        <f>AF3056</f>
        <v>1</v>
      </c>
      <c r="D3092" s="83">
        <f>N3077*C3092</f>
        <v>5600</v>
      </c>
      <c r="E3092" s="34">
        <f>P3077*C3092</f>
        <v>4000</v>
      </c>
      <c r="F3092" s="45"/>
      <c r="G3092" s="45"/>
      <c r="H3092" s="45"/>
      <c r="L3092" s="24"/>
      <c r="M3092" s="24"/>
      <c r="N3092" s="24"/>
      <c r="O3092" s="24"/>
      <c r="P3092" s="24"/>
      <c r="Q3092" s="24"/>
    </row>
    <row r="3093" spans="1:27" ht="15" customHeight="1" x14ac:dyDescent="0.2">
      <c r="A3093" s="45"/>
      <c r="B3093" s="53" t="s">
        <v>171</v>
      </c>
      <c r="C3093" s="15">
        <f>AH3056</f>
        <v>0</v>
      </c>
      <c r="D3093" s="83">
        <f>N3077*C3093</f>
        <v>0</v>
      </c>
      <c r="E3093" s="34">
        <f>P3077*C3093</f>
        <v>0</v>
      </c>
      <c r="F3093" s="45"/>
      <c r="G3093" s="45"/>
      <c r="H3093" s="45"/>
      <c r="L3093" s="24"/>
      <c r="M3093" s="24"/>
      <c r="N3093" s="24"/>
      <c r="O3093" s="24"/>
      <c r="P3093" s="24"/>
      <c r="Q3093" s="24"/>
    </row>
    <row r="3094" spans="1:27" ht="15" customHeight="1" x14ac:dyDescent="0.2">
      <c r="A3094" s="45"/>
      <c r="B3094" s="53" t="s">
        <v>151</v>
      </c>
      <c r="C3094" s="15">
        <f>AG3056</f>
        <v>0</v>
      </c>
      <c r="D3094" s="83">
        <f>N3079*C3094</f>
        <v>0</v>
      </c>
      <c r="E3094" s="34">
        <f>P3079*C3094</f>
        <v>0</v>
      </c>
      <c r="F3094" s="45"/>
      <c r="G3094" s="45"/>
      <c r="H3094" s="45"/>
      <c r="L3094" s="24"/>
      <c r="M3094" s="24"/>
      <c r="N3094" s="24"/>
      <c r="O3094" s="24"/>
      <c r="P3094" s="24"/>
      <c r="Q3094" s="24"/>
    </row>
    <row r="3095" spans="1:27" ht="15" customHeight="1" x14ac:dyDescent="0.2">
      <c r="A3095" s="45"/>
      <c r="B3095" s="53" t="s">
        <v>173</v>
      </c>
      <c r="C3095" s="15">
        <f>AJ3056</f>
        <v>0</v>
      </c>
      <c r="D3095" s="83">
        <f>N3077*C3095</f>
        <v>0</v>
      </c>
      <c r="E3095" s="34">
        <f>P3077*C3095</f>
        <v>0</v>
      </c>
      <c r="F3095" s="45"/>
      <c r="G3095" s="45"/>
      <c r="H3095" s="45"/>
    </row>
    <row r="3096" spans="1:27" ht="15" customHeight="1" x14ac:dyDescent="0.2">
      <c r="A3096" s="45"/>
      <c r="B3096" s="53" t="s">
        <v>174</v>
      </c>
      <c r="C3096" s="15">
        <f>AE3056</f>
        <v>0</v>
      </c>
      <c r="D3096" s="83">
        <f>N3081*C3096</f>
        <v>0</v>
      </c>
      <c r="E3096" s="34">
        <f>P3077*C3096</f>
        <v>0</v>
      </c>
      <c r="F3096" s="45"/>
      <c r="G3096" s="45"/>
      <c r="H3096" s="45"/>
      <c r="L3096" s="86" t="s">
        <v>172</v>
      </c>
    </row>
    <row r="3097" spans="1:27" ht="15" customHeight="1" x14ac:dyDescent="0.2">
      <c r="A3097" s="45"/>
      <c r="B3097" s="87" t="s">
        <v>27</v>
      </c>
      <c r="C3097" s="15">
        <f>AB3056</f>
        <v>0</v>
      </c>
      <c r="D3097" s="83">
        <f t="shared" ref="D3097:D3098" si="600">N3069*C3097</f>
        <v>0</v>
      </c>
      <c r="E3097" s="34">
        <f t="shared" ref="E3097:E3098" si="601">P3069*C3097</f>
        <v>0</v>
      </c>
      <c r="F3097" s="45"/>
      <c r="G3097" s="45"/>
      <c r="H3097" s="45"/>
    </row>
    <row r="3098" spans="1:27" ht="15" customHeight="1" x14ac:dyDescent="0.2">
      <c r="A3098" s="45"/>
      <c r="B3098" s="87" t="s">
        <v>28</v>
      </c>
      <c r="C3098" s="15">
        <f>AC3056</f>
        <v>0</v>
      </c>
      <c r="D3098" s="83">
        <f t="shared" si="600"/>
        <v>0</v>
      </c>
      <c r="E3098" s="34">
        <f t="shared" si="601"/>
        <v>0</v>
      </c>
      <c r="F3098" s="45"/>
      <c r="G3098" s="45"/>
      <c r="H3098" s="45"/>
      <c r="L3098" s="86" t="s">
        <v>107</v>
      </c>
    </row>
    <row r="3099" spans="1:27" ht="15" customHeight="1" x14ac:dyDescent="0.2">
      <c r="A3099" s="45"/>
      <c r="B3099" s="53" t="s">
        <v>177</v>
      </c>
      <c r="C3099" s="15">
        <f>AD3056</f>
        <v>0</v>
      </c>
      <c r="D3099" s="83">
        <f>N3074*C3099</f>
        <v>0</v>
      </c>
      <c r="E3099" s="34">
        <f>P3074*C3099</f>
        <v>0</v>
      </c>
      <c r="F3099" s="45"/>
      <c r="G3099" s="45"/>
      <c r="H3099" s="45"/>
    </row>
    <row r="3100" spans="1:27" ht="15" customHeight="1" x14ac:dyDescent="0.2">
      <c r="A3100" s="45"/>
      <c r="B3100" s="49" t="s">
        <v>94</v>
      </c>
      <c r="C3100" s="33"/>
      <c r="D3100" s="75">
        <f t="shared" ref="D3100:E3100" si="602">SUM(D3087:D3099)</f>
        <v>18564.5</v>
      </c>
      <c r="E3100" s="82">
        <f t="shared" si="602"/>
        <v>13150</v>
      </c>
      <c r="F3100" s="41"/>
      <c r="G3100" s="45"/>
      <c r="H3100" s="88"/>
      <c r="L3100" s="86" t="s">
        <v>175</v>
      </c>
    </row>
    <row r="3101" spans="1:27" ht="15" customHeight="1" x14ac:dyDescent="0.2">
      <c r="A3101" s="45"/>
      <c r="B3101" s="78" t="s">
        <v>39</v>
      </c>
      <c r="C3101" s="89">
        <f>AP3056</f>
        <v>0</v>
      </c>
      <c r="D3101" s="83">
        <f>Y3074*C3101</f>
        <v>0</v>
      </c>
      <c r="E3101" s="34">
        <f>Z3074*C3101</f>
        <v>0</v>
      </c>
      <c r="F3101" s="88"/>
      <c r="G3101" s="88"/>
      <c r="H3101" s="88"/>
      <c r="L3101" s="86" t="s">
        <v>176</v>
      </c>
    </row>
    <row r="3102" spans="1:27" ht="15" customHeight="1" x14ac:dyDescent="0.2">
      <c r="A3102" s="45"/>
      <c r="B3102" s="78" t="s">
        <v>40</v>
      </c>
      <c r="C3102" s="90">
        <f>AQ3056</f>
        <v>0</v>
      </c>
      <c r="D3102" s="83">
        <f t="shared" ref="D3102:D3104" si="603">Y3065*C3102</f>
        <v>0</v>
      </c>
      <c r="E3102" s="34">
        <f>Z3065*C3102</f>
        <v>0</v>
      </c>
      <c r="F3102" s="88"/>
      <c r="G3102" s="88"/>
      <c r="H3102" s="88"/>
      <c r="L3102" s="86" t="s">
        <v>178</v>
      </c>
    </row>
    <row r="3103" spans="1:27" ht="15" customHeight="1" x14ac:dyDescent="0.2">
      <c r="A3103" s="45"/>
      <c r="B3103" s="78" t="s">
        <v>33</v>
      </c>
      <c r="C3103" s="90">
        <f>AR3056</f>
        <v>0</v>
      </c>
      <c r="D3103" s="83">
        <f t="shared" si="603"/>
        <v>0</v>
      </c>
      <c r="E3103" s="34">
        <f>P3076*C3103</f>
        <v>0</v>
      </c>
      <c r="F3103" s="88"/>
      <c r="G3103" s="88"/>
      <c r="H3103" s="88"/>
      <c r="L3103" s="86" t="s">
        <v>179</v>
      </c>
    </row>
    <row r="3104" spans="1:27" ht="15" customHeight="1" x14ac:dyDescent="0.2">
      <c r="A3104" s="45"/>
      <c r="B3104" s="78" t="s">
        <v>32</v>
      </c>
      <c r="C3104" s="90">
        <f>AS3056</f>
        <v>0</v>
      </c>
      <c r="D3104" s="83">
        <f t="shared" si="603"/>
        <v>0</v>
      </c>
      <c r="E3104" s="34">
        <f>Z3066*C3104</f>
        <v>0</v>
      </c>
      <c r="F3104" s="88"/>
      <c r="G3104" s="88"/>
      <c r="H3104" s="88"/>
      <c r="L3104" s="86" t="s">
        <v>180</v>
      </c>
    </row>
    <row r="3105" spans="1:12" ht="15" customHeight="1" x14ac:dyDescent="0.2">
      <c r="A3105" s="45"/>
      <c r="B3105" s="78" t="s">
        <v>41</v>
      </c>
      <c r="C3105" s="90">
        <f>AT3056</f>
        <v>0</v>
      </c>
      <c r="D3105" s="83">
        <f>Y3073*C3105</f>
        <v>0</v>
      </c>
      <c r="E3105" s="34">
        <f>Z3073*C3105</f>
        <v>0</v>
      </c>
      <c r="F3105" s="88"/>
      <c r="G3105" s="88"/>
      <c r="H3105" s="88"/>
      <c r="L3105" s="86" t="s">
        <v>181</v>
      </c>
    </row>
    <row r="3106" spans="1:12" ht="15" customHeight="1" x14ac:dyDescent="0.2">
      <c r="A3106" s="45"/>
      <c r="B3106" s="78" t="s">
        <v>42</v>
      </c>
      <c r="C3106" s="90">
        <f>AU3056</f>
        <v>0</v>
      </c>
      <c r="D3106" s="83">
        <f>Y3068*C3106</f>
        <v>0</v>
      </c>
      <c r="E3106" s="34">
        <f>Z3068*C3106</f>
        <v>0</v>
      </c>
      <c r="F3106" s="88"/>
      <c r="G3106" s="88"/>
      <c r="H3106" s="88"/>
    </row>
    <row r="3107" spans="1:12" ht="15" customHeight="1" x14ac:dyDescent="0.2">
      <c r="A3107" s="45"/>
      <c r="B3107" s="78" t="s">
        <v>43</v>
      </c>
      <c r="C3107" s="90">
        <f>AV3056</f>
        <v>0</v>
      </c>
      <c r="D3107" s="83">
        <f t="shared" ref="D3107:D3109" si="604">Y3070*C3107</f>
        <v>0</v>
      </c>
      <c r="E3107" s="34">
        <f>Z3070*C3107</f>
        <v>0</v>
      </c>
      <c r="F3107" s="88"/>
      <c r="G3107" s="88"/>
      <c r="H3107" s="88"/>
      <c r="L3107" s="86" t="s">
        <v>140</v>
      </c>
    </row>
    <row r="3108" spans="1:12" ht="15" customHeight="1" x14ac:dyDescent="0.2">
      <c r="A3108" s="45"/>
      <c r="B3108" s="78" t="s">
        <v>44</v>
      </c>
      <c r="C3108" s="90">
        <f>AW3056</f>
        <v>0</v>
      </c>
      <c r="D3108" s="83">
        <f t="shared" si="604"/>
        <v>0</v>
      </c>
      <c r="E3108" s="34">
        <f>Z3072*C3108</f>
        <v>0</v>
      </c>
      <c r="F3108" s="88"/>
      <c r="G3108" s="88"/>
      <c r="H3108" s="88"/>
    </row>
    <row r="3109" spans="1:12" ht="15" customHeight="1" x14ac:dyDescent="0.2">
      <c r="A3109" s="45"/>
      <c r="B3109" s="78" t="s">
        <v>45</v>
      </c>
      <c r="C3109" s="90">
        <f>AX3056</f>
        <v>0</v>
      </c>
      <c r="D3109" s="83">
        <f t="shared" si="604"/>
        <v>0</v>
      </c>
      <c r="E3109" s="34">
        <f>Z3071*C3109</f>
        <v>0</v>
      </c>
      <c r="F3109" s="88"/>
      <c r="G3109" s="88"/>
      <c r="H3109" s="88"/>
      <c r="L3109" s="86" t="s">
        <v>182</v>
      </c>
    </row>
    <row r="3110" spans="1:12" ht="15" customHeight="1" x14ac:dyDescent="0.2">
      <c r="A3110" s="45"/>
      <c r="B3110" s="78" t="s">
        <v>46</v>
      </c>
      <c r="C3110" s="90">
        <f>AY3056</f>
        <v>0</v>
      </c>
      <c r="D3110" s="83">
        <f>Y3069*C3110</f>
        <v>0</v>
      </c>
      <c r="E3110" s="34">
        <f>Z3069*C3110</f>
        <v>0</v>
      </c>
      <c r="F3110" s="88"/>
      <c r="G3110" s="88"/>
      <c r="H3110" s="88"/>
      <c r="L3110" s="86" t="s">
        <v>183</v>
      </c>
    </row>
    <row r="3111" spans="1:12" ht="15" customHeight="1" x14ac:dyDescent="0.2">
      <c r="A3111" s="45"/>
      <c r="B3111" s="53"/>
      <c r="C3111" s="89"/>
      <c r="D3111" s="83">
        <f t="shared" ref="D3111:D3112" si="605">Y3074*C3111</f>
        <v>0</v>
      </c>
      <c r="E3111" s="34">
        <f t="shared" ref="E3111:E3112" si="606">P3084*C3111</f>
        <v>0</v>
      </c>
      <c r="F3111" s="88"/>
      <c r="G3111" s="88"/>
      <c r="H3111" s="88"/>
      <c r="L3111" s="86" t="s">
        <v>184</v>
      </c>
    </row>
    <row r="3112" spans="1:12" ht="15" customHeight="1" x14ac:dyDescent="0.2">
      <c r="A3112" s="45"/>
      <c r="B3112" s="53"/>
      <c r="C3112" s="89"/>
      <c r="D3112" s="83">
        <f t="shared" si="605"/>
        <v>0</v>
      </c>
      <c r="E3112" s="34">
        <f t="shared" si="606"/>
        <v>0</v>
      </c>
      <c r="F3112" s="88"/>
      <c r="G3112" s="88"/>
      <c r="H3112" s="88"/>
    </row>
    <row r="3113" spans="1:12" ht="15" customHeight="1" x14ac:dyDescent="0.2">
      <c r="A3113" s="45"/>
      <c r="B3113" s="91"/>
      <c r="C3113" s="91"/>
      <c r="D3113" s="92">
        <f t="shared" ref="D3113:E3113" si="607">SUM(D3101:D3112)</f>
        <v>0</v>
      </c>
      <c r="E3113" s="93">
        <f t="shared" si="607"/>
        <v>0</v>
      </c>
      <c r="F3113" s="41"/>
      <c r="G3113" s="88"/>
      <c r="H3113" s="45"/>
      <c r="L3113" s="86" t="s">
        <v>160</v>
      </c>
    </row>
    <row r="3114" spans="1:12" ht="15" customHeight="1" x14ac:dyDescent="0.2">
      <c r="A3114" s="45"/>
      <c r="B3114" s="33" t="s">
        <v>187</v>
      </c>
      <c r="C3114" s="61"/>
      <c r="D3114" s="94">
        <f>SUM(D3086,D3078,D3100,D3113)</f>
        <v>102747.26000000001</v>
      </c>
      <c r="E3114" s="95">
        <f>SUM(E3113,E3086,E3078,E3100)</f>
        <v>69793</v>
      </c>
      <c r="F3114" s="92">
        <f>SUM(F3113,F3100,F3089,F3078)</f>
        <v>0</v>
      </c>
      <c r="G3114" s="45"/>
      <c r="H3114" s="45"/>
    </row>
    <row r="3115" spans="1:12" ht="15" customHeight="1" x14ac:dyDescent="0.2">
      <c r="A3115" s="45"/>
      <c r="B3115" s="45"/>
      <c r="C3115" s="45"/>
      <c r="D3115" s="45"/>
      <c r="E3115" s="45"/>
      <c r="F3115" s="45"/>
      <c r="G3115" s="45"/>
      <c r="H3115" s="45"/>
      <c r="L3115" s="86" t="s">
        <v>185</v>
      </c>
    </row>
    <row r="3116" spans="1:12" ht="15" customHeight="1" x14ac:dyDescent="0.2">
      <c r="L3116" s="86" t="s">
        <v>186</v>
      </c>
    </row>
    <row r="3117" spans="1:12" ht="15" customHeight="1" x14ac:dyDescent="0.2">
      <c r="L3117" s="86" t="s">
        <v>188</v>
      </c>
    </row>
    <row r="3118" spans="1:12" ht="15.75" customHeight="1" x14ac:dyDescent="0.2"/>
    <row r="3119" spans="1:12" ht="15" customHeight="1" x14ac:dyDescent="0.2">
      <c r="L3119" s="86" t="s">
        <v>189</v>
      </c>
    </row>
    <row r="3120" spans="1:12" ht="15.75" customHeight="1" x14ac:dyDescent="0.2"/>
    <row r="3121" spans="2:26" ht="15" customHeight="1" x14ac:dyDescent="0.2">
      <c r="L3121" s="86" t="s">
        <v>190</v>
      </c>
    </row>
    <row r="3122" spans="2:26" ht="15" customHeight="1" x14ac:dyDescent="0.2">
      <c r="L3122" s="86" t="s">
        <v>191</v>
      </c>
    </row>
    <row r="3123" spans="2:26" ht="15" customHeight="1" x14ac:dyDescent="0.2">
      <c r="L3123" s="24" t="s">
        <v>192</v>
      </c>
      <c r="M3123" s="24"/>
      <c r="N3123" s="24"/>
      <c r="O3123" s="24"/>
      <c r="P3123" s="24"/>
      <c r="Q3123" s="24"/>
      <c r="R3123" s="24"/>
      <c r="S3123" s="24"/>
    </row>
    <row r="3124" spans="2:26" ht="15" customHeight="1" x14ac:dyDescent="0.2">
      <c r="B3124" s="33"/>
      <c r="C3124" s="96"/>
      <c r="D3124" s="96" t="s">
        <v>193</v>
      </c>
      <c r="E3124" s="96"/>
      <c r="F3124" s="96"/>
      <c r="G3124" s="96"/>
      <c r="H3124" s="33" t="s">
        <v>193</v>
      </c>
      <c r="I3124" s="96"/>
      <c r="J3124" s="96"/>
      <c r="K3124" s="96"/>
      <c r="L3124" s="33" t="s">
        <v>194</v>
      </c>
      <c r="M3124" s="96"/>
      <c r="N3124" s="96"/>
      <c r="O3124" s="96"/>
      <c r="P3124" s="96"/>
      <c r="Q3124" s="96"/>
      <c r="R3124" s="96"/>
      <c r="S3124" s="96"/>
      <c r="T3124" s="96"/>
      <c r="U3124" s="96"/>
      <c r="V3124" s="96"/>
      <c r="W3124" s="96"/>
      <c r="X3124" s="96"/>
      <c r="Y3124" s="96"/>
      <c r="Z3124" s="96"/>
    </row>
    <row r="3125" spans="2:26" ht="15" customHeight="1" x14ac:dyDescent="0.2">
      <c r="B3125" s="33" t="s">
        <v>195</v>
      </c>
      <c r="C3125" s="96" t="s">
        <v>101</v>
      </c>
      <c r="D3125" s="96"/>
      <c r="E3125" s="96"/>
      <c r="F3125" s="96"/>
      <c r="G3125" s="96"/>
      <c r="H3125" s="33"/>
      <c r="I3125" s="96"/>
      <c r="J3125" s="96"/>
      <c r="K3125" s="96"/>
      <c r="L3125" s="33" t="s">
        <v>196</v>
      </c>
      <c r="M3125" s="97">
        <f t="shared" ref="M3125:M3126" si="608">V3156*1.35</f>
        <v>0</v>
      </c>
      <c r="N3125" s="96"/>
      <c r="O3125" s="96"/>
      <c r="P3125" s="96"/>
      <c r="Q3125" s="96"/>
      <c r="R3125" s="96"/>
      <c r="S3125" s="96"/>
      <c r="T3125" s="96"/>
      <c r="U3125" s="96"/>
      <c r="V3125" s="96"/>
      <c r="W3125" s="96"/>
      <c r="X3125" s="96"/>
      <c r="Y3125" s="96"/>
      <c r="Z3125" s="96"/>
    </row>
    <row r="3126" spans="2:26" ht="15" customHeight="1" x14ac:dyDescent="0.2">
      <c r="B3126" s="33" t="s">
        <v>104</v>
      </c>
      <c r="C3126" s="98">
        <v>651</v>
      </c>
      <c r="D3126" s="96">
        <v>434</v>
      </c>
      <c r="E3126" s="96">
        <f t="shared" ref="E3126:E3129" si="609">D3126*50%</f>
        <v>217</v>
      </c>
      <c r="F3126" s="96"/>
      <c r="G3126" s="96"/>
      <c r="H3126" s="33" t="s">
        <v>197</v>
      </c>
      <c r="I3126" s="96"/>
      <c r="J3126" s="96"/>
      <c r="K3126" s="96"/>
      <c r="L3126" s="33" t="s">
        <v>198</v>
      </c>
      <c r="M3126" s="97">
        <f t="shared" si="608"/>
        <v>0</v>
      </c>
      <c r="N3126" s="96"/>
      <c r="O3126" s="96"/>
      <c r="P3126" s="96"/>
      <c r="Q3126" s="96"/>
      <c r="R3126" s="96"/>
      <c r="S3126" s="96"/>
      <c r="T3126" s="96"/>
      <c r="U3126" s="96"/>
      <c r="V3126" s="96"/>
      <c r="W3126" s="96"/>
      <c r="X3126" s="96"/>
      <c r="Y3126" s="96"/>
      <c r="Z3126" s="96"/>
    </row>
    <row r="3127" spans="2:26" ht="15" customHeight="1" x14ac:dyDescent="0.2">
      <c r="B3127" s="33" t="s">
        <v>108</v>
      </c>
      <c r="C3127" s="98">
        <v>651</v>
      </c>
      <c r="D3127" s="96">
        <v>434</v>
      </c>
      <c r="E3127" s="96">
        <f t="shared" si="609"/>
        <v>217</v>
      </c>
      <c r="F3127" s="96"/>
      <c r="G3127" s="96"/>
      <c r="H3127" s="33" t="s">
        <v>102</v>
      </c>
      <c r="I3127" s="98">
        <v>8000.2</v>
      </c>
      <c r="J3127" s="96">
        <v>6450</v>
      </c>
      <c r="K3127" s="96">
        <v>1935</v>
      </c>
      <c r="L3127" s="33" t="s">
        <v>199</v>
      </c>
      <c r="M3127" s="97">
        <f>V3158*1.4</f>
        <v>0</v>
      </c>
      <c r="N3127" s="96"/>
      <c r="O3127" s="96"/>
      <c r="P3127" s="96"/>
      <c r="Q3127" s="96"/>
      <c r="R3127" s="96"/>
      <c r="S3127" s="96"/>
      <c r="T3127" s="96"/>
      <c r="U3127" s="96"/>
      <c r="V3127" s="96"/>
      <c r="W3127" s="96"/>
      <c r="X3127" s="96"/>
      <c r="Y3127" s="96"/>
      <c r="Z3127" s="96"/>
    </row>
    <row r="3128" spans="2:26" ht="15" customHeight="1" x14ac:dyDescent="0.2">
      <c r="B3128" s="33" t="s">
        <v>111</v>
      </c>
      <c r="C3128" s="98">
        <v>900</v>
      </c>
      <c r="D3128" s="96">
        <v>600</v>
      </c>
      <c r="E3128" s="96">
        <f t="shared" si="609"/>
        <v>300</v>
      </c>
      <c r="F3128" s="96"/>
      <c r="G3128" s="96"/>
      <c r="H3128" s="33" t="s">
        <v>105</v>
      </c>
      <c r="I3128" s="98">
        <v>8000.2</v>
      </c>
      <c r="J3128" s="96">
        <v>6450</v>
      </c>
      <c r="K3128" s="96">
        <v>1935</v>
      </c>
      <c r="L3128" s="33" t="s">
        <v>200</v>
      </c>
      <c r="M3128" s="97">
        <f t="shared" ref="M3128:M3130" si="610">V3159*1.35</f>
        <v>0</v>
      </c>
      <c r="N3128" s="96"/>
      <c r="O3128" s="96"/>
      <c r="P3128" s="96"/>
      <c r="Q3128" s="96"/>
      <c r="R3128" s="96"/>
      <c r="S3128" s="96"/>
      <c r="T3128" s="96"/>
      <c r="U3128" s="96"/>
      <c r="V3128" s="96"/>
      <c r="W3128" s="96"/>
      <c r="X3128" s="96"/>
      <c r="Y3128" s="96"/>
      <c r="Z3128" s="96"/>
    </row>
    <row r="3129" spans="2:26" ht="15" customHeight="1" x14ac:dyDescent="0.2">
      <c r="B3129" s="33" t="s">
        <v>113</v>
      </c>
      <c r="C3129" s="98">
        <v>900</v>
      </c>
      <c r="D3129" s="96">
        <v>600</v>
      </c>
      <c r="E3129" s="96">
        <f t="shared" si="609"/>
        <v>300</v>
      </c>
      <c r="F3129" s="96"/>
      <c r="G3129" s="96"/>
      <c r="H3129" s="33" t="s">
        <v>201</v>
      </c>
      <c r="I3129" s="98">
        <v>4550</v>
      </c>
      <c r="J3129" s="96">
        <v>3500</v>
      </c>
      <c r="K3129" s="96">
        <v>1050</v>
      </c>
      <c r="L3129" s="33" t="s">
        <v>202</v>
      </c>
      <c r="M3129" s="97">
        <f t="shared" si="610"/>
        <v>0</v>
      </c>
      <c r="N3129" s="96"/>
      <c r="O3129" s="96"/>
      <c r="P3129" s="96"/>
      <c r="Q3129" s="96"/>
      <c r="R3129" s="96"/>
      <c r="S3129" s="96"/>
      <c r="T3129" s="96"/>
      <c r="U3129" s="96"/>
      <c r="V3129" s="96"/>
      <c r="W3129" s="96"/>
      <c r="X3129" s="96"/>
      <c r="Y3129" s="96"/>
      <c r="Z3129" s="96"/>
    </row>
    <row r="3130" spans="2:26" ht="15" customHeight="1" x14ac:dyDescent="0.2">
      <c r="B3130" s="33" t="s">
        <v>117</v>
      </c>
      <c r="C3130" s="98">
        <v>1304.19</v>
      </c>
      <c r="D3130" s="98">
        <v>1011</v>
      </c>
      <c r="E3130" s="96">
        <v>293</v>
      </c>
      <c r="F3130" s="96"/>
      <c r="G3130" s="96"/>
      <c r="H3130" s="33" t="s">
        <v>132</v>
      </c>
      <c r="I3130" s="98">
        <v>7605</v>
      </c>
      <c r="J3130" s="96">
        <v>6450</v>
      </c>
      <c r="K3130" s="96">
        <v>1935</v>
      </c>
      <c r="L3130" s="33" t="s">
        <v>203</v>
      </c>
      <c r="M3130" s="97">
        <f t="shared" si="610"/>
        <v>0</v>
      </c>
      <c r="N3130" s="96"/>
      <c r="O3130" s="96"/>
      <c r="P3130" s="96"/>
      <c r="Q3130" s="96"/>
      <c r="R3130" s="96"/>
      <c r="S3130" s="96"/>
      <c r="T3130" s="96"/>
      <c r="U3130" s="96"/>
      <c r="V3130" s="96"/>
      <c r="W3130" s="96"/>
      <c r="X3130" s="96"/>
      <c r="Y3130" s="96"/>
      <c r="Z3130" s="96"/>
    </row>
    <row r="3131" spans="2:26" ht="15" customHeight="1" x14ac:dyDescent="0.2">
      <c r="B3131" s="33" t="s">
        <v>121</v>
      </c>
      <c r="C3131" s="98">
        <v>1006.5</v>
      </c>
      <c r="D3131" s="96">
        <v>677</v>
      </c>
      <c r="E3131" s="96">
        <f>D3131*50%</f>
        <v>338.5</v>
      </c>
      <c r="F3131" s="96"/>
      <c r="G3131" s="96"/>
      <c r="H3131" s="33" t="s">
        <v>137</v>
      </c>
      <c r="I3131" s="98">
        <v>5751.2</v>
      </c>
      <c r="J3131" s="96">
        <v>4625</v>
      </c>
      <c r="K3131" s="96">
        <v>1387.5</v>
      </c>
      <c r="L3131" s="33"/>
      <c r="M3131" s="96"/>
      <c r="N3131" s="96"/>
      <c r="O3131" s="96"/>
      <c r="P3131" s="96"/>
      <c r="Q3131" s="96"/>
      <c r="R3131" s="96"/>
      <c r="S3131" s="96"/>
      <c r="T3131" s="96"/>
      <c r="U3131" s="96"/>
      <c r="V3131" s="96"/>
      <c r="W3131" s="96"/>
      <c r="X3131" s="96"/>
      <c r="Y3131" s="96"/>
      <c r="Z3131" s="96"/>
    </row>
    <row r="3132" spans="2:26" ht="15" customHeight="1" x14ac:dyDescent="0.2">
      <c r="B3132" s="33" t="s">
        <v>126</v>
      </c>
      <c r="C3132" s="98">
        <v>1050.32</v>
      </c>
      <c r="D3132" s="96">
        <v>691</v>
      </c>
      <c r="E3132" s="96">
        <v>359</v>
      </c>
      <c r="F3132" s="96"/>
      <c r="G3132" s="96"/>
      <c r="H3132" s="33" t="s">
        <v>142</v>
      </c>
      <c r="I3132" s="98">
        <v>8000.2</v>
      </c>
      <c r="J3132" s="96">
        <v>6450</v>
      </c>
      <c r="K3132" s="96">
        <v>1935</v>
      </c>
      <c r="L3132" s="33"/>
      <c r="M3132" s="96"/>
      <c r="N3132" s="96"/>
      <c r="O3132" s="96"/>
      <c r="P3132" s="96"/>
      <c r="Q3132" s="96"/>
      <c r="R3132" s="96"/>
      <c r="S3132" s="96"/>
      <c r="T3132" s="96"/>
      <c r="U3132" s="96"/>
      <c r="V3132" s="96"/>
      <c r="W3132" s="96"/>
      <c r="X3132" s="96"/>
      <c r="Y3132" s="96"/>
      <c r="Z3132" s="96"/>
    </row>
    <row r="3133" spans="2:26" ht="15" customHeight="1" x14ac:dyDescent="0.2">
      <c r="B3133" s="33" t="s">
        <v>141</v>
      </c>
      <c r="C3133" s="98">
        <v>1850.8</v>
      </c>
      <c r="D3133" s="96">
        <v>1322</v>
      </c>
      <c r="E3133" s="96">
        <v>529</v>
      </c>
      <c r="F3133" s="96"/>
      <c r="G3133" s="96"/>
      <c r="H3133" s="33" t="s">
        <v>145</v>
      </c>
      <c r="I3133" s="98">
        <v>8000.2</v>
      </c>
      <c r="J3133" s="96">
        <v>6450</v>
      </c>
      <c r="K3133" s="96">
        <v>1935</v>
      </c>
      <c r="L3133" s="33"/>
      <c r="M3133" s="96"/>
      <c r="N3133" s="96"/>
      <c r="O3133" s="96"/>
      <c r="P3133" s="96"/>
      <c r="Q3133" s="96"/>
      <c r="R3133" s="96"/>
      <c r="S3133" s="96"/>
      <c r="T3133" s="96"/>
      <c r="U3133" s="96"/>
      <c r="V3133" s="96"/>
      <c r="W3133" s="96"/>
      <c r="X3133" s="96"/>
      <c r="Y3133" s="96"/>
      <c r="Z3133" s="96"/>
    </row>
    <row r="3134" spans="2:26" ht="15" customHeight="1" x14ac:dyDescent="0.2">
      <c r="B3134" s="33" t="s">
        <v>144</v>
      </c>
      <c r="C3134" s="98">
        <v>3005.85</v>
      </c>
      <c r="D3134" s="96">
        <v>2078</v>
      </c>
      <c r="E3134" s="96">
        <v>933</v>
      </c>
      <c r="F3134" s="96"/>
      <c r="G3134" s="96"/>
      <c r="H3134" s="33"/>
      <c r="I3134" s="96"/>
      <c r="J3134" s="96"/>
      <c r="K3134" s="96"/>
      <c r="L3134" s="33"/>
      <c r="M3134" s="96"/>
      <c r="N3134" s="96"/>
      <c r="O3134" s="96"/>
      <c r="P3134" s="96"/>
      <c r="Q3134" s="96"/>
      <c r="R3134" s="96"/>
      <c r="S3134" s="96"/>
      <c r="T3134" s="96"/>
      <c r="U3134" s="96"/>
      <c r="V3134" s="96"/>
      <c r="W3134" s="96"/>
      <c r="X3134" s="96"/>
      <c r="Y3134" s="96"/>
      <c r="Z3134" s="96"/>
    </row>
    <row r="3135" spans="2:26" ht="15" customHeight="1" x14ac:dyDescent="0.2">
      <c r="B3135" s="33" t="s">
        <v>147</v>
      </c>
      <c r="C3135" s="98">
        <v>5500.6</v>
      </c>
      <c r="D3135" s="96">
        <v>3929</v>
      </c>
      <c r="E3135" s="96">
        <v>1572</v>
      </c>
      <c r="F3135" s="96"/>
      <c r="G3135" s="96"/>
      <c r="H3135" s="33"/>
      <c r="I3135" s="96"/>
      <c r="J3135" s="96"/>
      <c r="K3135" s="96"/>
      <c r="L3135" s="33"/>
      <c r="M3135" s="96"/>
      <c r="N3135" s="96"/>
      <c r="O3135" s="96"/>
      <c r="P3135" s="96"/>
      <c r="Q3135" s="96"/>
      <c r="R3135" s="96"/>
      <c r="S3135" s="96"/>
      <c r="T3135" s="96"/>
      <c r="U3135" s="96"/>
      <c r="V3135" s="96"/>
      <c r="W3135" s="96"/>
      <c r="X3135" s="96"/>
      <c r="Y3135" s="96"/>
      <c r="Z3135" s="96"/>
    </row>
    <row r="3136" spans="2:26" ht="15" customHeight="1" x14ac:dyDescent="0.2">
      <c r="B3136" s="33" t="s">
        <v>150</v>
      </c>
      <c r="C3136" s="98">
        <v>6202</v>
      </c>
      <c r="D3136" s="96">
        <v>4430</v>
      </c>
      <c r="E3136" s="96">
        <v>1772</v>
      </c>
      <c r="F3136" s="96"/>
      <c r="G3136" s="96"/>
      <c r="H3136" s="33"/>
      <c r="I3136" s="96"/>
      <c r="J3136" s="96"/>
      <c r="K3136" s="96"/>
      <c r="L3136" s="33"/>
      <c r="M3136" s="96"/>
      <c r="N3136" s="96"/>
      <c r="O3136" s="96"/>
      <c r="P3136" s="96"/>
      <c r="Q3136" s="96"/>
      <c r="R3136" s="96"/>
      <c r="S3136" s="96"/>
      <c r="T3136" s="96"/>
      <c r="U3136" s="96"/>
      <c r="V3136" s="96"/>
      <c r="W3136" s="96"/>
      <c r="X3136" s="96"/>
      <c r="Y3136" s="96"/>
      <c r="Z3136" s="96"/>
    </row>
    <row r="3137" spans="1:60" ht="15" customHeight="1" x14ac:dyDescent="0.2">
      <c r="B3137" s="33" t="s">
        <v>152</v>
      </c>
      <c r="C3137" s="98">
        <v>6202</v>
      </c>
      <c r="D3137" s="96">
        <v>4430</v>
      </c>
      <c r="E3137" s="96">
        <v>1772</v>
      </c>
      <c r="F3137" s="96"/>
      <c r="G3137" s="96"/>
      <c r="H3137" s="33"/>
      <c r="I3137" s="96"/>
      <c r="J3137" s="96"/>
      <c r="K3137" s="96"/>
      <c r="L3137" s="33"/>
      <c r="M3137" s="96"/>
      <c r="N3137" s="96"/>
      <c r="O3137" s="96"/>
      <c r="P3137" s="96"/>
      <c r="Q3137" s="96"/>
      <c r="R3137" s="96"/>
      <c r="S3137" s="96"/>
      <c r="T3137" s="96"/>
      <c r="U3137" s="96"/>
      <c r="V3137" s="96"/>
      <c r="W3137" s="96"/>
      <c r="X3137" s="96"/>
      <c r="Y3137" s="96"/>
      <c r="Z3137" s="96"/>
    </row>
    <row r="3138" spans="1:60" ht="15" customHeight="1" x14ac:dyDescent="0.2">
      <c r="B3138" s="33" t="s">
        <v>155</v>
      </c>
      <c r="C3138" s="98">
        <v>7301</v>
      </c>
      <c r="D3138" s="96">
        <v>5770</v>
      </c>
      <c r="E3138" s="96">
        <v>2086</v>
      </c>
      <c r="F3138" s="96"/>
      <c r="G3138" s="96"/>
      <c r="H3138" s="33"/>
      <c r="I3138" s="96"/>
      <c r="J3138" s="96"/>
      <c r="K3138" s="96"/>
      <c r="L3138" s="33"/>
      <c r="M3138" s="96"/>
      <c r="N3138" s="96"/>
      <c r="O3138" s="96"/>
      <c r="P3138" s="96"/>
      <c r="Q3138" s="96"/>
      <c r="R3138" s="96"/>
      <c r="S3138" s="96"/>
      <c r="T3138" s="96"/>
      <c r="U3138" s="96"/>
      <c r="V3138" s="96"/>
      <c r="W3138" s="96"/>
      <c r="X3138" s="96"/>
      <c r="Y3138" s="96"/>
      <c r="Z3138" s="96"/>
    </row>
    <row r="3139" spans="1:60" ht="15" customHeight="1" x14ac:dyDescent="0.2">
      <c r="B3139" s="33" t="s">
        <v>157</v>
      </c>
      <c r="C3139" s="98">
        <v>3800</v>
      </c>
      <c r="D3139" s="96">
        <v>3600</v>
      </c>
      <c r="E3139" s="96">
        <v>894</v>
      </c>
      <c r="F3139" s="96"/>
      <c r="G3139" s="96"/>
      <c r="H3139" s="33"/>
      <c r="I3139" s="96"/>
      <c r="J3139" s="96"/>
      <c r="K3139" s="96"/>
      <c r="L3139" s="33"/>
      <c r="M3139" s="96"/>
      <c r="N3139" s="96"/>
      <c r="O3139" s="96"/>
      <c r="P3139" s="96"/>
      <c r="Q3139" s="96"/>
      <c r="R3139" s="96"/>
      <c r="S3139" s="96"/>
      <c r="T3139" s="96"/>
      <c r="U3139" s="96"/>
      <c r="V3139" s="96"/>
      <c r="W3139" s="96"/>
      <c r="X3139" s="96"/>
      <c r="Y3139" s="96"/>
      <c r="Z3139" s="96"/>
    </row>
    <row r="3140" spans="1:60" ht="15" customHeight="1" x14ac:dyDescent="0.2">
      <c r="C3140" s="86">
        <f>D3140+E3140</f>
        <v>2002</v>
      </c>
      <c r="D3140" s="86">
        <v>1300</v>
      </c>
      <c r="E3140" s="86">
        <f>D3140*54%</f>
        <v>702</v>
      </c>
    </row>
    <row r="3141" spans="1:60" ht="15.75" customHeight="1" x14ac:dyDescent="0.2"/>
    <row r="3142" spans="1:60" ht="15.75" customHeight="1" x14ac:dyDescent="0.2"/>
    <row r="3143" spans="1:60" ht="37.5" customHeight="1" x14ac:dyDescent="0.2">
      <c r="A3143" s="215"/>
      <c r="B3143" s="215"/>
      <c r="C3143" s="215"/>
      <c r="D3143" s="215"/>
      <c r="E3143" s="215"/>
      <c r="F3143" s="215"/>
      <c r="G3143" s="215"/>
      <c r="H3143" s="215"/>
      <c r="I3143" s="215"/>
      <c r="J3143" s="215"/>
      <c r="K3143" s="215"/>
      <c r="L3143" s="215"/>
      <c r="M3143" s="215"/>
      <c r="N3143" s="215"/>
      <c r="O3143" s="215"/>
      <c r="P3143" s="215"/>
      <c r="Q3143" s="215"/>
      <c r="R3143" s="215"/>
      <c r="S3143" s="215"/>
      <c r="T3143" s="215"/>
      <c r="U3143" s="215"/>
      <c r="V3143" s="215"/>
      <c r="W3143" s="215"/>
      <c r="X3143" s="215"/>
      <c r="Y3143" s="215"/>
      <c r="Z3143" s="215"/>
      <c r="AA3143" s="215"/>
      <c r="AB3143" s="215"/>
      <c r="AC3143" s="215"/>
      <c r="AD3143" s="215"/>
      <c r="AE3143" s="215"/>
      <c r="AF3143" s="215"/>
      <c r="AG3143" s="215"/>
      <c r="AH3143" s="215"/>
      <c r="AI3143" s="215"/>
      <c r="AJ3143" s="215"/>
      <c r="AK3143" s="215"/>
      <c r="AL3143" s="215"/>
      <c r="AM3143" s="215"/>
      <c r="AN3143" s="215"/>
      <c r="AO3143" s="215"/>
      <c r="AP3143" s="215"/>
      <c r="AQ3143" s="215"/>
      <c r="AR3143" s="215"/>
      <c r="AS3143" s="215"/>
      <c r="AT3143" s="215"/>
      <c r="AU3143" s="215"/>
      <c r="AV3143" s="215"/>
      <c r="AW3143" s="215"/>
      <c r="AX3143" s="215"/>
      <c r="AY3143" s="215"/>
      <c r="AZ3143" s="215"/>
      <c r="BA3143" s="215"/>
      <c r="BB3143" s="215"/>
      <c r="BC3143" s="215"/>
      <c r="BD3143" s="215"/>
      <c r="BE3143" s="215"/>
      <c r="BF3143" s="215"/>
      <c r="BG3143" s="215"/>
      <c r="BH3143" s="215"/>
    </row>
    <row r="3144" spans="1:60" ht="15.75" customHeight="1" x14ac:dyDescent="0.2"/>
    <row r="3145" spans="1:60" ht="15.75" customHeight="1" x14ac:dyDescent="0.2"/>
    <row r="3146" spans="1:60" ht="15.75" customHeight="1" x14ac:dyDescent="0.2"/>
    <row r="3147" spans="1:60" ht="15.75" customHeight="1" x14ac:dyDescent="0.2"/>
    <row r="3148" spans="1:60" ht="15.75" customHeight="1" x14ac:dyDescent="0.2"/>
    <row r="3149" spans="1:60" ht="15.75" customHeight="1" x14ac:dyDescent="0.2"/>
    <row r="3150" spans="1:60" ht="15.75" customHeight="1" x14ac:dyDescent="0.2"/>
    <row r="3151" spans="1:60" ht="15.75" customHeight="1" x14ac:dyDescent="0.2"/>
    <row r="3152" spans="1:60" ht="15.75" customHeight="1" x14ac:dyDescent="0.2"/>
    <row r="3153" spans="1:60" ht="15" customHeight="1" x14ac:dyDescent="0.2">
      <c r="A3153" s="1" t="s">
        <v>0</v>
      </c>
      <c r="B3153" s="1" t="s">
        <v>1</v>
      </c>
      <c r="C3153" s="2" t="s">
        <v>2</v>
      </c>
      <c r="D3153" s="2" t="s">
        <v>3</v>
      </c>
      <c r="E3153" s="2" t="s">
        <v>4</v>
      </c>
      <c r="F3153" s="2" t="s">
        <v>5</v>
      </c>
      <c r="G3153" s="2" t="s">
        <v>6</v>
      </c>
      <c r="H3153" s="2" t="s">
        <v>7</v>
      </c>
      <c r="I3153" s="2" t="s">
        <v>8</v>
      </c>
      <c r="J3153" s="2" t="s">
        <v>9</v>
      </c>
      <c r="K3153" s="2" t="s">
        <v>10</v>
      </c>
      <c r="L3153" s="2" t="s">
        <v>11</v>
      </c>
      <c r="M3153" s="2" t="s">
        <v>12</v>
      </c>
      <c r="N3153" s="2" t="s">
        <v>13</v>
      </c>
      <c r="O3153" s="2" t="s">
        <v>14</v>
      </c>
      <c r="P3153" s="1" t="s">
        <v>15</v>
      </c>
      <c r="Q3153" s="1" t="s">
        <v>16</v>
      </c>
      <c r="R3153" s="3" t="s">
        <v>17</v>
      </c>
      <c r="S3153" s="3" t="s">
        <v>18</v>
      </c>
      <c r="T3153" s="3" t="s">
        <v>19</v>
      </c>
      <c r="U3153" s="4" t="s">
        <v>20</v>
      </c>
      <c r="V3153" s="3" t="s">
        <v>21</v>
      </c>
      <c r="W3153" s="3" t="s">
        <v>22</v>
      </c>
      <c r="X3153" s="4" t="s">
        <v>23</v>
      </c>
      <c r="Y3153" s="5" t="s">
        <v>24</v>
      </c>
      <c r="Z3153" s="5" t="s">
        <v>25</v>
      </c>
      <c r="AA3153" s="5" t="s">
        <v>26</v>
      </c>
      <c r="AB3153" s="6" t="s">
        <v>27</v>
      </c>
      <c r="AC3153" s="6" t="s">
        <v>28</v>
      </c>
      <c r="AD3153" s="7" t="s">
        <v>29</v>
      </c>
      <c r="AE3153" s="6" t="s">
        <v>30</v>
      </c>
      <c r="AF3153" s="8" t="s">
        <v>31</v>
      </c>
      <c r="AG3153" s="8" t="s">
        <v>32</v>
      </c>
      <c r="AH3153" s="8" t="s">
        <v>33</v>
      </c>
      <c r="AI3153" s="8"/>
      <c r="AJ3153" s="8" t="s">
        <v>34</v>
      </c>
      <c r="AK3153" s="8" t="s">
        <v>35</v>
      </c>
      <c r="AL3153" s="8" t="s">
        <v>36</v>
      </c>
      <c r="AM3153" s="8" t="s">
        <v>37</v>
      </c>
      <c r="AN3153" s="8" t="s">
        <v>38</v>
      </c>
      <c r="AO3153" s="8" t="s">
        <v>170</v>
      </c>
      <c r="AP3153" s="9" t="s">
        <v>39</v>
      </c>
      <c r="AQ3153" s="9" t="s">
        <v>40</v>
      </c>
      <c r="AR3153" s="9" t="s">
        <v>33</v>
      </c>
      <c r="AS3153" s="9" t="s">
        <v>32</v>
      </c>
      <c r="AT3153" s="9" t="s">
        <v>41</v>
      </c>
      <c r="AU3153" s="9" t="s">
        <v>42</v>
      </c>
      <c r="AV3153" s="9" t="s">
        <v>43</v>
      </c>
      <c r="AW3153" s="9" t="s">
        <v>44</v>
      </c>
      <c r="AX3153" s="9" t="s">
        <v>45</v>
      </c>
      <c r="AY3153" s="9" t="s">
        <v>46</v>
      </c>
      <c r="AZ3153" s="10"/>
      <c r="BA3153" s="10"/>
      <c r="BB3153" s="10"/>
      <c r="BC3153" s="10"/>
      <c r="BD3153" s="10"/>
      <c r="BE3153" s="10"/>
      <c r="BF3153" s="10"/>
      <c r="BG3153" s="10"/>
      <c r="BH3153" s="10"/>
    </row>
    <row r="3154" spans="1:60" ht="15" customHeight="1" x14ac:dyDescent="0.2">
      <c r="A3154" s="11"/>
      <c r="B3154" s="11">
        <v>1</v>
      </c>
      <c r="C3154" s="11" t="s">
        <v>47</v>
      </c>
      <c r="D3154" s="11"/>
      <c r="E3154" s="11"/>
      <c r="F3154" s="11"/>
      <c r="G3154" s="11"/>
      <c r="H3154" s="11"/>
      <c r="I3154" s="11"/>
      <c r="J3154" s="11"/>
      <c r="K3154" s="11"/>
      <c r="L3154" s="11"/>
      <c r="M3154" s="11"/>
      <c r="N3154" s="11"/>
      <c r="O3154" s="11"/>
      <c r="P3154" s="11"/>
      <c r="Q3154" s="11"/>
      <c r="R3154" s="11"/>
      <c r="S3154" s="11"/>
      <c r="T3154" s="11"/>
      <c r="U3154" s="11"/>
      <c r="V3154" s="11"/>
      <c r="W3154" s="11"/>
      <c r="X3154" s="11"/>
      <c r="Y3154" s="11"/>
      <c r="Z3154" s="11"/>
      <c r="AA3154" s="11"/>
      <c r="AB3154" s="11"/>
      <c r="AC3154" s="11"/>
      <c r="AD3154" s="11"/>
      <c r="AE3154" s="11"/>
      <c r="AF3154" s="11"/>
      <c r="AG3154" s="11"/>
      <c r="AH3154" s="11"/>
      <c r="AI3154" s="11"/>
      <c r="AJ3154" s="11"/>
      <c r="AK3154" s="11"/>
      <c r="AL3154" s="11"/>
      <c r="AM3154" s="11"/>
      <c r="AN3154" s="11"/>
      <c r="AO3154" s="11"/>
      <c r="AP3154" s="11"/>
      <c r="AQ3154" s="11"/>
      <c r="AR3154" s="11"/>
      <c r="AS3154" s="11"/>
      <c r="AT3154" s="11"/>
      <c r="AU3154" s="11"/>
      <c r="AV3154" s="11"/>
      <c r="AW3154" s="11"/>
      <c r="AX3154" s="11"/>
      <c r="AY3154" s="11"/>
      <c r="AZ3154" s="12"/>
      <c r="BA3154" s="12"/>
      <c r="BB3154" s="12"/>
      <c r="BC3154" s="12"/>
      <c r="BD3154" s="12"/>
      <c r="BE3154" s="12"/>
      <c r="BF3154" s="12"/>
      <c r="BG3154" s="12"/>
      <c r="BH3154" s="12"/>
    </row>
    <row r="3155" spans="1:60" ht="15" customHeight="1" x14ac:dyDescent="0.2">
      <c r="A3155" s="1"/>
      <c r="B3155" s="1"/>
      <c r="C3155" s="13"/>
      <c r="D3155" s="14"/>
      <c r="E3155" s="14"/>
      <c r="F3155" s="14"/>
      <c r="G3155" s="14"/>
      <c r="H3155" s="14"/>
      <c r="I3155" s="14"/>
      <c r="J3155" s="14"/>
      <c r="K3155" s="14"/>
      <c r="L3155" s="14"/>
      <c r="M3155" s="14"/>
      <c r="N3155" s="14"/>
      <c r="O3155" s="14"/>
      <c r="P3155" s="14"/>
      <c r="Q3155" s="14"/>
      <c r="R3155" s="4"/>
      <c r="S3155" s="4"/>
      <c r="T3155" s="4"/>
      <c r="U3155" s="4"/>
      <c r="V3155" s="4"/>
      <c r="W3155" s="4"/>
      <c r="X3155" s="4"/>
      <c r="Y3155" s="4"/>
      <c r="Z3155" s="4"/>
      <c r="AA3155" s="4"/>
      <c r="AB3155" s="8"/>
      <c r="AC3155" s="8"/>
      <c r="AD3155" s="8"/>
      <c r="AE3155" s="8"/>
      <c r="AF3155" s="8"/>
      <c r="AG3155" s="8"/>
      <c r="AH3155" s="8"/>
      <c r="AI3155" s="8"/>
      <c r="AJ3155" s="8"/>
      <c r="AK3155" s="8"/>
      <c r="AL3155" s="8"/>
      <c r="AM3155" s="8"/>
      <c r="AN3155" s="8"/>
      <c r="AO3155" s="8"/>
      <c r="AP3155" s="15"/>
      <c r="AQ3155" s="15"/>
      <c r="AR3155" s="15"/>
      <c r="AS3155" s="15"/>
      <c r="AT3155" s="15"/>
      <c r="AU3155" s="15"/>
      <c r="AV3155" s="15"/>
      <c r="AW3155" s="15"/>
      <c r="AX3155" s="15"/>
      <c r="AY3155" s="15"/>
      <c r="AZ3155" s="10"/>
      <c r="BA3155" s="10"/>
      <c r="BB3155" s="10"/>
      <c r="BC3155" s="10"/>
      <c r="BD3155" s="10"/>
      <c r="BE3155" s="10"/>
      <c r="BF3155" s="10"/>
      <c r="BG3155" s="10"/>
      <c r="BH3155" s="10"/>
    </row>
    <row r="3156" spans="1:60" ht="15" customHeight="1" x14ac:dyDescent="0.2">
      <c r="A3156" s="1"/>
      <c r="B3156" s="16">
        <v>1</v>
      </c>
      <c r="C3156" s="294" t="s">
        <v>48</v>
      </c>
      <c r="D3156" s="18"/>
      <c r="E3156" s="14"/>
      <c r="F3156" s="14"/>
      <c r="G3156" s="14"/>
      <c r="H3156" s="14"/>
      <c r="I3156" s="14"/>
      <c r="J3156" s="14"/>
      <c r="K3156" s="14"/>
      <c r="L3156" s="14"/>
      <c r="M3156" s="14"/>
      <c r="N3156" s="14"/>
      <c r="O3156" s="14"/>
      <c r="P3156" s="14"/>
      <c r="Q3156" s="14"/>
      <c r="R3156" s="4"/>
      <c r="S3156" s="4"/>
      <c r="T3156" s="4"/>
      <c r="U3156" s="4"/>
      <c r="V3156" s="4"/>
      <c r="W3156" s="4"/>
      <c r="X3156" s="4"/>
      <c r="Y3156" s="4"/>
      <c r="Z3156" s="4"/>
      <c r="AA3156" s="4"/>
      <c r="AB3156" s="8"/>
      <c r="AC3156" s="8"/>
      <c r="AD3156" s="8"/>
      <c r="AE3156" s="8"/>
      <c r="AF3156" s="8"/>
      <c r="AG3156" s="8"/>
      <c r="AH3156" s="8"/>
      <c r="AI3156" s="8"/>
      <c r="AJ3156" s="8"/>
      <c r="AK3156" s="8"/>
      <c r="AL3156" s="8"/>
      <c r="AM3156" s="8"/>
      <c r="AN3156" s="8"/>
      <c r="AO3156" s="8"/>
      <c r="AP3156" s="15"/>
      <c r="AQ3156" s="15"/>
      <c r="AR3156" s="15"/>
      <c r="AS3156" s="15"/>
      <c r="AT3156" s="15"/>
      <c r="AU3156" s="15"/>
      <c r="AV3156" s="15"/>
      <c r="AW3156" s="15"/>
      <c r="AX3156" s="15"/>
      <c r="AY3156" s="15"/>
      <c r="AZ3156" s="10"/>
      <c r="BA3156" s="10"/>
      <c r="BB3156" s="10"/>
      <c r="BC3156" s="10"/>
      <c r="BD3156" s="10"/>
      <c r="BE3156" s="10"/>
      <c r="BF3156" s="10"/>
      <c r="BG3156" s="10"/>
      <c r="BH3156" s="10"/>
    </row>
    <row r="3157" spans="1:60" ht="15" customHeight="1" x14ac:dyDescent="0.2">
      <c r="A3157" s="19"/>
      <c r="B3157" s="20">
        <v>2</v>
      </c>
      <c r="C3157" s="293" t="s">
        <v>49</v>
      </c>
      <c r="D3157" s="18"/>
      <c r="E3157" s="14"/>
      <c r="F3157" s="14"/>
      <c r="G3157" s="14"/>
      <c r="H3157" s="14"/>
      <c r="I3157" s="14"/>
      <c r="J3157" s="14"/>
      <c r="K3157" s="14"/>
      <c r="L3157" s="14"/>
      <c r="M3157" s="14">
        <v>1</v>
      </c>
      <c r="N3157" s="14"/>
      <c r="O3157" s="14"/>
      <c r="P3157" s="14"/>
      <c r="Q3157" s="14"/>
      <c r="R3157" s="4"/>
      <c r="S3157" s="4"/>
      <c r="T3157" s="4"/>
      <c r="U3157" s="4"/>
      <c r="V3157" s="4"/>
      <c r="W3157" s="4"/>
      <c r="X3157" s="4"/>
      <c r="Y3157" s="4"/>
      <c r="Z3157" s="4"/>
      <c r="AA3157" s="4"/>
      <c r="AB3157" s="8"/>
      <c r="AC3157" s="8"/>
      <c r="AD3157" s="8"/>
      <c r="AE3157" s="8"/>
      <c r="AF3157" s="8">
        <v>1</v>
      </c>
      <c r="AG3157" s="8"/>
      <c r="AH3157" s="8"/>
      <c r="AI3157" s="8"/>
      <c r="AJ3157" s="8"/>
      <c r="AK3157" s="8"/>
      <c r="AL3157" s="8"/>
      <c r="AM3157" s="8"/>
      <c r="AN3157" s="8"/>
      <c r="AO3157" s="8"/>
      <c r="AP3157" s="15"/>
      <c r="AQ3157" s="15"/>
      <c r="AR3157" s="15"/>
      <c r="AS3157" s="15"/>
      <c r="AT3157" s="15"/>
      <c r="AU3157" s="15"/>
      <c r="AV3157" s="15"/>
      <c r="AW3157" s="15"/>
      <c r="AX3157" s="15"/>
      <c r="AY3157" s="15"/>
    </row>
    <row r="3158" spans="1:60" ht="15" customHeight="1" x14ac:dyDescent="0.2">
      <c r="A3158" s="1"/>
      <c r="B3158" s="16">
        <v>3</v>
      </c>
      <c r="C3158" s="293" t="s">
        <v>50</v>
      </c>
      <c r="D3158" s="18">
        <v>3</v>
      </c>
      <c r="E3158" s="14">
        <v>3</v>
      </c>
      <c r="F3158" s="14"/>
      <c r="G3158" s="14"/>
      <c r="H3158" s="14"/>
      <c r="I3158" s="14"/>
      <c r="J3158" s="14"/>
      <c r="K3158" s="14"/>
      <c r="L3158" s="14"/>
      <c r="M3158" s="14"/>
      <c r="N3158" s="14"/>
      <c r="O3158" s="14"/>
      <c r="P3158" s="14"/>
      <c r="Q3158" s="14"/>
      <c r="R3158" s="4"/>
      <c r="S3158" s="4"/>
      <c r="T3158" s="4"/>
      <c r="U3158" s="4"/>
      <c r="V3158" s="4"/>
      <c r="W3158" s="4"/>
      <c r="X3158" s="4"/>
      <c r="Y3158" s="4"/>
      <c r="Z3158" s="4"/>
      <c r="AA3158" s="4"/>
      <c r="AB3158" s="8"/>
      <c r="AC3158" s="8"/>
      <c r="AD3158" s="8"/>
      <c r="AE3158" s="8"/>
      <c r="AF3158" s="8"/>
      <c r="AG3158" s="8"/>
      <c r="AH3158" s="8"/>
      <c r="AI3158" s="8"/>
      <c r="AJ3158" s="8"/>
      <c r="AK3158" s="8"/>
      <c r="AL3158" s="8"/>
      <c r="AM3158" s="8"/>
      <c r="AN3158" s="8"/>
      <c r="AO3158" s="8"/>
      <c r="AP3158" s="15"/>
      <c r="AQ3158" s="15"/>
      <c r="AR3158" s="15"/>
      <c r="AS3158" s="15"/>
      <c r="AT3158" s="15"/>
      <c r="AU3158" s="15"/>
      <c r="AV3158" s="15"/>
      <c r="AW3158" s="15"/>
      <c r="AX3158" s="15"/>
      <c r="AY3158" s="15"/>
      <c r="AZ3158" s="10"/>
      <c r="BA3158" s="10"/>
      <c r="BB3158" s="10"/>
      <c r="BC3158" s="10"/>
      <c r="BD3158" s="10"/>
      <c r="BE3158" s="10"/>
      <c r="BF3158" s="10"/>
      <c r="BG3158" s="10"/>
      <c r="BH3158" s="10"/>
    </row>
    <row r="3159" spans="1:60" ht="15" customHeight="1" x14ac:dyDescent="0.2">
      <c r="A3159" s="1"/>
      <c r="B3159" s="16">
        <v>4</v>
      </c>
      <c r="C3159" s="17" t="s">
        <v>51</v>
      </c>
      <c r="D3159" s="18"/>
      <c r="E3159" s="14"/>
      <c r="F3159" s="14"/>
      <c r="G3159" s="14"/>
      <c r="H3159" s="14"/>
      <c r="I3159" s="14"/>
      <c r="J3159" s="14"/>
      <c r="K3159" s="14"/>
      <c r="L3159" s="14"/>
      <c r="M3159" s="14"/>
      <c r="N3159" s="14"/>
      <c r="O3159" s="14"/>
      <c r="P3159" s="14"/>
      <c r="Q3159" s="14"/>
      <c r="R3159" s="4"/>
      <c r="S3159" s="4"/>
      <c r="T3159" s="4"/>
      <c r="U3159" s="4"/>
      <c r="V3159" s="4"/>
      <c r="W3159" s="4"/>
      <c r="X3159" s="4"/>
      <c r="Y3159" s="4"/>
      <c r="Z3159" s="4"/>
      <c r="AA3159" s="4"/>
      <c r="AB3159" s="8"/>
      <c r="AC3159" s="8"/>
      <c r="AD3159" s="8"/>
      <c r="AE3159" s="8"/>
      <c r="AF3159" s="8"/>
      <c r="AG3159" s="8"/>
      <c r="AH3159" s="8"/>
      <c r="AI3159" s="8"/>
      <c r="AJ3159" s="8"/>
      <c r="AK3159" s="8"/>
      <c r="AL3159" s="8"/>
      <c r="AM3159" s="8"/>
      <c r="AN3159" s="8"/>
      <c r="AO3159" s="8"/>
      <c r="AP3159" s="15"/>
      <c r="AQ3159" s="15"/>
      <c r="AR3159" s="15"/>
      <c r="AS3159" s="15"/>
      <c r="AT3159" s="15"/>
      <c r="AU3159" s="15"/>
      <c r="AV3159" s="15"/>
      <c r="AW3159" s="15"/>
      <c r="AX3159" s="15"/>
      <c r="AY3159" s="15"/>
      <c r="AZ3159" s="10"/>
      <c r="BA3159" s="10"/>
      <c r="BB3159" s="10"/>
      <c r="BC3159" s="10"/>
      <c r="BD3159" s="10"/>
      <c r="BE3159" s="10"/>
      <c r="BF3159" s="10"/>
      <c r="BG3159" s="10"/>
      <c r="BH3159" s="10"/>
    </row>
    <row r="3160" spans="1:60" ht="15" customHeight="1" x14ac:dyDescent="0.2">
      <c r="A3160" s="1"/>
      <c r="B3160" s="21">
        <v>5</v>
      </c>
      <c r="C3160" s="17" t="s">
        <v>52</v>
      </c>
      <c r="D3160" s="18"/>
      <c r="E3160" s="14"/>
      <c r="F3160" s="14"/>
      <c r="G3160" s="14"/>
      <c r="H3160" s="14"/>
      <c r="I3160" s="14"/>
      <c r="J3160" s="14"/>
      <c r="K3160" s="14"/>
      <c r="L3160" s="14"/>
      <c r="M3160" s="14"/>
      <c r="N3160" s="14"/>
      <c r="O3160" s="14"/>
      <c r="P3160" s="14"/>
      <c r="Q3160" s="14"/>
      <c r="R3160" s="4"/>
      <c r="S3160" s="4"/>
      <c r="T3160" s="4"/>
      <c r="U3160" s="4"/>
      <c r="V3160" s="4"/>
      <c r="W3160" s="4"/>
      <c r="X3160" s="4"/>
      <c r="Y3160" s="4"/>
      <c r="Z3160" s="4"/>
      <c r="AA3160" s="4"/>
      <c r="AB3160" s="8"/>
      <c r="AC3160" s="8"/>
      <c r="AD3160" s="8"/>
      <c r="AE3160" s="8"/>
      <c r="AF3160" s="8"/>
      <c r="AG3160" s="8"/>
      <c r="AH3160" s="8"/>
      <c r="AI3160" s="8"/>
      <c r="AJ3160" s="8"/>
      <c r="AK3160" s="8"/>
      <c r="AL3160" s="8"/>
      <c r="AM3160" s="8"/>
      <c r="AN3160" s="8"/>
      <c r="AO3160" s="8"/>
      <c r="AP3160" s="15"/>
      <c r="AQ3160" s="15"/>
      <c r="AR3160" s="15"/>
      <c r="AS3160" s="15"/>
      <c r="AT3160" s="15"/>
      <c r="AU3160" s="15"/>
      <c r="AV3160" s="15"/>
      <c r="AW3160" s="15"/>
      <c r="AX3160" s="15"/>
      <c r="AY3160" s="15"/>
      <c r="AZ3160" s="10"/>
      <c r="BA3160" s="10"/>
      <c r="BB3160" s="10"/>
      <c r="BC3160" s="10"/>
      <c r="BD3160" s="10"/>
      <c r="BE3160" s="10"/>
      <c r="BF3160" s="10"/>
      <c r="BG3160" s="10"/>
      <c r="BH3160" s="10"/>
    </row>
    <row r="3161" spans="1:60" ht="15" customHeight="1" x14ac:dyDescent="0.2">
      <c r="A3161" s="22"/>
      <c r="B3161" s="23">
        <v>6</v>
      </c>
      <c r="C3161" s="17" t="s">
        <v>53</v>
      </c>
      <c r="D3161" s="18"/>
      <c r="E3161" s="14"/>
      <c r="F3161" s="14"/>
      <c r="G3161" s="14"/>
      <c r="H3161" s="14"/>
      <c r="I3161" s="14"/>
      <c r="J3161" s="14"/>
      <c r="K3161" s="14"/>
      <c r="L3161" s="14"/>
      <c r="M3161" s="14"/>
      <c r="N3161" s="14"/>
      <c r="O3161" s="14"/>
      <c r="P3161" s="14"/>
      <c r="Q3161" s="14"/>
      <c r="R3161" s="4"/>
      <c r="S3161" s="4"/>
      <c r="T3161" s="4"/>
      <c r="U3161" s="4"/>
      <c r="V3161" s="4"/>
      <c r="W3161" s="4"/>
      <c r="X3161" s="4"/>
      <c r="Y3161" s="4"/>
      <c r="Z3161" s="4"/>
      <c r="AA3161" s="4"/>
      <c r="AB3161" s="8"/>
      <c r="AC3161" s="8"/>
      <c r="AD3161" s="8"/>
      <c r="AE3161" s="8"/>
      <c r="AF3161" s="8"/>
      <c r="AG3161" s="8"/>
      <c r="AH3161" s="8"/>
      <c r="AI3161" s="8"/>
      <c r="AJ3161" s="8"/>
      <c r="AK3161" s="8"/>
      <c r="AL3161" s="8"/>
      <c r="AM3161" s="8"/>
      <c r="AN3161" s="8"/>
      <c r="AO3161" s="8"/>
      <c r="AP3161" s="15"/>
      <c r="AQ3161" s="15"/>
      <c r="AR3161" s="15"/>
      <c r="AS3161" s="15"/>
      <c r="AT3161" s="15"/>
      <c r="AU3161" s="15"/>
      <c r="AV3161" s="15"/>
      <c r="AW3161" s="15"/>
      <c r="AX3161" s="15"/>
      <c r="AY3161" s="15"/>
      <c r="AZ3161" s="10"/>
      <c r="BA3161" s="10"/>
      <c r="BB3161" s="10"/>
      <c r="BC3161" s="10"/>
      <c r="BD3161" s="10"/>
      <c r="BE3161" s="10"/>
      <c r="BF3161" s="10"/>
      <c r="BG3161" s="10"/>
      <c r="BH3161" s="10"/>
    </row>
    <row r="3162" spans="1:60" ht="15" customHeight="1" x14ac:dyDescent="0.2">
      <c r="A3162" s="24"/>
      <c r="B3162" s="25"/>
      <c r="C3162" s="17" t="s">
        <v>54</v>
      </c>
      <c r="D3162" s="18"/>
      <c r="E3162" s="14"/>
      <c r="F3162" s="14"/>
      <c r="G3162" s="14"/>
      <c r="H3162" s="14"/>
      <c r="I3162" s="14"/>
      <c r="J3162" s="14"/>
      <c r="K3162" s="14"/>
      <c r="L3162" s="14"/>
      <c r="M3162" s="14"/>
      <c r="N3162" s="14"/>
      <c r="O3162" s="14"/>
      <c r="P3162" s="14"/>
      <c r="Q3162" s="1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8"/>
      <c r="AC3162" s="8"/>
      <c r="AD3162" s="8"/>
      <c r="AE3162" s="8"/>
      <c r="AF3162" s="8"/>
      <c r="AG3162" s="8"/>
      <c r="AH3162" s="8"/>
      <c r="AI3162" s="8"/>
      <c r="AJ3162" s="8"/>
      <c r="AK3162" s="8"/>
      <c r="AL3162" s="8"/>
      <c r="AM3162" s="8"/>
      <c r="AN3162" s="8"/>
      <c r="AO3162" s="8"/>
      <c r="AP3162" s="15"/>
      <c r="AQ3162" s="15"/>
      <c r="AR3162" s="15"/>
      <c r="AS3162" s="15"/>
      <c r="AT3162" s="15"/>
      <c r="AU3162" s="9"/>
      <c r="AV3162" s="15"/>
      <c r="AW3162" s="15"/>
      <c r="AX3162" s="15"/>
      <c r="AY3162" s="15"/>
      <c r="AZ3162" s="10"/>
      <c r="BA3162" s="10"/>
      <c r="BB3162" s="10"/>
      <c r="BC3162" s="10"/>
      <c r="BD3162" s="10"/>
      <c r="BE3162" s="10"/>
      <c r="BF3162" s="10"/>
      <c r="BG3162" s="10"/>
      <c r="BH3162" s="10"/>
    </row>
    <row r="3163" spans="1:60" ht="15" customHeight="1" x14ac:dyDescent="0.2">
      <c r="A3163" s="1"/>
      <c r="B3163" s="24"/>
      <c r="C3163" s="17"/>
      <c r="D3163" s="18"/>
      <c r="E3163" s="14"/>
      <c r="F3163" s="14"/>
      <c r="G3163" s="14"/>
      <c r="H3163" s="14"/>
      <c r="I3163" s="14"/>
      <c r="J3163" s="14"/>
      <c r="K3163" s="14"/>
      <c r="L3163" s="14"/>
      <c r="M3163" s="14"/>
      <c r="N3163" s="14"/>
      <c r="O3163" s="14"/>
      <c r="P3163" s="14"/>
      <c r="Q3163" s="14"/>
      <c r="R3163" s="4"/>
      <c r="S3163" s="4"/>
      <c r="T3163" s="4"/>
      <c r="U3163" s="4"/>
      <c r="V3163" s="4"/>
      <c r="W3163" s="4"/>
      <c r="X3163" s="4"/>
      <c r="Y3163" s="4"/>
      <c r="Z3163" s="4"/>
      <c r="AA3163" s="4"/>
      <c r="AB3163" s="8"/>
      <c r="AC3163" s="8"/>
      <c r="AD3163" s="8"/>
      <c r="AE3163" s="8"/>
      <c r="AF3163" s="8"/>
      <c r="AG3163" s="8"/>
      <c r="AH3163" s="8"/>
      <c r="AI3163" s="8"/>
      <c r="AJ3163" s="8"/>
      <c r="AK3163" s="8"/>
      <c r="AL3163" s="8"/>
      <c r="AM3163" s="8"/>
      <c r="AN3163" s="8"/>
      <c r="AO3163" s="8"/>
      <c r="AP3163" s="15"/>
      <c r="AQ3163" s="15"/>
      <c r="AR3163" s="15"/>
      <c r="AS3163" s="15"/>
      <c r="AT3163" s="15"/>
      <c r="AU3163" s="15"/>
      <c r="AV3163" s="15"/>
      <c r="AW3163" s="15"/>
      <c r="AX3163" s="15"/>
      <c r="AY3163" s="15"/>
      <c r="AZ3163" s="10"/>
      <c r="BA3163" s="10"/>
      <c r="BB3163" s="10"/>
      <c r="BC3163" s="10"/>
      <c r="BD3163" s="10"/>
      <c r="BE3163" s="10"/>
      <c r="BF3163" s="10"/>
      <c r="BG3163" s="10"/>
      <c r="BH3163" s="10"/>
    </row>
    <row r="3164" spans="1:60" ht="15" customHeight="1" x14ac:dyDescent="0.2">
      <c r="A3164" s="1"/>
      <c r="B3164" s="26">
        <v>7</v>
      </c>
      <c r="C3164" s="17" t="s">
        <v>55</v>
      </c>
      <c r="D3164" s="18"/>
      <c r="E3164" s="14"/>
      <c r="F3164" s="14"/>
      <c r="G3164" s="14"/>
      <c r="H3164" s="14"/>
      <c r="I3164" s="14"/>
      <c r="J3164" s="14"/>
      <c r="K3164" s="14"/>
      <c r="L3164" s="14"/>
      <c r="M3164" s="14"/>
      <c r="N3164" s="14"/>
      <c r="O3164" s="14"/>
      <c r="P3164" s="14"/>
      <c r="Q3164" s="14"/>
      <c r="R3164" s="4"/>
      <c r="S3164" s="4"/>
      <c r="T3164" s="4"/>
      <c r="U3164" s="4"/>
      <c r="V3164" s="4"/>
      <c r="W3164" s="4"/>
      <c r="X3164" s="4"/>
      <c r="Y3164" s="4"/>
      <c r="Z3164" s="4"/>
      <c r="AA3164" s="4"/>
      <c r="AB3164" s="8"/>
      <c r="AC3164" s="8"/>
      <c r="AD3164" s="8"/>
      <c r="AE3164" s="8"/>
      <c r="AF3164" s="8"/>
      <c r="AG3164" s="8"/>
      <c r="AH3164" s="8"/>
      <c r="AI3164" s="8"/>
      <c r="AJ3164" s="8"/>
      <c r="AK3164" s="8"/>
      <c r="AL3164" s="8"/>
      <c r="AM3164" s="8"/>
      <c r="AN3164" s="8"/>
      <c r="AO3164" s="8"/>
      <c r="AP3164" s="15"/>
      <c r="AQ3164" s="15"/>
      <c r="AR3164" s="15"/>
      <c r="AS3164" s="15"/>
      <c r="AT3164" s="15"/>
      <c r="AU3164" s="15"/>
      <c r="AV3164" s="15"/>
      <c r="AW3164" s="15"/>
      <c r="AX3164" s="15"/>
      <c r="AY3164" s="15"/>
      <c r="AZ3164" s="10"/>
      <c r="BA3164" s="10"/>
      <c r="BB3164" s="10"/>
      <c r="BC3164" s="10"/>
      <c r="BD3164" s="10"/>
      <c r="BE3164" s="10"/>
      <c r="BF3164" s="10"/>
      <c r="BG3164" s="10"/>
      <c r="BH3164" s="10"/>
    </row>
    <row r="3165" spans="1:60" ht="15" customHeight="1" x14ac:dyDescent="0.2">
      <c r="A3165" s="1"/>
      <c r="B3165" s="26">
        <v>8</v>
      </c>
      <c r="C3165" s="27" t="s">
        <v>56</v>
      </c>
      <c r="D3165" s="18"/>
      <c r="E3165" s="14"/>
      <c r="F3165" s="14"/>
      <c r="G3165" s="14"/>
      <c r="H3165" s="14"/>
      <c r="I3165" s="14"/>
      <c r="J3165" s="14"/>
      <c r="K3165" s="14"/>
      <c r="L3165" s="14"/>
      <c r="M3165" s="14"/>
      <c r="N3165" s="14"/>
      <c r="O3165" s="14"/>
      <c r="P3165" s="14"/>
      <c r="Q3165" s="14"/>
      <c r="R3165" s="4"/>
      <c r="S3165" s="4"/>
      <c r="T3165" s="4"/>
      <c r="U3165" s="4"/>
      <c r="V3165" s="4"/>
      <c r="W3165" s="4"/>
      <c r="X3165" s="4"/>
      <c r="Y3165" s="4"/>
      <c r="Z3165" s="4"/>
      <c r="AA3165" s="4"/>
      <c r="AB3165" s="8"/>
      <c r="AC3165" s="8"/>
      <c r="AD3165" s="8"/>
      <c r="AE3165" s="8"/>
      <c r="AF3165" s="8"/>
      <c r="AG3165" s="8"/>
      <c r="AH3165" s="8"/>
      <c r="AI3165" s="8"/>
      <c r="AJ3165" s="8"/>
      <c r="AK3165" s="8"/>
      <c r="AL3165" s="8"/>
      <c r="AM3165" s="8"/>
      <c r="AN3165" s="8"/>
      <c r="AO3165" s="8"/>
      <c r="AP3165" s="15"/>
      <c r="AQ3165" s="15"/>
      <c r="AR3165" s="15"/>
      <c r="AS3165" s="15"/>
      <c r="AT3165" s="15"/>
      <c r="AU3165" s="15"/>
      <c r="AV3165" s="15"/>
      <c r="AW3165" s="15"/>
      <c r="AX3165" s="15"/>
      <c r="AY3165" s="15"/>
      <c r="AZ3165" s="10"/>
      <c r="BA3165" s="10"/>
      <c r="BB3165" s="10"/>
      <c r="BC3165" s="10"/>
      <c r="BD3165" s="10"/>
      <c r="BE3165" s="10"/>
      <c r="BF3165" s="10"/>
      <c r="BG3165" s="10"/>
      <c r="BH3165" s="10"/>
    </row>
    <row r="3166" spans="1:60" ht="15" customHeight="1" x14ac:dyDescent="0.2">
      <c r="A3166" s="1"/>
      <c r="B3166" s="26">
        <v>9</v>
      </c>
      <c r="C3166" s="17" t="s">
        <v>57</v>
      </c>
      <c r="D3166" s="18"/>
      <c r="E3166" s="14"/>
      <c r="F3166" s="14"/>
      <c r="G3166" s="14"/>
      <c r="H3166" s="14"/>
      <c r="I3166" s="14"/>
      <c r="J3166" s="14"/>
      <c r="K3166" s="14"/>
      <c r="L3166" s="14"/>
      <c r="M3166" s="14"/>
      <c r="N3166" s="14"/>
      <c r="O3166" s="14"/>
      <c r="P3166" s="14"/>
      <c r="Q3166" s="14"/>
      <c r="R3166" s="4"/>
      <c r="S3166" s="4"/>
      <c r="T3166" s="4"/>
      <c r="U3166" s="4"/>
      <c r="V3166" s="4"/>
      <c r="W3166" s="4"/>
      <c r="X3166" s="4"/>
      <c r="Y3166" s="4"/>
      <c r="Z3166" s="4"/>
      <c r="AA3166" s="4"/>
      <c r="AB3166" s="8"/>
      <c r="AC3166" s="8"/>
      <c r="AD3166" s="8"/>
      <c r="AE3166" s="8"/>
      <c r="AF3166" s="8"/>
      <c r="AG3166" s="8"/>
      <c r="AH3166" s="8"/>
      <c r="AI3166" s="8"/>
      <c r="AJ3166" s="8"/>
      <c r="AK3166" s="8"/>
      <c r="AL3166" s="8"/>
      <c r="AM3166" s="8"/>
      <c r="AN3166" s="8"/>
      <c r="AO3166" s="8"/>
      <c r="AP3166" s="15"/>
      <c r="AQ3166" s="15"/>
      <c r="AR3166" s="15"/>
      <c r="AS3166" s="15"/>
      <c r="AT3166" s="15"/>
      <c r="AU3166" s="15"/>
      <c r="AV3166" s="15"/>
      <c r="AW3166" s="15"/>
      <c r="AX3166" s="15"/>
      <c r="AY3166" s="15"/>
      <c r="AZ3166" s="10"/>
      <c r="BA3166" s="10"/>
      <c r="BB3166" s="10"/>
      <c r="BC3166" s="10"/>
      <c r="BD3166" s="10"/>
      <c r="BE3166" s="10"/>
      <c r="BF3166" s="10"/>
      <c r="BG3166" s="10"/>
      <c r="BH3166" s="10"/>
    </row>
    <row r="3167" spans="1:60" ht="15" customHeight="1" x14ac:dyDescent="0.2">
      <c r="A3167" s="1"/>
      <c r="B3167" s="24"/>
      <c r="C3167" s="17"/>
      <c r="D3167" s="18"/>
      <c r="E3167" s="14"/>
      <c r="F3167" s="14"/>
      <c r="G3167" s="14"/>
      <c r="H3167" s="14"/>
      <c r="I3167" s="14"/>
      <c r="J3167" s="14"/>
      <c r="K3167" s="14"/>
      <c r="L3167" s="14"/>
      <c r="M3167" s="14"/>
      <c r="N3167" s="14"/>
      <c r="O3167" s="14"/>
      <c r="P3167" s="14"/>
      <c r="Q3167" s="14"/>
      <c r="R3167" s="4"/>
      <c r="S3167" s="4"/>
      <c r="T3167" s="4"/>
      <c r="U3167" s="4"/>
      <c r="V3167" s="4"/>
      <c r="W3167" s="4"/>
      <c r="X3167" s="4"/>
      <c r="Y3167" s="4"/>
      <c r="Z3167" s="4"/>
      <c r="AA3167" s="4"/>
      <c r="AB3167" s="8"/>
      <c r="AC3167" s="28"/>
      <c r="AD3167" s="8"/>
      <c r="AE3167" s="8"/>
      <c r="AF3167" s="8"/>
      <c r="AG3167" s="8"/>
      <c r="AH3167" s="8"/>
      <c r="AI3167" s="8"/>
      <c r="AJ3167" s="8"/>
      <c r="AK3167" s="8"/>
      <c r="AL3167" s="8"/>
      <c r="AM3167" s="8"/>
      <c r="AN3167" s="8"/>
      <c r="AO3167" s="8"/>
      <c r="AP3167" s="15"/>
      <c r="AQ3167" s="15"/>
      <c r="AR3167" s="15"/>
      <c r="AS3167" s="15"/>
      <c r="AT3167" s="15"/>
      <c r="AU3167" s="15"/>
      <c r="AV3167" s="15"/>
      <c r="AW3167" s="15"/>
      <c r="AX3167" s="15"/>
      <c r="AY3167" s="15"/>
      <c r="AZ3167" s="10"/>
      <c r="BA3167" s="10"/>
      <c r="BB3167" s="10"/>
      <c r="BC3167" s="10"/>
      <c r="BD3167" s="10"/>
      <c r="BE3167" s="10"/>
      <c r="BF3167" s="10"/>
      <c r="BG3167" s="10"/>
      <c r="BH3167" s="10"/>
    </row>
    <row r="3168" spans="1:60" ht="15" customHeight="1" x14ac:dyDescent="0.2">
      <c r="A3168" s="22"/>
      <c r="B3168" s="29">
        <v>10</v>
      </c>
      <c r="C3168" s="294" t="s">
        <v>58</v>
      </c>
      <c r="D3168" s="18"/>
      <c r="E3168" s="14"/>
      <c r="F3168" s="14"/>
      <c r="G3168" s="14"/>
      <c r="H3168" s="14"/>
      <c r="I3168" s="14"/>
      <c r="J3168" s="14"/>
      <c r="K3168" s="14"/>
      <c r="L3168" s="14"/>
      <c r="M3168" s="14"/>
      <c r="N3168" s="14"/>
      <c r="O3168" s="14"/>
      <c r="P3168" s="14"/>
      <c r="Q3168" s="14"/>
      <c r="R3168" s="4"/>
      <c r="S3168" s="4"/>
      <c r="T3168" s="4"/>
      <c r="U3168" s="4"/>
      <c r="V3168" s="4"/>
      <c r="W3168" s="4"/>
      <c r="X3168" s="4"/>
      <c r="Y3168" s="4"/>
      <c r="Z3168" s="4"/>
      <c r="AA3168" s="4"/>
      <c r="AB3168" s="8"/>
      <c r="AC3168" s="8"/>
      <c r="AD3168" s="8"/>
      <c r="AE3168" s="8"/>
      <c r="AF3168" s="8"/>
      <c r="AG3168" s="8"/>
      <c r="AH3168" s="8"/>
      <c r="AI3168" s="8"/>
      <c r="AJ3168" s="8"/>
      <c r="AK3168" s="8"/>
      <c r="AL3168" s="8"/>
      <c r="AM3168" s="8"/>
      <c r="AN3168" s="8"/>
      <c r="AO3168" s="8"/>
      <c r="AP3168" s="15"/>
      <c r="AQ3168" s="15"/>
      <c r="AR3168" s="15"/>
      <c r="AS3168" s="15"/>
      <c r="AT3168" s="15"/>
      <c r="AU3168" s="15"/>
      <c r="AV3168" s="15"/>
      <c r="AW3168" s="15"/>
      <c r="AX3168" s="15"/>
      <c r="AY3168" s="15"/>
      <c r="AZ3168" s="10"/>
      <c r="BA3168" s="10"/>
      <c r="BB3168" s="10"/>
      <c r="BC3168" s="10"/>
      <c r="BD3168" s="10"/>
      <c r="BE3168" s="10"/>
      <c r="BF3168" s="10"/>
      <c r="BG3168" s="10"/>
      <c r="BH3168" s="10"/>
    </row>
    <row r="3169" spans="1:60" ht="15" customHeight="1" x14ac:dyDescent="0.2">
      <c r="A3169" s="1"/>
      <c r="B3169" s="30">
        <v>11</v>
      </c>
      <c r="C3169" s="17" t="s">
        <v>59</v>
      </c>
      <c r="D3169" s="18"/>
      <c r="E3169" s="14"/>
      <c r="F3169" s="14"/>
      <c r="G3169" s="14"/>
      <c r="H3169" s="14"/>
      <c r="I3169" s="14"/>
      <c r="J3169" s="14"/>
      <c r="K3169" s="14"/>
      <c r="L3169" s="14"/>
      <c r="M3169" s="14"/>
      <c r="N3169" s="14"/>
      <c r="O3169" s="14"/>
      <c r="P3169" s="14"/>
      <c r="Q3169" s="14"/>
      <c r="R3169" s="4"/>
      <c r="S3169" s="4"/>
      <c r="T3169" s="4"/>
      <c r="U3169" s="4"/>
      <c r="V3169" s="4"/>
      <c r="W3169" s="4"/>
      <c r="X3169" s="4"/>
      <c r="Y3169" s="4"/>
      <c r="Z3169" s="4"/>
      <c r="AA3169" s="4"/>
      <c r="AB3169" s="8"/>
      <c r="AC3169" s="8"/>
      <c r="AD3169" s="8"/>
      <c r="AE3169" s="8"/>
      <c r="AF3169" s="8"/>
      <c r="AG3169" s="8"/>
      <c r="AH3169" s="8"/>
      <c r="AI3169" s="8"/>
      <c r="AJ3169" s="8"/>
      <c r="AK3169" s="8"/>
      <c r="AL3169" s="8"/>
      <c r="AM3169" s="8"/>
      <c r="AN3169" s="8"/>
      <c r="AO3169" s="8"/>
      <c r="AP3169" s="15"/>
      <c r="AQ3169" s="15"/>
      <c r="AR3169" s="15"/>
      <c r="AS3169" s="15"/>
      <c r="AT3169" s="15"/>
      <c r="AU3169" s="15"/>
      <c r="AV3169" s="15"/>
      <c r="AW3169" s="15"/>
      <c r="AX3169" s="15"/>
      <c r="AY3169" s="15"/>
      <c r="AZ3169" s="10"/>
      <c r="BA3169" s="10"/>
      <c r="BB3169" s="10"/>
      <c r="BC3169" s="10"/>
      <c r="BD3169" s="10"/>
      <c r="BE3169" s="10"/>
      <c r="BF3169" s="10"/>
      <c r="BG3169" s="10"/>
      <c r="BH3169" s="10"/>
    </row>
    <row r="3170" spans="1:60" ht="15" customHeight="1" x14ac:dyDescent="0.2">
      <c r="A3170" s="1"/>
      <c r="B3170" s="31">
        <v>12</v>
      </c>
      <c r="C3170" s="17" t="s">
        <v>60</v>
      </c>
      <c r="D3170" s="18"/>
      <c r="E3170" s="14"/>
      <c r="F3170" s="14"/>
      <c r="G3170" s="14"/>
      <c r="H3170" s="14"/>
      <c r="I3170" s="14"/>
      <c r="J3170" s="14"/>
      <c r="K3170" s="14"/>
      <c r="L3170" s="14"/>
      <c r="M3170" s="14"/>
      <c r="N3170" s="14"/>
      <c r="O3170" s="14"/>
      <c r="P3170" s="14"/>
      <c r="Q3170" s="14"/>
      <c r="R3170" s="4"/>
      <c r="S3170" s="4"/>
      <c r="T3170" s="4"/>
      <c r="U3170" s="4"/>
      <c r="V3170" s="4"/>
      <c r="W3170" s="4"/>
      <c r="X3170" s="4"/>
      <c r="Y3170" s="4"/>
      <c r="Z3170" s="4"/>
      <c r="AA3170" s="4"/>
      <c r="AB3170" s="8"/>
      <c r="AC3170" s="8"/>
      <c r="AD3170" s="8"/>
      <c r="AE3170" s="8"/>
      <c r="AF3170" s="8"/>
      <c r="AG3170" s="8"/>
      <c r="AH3170" s="8"/>
      <c r="AI3170" s="8"/>
      <c r="AJ3170" s="8"/>
      <c r="AK3170" s="8"/>
      <c r="AL3170" s="8"/>
      <c r="AM3170" s="8"/>
      <c r="AN3170" s="8"/>
      <c r="AO3170" s="8"/>
      <c r="AP3170" s="15"/>
      <c r="AQ3170" s="15"/>
      <c r="AR3170" s="15"/>
      <c r="AS3170" s="15"/>
      <c r="AT3170" s="9"/>
      <c r="AU3170" s="15"/>
      <c r="AV3170" s="15"/>
      <c r="AW3170" s="15"/>
      <c r="AX3170" s="15"/>
      <c r="AY3170" s="15"/>
      <c r="AZ3170" s="10"/>
      <c r="BA3170" s="10"/>
      <c r="BB3170" s="10"/>
      <c r="BC3170" s="10"/>
      <c r="BD3170" s="10"/>
      <c r="BE3170" s="10"/>
      <c r="BF3170" s="10"/>
      <c r="BG3170" s="10"/>
      <c r="BH3170" s="10"/>
    </row>
    <row r="3171" spans="1:60" ht="15" customHeight="1" x14ac:dyDescent="0.2">
      <c r="A3171" s="1"/>
      <c r="B3171" s="31">
        <v>13</v>
      </c>
      <c r="C3171" s="17" t="s">
        <v>61</v>
      </c>
      <c r="D3171" s="18"/>
      <c r="E3171" s="14"/>
      <c r="F3171" s="14"/>
      <c r="G3171" s="14"/>
      <c r="H3171" s="14"/>
      <c r="I3171" s="14"/>
      <c r="J3171" s="14"/>
      <c r="K3171" s="14"/>
      <c r="L3171" s="14"/>
      <c r="M3171" s="14"/>
      <c r="N3171" s="14"/>
      <c r="O3171" s="14"/>
      <c r="P3171" s="14"/>
      <c r="Q3171" s="14"/>
      <c r="R3171" s="4"/>
      <c r="S3171" s="4"/>
      <c r="T3171" s="4"/>
      <c r="U3171" s="4"/>
      <c r="V3171" s="4"/>
      <c r="W3171" s="4"/>
      <c r="X3171" s="4"/>
      <c r="Y3171" s="4"/>
      <c r="Z3171" s="4"/>
      <c r="AA3171" s="4"/>
      <c r="AB3171" s="8"/>
      <c r="AC3171" s="8"/>
      <c r="AD3171" s="8"/>
      <c r="AE3171" s="8"/>
      <c r="AF3171" s="8"/>
      <c r="AG3171" s="8"/>
      <c r="AH3171" s="8"/>
      <c r="AI3171" s="8"/>
      <c r="AJ3171" s="8"/>
      <c r="AK3171" s="8"/>
      <c r="AL3171" s="8"/>
      <c r="AM3171" s="8"/>
      <c r="AN3171" s="8"/>
      <c r="AO3171" s="8"/>
      <c r="AP3171" s="15"/>
      <c r="AQ3171" s="15"/>
      <c r="AR3171" s="15"/>
      <c r="AS3171" s="15"/>
      <c r="AT3171" s="15"/>
      <c r="AU3171" s="15"/>
      <c r="AV3171" s="15"/>
      <c r="AW3171" s="15"/>
      <c r="AX3171" s="15"/>
      <c r="AY3171" s="15"/>
      <c r="AZ3171" s="10"/>
      <c r="BA3171" s="10"/>
      <c r="BB3171" s="10"/>
      <c r="BC3171" s="10"/>
      <c r="BD3171" s="10"/>
      <c r="BE3171" s="10"/>
      <c r="BF3171" s="10"/>
      <c r="BG3171" s="10"/>
      <c r="BH3171" s="10"/>
    </row>
    <row r="3172" spans="1:60" ht="15" customHeight="1" x14ac:dyDescent="0.2">
      <c r="A3172" s="1"/>
      <c r="B3172" s="31">
        <v>14</v>
      </c>
      <c r="C3172" s="293" t="s">
        <v>62</v>
      </c>
      <c r="D3172" s="18"/>
      <c r="E3172" s="14"/>
      <c r="F3172" s="14"/>
      <c r="G3172" s="14"/>
      <c r="H3172" s="14"/>
      <c r="I3172" s="14"/>
      <c r="J3172" s="14"/>
      <c r="K3172" s="14"/>
      <c r="L3172" s="14"/>
      <c r="M3172" s="14"/>
      <c r="N3172" s="14"/>
      <c r="O3172" s="14"/>
      <c r="P3172" s="14"/>
      <c r="Q3172" s="14"/>
      <c r="R3172" s="4"/>
      <c r="S3172" s="4"/>
      <c r="T3172" s="4"/>
      <c r="U3172" s="4"/>
      <c r="V3172" s="4"/>
      <c r="W3172" s="4"/>
      <c r="X3172" s="4"/>
      <c r="Y3172" s="4"/>
      <c r="Z3172" s="4"/>
      <c r="AA3172" s="4"/>
      <c r="AB3172" s="8">
        <v>30</v>
      </c>
      <c r="AC3172" s="8"/>
      <c r="AD3172" s="8"/>
      <c r="AE3172" s="8"/>
      <c r="AF3172" s="8"/>
      <c r="AG3172" s="8"/>
      <c r="AH3172" s="8"/>
      <c r="AI3172" s="8"/>
      <c r="AJ3172" s="8"/>
      <c r="AK3172" s="8"/>
      <c r="AL3172" s="8"/>
      <c r="AM3172" s="8"/>
      <c r="AN3172" s="8"/>
      <c r="AO3172" s="8"/>
      <c r="AP3172" s="15"/>
      <c r="AQ3172" s="15"/>
      <c r="AR3172" s="15"/>
      <c r="AS3172" s="15"/>
      <c r="AT3172" s="15"/>
      <c r="AU3172" s="15"/>
      <c r="AV3172" s="15"/>
      <c r="AW3172" s="15"/>
      <c r="AX3172" s="15"/>
      <c r="AY3172" s="15"/>
      <c r="AZ3172" s="10"/>
      <c r="BA3172" s="10"/>
      <c r="BB3172" s="10"/>
      <c r="BC3172" s="10"/>
      <c r="BD3172" s="10"/>
      <c r="BE3172" s="10"/>
      <c r="BF3172" s="10"/>
      <c r="BG3172" s="10"/>
      <c r="BH3172" s="10"/>
    </row>
    <row r="3173" spans="1:60" ht="15" customHeight="1" x14ac:dyDescent="0.2">
      <c r="A3173" s="1"/>
      <c r="B3173" s="31">
        <v>15</v>
      </c>
      <c r="C3173" s="293" t="s">
        <v>63</v>
      </c>
      <c r="D3173" s="18"/>
      <c r="E3173" s="14"/>
      <c r="F3173" s="14"/>
      <c r="G3173" s="14"/>
      <c r="H3173" s="14"/>
      <c r="I3173" s="14"/>
      <c r="J3173" s="14"/>
      <c r="K3173" s="14"/>
      <c r="L3173" s="14"/>
      <c r="M3173" s="14"/>
      <c r="N3173" s="14"/>
      <c r="O3173" s="14"/>
      <c r="P3173" s="14"/>
      <c r="Q3173" s="14"/>
      <c r="R3173" s="4"/>
      <c r="S3173" s="4"/>
      <c r="T3173" s="4"/>
      <c r="U3173" s="4"/>
      <c r="V3173" s="4"/>
      <c r="W3173" s="4"/>
      <c r="X3173" s="4"/>
      <c r="Y3173" s="4"/>
      <c r="Z3173" s="4"/>
      <c r="AA3173" s="4"/>
      <c r="AB3173" s="8">
        <v>9</v>
      </c>
      <c r="AC3173" s="8"/>
      <c r="AD3173" s="8"/>
      <c r="AE3173" s="8"/>
      <c r="AF3173" s="8"/>
      <c r="AG3173" s="8"/>
      <c r="AH3173" s="8"/>
      <c r="AI3173" s="8"/>
      <c r="AJ3173" s="8"/>
      <c r="AK3173" s="8">
        <v>2</v>
      </c>
      <c r="AL3173" s="8">
        <v>1</v>
      </c>
      <c r="AM3173" s="8"/>
      <c r="AN3173" s="8"/>
      <c r="AO3173" s="8">
        <v>3</v>
      </c>
      <c r="AP3173" s="15"/>
      <c r="AQ3173" s="15"/>
      <c r="AR3173" s="15"/>
      <c r="AS3173" s="15"/>
      <c r="AT3173" s="15"/>
      <c r="AU3173" s="9"/>
      <c r="AV3173" s="15"/>
      <c r="AW3173" s="15"/>
      <c r="AX3173" s="15"/>
      <c r="AY3173" s="15"/>
      <c r="AZ3173" s="10"/>
      <c r="BA3173" s="10"/>
      <c r="BB3173" s="10"/>
      <c r="BC3173" s="10"/>
      <c r="BD3173" s="10"/>
      <c r="BE3173" s="10"/>
      <c r="BF3173" s="10"/>
      <c r="BG3173" s="10"/>
      <c r="BH3173" s="10"/>
    </row>
    <row r="3174" spans="1:60" ht="15" customHeight="1" x14ac:dyDescent="0.2">
      <c r="A3174" s="1"/>
      <c r="B3174" s="31">
        <v>16</v>
      </c>
      <c r="C3174" s="293" t="s">
        <v>64</v>
      </c>
      <c r="D3174" s="18"/>
      <c r="E3174" s="14"/>
      <c r="F3174" s="14"/>
      <c r="G3174" s="14"/>
      <c r="H3174" s="14">
        <v>3</v>
      </c>
      <c r="I3174" s="14"/>
      <c r="J3174" s="14"/>
      <c r="K3174" s="14"/>
      <c r="L3174" s="14"/>
      <c r="M3174" s="14"/>
      <c r="N3174" s="14"/>
      <c r="O3174" s="14"/>
      <c r="P3174" s="14"/>
      <c r="Q3174" s="14"/>
      <c r="R3174" s="4"/>
      <c r="S3174" s="4"/>
      <c r="T3174" s="4"/>
      <c r="U3174" s="4"/>
      <c r="V3174" s="4"/>
      <c r="W3174" s="4"/>
      <c r="X3174" s="4"/>
      <c r="Y3174" s="4"/>
      <c r="Z3174" s="4"/>
      <c r="AA3174" s="4"/>
      <c r="AB3174" s="8">
        <v>4</v>
      </c>
      <c r="AC3174" s="8"/>
      <c r="AD3174" s="8"/>
      <c r="AE3174" s="8"/>
      <c r="AF3174" s="8"/>
      <c r="AG3174" s="8"/>
      <c r="AH3174" s="8"/>
      <c r="AI3174" s="8"/>
      <c r="AJ3174" s="8"/>
      <c r="AK3174" s="8"/>
      <c r="AL3174" s="8"/>
      <c r="AM3174" s="8"/>
      <c r="AN3174" s="8"/>
      <c r="AO3174" s="8"/>
      <c r="AP3174" s="15"/>
      <c r="AQ3174" s="15"/>
      <c r="AR3174" s="15"/>
      <c r="AS3174" s="15"/>
      <c r="AT3174" s="15"/>
      <c r="AU3174" s="15"/>
      <c r="AV3174" s="15"/>
      <c r="AW3174" s="15"/>
      <c r="AX3174" s="15"/>
      <c r="AY3174" s="15"/>
      <c r="AZ3174" s="10"/>
      <c r="BA3174" s="10"/>
      <c r="BB3174" s="10"/>
      <c r="BC3174" s="10"/>
      <c r="BD3174" s="10"/>
      <c r="BE3174" s="10"/>
      <c r="BF3174" s="10"/>
      <c r="BG3174" s="10"/>
      <c r="BH3174" s="10"/>
    </row>
    <row r="3175" spans="1:60" ht="15" customHeight="1" x14ac:dyDescent="0.2">
      <c r="A3175" s="1"/>
      <c r="B3175" s="31">
        <v>17</v>
      </c>
      <c r="C3175" s="299" t="s">
        <v>65</v>
      </c>
      <c r="D3175" s="18">
        <v>10</v>
      </c>
      <c r="E3175" s="14">
        <v>7</v>
      </c>
      <c r="F3175" s="14">
        <v>3</v>
      </c>
      <c r="G3175" s="14">
        <v>3</v>
      </c>
      <c r="H3175" s="14"/>
      <c r="I3175" s="14"/>
      <c r="J3175" s="14"/>
      <c r="K3175" s="14"/>
      <c r="L3175" s="14"/>
      <c r="M3175" s="14"/>
      <c r="N3175" s="14"/>
      <c r="O3175" s="14"/>
      <c r="P3175" s="14"/>
      <c r="Q3175" s="14"/>
      <c r="R3175" s="4"/>
      <c r="S3175" s="4"/>
      <c r="T3175" s="4"/>
      <c r="U3175" s="4"/>
      <c r="V3175" s="4"/>
      <c r="W3175" s="4"/>
      <c r="X3175" s="4"/>
      <c r="Y3175" s="4"/>
      <c r="Z3175" s="4">
        <v>3</v>
      </c>
      <c r="AA3175" s="4"/>
      <c r="AB3175" s="8"/>
      <c r="AC3175" s="8"/>
      <c r="AD3175" s="8"/>
      <c r="AE3175" s="8"/>
      <c r="AF3175" s="8"/>
      <c r="AG3175" s="8"/>
      <c r="AH3175" s="8"/>
      <c r="AI3175" s="8"/>
      <c r="AJ3175" s="8"/>
      <c r="AK3175" s="8">
        <v>1</v>
      </c>
      <c r="AL3175" s="8">
        <v>1</v>
      </c>
      <c r="AM3175" s="8">
        <v>1</v>
      </c>
      <c r="AN3175" s="8">
        <v>2</v>
      </c>
      <c r="AO3175" s="8">
        <v>2</v>
      </c>
      <c r="AP3175" s="15"/>
      <c r="AQ3175" s="15"/>
      <c r="AR3175" s="15"/>
      <c r="AS3175" s="15"/>
      <c r="AT3175" s="15"/>
      <c r="AU3175" s="15"/>
      <c r="AV3175" s="15"/>
      <c r="AW3175" s="15"/>
      <c r="AX3175" s="15"/>
      <c r="AY3175" s="15"/>
      <c r="AZ3175" s="10"/>
      <c r="BA3175" s="10"/>
      <c r="BB3175" s="10"/>
      <c r="BC3175" s="10"/>
      <c r="BD3175" s="10"/>
      <c r="BE3175" s="10"/>
      <c r="BF3175" s="10"/>
      <c r="BG3175" s="10"/>
      <c r="BH3175" s="10"/>
    </row>
    <row r="3176" spans="1:60" ht="15" customHeight="1" x14ac:dyDescent="0.2">
      <c r="B3176" s="31">
        <v>18</v>
      </c>
      <c r="C3176" s="17" t="s">
        <v>66</v>
      </c>
      <c r="D3176" s="18"/>
      <c r="E3176" s="14"/>
      <c r="F3176" s="14"/>
      <c r="G3176" s="14"/>
      <c r="H3176" s="14"/>
      <c r="I3176" s="14"/>
      <c r="J3176" s="14"/>
      <c r="K3176" s="32"/>
      <c r="L3176" s="14"/>
      <c r="M3176" s="14"/>
      <c r="N3176" s="14"/>
      <c r="O3176" s="14"/>
      <c r="P3176" s="14"/>
      <c r="Q3176" s="14"/>
      <c r="R3176" s="4"/>
      <c r="S3176" s="4"/>
      <c r="T3176" s="4"/>
      <c r="U3176" s="4"/>
      <c r="V3176" s="4"/>
      <c r="W3176" s="4"/>
      <c r="X3176" s="4"/>
      <c r="Y3176" s="4"/>
      <c r="Z3176" s="4"/>
      <c r="AA3176" s="4"/>
      <c r="AB3176" s="8"/>
      <c r="AC3176" s="8"/>
      <c r="AD3176" s="8"/>
      <c r="AE3176" s="8"/>
      <c r="AF3176" s="8"/>
      <c r="AG3176" s="8"/>
      <c r="AH3176" s="8"/>
      <c r="AI3176" s="8"/>
      <c r="AJ3176" s="8"/>
      <c r="AK3176" s="8"/>
      <c r="AL3176" s="8"/>
      <c r="AM3176" s="8"/>
      <c r="AN3176" s="8"/>
      <c r="AO3176" s="8"/>
      <c r="AP3176" s="15"/>
      <c r="AQ3176" s="15"/>
      <c r="AR3176" s="15"/>
      <c r="AS3176" s="15"/>
      <c r="AT3176" s="15"/>
      <c r="AU3176" s="15"/>
      <c r="AV3176" s="15"/>
      <c r="AW3176" s="15"/>
      <c r="AX3176" s="15"/>
      <c r="AY3176" s="15"/>
      <c r="AZ3176" s="10"/>
      <c r="BA3176" s="10"/>
      <c r="BB3176" s="10"/>
      <c r="BC3176" s="10"/>
      <c r="BD3176" s="10"/>
      <c r="BE3176" s="10"/>
      <c r="BF3176" s="10"/>
      <c r="BG3176" s="10"/>
      <c r="BH3176" s="10"/>
    </row>
    <row r="3177" spans="1:60" ht="15" customHeight="1" x14ac:dyDescent="0.2">
      <c r="A3177" s="33" t="s">
        <v>505</v>
      </c>
      <c r="B3177" s="31">
        <v>19</v>
      </c>
      <c r="C3177" s="293" t="s">
        <v>68</v>
      </c>
      <c r="D3177" s="18"/>
      <c r="E3177" s="14"/>
      <c r="F3177" s="14"/>
      <c r="G3177" s="14"/>
      <c r="H3177" s="14"/>
      <c r="I3177" s="14"/>
      <c r="J3177" s="14"/>
      <c r="K3177" s="14"/>
      <c r="L3177" s="14"/>
      <c r="M3177" s="14"/>
      <c r="N3177" s="14"/>
      <c r="O3177" s="14"/>
      <c r="P3177" s="14"/>
      <c r="Q3177" s="14"/>
      <c r="R3177" s="4"/>
      <c r="S3177" s="4"/>
      <c r="T3177" s="4"/>
      <c r="U3177" s="4">
        <v>1</v>
      </c>
      <c r="V3177" s="4"/>
      <c r="W3177" s="4"/>
      <c r="X3177" s="4"/>
      <c r="Y3177" s="4"/>
      <c r="Z3177" s="4"/>
      <c r="AA3177" s="4"/>
      <c r="AB3177" s="8"/>
      <c r="AC3177" s="8"/>
      <c r="AD3177" s="8"/>
      <c r="AE3177" s="8"/>
      <c r="AF3177" s="8"/>
      <c r="AG3177" s="8"/>
      <c r="AH3177" s="8"/>
      <c r="AI3177" s="34"/>
      <c r="AJ3177" s="8"/>
      <c r="AK3177" s="8"/>
      <c r="AL3177" s="8"/>
      <c r="AM3177" s="8"/>
      <c r="AN3177" s="8"/>
      <c r="AO3177" s="8"/>
      <c r="AP3177" s="15"/>
      <c r="AQ3177" s="15"/>
      <c r="AR3177" s="15"/>
      <c r="AS3177" s="15"/>
      <c r="AT3177" s="15"/>
      <c r="AU3177" s="15"/>
      <c r="AV3177" s="15"/>
      <c r="AW3177" s="15"/>
      <c r="AX3177" s="15"/>
      <c r="AY3177" s="15"/>
      <c r="AZ3177" s="10"/>
      <c r="BA3177" s="10"/>
      <c r="BB3177" s="10"/>
      <c r="BC3177" s="10"/>
      <c r="BD3177" s="10"/>
      <c r="BE3177" s="10"/>
      <c r="BF3177" s="10"/>
      <c r="BG3177" s="10"/>
      <c r="BH3177" s="10"/>
    </row>
    <row r="3178" spans="1:60" ht="15" customHeight="1" x14ac:dyDescent="0.2">
      <c r="A3178" s="1"/>
      <c r="B3178" s="31">
        <v>20</v>
      </c>
      <c r="C3178" s="294" t="s">
        <v>69</v>
      </c>
      <c r="D3178" s="35"/>
      <c r="E3178" s="14"/>
      <c r="F3178" s="14"/>
      <c r="G3178" s="14"/>
      <c r="H3178" s="14"/>
      <c r="I3178" s="14"/>
      <c r="J3178" s="14"/>
      <c r="K3178" s="14"/>
      <c r="L3178" s="14"/>
      <c r="M3178" s="14"/>
      <c r="N3178" s="14"/>
      <c r="O3178" s="14"/>
      <c r="P3178" s="14"/>
      <c r="Q3178" s="14"/>
      <c r="R3178" s="4"/>
      <c r="S3178" s="4"/>
      <c r="T3178" s="4"/>
      <c r="U3178" s="4"/>
      <c r="V3178" s="4"/>
      <c r="W3178" s="4"/>
      <c r="X3178" s="4"/>
      <c r="Y3178" s="4"/>
      <c r="Z3178" s="4"/>
      <c r="AA3178" s="4"/>
      <c r="AB3178" s="8"/>
      <c r="AC3178" s="8"/>
      <c r="AD3178" s="8"/>
      <c r="AE3178" s="8"/>
      <c r="AF3178" s="8"/>
      <c r="AG3178" s="8"/>
      <c r="AH3178" s="8"/>
      <c r="AI3178" s="8"/>
      <c r="AJ3178" s="8"/>
      <c r="AK3178" s="8"/>
      <c r="AL3178" s="8"/>
      <c r="AM3178" s="8"/>
      <c r="AN3178" s="8"/>
      <c r="AO3178" s="8"/>
      <c r="AP3178" s="15"/>
      <c r="AQ3178" s="15"/>
      <c r="AR3178" s="15"/>
      <c r="AS3178" s="15"/>
      <c r="AT3178" s="15"/>
      <c r="AU3178" s="15"/>
      <c r="AV3178" s="15"/>
      <c r="AW3178" s="15"/>
      <c r="AX3178" s="15"/>
      <c r="AY3178" s="15"/>
      <c r="AZ3178" s="10"/>
      <c r="BA3178" s="10"/>
      <c r="BB3178" s="10"/>
      <c r="BC3178" s="10"/>
      <c r="BD3178" s="10"/>
      <c r="BE3178" s="10"/>
      <c r="BF3178" s="10"/>
      <c r="BG3178" s="10"/>
      <c r="BH3178" s="10"/>
    </row>
    <row r="3179" spans="1:60" ht="15" customHeight="1" x14ac:dyDescent="0.2">
      <c r="A3179" s="1"/>
      <c r="B3179" s="31">
        <v>21</v>
      </c>
      <c r="C3179" s="17" t="s">
        <v>70</v>
      </c>
      <c r="D3179" s="18"/>
      <c r="E3179" s="14"/>
      <c r="F3179" s="14"/>
      <c r="G3179" s="14"/>
      <c r="H3179" s="14"/>
      <c r="I3179" s="14"/>
      <c r="J3179" s="14"/>
      <c r="K3179" s="14"/>
      <c r="L3179" s="14"/>
      <c r="M3179" s="14"/>
      <c r="N3179" s="14"/>
      <c r="O3179" s="14"/>
      <c r="P3179" s="14"/>
      <c r="Q3179" s="14"/>
      <c r="R3179" s="4"/>
      <c r="S3179" s="4"/>
      <c r="T3179" s="4"/>
      <c r="U3179" s="4"/>
      <c r="V3179" s="4"/>
      <c r="W3179" s="4"/>
      <c r="X3179" s="4"/>
      <c r="Y3179" s="4"/>
      <c r="Z3179" s="4"/>
      <c r="AA3179" s="4"/>
      <c r="AB3179" s="8"/>
      <c r="AC3179" s="8"/>
      <c r="AD3179" s="8"/>
      <c r="AE3179" s="8"/>
      <c r="AF3179" s="8"/>
      <c r="AG3179" s="8"/>
      <c r="AH3179" s="8"/>
      <c r="AI3179" s="8"/>
      <c r="AJ3179" s="8"/>
      <c r="AK3179" s="8"/>
      <c r="AL3179" s="8"/>
      <c r="AM3179" s="8"/>
      <c r="AN3179" s="8"/>
      <c r="AO3179" s="8"/>
      <c r="AP3179" s="15"/>
      <c r="AQ3179" s="15"/>
      <c r="AR3179" s="15"/>
      <c r="AS3179" s="15"/>
      <c r="AT3179" s="15"/>
      <c r="AU3179" s="15"/>
      <c r="AV3179" s="15"/>
      <c r="AW3179" s="15"/>
      <c r="AX3179" s="15"/>
      <c r="AY3179" s="15"/>
      <c r="AZ3179" s="10"/>
      <c r="BA3179" s="10"/>
      <c r="BB3179" s="10"/>
      <c r="BC3179" s="10"/>
      <c r="BD3179" s="10"/>
      <c r="BE3179" s="10"/>
      <c r="BF3179" s="10"/>
      <c r="BG3179" s="10"/>
      <c r="BH3179" s="10"/>
    </row>
    <row r="3180" spans="1:60" ht="15" customHeight="1" x14ac:dyDescent="0.2">
      <c r="A3180" s="1"/>
      <c r="B3180" s="31">
        <v>22</v>
      </c>
      <c r="C3180" s="17" t="s">
        <v>71</v>
      </c>
      <c r="D3180" s="18"/>
      <c r="E3180" s="14"/>
      <c r="F3180" s="14"/>
      <c r="G3180" s="14"/>
      <c r="H3180" s="14"/>
      <c r="I3180" s="14"/>
      <c r="J3180" s="14"/>
      <c r="K3180" s="14"/>
      <c r="L3180" s="14"/>
      <c r="M3180" s="14"/>
      <c r="N3180" s="14"/>
      <c r="O3180" s="14"/>
      <c r="P3180" s="14"/>
      <c r="Q3180" s="14"/>
      <c r="R3180" s="4"/>
      <c r="S3180" s="4"/>
      <c r="T3180" s="4"/>
      <c r="U3180" s="4"/>
      <c r="V3180" s="4"/>
      <c r="W3180" s="4"/>
      <c r="X3180" s="4"/>
      <c r="Y3180" s="4"/>
      <c r="Z3180" s="4"/>
      <c r="AA3180" s="4"/>
      <c r="AB3180" s="8"/>
      <c r="AC3180" s="8"/>
      <c r="AD3180" s="8"/>
      <c r="AE3180" s="8"/>
      <c r="AF3180" s="8"/>
      <c r="AG3180" s="8"/>
      <c r="AH3180" s="8"/>
      <c r="AI3180" s="8"/>
      <c r="AJ3180" s="8"/>
      <c r="AK3180" s="8"/>
      <c r="AL3180" s="8"/>
      <c r="AM3180" s="8"/>
      <c r="AN3180" s="8"/>
      <c r="AO3180" s="8"/>
      <c r="AP3180" s="15"/>
      <c r="AQ3180" s="15"/>
      <c r="AR3180" s="15"/>
      <c r="AS3180" s="15"/>
      <c r="AT3180" s="15"/>
      <c r="AU3180" s="15"/>
      <c r="AV3180" s="15"/>
      <c r="AW3180" s="15"/>
      <c r="AX3180" s="15"/>
      <c r="AY3180" s="15"/>
      <c r="AZ3180" s="10"/>
      <c r="BA3180" s="10"/>
      <c r="BB3180" s="10"/>
      <c r="BC3180" s="10"/>
      <c r="BD3180" s="10"/>
      <c r="BE3180" s="10"/>
      <c r="BF3180" s="10"/>
      <c r="BG3180" s="10"/>
      <c r="BH3180" s="10"/>
    </row>
    <row r="3181" spans="1:60" ht="15" customHeight="1" x14ac:dyDescent="0.2">
      <c r="A3181" s="1"/>
      <c r="B3181" s="31">
        <v>23</v>
      </c>
      <c r="C3181" s="17" t="s">
        <v>72</v>
      </c>
      <c r="D3181" s="18"/>
      <c r="E3181" s="14"/>
      <c r="F3181" s="14"/>
      <c r="G3181" s="14"/>
      <c r="H3181" s="14"/>
      <c r="I3181" s="14"/>
      <c r="J3181" s="14"/>
      <c r="K3181" s="14"/>
      <c r="L3181" s="14"/>
      <c r="M3181" s="36"/>
      <c r="N3181" s="14"/>
      <c r="O3181" s="14"/>
      <c r="P3181" s="14"/>
      <c r="Q3181" s="14"/>
      <c r="R3181" s="4"/>
      <c r="S3181" s="4"/>
      <c r="T3181" s="4"/>
      <c r="U3181" s="4"/>
      <c r="V3181" s="4"/>
      <c r="W3181" s="4"/>
      <c r="X3181" s="4"/>
      <c r="Y3181" s="4"/>
      <c r="Z3181" s="4"/>
      <c r="AA3181" s="4"/>
      <c r="AB3181" s="8"/>
      <c r="AC3181" s="8"/>
      <c r="AD3181" s="8"/>
      <c r="AE3181" s="8"/>
      <c r="AF3181" s="8"/>
      <c r="AG3181" s="8"/>
      <c r="AH3181" s="8"/>
      <c r="AI3181" s="8"/>
      <c r="AJ3181" s="8"/>
      <c r="AK3181" s="8"/>
      <c r="AL3181" s="8"/>
      <c r="AM3181" s="8"/>
      <c r="AN3181" s="8"/>
      <c r="AO3181" s="8"/>
      <c r="AP3181" s="15"/>
      <c r="AQ3181" s="15"/>
      <c r="AR3181" s="15"/>
      <c r="AS3181" s="15"/>
      <c r="AT3181" s="15"/>
      <c r="AU3181" s="15"/>
      <c r="AV3181" s="15"/>
      <c r="AW3181" s="15"/>
      <c r="AX3181" s="15"/>
      <c r="AY3181" s="15"/>
      <c r="AZ3181" s="10"/>
      <c r="BA3181" s="10"/>
      <c r="BB3181" s="10"/>
      <c r="BC3181" s="10"/>
      <c r="BD3181" s="10"/>
      <c r="BE3181" s="10"/>
      <c r="BF3181" s="10"/>
      <c r="BG3181" s="10"/>
      <c r="BH3181" s="10"/>
    </row>
    <row r="3182" spans="1:60" ht="15" customHeight="1" x14ac:dyDescent="0.2">
      <c r="A3182" s="1"/>
      <c r="B3182" s="31">
        <v>24</v>
      </c>
      <c r="C3182" s="299" t="s">
        <v>73</v>
      </c>
      <c r="D3182" s="18">
        <v>2</v>
      </c>
      <c r="E3182" s="14">
        <v>3</v>
      </c>
      <c r="F3182" s="14">
        <v>6</v>
      </c>
      <c r="G3182" s="14">
        <v>2</v>
      </c>
      <c r="H3182" s="14"/>
      <c r="I3182" s="14"/>
      <c r="J3182" s="14"/>
      <c r="K3182" s="14"/>
      <c r="L3182" s="14">
        <v>2</v>
      </c>
      <c r="M3182" s="14"/>
      <c r="N3182" s="14"/>
      <c r="O3182" s="14"/>
      <c r="P3182" s="14"/>
      <c r="Q3182" s="14"/>
      <c r="R3182" s="4"/>
      <c r="S3182" s="4"/>
      <c r="T3182" s="4"/>
      <c r="U3182" s="4"/>
      <c r="V3182" s="4"/>
      <c r="W3182" s="4"/>
      <c r="X3182" s="4"/>
      <c r="Y3182" s="4">
        <v>1</v>
      </c>
      <c r="Z3182" s="4"/>
      <c r="AA3182" s="4"/>
      <c r="AB3182" s="8">
        <v>2</v>
      </c>
      <c r="AC3182" s="8"/>
      <c r="AD3182" s="8"/>
      <c r="AE3182" s="8">
        <v>2</v>
      </c>
      <c r="AF3182" s="8"/>
      <c r="AG3182" s="8"/>
      <c r="AH3182" s="8"/>
      <c r="AI3182" s="8"/>
      <c r="AJ3182" s="8"/>
      <c r="AK3182" s="8">
        <v>2</v>
      </c>
      <c r="AL3182" s="8">
        <v>4</v>
      </c>
      <c r="AM3182" s="8"/>
      <c r="AN3182" s="8"/>
      <c r="AO3182" s="8">
        <v>5</v>
      </c>
      <c r="AP3182" s="15"/>
      <c r="AQ3182" s="15"/>
      <c r="AR3182" s="15"/>
      <c r="AS3182" s="15"/>
      <c r="AT3182" s="15"/>
      <c r="AU3182" s="15"/>
      <c r="AV3182" s="15"/>
      <c r="AW3182" s="15"/>
      <c r="AX3182" s="15"/>
      <c r="AY3182" s="15"/>
      <c r="AZ3182" s="10"/>
      <c r="BA3182" s="10"/>
      <c r="BB3182" s="10"/>
      <c r="BC3182" s="10"/>
      <c r="BD3182" s="10"/>
      <c r="BE3182" s="10"/>
      <c r="BF3182" s="10"/>
      <c r="BG3182" s="10"/>
      <c r="BH3182" s="10"/>
    </row>
    <row r="3183" spans="1:60" ht="15" customHeight="1" x14ac:dyDescent="0.2">
      <c r="A3183" s="1"/>
      <c r="B3183" s="31">
        <v>25</v>
      </c>
      <c r="C3183" s="293" t="s">
        <v>74</v>
      </c>
      <c r="D3183" s="18">
        <v>8</v>
      </c>
      <c r="E3183" s="14"/>
      <c r="F3183" s="14"/>
      <c r="G3183" s="14"/>
      <c r="H3183" s="14"/>
      <c r="I3183" s="14"/>
      <c r="J3183" s="14"/>
      <c r="K3183" s="14"/>
      <c r="L3183" s="14">
        <v>4</v>
      </c>
      <c r="M3183" s="14"/>
      <c r="N3183" s="14"/>
      <c r="O3183" s="14"/>
      <c r="P3183" s="14"/>
      <c r="Q3183" s="14"/>
      <c r="R3183" s="4"/>
      <c r="S3183" s="4"/>
      <c r="T3183" s="4"/>
      <c r="U3183" s="4"/>
      <c r="V3183" s="4"/>
      <c r="W3183" s="4"/>
      <c r="X3183" s="4"/>
      <c r="Y3183" s="4"/>
      <c r="Z3183" s="4"/>
      <c r="AA3183" s="4"/>
      <c r="AB3183" s="8"/>
      <c r="AC3183" s="8"/>
      <c r="AD3183" s="8"/>
      <c r="AE3183" s="8"/>
      <c r="AF3183" s="8"/>
      <c r="AG3183" s="8"/>
      <c r="AH3183" s="8"/>
      <c r="AI3183" s="8"/>
      <c r="AJ3183" s="8"/>
      <c r="AK3183" s="8"/>
      <c r="AL3183" s="8"/>
      <c r="AM3183" s="8"/>
      <c r="AN3183" s="8"/>
      <c r="AO3183" s="8"/>
      <c r="AP3183" s="15"/>
      <c r="AQ3183" s="15"/>
      <c r="AR3183" s="15"/>
      <c r="AS3183" s="15"/>
      <c r="AT3183" s="15"/>
      <c r="AU3183" s="15"/>
      <c r="AV3183" s="15"/>
      <c r="AW3183" s="15"/>
      <c r="AX3183" s="15"/>
      <c r="AY3183" s="15"/>
      <c r="AZ3183" s="10"/>
      <c r="BA3183" s="10"/>
      <c r="BB3183" s="10"/>
      <c r="BC3183" s="10"/>
      <c r="BD3183" s="10"/>
      <c r="BE3183" s="10"/>
      <c r="BF3183" s="10"/>
      <c r="BG3183" s="10"/>
      <c r="BH3183" s="10"/>
    </row>
    <row r="3184" spans="1:60" ht="15" customHeight="1" x14ac:dyDescent="0.2">
      <c r="A3184" s="1"/>
      <c r="B3184" s="31">
        <v>26</v>
      </c>
      <c r="C3184" s="17" t="s">
        <v>75</v>
      </c>
      <c r="D3184" s="18"/>
      <c r="E3184" s="14"/>
      <c r="F3184" s="14"/>
      <c r="G3184" s="14"/>
      <c r="H3184" s="14"/>
      <c r="I3184" s="14"/>
      <c r="J3184" s="14"/>
      <c r="K3184" s="14"/>
      <c r="L3184" s="14"/>
      <c r="M3184" s="14"/>
      <c r="N3184" s="14"/>
      <c r="O3184" s="14"/>
      <c r="P3184" s="14"/>
      <c r="Q3184" s="14"/>
      <c r="R3184" s="4"/>
      <c r="S3184" s="4"/>
      <c r="T3184" s="4"/>
      <c r="U3184" s="4"/>
      <c r="V3184" s="4"/>
      <c r="W3184" s="4"/>
      <c r="X3184" s="4"/>
      <c r="Y3184" s="4"/>
      <c r="Z3184" s="4"/>
      <c r="AA3184" s="4"/>
      <c r="AB3184" s="8"/>
      <c r="AC3184" s="8"/>
      <c r="AD3184" s="8"/>
      <c r="AE3184" s="8"/>
      <c r="AF3184" s="8"/>
      <c r="AG3184" s="8"/>
      <c r="AH3184" s="8"/>
      <c r="AI3184" s="8"/>
      <c r="AJ3184" s="8"/>
      <c r="AK3184" s="8"/>
      <c r="AL3184" s="8"/>
      <c r="AM3184" s="8"/>
      <c r="AN3184" s="8"/>
      <c r="AO3184" s="8"/>
      <c r="AP3184" s="15"/>
      <c r="AQ3184" s="15"/>
      <c r="AR3184" s="15"/>
      <c r="AS3184" s="15"/>
      <c r="AT3184" s="15"/>
      <c r="AU3184" s="15"/>
      <c r="AV3184" s="15"/>
      <c r="AW3184" s="15"/>
      <c r="AX3184" s="15"/>
      <c r="AY3184" s="15"/>
      <c r="AZ3184" s="10"/>
      <c r="BA3184" s="10"/>
      <c r="BB3184" s="10"/>
      <c r="BC3184" s="10"/>
      <c r="BD3184" s="10"/>
      <c r="BE3184" s="10"/>
      <c r="BF3184" s="10"/>
      <c r="BG3184" s="10"/>
      <c r="BH3184" s="10"/>
    </row>
    <row r="3185" spans="1:60" ht="15" customHeight="1" x14ac:dyDescent="0.2">
      <c r="A3185" s="1"/>
      <c r="B3185" s="31">
        <v>27</v>
      </c>
      <c r="C3185" s="293" t="s">
        <v>76</v>
      </c>
      <c r="D3185" s="18"/>
      <c r="E3185" s="14"/>
      <c r="F3185" s="14"/>
      <c r="G3185" s="14"/>
      <c r="H3185" s="14"/>
      <c r="I3185" s="14"/>
      <c r="J3185" s="14"/>
      <c r="K3185" s="14"/>
      <c r="L3185" s="14"/>
      <c r="M3185" s="14"/>
      <c r="N3185" s="14"/>
      <c r="O3185" s="14"/>
      <c r="P3185" s="14"/>
      <c r="Q3185" s="14"/>
      <c r="R3185" s="4"/>
      <c r="S3185" s="4"/>
      <c r="T3185" s="4"/>
      <c r="U3185" s="4"/>
      <c r="V3185" s="4"/>
      <c r="W3185" s="4"/>
      <c r="X3185" s="4"/>
      <c r="Y3185" s="4"/>
      <c r="Z3185" s="4"/>
      <c r="AA3185" s="4"/>
      <c r="AB3185" s="8">
        <v>8</v>
      </c>
      <c r="AC3185" s="8"/>
      <c r="AD3185" s="8"/>
      <c r="AE3185" s="8"/>
      <c r="AF3185" s="8"/>
      <c r="AG3185" s="8"/>
      <c r="AH3185" s="8"/>
      <c r="AI3185" s="8"/>
      <c r="AJ3185" s="8"/>
      <c r="AK3185" s="8">
        <v>3</v>
      </c>
      <c r="AL3185" s="8"/>
      <c r="AM3185" s="8"/>
      <c r="AN3185" s="8"/>
      <c r="AO3185" s="8"/>
      <c r="AP3185" s="15"/>
      <c r="AQ3185" s="15"/>
      <c r="AR3185" s="15"/>
      <c r="AS3185" s="15"/>
      <c r="AT3185" s="15"/>
      <c r="AU3185" s="15"/>
      <c r="AV3185" s="15"/>
      <c r="AW3185" s="15"/>
      <c r="AX3185" s="15"/>
      <c r="AY3185" s="15"/>
      <c r="AZ3185" s="10"/>
      <c r="BA3185" s="10"/>
      <c r="BB3185" s="10"/>
      <c r="BC3185" s="10"/>
      <c r="BD3185" s="10"/>
      <c r="BE3185" s="10"/>
      <c r="BF3185" s="10"/>
      <c r="BG3185" s="10"/>
      <c r="BH3185" s="10"/>
    </row>
    <row r="3186" spans="1:60" ht="15" customHeight="1" x14ac:dyDescent="0.2">
      <c r="A3186" s="1"/>
      <c r="B3186" s="31">
        <v>28</v>
      </c>
      <c r="C3186" s="293" t="s">
        <v>77</v>
      </c>
      <c r="D3186" s="18">
        <v>3</v>
      </c>
      <c r="E3186" s="14">
        <v>3</v>
      </c>
      <c r="F3186" s="14"/>
      <c r="G3186" s="14"/>
      <c r="H3186" s="14"/>
      <c r="I3186" s="14"/>
      <c r="J3186" s="14"/>
      <c r="K3186" s="14"/>
      <c r="L3186" s="14"/>
      <c r="M3186" s="14"/>
      <c r="N3186" s="14"/>
      <c r="O3186" s="14"/>
      <c r="P3186" s="14"/>
      <c r="Q3186" s="14"/>
      <c r="R3186" s="4"/>
      <c r="S3186" s="4"/>
      <c r="T3186" s="4"/>
      <c r="U3186" s="4"/>
      <c r="V3186" s="4"/>
      <c r="W3186" s="4"/>
      <c r="X3186" s="4"/>
      <c r="Y3186" s="4"/>
      <c r="Z3186" s="4"/>
      <c r="AA3186" s="4"/>
      <c r="AB3186" s="8">
        <v>10</v>
      </c>
      <c r="AC3186" s="8"/>
      <c r="AD3186" s="8"/>
      <c r="AE3186" s="8"/>
      <c r="AF3186" s="8"/>
      <c r="AG3186" s="8"/>
      <c r="AH3186" s="8"/>
      <c r="AI3186" s="8"/>
      <c r="AJ3186" s="8"/>
      <c r="AK3186" s="8">
        <v>3</v>
      </c>
      <c r="AL3186" s="8"/>
      <c r="AM3186" s="8"/>
      <c r="AN3186" s="8"/>
      <c r="AO3186" s="8"/>
      <c r="AP3186" s="15"/>
      <c r="AQ3186" s="15"/>
      <c r="AR3186" s="15"/>
      <c r="AS3186" s="15"/>
      <c r="AT3186" s="15"/>
      <c r="AU3186" s="15"/>
      <c r="AV3186" s="15"/>
      <c r="AW3186" s="15"/>
      <c r="AX3186" s="15"/>
      <c r="AY3186" s="15"/>
      <c r="AZ3186" s="10"/>
      <c r="BA3186" s="10"/>
      <c r="BB3186" s="10"/>
      <c r="BC3186" s="10"/>
      <c r="BD3186" s="10"/>
      <c r="BE3186" s="10"/>
      <c r="BF3186" s="10"/>
      <c r="BG3186" s="10"/>
      <c r="BH3186" s="10"/>
    </row>
    <row r="3187" spans="1:60" ht="15" customHeight="1" x14ac:dyDescent="0.2">
      <c r="A3187" s="1"/>
      <c r="B3187" s="31">
        <v>29</v>
      </c>
      <c r="C3187" s="17" t="s">
        <v>78</v>
      </c>
      <c r="D3187" s="18"/>
      <c r="E3187" s="14"/>
      <c r="F3187" s="14"/>
      <c r="G3187" s="14"/>
      <c r="H3187" s="14"/>
      <c r="I3187" s="14"/>
      <c r="J3187" s="14"/>
      <c r="K3187" s="14"/>
      <c r="L3187" s="14"/>
      <c r="M3187" s="14"/>
      <c r="N3187" s="14"/>
      <c r="O3187" s="14"/>
      <c r="P3187" s="14"/>
      <c r="Q3187" s="14"/>
      <c r="R3187" s="4"/>
      <c r="S3187" s="4"/>
      <c r="T3187" s="4"/>
      <c r="U3187" s="4"/>
      <c r="V3187" s="4"/>
      <c r="W3187" s="4"/>
      <c r="X3187" s="4"/>
      <c r="Y3187" s="4"/>
      <c r="Z3187" s="4"/>
      <c r="AA3187" s="4"/>
      <c r="AB3187" s="8"/>
      <c r="AC3187" s="8"/>
      <c r="AD3187" s="8"/>
      <c r="AE3187" s="8"/>
      <c r="AF3187" s="8"/>
      <c r="AG3187" s="8"/>
      <c r="AH3187" s="8"/>
      <c r="AI3187" s="8"/>
      <c r="AJ3187" s="8"/>
      <c r="AK3187" s="8"/>
      <c r="AL3187" s="8"/>
      <c r="AM3187" s="8"/>
      <c r="AN3187" s="8"/>
      <c r="AO3187" s="8"/>
      <c r="AP3187" s="15"/>
      <c r="AQ3187" s="15"/>
      <c r="AR3187" s="15"/>
      <c r="AS3187" s="15"/>
      <c r="AT3187" s="15"/>
      <c r="AU3187" s="15"/>
      <c r="AV3187" s="15"/>
      <c r="AW3187" s="15"/>
      <c r="AX3187" s="15"/>
      <c r="AY3187" s="15"/>
      <c r="AZ3187" s="10"/>
      <c r="BA3187" s="10"/>
      <c r="BB3187" s="10"/>
      <c r="BC3187" s="10"/>
      <c r="BD3187" s="10"/>
      <c r="BE3187" s="10"/>
      <c r="BF3187" s="10"/>
      <c r="BG3187" s="10"/>
      <c r="BH3187" s="10"/>
    </row>
    <row r="3188" spans="1:60" ht="15" customHeight="1" x14ac:dyDescent="0.2">
      <c r="A3188" s="1"/>
      <c r="B3188" s="37"/>
      <c r="C3188" s="293" t="s">
        <v>506</v>
      </c>
      <c r="D3188" s="18">
        <v>3</v>
      </c>
      <c r="E3188" s="14">
        <v>3</v>
      </c>
      <c r="F3188" s="14">
        <v>1</v>
      </c>
      <c r="G3188" s="14">
        <v>1</v>
      </c>
      <c r="H3188" s="14"/>
      <c r="I3188" s="14"/>
      <c r="J3188" s="14"/>
      <c r="K3188" s="14"/>
      <c r="L3188" s="14"/>
      <c r="M3188" s="14"/>
      <c r="N3188" s="14"/>
      <c r="O3188" s="14"/>
      <c r="P3188" s="14"/>
      <c r="Q3188" s="14"/>
      <c r="R3188" s="4"/>
      <c r="S3188" s="4"/>
      <c r="T3188" s="4"/>
      <c r="U3188" s="4"/>
      <c r="V3188" s="4"/>
      <c r="W3188" s="4"/>
      <c r="X3188" s="4"/>
      <c r="Y3188" s="4"/>
      <c r="Z3188" s="4"/>
      <c r="AA3188" s="4"/>
      <c r="AB3188" s="8"/>
      <c r="AC3188" s="8"/>
      <c r="AD3188" s="8"/>
      <c r="AE3188" s="8"/>
      <c r="AF3188" s="8"/>
      <c r="AG3188" s="8"/>
      <c r="AH3188" s="8"/>
      <c r="AI3188" s="8"/>
      <c r="AJ3188" s="8"/>
      <c r="AK3188" s="8"/>
      <c r="AL3188" s="8"/>
      <c r="AM3188" s="8"/>
      <c r="AN3188" s="8"/>
      <c r="AO3188" s="8"/>
      <c r="AP3188" s="15"/>
      <c r="AQ3188" s="15"/>
      <c r="AR3188" s="15"/>
      <c r="AS3188" s="15"/>
      <c r="AT3188" s="15"/>
      <c r="AU3188" s="15"/>
      <c r="AV3188" s="15"/>
      <c r="AW3188" s="15"/>
      <c r="AX3188" s="15"/>
      <c r="AY3188" s="15"/>
      <c r="AZ3188" s="10"/>
      <c r="BA3188" s="10"/>
      <c r="BB3188" s="10"/>
      <c r="BC3188" s="10"/>
      <c r="BD3188" s="10"/>
      <c r="BE3188" s="10"/>
      <c r="BF3188" s="10"/>
      <c r="BG3188" s="10"/>
      <c r="BH3188" s="10"/>
    </row>
    <row r="3189" spans="1:60" ht="15" customHeight="1" x14ac:dyDescent="0.2">
      <c r="A3189" s="1"/>
      <c r="B3189" s="38"/>
      <c r="C3189" s="293" t="s">
        <v>508</v>
      </c>
      <c r="D3189" s="18"/>
      <c r="E3189" s="14"/>
      <c r="F3189" s="14"/>
      <c r="G3189" s="14"/>
      <c r="H3189" s="14"/>
      <c r="I3189" s="14"/>
      <c r="J3189" s="14"/>
      <c r="K3189" s="14"/>
      <c r="L3189" s="14"/>
      <c r="M3189" s="14"/>
      <c r="N3189" s="14"/>
      <c r="O3189" s="14"/>
      <c r="P3189" s="14"/>
      <c r="Q3189" s="14"/>
      <c r="R3189" s="4">
        <v>1</v>
      </c>
      <c r="S3189" s="4"/>
      <c r="T3189" s="4">
        <v>1</v>
      </c>
      <c r="U3189" s="4"/>
      <c r="V3189" s="4"/>
      <c r="W3189" s="4"/>
      <c r="X3189" s="4"/>
      <c r="Y3189" s="4"/>
      <c r="Z3189" s="4"/>
      <c r="AA3189" s="4"/>
      <c r="AB3189" s="8"/>
      <c r="AC3189" s="8"/>
      <c r="AD3189" s="8"/>
      <c r="AE3189" s="8"/>
      <c r="AF3189" s="8"/>
      <c r="AG3189" s="8"/>
      <c r="AH3189" s="8"/>
      <c r="AI3189" s="8"/>
      <c r="AJ3189" s="8"/>
      <c r="AK3189" s="8"/>
      <c r="AL3189" s="8"/>
      <c r="AM3189" s="8"/>
      <c r="AN3189" s="8"/>
      <c r="AO3189" s="8"/>
      <c r="AP3189" s="15"/>
      <c r="AQ3189" s="15"/>
      <c r="AR3189" s="15"/>
      <c r="AS3189" s="15"/>
      <c r="AT3189" s="15"/>
      <c r="AU3189" s="15"/>
      <c r="AV3189" s="15"/>
      <c r="AW3189" s="15"/>
      <c r="AX3189" s="15"/>
      <c r="AY3189" s="15"/>
      <c r="AZ3189" s="10"/>
      <c r="BA3189" s="10"/>
      <c r="BB3189" s="10"/>
      <c r="BC3189" s="10"/>
      <c r="BD3189" s="10"/>
      <c r="BE3189" s="10"/>
      <c r="BF3189" s="10"/>
      <c r="BG3189" s="10"/>
      <c r="BH3189" s="10"/>
    </row>
    <row r="3190" spans="1:60" x14ac:dyDescent="0.2">
      <c r="A3190" s="1"/>
      <c r="B3190" s="39">
        <v>30</v>
      </c>
      <c r="C3190" s="293" t="s">
        <v>80</v>
      </c>
      <c r="D3190" s="18"/>
      <c r="E3190" s="14"/>
      <c r="F3190" s="14"/>
      <c r="G3190" s="14"/>
      <c r="H3190" s="14"/>
      <c r="I3190" s="14"/>
      <c r="J3190" s="14"/>
      <c r="K3190" s="14"/>
      <c r="L3190" s="14"/>
      <c r="M3190" s="14"/>
      <c r="N3190" s="14">
        <v>2</v>
      </c>
      <c r="O3190" s="14"/>
      <c r="P3190" s="14"/>
      <c r="Q3190" s="14"/>
      <c r="R3190" s="4"/>
      <c r="S3190" s="4"/>
      <c r="T3190" s="4"/>
      <c r="U3190" s="4">
        <v>2</v>
      </c>
      <c r="V3190" s="4"/>
      <c r="W3190" s="4"/>
      <c r="X3190" s="4"/>
      <c r="Y3190" s="5"/>
      <c r="Z3190" s="5"/>
      <c r="AA3190" s="5"/>
      <c r="AB3190" s="8"/>
      <c r="AC3190" s="8"/>
      <c r="AD3190" s="8"/>
      <c r="AE3190" s="8"/>
      <c r="AF3190" s="8"/>
      <c r="AG3190" s="8">
        <v>2</v>
      </c>
      <c r="AH3190" s="8"/>
      <c r="AI3190" s="8"/>
      <c r="AJ3190" s="8"/>
      <c r="AK3190" s="8"/>
      <c r="AL3190" s="8"/>
      <c r="AM3190" s="8"/>
      <c r="AN3190" s="8"/>
      <c r="AO3190" s="8"/>
      <c r="AP3190" s="15"/>
      <c r="AQ3190" s="15"/>
      <c r="AR3190" s="15"/>
      <c r="AS3190" s="15"/>
      <c r="AT3190" s="15"/>
      <c r="AU3190" s="15"/>
      <c r="AV3190" s="15"/>
      <c r="AW3190" s="15"/>
      <c r="AX3190" s="15"/>
      <c r="AY3190" s="15"/>
      <c r="AZ3190" s="10"/>
      <c r="BA3190" s="10"/>
      <c r="BB3190" s="10"/>
      <c r="BC3190" s="10"/>
      <c r="BD3190" s="10"/>
      <c r="BE3190" s="10"/>
      <c r="BF3190" s="10"/>
      <c r="BG3190" s="10"/>
      <c r="BH3190" s="10"/>
    </row>
    <row r="3191" spans="1:60" ht="15" customHeight="1" x14ac:dyDescent="0.2">
      <c r="A3191" s="1"/>
      <c r="B3191" s="39">
        <v>31</v>
      </c>
      <c r="C3191" s="17" t="s">
        <v>81</v>
      </c>
      <c r="D3191" s="18"/>
      <c r="E3191" s="14"/>
      <c r="F3191" s="14"/>
      <c r="G3191" s="14"/>
      <c r="H3191" s="14"/>
      <c r="I3191" s="14"/>
      <c r="J3191" s="14"/>
      <c r="K3191" s="14"/>
      <c r="L3191" s="14"/>
      <c r="M3191" s="14"/>
      <c r="N3191" s="14"/>
      <c r="O3191" s="14"/>
      <c r="P3191" s="14"/>
      <c r="Q3191" s="14"/>
      <c r="R3191" s="4"/>
      <c r="S3191" s="4"/>
      <c r="T3191" s="4"/>
      <c r="U3191" s="4"/>
      <c r="V3191" s="4"/>
      <c r="W3191" s="4"/>
      <c r="X3191" s="4"/>
      <c r="Y3191" s="4"/>
      <c r="Z3191" s="4"/>
      <c r="AA3191" s="4"/>
      <c r="AB3191" s="8"/>
      <c r="AC3191" s="8"/>
      <c r="AD3191" s="8"/>
      <c r="AE3191" s="8"/>
      <c r="AF3191" s="8"/>
      <c r="AG3191" s="8"/>
      <c r="AH3191" s="8"/>
      <c r="AI3191" s="8"/>
      <c r="AJ3191" s="8"/>
      <c r="AK3191" s="8"/>
      <c r="AL3191" s="8"/>
      <c r="AM3191" s="8"/>
      <c r="AN3191" s="8"/>
      <c r="AO3191" s="8"/>
      <c r="AP3191" s="15"/>
      <c r="AQ3191" s="15"/>
      <c r="AR3191" s="15"/>
      <c r="AS3191" s="15"/>
      <c r="AT3191" s="15"/>
      <c r="AU3191" s="15"/>
      <c r="AV3191" s="15"/>
      <c r="AW3191" s="15"/>
      <c r="AX3191" s="15"/>
      <c r="AY3191" s="15"/>
      <c r="AZ3191" s="10"/>
      <c r="BA3191" s="10"/>
      <c r="BB3191" s="10"/>
      <c r="BC3191" s="10"/>
      <c r="BD3191" s="10"/>
      <c r="BE3191" s="10"/>
      <c r="BF3191" s="10"/>
      <c r="BG3191" s="10"/>
      <c r="BH3191" s="10"/>
    </row>
    <row r="3192" spans="1:60" ht="15" customHeight="1" x14ac:dyDescent="0.2">
      <c r="A3192" s="1"/>
      <c r="B3192" s="39">
        <v>32</v>
      </c>
      <c r="C3192" s="17" t="s">
        <v>82</v>
      </c>
      <c r="D3192" s="18"/>
      <c r="E3192" s="14"/>
      <c r="F3192" s="14"/>
      <c r="G3192" s="14"/>
      <c r="H3192" s="14"/>
      <c r="I3192" s="14"/>
      <c r="J3192" s="14"/>
      <c r="K3192" s="14"/>
      <c r="L3192" s="14"/>
      <c r="M3192" s="14"/>
      <c r="N3192" s="14"/>
      <c r="O3192" s="14"/>
      <c r="P3192" s="14"/>
      <c r="Q3192" s="14"/>
      <c r="R3192" s="4"/>
      <c r="S3192" s="4"/>
      <c r="T3192" s="4"/>
      <c r="U3192" s="4"/>
      <c r="V3192" s="4"/>
      <c r="W3192" s="4"/>
      <c r="X3192" s="4"/>
      <c r="Y3192" s="4"/>
      <c r="Z3192" s="4"/>
      <c r="AA3192" s="4"/>
      <c r="AB3192" s="8"/>
      <c r="AC3192" s="8"/>
      <c r="AD3192" s="8"/>
      <c r="AE3192" s="8"/>
      <c r="AF3192" s="8"/>
      <c r="AG3192" s="8"/>
      <c r="AH3192" s="8"/>
      <c r="AI3192" s="8"/>
      <c r="AJ3192" s="8"/>
      <c r="AK3192" s="8"/>
      <c r="AL3192" s="8"/>
      <c r="AM3192" s="8"/>
      <c r="AN3192" s="8"/>
      <c r="AO3192" s="8"/>
      <c r="AP3192" s="15"/>
      <c r="AQ3192" s="15"/>
      <c r="AR3192" s="15"/>
      <c r="AS3192" s="15"/>
      <c r="AT3192" s="15"/>
      <c r="AU3192" s="15"/>
      <c r="AV3192" s="15"/>
      <c r="AW3192" s="15"/>
      <c r="AX3192" s="15"/>
      <c r="AY3192" s="15"/>
      <c r="AZ3192" s="10"/>
      <c r="BA3192" s="10"/>
      <c r="BB3192" s="10"/>
      <c r="BC3192" s="10"/>
      <c r="BD3192" s="10"/>
      <c r="BE3192" s="10"/>
      <c r="BF3192" s="10"/>
      <c r="BG3192" s="10"/>
      <c r="BH3192" s="10"/>
    </row>
    <row r="3193" spans="1:60" ht="15" customHeight="1" x14ac:dyDescent="0.2">
      <c r="A3193" s="1"/>
      <c r="B3193" s="22"/>
      <c r="C3193" s="17"/>
      <c r="D3193" s="18"/>
      <c r="E3193" s="14"/>
      <c r="F3193" s="14"/>
      <c r="G3193" s="14"/>
      <c r="H3193" s="14"/>
      <c r="I3193" s="14"/>
      <c r="J3193" s="14"/>
      <c r="K3193" s="14"/>
      <c r="L3193" s="14"/>
      <c r="M3193" s="14"/>
      <c r="N3193" s="14"/>
      <c r="O3193" s="14"/>
      <c r="P3193" s="14"/>
      <c r="Q3193" s="14"/>
      <c r="R3193" s="4"/>
      <c r="S3193" s="4"/>
      <c r="T3193" s="4"/>
      <c r="U3193" s="4"/>
      <c r="V3193" s="4"/>
      <c r="W3193" s="4"/>
      <c r="X3193" s="4"/>
      <c r="Y3193" s="4"/>
      <c r="Z3193" s="4"/>
      <c r="AA3193" s="4"/>
      <c r="AB3193" s="8"/>
      <c r="AC3193" s="8"/>
      <c r="AD3193" s="8"/>
      <c r="AE3193" s="8"/>
      <c r="AF3193" s="8"/>
      <c r="AG3193" s="8"/>
      <c r="AH3193" s="8"/>
      <c r="AI3193" s="8"/>
      <c r="AJ3193" s="8"/>
      <c r="AK3193" s="8"/>
      <c r="AL3193" s="8"/>
      <c r="AM3193" s="8"/>
      <c r="AN3193" s="8"/>
      <c r="AO3193" s="8"/>
      <c r="AP3193" s="15"/>
      <c r="AQ3193" s="15"/>
      <c r="AR3193" s="15"/>
      <c r="AS3193" s="15"/>
      <c r="AT3193" s="15"/>
      <c r="AU3193" s="15"/>
      <c r="AV3193" s="15"/>
      <c r="AW3193" s="15"/>
      <c r="AX3193" s="15"/>
      <c r="AY3193" s="15"/>
      <c r="AZ3193" s="10"/>
      <c r="BA3193" s="10"/>
      <c r="BB3193" s="10"/>
      <c r="BC3193" s="10"/>
      <c r="BD3193" s="10"/>
      <c r="BE3193" s="10"/>
      <c r="BF3193" s="10"/>
      <c r="BG3193" s="10"/>
      <c r="BH3193" s="10"/>
    </row>
    <row r="3194" spans="1:60" ht="15" customHeight="1" x14ac:dyDescent="0.2">
      <c r="A3194" s="1"/>
      <c r="B3194" s="40">
        <v>33</v>
      </c>
      <c r="C3194" s="17" t="s">
        <v>83</v>
      </c>
      <c r="D3194" s="18"/>
      <c r="E3194" s="14"/>
      <c r="F3194" s="14"/>
      <c r="G3194" s="14"/>
      <c r="H3194" s="14"/>
      <c r="I3194" s="14"/>
      <c r="J3194" s="14"/>
      <c r="K3194" s="14"/>
      <c r="L3194" s="14"/>
      <c r="M3194" s="14"/>
      <c r="N3194" s="14"/>
      <c r="O3194" s="14"/>
      <c r="P3194" s="14"/>
      <c r="Q3194" s="14"/>
      <c r="R3194" s="4"/>
      <c r="S3194" s="4"/>
      <c r="T3194" s="4"/>
      <c r="U3194" s="4"/>
      <c r="V3194" s="4"/>
      <c r="W3194" s="4"/>
      <c r="X3194" s="4"/>
      <c r="Y3194" s="4"/>
      <c r="Z3194" s="4"/>
      <c r="AA3194" s="4"/>
      <c r="AB3194" s="8"/>
      <c r="AC3194" s="8"/>
      <c r="AD3194" s="8"/>
      <c r="AE3194" s="8"/>
      <c r="AF3194" s="8"/>
      <c r="AG3194" s="8"/>
      <c r="AH3194" s="8"/>
      <c r="AI3194" s="8"/>
      <c r="AJ3194" s="8"/>
      <c r="AK3194" s="8"/>
      <c r="AL3194" s="8"/>
      <c r="AM3194" s="8"/>
      <c r="AN3194" s="8"/>
      <c r="AO3194" s="8"/>
      <c r="AP3194" s="15"/>
      <c r="AQ3194" s="15"/>
      <c r="AR3194" s="15"/>
      <c r="AS3194" s="15"/>
      <c r="AT3194" s="15"/>
      <c r="AU3194" s="15"/>
      <c r="AV3194" s="15"/>
      <c r="AW3194" s="15"/>
      <c r="AX3194" s="15"/>
      <c r="AY3194" s="15"/>
      <c r="AZ3194" s="10"/>
      <c r="BA3194" s="10"/>
      <c r="BB3194" s="10"/>
      <c r="BC3194" s="10"/>
      <c r="BD3194" s="10"/>
      <c r="BE3194" s="10"/>
      <c r="BF3194" s="10"/>
      <c r="BG3194" s="10"/>
      <c r="BH3194" s="10"/>
    </row>
    <row r="3195" spans="1:60" ht="15" customHeight="1" x14ac:dyDescent="0.2">
      <c r="A3195" s="1"/>
      <c r="B3195" s="40">
        <v>38</v>
      </c>
      <c r="C3195" s="17" t="s">
        <v>84</v>
      </c>
      <c r="D3195" s="18"/>
      <c r="E3195" s="14"/>
      <c r="F3195" s="14"/>
      <c r="G3195" s="14"/>
      <c r="H3195" s="14"/>
      <c r="I3195" s="14"/>
      <c r="J3195" s="14"/>
      <c r="K3195" s="14"/>
      <c r="L3195" s="14"/>
      <c r="M3195" s="14"/>
      <c r="N3195" s="14"/>
      <c r="O3195" s="14"/>
      <c r="P3195" s="14"/>
      <c r="Q3195" s="1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8"/>
      <c r="AC3195" s="8"/>
      <c r="AD3195" s="8"/>
      <c r="AE3195" s="8"/>
      <c r="AF3195" s="8"/>
      <c r="AG3195" s="8"/>
      <c r="AH3195" s="8"/>
      <c r="AI3195" s="8"/>
      <c r="AJ3195" s="8"/>
      <c r="AK3195" s="8"/>
      <c r="AL3195" s="8"/>
      <c r="AM3195" s="8"/>
      <c r="AN3195" s="8"/>
      <c r="AO3195" s="8"/>
      <c r="AP3195" s="15"/>
      <c r="AQ3195" s="15"/>
      <c r="AR3195" s="15"/>
      <c r="AS3195" s="15"/>
      <c r="AT3195" s="15"/>
      <c r="AU3195" s="15"/>
      <c r="AV3195" s="15"/>
      <c r="AW3195" s="15"/>
      <c r="AX3195" s="15"/>
      <c r="AY3195" s="15"/>
      <c r="AZ3195" s="10"/>
      <c r="BA3195" s="10"/>
      <c r="BB3195" s="10"/>
      <c r="BC3195" s="10"/>
      <c r="BD3195" s="10"/>
      <c r="BE3195" s="10"/>
      <c r="BF3195" s="10"/>
      <c r="BG3195" s="10"/>
      <c r="BH3195" s="10"/>
    </row>
    <row r="3196" spans="1:60" ht="15" customHeight="1" x14ac:dyDescent="0.2">
      <c r="A3196" s="1"/>
      <c r="B3196" s="40">
        <v>34</v>
      </c>
      <c r="C3196" s="299" t="s">
        <v>85</v>
      </c>
      <c r="D3196" s="18"/>
      <c r="E3196" s="14">
        <v>5</v>
      </c>
      <c r="F3196" s="14"/>
      <c r="G3196" s="14"/>
      <c r="H3196" s="14"/>
      <c r="I3196" s="14"/>
      <c r="J3196" s="14"/>
      <c r="K3196" s="14"/>
      <c r="L3196" s="14"/>
      <c r="M3196" s="14"/>
      <c r="N3196" s="14"/>
      <c r="O3196" s="14"/>
      <c r="P3196" s="14"/>
      <c r="Q3196" s="14"/>
      <c r="R3196" s="4"/>
      <c r="S3196" s="4"/>
      <c r="T3196" s="4"/>
      <c r="U3196" s="4"/>
      <c r="V3196" s="4"/>
      <c r="W3196" s="4"/>
      <c r="X3196" s="4"/>
      <c r="Y3196" s="4"/>
      <c r="Z3196" s="4"/>
      <c r="AA3196" s="4"/>
      <c r="AB3196" s="8"/>
      <c r="AC3196" s="8"/>
      <c r="AD3196" s="8"/>
      <c r="AE3196" s="8"/>
      <c r="AF3196" s="8"/>
      <c r="AG3196" s="8"/>
      <c r="AH3196" s="8"/>
      <c r="AI3196" s="8"/>
      <c r="AJ3196" s="8"/>
      <c r="AK3196" s="8"/>
      <c r="AL3196" s="8"/>
      <c r="AM3196" s="8"/>
      <c r="AN3196" s="8"/>
      <c r="AO3196" s="8"/>
      <c r="AP3196" s="15"/>
      <c r="AQ3196" s="15"/>
      <c r="AR3196" s="15"/>
      <c r="AS3196" s="15"/>
      <c r="AT3196" s="15"/>
      <c r="AU3196" s="15"/>
      <c r="AV3196" s="15"/>
      <c r="AW3196" s="15"/>
      <c r="AX3196" s="15"/>
      <c r="AY3196" s="15"/>
      <c r="AZ3196" s="10"/>
      <c r="BA3196" s="10"/>
      <c r="BB3196" s="10"/>
      <c r="BC3196" s="10"/>
      <c r="BD3196" s="10"/>
      <c r="BE3196" s="10"/>
      <c r="BF3196" s="10"/>
      <c r="BG3196" s="10"/>
      <c r="BH3196" s="10"/>
    </row>
    <row r="3197" spans="1:60" ht="15" customHeight="1" x14ac:dyDescent="0.2">
      <c r="A3197" s="1"/>
      <c r="B3197" s="22"/>
      <c r="C3197" s="17" t="s">
        <v>507</v>
      </c>
      <c r="D3197" s="18"/>
      <c r="E3197" s="14"/>
      <c r="F3197" s="14"/>
      <c r="G3197" s="14"/>
      <c r="H3197" s="14"/>
      <c r="I3197" s="14"/>
      <c r="J3197" s="14"/>
      <c r="K3197" s="14"/>
      <c r="L3197" s="14"/>
      <c r="M3197" s="14"/>
      <c r="N3197" s="14"/>
      <c r="O3197" s="14"/>
      <c r="P3197" s="14"/>
      <c r="Q3197" s="14"/>
      <c r="R3197" s="4"/>
      <c r="S3197" s="4"/>
      <c r="T3197" s="4"/>
      <c r="U3197" s="4"/>
      <c r="V3197" s="4"/>
      <c r="W3197" s="4"/>
      <c r="X3197" s="4"/>
      <c r="Y3197" s="4"/>
      <c r="Z3197" s="4"/>
      <c r="AA3197" s="4"/>
      <c r="AB3197" s="8"/>
      <c r="AC3197" s="8"/>
      <c r="AD3197" s="8"/>
      <c r="AE3197" s="8"/>
      <c r="AF3197" s="8"/>
      <c r="AG3197" s="8"/>
      <c r="AH3197" s="8"/>
      <c r="AI3197" s="8"/>
      <c r="AJ3197" s="8"/>
      <c r="AK3197" s="8"/>
      <c r="AL3197" s="8"/>
      <c r="AM3197" s="8"/>
      <c r="AN3197" s="8"/>
      <c r="AO3197" s="8"/>
      <c r="AP3197" s="15"/>
      <c r="AQ3197" s="15"/>
      <c r="AR3197" s="15"/>
      <c r="AS3197" s="15"/>
      <c r="AT3197" s="15"/>
      <c r="AU3197" s="15"/>
      <c r="AV3197" s="15"/>
      <c r="AW3197" s="15"/>
      <c r="AX3197" s="15"/>
      <c r="AY3197" s="15"/>
      <c r="AZ3197" s="10"/>
      <c r="BA3197" s="10"/>
      <c r="BB3197" s="10"/>
      <c r="BC3197" s="10"/>
      <c r="BD3197" s="10"/>
      <c r="BE3197" s="10"/>
      <c r="BF3197" s="10"/>
      <c r="BG3197" s="10"/>
      <c r="BH3197" s="10"/>
    </row>
    <row r="3198" spans="1:60" ht="15" customHeight="1" x14ac:dyDescent="0.2">
      <c r="A3198" s="1"/>
      <c r="B3198" s="22"/>
      <c r="C3198" s="17"/>
      <c r="D3198" s="18"/>
      <c r="E3198" s="14"/>
      <c r="F3198" s="14"/>
      <c r="G3198" s="14"/>
      <c r="H3198" s="14"/>
      <c r="I3198" s="14"/>
      <c r="J3198" s="14"/>
      <c r="K3198" s="14"/>
      <c r="L3198" s="14"/>
      <c r="M3198" s="14"/>
      <c r="N3198" s="14"/>
      <c r="O3198" s="14"/>
      <c r="P3198" s="14"/>
      <c r="Q3198" s="1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8"/>
      <c r="AC3198" s="8"/>
      <c r="AD3198" s="8"/>
      <c r="AE3198" s="8"/>
      <c r="AF3198" s="8"/>
      <c r="AG3198" s="8"/>
      <c r="AH3198" s="8"/>
      <c r="AI3198" s="8"/>
      <c r="AJ3198" s="8"/>
      <c r="AK3198" s="8"/>
      <c r="AL3198" s="8"/>
      <c r="AM3198" s="8"/>
      <c r="AN3198" s="8"/>
      <c r="AO3198" s="8"/>
      <c r="AP3198" s="15"/>
      <c r="AQ3198" s="15"/>
      <c r="AR3198" s="15"/>
      <c r="AS3198" s="15"/>
      <c r="AT3198" s="15"/>
      <c r="AU3198" s="15"/>
      <c r="AV3198" s="15"/>
      <c r="AW3198" s="15"/>
      <c r="AX3198" s="15"/>
      <c r="AY3198" s="15"/>
      <c r="AZ3198" s="10"/>
      <c r="BA3198" s="10"/>
      <c r="BB3198" s="10"/>
      <c r="BC3198" s="10"/>
      <c r="BD3198" s="10"/>
      <c r="BE3198" s="10"/>
      <c r="BF3198" s="10"/>
      <c r="BG3198" s="10"/>
      <c r="BH3198" s="10"/>
    </row>
    <row r="3199" spans="1:60" ht="15" customHeight="1" x14ac:dyDescent="0.2">
      <c r="A3199" s="1"/>
      <c r="B3199" s="22"/>
      <c r="C3199" s="300" t="s">
        <v>86</v>
      </c>
      <c r="D3199" s="18"/>
      <c r="E3199" s="14"/>
      <c r="F3199" s="14"/>
      <c r="G3199" s="14"/>
      <c r="H3199" s="14"/>
      <c r="I3199" s="14"/>
      <c r="J3199" s="14"/>
      <c r="K3199" s="14"/>
      <c r="L3199" s="14"/>
      <c r="M3199" s="14"/>
      <c r="N3199" s="14"/>
      <c r="O3199" s="14"/>
      <c r="P3199" s="14"/>
      <c r="Q3199" s="1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8"/>
      <c r="AC3199" s="8"/>
      <c r="AD3199" s="8"/>
      <c r="AE3199" s="8"/>
      <c r="AF3199" s="8"/>
      <c r="AG3199" s="8"/>
      <c r="AH3199" s="8"/>
      <c r="AI3199" s="8"/>
      <c r="AJ3199" s="8"/>
      <c r="AK3199" s="8"/>
      <c r="AL3199" s="8"/>
      <c r="AM3199" s="8"/>
      <c r="AN3199" s="8"/>
      <c r="AO3199" s="8"/>
      <c r="AP3199" s="15"/>
      <c r="AQ3199" s="15"/>
      <c r="AR3199" s="15"/>
      <c r="AS3199" s="15"/>
      <c r="AT3199" s="15"/>
      <c r="AU3199" s="15"/>
      <c r="AV3199" s="15"/>
      <c r="AW3199" s="15"/>
      <c r="AX3199" s="15"/>
      <c r="AY3199" s="15"/>
      <c r="AZ3199" s="10"/>
      <c r="BA3199" s="10"/>
      <c r="BB3199" s="10"/>
      <c r="BC3199" s="10"/>
      <c r="BD3199" s="10"/>
      <c r="BE3199" s="10"/>
      <c r="BF3199" s="10"/>
      <c r="BG3199" s="10"/>
      <c r="BH3199" s="10"/>
    </row>
    <row r="3200" spans="1:60" ht="15" customHeight="1" x14ac:dyDescent="0.2">
      <c r="A3200" s="1"/>
      <c r="B3200" s="42">
        <v>35</v>
      </c>
      <c r="C3200" s="17" t="s">
        <v>87</v>
      </c>
      <c r="D3200" s="18"/>
      <c r="E3200" s="14"/>
      <c r="F3200" s="14"/>
      <c r="G3200" s="14"/>
      <c r="H3200" s="14"/>
      <c r="I3200" s="14"/>
      <c r="J3200" s="14"/>
      <c r="K3200" s="14"/>
      <c r="L3200" s="14"/>
      <c r="M3200" s="14"/>
      <c r="N3200" s="14"/>
      <c r="O3200" s="14"/>
      <c r="P3200" s="14"/>
      <c r="Q3200" s="14"/>
      <c r="R3200" s="4"/>
      <c r="S3200" s="4"/>
      <c r="T3200" s="4"/>
      <c r="U3200" s="4"/>
      <c r="V3200" s="4"/>
      <c r="W3200" s="4"/>
      <c r="X3200" s="4"/>
      <c r="Y3200" s="4"/>
      <c r="Z3200" s="4"/>
      <c r="AA3200" s="4"/>
      <c r="AB3200" s="8"/>
      <c r="AC3200" s="8"/>
      <c r="AD3200" s="8"/>
      <c r="AE3200" s="8"/>
      <c r="AF3200" s="8"/>
      <c r="AG3200" s="8"/>
      <c r="AH3200" s="8"/>
      <c r="AI3200" s="8"/>
      <c r="AJ3200" s="8"/>
      <c r="AK3200" s="8"/>
      <c r="AL3200" s="8"/>
      <c r="AM3200" s="8"/>
      <c r="AN3200" s="8"/>
      <c r="AO3200" s="8"/>
      <c r="AP3200" s="15"/>
      <c r="AQ3200" s="15"/>
      <c r="AR3200" s="15"/>
      <c r="AS3200" s="15"/>
      <c r="AT3200" s="15"/>
      <c r="AU3200" s="15"/>
      <c r="AV3200" s="15"/>
      <c r="AW3200" s="15"/>
      <c r="AX3200" s="15"/>
      <c r="AY3200" s="15"/>
      <c r="AZ3200" s="10"/>
      <c r="BA3200" s="10"/>
      <c r="BB3200" s="10"/>
      <c r="BC3200" s="10"/>
      <c r="BD3200" s="10"/>
      <c r="BE3200" s="10"/>
      <c r="BF3200" s="10"/>
      <c r="BG3200" s="10"/>
      <c r="BH3200" s="10"/>
    </row>
    <row r="3201" spans="1:60" ht="15" customHeight="1" x14ac:dyDescent="0.2">
      <c r="A3201" s="1"/>
      <c r="B3201" s="1"/>
      <c r="C3201" s="43"/>
      <c r="D3201" s="14"/>
      <c r="E3201" s="14"/>
      <c r="F3201" s="14"/>
      <c r="G3201" s="14"/>
      <c r="H3201" s="14"/>
      <c r="I3201" s="14"/>
      <c r="J3201" s="14"/>
      <c r="K3201" s="14"/>
      <c r="L3201" s="14"/>
      <c r="M3201" s="14"/>
      <c r="N3201" s="14"/>
      <c r="O3201" s="14"/>
      <c r="P3201" s="14"/>
      <c r="Q3201" s="14"/>
      <c r="R3201" s="4"/>
      <c r="S3201" s="4"/>
      <c r="T3201" s="4"/>
      <c r="U3201" s="4"/>
      <c r="V3201" s="4"/>
      <c r="W3201" s="4"/>
      <c r="X3201" s="4"/>
      <c r="Y3201" s="4"/>
      <c r="Z3201" s="4"/>
      <c r="AA3201" s="4"/>
      <c r="AB3201" s="8"/>
      <c r="AC3201" s="8"/>
      <c r="AD3201" s="8"/>
      <c r="AE3201" s="8"/>
      <c r="AF3201" s="8"/>
      <c r="AG3201" s="8"/>
      <c r="AH3201" s="8"/>
      <c r="AI3201" s="8"/>
      <c r="AJ3201" s="8"/>
      <c r="AK3201" s="8"/>
      <c r="AL3201" s="8"/>
      <c r="AM3201" s="8"/>
      <c r="AN3201" s="8"/>
      <c r="AO3201" s="8"/>
      <c r="AP3201" s="15"/>
      <c r="AQ3201" s="15"/>
      <c r="AR3201" s="15"/>
      <c r="AS3201" s="15"/>
      <c r="AT3201" s="15"/>
      <c r="AU3201" s="15"/>
      <c r="AV3201" s="15"/>
      <c r="AW3201" s="15"/>
      <c r="AX3201" s="15"/>
      <c r="AY3201" s="15"/>
      <c r="AZ3201" s="10"/>
      <c r="BA3201" s="10"/>
      <c r="BB3201" s="10"/>
      <c r="BC3201" s="10"/>
      <c r="BD3201" s="10"/>
      <c r="BE3201" s="10"/>
      <c r="BF3201" s="10"/>
      <c r="BG3201" s="10"/>
      <c r="BH3201" s="10"/>
    </row>
    <row r="3202" spans="1:60" ht="15" customHeight="1" x14ac:dyDescent="0.2">
      <c r="A3202" s="1"/>
      <c r="B3202" s="1"/>
      <c r="D3202" s="14"/>
      <c r="E3202" s="14"/>
      <c r="F3202" s="14"/>
      <c r="G3202" s="14"/>
      <c r="H3202" s="14"/>
      <c r="I3202" s="14"/>
      <c r="J3202" s="14"/>
      <c r="K3202" s="14"/>
      <c r="L3202" s="14"/>
      <c r="M3202" s="14"/>
      <c r="N3202" s="14"/>
      <c r="O3202" s="14"/>
      <c r="P3202" s="14"/>
      <c r="Q3202" s="14"/>
      <c r="R3202" s="4"/>
      <c r="S3202" s="4"/>
      <c r="T3202" s="4"/>
      <c r="U3202" s="4"/>
      <c r="V3202" s="4"/>
      <c r="W3202" s="4"/>
      <c r="X3202" s="4"/>
      <c r="Y3202" s="4"/>
      <c r="Z3202" s="4"/>
      <c r="AA3202" s="4"/>
      <c r="AB3202" s="8"/>
      <c r="AC3202" s="8"/>
      <c r="AD3202" s="8"/>
      <c r="AE3202" s="8"/>
      <c r="AF3202" s="8"/>
      <c r="AG3202" s="8"/>
      <c r="AH3202" s="8"/>
      <c r="AI3202" s="8"/>
      <c r="AJ3202" s="8"/>
      <c r="AK3202" s="8"/>
      <c r="AL3202" s="8"/>
      <c r="AM3202" s="8"/>
      <c r="AN3202" s="8"/>
      <c r="AO3202" s="8"/>
      <c r="AP3202" s="15"/>
      <c r="AQ3202" s="15"/>
      <c r="AR3202" s="15"/>
      <c r="AS3202" s="15"/>
      <c r="AT3202" s="15"/>
      <c r="AU3202" s="15"/>
      <c r="AV3202" s="15"/>
      <c r="AW3202" s="15"/>
      <c r="AX3202" s="15"/>
      <c r="AY3202" s="15"/>
      <c r="AZ3202" s="10"/>
      <c r="BA3202" s="10"/>
      <c r="BB3202" s="10"/>
      <c r="BC3202" s="10"/>
      <c r="BD3202" s="10"/>
      <c r="BE3202" s="10"/>
      <c r="BF3202" s="10"/>
      <c r="BG3202" s="10"/>
      <c r="BH3202" s="10"/>
    </row>
    <row r="3203" spans="1:60" ht="15" customHeight="1" x14ac:dyDescent="0.2">
      <c r="A3203" s="33"/>
      <c r="B3203" s="33"/>
      <c r="C3203" s="33"/>
      <c r="D3203" s="33">
        <f t="shared" ref="D3203:AY3203" si="611">SUM(D3155:D3202)</f>
        <v>29</v>
      </c>
      <c r="E3203" s="33">
        <f t="shared" si="611"/>
        <v>24</v>
      </c>
      <c r="F3203" s="33">
        <f t="shared" si="611"/>
        <v>10</v>
      </c>
      <c r="G3203" s="33">
        <f t="shared" si="611"/>
        <v>6</v>
      </c>
      <c r="H3203" s="33">
        <f t="shared" si="611"/>
        <v>3</v>
      </c>
      <c r="I3203" s="33">
        <f t="shared" si="611"/>
        <v>0</v>
      </c>
      <c r="J3203" s="33">
        <f t="shared" si="611"/>
        <v>0</v>
      </c>
      <c r="K3203" s="33">
        <f t="shared" si="611"/>
        <v>0</v>
      </c>
      <c r="L3203" s="33">
        <f t="shared" si="611"/>
        <v>6</v>
      </c>
      <c r="M3203" s="33">
        <f t="shared" si="611"/>
        <v>1</v>
      </c>
      <c r="N3203" s="33">
        <f t="shared" si="611"/>
        <v>2</v>
      </c>
      <c r="O3203" s="33">
        <f t="shared" si="611"/>
        <v>0</v>
      </c>
      <c r="P3203" s="33">
        <f t="shared" si="611"/>
        <v>0</v>
      </c>
      <c r="Q3203" s="33">
        <f t="shared" si="611"/>
        <v>0</v>
      </c>
      <c r="R3203" s="33">
        <f t="shared" si="611"/>
        <v>1</v>
      </c>
      <c r="S3203" s="33">
        <f t="shared" si="611"/>
        <v>0</v>
      </c>
      <c r="T3203" s="33">
        <f t="shared" si="611"/>
        <v>1</v>
      </c>
      <c r="U3203" s="33">
        <f t="shared" si="611"/>
        <v>3</v>
      </c>
      <c r="V3203" s="33">
        <f t="shared" si="611"/>
        <v>0</v>
      </c>
      <c r="W3203" s="33">
        <f t="shared" si="611"/>
        <v>0</v>
      </c>
      <c r="X3203" s="33">
        <f t="shared" si="611"/>
        <v>0</v>
      </c>
      <c r="Y3203" s="33">
        <f t="shared" si="611"/>
        <v>1</v>
      </c>
      <c r="Z3203" s="33">
        <f t="shared" si="611"/>
        <v>3</v>
      </c>
      <c r="AA3203" s="33">
        <f t="shared" si="611"/>
        <v>0</v>
      </c>
      <c r="AB3203" s="33">
        <f t="shared" si="611"/>
        <v>63</v>
      </c>
      <c r="AC3203" s="33">
        <f t="shared" si="611"/>
        <v>0</v>
      </c>
      <c r="AD3203" s="33">
        <f t="shared" si="611"/>
        <v>0</v>
      </c>
      <c r="AE3203" s="33">
        <f t="shared" si="611"/>
        <v>2</v>
      </c>
      <c r="AF3203" s="33">
        <f t="shared" si="611"/>
        <v>1</v>
      </c>
      <c r="AG3203" s="33">
        <f t="shared" si="611"/>
        <v>2</v>
      </c>
      <c r="AH3203" s="33">
        <f t="shared" si="611"/>
        <v>0</v>
      </c>
      <c r="AI3203" s="33">
        <f t="shared" si="611"/>
        <v>0</v>
      </c>
      <c r="AJ3203" s="33">
        <f t="shared" si="611"/>
        <v>0</v>
      </c>
      <c r="AK3203" s="33">
        <f t="shared" si="611"/>
        <v>11</v>
      </c>
      <c r="AL3203" s="33">
        <f t="shared" si="611"/>
        <v>6</v>
      </c>
      <c r="AM3203" s="33">
        <f t="shared" si="611"/>
        <v>1</v>
      </c>
      <c r="AN3203" s="33">
        <f t="shared" si="611"/>
        <v>2</v>
      </c>
      <c r="AO3203" s="33">
        <f t="shared" si="611"/>
        <v>10</v>
      </c>
      <c r="AP3203" s="33">
        <f t="shared" si="611"/>
        <v>0</v>
      </c>
      <c r="AQ3203" s="33">
        <f t="shared" si="611"/>
        <v>0</v>
      </c>
      <c r="AR3203" s="33">
        <f t="shared" si="611"/>
        <v>0</v>
      </c>
      <c r="AS3203" s="33">
        <f t="shared" si="611"/>
        <v>0</v>
      </c>
      <c r="AT3203" s="33">
        <f t="shared" si="611"/>
        <v>0</v>
      </c>
      <c r="AU3203" s="33">
        <f t="shared" si="611"/>
        <v>0</v>
      </c>
      <c r="AV3203" s="33">
        <f t="shared" si="611"/>
        <v>0</v>
      </c>
      <c r="AW3203" s="33">
        <f t="shared" si="611"/>
        <v>0</v>
      </c>
      <c r="AX3203" s="33">
        <f t="shared" si="611"/>
        <v>0</v>
      </c>
      <c r="AY3203" s="33">
        <f t="shared" si="611"/>
        <v>0</v>
      </c>
      <c r="AZ3203" s="10"/>
      <c r="BA3203" s="10"/>
      <c r="BB3203" s="10"/>
      <c r="BC3203" s="10"/>
      <c r="BD3203" s="10"/>
      <c r="BE3203" s="10"/>
      <c r="BF3203" s="10"/>
      <c r="BG3203" s="10"/>
      <c r="BH3203" s="10"/>
    </row>
    <row r="3204" spans="1:60" ht="15" customHeight="1" x14ac:dyDescent="0.2">
      <c r="A3204" s="44"/>
      <c r="B3204" s="44"/>
      <c r="C3204" s="44"/>
      <c r="D3204" s="44"/>
      <c r="E3204" s="44"/>
      <c r="F3204" s="44"/>
      <c r="G3204" s="44"/>
      <c r="H3204" s="44"/>
      <c r="I3204" s="44"/>
      <c r="J3204" s="44"/>
      <c r="K3204" s="44"/>
      <c r="L3204" s="44"/>
      <c r="M3204" s="44"/>
      <c r="N3204" s="44"/>
      <c r="O3204" s="44"/>
      <c r="P3204" s="44"/>
      <c r="Q3204" s="44"/>
      <c r="R3204" s="44"/>
      <c r="S3204" s="44"/>
      <c r="T3204" s="44"/>
      <c r="U3204" s="44"/>
      <c r="V3204" s="44"/>
      <c r="W3204" s="44"/>
      <c r="X3204" s="44"/>
    </row>
    <row r="3205" spans="1:60" ht="15" customHeight="1" x14ac:dyDescent="0.2">
      <c r="A3205" s="44"/>
      <c r="B3205" s="44"/>
      <c r="C3205" s="44"/>
      <c r="D3205" s="44"/>
      <c r="E3205" s="44"/>
      <c r="F3205" s="44"/>
      <c r="G3205" s="44"/>
      <c r="H3205" s="44"/>
      <c r="I3205" s="44"/>
      <c r="J3205" s="44"/>
      <c r="K3205" s="44"/>
      <c r="L3205" s="44"/>
      <c r="M3205" s="44"/>
      <c r="N3205" s="44"/>
      <c r="O3205" s="44"/>
      <c r="P3205" s="44"/>
      <c r="Q3205" s="44"/>
      <c r="R3205" s="44"/>
      <c r="S3205" s="44"/>
      <c r="T3205" s="44"/>
      <c r="U3205" s="44"/>
      <c r="V3205" s="44"/>
      <c r="W3205" s="44"/>
      <c r="X3205" s="44"/>
    </row>
    <row r="3206" spans="1:60" ht="15" customHeight="1" x14ac:dyDescent="0.2">
      <c r="A3206" s="44"/>
      <c r="B3206" s="44"/>
      <c r="C3206" s="44"/>
      <c r="D3206" s="44"/>
      <c r="E3206" s="44"/>
      <c r="F3206" s="44"/>
      <c r="G3206" s="44"/>
      <c r="H3206" s="44"/>
      <c r="I3206" s="44"/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</row>
    <row r="3207" spans="1:60" ht="15" customHeight="1" x14ac:dyDescent="0.2">
      <c r="A3207" s="45"/>
      <c r="B3207" s="45"/>
      <c r="C3207" s="45"/>
      <c r="D3207" s="45"/>
      <c r="E3207" s="45"/>
      <c r="F3207" s="45"/>
      <c r="G3207" s="45"/>
      <c r="H3207" s="45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</row>
    <row r="3208" spans="1:60" ht="15" customHeight="1" x14ac:dyDescent="0.2">
      <c r="A3208" s="45"/>
      <c r="B3208" s="45"/>
      <c r="C3208" s="45"/>
      <c r="D3208" s="45"/>
      <c r="E3208" s="45"/>
      <c r="F3208" s="45"/>
      <c r="G3208" s="45"/>
      <c r="H3208" s="45"/>
      <c r="I3208" s="44"/>
      <c r="J3208" s="44"/>
      <c r="K3208" s="44"/>
      <c r="L3208" s="46"/>
      <c r="M3208" s="46"/>
      <c r="N3208" s="46"/>
      <c r="O3208" s="46"/>
      <c r="P3208" s="46"/>
      <c r="Q3208" s="46"/>
      <c r="R3208" s="46"/>
      <c r="S3208" s="46"/>
      <c r="T3208" s="46"/>
      <c r="U3208" s="46"/>
      <c r="V3208" s="46"/>
      <c r="W3208" s="46"/>
      <c r="X3208" s="46"/>
      <c r="Y3208" s="46"/>
      <c r="Z3208" s="46"/>
      <c r="AA3208" s="46"/>
    </row>
    <row r="3209" spans="1:60" ht="15" customHeight="1" x14ac:dyDescent="0.6">
      <c r="A3209" s="45"/>
      <c r="B3209" s="47" t="s">
        <v>88</v>
      </c>
      <c r="C3209" s="48"/>
      <c r="D3209" s="48"/>
      <c r="E3209" s="48"/>
      <c r="F3209" s="48"/>
      <c r="G3209" s="48"/>
      <c r="H3209" s="45"/>
      <c r="I3209" s="44"/>
      <c r="J3209" s="44"/>
      <c r="K3209" s="44"/>
      <c r="L3209" s="46"/>
      <c r="M3209" s="46"/>
      <c r="N3209" s="46"/>
      <c r="O3209" s="46"/>
      <c r="P3209" s="46"/>
      <c r="Q3209" s="46"/>
      <c r="R3209" s="46"/>
      <c r="S3209" s="46"/>
      <c r="T3209" s="46"/>
      <c r="U3209" s="46"/>
      <c r="V3209" s="46"/>
      <c r="W3209" s="46"/>
      <c r="X3209" s="46"/>
      <c r="Y3209" s="46"/>
      <c r="Z3209" s="46"/>
      <c r="AA3209" s="46"/>
    </row>
    <row r="3210" spans="1:60" ht="15" customHeight="1" x14ac:dyDescent="0.2">
      <c r="A3210" s="45"/>
      <c r="B3210" s="49" t="s">
        <v>89</v>
      </c>
      <c r="C3210" s="33" t="s">
        <v>90</v>
      </c>
      <c r="D3210" s="33" t="s">
        <v>91</v>
      </c>
      <c r="E3210" s="33" t="s">
        <v>92</v>
      </c>
      <c r="F3210" s="50"/>
      <c r="G3210" s="50" t="s">
        <v>93</v>
      </c>
      <c r="H3210" s="45"/>
      <c r="I3210" s="44"/>
      <c r="J3210" s="44"/>
      <c r="K3210" s="44"/>
      <c r="L3210" s="46"/>
      <c r="M3210" s="46"/>
      <c r="N3210" s="46"/>
      <c r="O3210" s="46"/>
      <c r="P3210" s="46"/>
      <c r="Q3210" s="46"/>
      <c r="R3210" s="46"/>
      <c r="S3210" s="46"/>
      <c r="T3210" s="46"/>
      <c r="U3210" s="46"/>
      <c r="V3210" s="46"/>
      <c r="W3210" s="46"/>
      <c r="Y3210" s="51" t="s">
        <v>94</v>
      </c>
      <c r="Z3210" s="52"/>
      <c r="AA3210" s="52"/>
    </row>
    <row r="3211" spans="1:60" ht="15" customHeight="1" x14ac:dyDescent="0.2">
      <c r="A3211" s="45"/>
      <c r="B3211" s="53" t="s">
        <v>3</v>
      </c>
      <c r="C3211" s="15">
        <f>D3203</f>
        <v>29</v>
      </c>
      <c r="D3211" s="54">
        <f>S3214*C3211</f>
        <v>18879</v>
      </c>
      <c r="E3211" s="34">
        <f>T3213*C3211</f>
        <v>12760</v>
      </c>
      <c r="F3211" s="45"/>
      <c r="G3211" s="45"/>
      <c r="H3211" s="45"/>
      <c r="I3211" s="44"/>
      <c r="J3211" s="44"/>
      <c r="K3211" s="44"/>
      <c r="L3211" s="46"/>
      <c r="M3211" s="51" t="s">
        <v>95</v>
      </c>
      <c r="N3211" s="52"/>
      <c r="O3211" s="52"/>
      <c r="P3211" s="52"/>
      <c r="Q3211" s="52"/>
      <c r="R3211" s="51" t="s">
        <v>96</v>
      </c>
      <c r="S3211" s="52"/>
      <c r="T3211" s="46"/>
      <c r="U3211" s="51" t="s">
        <v>97</v>
      </c>
      <c r="V3211" s="52"/>
      <c r="W3211" s="46"/>
      <c r="Y3211" s="6" t="s">
        <v>98</v>
      </c>
      <c r="Z3211" s="55"/>
      <c r="AA3211" s="56"/>
    </row>
    <row r="3212" spans="1:60" ht="15" customHeight="1" x14ac:dyDescent="0.2">
      <c r="A3212" s="45"/>
      <c r="B3212" s="53" t="s">
        <v>99</v>
      </c>
      <c r="C3212" s="15">
        <f>E3203</f>
        <v>24</v>
      </c>
      <c r="D3212" s="54">
        <f>S3213*C3212</f>
        <v>15624</v>
      </c>
      <c r="E3212" s="34">
        <f>T3214*C3212</f>
        <v>10560</v>
      </c>
      <c r="F3212" s="45"/>
      <c r="G3212" s="45"/>
      <c r="H3212" s="45"/>
      <c r="I3212" s="44"/>
      <c r="J3212" s="44"/>
      <c r="K3212" s="44"/>
      <c r="L3212" s="46"/>
      <c r="M3212" s="6" t="s">
        <v>100</v>
      </c>
      <c r="N3212" s="52"/>
      <c r="O3212" s="52"/>
      <c r="P3212" s="52"/>
      <c r="Q3212" s="52"/>
      <c r="R3212" s="6"/>
      <c r="S3212" s="55" t="s">
        <v>101</v>
      </c>
      <c r="T3212" s="295"/>
      <c r="U3212" s="57" t="s">
        <v>102</v>
      </c>
      <c r="V3212" s="58">
        <f t="shared" ref="V3212:V3223" si="612">W3212*1.303</f>
        <v>8800.4619999999995</v>
      </c>
      <c r="W3212" s="59">
        <v>6754</v>
      </c>
      <c r="Y3212" s="60" t="s">
        <v>31</v>
      </c>
      <c r="Z3212" s="55">
        <f t="shared" ref="Z3212:Z3217" si="613">AA3212*1.32</f>
        <v>6204</v>
      </c>
      <c r="AA3212" s="56">
        <v>4700</v>
      </c>
    </row>
    <row r="3213" spans="1:60" ht="15" customHeight="1" x14ac:dyDescent="0.2">
      <c r="A3213" s="45"/>
      <c r="B3213" s="53" t="s">
        <v>103</v>
      </c>
      <c r="C3213" s="15">
        <f>F3203</f>
        <v>10</v>
      </c>
      <c r="D3213" s="54">
        <f>S3216*C3213</f>
        <v>9000</v>
      </c>
      <c r="E3213" s="34">
        <f>T3215*C3213</f>
        <v>6070</v>
      </c>
      <c r="F3213" s="45"/>
      <c r="G3213" s="45"/>
      <c r="H3213" s="61"/>
      <c r="I3213" s="44"/>
      <c r="J3213" s="44"/>
      <c r="K3213" s="44"/>
      <c r="L3213" s="46"/>
      <c r="M3213" s="6"/>
      <c r="N3213" s="52"/>
      <c r="O3213" s="52"/>
      <c r="P3213" s="52"/>
      <c r="Q3213" s="52"/>
      <c r="R3213" s="6" t="s">
        <v>104</v>
      </c>
      <c r="S3213" s="55">
        <v>651</v>
      </c>
      <c r="T3213" s="295">
        <v>440</v>
      </c>
      <c r="U3213" s="57" t="s">
        <v>105</v>
      </c>
      <c r="V3213" s="58">
        <f t="shared" si="612"/>
        <v>8800.4619999999995</v>
      </c>
      <c r="W3213" s="62">
        <v>6754</v>
      </c>
      <c r="Y3213" s="6" t="s">
        <v>33</v>
      </c>
      <c r="Z3213" s="55">
        <f t="shared" si="613"/>
        <v>6204</v>
      </c>
      <c r="AA3213" s="56">
        <v>4700</v>
      </c>
    </row>
    <row r="3214" spans="1:60" ht="15" customHeight="1" x14ac:dyDescent="0.2">
      <c r="A3214" s="45"/>
      <c r="B3214" s="53" t="s">
        <v>106</v>
      </c>
      <c r="C3214" s="15">
        <f>G3203</f>
        <v>6</v>
      </c>
      <c r="D3214" s="54">
        <f>S3216*C3214</f>
        <v>5400</v>
      </c>
      <c r="E3214" s="34">
        <f>T3216*C3214</f>
        <v>3642</v>
      </c>
      <c r="F3214" s="45"/>
      <c r="G3214" s="45"/>
      <c r="H3214" s="45"/>
      <c r="I3214" s="44"/>
      <c r="J3214" s="44"/>
      <c r="K3214" s="44"/>
      <c r="L3214" s="46"/>
      <c r="M3214" s="6" t="s">
        <v>107</v>
      </c>
      <c r="N3214" s="52"/>
      <c r="O3214" s="52"/>
      <c r="P3214" s="52"/>
      <c r="Q3214" s="52"/>
      <c r="R3214" s="6" t="s">
        <v>108</v>
      </c>
      <c r="S3214" s="55">
        <v>651</v>
      </c>
      <c r="T3214" s="295">
        <v>440</v>
      </c>
      <c r="U3214" s="6" t="s">
        <v>109</v>
      </c>
      <c r="V3214" s="58">
        <f t="shared" si="612"/>
        <v>4560.5</v>
      </c>
      <c r="W3214" s="59">
        <v>3500</v>
      </c>
      <c r="Y3214" s="6" t="s">
        <v>32</v>
      </c>
      <c r="Z3214" s="55">
        <f t="shared" si="613"/>
        <v>6204</v>
      </c>
      <c r="AA3214" s="56">
        <v>4700</v>
      </c>
    </row>
    <row r="3215" spans="1:60" ht="15" customHeight="1" x14ac:dyDescent="0.2">
      <c r="A3215" s="45"/>
      <c r="B3215" s="53" t="s">
        <v>7</v>
      </c>
      <c r="C3215" s="15">
        <f>H3203</f>
        <v>3</v>
      </c>
      <c r="D3215" s="54">
        <f>S3218*C3215</f>
        <v>3019.5</v>
      </c>
      <c r="E3215" s="34">
        <f>T3218*C3215</f>
        <v>2028</v>
      </c>
      <c r="F3215" s="45"/>
      <c r="G3215" s="45"/>
      <c r="H3215" s="45"/>
      <c r="I3215" s="44"/>
      <c r="J3215" s="44"/>
      <c r="K3215" s="44"/>
      <c r="L3215" s="46"/>
      <c r="M3215" s="6" t="s">
        <v>110</v>
      </c>
      <c r="N3215" s="55">
        <f>P3215*1.4</f>
        <v>1680</v>
      </c>
      <c r="O3215" s="52"/>
      <c r="P3215" s="63">
        <v>1200</v>
      </c>
      <c r="Q3215" s="52"/>
      <c r="R3215" s="6" t="s">
        <v>111</v>
      </c>
      <c r="S3215" s="55">
        <v>900</v>
      </c>
      <c r="T3215" s="295">
        <v>607</v>
      </c>
      <c r="U3215" s="57" t="s">
        <v>112</v>
      </c>
      <c r="V3215" s="58">
        <f t="shared" si="612"/>
        <v>2300.0556000000001</v>
      </c>
      <c r="W3215" s="62">
        <v>1765.2</v>
      </c>
      <c r="Y3215" s="6" t="s">
        <v>42</v>
      </c>
      <c r="Z3215" s="55">
        <f t="shared" si="613"/>
        <v>6600</v>
      </c>
      <c r="AA3215" s="56">
        <v>5000</v>
      </c>
    </row>
    <row r="3216" spans="1:60" ht="15" customHeight="1" x14ac:dyDescent="0.2">
      <c r="A3216" s="45"/>
      <c r="B3216" s="53" t="s">
        <v>8</v>
      </c>
      <c r="C3216" s="15">
        <f>I3203</f>
        <v>0</v>
      </c>
      <c r="D3216" s="54">
        <f>S3217*C3216</f>
        <v>0</v>
      </c>
      <c r="E3216" s="34">
        <f>D3277*C3216</f>
        <v>0</v>
      </c>
      <c r="F3216" s="45"/>
      <c r="G3216" s="45"/>
      <c r="H3216" s="45"/>
      <c r="I3216" s="44"/>
      <c r="J3216" s="44"/>
      <c r="K3216" s="44"/>
      <c r="L3216" s="46"/>
      <c r="M3216" s="6" t="s">
        <v>27</v>
      </c>
      <c r="N3216" s="55">
        <f>P3216*1.411</f>
        <v>1552.1000000000001</v>
      </c>
      <c r="O3216" s="52"/>
      <c r="P3216" s="64">
        <v>1100</v>
      </c>
      <c r="Q3216" s="65"/>
      <c r="R3216" s="6" t="s">
        <v>113</v>
      </c>
      <c r="S3216" s="55">
        <v>900</v>
      </c>
      <c r="T3216" s="295">
        <v>607</v>
      </c>
      <c r="U3216" s="57" t="s">
        <v>114</v>
      </c>
      <c r="V3216" s="58">
        <f t="shared" si="612"/>
        <v>1070.31026</v>
      </c>
      <c r="W3216" s="59">
        <v>821.42</v>
      </c>
      <c r="Y3216" s="6" t="s">
        <v>115</v>
      </c>
      <c r="Z3216" s="55">
        <f t="shared" si="613"/>
        <v>6600</v>
      </c>
      <c r="AA3216" s="56">
        <v>5000</v>
      </c>
    </row>
    <row r="3217" spans="1:27" ht="15" customHeight="1" x14ac:dyDescent="0.2">
      <c r="A3217" s="45"/>
      <c r="B3217" s="53" t="s">
        <v>116</v>
      </c>
      <c r="C3217" s="15">
        <f>J3203</f>
        <v>0</v>
      </c>
      <c r="D3217" s="54">
        <f t="shared" ref="D3217:D3218" si="614">S3222*C3217</f>
        <v>0</v>
      </c>
      <c r="E3217" s="34">
        <f t="shared" ref="E3217:E3218" si="615">D3280*C3217</f>
        <v>0</v>
      </c>
      <c r="F3217" s="45"/>
      <c r="G3217" s="45"/>
      <c r="H3217" s="45"/>
      <c r="I3217" s="44"/>
      <c r="J3217" s="44"/>
      <c r="K3217" s="44"/>
      <c r="L3217" s="46"/>
      <c r="M3217" s="6" t="s">
        <v>28</v>
      </c>
      <c r="N3217" s="55">
        <f t="shared" ref="N3217:N3221" si="616">P3217*1.4</f>
        <v>1330</v>
      </c>
      <c r="O3217" s="52"/>
      <c r="P3217" s="64">
        <v>950</v>
      </c>
      <c r="Q3217" s="65"/>
      <c r="R3217" s="6" t="s">
        <v>117</v>
      </c>
      <c r="S3217" s="55">
        <v>1304.19</v>
      </c>
      <c r="T3217" s="296">
        <v>1011</v>
      </c>
      <c r="U3217" s="66" t="s">
        <v>118</v>
      </c>
      <c r="V3217" s="58">
        <f t="shared" si="612"/>
        <v>1240.1953999999998</v>
      </c>
      <c r="W3217" s="62">
        <v>951.8</v>
      </c>
      <c r="Y3217" s="6" t="s">
        <v>119</v>
      </c>
      <c r="Z3217" s="55">
        <f t="shared" si="613"/>
        <v>6204</v>
      </c>
      <c r="AA3217" s="56">
        <v>4700</v>
      </c>
    </row>
    <row r="3218" spans="1:27" ht="15" customHeight="1" x14ac:dyDescent="0.2">
      <c r="A3218" s="45"/>
      <c r="B3218" s="53" t="s">
        <v>10</v>
      </c>
      <c r="C3218" s="15">
        <f>K3203</f>
        <v>0</v>
      </c>
      <c r="D3218" s="54">
        <f t="shared" si="614"/>
        <v>0</v>
      </c>
      <c r="E3218" s="34">
        <f>T3223*C3218</f>
        <v>0</v>
      </c>
      <c r="F3218" s="45"/>
      <c r="G3218" s="45"/>
      <c r="H3218" s="45"/>
      <c r="I3218" s="44"/>
      <c r="J3218" s="44"/>
      <c r="K3218" s="44"/>
      <c r="L3218" s="46"/>
      <c r="M3218" s="6" t="s">
        <v>120</v>
      </c>
      <c r="N3218" s="55">
        <f t="shared" si="616"/>
        <v>1889.9999999999998</v>
      </c>
      <c r="O3218" s="52"/>
      <c r="P3218" s="67">
        <v>1350</v>
      </c>
      <c r="Q3218" s="65"/>
      <c r="R3218" s="6" t="s">
        <v>121</v>
      </c>
      <c r="S3218" s="55">
        <v>1006.5</v>
      </c>
      <c r="T3218" s="295">
        <v>676</v>
      </c>
      <c r="U3218" s="6" t="s">
        <v>122</v>
      </c>
      <c r="V3218" s="58">
        <f t="shared" si="612"/>
        <v>8404.35</v>
      </c>
      <c r="W3218" s="59">
        <v>6450</v>
      </c>
      <c r="Y3218" s="6" t="s">
        <v>123</v>
      </c>
      <c r="Z3218" s="55">
        <v>9000</v>
      </c>
      <c r="AA3218" s="56">
        <v>6800</v>
      </c>
    </row>
    <row r="3219" spans="1:27" ht="15" customHeight="1" x14ac:dyDescent="0.2">
      <c r="A3219" s="45"/>
      <c r="B3219" s="53" t="s">
        <v>124</v>
      </c>
      <c r="C3219" s="15">
        <f>L3203</f>
        <v>6</v>
      </c>
      <c r="D3219" s="54">
        <f>S3219*C3219</f>
        <v>6301.92</v>
      </c>
      <c r="E3219" s="34">
        <f>D3279*C3219</f>
        <v>4146</v>
      </c>
      <c r="F3219" s="68" t="s">
        <v>92</v>
      </c>
      <c r="G3219" s="69"/>
      <c r="H3219" s="45"/>
      <c r="I3219" s="44"/>
      <c r="J3219" s="44"/>
      <c r="K3219" s="44"/>
      <c r="L3219" s="46"/>
      <c r="M3219" s="6" t="s">
        <v>125</v>
      </c>
      <c r="N3219" s="55">
        <f t="shared" si="616"/>
        <v>1889.9999999999998</v>
      </c>
      <c r="O3219" s="52"/>
      <c r="P3219" s="67">
        <v>1350</v>
      </c>
      <c r="Q3219" s="65"/>
      <c r="R3219" s="6" t="s">
        <v>126</v>
      </c>
      <c r="S3219" s="55">
        <v>1050.32</v>
      </c>
      <c r="T3219" s="295">
        <v>697</v>
      </c>
      <c r="U3219" s="6" t="s">
        <v>127</v>
      </c>
      <c r="V3219" s="58">
        <f t="shared" si="612"/>
        <v>0</v>
      </c>
      <c r="W3219" s="70"/>
      <c r="Y3219" s="6" t="s">
        <v>128</v>
      </c>
      <c r="Z3219" s="55">
        <v>9000</v>
      </c>
      <c r="AA3219" s="56">
        <v>6800</v>
      </c>
    </row>
    <row r="3220" spans="1:27" ht="15" customHeight="1" x14ac:dyDescent="0.2">
      <c r="A3220" s="45"/>
      <c r="B3220" s="53" t="s">
        <v>129</v>
      </c>
      <c r="C3220" s="15">
        <f>M3203</f>
        <v>1</v>
      </c>
      <c r="D3220" s="54">
        <f t="shared" ref="D3220:D3221" si="617">S3224*C3220</f>
        <v>6101.2</v>
      </c>
      <c r="E3220" s="34">
        <f t="shared" ref="E3220:E3221" si="618">D3282*C3220</f>
        <v>4380</v>
      </c>
      <c r="F3220" s="68" t="s">
        <v>130</v>
      </c>
      <c r="G3220" s="71">
        <f>D3264*0.33</f>
        <v>97178.068805399991</v>
      </c>
      <c r="H3220" s="45"/>
      <c r="I3220" s="44"/>
      <c r="J3220" s="44"/>
      <c r="K3220" s="44"/>
      <c r="L3220" s="46"/>
      <c r="M3220" s="6" t="s">
        <v>131</v>
      </c>
      <c r="N3220" s="55">
        <f t="shared" si="616"/>
        <v>700</v>
      </c>
      <c r="O3220" s="52"/>
      <c r="P3220" s="67">
        <v>500</v>
      </c>
      <c r="Q3220" s="65"/>
      <c r="R3220" s="6"/>
      <c r="S3220" s="55"/>
      <c r="T3220" s="297"/>
      <c r="U3220" s="57" t="s">
        <v>132</v>
      </c>
      <c r="V3220" s="58">
        <f t="shared" si="612"/>
        <v>8800.4619999999995</v>
      </c>
      <c r="W3220" s="70">
        <v>6754</v>
      </c>
      <c r="Y3220" s="6" t="s">
        <v>133</v>
      </c>
      <c r="Z3220" s="55">
        <f t="shared" ref="Z3220:Z3222" si="619">AA3220*1.32</f>
        <v>6600</v>
      </c>
      <c r="AA3220" s="56">
        <v>5000</v>
      </c>
    </row>
    <row r="3221" spans="1:27" ht="15" customHeight="1" x14ac:dyDescent="0.2">
      <c r="A3221" s="45"/>
      <c r="B3221" s="53" t="s">
        <v>134</v>
      </c>
      <c r="C3221" s="15">
        <f>N3203</f>
        <v>2</v>
      </c>
      <c r="D3221" s="54">
        <f t="shared" si="617"/>
        <v>13801.2</v>
      </c>
      <c r="E3221" s="34">
        <f t="shared" si="618"/>
        <v>9840</v>
      </c>
      <c r="F3221" s="68" t="s">
        <v>135</v>
      </c>
      <c r="G3221" s="72">
        <f>D3264-F3264</f>
        <v>294478.99637999997</v>
      </c>
      <c r="H3221" s="45"/>
      <c r="I3221" s="44"/>
      <c r="J3221" s="44"/>
      <c r="K3221" s="44"/>
      <c r="L3221" s="46"/>
      <c r="M3221" s="6" t="s">
        <v>136</v>
      </c>
      <c r="N3221" s="55">
        <f t="shared" si="616"/>
        <v>1400</v>
      </c>
      <c r="O3221" s="52"/>
      <c r="P3221" s="67">
        <v>1000</v>
      </c>
      <c r="Q3221" s="65"/>
      <c r="R3221" s="6"/>
      <c r="S3221" s="55"/>
      <c r="T3221" s="297"/>
      <c r="U3221" s="57" t="s">
        <v>137</v>
      </c>
      <c r="V3221" s="58">
        <f t="shared" si="612"/>
        <v>6350.8220000000001</v>
      </c>
      <c r="W3221" s="73">
        <v>4874</v>
      </c>
      <c r="Y3221" s="6" t="s">
        <v>39</v>
      </c>
      <c r="Z3221" s="55">
        <f t="shared" si="619"/>
        <v>7656</v>
      </c>
      <c r="AA3221" s="56">
        <v>5800</v>
      </c>
    </row>
    <row r="3222" spans="1:27" ht="15" customHeight="1" x14ac:dyDescent="0.35">
      <c r="A3222" s="45"/>
      <c r="B3222" s="53" t="s">
        <v>138</v>
      </c>
      <c r="C3222" s="15">
        <f>P3203</f>
        <v>0</v>
      </c>
      <c r="D3222" s="54">
        <f>S3227*C3222</f>
        <v>0</v>
      </c>
      <c r="E3222" s="34">
        <f>D3285*C3222</f>
        <v>0</v>
      </c>
      <c r="F3222" s="68" t="s">
        <v>139</v>
      </c>
      <c r="G3222" s="74">
        <f>D3264-E3264</f>
        <v>90776.536379999976</v>
      </c>
      <c r="H3222" s="45"/>
      <c r="I3222" s="44"/>
      <c r="J3222" s="44"/>
      <c r="K3222" s="44"/>
      <c r="L3222" s="46"/>
      <c r="M3222" s="6" t="s">
        <v>140</v>
      </c>
      <c r="N3222" s="55"/>
      <c r="O3222" s="52"/>
      <c r="P3222" s="67"/>
      <c r="Q3222" s="65"/>
      <c r="R3222" s="6" t="s">
        <v>141</v>
      </c>
      <c r="S3222" s="55">
        <v>1850.8</v>
      </c>
      <c r="T3222" s="295">
        <v>1322</v>
      </c>
      <c r="U3222" s="57" t="s">
        <v>142</v>
      </c>
      <c r="V3222" s="58">
        <f t="shared" si="612"/>
        <v>8800.4619999999995</v>
      </c>
      <c r="W3222" s="73">
        <v>6754</v>
      </c>
      <c r="Y3222" s="6" t="s">
        <v>143</v>
      </c>
      <c r="Z3222" s="55">
        <f t="shared" si="619"/>
        <v>3168</v>
      </c>
      <c r="AA3222" s="56">
        <v>2400</v>
      </c>
    </row>
    <row r="3223" spans="1:27" ht="15" customHeight="1" x14ac:dyDescent="0.2">
      <c r="A3223" s="45"/>
      <c r="B3223" s="53" t="s">
        <v>14</v>
      </c>
      <c r="C3223" s="15">
        <f>O3203</f>
        <v>0</v>
      </c>
      <c r="D3223" s="54">
        <f>S3226*C3223</f>
        <v>0</v>
      </c>
      <c r="E3223" s="34">
        <f>D3284*C3223</f>
        <v>0</v>
      </c>
      <c r="F3223" s="61"/>
      <c r="G3223" s="61"/>
      <c r="H3223" s="45"/>
      <c r="I3223" s="44"/>
      <c r="J3223" s="44"/>
      <c r="K3223" s="44"/>
      <c r="L3223" s="46"/>
      <c r="M3223" s="6"/>
      <c r="N3223" s="55"/>
      <c r="O3223" s="52"/>
      <c r="P3223" s="67"/>
      <c r="Q3223" s="65"/>
      <c r="R3223" s="6" t="s">
        <v>144</v>
      </c>
      <c r="S3223" s="55">
        <v>3005.85</v>
      </c>
      <c r="T3223" s="295">
        <v>2078</v>
      </c>
      <c r="U3223" s="57" t="s">
        <v>145</v>
      </c>
      <c r="V3223" s="58">
        <f t="shared" si="612"/>
        <v>8800.4619999999995</v>
      </c>
      <c r="W3223" s="73">
        <v>6754</v>
      </c>
      <c r="AA3223" s="46"/>
    </row>
    <row r="3224" spans="1:27" ht="15" customHeight="1" x14ac:dyDescent="0.2">
      <c r="A3224" s="45"/>
      <c r="B3224" s="53" t="s">
        <v>16</v>
      </c>
      <c r="C3224" s="15">
        <f>Q3203</f>
        <v>0</v>
      </c>
      <c r="D3224" s="54">
        <f>S3229*C3224</f>
        <v>0</v>
      </c>
      <c r="E3224" s="34"/>
      <c r="F3224" s="61"/>
      <c r="G3224" s="61"/>
      <c r="H3224" s="45"/>
      <c r="I3224" s="44"/>
      <c r="J3224" s="44"/>
      <c r="K3224" s="44"/>
      <c r="L3224" s="46"/>
      <c r="M3224" s="6" t="s">
        <v>146</v>
      </c>
      <c r="N3224" s="55">
        <f t="shared" ref="N3224:N3225" si="620">P3224*1.4</f>
        <v>5600</v>
      </c>
      <c r="O3224" s="52"/>
      <c r="P3224" s="67">
        <v>4000</v>
      </c>
      <c r="Q3224" s="65"/>
      <c r="R3224" s="6" t="s">
        <v>147</v>
      </c>
      <c r="S3224" s="55">
        <v>6101.2</v>
      </c>
      <c r="T3224" s="295">
        <v>4380</v>
      </c>
      <c r="U3224" s="46"/>
      <c r="V3224" s="46"/>
      <c r="W3224" s="46"/>
      <c r="X3224" s="46"/>
      <c r="Y3224" s="46"/>
      <c r="Z3224" s="46"/>
      <c r="AA3224" s="46"/>
    </row>
    <row r="3225" spans="1:27" ht="15" customHeight="1" x14ac:dyDescent="0.2">
      <c r="A3225" s="45"/>
      <c r="B3225" s="33" t="s">
        <v>148</v>
      </c>
      <c r="C3225" s="33"/>
      <c r="D3225" s="75">
        <f t="shared" ref="D3225:E3225" si="621">SUM(D3211:D3224)</f>
        <v>78126.819999999992</v>
      </c>
      <c r="E3225" s="75">
        <f t="shared" si="621"/>
        <v>53426</v>
      </c>
      <c r="F3225" s="75"/>
      <c r="G3225" s="33"/>
      <c r="H3225" s="45"/>
      <c r="I3225" s="44"/>
      <c r="J3225" s="44"/>
      <c r="K3225" s="44"/>
      <c r="L3225" s="46"/>
      <c r="M3225" s="6" t="s">
        <v>149</v>
      </c>
      <c r="N3225" s="55">
        <f t="shared" si="620"/>
        <v>3360</v>
      </c>
      <c r="O3225" s="52"/>
      <c r="P3225" s="67">
        <v>2400</v>
      </c>
      <c r="Q3225" s="65"/>
      <c r="R3225" s="6" t="s">
        <v>150</v>
      </c>
      <c r="S3225" s="55">
        <v>6900.6</v>
      </c>
      <c r="T3225" s="295">
        <v>4920</v>
      </c>
      <c r="U3225" s="46"/>
      <c r="V3225" s="46"/>
      <c r="W3225" s="46"/>
      <c r="X3225" s="46"/>
      <c r="Y3225" s="46"/>
      <c r="Z3225" s="46"/>
      <c r="AA3225" s="46"/>
    </row>
    <row r="3226" spans="1:27" ht="15" customHeight="1" x14ac:dyDescent="0.2">
      <c r="A3226" s="45"/>
      <c r="B3226" s="76" t="s">
        <v>24</v>
      </c>
      <c r="C3226" s="15">
        <f>Y3203</f>
        <v>1</v>
      </c>
      <c r="D3226" s="54">
        <f t="shared" ref="D3226:D3228" si="622">V3215*C3226</f>
        <v>2300.0556000000001</v>
      </c>
      <c r="E3226" s="34">
        <f t="shared" ref="E3226:E3228" si="623">W3215*C3226</f>
        <v>1765.2</v>
      </c>
      <c r="F3226" s="45"/>
      <c r="G3226" s="45"/>
      <c r="H3226" s="45"/>
      <c r="I3226" s="44"/>
      <c r="J3226" s="44"/>
      <c r="K3226" s="44"/>
      <c r="L3226" s="46"/>
      <c r="M3226" s="6" t="s">
        <v>151</v>
      </c>
      <c r="N3226" s="55">
        <f>P3226*1.45</f>
        <v>6235</v>
      </c>
      <c r="O3226" s="52"/>
      <c r="P3226" s="67">
        <v>4300</v>
      </c>
      <c r="Q3226" s="65"/>
      <c r="R3226" s="6" t="s">
        <v>152</v>
      </c>
      <c r="S3226" s="55">
        <v>6900.6</v>
      </c>
      <c r="T3226" s="295">
        <v>4920</v>
      </c>
      <c r="U3226" s="46"/>
      <c r="V3226" s="46"/>
      <c r="W3226" s="46"/>
      <c r="X3226" s="46"/>
      <c r="Y3226" s="46"/>
      <c r="Z3226" s="46"/>
      <c r="AA3226" s="46"/>
    </row>
    <row r="3227" spans="1:27" ht="15" customHeight="1" x14ac:dyDescent="0.2">
      <c r="A3227" s="45"/>
      <c r="B3227" s="76" t="s">
        <v>153</v>
      </c>
      <c r="C3227" s="15">
        <f>Z3203</f>
        <v>3</v>
      </c>
      <c r="D3227" s="54">
        <f t="shared" si="622"/>
        <v>3210.9307799999997</v>
      </c>
      <c r="E3227" s="34">
        <f t="shared" si="623"/>
        <v>2464.2599999999998</v>
      </c>
      <c r="F3227" s="45"/>
      <c r="G3227" s="45"/>
      <c r="H3227" s="45"/>
      <c r="I3227" s="44"/>
      <c r="J3227" s="44"/>
      <c r="K3227" s="44"/>
      <c r="L3227" s="46"/>
      <c r="M3227" s="6" t="s">
        <v>154</v>
      </c>
      <c r="N3227" s="55">
        <f t="shared" ref="N3227:N3228" si="624">P3227*1.4</f>
        <v>5250</v>
      </c>
      <c r="O3227" s="52"/>
      <c r="P3227" s="67">
        <v>3750</v>
      </c>
      <c r="Q3227" s="65"/>
      <c r="R3227" s="6" t="s">
        <v>155</v>
      </c>
      <c r="S3227" s="55">
        <v>8050</v>
      </c>
      <c r="T3227" s="295">
        <v>5770</v>
      </c>
      <c r="U3227" s="46"/>
      <c r="V3227" s="46"/>
      <c r="W3227" s="46"/>
      <c r="X3227" s="46"/>
      <c r="Y3227" s="46"/>
      <c r="Z3227" s="46"/>
      <c r="AA3227" s="46"/>
    </row>
    <row r="3228" spans="1:27" ht="15" customHeight="1" x14ac:dyDescent="0.2">
      <c r="A3228" s="45"/>
      <c r="B3228" s="76" t="s">
        <v>26</v>
      </c>
      <c r="C3228" s="15">
        <f>AA3203</f>
        <v>0</v>
      </c>
      <c r="D3228" s="54">
        <f t="shared" si="622"/>
        <v>0</v>
      </c>
      <c r="E3228" s="34">
        <f t="shared" si="623"/>
        <v>0</v>
      </c>
      <c r="F3228" s="45"/>
      <c r="G3228" s="45"/>
      <c r="H3228" s="45"/>
      <c r="I3228" s="44"/>
      <c r="J3228" s="44"/>
      <c r="K3228" s="44"/>
      <c r="L3228" s="46"/>
      <c r="M3228" s="6" t="s">
        <v>156</v>
      </c>
      <c r="N3228" s="55">
        <f t="shared" si="624"/>
        <v>7419.9999999999991</v>
      </c>
      <c r="O3228" s="52"/>
      <c r="P3228" s="67">
        <v>5300</v>
      </c>
      <c r="Q3228" s="65"/>
      <c r="R3228" s="6" t="s">
        <v>157</v>
      </c>
      <c r="S3228" s="55">
        <v>8000</v>
      </c>
      <c r="T3228" s="295">
        <v>3600</v>
      </c>
      <c r="U3228" s="46"/>
      <c r="V3228" s="46"/>
      <c r="W3228" s="46"/>
      <c r="X3228" s="46"/>
      <c r="Y3228" s="46"/>
      <c r="Z3228" s="46"/>
      <c r="AA3228" s="46"/>
    </row>
    <row r="3229" spans="1:27" ht="15" customHeight="1" x14ac:dyDescent="0.2">
      <c r="A3229" s="45"/>
      <c r="B3229" s="77" t="s">
        <v>158</v>
      </c>
      <c r="C3229" s="15">
        <f>R3203</f>
        <v>1</v>
      </c>
      <c r="D3229" s="54">
        <f>V3212*C3229</f>
        <v>8800.4619999999995</v>
      </c>
      <c r="E3229" s="34">
        <f t="shared" ref="E3229:E3231" si="625">J3278*C3229</f>
        <v>4625</v>
      </c>
      <c r="F3229" s="45"/>
      <c r="G3229" s="45"/>
      <c r="H3229" s="45"/>
      <c r="I3229" s="44"/>
      <c r="J3229" s="44"/>
      <c r="K3229" s="44"/>
      <c r="L3229" s="46"/>
      <c r="M3229" s="6"/>
      <c r="N3229" s="55"/>
      <c r="O3229" s="52"/>
      <c r="P3229" s="67"/>
      <c r="Q3229" s="65"/>
      <c r="R3229" s="6" t="s">
        <v>16</v>
      </c>
      <c r="S3229" s="55">
        <v>1500</v>
      </c>
      <c r="T3229" s="298">
        <v>1300</v>
      </c>
      <c r="U3229" s="46"/>
      <c r="V3229" s="46"/>
      <c r="W3229" s="46"/>
      <c r="X3229" s="46"/>
      <c r="Y3229" s="46"/>
      <c r="Z3229" s="46"/>
      <c r="AA3229" s="46"/>
    </row>
    <row r="3230" spans="1:27" ht="15" customHeight="1" x14ac:dyDescent="0.2">
      <c r="A3230" s="45"/>
      <c r="B3230" s="78" t="s">
        <v>159</v>
      </c>
      <c r="C3230" s="15">
        <f>T3203</f>
        <v>1</v>
      </c>
      <c r="D3230" s="54">
        <f t="shared" ref="D3230:D3231" si="626">V3212*C3230</f>
        <v>8800.4619999999995</v>
      </c>
      <c r="E3230" s="34">
        <f t="shared" si="625"/>
        <v>6450</v>
      </c>
      <c r="F3230" s="45"/>
      <c r="G3230" s="45"/>
      <c r="H3230" s="45"/>
      <c r="I3230" s="44"/>
      <c r="J3230" s="44"/>
      <c r="K3230" s="44"/>
      <c r="L3230" s="46"/>
      <c r="M3230" s="6" t="s">
        <v>160</v>
      </c>
      <c r="N3230" s="55"/>
      <c r="O3230" s="52"/>
      <c r="P3230" s="67"/>
      <c r="Q3230" s="65"/>
      <c r="R3230" s="46"/>
      <c r="S3230" s="46"/>
      <c r="T3230" s="46"/>
      <c r="U3230" s="46"/>
      <c r="V3230" s="46"/>
      <c r="W3230" s="46"/>
      <c r="X3230" s="46"/>
      <c r="Y3230" s="46"/>
      <c r="Z3230" s="46"/>
      <c r="AA3230" s="46"/>
    </row>
    <row r="3231" spans="1:27" ht="15" customHeight="1" x14ac:dyDescent="0.2">
      <c r="A3231" s="45"/>
      <c r="B3231" s="79" t="s">
        <v>161</v>
      </c>
      <c r="C3231" s="80">
        <f>S3203</f>
        <v>0</v>
      </c>
      <c r="D3231" s="81">
        <f t="shared" si="626"/>
        <v>0</v>
      </c>
      <c r="E3231" s="34">
        <f t="shared" si="625"/>
        <v>0</v>
      </c>
      <c r="F3231" s="45"/>
      <c r="G3231" s="45"/>
      <c r="H3231" s="45"/>
      <c r="I3231" s="44"/>
      <c r="J3231" s="44"/>
      <c r="K3231" s="44"/>
      <c r="L3231" s="46"/>
      <c r="M3231" s="6"/>
      <c r="N3231" s="55"/>
      <c r="O3231" s="52"/>
      <c r="P3231" s="67"/>
      <c r="Q3231" s="65"/>
      <c r="R3231" s="46"/>
      <c r="S3231" s="46"/>
      <c r="T3231" s="46"/>
      <c r="U3231" s="46"/>
      <c r="V3231" s="46"/>
      <c r="W3231" s="46"/>
      <c r="X3231" s="46"/>
      <c r="Y3231" s="46"/>
      <c r="Z3231" s="46"/>
      <c r="AA3231" s="46"/>
    </row>
    <row r="3232" spans="1:27" ht="15" customHeight="1" x14ac:dyDescent="0.2">
      <c r="A3232" s="45"/>
      <c r="B3232" s="78" t="s">
        <v>20</v>
      </c>
      <c r="C3232" s="15">
        <f>U3203</f>
        <v>3</v>
      </c>
      <c r="D3232" s="81">
        <f>V3221*C3232</f>
        <v>19052.466</v>
      </c>
      <c r="E3232" s="34">
        <f>W3221*C3232</f>
        <v>14622</v>
      </c>
      <c r="F3232" s="45"/>
      <c r="G3232" s="45"/>
      <c r="H3232" s="45"/>
      <c r="I3232" s="44"/>
      <c r="J3232" s="44"/>
      <c r="K3232" s="44"/>
      <c r="L3232" s="46"/>
      <c r="M3232" s="6" t="s">
        <v>162</v>
      </c>
      <c r="N3232" s="55">
        <f t="shared" ref="N3232:N3234" si="627">P3232*1.43</f>
        <v>1501.5</v>
      </c>
      <c r="O3232" s="52"/>
      <c r="P3232" s="67">
        <v>1050</v>
      </c>
      <c r="Q3232" s="65"/>
      <c r="R3232" s="46"/>
      <c r="S3232" s="46"/>
      <c r="T3232" s="46"/>
      <c r="U3232" s="46"/>
      <c r="V3232" s="46"/>
      <c r="W3232" s="46"/>
      <c r="X3232" s="46"/>
      <c r="Y3232" s="46"/>
      <c r="Z3232" s="46"/>
      <c r="AA3232" s="46"/>
    </row>
    <row r="3233" spans="1:27" ht="15" customHeight="1" x14ac:dyDescent="0.2">
      <c r="A3233" s="45"/>
      <c r="B3233" s="78" t="s">
        <v>163</v>
      </c>
      <c r="C3233" s="15">
        <f>V3203</f>
        <v>0</v>
      </c>
      <c r="D3233" s="81">
        <f t="shared" ref="D3233:D3234" si="628">V3215*C3233</f>
        <v>0</v>
      </c>
      <c r="E3233" s="34">
        <f>W3220*C3233</f>
        <v>0</v>
      </c>
      <c r="F3233" s="45"/>
      <c r="G3233" s="45"/>
      <c r="H3233" s="45"/>
      <c r="I3233" s="44"/>
      <c r="J3233" s="44"/>
      <c r="K3233" s="44"/>
      <c r="L3233" s="46"/>
      <c r="M3233" s="6" t="s">
        <v>164</v>
      </c>
      <c r="N3233" s="55">
        <f t="shared" si="627"/>
        <v>1501.5</v>
      </c>
      <c r="O3233" s="52"/>
      <c r="P3233" s="67">
        <v>1050</v>
      </c>
      <c r="Q3233" s="65"/>
      <c r="R3233" s="46"/>
      <c r="S3233" s="46"/>
      <c r="T3233" s="46"/>
      <c r="U3233" s="46"/>
      <c r="V3233" s="46"/>
      <c r="W3233" s="46"/>
      <c r="X3233" s="46"/>
      <c r="Y3233" s="46"/>
      <c r="Z3233" s="46"/>
      <c r="AA3233" s="46"/>
    </row>
    <row r="3234" spans="1:27" ht="15" customHeight="1" x14ac:dyDescent="0.2">
      <c r="A3234" s="45"/>
      <c r="B3234" s="78" t="s">
        <v>165</v>
      </c>
      <c r="C3234" s="15">
        <f>W3203</f>
        <v>0</v>
      </c>
      <c r="D3234" s="81">
        <f t="shared" si="628"/>
        <v>0</v>
      </c>
      <c r="E3234" s="34">
        <f>J3283*C3234</f>
        <v>0</v>
      </c>
      <c r="F3234" s="45"/>
      <c r="G3234" s="45"/>
      <c r="H3234" s="45"/>
      <c r="I3234" s="44"/>
      <c r="J3234" s="44"/>
      <c r="K3234" s="44"/>
      <c r="L3234" s="46"/>
      <c r="M3234" s="6" t="s">
        <v>166</v>
      </c>
      <c r="N3234" s="55">
        <f t="shared" si="627"/>
        <v>1501.5</v>
      </c>
      <c r="O3234" s="52"/>
      <c r="P3234" s="67">
        <v>1050</v>
      </c>
      <c r="Q3234" s="65"/>
      <c r="R3234" s="46"/>
      <c r="S3234" s="46"/>
      <c r="T3234" s="46"/>
      <c r="U3234" s="46"/>
      <c r="V3234" s="46"/>
      <c r="W3234" s="46"/>
      <c r="X3234" s="46"/>
      <c r="Y3234" s="46"/>
      <c r="Z3234" s="46"/>
      <c r="AA3234" s="46"/>
    </row>
    <row r="3235" spans="1:27" ht="15" customHeight="1" x14ac:dyDescent="0.2">
      <c r="A3235" s="45"/>
      <c r="B3235" s="53" t="s">
        <v>23</v>
      </c>
      <c r="C3235" s="15">
        <f>X3203</f>
        <v>0</v>
      </c>
      <c r="D3235" s="81">
        <f>V3213*C3235</f>
        <v>0</v>
      </c>
      <c r="E3235" s="34">
        <f>W3213*C3235</f>
        <v>0</v>
      </c>
      <c r="F3235" s="45"/>
      <c r="G3235" s="45"/>
      <c r="H3235" s="45"/>
      <c r="I3235" s="44"/>
      <c r="J3235" s="44"/>
      <c r="K3235" s="44"/>
      <c r="L3235" s="46"/>
      <c r="M3235" s="6" t="s">
        <v>167</v>
      </c>
      <c r="N3235" s="55">
        <f>P3235*1.39</f>
        <v>1251</v>
      </c>
      <c r="O3235" s="52"/>
      <c r="P3235" s="67">
        <v>900</v>
      </c>
      <c r="Q3235" s="65"/>
      <c r="R3235" s="46"/>
      <c r="S3235" s="46"/>
      <c r="T3235" s="46"/>
      <c r="U3235" s="46"/>
      <c r="V3235" s="46"/>
      <c r="W3235" s="46"/>
      <c r="X3235" s="46"/>
      <c r="Y3235" s="46"/>
      <c r="Z3235" s="46"/>
      <c r="AA3235" s="46"/>
    </row>
    <row r="3236" spans="1:27" ht="15" customHeight="1" x14ac:dyDescent="0.2">
      <c r="A3236" s="45"/>
      <c r="B3236" s="49" t="s">
        <v>95</v>
      </c>
      <c r="C3236" s="33"/>
      <c r="D3236" s="75">
        <f t="shared" ref="D3236:E3236" si="629">SUM(D3226:D3235)</f>
        <v>42164.376380000002</v>
      </c>
      <c r="E3236" s="82">
        <f t="shared" si="629"/>
        <v>29926.46</v>
      </c>
      <c r="F3236" s="45"/>
      <c r="G3236" s="45"/>
      <c r="H3236" s="45"/>
      <c r="I3236" s="44"/>
      <c r="J3236" s="44"/>
      <c r="K3236" s="44"/>
      <c r="L3236" s="46"/>
      <c r="M3236" s="6" t="s">
        <v>168</v>
      </c>
      <c r="N3236" s="55">
        <f>P3236*1.42</f>
        <v>852</v>
      </c>
      <c r="O3236" s="52"/>
      <c r="P3236" s="67">
        <v>600</v>
      </c>
      <c r="Q3236" s="65"/>
      <c r="R3236" s="46"/>
      <c r="S3236" s="46"/>
      <c r="T3236" s="46"/>
      <c r="U3236" s="46"/>
      <c r="V3236" s="46"/>
      <c r="W3236" s="46"/>
      <c r="X3236" s="46"/>
      <c r="Y3236" s="46"/>
      <c r="Z3236" s="46"/>
      <c r="AA3236" s="46"/>
    </row>
    <row r="3237" spans="1:27" ht="15" customHeight="1" x14ac:dyDescent="0.2">
      <c r="A3237" s="45"/>
      <c r="B3237" s="53" t="s">
        <v>36</v>
      </c>
      <c r="C3237" s="15">
        <f>AL3203</f>
        <v>6</v>
      </c>
      <c r="D3237" s="83">
        <f>N3232*C3237</f>
        <v>9009</v>
      </c>
      <c r="E3237" s="34">
        <f>P3232*C3237</f>
        <v>6300</v>
      </c>
      <c r="F3237" s="45"/>
      <c r="G3237" s="45"/>
      <c r="H3237" s="45"/>
      <c r="I3237" s="44"/>
      <c r="J3237" s="44"/>
      <c r="K3237" s="44"/>
      <c r="L3237" s="46"/>
      <c r="M3237" s="46"/>
      <c r="N3237" s="46"/>
      <c r="O3237" s="46"/>
      <c r="P3237" s="46"/>
      <c r="Q3237" s="46"/>
      <c r="R3237" s="46"/>
      <c r="S3237" s="46"/>
      <c r="T3237" s="46"/>
      <c r="U3237" s="46"/>
      <c r="V3237" s="46"/>
      <c r="W3237" s="46"/>
      <c r="X3237" s="46"/>
      <c r="Y3237" s="46"/>
      <c r="Z3237" s="46"/>
      <c r="AA3237" s="46"/>
    </row>
    <row r="3238" spans="1:27" ht="15" customHeight="1" x14ac:dyDescent="0.2">
      <c r="A3238" s="45"/>
      <c r="B3238" s="53" t="s">
        <v>35</v>
      </c>
      <c r="C3238" s="15">
        <f>AK3203</f>
        <v>11</v>
      </c>
      <c r="D3238" s="83">
        <f t="shared" ref="D3238:D3240" si="630">N3234*C3238</f>
        <v>16516.5</v>
      </c>
      <c r="E3238" s="34">
        <f t="shared" ref="E3238:E3240" si="631">P3234*C3238</f>
        <v>11550</v>
      </c>
      <c r="F3238" s="45"/>
      <c r="G3238" s="45"/>
      <c r="H3238" s="45"/>
      <c r="L3238" s="24"/>
      <c r="M3238" s="24"/>
      <c r="N3238" s="24"/>
      <c r="O3238" s="24"/>
      <c r="P3238" s="24"/>
      <c r="Q3238" s="24"/>
    </row>
    <row r="3239" spans="1:27" ht="15" customHeight="1" x14ac:dyDescent="0.2">
      <c r="A3239" s="45"/>
      <c r="B3239" s="84" t="s">
        <v>169</v>
      </c>
      <c r="C3239" s="15">
        <f>AM3203</f>
        <v>1</v>
      </c>
      <c r="D3239" s="83">
        <f t="shared" si="630"/>
        <v>1251</v>
      </c>
      <c r="E3239" s="34">
        <f t="shared" si="631"/>
        <v>900</v>
      </c>
      <c r="F3239" s="85"/>
      <c r="G3239" s="45"/>
      <c r="H3239" s="45"/>
      <c r="L3239" s="24"/>
      <c r="M3239" s="24"/>
      <c r="N3239" s="24"/>
      <c r="O3239" s="24"/>
      <c r="P3239" s="24"/>
      <c r="Q3239" s="24"/>
    </row>
    <row r="3240" spans="1:27" ht="15" customHeight="1" x14ac:dyDescent="0.2">
      <c r="A3240" s="45"/>
      <c r="B3240" s="84" t="s">
        <v>38</v>
      </c>
      <c r="C3240" s="15">
        <f>AN3203</f>
        <v>2</v>
      </c>
      <c r="D3240" s="83">
        <f t="shared" si="630"/>
        <v>1704</v>
      </c>
      <c r="E3240" s="34">
        <f t="shared" si="631"/>
        <v>1200</v>
      </c>
      <c r="F3240" s="45"/>
      <c r="G3240" s="45"/>
      <c r="H3240" s="45"/>
      <c r="L3240" s="24"/>
      <c r="M3240" s="24"/>
      <c r="N3240" s="24"/>
      <c r="O3240" s="24"/>
      <c r="P3240" s="24"/>
      <c r="Q3240" s="24"/>
    </row>
    <row r="3241" spans="1:27" ht="15" customHeight="1" x14ac:dyDescent="0.2">
      <c r="A3241" s="45"/>
      <c r="B3241" s="84" t="s">
        <v>170</v>
      </c>
      <c r="C3241" s="15">
        <f>AO3203</f>
        <v>10</v>
      </c>
      <c r="D3241" s="83">
        <f>N3233*C3241</f>
        <v>15015</v>
      </c>
      <c r="E3241" s="34">
        <f>P3233*C3241</f>
        <v>10500</v>
      </c>
      <c r="F3241" s="45"/>
      <c r="G3241" s="45"/>
      <c r="H3241" s="45"/>
      <c r="L3241" s="24"/>
      <c r="M3241" s="24"/>
      <c r="N3241" s="24"/>
      <c r="O3241" s="24"/>
      <c r="P3241" s="24"/>
      <c r="Q3241" s="24"/>
    </row>
    <row r="3242" spans="1:27" ht="15" customHeight="1" x14ac:dyDescent="0.2">
      <c r="A3242" s="45"/>
      <c r="B3242" s="53" t="s">
        <v>31</v>
      </c>
      <c r="C3242" s="15">
        <f>AF3203</f>
        <v>1</v>
      </c>
      <c r="D3242" s="83">
        <f>N3224*C3242</f>
        <v>5600</v>
      </c>
      <c r="E3242" s="34">
        <f>P3224*C3242</f>
        <v>4000</v>
      </c>
      <c r="F3242" s="45"/>
      <c r="G3242" s="45"/>
      <c r="H3242" s="45"/>
    </row>
    <row r="3243" spans="1:27" ht="15" customHeight="1" x14ac:dyDescent="0.2">
      <c r="A3243" s="45"/>
      <c r="B3243" s="53" t="s">
        <v>171</v>
      </c>
      <c r="C3243" s="15">
        <f>AH3203</f>
        <v>0</v>
      </c>
      <c r="D3243" s="83">
        <f>N3224*C3243</f>
        <v>0</v>
      </c>
      <c r="E3243" s="34">
        <f>P3224*C3243</f>
        <v>0</v>
      </c>
      <c r="F3243" s="45"/>
      <c r="G3243" s="45"/>
      <c r="H3243" s="45"/>
      <c r="L3243" s="86" t="s">
        <v>172</v>
      </c>
    </row>
    <row r="3244" spans="1:27" ht="15" customHeight="1" x14ac:dyDescent="0.2">
      <c r="A3244" s="45"/>
      <c r="B3244" s="53" t="s">
        <v>151</v>
      </c>
      <c r="C3244" s="15">
        <f>AG3203</f>
        <v>2</v>
      </c>
      <c r="D3244" s="83">
        <f>N3226*C3244</f>
        <v>12470</v>
      </c>
      <c r="E3244" s="34">
        <f>P3226*C3244</f>
        <v>8600</v>
      </c>
      <c r="F3244" s="45"/>
      <c r="G3244" s="45"/>
      <c r="H3244" s="45"/>
    </row>
    <row r="3245" spans="1:27" ht="15" customHeight="1" x14ac:dyDescent="0.2">
      <c r="A3245" s="45"/>
      <c r="B3245" s="53" t="s">
        <v>173</v>
      </c>
      <c r="C3245" s="15">
        <f>AJ3203</f>
        <v>0</v>
      </c>
      <c r="D3245" s="83">
        <f>N3224*C3245</f>
        <v>0</v>
      </c>
      <c r="E3245" s="34">
        <f>P3224*C3245</f>
        <v>0</v>
      </c>
      <c r="F3245" s="45"/>
      <c r="G3245" s="45"/>
      <c r="H3245" s="45"/>
      <c r="L3245" s="86" t="s">
        <v>107</v>
      </c>
    </row>
    <row r="3246" spans="1:27" ht="15" customHeight="1" x14ac:dyDescent="0.2">
      <c r="A3246" s="45"/>
      <c r="B3246" s="53" t="s">
        <v>174</v>
      </c>
      <c r="C3246" s="15">
        <f>AE3203</f>
        <v>2</v>
      </c>
      <c r="D3246" s="83">
        <f>N3228*C3246</f>
        <v>14839.999999999998</v>
      </c>
      <c r="E3246" s="34">
        <f>P3224*C3246</f>
        <v>8000</v>
      </c>
      <c r="F3246" s="45"/>
      <c r="G3246" s="45"/>
      <c r="H3246" s="45"/>
    </row>
    <row r="3247" spans="1:27" ht="15" customHeight="1" x14ac:dyDescent="0.2">
      <c r="A3247" s="45"/>
      <c r="B3247" s="87" t="s">
        <v>27</v>
      </c>
      <c r="C3247" s="15">
        <f>AB3203</f>
        <v>63</v>
      </c>
      <c r="D3247" s="83">
        <f t="shared" ref="D3247:D3248" si="632">N3216*C3247</f>
        <v>97782.3</v>
      </c>
      <c r="E3247" s="34">
        <f t="shared" ref="E3247:E3248" si="633">P3216*C3247</f>
        <v>69300</v>
      </c>
      <c r="F3247" s="45"/>
      <c r="G3247" s="45"/>
      <c r="H3247" s="45"/>
      <c r="L3247" s="86" t="s">
        <v>175</v>
      </c>
    </row>
    <row r="3248" spans="1:27" ht="15" customHeight="1" x14ac:dyDescent="0.2">
      <c r="A3248" s="45"/>
      <c r="B3248" s="87" t="s">
        <v>28</v>
      </c>
      <c r="C3248" s="15">
        <f>AC3203</f>
        <v>0</v>
      </c>
      <c r="D3248" s="83">
        <f t="shared" si="632"/>
        <v>0</v>
      </c>
      <c r="E3248" s="34">
        <f t="shared" si="633"/>
        <v>0</v>
      </c>
      <c r="F3248" s="45"/>
      <c r="G3248" s="45"/>
      <c r="H3248" s="45"/>
      <c r="L3248" s="86" t="s">
        <v>176</v>
      </c>
    </row>
    <row r="3249" spans="1:12" ht="15" customHeight="1" x14ac:dyDescent="0.2">
      <c r="A3249" s="45"/>
      <c r="B3249" s="53" t="s">
        <v>177</v>
      </c>
      <c r="C3249" s="15">
        <f>AD3203</f>
        <v>0</v>
      </c>
      <c r="D3249" s="83">
        <f>N3221*C3249</f>
        <v>0</v>
      </c>
      <c r="E3249" s="34">
        <f>P3221*C3249</f>
        <v>0</v>
      </c>
      <c r="F3249" s="45"/>
      <c r="G3249" s="45"/>
      <c r="H3249" s="45"/>
      <c r="L3249" s="86" t="s">
        <v>178</v>
      </c>
    </row>
    <row r="3250" spans="1:12" ht="15" customHeight="1" x14ac:dyDescent="0.2">
      <c r="A3250" s="45"/>
      <c r="B3250" s="49" t="s">
        <v>94</v>
      </c>
      <c r="C3250" s="33"/>
      <c r="D3250" s="75">
        <f t="shared" ref="D3250:E3250" si="634">SUM(D3237:D3249)</f>
        <v>174187.8</v>
      </c>
      <c r="E3250" s="82">
        <f t="shared" si="634"/>
        <v>120350</v>
      </c>
      <c r="F3250" s="41"/>
      <c r="G3250" s="45"/>
      <c r="H3250" s="88"/>
      <c r="L3250" s="86" t="s">
        <v>179</v>
      </c>
    </row>
    <row r="3251" spans="1:12" ht="15" customHeight="1" x14ac:dyDescent="0.2">
      <c r="A3251" s="45"/>
      <c r="B3251" s="78" t="s">
        <v>39</v>
      </c>
      <c r="C3251" s="89">
        <f>AP3203</f>
        <v>0</v>
      </c>
      <c r="D3251" s="83">
        <f>Z3221*C3251</f>
        <v>0</v>
      </c>
      <c r="E3251" s="34">
        <f>AA3221*C3251</f>
        <v>0</v>
      </c>
      <c r="F3251" s="88"/>
      <c r="G3251" s="88"/>
      <c r="H3251" s="88"/>
      <c r="L3251" s="86" t="s">
        <v>180</v>
      </c>
    </row>
    <row r="3252" spans="1:12" ht="15" customHeight="1" x14ac:dyDescent="0.2">
      <c r="A3252" s="45"/>
      <c r="B3252" s="78" t="s">
        <v>40</v>
      </c>
      <c r="C3252" s="90">
        <f>AQ3203</f>
        <v>0</v>
      </c>
      <c r="D3252" s="83">
        <f t="shared" ref="D3252:D3254" si="635">Z3212*C3252</f>
        <v>0</v>
      </c>
      <c r="E3252" s="34">
        <f>AA3212*C3252</f>
        <v>0</v>
      </c>
      <c r="F3252" s="88"/>
      <c r="G3252" s="88"/>
      <c r="H3252" s="88"/>
      <c r="L3252" s="86" t="s">
        <v>181</v>
      </c>
    </row>
    <row r="3253" spans="1:12" ht="15" customHeight="1" x14ac:dyDescent="0.2">
      <c r="A3253" s="45"/>
      <c r="B3253" s="78" t="s">
        <v>33</v>
      </c>
      <c r="C3253" s="90">
        <f>AR3203</f>
        <v>0</v>
      </c>
      <c r="D3253" s="83">
        <f t="shared" si="635"/>
        <v>0</v>
      </c>
      <c r="E3253" s="34">
        <f>P3223*C3253</f>
        <v>0</v>
      </c>
      <c r="F3253" s="88"/>
      <c r="G3253" s="88"/>
      <c r="H3253" s="88"/>
    </row>
    <row r="3254" spans="1:12" ht="15" customHeight="1" x14ac:dyDescent="0.2">
      <c r="A3254" s="45"/>
      <c r="B3254" s="78" t="s">
        <v>32</v>
      </c>
      <c r="C3254" s="90">
        <f>AS3203</f>
        <v>0</v>
      </c>
      <c r="D3254" s="83">
        <f t="shared" si="635"/>
        <v>0</v>
      </c>
      <c r="E3254" s="34">
        <f>AA3213*C3254</f>
        <v>0</v>
      </c>
      <c r="F3254" s="88"/>
      <c r="G3254" s="88"/>
      <c r="H3254" s="88"/>
      <c r="L3254" s="86" t="s">
        <v>140</v>
      </c>
    </row>
    <row r="3255" spans="1:12" ht="15" customHeight="1" x14ac:dyDescent="0.2">
      <c r="A3255" s="45"/>
      <c r="B3255" s="78" t="s">
        <v>41</v>
      </c>
      <c r="C3255" s="90">
        <f>AT3203</f>
        <v>0</v>
      </c>
      <c r="D3255" s="83">
        <f>Z3220*C3255</f>
        <v>0</v>
      </c>
      <c r="E3255" s="34">
        <f>AA3220*C3255</f>
        <v>0</v>
      </c>
      <c r="F3255" s="88"/>
      <c r="G3255" s="88"/>
      <c r="H3255" s="88"/>
    </row>
    <row r="3256" spans="1:12" ht="15" customHeight="1" x14ac:dyDescent="0.2">
      <c r="A3256" s="45"/>
      <c r="B3256" s="78" t="s">
        <v>42</v>
      </c>
      <c r="C3256" s="90">
        <f>AU3203</f>
        <v>0</v>
      </c>
      <c r="D3256" s="83">
        <f>Z3215*C3256</f>
        <v>0</v>
      </c>
      <c r="E3256" s="34">
        <f>AA3215*C3256</f>
        <v>0</v>
      </c>
      <c r="F3256" s="88"/>
      <c r="G3256" s="88"/>
      <c r="H3256" s="88"/>
      <c r="L3256" s="86" t="s">
        <v>182</v>
      </c>
    </row>
    <row r="3257" spans="1:12" ht="15" customHeight="1" x14ac:dyDescent="0.2">
      <c r="A3257" s="45"/>
      <c r="B3257" s="78" t="s">
        <v>43</v>
      </c>
      <c r="C3257" s="90">
        <f>AV3203</f>
        <v>0</v>
      </c>
      <c r="D3257" s="83">
        <f t="shared" ref="D3257:D3259" si="636">Z3217*C3257</f>
        <v>0</v>
      </c>
      <c r="E3257" s="34">
        <f>AA3217*C3257</f>
        <v>0</v>
      </c>
      <c r="F3257" s="88"/>
      <c r="G3257" s="88"/>
      <c r="H3257" s="88"/>
      <c r="L3257" s="86" t="s">
        <v>183</v>
      </c>
    </row>
    <row r="3258" spans="1:12" ht="15" customHeight="1" x14ac:dyDescent="0.2">
      <c r="A3258" s="45"/>
      <c r="B3258" s="78" t="s">
        <v>44</v>
      </c>
      <c r="C3258" s="90">
        <f>AW3203</f>
        <v>0</v>
      </c>
      <c r="D3258" s="83">
        <f t="shared" si="636"/>
        <v>0</v>
      </c>
      <c r="E3258" s="34">
        <f>AA3219*C3258</f>
        <v>0</v>
      </c>
      <c r="F3258" s="88"/>
      <c r="G3258" s="88"/>
      <c r="H3258" s="88"/>
      <c r="L3258" s="86" t="s">
        <v>184</v>
      </c>
    </row>
    <row r="3259" spans="1:12" ht="15" customHeight="1" x14ac:dyDescent="0.2">
      <c r="A3259" s="45"/>
      <c r="B3259" s="78" t="s">
        <v>45</v>
      </c>
      <c r="C3259" s="90">
        <f>AX3203</f>
        <v>0</v>
      </c>
      <c r="D3259" s="83">
        <f t="shared" si="636"/>
        <v>0</v>
      </c>
      <c r="E3259" s="34">
        <f>AA3218*C3259</f>
        <v>0</v>
      </c>
      <c r="F3259" s="88"/>
      <c r="G3259" s="88"/>
      <c r="H3259" s="88"/>
    </row>
    <row r="3260" spans="1:12" ht="15" customHeight="1" x14ac:dyDescent="0.2">
      <c r="A3260" s="45"/>
      <c r="B3260" s="78" t="s">
        <v>46</v>
      </c>
      <c r="C3260" s="90">
        <f>AY3203</f>
        <v>0</v>
      </c>
      <c r="D3260" s="83">
        <f>Z3216*C3260</f>
        <v>0</v>
      </c>
      <c r="E3260" s="34">
        <f>AA3216*C3260</f>
        <v>0</v>
      </c>
      <c r="F3260" s="88"/>
      <c r="G3260" s="88"/>
      <c r="H3260" s="88"/>
      <c r="L3260" s="86" t="s">
        <v>160</v>
      </c>
    </row>
    <row r="3261" spans="1:12" ht="15" customHeight="1" x14ac:dyDescent="0.2">
      <c r="A3261" s="45"/>
      <c r="B3261" s="53"/>
      <c r="C3261" s="89"/>
      <c r="D3261" s="83">
        <f t="shared" ref="D3261:D3262" si="637">Z3221*C3261</f>
        <v>0</v>
      </c>
      <c r="E3261" s="34">
        <f t="shared" ref="E3261:E3262" si="638">P3231*C3261</f>
        <v>0</v>
      </c>
      <c r="F3261" s="88"/>
      <c r="G3261" s="88"/>
      <c r="H3261" s="88"/>
    </row>
    <row r="3262" spans="1:12" ht="15" customHeight="1" x14ac:dyDescent="0.2">
      <c r="A3262" s="45"/>
      <c r="B3262" s="53"/>
      <c r="C3262" s="89"/>
      <c r="D3262" s="83">
        <f t="shared" si="637"/>
        <v>0</v>
      </c>
      <c r="E3262" s="34">
        <f t="shared" si="638"/>
        <v>0</v>
      </c>
      <c r="F3262" s="88"/>
      <c r="G3262" s="88"/>
      <c r="H3262" s="88"/>
      <c r="L3262" s="86" t="s">
        <v>185</v>
      </c>
    </row>
    <row r="3263" spans="1:12" ht="15" customHeight="1" x14ac:dyDescent="0.2">
      <c r="A3263" s="45"/>
      <c r="B3263" s="91"/>
      <c r="C3263" s="91"/>
      <c r="D3263" s="92">
        <f t="shared" ref="D3263:E3263" si="639">SUM(D3251:D3262)</f>
        <v>0</v>
      </c>
      <c r="E3263" s="93">
        <f t="shared" si="639"/>
        <v>0</v>
      </c>
      <c r="F3263" s="41"/>
      <c r="G3263" s="88"/>
      <c r="H3263" s="45"/>
      <c r="L3263" s="86" t="s">
        <v>186</v>
      </c>
    </row>
    <row r="3264" spans="1:12" ht="15" customHeight="1" x14ac:dyDescent="0.2">
      <c r="A3264" s="45"/>
      <c r="B3264" s="33" t="s">
        <v>187</v>
      </c>
      <c r="C3264" s="61"/>
      <c r="D3264" s="94">
        <f>SUM(D3236,D3225,D3250,D3263)</f>
        <v>294478.99637999997</v>
      </c>
      <c r="E3264" s="95">
        <f>SUM(E3263,E3236,E3225,E3250)</f>
        <v>203702.46</v>
      </c>
      <c r="F3264" s="92">
        <f>SUM(F3263,F3250,F3239,F3225)</f>
        <v>0</v>
      </c>
      <c r="G3264" s="45"/>
      <c r="H3264" s="45"/>
      <c r="L3264" s="86" t="s">
        <v>188</v>
      </c>
    </row>
    <row r="3265" spans="1:26" ht="15.75" customHeight="1" x14ac:dyDescent="0.2">
      <c r="A3265" s="45"/>
      <c r="B3265" s="45"/>
      <c r="C3265" s="45"/>
      <c r="D3265" s="45"/>
      <c r="E3265" s="45"/>
      <c r="F3265" s="45"/>
      <c r="G3265" s="45"/>
      <c r="H3265" s="45"/>
    </row>
    <row r="3266" spans="1:26" ht="15" customHeight="1" x14ac:dyDescent="0.2">
      <c r="L3266" s="86" t="s">
        <v>189</v>
      </c>
    </row>
    <row r="3267" spans="1:26" ht="15.75" customHeight="1" x14ac:dyDescent="0.2"/>
    <row r="3268" spans="1:26" ht="15" customHeight="1" x14ac:dyDescent="0.2">
      <c r="L3268" s="86" t="s">
        <v>190</v>
      </c>
    </row>
    <row r="3269" spans="1:26" ht="15" customHeight="1" x14ac:dyDescent="0.2">
      <c r="L3269" s="86" t="s">
        <v>191</v>
      </c>
    </row>
    <row r="3270" spans="1:26" ht="15" customHeight="1" x14ac:dyDescent="0.2">
      <c r="L3270" s="24" t="s">
        <v>192</v>
      </c>
      <c r="M3270" s="24"/>
      <c r="N3270" s="24"/>
      <c r="O3270" s="24"/>
      <c r="P3270" s="24"/>
      <c r="Q3270" s="24"/>
      <c r="R3270" s="24"/>
      <c r="S3270" s="24"/>
    </row>
    <row r="3271" spans="1:26" ht="15" customHeight="1" x14ac:dyDescent="0.2">
      <c r="B3271" s="33"/>
      <c r="C3271" s="96"/>
      <c r="D3271" s="96" t="s">
        <v>193</v>
      </c>
      <c r="E3271" s="96"/>
      <c r="F3271" s="96"/>
      <c r="G3271" s="96"/>
      <c r="H3271" s="33" t="s">
        <v>193</v>
      </c>
      <c r="I3271" s="96"/>
      <c r="J3271" s="96"/>
      <c r="K3271" s="96"/>
      <c r="L3271" s="33" t="s">
        <v>194</v>
      </c>
      <c r="M3271" s="96"/>
      <c r="N3271" s="96"/>
      <c r="O3271" s="96"/>
      <c r="P3271" s="96"/>
      <c r="Q3271" s="96"/>
      <c r="R3271" s="96"/>
      <c r="S3271" s="96"/>
      <c r="T3271" s="96"/>
      <c r="U3271" s="96"/>
      <c r="V3271" s="96"/>
      <c r="W3271" s="96"/>
      <c r="X3271" s="96"/>
      <c r="Y3271" s="96"/>
      <c r="Z3271" s="96"/>
    </row>
    <row r="3272" spans="1:26" ht="15" customHeight="1" x14ac:dyDescent="0.2">
      <c r="B3272" s="33" t="s">
        <v>195</v>
      </c>
      <c r="C3272" s="96" t="s">
        <v>101</v>
      </c>
      <c r="D3272" s="96"/>
      <c r="E3272" s="96"/>
      <c r="F3272" s="96"/>
      <c r="G3272" s="96"/>
      <c r="H3272" s="33"/>
      <c r="I3272" s="96"/>
      <c r="J3272" s="96"/>
      <c r="K3272" s="96"/>
      <c r="L3272" s="33" t="s">
        <v>196</v>
      </c>
      <c r="M3272" s="97">
        <f t="shared" ref="M3272:M3273" si="640">V3303*1.35</f>
        <v>0</v>
      </c>
      <c r="N3272" s="96"/>
      <c r="O3272" s="96"/>
      <c r="P3272" s="96"/>
      <c r="Q3272" s="96"/>
      <c r="R3272" s="96"/>
      <c r="S3272" s="96"/>
      <c r="T3272" s="96"/>
      <c r="U3272" s="96"/>
      <c r="V3272" s="96"/>
      <c r="W3272" s="96"/>
      <c r="X3272" s="96"/>
      <c r="Y3272" s="96"/>
      <c r="Z3272" s="96"/>
    </row>
    <row r="3273" spans="1:26" ht="15" customHeight="1" x14ac:dyDescent="0.2">
      <c r="B3273" s="33" t="s">
        <v>104</v>
      </c>
      <c r="C3273" s="98">
        <v>651</v>
      </c>
      <c r="D3273" s="96">
        <v>434</v>
      </c>
      <c r="E3273" s="96">
        <f t="shared" ref="E3273:E3276" si="641">D3273*50%</f>
        <v>217</v>
      </c>
      <c r="F3273" s="96"/>
      <c r="G3273" s="96"/>
      <c r="H3273" s="33" t="s">
        <v>197</v>
      </c>
      <c r="I3273" s="96"/>
      <c r="J3273" s="96"/>
      <c r="K3273" s="96"/>
      <c r="L3273" s="33" t="s">
        <v>198</v>
      </c>
      <c r="M3273" s="97">
        <f t="shared" si="640"/>
        <v>0</v>
      </c>
      <c r="N3273" s="96"/>
      <c r="O3273" s="96"/>
      <c r="P3273" s="96"/>
      <c r="Q3273" s="96"/>
      <c r="R3273" s="96"/>
      <c r="S3273" s="96"/>
      <c r="T3273" s="96"/>
      <c r="U3273" s="96"/>
      <c r="V3273" s="96"/>
      <c r="W3273" s="96"/>
      <c r="X3273" s="96"/>
      <c r="Y3273" s="96"/>
      <c r="Z3273" s="96"/>
    </row>
    <row r="3274" spans="1:26" ht="15" customHeight="1" x14ac:dyDescent="0.2">
      <c r="B3274" s="33" t="s">
        <v>108</v>
      </c>
      <c r="C3274" s="98">
        <v>651</v>
      </c>
      <c r="D3274" s="96">
        <v>434</v>
      </c>
      <c r="E3274" s="96">
        <f t="shared" si="641"/>
        <v>217</v>
      </c>
      <c r="F3274" s="96"/>
      <c r="G3274" s="96"/>
      <c r="H3274" s="33" t="s">
        <v>102</v>
      </c>
      <c r="I3274" s="98">
        <v>8000.2</v>
      </c>
      <c r="J3274" s="96">
        <v>6450</v>
      </c>
      <c r="K3274" s="96">
        <v>1935</v>
      </c>
      <c r="L3274" s="33" t="s">
        <v>199</v>
      </c>
      <c r="M3274" s="97">
        <f>V3305*1.4</f>
        <v>0</v>
      </c>
      <c r="N3274" s="96"/>
      <c r="O3274" s="96"/>
      <c r="P3274" s="96"/>
      <c r="Q3274" s="96"/>
      <c r="R3274" s="96"/>
      <c r="S3274" s="96"/>
      <c r="T3274" s="96"/>
      <c r="U3274" s="96"/>
      <c r="V3274" s="96"/>
      <c r="W3274" s="96"/>
      <c r="X3274" s="96"/>
      <c r="Y3274" s="96"/>
      <c r="Z3274" s="96"/>
    </row>
    <row r="3275" spans="1:26" ht="15" customHeight="1" x14ac:dyDescent="0.2">
      <c r="B3275" s="33" t="s">
        <v>111</v>
      </c>
      <c r="C3275" s="98">
        <v>900</v>
      </c>
      <c r="D3275" s="96">
        <v>600</v>
      </c>
      <c r="E3275" s="96">
        <f t="shared" si="641"/>
        <v>300</v>
      </c>
      <c r="F3275" s="96"/>
      <c r="G3275" s="96"/>
      <c r="H3275" s="33" t="s">
        <v>105</v>
      </c>
      <c r="I3275" s="98">
        <v>8000.2</v>
      </c>
      <c r="J3275" s="96">
        <v>6450</v>
      </c>
      <c r="K3275" s="96">
        <v>1935</v>
      </c>
      <c r="L3275" s="33" t="s">
        <v>200</v>
      </c>
      <c r="M3275" s="97">
        <f t="shared" ref="M3275:M3277" si="642">V3306*1.35</f>
        <v>0</v>
      </c>
      <c r="N3275" s="96"/>
      <c r="O3275" s="96"/>
      <c r="P3275" s="96"/>
      <c r="Q3275" s="96"/>
      <c r="R3275" s="96"/>
      <c r="S3275" s="96"/>
      <c r="T3275" s="96"/>
      <c r="U3275" s="96"/>
      <c r="V3275" s="96"/>
      <c r="W3275" s="96"/>
      <c r="X3275" s="96"/>
      <c r="Y3275" s="96"/>
      <c r="Z3275" s="96"/>
    </row>
    <row r="3276" spans="1:26" ht="15" customHeight="1" x14ac:dyDescent="0.2">
      <c r="B3276" s="33" t="s">
        <v>113</v>
      </c>
      <c r="C3276" s="98">
        <v>900</v>
      </c>
      <c r="D3276" s="96">
        <v>600</v>
      </c>
      <c r="E3276" s="96">
        <f t="shared" si="641"/>
        <v>300</v>
      </c>
      <c r="F3276" s="96"/>
      <c r="G3276" s="96"/>
      <c r="H3276" s="33" t="s">
        <v>201</v>
      </c>
      <c r="I3276" s="98">
        <v>4550</v>
      </c>
      <c r="J3276" s="96">
        <v>3500</v>
      </c>
      <c r="K3276" s="96">
        <v>1050</v>
      </c>
      <c r="L3276" s="33" t="s">
        <v>202</v>
      </c>
      <c r="M3276" s="97">
        <f t="shared" si="642"/>
        <v>0</v>
      </c>
      <c r="N3276" s="96"/>
      <c r="O3276" s="96"/>
      <c r="P3276" s="96"/>
      <c r="Q3276" s="96"/>
      <c r="R3276" s="96"/>
      <c r="S3276" s="96"/>
      <c r="T3276" s="96"/>
      <c r="U3276" s="96"/>
      <c r="V3276" s="96"/>
      <c r="W3276" s="96"/>
      <c r="X3276" s="96"/>
      <c r="Y3276" s="96"/>
      <c r="Z3276" s="96"/>
    </row>
    <row r="3277" spans="1:26" ht="15" customHeight="1" x14ac:dyDescent="0.2">
      <c r="B3277" s="33" t="s">
        <v>117</v>
      </c>
      <c r="C3277" s="98">
        <v>1304.19</v>
      </c>
      <c r="D3277" s="98">
        <v>1011</v>
      </c>
      <c r="E3277" s="96">
        <v>293</v>
      </c>
      <c r="F3277" s="96"/>
      <c r="G3277" s="96"/>
      <c r="H3277" s="33" t="s">
        <v>132</v>
      </c>
      <c r="I3277" s="98">
        <v>7605</v>
      </c>
      <c r="J3277" s="96">
        <v>6450</v>
      </c>
      <c r="K3277" s="96">
        <v>1935</v>
      </c>
      <c r="L3277" s="33" t="s">
        <v>203</v>
      </c>
      <c r="M3277" s="97">
        <f t="shared" si="642"/>
        <v>0</v>
      </c>
      <c r="N3277" s="96"/>
      <c r="O3277" s="96"/>
      <c r="P3277" s="96"/>
      <c r="Q3277" s="96"/>
      <c r="R3277" s="96"/>
      <c r="S3277" s="96"/>
      <c r="T3277" s="96"/>
      <c r="U3277" s="96"/>
      <c r="V3277" s="96"/>
      <c r="W3277" s="96"/>
      <c r="X3277" s="96"/>
      <c r="Y3277" s="96"/>
      <c r="Z3277" s="96"/>
    </row>
    <row r="3278" spans="1:26" ht="15" customHeight="1" x14ac:dyDescent="0.2">
      <c r="B3278" s="33" t="s">
        <v>121</v>
      </c>
      <c r="C3278" s="98">
        <v>1006.5</v>
      </c>
      <c r="D3278" s="96">
        <v>677</v>
      </c>
      <c r="E3278" s="96">
        <f>D3278*50%</f>
        <v>338.5</v>
      </c>
      <c r="F3278" s="96"/>
      <c r="G3278" s="96"/>
      <c r="H3278" s="33" t="s">
        <v>137</v>
      </c>
      <c r="I3278" s="98">
        <v>5751.2</v>
      </c>
      <c r="J3278" s="96">
        <v>4625</v>
      </c>
      <c r="K3278" s="96">
        <v>1387.5</v>
      </c>
      <c r="L3278" s="33"/>
      <c r="M3278" s="96"/>
      <c r="N3278" s="96"/>
      <c r="O3278" s="96"/>
      <c r="P3278" s="96"/>
      <c r="Q3278" s="96"/>
      <c r="R3278" s="96"/>
      <c r="S3278" s="96"/>
      <c r="T3278" s="96"/>
      <c r="U3278" s="96"/>
      <c r="V3278" s="96"/>
      <c r="W3278" s="96"/>
      <c r="X3278" s="96"/>
      <c r="Y3278" s="96"/>
      <c r="Z3278" s="96"/>
    </row>
    <row r="3279" spans="1:26" ht="15" customHeight="1" x14ac:dyDescent="0.2">
      <c r="B3279" s="33" t="s">
        <v>126</v>
      </c>
      <c r="C3279" s="98">
        <v>1050.32</v>
      </c>
      <c r="D3279" s="96">
        <v>691</v>
      </c>
      <c r="E3279" s="96">
        <v>359</v>
      </c>
      <c r="F3279" s="96"/>
      <c r="G3279" s="96"/>
      <c r="H3279" s="33" t="s">
        <v>142</v>
      </c>
      <c r="I3279" s="98">
        <v>8000.2</v>
      </c>
      <c r="J3279" s="96">
        <v>6450</v>
      </c>
      <c r="K3279" s="96">
        <v>1935</v>
      </c>
      <c r="L3279" s="33"/>
      <c r="M3279" s="96"/>
      <c r="N3279" s="96"/>
      <c r="O3279" s="96"/>
      <c r="P3279" s="96"/>
      <c r="Q3279" s="96"/>
      <c r="R3279" s="96"/>
      <c r="S3279" s="96"/>
      <c r="T3279" s="96"/>
      <c r="U3279" s="96"/>
      <c r="V3279" s="96"/>
      <c r="W3279" s="96"/>
      <c r="X3279" s="96"/>
      <c r="Y3279" s="96"/>
      <c r="Z3279" s="96"/>
    </row>
    <row r="3280" spans="1:26" ht="15" customHeight="1" x14ac:dyDescent="0.2">
      <c r="B3280" s="33" t="s">
        <v>141</v>
      </c>
      <c r="C3280" s="98">
        <v>1850.8</v>
      </c>
      <c r="D3280" s="96">
        <v>1322</v>
      </c>
      <c r="E3280" s="96">
        <v>529</v>
      </c>
      <c r="F3280" s="96"/>
      <c r="G3280" s="96"/>
      <c r="H3280" s="33" t="s">
        <v>145</v>
      </c>
      <c r="I3280" s="98">
        <v>8000.2</v>
      </c>
      <c r="J3280" s="96">
        <v>6450</v>
      </c>
      <c r="K3280" s="96">
        <v>1935</v>
      </c>
      <c r="L3280" s="33"/>
      <c r="M3280" s="96"/>
      <c r="N3280" s="96"/>
      <c r="O3280" s="96"/>
      <c r="P3280" s="96"/>
      <c r="Q3280" s="96"/>
      <c r="R3280" s="96"/>
      <c r="S3280" s="96"/>
      <c r="T3280" s="96"/>
      <c r="U3280" s="96"/>
      <c r="V3280" s="96"/>
      <c r="W3280" s="96"/>
      <c r="X3280" s="96"/>
      <c r="Y3280" s="96"/>
      <c r="Z3280" s="96"/>
    </row>
    <row r="3281" spans="2:26" ht="15" customHeight="1" x14ac:dyDescent="0.2">
      <c r="B3281" s="33" t="s">
        <v>144</v>
      </c>
      <c r="C3281" s="98">
        <v>3005.85</v>
      </c>
      <c r="D3281" s="96">
        <v>2078</v>
      </c>
      <c r="E3281" s="96">
        <v>933</v>
      </c>
      <c r="F3281" s="96"/>
      <c r="G3281" s="96"/>
      <c r="H3281" s="33"/>
      <c r="I3281" s="96"/>
      <c r="J3281" s="96"/>
      <c r="K3281" s="96"/>
      <c r="L3281" s="33"/>
      <c r="M3281" s="96"/>
      <c r="N3281" s="96"/>
      <c r="O3281" s="96"/>
      <c r="P3281" s="96"/>
      <c r="Q3281" s="96"/>
      <c r="R3281" s="96"/>
      <c r="S3281" s="96"/>
      <c r="T3281" s="96"/>
      <c r="U3281" s="96"/>
      <c r="V3281" s="96"/>
      <c r="W3281" s="96"/>
      <c r="X3281" s="96"/>
      <c r="Y3281" s="96"/>
      <c r="Z3281" s="96"/>
    </row>
    <row r="3282" spans="2:26" ht="15" customHeight="1" x14ac:dyDescent="0.2">
      <c r="B3282" s="33" t="s">
        <v>147</v>
      </c>
      <c r="C3282" s="98">
        <v>5500.6</v>
      </c>
      <c r="D3282" s="96">
        <v>4380</v>
      </c>
      <c r="E3282" s="96">
        <v>1572</v>
      </c>
      <c r="F3282" s="96"/>
      <c r="G3282" s="96"/>
      <c r="H3282" s="33"/>
      <c r="I3282" s="96"/>
      <c r="J3282" s="96"/>
      <c r="K3282" s="96"/>
      <c r="L3282" s="33"/>
      <c r="M3282" s="96"/>
      <c r="N3282" s="96"/>
      <c r="O3282" s="96"/>
      <c r="P3282" s="96"/>
      <c r="Q3282" s="96"/>
      <c r="R3282" s="96"/>
      <c r="S3282" s="96"/>
      <c r="T3282" s="96"/>
      <c r="U3282" s="96"/>
      <c r="V3282" s="96"/>
      <c r="W3282" s="96"/>
      <c r="X3282" s="96"/>
      <c r="Y3282" s="96"/>
      <c r="Z3282" s="96"/>
    </row>
    <row r="3283" spans="2:26" ht="15" customHeight="1" x14ac:dyDescent="0.2">
      <c r="B3283" s="33" t="s">
        <v>150</v>
      </c>
      <c r="C3283" s="98">
        <v>6202</v>
      </c>
      <c r="D3283" s="96">
        <v>4920</v>
      </c>
      <c r="E3283" s="96">
        <v>1772</v>
      </c>
      <c r="F3283" s="96"/>
      <c r="G3283" s="96"/>
      <c r="H3283" s="33"/>
      <c r="I3283" s="96"/>
      <c r="J3283" s="96"/>
      <c r="K3283" s="96"/>
      <c r="L3283" s="33"/>
      <c r="M3283" s="96"/>
      <c r="N3283" s="96"/>
      <c r="O3283" s="96"/>
      <c r="P3283" s="96"/>
      <c r="Q3283" s="96"/>
      <c r="R3283" s="96"/>
      <c r="S3283" s="96"/>
      <c r="T3283" s="96"/>
      <c r="U3283" s="96"/>
      <c r="V3283" s="96"/>
      <c r="W3283" s="96"/>
      <c r="X3283" s="96"/>
      <c r="Y3283" s="96"/>
      <c r="Z3283" s="96"/>
    </row>
    <row r="3284" spans="2:26" ht="15" customHeight="1" x14ac:dyDescent="0.2">
      <c r="B3284" s="33" t="s">
        <v>152</v>
      </c>
      <c r="C3284" s="98">
        <v>6202</v>
      </c>
      <c r="D3284" s="96">
        <v>4430</v>
      </c>
      <c r="E3284" s="96">
        <v>1772</v>
      </c>
      <c r="F3284" s="96"/>
      <c r="G3284" s="96"/>
      <c r="H3284" s="33"/>
      <c r="I3284" s="96"/>
      <c r="J3284" s="96"/>
      <c r="K3284" s="96"/>
      <c r="L3284" s="33"/>
      <c r="M3284" s="96"/>
      <c r="N3284" s="96"/>
      <c r="O3284" s="96"/>
      <c r="P3284" s="96"/>
      <c r="Q3284" s="96"/>
      <c r="R3284" s="96"/>
      <c r="S3284" s="96"/>
      <c r="T3284" s="96"/>
      <c r="U3284" s="96"/>
      <c r="V3284" s="96"/>
      <c r="W3284" s="96"/>
      <c r="X3284" s="96"/>
      <c r="Y3284" s="96"/>
      <c r="Z3284" s="96"/>
    </row>
    <row r="3285" spans="2:26" ht="15" customHeight="1" x14ac:dyDescent="0.2">
      <c r="B3285" s="33" t="s">
        <v>155</v>
      </c>
      <c r="C3285" s="98">
        <v>7301</v>
      </c>
      <c r="D3285" s="96">
        <v>5770</v>
      </c>
      <c r="E3285" s="96">
        <v>2086</v>
      </c>
      <c r="F3285" s="96"/>
      <c r="G3285" s="96"/>
      <c r="H3285" s="33"/>
      <c r="I3285" s="96"/>
      <c r="J3285" s="96"/>
      <c r="K3285" s="96"/>
      <c r="L3285" s="33"/>
      <c r="M3285" s="96"/>
      <c r="N3285" s="96"/>
      <c r="O3285" s="96"/>
      <c r="P3285" s="96"/>
      <c r="Q3285" s="96"/>
      <c r="R3285" s="96"/>
      <c r="S3285" s="96"/>
      <c r="T3285" s="96"/>
      <c r="U3285" s="96"/>
      <c r="V3285" s="96"/>
      <c r="W3285" s="96"/>
      <c r="X3285" s="96"/>
      <c r="Y3285" s="96"/>
      <c r="Z3285" s="96"/>
    </row>
    <row r="3286" spans="2:26" ht="15" customHeight="1" x14ac:dyDescent="0.2">
      <c r="B3286" s="33" t="s">
        <v>157</v>
      </c>
      <c r="C3286" s="98">
        <v>3800</v>
      </c>
      <c r="D3286" s="96">
        <v>3600</v>
      </c>
      <c r="E3286" s="96">
        <v>894</v>
      </c>
      <c r="F3286" s="96"/>
      <c r="G3286" s="96"/>
      <c r="H3286" s="33"/>
      <c r="I3286" s="96"/>
      <c r="J3286" s="96"/>
      <c r="K3286" s="96"/>
      <c r="L3286" s="33"/>
      <c r="M3286" s="96"/>
      <c r="N3286" s="96"/>
      <c r="O3286" s="96"/>
      <c r="P3286" s="96"/>
      <c r="Q3286" s="96"/>
      <c r="R3286" s="96"/>
      <c r="S3286" s="96"/>
      <c r="T3286" s="96"/>
      <c r="U3286" s="96"/>
      <c r="V3286" s="96"/>
      <c r="W3286" s="96"/>
      <c r="X3286" s="96"/>
      <c r="Y3286" s="96"/>
      <c r="Z3286" s="96"/>
    </row>
    <row r="3287" spans="2:26" ht="15" customHeight="1" x14ac:dyDescent="0.2">
      <c r="C3287" s="86">
        <f>D3287+E3287</f>
        <v>2002</v>
      </c>
      <c r="D3287" s="86">
        <v>1300</v>
      </c>
      <c r="E3287" s="86">
        <f>D3287*54%</f>
        <v>702</v>
      </c>
    </row>
    <row r="3288" spans="2:26" ht="15.75" customHeight="1" x14ac:dyDescent="0.2"/>
    <row r="3289" spans="2:26" ht="15.75" customHeight="1" x14ac:dyDescent="0.2"/>
    <row r="3290" spans="2:26" ht="15.75" customHeight="1" x14ac:dyDescent="0.2"/>
    <row r="3291" spans="2:26" ht="15.75" customHeight="1" x14ac:dyDescent="0.2"/>
    <row r="3292" spans="2:26" ht="15.75" customHeight="1" x14ac:dyDescent="0.2"/>
    <row r="3293" spans="2:26" ht="15.75" customHeight="1" x14ac:dyDescent="0.2"/>
    <row r="3294" spans="2:26" ht="15.75" customHeight="1" x14ac:dyDescent="0.2"/>
    <row r="3295" spans="2:26" ht="15.75" customHeight="1" x14ac:dyDescent="0.2"/>
    <row r="3296" spans="2:26" ht="15.75" customHeight="1" x14ac:dyDescent="0.2"/>
    <row r="3297" spans="1:60" ht="15.75" customHeight="1" x14ac:dyDescent="0.2">
      <c r="AA3297" s="99"/>
      <c r="AB3297" s="99"/>
      <c r="AC3297" s="99"/>
      <c r="AD3297" s="99"/>
    </row>
    <row r="3298" spans="1:60" ht="15.75" customHeight="1" x14ac:dyDescent="0.2">
      <c r="AA3298" s="99"/>
      <c r="AB3298" s="99"/>
      <c r="AC3298" s="99"/>
      <c r="AD3298" s="99"/>
      <c r="AE3298" s="99"/>
      <c r="AF3298" s="99"/>
      <c r="AG3298" s="99"/>
    </row>
    <row r="3299" spans="1:60" ht="15.75" customHeight="1" x14ac:dyDescent="0.2">
      <c r="AA3299" s="99"/>
      <c r="AB3299" s="100" t="s">
        <v>204</v>
      </c>
      <c r="AC3299" s="101" t="s">
        <v>205</v>
      </c>
      <c r="AD3299" s="100" t="s">
        <v>206</v>
      </c>
      <c r="AE3299" s="100" t="s">
        <v>207</v>
      </c>
      <c r="AF3299" s="100" t="s">
        <v>208</v>
      </c>
      <c r="AG3299" s="99"/>
    </row>
    <row r="3300" spans="1:60" ht="15.75" customHeight="1" x14ac:dyDescent="0.2">
      <c r="AA3300" s="99"/>
      <c r="AB3300" s="100" t="s">
        <v>209</v>
      </c>
      <c r="AC3300" s="102">
        <v>45330</v>
      </c>
      <c r="AD3300" s="100">
        <v>24417</v>
      </c>
      <c r="AE3300" s="100"/>
      <c r="AF3300" s="103">
        <v>45333</v>
      </c>
      <c r="AG3300" s="99"/>
    </row>
    <row r="3301" spans="1:60" ht="15.75" customHeight="1" x14ac:dyDescent="0.2">
      <c r="AA3301" s="99"/>
      <c r="AB3301" s="100"/>
      <c r="AC3301" s="101"/>
      <c r="AD3301" s="100"/>
      <c r="AE3301" s="100"/>
      <c r="AF3301" s="100"/>
      <c r="AG3301" s="99"/>
    </row>
    <row r="3302" spans="1:60" ht="48.75" customHeight="1" x14ac:dyDescent="0.2">
      <c r="AA3302" s="99"/>
      <c r="AB3302" s="100"/>
      <c r="AC3302" s="101"/>
      <c r="AD3302" s="100"/>
      <c r="AE3302" s="100"/>
      <c r="AF3302" s="100"/>
      <c r="AG3302" s="99"/>
    </row>
    <row r="3303" spans="1:60" ht="15.75" customHeight="1" x14ac:dyDescent="0.2">
      <c r="AA3303" s="99"/>
      <c r="AB3303" s="100"/>
      <c r="AC3303" s="101"/>
      <c r="AD3303" s="100"/>
      <c r="AE3303" s="100"/>
      <c r="AF3303" s="100"/>
      <c r="AG3303" s="99"/>
    </row>
    <row r="3304" spans="1:60" ht="15.75" customHeight="1" x14ac:dyDescent="0.2">
      <c r="AA3304" s="99"/>
      <c r="AB3304" s="100"/>
      <c r="AC3304" s="101"/>
      <c r="AD3304" s="100"/>
      <c r="AE3304" s="100"/>
      <c r="AF3304" s="100"/>
      <c r="AG3304" s="99"/>
    </row>
    <row r="3305" spans="1:60" ht="15.75" customHeight="1" x14ac:dyDescent="0.2">
      <c r="K3305" s="104"/>
      <c r="AA3305" s="99"/>
      <c r="AB3305" s="100"/>
      <c r="AC3305" s="101"/>
      <c r="AD3305" s="100"/>
      <c r="AE3305" s="100"/>
      <c r="AF3305" s="100"/>
      <c r="AG3305" s="99"/>
    </row>
    <row r="3306" spans="1:60" ht="15.75" customHeight="1" x14ac:dyDescent="0.2">
      <c r="AA3306" s="99"/>
      <c r="AB3306" s="100"/>
      <c r="AC3306" s="101"/>
      <c r="AD3306" s="100"/>
      <c r="AE3306" s="100"/>
      <c r="AF3306" s="100"/>
      <c r="AG3306" s="99"/>
    </row>
    <row r="3307" spans="1:60" s="291" customFormat="1" ht="43.5" customHeight="1" x14ac:dyDescent="0.2"/>
    <row r="3308" spans="1:60" ht="15.75" customHeight="1" x14ac:dyDescent="0.2"/>
    <row r="3309" spans="1:60" ht="15.75" customHeight="1" x14ac:dyDescent="0.2"/>
    <row r="3310" spans="1:60" ht="15" customHeight="1" x14ac:dyDescent="0.2">
      <c r="A3310" s="1" t="s">
        <v>0</v>
      </c>
      <c r="B3310" s="1" t="s">
        <v>1</v>
      </c>
      <c r="C3310" s="2" t="s">
        <v>2</v>
      </c>
      <c r="D3310" s="2" t="s">
        <v>3</v>
      </c>
      <c r="E3310" s="2" t="s">
        <v>4</v>
      </c>
      <c r="F3310" s="2" t="s">
        <v>5</v>
      </c>
      <c r="G3310" s="2" t="s">
        <v>6</v>
      </c>
      <c r="H3310" s="2" t="s">
        <v>7</v>
      </c>
      <c r="I3310" s="2" t="s">
        <v>8</v>
      </c>
      <c r="J3310" s="2" t="s">
        <v>9</v>
      </c>
      <c r="K3310" s="2" t="s">
        <v>10</v>
      </c>
      <c r="L3310" s="2" t="s">
        <v>11</v>
      </c>
      <c r="M3310" s="2" t="s">
        <v>12</v>
      </c>
      <c r="N3310" s="2" t="s">
        <v>13</v>
      </c>
      <c r="O3310" s="2" t="s">
        <v>14</v>
      </c>
      <c r="P3310" s="1" t="s">
        <v>15</v>
      </c>
      <c r="Q3310" s="1" t="s">
        <v>16</v>
      </c>
      <c r="R3310" s="3" t="s">
        <v>17</v>
      </c>
      <c r="S3310" s="3" t="s">
        <v>18</v>
      </c>
      <c r="T3310" s="3" t="s">
        <v>19</v>
      </c>
      <c r="U3310" s="4" t="s">
        <v>20</v>
      </c>
      <c r="V3310" s="3" t="s">
        <v>21</v>
      </c>
      <c r="W3310" s="3" t="s">
        <v>22</v>
      </c>
      <c r="X3310" s="4" t="s">
        <v>23</v>
      </c>
      <c r="Y3310" s="5" t="s">
        <v>24</v>
      </c>
      <c r="Z3310" s="5" t="s">
        <v>25</v>
      </c>
      <c r="AA3310" s="5" t="s">
        <v>26</v>
      </c>
      <c r="AB3310" s="6" t="s">
        <v>27</v>
      </c>
      <c r="AC3310" s="6" t="s">
        <v>28</v>
      </c>
      <c r="AD3310" s="7" t="s">
        <v>29</v>
      </c>
      <c r="AE3310" s="6" t="s">
        <v>30</v>
      </c>
      <c r="AF3310" s="8" t="s">
        <v>31</v>
      </c>
      <c r="AG3310" s="8" t="s">
        <v>32</v>
      </c>
      <c r="AH3310" s="8" t="s">
        <v>33</v>
      </c>
      <c r="AI3310" s="8"/>
      <c r="AJ3310" s="8" t="s">
        <v>34</v>
      </c>
      <c r="AK3310" s="8" t="s">
        <v>35</v>
      </c>
      <c r="AL3310" s="8" t="s">
        <v>36</v>
      </c>
      <c r="AM3310" s="8" t="s">
        <v>37</v>
      </c>
      <c r="AN3310" s="8" t="s">
        <v>38</v>
      </c>
      <c r="AO3310" s="8" t="s">
        <v>170</v>
      </c>
      <c r="AP3310" s="9" t="s">
        <v>39</v>
      </c>
      <c r="AQ3310" s="9" t="s">
        <v>40</v>
      </c>
      <c r="AR3310" s="9" t="s">
        <v>33</v>
      </c>
      <c r="AS3310" s="9" t="s">
        <v>32</v>
      </c>
      <c r="AT3310" s="9" t="s">
        <v>41</v>
      </c>
      <c r="AU3310" s="9" t="s">
        <v>42</v>
      </c>
      <c r="AV3310" s="9" t="s">
        <v>43</v>
      </c>
      <c r="AW3310" s="9" t="s">
        <v>44</v>
      </c>
      <c r="AX3310" s="9" t="s">
        <v>45</v>
      </c>
      <c r="AY3310" s="9" t="s">
        <v>46</v>
      </c>
      <c r="AZ3310" s="10"/>
      <c r="BA3310" s="10"/>
      <c r="BB3310" s="10"/>
      <c r="BC3310" s="10"/>
      <c r="BD3310" s="10"/>
      <c r="BE3310" s="10"/>
      <c r="BF3310" s="10"/>
      <c r="BG3310" s="10"/>
      <c r="BH3310" s="10"/>
    </row>
    <row r="3311" spans="1:60" ht="15" customHeight="1" x14ac:dyDescent="0.2">
      <c r="A3311" s="11"/>
      <c r="B3311" s="11">
        <v>1</v>
      </c>
      <c r="C3311" s="11" t="s">
        <v>47</v>
      </c>
      <c r="D3311" s="11"/>
      <c r="E3311" s="11"/>
      <c r="F3311" s="11"/>
      <c r="G3311" s="11"/>
      <c r="H3311" s="11"/>
      <c r="I3311" s="11"/>
      <c r="J3311" s="11"/>
      <c r="K3311" s="11"/>
      <c r="L3311" s="11"/>
      <c r="M3311" s="11"/>
      <c r="N3311" s="11"/>
      <c r="O3311" s="11"/>
      <c r="P3311" s="11"/>
      <c r="Q3311" s="11"/>
      <c r="R3311" s="11"/>
      <c r="S3311" s="11"/>
      <c r="T3311" s="11"/>
      <c r="U3311" s="11"/>
      <c r="V3311" s="11"/>
      <c r="W3311" s="11"/>
      <c r="X3311" s="11"/>
      <c r="Y3311" s="11"/>
      <c r="Z3311" s="11"/>
      <c r="AA3311" s="11"/>
      <c r="AB3311" s="11"/>
      <c r="AC3311" s="11"/>
      <c r="AD3311" s="11"/>
      <c r="AE3311" s="11"/>
      <c r="AF3311" s="11"/>
      <c r="AG3311" s="11"/>
      <c r="AH3311" s="11"/>
      <c r="AI3311" s="11"/>
      <c r="AJ3311" s="11"/>
      <c r="AK3311" s="11"/>
      <c r="AL3311" s="11"/>
      <c r="AM3311" s="11"/>
      <c r="AN3311" s="11"/>
      <c r="AO3311" s="11"/>
      <c r="AP3311" s="11"/>
      <c r="AQ3311" s="11"/>
      <c r="AR3311" s="11"/>
      <c r="AS3311" s="11"/>
      <c r="AT3311" s="11"/>
      <c r="AU3311" s="11"/>
      <c r="AV3311" s="11"/>
      <c r="AW3311" s="11"/>
      <c r="AX3311" s="11"/>
      <c r="AY3311" s="11"/>
      <c r="AZ3311" s="12"/>
      <c r="BA3311" s="12"/>
      <c r="BB3311" s="12"/>
      <c r="BC3311" s="12"/>
      <c r="BD3311" s="12"/>
      <c r="BE3311" s="12"/>
      <c r="BF3311" s="12"/>
      <c r="BG3311" s="12"/>
      <c r="BH3311" s="12"/>
    </row>
    <row r="3312" spans="1:60" ht="15" customHeight="1" x14ac:dyDescent="0.2">
      <c r="A3312" s="1"/>
      <c r="B3312" s="1"/>
      <c r="C3312" s="13"/>
      <c r="D3312" s="14"/>
      <c r="E3312" s="14"/>
      <c r="F3312" s="14"/>
      <c r="G3312" s="14"/>
      <c r="H3312" s="14"/>
      <c r="I3312" s="14"/>
      <c r="J3312" s="14"/>
      <c r="K3312" s="14"/>
      <c r="L3312" s="14"/>
      <c r="M3312" s="14"/>
      <c r="N3312" s="14"/>
      <c r="O3312" s="14"/>
      <c r="P3312" s="14"/>
      <c r="Q3312" s="14"/>
      <c r="R3312" s="4"/>
      <c r="S3312" s="4"/>
      <c r="T3312" s="4"/>
      <c r="U3312" s="4"/>
      <c r="V3312" s="4"/>
      <c r="W3312" s="4"/>
      <c r="X3312" s="4"/>
      <c r="Y3312" s="4"/>
      <c r="Z3312" s="4"/>
      <c r="AA3312" s="4"/>
      <c r="AB3312" s="8"/>
      <c r="AC3312" s="8"/>
      <c r="AD3312" s="8"/>
      <c r="AE3312" s="8"/>
      <c r="AF3312" s="8"/>
      <c r="AG3312" s="8"/>
      <c r="AH3312" s="8"/>
      <c r="AI3312" s="8"/>
      <c r="AJ3312" s="8"/>
      <c r="AK3312" s="8"/>
      <c r="AL3312" s="8"/>
      <c r="AM3312" s="8"/>
      <c r="AN3312" s="8"/>
      <c r="AO3312" s="8"/>
      <c r="AP3312" s="15"/>
      <c r="AQ3312" s="15"/>
      <c r="AR3312" s="15"/>
      <c r="AS3312" s="15"/>
      <c r="AT3312" s="15"/>
      <c r="AU3312" s="15"/>
      <c r="AV3312" s="15"/>
      <c r="AW3312" s="15"/>
      <c r="AX3312" s="15"/>
      <c r="AY3312" s="15"/>
      <c r="AZ3312" s="10"/>
      <c r="BA3312" s="10"/>
      <c r="BB3312" s="10"/>
      <c r="BC3312" s="10"/>
      <c r="BD3312" s="10"/>
      <c r="BE3312" s="10"/>
      <c r="BF3312" s="10"/>
      <c r="BG3312" s="10"/>
      <c r="BH3312" s="10"/>
    </row>
    <row r="3313" spans="1:60" ht="15" customHeight="1" x14ac:dyDescent="0.2">
      <c r="A3313" s="1"/>
      <c r="B3313" s="16">
        <v>1</v>
      </c>
      <c r="C3313" s="293" t="s">
        <v>48</v>
      </c>
      <c r="D3313" s="18"/>
      <c r="E3313" s="14"/>
      <c r="F3313" s="14"/>
      <c r="G3313" s="14"/>
      <c r="H3313" s="14"/>
      <c r="I3313" s="14"/>
      <c r="J3313" s="14"/>
      <c r="K3313" s="14">
        <v>1</v>
      </c>
      <c r="L3313" s="14"/>
      <c r="M3313" s="14"/>
      <c r="N3313" s="14"/>
      <c r="O3313" s="14"/>
      <c r="P3313" s="14"/>
      <c r="Q3313" s="14"/>
      <c r="R3313" s="4"/>
      <c r="S3313" s="4"/>
      <c r="T3313" s="4"/>
      <c r="U3313" s="4"/>
      <c r="V3313" s="4"/>
      <c r="W3313" s="4"/>
      <c r="X3313" s="4"/>
      <c r="Y3313" s="4"/>
      <c r="Z3313" s="4"/>
      <c r="AA3313" s="4"/>
      <c r="AB3313" s="8"/>
      <c r="AC3313" s="8"/>
      <c r="AD3313" s="8"/>
      <c r="AE3313" s="8"/>
      <c r="AF3313" s="8"/>
      <c r="AG3313" s="8"/>
      <c r="AH3313" s="8"/>
      <c r="AI3313" s="8"/>
      <c r="AJ3313" s="8"/>
      <c r="AK3313" s="8"/>
      <c r="AL3313" s="8"/>
      <c r="AM3313" s="8"/>
      <c r="AN3313" s="8"/>
      <c r="AO3313" s="8"/>
      <c r="AP3313" s="15"/>
      <c r="AQ3313" s="15"/>
      <c r="AR3313" s="15"/>
      <c r="AS3313" s="15"/>
      <c r="AT3313" s="15"/>
      <c r="AU3313" s="15"/>
      <c r="AV3313" s="15"/>
      <c r="AW3313" s="15"/>
      <c r="AX3313" s="15"/>
      <c r="AY3313" s="15"/>
      <c r="AZ3313" s="10"/>
      <c r="BA3313" s="10"/>
      <c r="BB3313" s="10"/>
      <c r="BC3313" s="10"/>
      <c r="BD3313" s="10"/>
      <c r="BE3313" s="10"/>
      <c r="BF3313" s="10"/>
      <c r="BG3313" s="10"/>
      <c r="BH3313" s="10"/>
    </row>
    <row r="3314" spans="1:60" ht="15" customHeight="1" x14ac:dyDescent="0.2">
      <c r="A3314" s="19"/>
      <c r="B3314" s="20">
        <v>2</v>
      </c>
      <c r="C3314" s="293" t="s">
        <v>49</v>
      </c>
      <c r="D3314" s="18"/>
      <c r="E3314" s="14"/>
      <c r="F3314" s="14"/>
      <c r="G3314" s="14"/>
      <c r="H3314" s="14"/>
      <c r="I3314" s="14"/>
      <c r="J3314" s="14"/>
      <c r="K3314" s="14"/>
      <c r="L3314" s="14"/>
      <c r="M3314" s="14">
        <v>1</v>
      </c>
      <c r="N3314" s="14"/>
      <c r="O3314" s="14"/>
      <c r="P3314" s="14"/>
      <c r="Q3314" s="14"/>
      <c r="R3314" s="4"/>
      <c r="S3314" s="4"/>
      <c r="T3314" s="4"/>
      <c r="U3314" s="4"/>
      <c r="V3314" s="4"/>
      <c r="W3314" s="4"/>
      <c r="X3314" s="4"/>
      <c r="Y3314" s="4"/>
      <c r="Z3314" s="4"/>
      <c r="AA3314" s="4"/>
      <c r="AB3314" s="8"/>
      <c r="AC3314" s="8"/>
      <c r="AD3314" s="8"/>
      <c r="AE3314" s="8"/>
      <c r="AF3314" s="8">
        <v>1</v>
      </c>
      <c r="AG3314" s="8"/>
      <c r="AH3314" s="8"/>
      <c r="AI3314" s="8"/>
      <c r="AJ3314" s="8"/>
      <c r="AK3314" s="8"/>
      <c r="AL3314" s="8"/>
      <c r="AM3314" s="8">
        <v>3</v>
      </c>
      <c r="AN3314" s="8">
        <v>1</v>
      </c>
      <c r="AO3314" s="8">
        <v>3</v>
      </c>
      <c r="AP3314" s="15"/>
      <c r="AQ3314" s="15"/>
      <c r="AR3314" s="15"/>
      <c r="AS3314" s="15"/>
      <c r="AT3314" s="15"/>
      <c r="AU3314" s="15"/>
      <c r="AV3314" s="15"/>
      <c r="AW3314" s="15"/>
      <c r="AX3314" s="15"/>
      <c r="AY3314" s="15"/>
    </row>
    <row r="3315" spans="1:60" ht="15" customHeight="1" x14ac:dyDescent="0.2">
      <c r="A3315" s="1"/>
      <c r="B3315" s="16">
        <v>3</v>
      </c>
      <c r="C3315" s="17" t="s">
        <v>50</v>
      </c>
      <c r="D3315" s="18"/>
      <c r="E3315" s="14"/>
      <c r="F3315" s="14"/>
      <c r="G3315" s="14"/>
      <c r="H3315" s="14"/>
      <c r="I3315" s="14"/>
      <c r="J3315" s="14"/>
      <c r="K3315" s="14"/>
      <c r="L3315" s="14"/>
      <c r="M3315" s="14"/>
      <c r="N3315" s="14"/>
      <c r="O3315" s="14"/>
      <c r="P3315" s="14"/>
      <c r="Q3315" s="14"/>
      <c r="R3315" s="4"/>
      <c r="S3315" s="4"/>
      <c r="T3315" s="4"/>
      <c r="U3315" s="4"/>
      <c r="V3315" s="4"/>
      <c r="W3315" s="4"/>
      <c r="X3315" s="4"/>
      <c r="Y3315" s="4"/>
      <c r="Z3315" s="4"/>
      <c r="AA3315" s="4"/>
      <c r="AB3315" s="8"/>
      <c r="AC3315" s="8"/>
      <c r="AD3315" s="8"/>
      <c r="AE3315" s="8"/>
      <c r="AF3315" s="8"/>
      <c r="AG3315" s="8"/>
      <c r="AH3315" s="8"/>
      <c r="AI3315" s="8"/>
      <c r="AJ3315" s="8"/>
      <c r="AK3315" s="8"/>
      <c r="AL3315" s="8"/>
      <c r="AM3315" s="8"/>
      <c r="AN3315" s="8"/>
      <c r="AO3315" s="8"/>
      <c r="AP3315" s="15"/>
      <c r="AQ3315" s="15"/>
      <c r="AR3315" s="15"/>
      <c r="AS3315" s="15"/>
      <c r="AT3315" s="15"/>
      <c r="AU3315" s="15"/>
      <c r="AV3315" s="15"/>
      <c r="AW3315" s="15"/>
      <c r="AX3315" s="15"/>
      <c r="AY3315" s="15"/>
      <c r="AZ3315" s="10"/>
      <c r="BA3315" s="10"/>
      <c r="BB3315" s="10"/>
      <c r="BC3315" s="10"/>
      <c r="BD3315" s="10"/>
      <c r="BE3315" s="10"/>
      <c r="BF3315" s="10"/>
      <c r="BG3315" s="10"/>
      <c r="BH3315" s="10"/>
    </row>
    <row r="3316" spans="1:60" ht="15" customHeight="1" x14ac:dyDescent="0.2">
      <c r="A3316" s="1"/>
      <c r="B3316" s="16">
        <v>4</v>
      </c>
      <c r="C3316" s="17" t="s">
        <v>51</v>
      </c>
      <c r="D3316" s="18"/>
      <c r="E3316" s="14"/>
      <c r="F3316" s="14"/>
      <c r="G3316" s="14"/>
      <c r="H3316" s="14"/>
      <c r="I3316" s="14"/>
      <c r="J3316" s="14"/>
      <c r="K3316" s="14"/>
      <c r="L3316" s="14"/>
      <c r="M3316" s="14"/>
      <c r="N3316" s="14"/>
      <c r="O3316" s="14"/>
      <c r="P3316" s="14"/>
      <c r="Q3316" s="14"/>
      <c r="R3316" s="4"/>
      <c r="S3316" s="4"/>
      <c r="T3316" s="4"/>
      <c r="U3316" s="4"/>
      <c r="V3316" s="4"/>
      <c r="W3316" s="4"/>
      <c r="X3316" s="4"/>
      <c r="Y3316" s="4"/>
      <c r="Z3316" s="4"/>
      <c r="AA3316" s="4"/>
      <c r="AB3316" s="8"/>
      <c r="AC3316" s="8"/>
      <c r="AD3316" s="8"/>
      <c r="AE3316" s="8"/>
      <c r="AF3316" s="8"/>
      <c r="AG3316" s="8"/>
      <c r="AH3316" s="8"/>
      <c r="AI3316" s="8"/>
      <c r="AJ3316" s="8"/>
      <c r="AK3316" s="8"/>
      <c r="AL3316" s="8"/>
      <c r="AM3316" s="8"/>
      <c r="AN3316" s="8"/>
      <c r="AO3316" s="8"/>
      <c r="AP3316" s="15"/>
      <c r="AQ3316" s="15"/>
      <c r="AR3316" s="15"/>
      <c r="AS3316" s="15"/>
      <c r="AT3316" s="15"/>
      <c r="AU3316" s="15"/>
      <c r="AV3316" s="15"/>
      <c r="AW3316" s="15"/>
      <c r="AX3316" s="15"/>
      <c r="AY3316" s="15"/>
      <c r="AZ3316" s="10"/>
      <c r="BA3316" s="10"/>
      <c r="BB3316" s="10"/>
      <c r="BC3316" s="10"/>
      <c r="BD3316" s="10"/>
      <c r="BE3316" s="10"/>
      <c r="BF3316" s="10"/>
      <c r="BG3316" s="10"/>
      <c r="BH3316" s="10"/>
    </row>
    <row r="3317" spans="1:60" ht="15" customHeight="1" x14ac:dyDescent="0.2">
      <c r="A3317" s="1"/>
      <c r="B3317" s="21">
        <v>5</v>
      </c>
      <c r="C3317" s="17" t="s">
        <v>52</v>
      </c>
      <c r="D3317" s="18"/>
      <c r="E3317" s="14"/>
      <c r="F3317" s="14"/>
      <c r="G3317" s="14"/>
      <c r="H3317" s="14"/>
      <c r="I3317" s="14"/>
      <c r="J3317" s="14"/>
      <c r="K3317" s="14"/>
      <c r="L3317" s="14"/>
      <c r="M3317" s="14"/>
      <c r="N3317" s="14"/>
      <c r="O3317" s="14"/>
      <c r="P3317" s="14"/>
      <c r="Q3317" s="14"/>
      <c r="R3317" s="4"/>
      <c r="S3317" s="4"/>
      <c r="T3317" s="4"/>
      <c r="U3317" s="4"/>
      <c r="V3317" s="4"/>
      <c r="W3317" s="4"/>
      <c r="X3317" s="4"/>
      <c r="Y3317" s="4"/>
      <c r="Z3317" s="4"/>
      <c r="AA3317" s="4"/>
      <c r="AB3317" s="8"/>
      <c r="AC3317" s="8"/>
      <c r="AD3317" s="8"/>
      <c r="AE3317" s="8"/>
      <c r="AF3317" s="8"/>
      <c r="AG3317" s="8"/>
      <c r="AH3317" s="8"/>
      <c r="AI3317" s="8"/>
      <c r="AJ3317" s="8"/>
      <c r="AK3317" s="8"/>
      <c r="AL3317" s="8"/>
      <c r="AM3317" s="8"/>
      <c r="AN3317" s="8"/>
      <c r="AO3317" s="8"/>
      <c r="AP3317" s="15"/>
      <c r="AQ3317" s="15"/>
      <c r="AR3317" s="15"/>
      <c r="AS3317" s="15"/>
      <c r="AT3317" s="15"/>
      <c r="AU3317" s="15"/>
      <c r="AV3317" s="15"/>
      <c r="AW3317" s="15"/>
      <c r="AX3317" s="15"/>
      <c r="AY3317" s="15"/>
      <c r="AZ3317" s="10"/>
      <c r="BA3317" s="10"/>
      <c r="BB3317" s="10"/>
      <c r="BC3317" s="10"/>
      <c r="BD3317" s="10"/>
      <c r="BE3317" s="10"/>
      <c r="BF3317" s="10"/>
      <c r="BG3317" s="10"/>
      <c r="BH3317" s="10"/>
    </row>
    <row r="3318" spans="1:60" ht="15" customHeight="1" x14ac:dyDescent="0.2">
      <c r="A3318" s="22"/>
      <c r="B3318" s="23">
        <v>6</v>
      </c>
      <c r="C3318" s="17" t="s">
        <v>53</v>
      </c>
      <c r="D3318" s="18"/>
      <c r="E3318" s="14"/>
      <c r="F3318" s="14"/>
      <c r="G3318" s="14"/>
      <c r="H3318" s="14"/>
      <c r="I3318" s="14"/>
      <c r="J3318" s="14"/>
      <c r="K3318" s="14"/>
      <c r="L3318" s="14"/>
      <c r="M3318" s="14"/>
      <c r="N3318" s="14"/>
      <c r="O3318" s="14"/>
      <c r="P3318" s="14"/>
      <c r="Q3318" s="14"/>
      <c r="R3318" s="4"/>
      <c r="S3318" s="4"/>
      <c r="T3318" s="4"/>
      <c r="U3318" s="4"/>
      <c r="V3318" s="4"/>
      <c r="W3318" s="4"/>
      <c r="X3318" s="4"/>
      <c r="Y3318" s="4"/>
      <c r="Z3318" s="4"/>
      <c r="AA3318" s="4"/>
      <c r="AB3318" s="8"/>
      <c r="AC3318" s="8"/>
      <c r="AD3318" s="8"/>
      <c r="AE3318" s="8"/>
      <c r="AF3318" s="8"/>
      <c r="AG3318" s="8"/>
      <c r="AH3318" s="8"/>
      <c r="AI3318" s="8"/>
      <c r="AJ3318" s="8"/>
      <c r="AK3318" s="8"/>
      <c r="AL3318" s="8"/>
      <c r="AM3318" s="8"/>
      <c r="AN3318" s="8"/>
      <c r="AO3318" s="8"/>
      <c r="AP3318" s="15"/>
      <c r="AQ3318" s="15"/>
      <c r="AR3318" s="15"/>
      <c r="AS3318" s="15"/>
      <c r="AT3318" s="15"/>
      <c r="AU3318" s="15"/>
      <c r="AV3318" s="15"/>
      <c r="AW3318" s="15"/>
      <c r="AX3318" s="15"/>
      <c r="AY3318" s="15"/>
      <c r="AZ3318" s="10"/>
      <c r="BA3318" s="10"/>
      <c r="BB3318" s="10"/>
      <c r="BC3318" s="10"/>
      <c r="BD3318" s="10"/>
      <c r="BE3318" s="10"/>
      <c r="BF3318" s="10"/>
      <c r="BG3318" s="10"/>
      <c r="BH3318" s="10"/>
    </row>
    <row r="3319" spans="1:60" ht="15" customHeight="1" x14ac:dyDescent="0.2">
      <c r="A3319" s="24"/>
      <c r="B3319" s="25"/>
      <c r="C3319" s="293" t="s">
        <v>54</v>
      </c>
      <c r="D3319" s="18"/>
      <c r="E3319" s="14"/>
      <c r="F3319" s="14"/>
      <c r="G3319" s="14"/>
      <c r="H3319" s="14"/>
      <c r="I3319" s="14"/>
      <c r="J3319" s="14"/>
      <c r="K3319" s="14"/>
      <c r="L3319" s="14"/>
      <c r="M3319" s="14"/>
      <c r="N3319" s="14"/>
      <c r="O3319" s="14"/>
      <c r="P3319" s="14"/>
      <c r="Q3319" s="14"/>
      <c r="R3319" s="4"/>
      <c r="S3319" s="4"/>
      <c r="T3319" s="4"/>
      <c r="U3319" s="4"/>
      <c r="V3319" s="4"/>
      <c r="W3319" s="4"/>
      <c r="X3319" s="4"/>
      <c r="Y3319" s="4"/>
      <c r="Z3319" s="4"/>
      <c r="AA3319" s="4"/>
      <c r="AB3319" s="8">
        <v>6</v>
      </c>
      <c r="AC3319" s="8"/>
      <c r="AD3319" s="8"/>
      <c r="AE3319" s="8"/>
      <c r="AF3319" s="8"/>
      <c r="AG3319" s="8"/>
      <c r="AH3319" s="8"/>
      <c r="AI3319" s="8"/>
      <c r="AJ3319" s="8"/>
      <c r="AK3319" s="8"/>
      <c r="AL3319" s="8"/>
      <c r="AM3319" s="8"/>
      <c r="AN3319" s="8"/>
      <c r="AO3319" s="8"/>
      <c r="AP3319" s="15"/>
      <c r="AQ3319" s="15"/>
      <c r="AR3319" s="15"/>
      <c r="AS3319" s="15"/>
      <c r="AT3319" s="15"/>
      <c r="AU3319" s="9"/>
      <c r="AV3319" s="15"/>
      <c r="AW3319" s="15"/>
      <c r="AX3319" s="15"/>
      <c r="AY3319" s="15"/>
      <c r="AZ3319" s="10"/>
      <c r="BA3319" s="10"/>
      <c r="BB3319" s="10"/>
      <c r="BC3319" s="10"/>
      <c r="BD3319" s="10"/>
      <c r="BE3319" s="10"/>
      <c r="BF3319" s="10"/>
      <c r="BG3319" s="10"/>
      <c r="BH3319" s="10"/>
    </row>
    <row r="3320" spans="1:60" ht="15" customHeight="1" x14ac:dyDescent="0.2">
      <c r="A3320" s="1"/>
      <c r="B3320" s="24"/>
      <c r="C3320" s="17"/>
      <c r="D3320" s="18"/>
      <c r="E3320" s="14"/>
      <c r="F3320" s="14"/>
      <c r="G3320" s="14"/>
      <c r="H3320" s="14"/>
      <c r="I3320" s="14"/>
      <c r="J3320" s="14"/>
      <c r="K3320" s="14"/>
      <c r="L3320" s="14"/>
      <c r="M3320" s="14"/>
      <c r="N3320" s="14"/>
      <c r="O3320" s="14"/>
      <c r="P3320" s="14"/>
      <c r="Q3320" s="14"/>
      <c r="R3320" s="4"/>
      <c r="S3320" s="4"/>
      <c r="T3320" s="4"/>
      <c r="U3320" s="4"/>
      <c r="V3320" s="4"/>
      <c r="W3320" s="4"/>
      <c r="X3320" s="4"/>
      <c r="Y3320" s="4"/>
      <c r="Z3320" s="4"/>
      <c r="AA3320" s="4"/>
      <c r="AB3320" s="8"/>
      <c r="AC3320" s="8"/>
      <c r="AD3320" s="8"/>
      <c r="AE3320" s="8"/>
      <c r="AF3320" s="8"/>
      <c r="AG3320" s="8"/>
      <c r="AH3320" s="8"/>
      <c r="AI3320" s="8"/>
      <c r="AJ3320" s="8"/>
      <c r="AK3320" s="8"/>
      <c r="AL3320" s="8"/>
      <c r="AM3320" s="8"/>
      <c r="AN3320" s="8"/>
      <c r="AO3320" s="8"/>
      <c r="AP3320" s="15"/>
      <c r="AQ3320" s="15"/>
      <c r="AR3320" s="15"/>
      <c r="AS3320" s="15"/>
      <c r="AT3320" s="15"/>
      <c r="AU3320" s="15"/>
      <c r="AV3320" s="15"/>
      <c r="AW3320" s="15"/>
      <c r="AX3320" s="15"/>
      <c r="AY3320" s="15"/>
      <c r="AZ3320" s="10"/>
      <c r="BA3320" s="10"/>
      <c r="BB3320" s="10"/>
      <c r="BC3320" s="10"/>
      <c r="BD3320" s="10"/>
      <c r="BE3320" s="10"/>
      <c r="BF3320" s="10"/>
      <c r="BG3320" s="10"/>
      <c r="BH3320" s="10"/>
    </row>
    <row r="3321" spans="1:60" ht="15" customHeight="1" x14ac:dyDescent="0.2">
      <c r="A3321" s="1"/>
      <c r="B3321" s="26">
        <v>7</v>
      </c>
      <c r="C3321" s="17" t="s">
        <v>55</v>
      </c>
      <c r="D3321" s="18"/>
      <c r="E3321" s="14"/>
      <c r="F3321" s="14"/>
      <c r="G3321" s="14"/>
      <c r="H3321" s="14"/>
      <c r="I3321" s="14"/>
      <c r="J3321" s="14"/>
      <c r="K3321" s="14"/>
      <c r="L3321" s="14"/>
      <c r="M3321" s="14"/>
      <c r="N3321" s="14"/>
      <c r="O3321" s="14"/>
      <c r="P3321" s="14"/>
      <c r="Q3321" s="14"/>
      <c r="R3321" s="4"/>
      <c r="S3321" s="4"/>
      <c r="T3321" s="4"/>
      <c r="U3321" s="4"/>
      <c r="V3321" s="4"/>
      <c r="W3321" s="4"/>
      <c r="X3321" s="4"/>
      <c r="Y3321" s="4"/>
      <c r="Z3321" s="4"/>
      <c r="AA3321" s="4"/>
      <c r="AB3321" s="8"/>
      <c r="AC3321" s="8"/>
      <c r="AD3321" s="8"/>
      <c r="AE3321" s="8"/>
      <c r="AF3321" s="8"/>
      <c r="AG3321" s="8"/>
      <c r="AH3321" s="8"/>
      <c r="AI3321" s="8"/>
      <c r="AJ3321" s="8"/>
      <c r="AK3321" s="8"/>
      <c r="AL3321" s="8"/>
      <c r="AM3321" s="8"/>
      <c r="AN3321" s="8"/>
      <c r="AO3321" s="8"/>
      <c r="AP3321" s="15"/>
      <c r="AQ3321" s="15"/>
      <c r="AR3321" s="15"/>
      <c r="AS3321" s="15"/>
      <c r="AT3321" s="15"/>
      <c r="AU3321" s="15"/>
      <c r="AV3321" s="15"/>
      <c r="AW3321" s="15"/>
      <c r="AX3321" s="15"/>
      <c r="AY3321" s="15"/>
      <c r="AZ3321" s="10"/>
      <c r="BA3321" s="10"/>
      <c r="BB3321" s="10"/>
      <c r="BC3321" s="10"/>
      <c r="BD3321" s="10"/>
      <c r="BE3321" s="10"/>
      <c r="BF3321" s="10"/>
      <c r="BG3321" s="10"/>
      <c r="BH3321" s="10"/>
    </row>
    <row r="3322" spans="1:60" ht="15" customHeight="1" x14ac:dyDescent="0.2">
      <c r="A3322" s="1"/>
      <c r="B3322" s="26">
        <v>8</v>
      </c>
      <c r="C3322" s="27" t="s">
        <v>56</v>
      </c>
      <c r="D3322" s="18"/>
      <c r="E3322" s="14"/>
      <c r="F3322" s="14"/>
      <c r="G3322" s="14"/>
      <c r="H3322" s="14"/>
      <c r="I3322" s="14"/>
      <c r="J3322" s="14"/>
      <c r="K3322" s="14"/>
      <c r="L3322" s="14"/>
      <c r="M3322" s="14"/>
      <c r="N3322" s="14"/>
      <c r="O3322" s="14"/>
      <c r="P3322" s="14"/>
      <c r="Q3322" s="14"/>
      <c r="R3322" s="4"/>
      <c r="S3322" s="4"/>
      <c r="T3322" s="4"/>
      <c r="U3322" s="4"/>
      <c r="V3322" s="4"/>
      <c r="W3322" s="4"/>
      <c r="X3322" s="4"/>
      <c r="Y3322" s="4"/>
      <c r="Z3322" s="4"/>
      <c r="AA3322" s="4"/>
      <c r="AB3322" s="8"/>
      <c r="AC3322" s="8"/>
      <c r="AD3322" s="8"/>
      <c r="AE3322" s="8"/>
      <c r="AF3322" s="8"/>
      <c r="AG3322" s="8"/>
      <c r="AH3322" s="8"/>
      <c r="AI3322" s="8"/>
      <c r="AJ3322" s="8"/>
      <c r="AK3322" s="8"/>
      <c r="AL3322" s="8"/>
      <c r="AM3322" s="8"/>
      <c r="AN3322" s="8"/>
      <c r="AO3322" s="8"/>
      <c r="AP3322" s="15"/>
      <c r="AQ3322" s="15"/>
      <c r="AR3322" s="15"/>
      <c r="AS3322" s="15"/>
      <c r="AT3322" s="15"/>
      <c r="AU3322" s="15"/>
      <c r="AV3322" s="15"/>
      <c r="AW3322" s="15"/>
      <c r="AX3322" s="15"/>
      <c r="AY3322" s="15"/>
      <c r="AZ3322" s="10"/>
      <c r="BA3322" s="10"/>
      <c r="BB3322" s="10"/>
      <c r="BC3322" s="10"/>
      <c r="BD3322" s="10"/>
      <c r="BE3322" s="10"/>
      <c r="BF3322" s="10"/>
      <c r="BG3322" s="10"/>
      <c r="BH3322" s="10"/>
    </row>
    <row r="3323" spans="1:60" ht="15" customHeight="1" x14ac:dyDescent="0.2">
      <c r="A3323" s="1"/>
      <c r="B3323" s="26">
        <v>9</v>
      </c>
      <c r="C3323" s="17" t="s">
        <v>57</v>
      </c>
      <c r="D3323" s="18"/>
      <c r="E3323" s="14"/>
      <c r="F3323" s="14"/>
      <c r="G3323" s="14"/>
      <c r="H3323" s="14"/>
      <c r="I3323" s="14"/>
      <c r="J3323" s="14"/>
      <c r="K3323" s="14"/>
      <c r="L3323" s="14"/>
      <c r="M3323" s="14"/>
      <c r="N3323" s="14"/>
      <c r="O3323" s="14"/>
      <c r="P3323" s="14"/>
      <c r="Q3323" s="14"/>
      <c r="R3323" s="4"/>
      <c r="S3323" s="4"/>
      <c r="T3323" s="4"/>
      <c r="U3323" s="4"/>
      <c r="V3323" s="4"/>
      <c r="W3323" s="4"/>
      <c r="X3323" s="4"/>
      <c r="Y3323" s="4"/>
      <c r="Z3323" s="4"/>
      <c r="AA3323" s="4"/>
      <c r="AB3323" s="8"/>
      <c r="AC3323" s="8"/>
      <c r="AD3323" s="8"/>
      <c r="AE3323" s="8"/>
      <c r="AF3323" s="8"/>
      <c r="AG3323" s="8"/>
      <c r="AH3323" s="8"/>
      <c r="AI3323" s="8"/>
      <c r="AJ3323" s="8"/>
      <c r="AK3323" s="8"/>
      <c r="AL3323" s="8"/>
      <c r="AM3323" s="8"/>
      <c r="AN3323" s="8"/>
      <c r="AO3323" s="8"/>
      <c r="AP3323" s="15"/>
      <c r="AQ3323" s="15"/>
      <c r="AR3323" s="15"/>
      <c r="AS3323" s="15"/>
      <c r="AT3323" s="15"/>
      <c r="AU3323" s="15"/>
      <c r="AV3323" s="15"/>
      <c r="AW3323" s="15"/>
      <c r="AX3323" s="15"/>
      <c r="AY3323" s="15"/>
      <c r="AZ3323" s="10"/>
      <c r="BA3323" s="10"/>
      <c r="BB3323" s="10"/>
      <c r="BC3323" s="10"/>
      <c r="BD3323" s="10"/>
      <c r="BE3323" s="10"/>
      <c r="BF3323" s="10"/>
      <c r="BG3323" s="10"/>
      <c r="BH3323" s="10"/>
    </row>
    <row r="3324" spans="1:60" ht="15" customHeight="1" x14ac:dyDescent="0.2">
      <c r="A3324" s="1"/>
      <c r="B3324" s="24"/>
      <c r="C3324" s="300"/>
      <c r="D3324" s="18"/>
      <c r="E3324" s="14"/>
      <c r="F3324" s="14"/>
      <c r="G3324" s="14"/>
      <c r="H3324" s="14"/>
      <c r="I3324" s="14"/>
      <c r="J3324" s="14"/>
      <c r="K3324" s="14"/>
      <c r="L3324" s="14"/>
      <c r="M3324" s="14"/>
      <c r="N3324" s="14"/>
      <c r="O3324" s="14"/>
      <c r="P3324" s="14"/>
      <c r="Q3324" s="14"/>
      <c r="R3324" s="4"/>
      <c r="S3324" s="4"/>
      <c r="T3324" s="4"/>
      <c r="U3324" s="4"/>
      <c r="V3324" s="4"/>
      <c r="W3324" s="4"/>
      <c r="X3324" s="4"/>
      <c r="Y3324" s="4"/>
      <c r="Z3324" s="4"/>
      <c r="AA3324" s="4"/>
      <c r="AB3324" s="8"/>
      <c r="AC3324" s="28"/>
      <c r="AD3324" s="8"/>
      <c r="AE3324" s="8"/>
      <c r="AF3324" s="8"/>
      <c r="AG3324" s="8"/>
      <c r="AH3324" s="8"/>
      <c r="AI3324" s="8"/>
      <c r="AJ3324" s="8"/>
      <c r="AK3324" s="8"/>
      <c r="AL3324" s="8"/>
      <c r="AM3324" s="8"/>
      <c r="AN3324" s="8"/>
      <c r="AO3324" s="8"/>
      <c r="AP3324" s="15"/>
      <c r="AQ3324" s="15"/>
      <c r="AR3324" s="15"/>
      <c r="AS3324" s="15"/>
      <c r="AT3324" s="15"/>
      <c r="AU3324" s="15"/>
      <c r="AV3324" s="15"/>
      <c r="AW3324" s="15"/>
      <c r="AX3324" s="15"/>
      <c r="AY3324" s="15"/>
      <c r="AZ3324" s="10"/>
      <c r="BA3324" s="10"/>
      <c r="BB3324" s="10"/>
      <c r="BC3324" s="10"/>
      <c r="BD3324" s="10"/>
      <c r="BE3324" s="10"/>
      <c r="BF3324" s="10"/>
      <c r="BG3324" s="10"/>
      <c r="BH3324" s="10"/>
    </row>
    <row r="3325" spans="1:60" ht="15" customHeight="1" x14ac:dyDescent="0.2">
      <c r="A3325" s="22"/>
      <c r="B3325" s="29">
        <v>10</v>
      </c>
      <c r="C3325" s="293" t="s">
        <v>58</v>
      </c>
      <c r="D3325" s="18"/>
      <c r="E3325" s="14"/>
      <c r="F3325" s="14"/>
      <c r="G3325" s="14"/>
      <c r="H3325" s="14"/>
      <c r="I3325" s="14"/>
      <c r="J3325" s="14"/>
      <c r="K3325" s="14">
        <v>2</v>
      </c>
      <c r="L3325" s="14"/>
      <c r="M3325" s="14"/>
      <c r="N3325" s="14"/>
      <c r="O3325" s="14"/>
      <c r="P3325" s="14"/>
      <c r="Q3325" s="14"/>
      <c r="R3325" s="4"/>
      <c r="S3325" s="4"/>
      <c r="T3325" s="4"/>
      <c r="U3325" s="4"/>
      <c r="V3325" s="4"/>
      <c r="W3325" s="4"/>
      <c r="X3325" s="4"/>
      <c r="Y3325" s="4"/>
      <c r="Z3325" s="4"/>
      <c r="AA3325" s="4"/>
      <c r="AB3325" s="8"/>
      <c r="AC3325" s="8"/>
      <c r="AD3325" s="8"/>
      <c r="AE3325" s="8"/>
      <c r="AF3325" s="8"/>
      <c r="AG3325" s="8"/>
      <c r="AH3325" s="8"/>
      <c r="AI3325" s="8"/>
      <c r="AJ3325" s="8"/>
      <c r="AK3325" s="8"/>
      <c r="AL3325" s="8"/>
      <c r="AM3325" s="8"/>
      <c r="AN3325" s="8"/>
      <c r="AO3325" s="8"/>
      <c r="AP3325" s="15"/>
      <c r="AQ3325" s="15"/>
      <c r="AR3325" s="15"/>
      <c r="AS3325" s="15"/>
      <c r="AT3325" s="15"/>
      <c r="AU3325" s="15"/>
      <c r="AV3325" s="15"/>
      <c r="AW3325" s="15"/>
      <c r="AX3325" s="15"/>
      <c r="AY3325" s="15"/>
      <c r="AZ3325" s="10"/>
      <c r="BA3325" s="10"/>
      <c r="BB3325" s="10"/>
      <c r="BC3325" s="10"/>
      <c r="BD3325" s="10"/>
      <c r="BE3325" s="10"/>
      <c r="BF3325" s="10"/>
      <c r="BG3325" s="10"/>
      <c r="BH3325" s="10"/>
    </row>
    <row r="3326" spans="1:60" ht="15" customHeight="1" x14ac:dyDescent="0.2">
      <c r="A3326" s="1"/>
      <c r="B3326" s="30">
        <v>11</v>
      </c>
      <c r="C3326" s="17" t="s">
        <v>59</v>
      </c>
      <c r="D3326" s="18"/>
      <c r="E3326" s="14"/>
      <c r="F3326" s="14"/>
      <c r="G3326" s="14"/>
      <c r="H3326" s="14"/>
      <c r="I3326" s="14"/>
      <c r="J3326" s="14"/>
      <c r="K3326" s="14"/>
      <c r="L3326" s="14"/>
      <c r="M3326" s="14"/>
      <c r="N3326" s="14"/>
      <c r="O3326" s="14"/>
      <c r="P3326" s="14"/>
      <c r="Q3326" s="14"/>
      <c r="R3326" s="4"/>
      <c r="S3326" s="4"/>
      <c r="T3326" s="4"/>
      <c r="U3326" s="4"/>
      <c r="V3326" s="4"/>
      <c r="W3326" s="4"/>
      <c r="X3326" s="4"/>
      <c r="Y3326" s="4"/>
      <c r="Z3326" s="4"/>
      <c r="AA3326" s="4"/>
      <c r="AB3326" s="8"/>
      <c r="AC3326" s="8"/>
      <c r="AD3326" s="8"/>
      <c r="AE3326" s="8"/>
      <c r="AF3326" s="8"/>
      <c r="AG3326" s="8"/>
      <c r="AH3326" s="8"/>
      <c r="AI3326" s="8"/>
      <c r="AJ3326" s="8"/>
      <c r="AK3326" s="8"/>
      <c r="AL3326" s="8"/>
      <c r="AM3326" s="8"/>
      <c r="AN3326" s="8"/>
      <c r="AO3326" s="8"/>
      <c r="AP3326" s="15"/>
      <c r="AQ3326" s="15"/>
      <c r="AR3326" s="15"/>
      <c r="AS3326" s="15"/>
      <c r="AT3326" s="15"/>
      <c r="AU3326" s="15"/>
      <c r="AV3326" s="15"/>
      <c r="AW3326" s="15"/>
      <c r="AX3326" s="15"/>
      <c r="AY3326" s="15"/>
      <c r="AZ3326" s="10"/>
      <c r="BA3326" s="10"/>
      <c r="BB3326" s="10"/>
      <c r="BC3326" s="10"/>
      <c r="BD3326" s="10"/>
      <c r="BE3326" s="10"/>
      <c r="BF3326" s="10"/>
      <c r="BG3326" s="10"/>
      <c r="BH3326" s="10"/>
    </row>
    <row r="3327" spans="1:60" ht="15" customHeight="1" x14ac:dyDescent="0.2">
      <c r="A3327" s="1"/>
      <c r="B3327" s="31">
        <v>12</v>
      </c>
      <c r="C3327" s="17" t="s">
        <v>60</v>
      </c>
      <c r="D3327" s="18"/>
      <c r="E3327" s="14"/>
      <c r="F3327" s="14"/>
      <c r="G3327" s="14"/>
      <c r="H3327" s="14"/>
      <c r="I3327" s="14"/>
      <c r="J3327" s="14"/>
      <c r="K3327" s="14"/>
      <c r="L3327" s="14"/>
      <c r="M3327" s="14"/>
      <c r="N3327" s="14"/>
      <c r="O3327" s="14"/>
      <c r="P3327" s="14"/>
      <c r="Q3327" s="14"/>
      <c r="R3327" s="4"/>
      <c r="S3327" s="4"/>
      <c r="T3327" s="4"/>
      <c r="U3327" s="4"/>
      <c r="V3327" s="4"/>
      <c r="W3327" s="4"/>
      <c r="X3327" s="4"/>
      <c r="Y3327" s="4"/>
      <c r="Z3327" s="4"/>
      <c r="AA3327" s="4"/>
      <c r="AB3327" s="8"/>
      <c r="AC3327" s="8"/>
      <c r="AD3327" s="8"/>
      <c r="AE3327" s="8"/>
      <c r="AF3327" s="8"/>
      <c r="AG3327" s="8"/>
      <c r="AH3327" s="8"/>
      <c r="AI3327" s="8"/>
      <c r="AJ3327" s="8"/>
      <c r="AK3327" s="8"/>
      <c r="AL3327" s="8"/>
      <c r="AM3327" s="8"/>
      <c r="AN3327" s="8"/>
      <c r="AO3327" s="8"/>
      <c r="AP3327" s="15"/>
      <c r="AQ3327" s="15"/>
      <c r="AR3327" s="15"/>
      <c r="AS3327" s="15"/>
      <c r="AT3327" s="9"/>
      <c r="AU3327" s="15"/>
      <c r="AV3327" s="15"/>
      <c r="AW3327" s="15"/>
      <c r="AX3327" s="15"/>
      <c r="AY3327" s="15"/>
      <c r="AZ3327" s="10"/>
      <c r="BA3327" s="10"/>
      <c r="BB3327" s="10"/>
      <c r="BC3327" s="10"/>
      <c r="BD3327" s="10"/>
      <c r="BE3327" s="10"/>
      <c r="BF3327" s="10"/>
      <c r="BG3327" s="10"/>
      <c r="BH3327" s="10"/>
    </row>
    <row r="3328" spans="1:60" ht="15" customHeight="1" x14ac:dyDescent="0.2">
      <c r="A3328" s="1"/>
      <c r="B3328" s="31">
        <v>13</v>
      </c>
      <c r="C3328" s="17" t="s">
        <v>61</v>
      </c>
      <c r="D3328" s="18"/>
      <c r="E3328" s="14"/>
      <c r="F3328" s="14"/>
      <c r="G3328" s="14"/>
      <c r="H3328" s="14"/>
      <c r="I3328" s="14"/>
      <c r="J3328" s="14"/>
      <c r="K3328" s="14"/>
      <c r="L3328" s="14"/>
      <c r="M3328" s="14"/>
      <c r="N3328" s="14"/>
      <c r="O3328" s="14"/>
      <c r="P3328" s="14"/>
      <c r="Q3328" s="14"/>
      <c r="R3328" s="4"/>
      <c r="S3328" s="4"/>
      <c r="T3328" s="4"/>
      <c r="U3328" s="4"/>
      <c r="V3328" s="4"/>
      <c r="W3328" s="4"/>
      <c r="X3328" s="4"/>
      <c r="Y3328" s="4"/>
      <c r="Z3328" s="4"/>
      <c r="AA3328" s="4"/>
      <c r="AB3328" s="8"/>
      <c r="AC3328" s="8"/>
      <c r="AD3328" s="8"/>
      <c r="AE3328" s="8"/>
      <c r="AF3328" s="8"/>
      <c r="AG3328" s="8"/>
      <c r="AH3328" s="8"/>
      <c r="AI3328" s="8"/>
      <c r="AJ3328" s="8"/>
      <c r="AK3328" s="8"/>
      <c r="AL3328" s="8"/>
      <c r="AM3328" s="8"/>
      <c r="AN3328" s="8"/>
      <c r="AO3328" s="8"/>
      <c r="AP3328" s="15"/>
      <c r="AQ3328" s="15"/>
      <c r="AR3328" s="15"/>
      <c r="AS3328" s="15"/>
      <c r="AT3328" s="15"/>
      <c r="AU3328" s="15"/>
      <c r="AV3328" s="15"/>
      <c r="AW3328" s="15"/>
      <c r="AX3328" s="15"/>
      <c r="AY3328" s="15"/>
      <c r="AZ3328" s="10"/>
      <c r="BA3328" s="10"/>
      <c r="BB3328" s="10"/>
      <c r="BC3328" s="10"/>
      <c r="BD3328" s="10"/>
      <c r="BE3328" s="10"/>
      <c r="BF3328" s="10"/>
      <c r="BG3328" s="10"/>
      <c r="BH3328" s="10"/>
    </row>
    <row r="3329" spans="1:60" ht="15" customHeight="1" x14ac:dyDescent="0.2">
      <c r="A3329" s="1"/>
      <c r="B3329" s="31">
        <v>14</v>
      </c>
      <c r="C3329" s="293" t="s">
        <v>62</v>
      </c>
      <c r="D3329" s="18"/>
      <c r="E3329" s="14"/>
      <c r="F3329" s="14"/>
      <c r="G3329" s="14"/>
      <c r="H3329" s="14"/>
      <c r="I3329" s="14"/>
      <c r="J3329" s="14"/>
      <c r="K3329" s="14"/>
      <c r="L3329" s="14"/>
      <c r="M3329" s="14">
        <v>1</v>
      </c>
      <c r="N3329" s="14"/>
      <c r="O3329" s="14"/>
      <c r="P3329" s="14"/>
      <c r="Q3329" s="14"/>
      <c r="R3329" s="4"/>
      <c r="S3329" s="4"/>
      <c r="T3329" s="4"/>
      <c r="U3329" s="4"/>
      <c r="V3329" s="4"/>
      <c r="W3329" s="4"/>
      <c r="X3329" s="4"/>
      <c r="Y3329" s="4"/>
      <c r="Z3329" s="4"/>
      <c r="AA3329" s="4"/>
      <c r="AB3329" s="8">
        <v>10</v>
      </c>
      <c r="AC3329" s="8"/>
      <c r="AD3329" s="8"/>
      <c r="AE3329" s="8"/>
      <c r="AF3329" s="8"/>
      <c r="AG3329" s="8"/>
      <c r="AH3329" s="8">
        <v>1</v>
      </c>
      <c r="AI3329" s="8"/>
      <c r="AJ3329" s="8"/>
      <c r="AK3329" s="8"/>
      <c r="AL3329" s="8"/>
      <c r="AM3329" s="8"/>
      <c r="AN3329" s="8"/>
      <c r="AO3329" s="8"/>
      <c r="AP3329" s="15"/>
      <c r="AQ3329" s="15"/>
      <c r="AR3329" s="15"/>
      <c r="AS3329" s="15"/>
      <c r="AT3329" s="15"/>
      <c r="AU3329" s="15"/>
      <c r="AV3329" s="15"/>
      <c r="AW3329" s="15"/>
      <c r="AX3329" s="15"/>
      <c r="AY3329" s="15"/>
      <c r="AZ3329" s="10"/>
      <c r="BA3329" s="10"/>
      <c r="BB3329" s="10"/>
      <c r="BC3329" s="10"/>
      <c r="BD3329" s="10"/>
      <c r="BE3329" s="10"/>
      <c r="BF3329" s="10"/>
      <c r="BG3329" s="10"/>
      <c r="BH3329" s="10"/>
    </row>
    <row r="3330" spans="1:60" ht="15" customHeight="1" x14ac:dyDescent="0.2">
      <c r="A3330" s="1"/>
      <c r="B3330" s="31">
        <v>15</v>
      </c>
      <c r="C3330" s="293" t="s">
        <v>63</v>
      </c>
      <c r="D3330" s="18"/>
      <c r="E3330" s="14"/>
      <c r="F3330" s="14"/>
      <c r="G3330" s="14"/>
      <c r="H3330" s="14"/>
      <c r="I3330" s="14"/>
      <c r="J3330" s="14"/>
      <c r="K3330" s="14">
        <v>1</v>
      </c>
      <c r="L3330" s="14"/>
      <c r="M3330" s="14"/>
      <c r="N3330" s="14"/>
      <c r="O3330" s="14"/>
      <c r="P3330" s="14"/>
      <c r="Q3330" s="14"/>
      <c r="R3330" s="4"/>
      <c r="S3330" s="4"/>
      <c r="T3330" s="4"/>
      <c r="U3330" s="4"/>
      <c r="V3330" s="4"/>
      <c r="W3330" s="4"/>
      <c r="X3330" s="4"/>
      <c r="Y3330" s="4"/>
      <c r="Z3330" s="4"/>
      <c r="AA3330" s="4"/>
      <c r="AB3330" s="8">
        <v>8</v>
      </c>
      <c r="AC3330" s="8"/>
      <c r="AD3330" s="8"/>
      <c r="AE3330" s="8"/>
      <c r="AF3330" s="8"/>
      <c r="AG3330" s="8"/>
      <c r="AH3330" s="8"/>
      <c r="AI3330" s="8"/>
      <c r="AJ3330" s="8"/>
      <c r="AK3330" s="8"/>
      <c r="AL3330" s="8"/>
      <c r="AM3330" s="8"/>
      <c r="AN3330" s="8"/>
      <c r="AO3330" s="8"/>
      <c r="AP3330" s="15"/>
      <c r="AQ3330" s="15"/>
      <c r="AR3330" s="15"/>
      <c r="AS3330" s="15"/>
      <c r="AT3330" s="15"/>
      <c r="AU3330" s="9"/>
      <c r="AV3330" s="15"/>
      <c r="AW3330" s="15"/>
      <c r="AX3330" s="15"/>
      <c r="AY3330" s="15"/>
      <c r="AZ3330" s="10"/>
      <c r="BA3330" s="10"/>
      <c r="BB3330" s="10"/>
      <c r="BC3330" s="10"/>
      <c r="BD3330" s="10"/>
      <c r="BE3330" s="10"/>
      <c r="BF3330" s="10"/>
      <c r="BG3330" s="10"/>
      <c r="BH3330" s="10"/>
    </row>
    <row r="3331" spans="1:60" ht="15" customHeight="1" x14ac:dyDescent="0.2">
      <c r="A3331" s="1"/>
      <c r="B3331" s="31">
        <v>16</v>
      </c>
      <c r="C3331" s="293" t="s">
        <v>64</v>
      </c>
      <c r="D3331" s="18"/>
      <c r="E3331" s="14"/>
      <c r="F3331" s="14"/>
      <c r="G3331" s="14"/>
      <c r="H3331" s="14">
        <v>4</v>
      </c>
      <c r="I3331" s="14"/>
      <c r="J3331" s="14"/>
      <c r="K3331" s="14">
        <v>1</v>
      </c>
      <c r="L3331" s="14"/>
      <c r="M3331" s="14"/>
      <c r="N3331" s="14"/>
      <c r="O3331" s="14"/>
      <c r="P3331" s="14"/>
      <c r="Q3331" s="14"/>
      <c r="R3331" s="4"/>
      <c r="S3331" s="4"/>
      <c r="T3331" s="4"/>
      <c r="U3331" s="4"/>
      <c r="V3331" s="4"/>
      <c r="W3331" s="4"/>
      <c r="X3331" s="4"/>
      <c r="Y3331" s="4"/>
      <c r="Z3331" s="4"/>
      <c r="AA3331" s="4"/>
      <c r="AB3331" s="8"/>
      <c r="AC3331" s="8"/>
      <c r="AD3331" s="8"/>
      <c r="AE3331" s="8"/>
      <c r="AF3331" s="8"/>
      <c r="AG3331" s="8"/>
      <c r="AH3331" s="8"/>
      <c r="AI3331" s="8"/>
      <c r="AJ3331" s="8"/>
      <c r="AK3331" s="8"/>
      <c r="AL3331" s="8"/>
      <c r="AM3331" s="8"/>
      <c r="AN3331" s="8"/>
      <c r="AO3331" s="8"/>
      <c r="AP3331" s="15"/>
      <c r="AQ3331" s="15"/>
      <c r="AR3331" s="15"/>
      <c r="AS3331" s="15"/>
      <c r="AT3331" s="15"/>
      <c r="AU3331" s="15"/>
      <c r="AV3331" s="15"/>
      <c r="AW3331" s="15"/>
      <c r="AX3331" s="15"/>
      <c r="AY3331" s="15"/>
      <c r="AZ3331" s="10"/>
      <c r="BA3331" s="10"/>
      <c r="BB3331" s="10"/>
      <c r="BC3331" s="10"/>
      <c r="BD3331" s="10"/>
      <c r="BE3331" s="10"/>
      <c r="BF3331" s="10"/>
      <c r="BG3331" s="10"/>
      <c r="BH3331" s="10"/>
    </row>
    <row r="3332" spans="1:60" ht="15" customHeight="1" x14ac:dyDescent="0.2">
      <c r="A3332" s="1"/>
      <c r="B3332" s="31">
        <v>17</v>
      </c>
      <c r="C3332" s="293" t="s">
        <v>65</v>
      </c>
      <c r="D3332" s="18">
        <v>10</v>
      </c>
      <c r="E3332" s="14">
        <v>8</v>
      </c>
      <c r="F3332" s="14">
        <v>4</v>
      </c>
      <c r="G3332" s="14">
        <v>4</v>
      </c>
      <c r="H3332" s="14"/>
      <c r="I3332" s="14"/>
      <c r="J3332" s="14"/>
      <c r="K3332" s="14"/>
      <c r="L3332" s="14"/>
      <c r="M3332" s="14"/>
      <c r="N3332" s="14"/>
      <c r="O3332" s="14"/>
      <c r="P3332" s="14"/>
      <c r="Q3332" s="14"/>
      <c r="R3332" s="4"/>
      <c r="S3332" s="4"/>
      <c r="T3332" s="4"/>
      <c r="U3332" s="4"/>
      <c r="V3332" s="4"/>
      <c r="W3332" s="4"/>
      <c r="X3332" s="4"/>
      <c r="Y3332" s="4"/>
      <c r="Z3332" s="4"/>
      <c r="AA3332" s="4"/>
      <c r="AB3332" s="8"/>
      <c r="AC3332" s="8"/>
      <c r="AD3332" s="8"/>
      <c r="AE3332" s="8"/>
      <c r="AF3332" s="8"/>
      <c r="AG3332" s="8"/>
      <c r="AH3332" s="8"/>
      <c r="AI3332" s="8"/>
      <c r="AJ3332" s="8"/>
      <c r="AK3332" s="8"/>
      <c r="AL3332" s="8">
        <v>2</v>
      </c>
      <c r="AM3332" s="8">
        <v>2</v>
      </c>
      <c r="AN3332" s="8">
        <v>3</v>
      </c>
      <c r="AO3332" s="8">
        <v>3</v>
      </c>
      <c r="AP3332" s="15"/>
      <c r="AQ3332" s="15"/>
      <c r="AR3332" s="15"/>
      <c r="AS3332" s="15"/>
      <c r="AT3332" s="15"/>
      <c r="AU3332" s="15"/>
      <c r="AV3332" s="15"/>
      <c r="AW3332" s="15"/>
      <c r="AX3332" s="15"/>
      <c r="AY3332" s="15"/>
      <c r="AZ3332" s="10"/>
      <c r="BA3332" s="10"/>
      <c r="BB3332" s="10"/>
      <c r="BC3332" s="10"/>
      <c r="BD3332" s="10"/>
      <c r="BE3332" s="10"/>
      <c r="BF3332" s="10"/>
      <c r="BG3332" s="10"/>
      <c r="BH3332" s="10"/>
    </row>
    <row r="3333" spans="1:60" ht="15" customHeight="1" x14ac:dyDescent="0.2">
      <c r="B3333" s="31">
        <v>18</v>
      </c>
      <c r="C3333" s="17" t="s">
        <v>66</v>
      </c>
      <c r="D3333" s="18"/>
      <c r="E3333" s="14"/>
      <c r="F3333" s="14"/>
      <c r="G3333" s="14"/>
      <c r="H3333" s="14"/>
      <c r="I3333" s="14"/>
      <c r="J3333" s="14"/>
      <c r="K3333" s="32"/>
      <c r="L3333" s="14"/>
      <c r="M3333" s="14"/>
      <c r="N3333" s="14"/>
      <c r="O3333" s="14"/>
      <c r="P3333" s="14"/>
      <c r="Q3333" s="14"/>
      <c r="R3333" s="4"/>
      <c r="S3333" s="4"/>
      <c r="T3333" s="4"/>
      <c r="U3333" s="4"/>
      <c r="V3333" s="4"/>
      <c r="W3333" s="4"/>
      <c r="X3333" s="4"/>
      <c r="Y3333" s="4"/>
      <c r="Z3333" s="4"/>
      <c r="AA3333" s="4"/>
      <c r="AB3333" s="8"/>
      <c r="AC3333" s="8"/>
      <c r="AD3333" s="8"/>
      <c r="AE3333" s="8"/>
      <c r="AF3333" s="8"/>
      <c r="AG3333" s="8"/>
      <c r="AH3333" s="8"/>
      <c r="AI3333" s="8"/>
      <c r="AJ3333" s="8"/>
      <c r="AK3333" s="8"/>
      <c r="AL3333" s="8"/>
      <c r="AM3333" s="8"/>
      <c r="AN3333" s="8"/>
      <c r="AO3333" s="8"/>
      <c r="AP3333" s="15"/>
      <c r="AQ3333" s="15"/>
      <c r="AR3333" s="15"/>
      <c r="AS3333" s="15"/>
      <c r="AT3333" s="15"/>
      <c r="AU3333" s="15"/>
      <c r="AV3333" s="15"/>
      <c r="AW3333" s="15"/>
      <c r="AX3333" s="15"/>
      <c r="AY3333" s="15"/>
      <c r="AZ3333" s="10"/>
      <c r="BA3333" s="10"/>
      <c r="BB3333" s="10"/>
      <c r="BC3333" s="10"/>
      <c r="BD3333" s="10"/>
      <c r="BE3333" s="10"/>
      <c r="BF3333" s="10"/>
      <c r="BG3333" s="10"/>
      <c r="BH3333" s="10"/>
    </row>
    <row r="3334" spans="1:60" ht="15" customHeight="1" x14ac:dyDescent="0.2">
      <c r="A3334" s="33" t="s">
        <v>67</v>
      </c>
      <c r="B3334" s="31">
        <v>19</v>
      </c>
      <c r="C3334" s="17" t="s">
        <v>68</v>
      </c>
      <c r="D3334" s="18"/>
      <c r="E3334" s="14"/>
      <c r="F3334" s="14"/>
      <c r="G3334" s="14"/>
      <c r="H3334" s="14"/>
      <c r="I3334" s="14"/>
      <c r="J3334" s="14"/>
      <c r="K3334" s="14"/>
      <c r="L3334" s="14"/>
      <c r="M3334" s="14"/>
      <c r="N3334" s="14"/>
      <c r="O3334" s="14"/>
      <c r="P3334" s="14"/>
      <c r="Q3334" s="14"/>
      <c r="R3334" s="4"/>
      <c r="S3334" s="4"/>
      <c r="T3334" s="4"/>
      <c r="U3334" s="4"/>
      <c r="V3334" s="4"/>
      <c r="W3334" s="4"/>
      <c r="X3334" s="4"/>
      <c r="Y3334" s="4"/>
      <c r="Z3334" s="4"/>
      <c r="AA3334" s="4"/>
      <c r="AB3334" s="8"/>
      <c r="AC3334" s="8"/>
      <c r="AD3334" s="8"/>
      <c r="AE3334" s="8"/>
      <c r="AF3334" s="8"/>
      <c r="AG3334" s="8"/>
      <c r="AH3334" s="8"/>
      <c r="AI3334" s="34"/>
      <c r="AJ3334" s="8"/>
      <c r="AK3334" s="8"/>
      <c r="AL3334" s="8"/>
      <c r="AM3334" s="8"/>
      <c r="AN3334" s="8"/>
      <c r="AO3334" s="8"/>
      <c r="AP3334" s="15"/>
      <c r="AQ3334" s="15"/>
      <c r="AR3334" s="15"/>
      <c r="AS3334" s="15"/>
      <c r="AT3334" s="15"/>
      <c r="AU3334" s="15"/>
      <c r="AV3334" s="15"/>
      <c r="AW3334" s="15"/>
      <c r="AX3334" s="15"/>
      <c r="AY3334" s="15"/>
      <c r="AZ3334" s="10"/>
      <c r="BA3334" s="10"/>
      <c r="BB3334" s="10"/>
      <c r="BC3334" s="10"/>
      <c r="BD3334" s="10"/>
      <c r="BE3334" s="10"/>
      <c r="BF3334" s="10"/>
      <c r="BG3334" s="10"/>
      <c r="BH3334" s="10"/>
    </row>
    <row r="3335" spans="1:60" ht="15" customHeight="1" x14ac:dyDescent="0.2">
      <c r="A3335" s="1"/>
      <c r="B3335" s="31">
        <v>20</v>
      </c>
      <c r="C3335" s="293" t="s">
        <v>69</v>
      </c>
      <c r="D3335" s="35"/>
      <c r="E3335" s="14"/>
      <c r="F3335" s="14"/>
      <c r="G3335" s="14"/>
      <c r="H3335" s="14"/>
      <c r="I3335" s="14"/>
      <c r="J3335" s="14"/>
      <c r="K3335" s="14">
        <v>1</v>
      </c>
      <c r="L3335" s="14"/>
      <c r="M3335" s="14"/>
      <c r="N3335" s="14"/>
      <c r="O3335" s="14"/>
      <c r="P3335" s="14"/>
      <c r="Q3335" s="14"/>
      <c r="R3335" s="4"/>
      <c r="S3335" s="4"/>
      <c r="T3335" s="4"/>
      <c r="U3335" s="4"/>
      <c r="V3335" s="4"/>
      <c r="W3335" s="4"/>
      <c r="X3335" s="4"/>
      <c r="Y3335" s="4"/>
      <c r="Z3335" s="4"/>
      <c r="AA3335" s="4"/>
      <c r="AB3335" s="8"/>
      <c r="AC3335" s="8"/>
      <c r="AD3335" s="8"/>
      <c r="AE3335" s="8"/>
      <c r="AF3335" s="8"/>
      <c r="AG3335" s="8"/>
      <c r="AH3335" s="8"/>
      <c r="AI3335" s="8"/>
      <c r="AJ3335" s="8"/>
      <c r="AK3335" s="8"/>
      <c r="AL3335" s="8"/>
      <c r="AM3335" s="8"/>
      <c r="AN3335" s="8"/>
      <c r="AO3335" s="8"/>
      <c r="AP3335" s="15"/>
      <c r="AQ3335" s="15"/>
      <c r="AR3335" s="15"/>
      <c r="AS3335" s="15"/>
      <c r="AT3335" s="15"/>
      <c r="AU3335" s="15"/>
      <c r="AV3335" s="15"/>
      <c r="AW3335" s="15"/>
      <c r="AX3335" s="15"/>
      <c r="AY3335" s="15"/>
      <c r="AZ3335" s="10"/>
      <c r="BA3335" s="10"/>
      <c r="BB3335" s="10"/>
      <c r="BC3335" s="10"/>
      <c r="BD3335" s="10"/>
      <c r="BE3335" s="10"/>
      <c r="BF3335" s="10"/>
      <c r="BG3335" s="10"/>
      <c r="BH3335" s="10"/>
    </row>
    <row r="3336" spans="1:60" ht="15" customHeight="1" x14ac:dyDescent="0.2">
      <c r="A3336" s="1"/>
      <c r="B3336" s="31">
        <v>21</v>
      </c>
      <c r="C3336" s="293" t="s">
        <v>70</v>
      </c>
      <c r="D3336" s="18">
        <v>6</v>
      </c>
      <c r="E3336" s="14">
        <v>4</v>
      </c>
      <c r="F3336" s="14">
        <v>2</v>
      </c>
      <c r="G3336" s="14"/>
      <c r="H3336" s="14"/>
      <c r="I3336" s="14"/>
      <c r="J3336" s="14"/>
      <c r="K3336" s="14"/>
      <c r="L3336" s="14"/>
      <c r="M3336" s="14"/>
      <c r="N3336" s="14"/>
      <c r="O3336" s="14"/>
      <c r="P3336" s="14"/>
      <c r="Q3336" s="14"/>
      <c r="R3336" s="4"/>
      <c r="S3336" s="4"/>
      <c r="T3336" s="4"/>
      <c r="U3336" s="4"/>
      <c r="V3336" s="4"/>
      <c r="W3336" s="4"/>
      <c r="X3336" s="4"/>
      <c r="Y3336" s="4"/>
      <c r="Z3336" s="4"/>
      <c r="AA3336" s="4"/>
      <c r="AB3336" s="8"/>
      <c r="AC3336" s="8"/>
      <c r="AD3336" s="8"/>
      <c r="AE3336" s="8"/>
      <c r="AF3336" s="8"/>
      <c r="AG3336" s="8"/>
      <c r="AH3336" s="8"/>
      <c r="AI3336" s="8"/>
      <c r="AJ3336" s="8"/>
      <c r="AK3336" s="8"/>
      <c r="AL3336" s="8"/>
      <c r="AM3336" s="8"/>
      <c r="AN3336" s="8"/>
      <c r="AO3336" s="8"/>
      <c r="AP3336" s="15"/>
      <c r="AQ3336" s="15"/>
      <c r="AR3336" s="15"/>
      <c r="AS3336" s="15"/>
      <c r="AT3336" s="15"/>
      <c r="AU3336" s="15"/>
      <c r="AV3336" s="15"/>
      <c r="AW3336" s="15"/>
      <c r="AX3336" s="15"/>
      <c r="AY3336" s="15"/>
      <c r="AZ3336" s="10"/>
      <c r="BA3336" s="10"/>
      <c r="BB3336" s="10"/>
      <c r="BC3336" s="10"/>
      <c r="BD3336" s="10"/>
      <c r="BE3336" s="10"/>
      <c r="BF3336" s="10"/>
      <c r="BG3336" s="10"/>
      <c r="BH3336" s="10"/>
    </row>
    <row r="3337" spans="1:60" ht="15" customHeight="1" x14ac:dyDescent="0.2">
      <c r="A3337" s="1"/>
      <c r="B3337" s="31">
        <v>22</v>
      </c>
      <c r="C3337" s="17" t="s">
        <v>71</v>
      </c>
      <c r="D3337" s="18"/>
      <c r="E3337" s="14"/>
      <c r="F3337" s="14"/>
      <c r="G3337" s="14"/>
      <c r="H3337" s="14"/>
      <c r="I3337" s="14"/>
      <c r="J3337" s="14"/>
      <c r="K3337" s="14"/>
      <c r="L3337" s="14"/>
      <c r="M3337" s="14"/>
      <c r="N3337" s="14"/>
      <c r="O3337" s="14"/>
      <c r="P3337" s="14"/>
      <c r="Q3337" s="14"/>
      <c r="R3337" s="4"/>
      <c r="S3337" s="4"/>
      <c r="T3337" s="4"/>
      <c r="U3337" s="4"/>
      <c r="V3337" s="4"/>
      <c r="W3337" s="4"/>
      <c r="X3337" s="4"/>
      <c r="Y3337" s="4"/>
      <c r="Z3337" s="4"/>
      <c r="AA3337" s="4"/>
      <c r="AB3337" s="8"/>
      <c r="AC3337" s="8"/>
      <c r="AD3337" s="8"/>
      <c r="AE3337" s="8"/>
      <c r="AF3337" s="8"/>
      <c r="AG3337" s="8"/>
      <c r="AH3337" s="8"/>
      <c r="AI3337" s="8"/>
      <c r="AJ3337" s="8"/>
      <c r="AK3337" s="8"/>
      <c r="AL3337" s="8"/>
      <c r="AM3337" s="8"/>
      <c r="AN3337" s="8"/>
      <c r="AO3337" s="8"/>
      <c r="AP3337" s="15"/>
      <c r="AQ3337" s="15"/>
      <c r="AR3337" s="15"/>
      <c r="AS3337" s="15"/>
      <c r="AT3337" s="15"/>
      <c r="AU3337" s="15"/>
      <c r="AV3337" s="15"/>
      <c r="AW3337" s="15"/>
      <c r="AX3337" s="15"/>
      <c r="AY3337" s="15"/>
      <c r="AZ3337" s="10"/>
      <c r="BA3337" s="10"/>
      <c r="BB3337" s="10"/>
      <c r="BC3337" s="10"/>
      <c r="BD3337" s="10"/>
      <c r="BE3337" s="10"/>
      <c r="BF3337" s="10"/>
      <c r="BG3337" s="10"/>
      <c r="BH3337" s="10"/>
    </row>
    <row r="3338" spans="1:60" ht="15" customHeight="1" x14ac:dyDescent="0.2">
      <c r="A3338" s="1"/>
      <c r="B3338" s="31">
        <v>23</v>
      </c>
      <c r="C3338" s="17" t="s">
        <v>72</v>
      </c>
      <c r="D3338" s="18"/>
      <c r="E3338" s="14"/>
      <c r="F3338" s="14"/>
      <c r="G3338" s="14"/>
      <c r="H3338" s="14"/>
      <c r="I3338" s="14"/>
      <c r="J3338" s="14"/>
      <c r="K3338" s="14"/>
      <c r="L3338" s="14"/>
      <c r="M3338" s="36"/>
      <c r="N3338" s="14"/>
      <c r="O3338" s="14"/>
      <c r="P3338" s="14"/>
      <c r="Q3338" s="14"/>
      <c r="R3338" s="4"/>
      <c r="S3338" s="4"/>
      <c r="T3338" s="4"/>
      <c r="U3338" s="4"/>
      <c r="V3338" s="4"/>
      <c r="W3338" s="4"/>
      <c r="X3338" s="4"/>
      <c r="Y3338" s="4"/>
      <c r="Z3338" s="4"/>
      <c r="AA3338" s="4"/>
      <c r="AB3338" s="8"/>
      <c r="AC3338" s="8"/>
      <c r="AD3338" s="8"/>
      <c r="AE3338" s="8"/>
      <c r="AF3338" s="8"/>
      <c r="AG3338" s="8"/>
      <c r="AH3338" s="8"/>
      <c r="AI3338" s="8"/>
      <c r="AJ3338" s="8"/>
      <c r="AK3338" s="8"/>
      <c r="AL3338" s="8"/>
      <c r="AM3338" s="8"/>
      <c r="AN3338" s="8"/>
      <c r="AO3338" s="8"/>
      <c r="AP3338" s="15"/>
      <c r="AQ3338" s="15"/>
      <c r="AR3338" s="15"/>
      <c r="AS3338" s="15"/>
      <c r="AT3338" s="15"/>
      <c r="AU3338" s="15"/>
      <c r="AV3338" s="15"/>
      <c r="AW3338" s="15"/>
      <c r="AX3338" s="15"/>
      <c r="AY3338" s="15"/>
      <c r="AZ3338" s="10"/>
      <c r="BA3338" s="10"/>
      <c r="BB3338" s="10"/>
      <c r="BC3338" s="10"/>
      <c r="BD3338" s="10"/>
      <c r="BE3338" s="10"/>
      <c r="BF3338" s="10"/>
      <c r="BG3338" s="10"/>
      <c r="BH3338" s="10"/>
    </row>
    <row r="3339" spans="1:60" ht="15" customHeight="1" x14ac:dyDescent="0.2">
      <c r="A3339" s="1"/>
      <c r="B3339" s="31">
        <v>24</v>
      </c>
      <c r="C3339" s="293" t="s">
        <v>73</v>
      </c>
      <c r="D3339" s="18">
        <v>3</v>
      </c>
      <c r="E3339" s="14"/>
      <c r="F3339" s="14">
        <v>4</v>
      </c>
      <c r="G3339" s="14">
        <v>3</v>
      </c>
      <c r="H3339" s="14"/>
      <c r="I3339" s="14"/>
      <c r="J3339" s="14"/>
      <c r="K3339" s="14">
        <v>2</v>
      </c>
      <c r="L3339" s="14"/>
      <c r="M3339" s="14"/>
      <c r="N3339" s="14"/>
      <c r="O3339" s="14"/>
      <c r="P3339" s="14"/>
      <c r="Q3339" s="14"/>
      <c r="R3339" s="4"/>
      <c r="S3339" s="4"/>
      <c r="T3339" s="4"/>
      <c r="U3339" s="4"/>
      <c r="V3339" s="4"/>
      <c r="W3339" s="4"/>
      <c r="X3339" s="4"/>
      <c r="Y3339" s="4"/>
      <c r="Z3339" s="4"/>
      <c r="AA3339" s="4"/>
      <c r="AB3339" s="8"/>
      <c r="AC3339" s="8"/>
      <c r="AD3339" s="8"/>
      <c r="AE3339" s="8"/>
      <c r="AF3339" s="8"/>
      <c r="AG3339" s="8"/>
      <c r="AH3339" s="8"/>
      <c r="AI3339" s="8"/>
      <c r="AJ3339" s="8"/>
      <c r="AK3339" s="8"/>
      <c r="AL3339" s="8">
        <v>2</v>
      </c>
      <c r="AM3339" s="8"/>
      <c r="AN3339" s="8"/>
      <c r="AO3339" s="8">
        <v>2</v>
      </c>
      <c r="AP3339" s="15"/>
      <c r="AQ3339" s="15"/>
      <c r="AR3339" s="15"/>
      <c r="AS3339" s="15"/>
      <c r="AT3339" s="15"/>
      <c r="AU3339" s="15"/>
      <c r="AV3339" s="15"/>
      <c r="AW3339" s="15"/>
      <c r="AX3339" s="15"/>
      <c r="AY3339" s="15"/>
      <c r="AZ3339" s="10"/>
      <c r="BA3339" s="10"/>
      <c r="BB3339" s="10"/>
      <c r="BC3339" s="10"/>
      <c r="BD3339" s="10"/>
      <c r="BE3339" s="10"/>
      <c r="BF3339" s="10"/>
      <c r="BG3339" s="10"/>
      <c r="BH3339" s="10"/>
    </row>
    <row r="3340" spans="1:60" ht="15" customHeight="1" x14ac:dyDescent="0.2">
      <c r="A3340" s="1"/>
      <c r="B3340" s="31">
        <v>25</v>
      </c>
      <c r="C3340" s="17" t="s">
        <v>74</v>
      </c>
      <c r="D3340" s="18"/>
      <c r="E3340" s="14"/>
      <c r="F3340" s="14"/>
      <c r="G3340" s="14"/>
      <c r="H3340" s="14"/>
      <c r="I3340" s="14"/>
      <c r="J3340" s="14"/>
      <c r="K3340" s="14"/>
      <c r="L3340" s="14"/>
      <c r="M3340" s="14"/>
      <c r="N3340" s="14"/>
      <c r="O3340" s="14"/>
      <c r="P3340" s="14"/>
      <c r="Q3340" s="14"/>
      <c r="R3340" s="4"/>
      <c r="S3340" s="4"/>
      <c r="T3340" s="4"/>
      <c r="U3340" s="4"/>
      <c r="V3340" s="4"/>
      <c r="W3340" s="4"/>
      <c r="X3340" s="4"/>
      <c r="Y3340" s="4"/>
      <c r="Z3340" s="4"/>
      <c r="AA3340" s="4"/>
      <c r="AB3340" s="8"/>
      <c r="AC3340" s="8"/>
      <c r="AD3340" s="8"/>
      <c r="AE3340" s="8"/>
      <c r="AF3340" s="8"/>
      <c r="AG3340" s="8"/>
      <c r="AH3340" s="8"/>
      <c r="AI3340" s="8"/>
      <c r="AJ3340" s="8"/>
      <c r="AK3340" s="8"/>
      <c r="AL3340" s="8"/>
      <c r="AM3340" s="8"/>
      <c r="AN3340" s="8"/>
      <c r="AO3340" s="8"/>
      <c r="AP3340" s="15"/>
      <c r="AQ3340" s="15"/>
      <c r="AR3340" s="15"/>
      <c r="AS3340" s="15"/>
      <c r="AT3340" s="15"/>
      <c r="AU3340" s="15"/>
      <c r="AV3340" s="15"/>
      <c r="AW3340" s="15"/>
      <c r="AX3340" s="15"/>
      <c r="AY3340" s="15"/>
      <c r="AZ3340" s="10"/>
      <c r="BA3340" s="10"/>
      <c r="BB3340" s="10"/>
      <c r="BC3340" s="10"/>
      <c r="BD3340" s="10"/>
      <c r="BE3340" s="10"/>
      <c r="BF3340" s="10"/>
      <c r="BG3340" s="10"/>
      <c r="BH3340" s="10"/>
    </row>
    <row r="3341" spans="1:60" ht="15" customHeight="1" x14ac:dyDescent="0.2">
      <c r="A3341" s="1"/>
      <c r="B3341" s="31">
        <v>26</v>
      </c>
      <c r="C3341" s="17" t="s">
        <v>75</v>
      </c>
      <c r="D3341" s="18"/>
      <c r="E3341" s="14"/>
      <c r="F3341" s="14"/>
      <c r="G3341" s="14"/>
      <c r="H3341" s="14"/>
      <c r="I3341" s="14"/>
      <c r="J3341" s="14"/>
      <c r="K3341" s="14"/>
      <c r="L3341" s="14"/>
      <c r="M3341" s="14"/>
      <c r="N3341" s="14"/>
      <c r="O3341" s="14"/>
      <c r="P3341" s="14"/>
      <c r="Q3341" s="14"/>
      <c r="R3341" s="4"/>
      <c r="S3341" s="4"/>
      <c r="T3341" s="4"/>
      <c r="U3341" s="4"/>
      <c r="V3341" s="4"/>
      <c r="W3341" s="4"/>
      <c r="X3341" s="4"/>
      <c r="Y3341" s="4"/>
      <c r="Z3341" s="4"/>
      <c r="AA3341" s="4"/>
      <c r="AB3341" s="8"/>
      <c r="AC3341" s="8"/>
      <c r="AD3341" s="8"/>
      <c r="AE3341" s="8"/>
      <c r="AF3341" s="8"/>
      <c r="AG3341" s="8"/>
      <c r="AH3341" s="8"/>
      <c r="AI3341" s="8"/>
      <c r="AJ3341" s="8"/>
      <c r="AK3341" s="8"/>
      <c r="AL3341" s="8"/>
      <c r="AM3341" s="8"/>
      <c r="AN3341" s="8"/>
      <c r="AO3341" s="8"/>
      <c r="AP3341" s="15"/>
      <c r="AQ3341" s="15"/>
      <c r="AR3341" s="15"/>
      <c r="AS3341" s="15"/>
      <c r="AT3341" s="15"/>
      <c r="AU3341" s="15"/>
      <c r="AV3341" s="15"/>
      <c r="AW3341" s="15"/>
      <c r="AX3341" s="15"/>
      <c r="AY3341" s="15"/>
      <c r="AZ3341" s="10"/>
      <c r="BA3341" s="10"/>
      <c r="BB3341" s="10"/>
      <c r="BC3341" s="10"/>
      <c r="BD3341" s="10"/>
      <c r="BE3341" s="10"/>
      <c r="BF3341" s="10"/>
      <c r="BG3341" s="10"/>
      <c r="BH3341" s="10"/>
    </row>
    <row r="3342" spans="1:60" ht="15" customHeight="1" x14ac:dyDescent="0.2">
      <c r="A3342" s="1"/>
      <c r="B3342" s="31">
        <v>27</v>
      </c>
      <c r="C3342" s="17" t="s">
        <v>76</v>
      </c>
      <c r="D3342" s="18"/>
      <c r="E3342" s="14"/>
      <c r="F3342" s="14"/>
      <c r="G3342" s="14"/>
      <c r="H3342" s="14"/>
      <c r="I3342" s="14"/>
      <c r="J3342" s="14"/>
      <c r="K3342" s="14"/>
      <c r="L3342" s="14"/>
      <c r="M3342" s="14"/>
      <c r="N3342" s="14"/>
      <c r="O3342" s="14"/>
      <c r="P3342" s="14"/>
      <c r="Q3342" s="14"/>
      <c r="R3342" s="4"/>
      <c r="S3342" s="4"/>
      <c r="T3342" s="4"/>
      <c r="U3342" s="4"/>
      <c r="V3342" s="4"/>
      <c r="W3342" s="4"/>
      <c r="X3342" s="4"/>
      <c r="Y3342" s="4"/>
      <c r="Z3342" s="4"/>
      <c r="AA3342" s="4"/>
      <c r="AB3342" s="8"/>
      <c r="AC3342" s="8"/>
      <c r="AD3342" s="8"/>
      <c r="AE3342" s="8"/>
      <c r="AF3342" s="8"/>
      <c r="AG3342" s="8"/>
      <c r="AH3342" s="8"/>
      <c r="AI3342" s="8"/>
      <c r="AJ3342" s="8"/>
      <c r="AK3342" s="8"/>
      <c r="AL3342" s="8"/>
      <c r="AM3342" s="8"/>
      <c r="AN3342" s="8"/>
      <c r="AO3342" s="8"/>
      <c r="AP3342" s="15"/>
      <c r="AQ3342" s="15"/>
      <c r="AR3342" s="15"/>
      <c r="AS3342" s="15"/>
      <c r="AT3342" s="15"/>
      <c r="AU3342" s="15"/>
      <c r="AV3342" s="15"/>
      <c r="AW3342" s="15"/>
      <c r="AX3342" s="15"/>
      <c r="AY3342" s="15"/>
      <c r="AZ3342" s="10"/>
      <c r="BA3342" s="10"/>
      <c r="BB3342" s="10"/>
      <c r="BC3342" s="10"/>
      <c r="BD3342" s="10"/>
      <c r="BE3342" s="10"/>
      <c r="BF3342" s="10"/>
      <c r="BG3342" s="10"/>
      <c r="BH3342" s="10"/>
    </row>
    <row r="3343" spans="1:60" ht="15" customHeight="1" x14ac:dyDescent="0.2">
      <c r="A3343" s="1"/>
      <c r="B3343" s="31">
        <v>28</v>
      </c>
      <c r="C3343" s="17" t="s">
        <v>77</v>
      </c>
      <c r="D3343" s="18"/>
      <c r="E3343" s="14"/>
      <c r="F3343" s="14"/>
      <c r="G3343" s="14"/>
      <c r="H3343" s="14"/>
      <c r="I3343" s="14"/>
      <c r="J3343" s="14"/>
      <c r="K3343" s="14"/>
      <c r="L3343" s="14"/>
      <c r="M3343" s="14"/>
      <c r="N3343" s="14"/>
      <c r="O3343" s="14"/>
      <c r="P3343" s="14"/>
      <c r="Q3343" s="14"/>
      <c r="R3343" s="4"/>
      <c r="S3343" s="4"/>
      <c r="T3343" s="4"/>
      <c r="U3343" s="4"/>
      <c r="V3343" s="4"/>
      <c r="W3343" s="4"/>
      <c r="X3343" s="4"/>
      <c r="Y3343" s="4"/>
      <c r="Z3343" s="4"/>
      <c r="AA3343" s="4"/>
      <c r="AB3343" s="8"/>
      <c r="AC3343" s="8"/>
      <c r="AD3343" s="8"/>
      <c r="AE3343" s="8"/>
      <c r="AF3343" s="8"/>
      <c r="AG3343" s="8"/>
      <c r="AH3343" s="8"/>
      <c r="AI3343" s="8"/>
      <c r="AJ3343" s="8"/>
      <c r="AK3343" s="8"/>
      <c r="AL3343" s="8"/>
      <c r="AM3343" s="8"/>
      <c r="AN3343" s="8"/>
      <c r="AO3343" s="8"/>
      <c r="AP3343" s="15"/>
      <c r="AQ3343" s="15"/>
      <c r="AR3343" s="15"/>
      <c r="AS3343" s="15"/>
      <c r="AT3343" s="15"/>
      <c r="AU3343" s="15"/>
      <c r="AV3343" s="15"/>
      <c r="AW3343" s="15"/>
      <c r="AX3343" s="15"/>
      <c r="AY3343" s="15"/>
      <c r="AZ3343" s="10"/>
      <c r="BA3343" s="10"/>
      <c r="BB3343" s="10"/>
      <c r="BC3343" s="10"/>
      <c r="BD3343" s="10"/>
      <c r="BE3343" s="10"/>
      <c r="BF3343" s="10"/>
      <c r="BG3343" s="10"/>
      <c r="BH3343" s="10"/>
    </row>
    <row r="3344" spans="1:60" ht="15" customHeight="1" x14ac:dyDescent="0.2">
      <c r="A3344" s="1"/>
      <c r="B3344" s="31">
        <v>29</v>
      </c>
      <c r="C3344" s="17" t="s">
        <v>78</v>
      </c>
      <c r="D3344" s="18"/>
      <c r="E3344" s="14"/>
      <c r="F3344" s="14"/>
      <c r="G3344" s="14"/>
      <c r="H3344" s="14"/>
      <c r="I3344" s="14"/>
      <c r="J3344" s="14"/>
      <c r="K3344" s="14"/>
      <c r="L3344" s="14"/>
      <c r="M3344" s="14"/>
      <c r="N3344" s="14"/>
      <c r="O3344" s="14"/>
      <c r="P3344" s="14"/>
      <c r="Q3344" s="14"/>
      <c r="R3344" s="4"/>
      <c r="S3344" s="4"/>
      <c r="T3344" s="4"/>
      <c r="U3344" s="4"/>
      <c r="V3344" s="4"/>
      <c r="W3344" s="4"/>
      <c r="X3344" s="4"/>
      <c r="Y3344" s="4"/>
      <c r="Z3344" s="4"/>
      <c r="AA3344" s="4"/>
      <c r="AB3344" s="8"/>
      <c r="AC3344" s="8"/>
      <c r="AD3344" s="8"/>
      <c r="AE3344" s="8"/>
      <c r="AF3344" s="8"/>
      <c r="AG3344" s="8"/>
      <c r="AH3344" s="8"/>
      <c r="AI3344" s="8"/>
      <c r="AJ3344" s="8"/>
      <c r="AK3344" s="8"/>
      <c r="AL3344" s="8"/>
      <c r="AM3344" s="8"/>
      <c r="AN3344" s="8"/>
      <c r="AO3344" s="8"/>
      <c r="AP3344" s="15"/>
      <c r="AQ3344" s="15"/>
      <c r="AR3344" s="15"/>
      <c r="AS3344" s="15"/>
      <c r="AT3344" s="15"/>
      <c r="AU3344" s="15"/>
      <c r="AV3344" s="15"/>
      <c r="AW3344" s="15"/>
      <c r="AX3344" s="15"/>
      <c r="AY3344" s="15"/>
      <c r="AZ3344" s="10"/>
      <c r="BA3344" s="10"/>
      <c r="BB3344" s="10"/>
      <c r="BC3344" s="10"/>
      <c r="BD3344" s="10"/>
      <c r="BE3344" s="10"/>
      <c r="BF3344" s="10"/>
      <c r="BG3344" s="10"/>
      <c r="BH3344" s="10"/>
    </row>
    <row r="3345" spans="1:60" ht="15" customHeight="1" x14ac:dyDescent="0.2">
      <c r="A3345" s="1"/>
      <c r="B3345" s="37"/>
      <c r="C3345" s="293" t="s">
        <v>513</v>
      </c>
      <c r="D3345" s="18">
        <v>2</v>
      </c>
      <c r="E3345" s="14">
        <v>3</v>
      </c>
      <c r="F3345" s="14">
        <v>2</v>
      </c>
      <c r="G3345" s="14">
        <v>2</v>
      </c>
      <c r="H3345" s="14"/>
      <c r="I3345" s="14"/>
      <c r="J3345" s="14"/>
      <c r="K3345" s="14"/>
      <c r="L3345" s="14"/>
      <c r="M3345" s="14"/>
      <c r="N3345" s="14"/>
      <c r="O3345" s="14"/>
      <c r="P3345" s="14"/>
      <c r="Q3345" s="14"/>
      <c r="R3345" s="4"/>
      <c r="S3345" s="4"/>
      <c r="T3345" s="4"/>
      <c r="U3345" s="4"/>
      <c r="V3345" s="4"/>
      <c r="W3345" s="4"/>
      <c r="X3345" s="4"/>
      <c r="Y3345" s="4"/>
      <c r="Z3345" s="4"/>
      <c r="AA3345" s="4"/>
      <c r="AB3345" s="8"/>
      <c r="AC3345" s="8"/>
      <c r="AD3345" s="8"/>
      <c r="AE3345" s="8"/>
      <c r="AF3345" s="8"/>
      <c r="AG3345" s="8"/>
      <c r="AH3345" s="8"/>
      <c r="AI3345" s="8"/>
      <c r="AJ3345" s="8"/>
      <c r="AK3345" s="8"/>
      <c r="AL3345" s="8"/>
      <c r="AM3345" s="8"/>
      <c r="AN3345" s="8"/>
      <c r="AO3345" s="8"/>
      <c r="AP3345" s="15"/>
      <c r="AQ3345" s="15"/>
      <c r="AR3345" s="15"/>
      <c r="AS3345" s="15"/>
      <c r="AT3345" s="15"/>
      <c r="AU3345" s="15"/>
      <c r="AV3345" s="15"/>
      <c r="AW3345" s="15"/>
      <c r="AX3345" s="15"/>
      <c r="AY3345" s="15"/>
      <c r="AZ3345" s="10"/>
      <c r="BA3345" s="10"/>
      <c r="BB3345" s="10"/>
      <c r="BC3345" s="10"/>
      <c r="BD3345" s="10"/>
      <c r="BE3345" s="10"/>
      <c r="BF3345" s="10"/>
      <c r="BG3345" s="10"/>
      <c r="BH3345" s="10"/>
    </row>
    <row r="3346" spans="1:60" ht="15" customHeight="1" x14ac:dyDescent="0.2">
      <c r="A3346" s="1"/>
      <c r="B3346" s="38"/>
      <c r="C3346" s="293" t="s">
        <v>514</v>
      </c>
      <c r="D3346" s="18"/>
      <c r="E3346" s="14">
        <v>2</v>
      </c>
      <c r="F3346" s="14">
        <v>2</v>
      </c>
      <c r="G3346" s="14"/>
      <c r="H3346" s="14"/>
      <c r="I3346" s="14"/>
      <c r="J3346" s="14"/>
      <c r="K3346" s="14"/>
      <c r="L3346" s="14"/>
      <c r="M3346" s="14"/>
      <c r="N3346" s="14"/>
      <c r="O3346" s="14"/>
      <c r="P3346" s="14"/>
      <c r="Q3346" s="14"/>
      <c r="R3346" s="4"/>
      <c r="S3346" s="4"/>
      <c r="T3346" s="4"/>
      <c r="U3346" s="4"/>
      <c r="V3346" s="4"/>
      <c r="W3346" s="4"/>
      <c r="X3346" s="4"/>
      <c r="Y3346" s="4"/>
      <c r="Z3346" s="4"/>
      <c r="AA3346" s="4"/>
      <c r="AB3346" s="8"/>
      <c r="AC3346" s="8"/>
      <c r="AD3346" s="8"/>
      <c r="AE3346" s="8"/>
      <c r="AF3346" s="8"/>
      <c r="AG3346" s="8"/>
      <c r="AH3346" s="8"/>
      <c r="AI3346" s="8"/>
      <c r="AJ3346" s="8"/>
      <c r="AK3346" s="8"/>
      <c r="AL3346" s="8"/>
      <c r="AM3346" s="8"/>
      <c r="AN3346" s="8"/>
      <c r="AO3346" s="8"/>
      <c r="AP3346" s="15"/>
      <c r="AQ3346" s="15"/>
      <c r="AR3346" s="15"/>
      <c r="AS3346" s="15"/>
      <c r="AT3346" s="15"/>
      <c r="AU3346" s="15"/>
      <c r="AV3346" s="15"/>
      <c r="AW3346" s="15"/>
      <c r="AX3346" s="15"/>
      <c r="AY3346" s="15"/>
      <c r="AZ3346" s="10"/>
      <c r="BA3346" s="10"/>
      <c r="BB3346" s="10"/>
      <c r="BC3346" s="10"/>
      <c r="BD3346" s="10"/>
      <c r="BE3346" s="10"/>
      <c r="BF3346" s="10"/>
      <c r="BG3346" s="10"/>
      <c r="BH3346" s="10"/>
    </row>
    <row r="3347" spans="1:60" ht="15" customHeight="1" x14ac:dyDescent="0.2">
      <c r="A3347" s="1"/>
      <c r="B3347" s="39">
        <v>30</v>
      </c>
      <c r="C3347" s="17" t="s">
        <v>80</v>
      </c>
      <c r="D3347" s="18"/>
      <c r="E3347" s="14"/>
      <c r="F3347" s="14"/>
      <c r="G3347" s="14"/>
      <c r="H3347" s="14"/>
      <c r="I3347" s="14"/>
      <c r="J3347" s="14"/>
      <c r="K3347" s="14"/>
      <c r="L3347" s="14"/>
      <c r="M3347" s="14"/>
      <c r="N3347" s="14"/>
      <c r="O3347" s="14"/>
      <c r="P3347" s="14"/>
      <c r="Q3347" s="14"/>
      <c r="R3347" s="4"/>
      <c r="S3347" s="4"/>
      <c r="T3347" s="4"/>
      <c r="U3347" s="4"/>
      <c r="V3347" s="4"/>
      <c r="W3347" s="4"/>
      <c r="X3347" s="4"/>
      <c r="Y3347" s="5"/>
      <c r="Z3347" s="5"/>
      <c r="AA3347" s="5"/>
      <c r="AB3347" s="8"/>
      <c r="AC3347" s="8"/>
      <c r="AD3347" s="8"/>
      <c r="AE3347" s="8"/>
      <c r="AF3347" s="8"/>
      <c r="AG3347" s="8"/>
      <c r="AH3347" s="8"/>
      <c r="AI3347" s="8"/>
      <c r="AJ3347" s="8"/>
      <c r="AK3347" s="8"/>
      <c r="AL3347" s="8"/>
      <c r="AM3347" s="8"/>
      <c r="AN3347" s="8"/>
      <c r="AO3347" s="8"/>
      <c r="AP3347" s="15"/>
      <c r="AQ3347" s="15"/>
      <c r="AR3347" s="15"/>
      <c r="AS3347" s="15"/>
      <c r="AT3347" s="15"/>
      <c r="AU3347" s="15"/>
      <c r="AV3347" s="15"/>
      <c r="AW3347" s="15"/>
      <c r="AX3347" s="15"/>
      <c r="AY3347" s="15"/>
      <c r="AZ3347" s="10"/>
      <c r="BA3347" s="10"/>
      <c r="BB3347" s="10"/>
      <c r="BC3347" s="10"/>
      <c r="BD3347" s="10"/>
      <c r="BE3347" s="10"/>
      <c r="BF3347" s="10"/>
      <c r="BG3347" s="10"/>
      <c r="BH3347" s="10"/>
    </row>
    <row r="3348" spans="1:60" ht="15" customHeight="1" x14ac:dyDescent="0.2">
      <c r="A3348" s="1"/>
      <c r="B3348" s="39">
        <v>31</v>
      </c>
      <c r="C3348" s="17" t="s">
        <v>81</v>
      </c>
      <c r="D3348" s="18"/>
      <c r="E3348" s="14"/>
      <c r="F3348" s="14"/>
      <c r="G3348" s="14"/>
      <c r="H3348" s="14"/>
      <c r="I3348" s="14"/>
      <c r="J3348" s="14"/>
      <c r="K3348" s="14"/>
      <c r="L3348" s="14"/>
      <c r="M3348" s="14"/>
      <c r="N3348" s="14"/>
      <c r="O3348" s="14"/>
      <c r="P3348" s="14"/>
      <c r="Q3348" s="14"/>
      <c r="R3348" s="4"/>
      <c r="S3348" s="4"/>
      <c r="T3348" s="4"/>
      <c r="U3348" s="4"/>
      <c r="V3348" s="4"/>
      <c r="W3348" s="4"/>
      <c r="X3348" s="4"/>
      <c r="Y3348" s="4"/>
      <c r="Z3348" s="4"/>
      <c r="AA3348" s="4"/>
      <c r="AB3348" s="8"/>
      <c r="AC3348" s="8"/>
      <c r="AD3348" s="8"/>
      <c r="AE3348" s="8"/>
      <c r="AF3348" s="8"/>
      <c r="AG3348" s="8"/>
      <c r="AH3348" s="8"/>
      <c r="AI3348" s="8"/>
      <c r="AJ3348" s="8"/>
      <c r="AK3348" s="8"/>
      <c r="AL3348" s="8"/>
      <c r="AM3348" s="8"/>
      <c r="AN3348" s="8"/>
      <c r="AO3348" s="8"/>
      <c r="AP3348" s="15"/>
      <c r="AQ3348" s="15"/>
      <c r="AR3348" s="15"/>
      <c r="AS3348" s="15"/>
      <c r="AT3348" s="15"/>
      <c r="AU3348" s="15"/>
      <c r="AV3348" s="15"/>
      <c r="AW3348" s="15"/>
      <c r="AX3348" s="15"/>
      <c r="AY3348" s="15"/>
      <c r="AZ3348" s="10"/>
      <c r="BA3348" s="10"/>
      <c r="BB3348" s="10"/>
      <c r="BC3348" s="10"/>
      <c r="BD3348" s="10"/>
      <c r="BE3348" s="10"/>
      <c r="BF3348" s="10"/>
      <c r="BG3348" s="10"/>
      <c r="BH3348" s="10"/>
    </row>
    <row r="3349" spans="1:60" ht="15" customHeight="1" x14ac:dyDescent="0.2">
      <c r="A3349" s="1"/>
      <c r="B3349" s="39">
        <v>32</v>
      </c>
      <c r="C3349" s="17" t="s">
        <v>82</v>
      </c>
      <c r="D3349" s="18"/>
      <c r="E3349" s="14"/>
      <c r="F3349" s="14"/>
      <c r="G3349" s="14"/>
      <c r="H3349" s="14"/>
      <c r="I3349" s="14"/>
      <c r="J3349" s="14"/>
      <c r="K3349" s="14"/>
      <c r="L3349" s="14"/>
      <c r="M3349" s="14"/>
      <c r="N3349" s="14"/>
      <c r="O3349" s="14"/>
      <c r="P3349" s="14"/>
      <c r="Q3349" s="14"/>
      <c r="R3349" s="4"/>
      <c r="S3349" s="4"/>
      <c r="T3349" s="4"/>
      <c r="U3349" s="4"/>
      <c r="V3349" s="4"/>
      <c r="W3349" s="4"/>
      <c r="X3349" s="4"/>
      <c r="Y3349" s="4"/>
      <c r="Z3349" s="4"/>
      <c r="AA3349" s="4"/>
      <c r="AB3349" s="8"/>
      <c r="AC3349" s="8"/>
      <c r="AD3349" s="8"/>
      <c r="AE3349" s="8"/>
      <c r="AF3349" s="8"/>
      <c r="AG3349" s="8"/>
      <c r="AH3349" s="8"/>
      <c r="AI3349" s="8"/>
      <c r="AJ3349" s="8"/>
      <c r="AK3349" s="8"/>
      <c r="AL3349" s="8"/>
      <c r="AM3349" s="8"/>
      <c r="AN3349" s="8"/>
      <c r="AO3349" s="8"/>
      <c r="AP3349" s="15"/>
      <c r="AQ3349" s="15"/>
      <c r="AR3349" s="15"/>
      <c r="AS3349" s="15"/>
      <c r="AT3349" s="15"/>
      <c r="AU3349" s="15"/>
      <c r="AV3349" s="15"/>
      <c r="AW3349" s="15"/>
      <c r="AX3349" s="15"/>
      <c r="AY3349" s="15"/>
      <c r="AZ3349" s="10"/>
      <c r="BA3349" s="10"/>
      <c r="BB3349" s="10"/>
      <c r="BC3349" s="10"/>
      <c r="BD3349" s="10"/>
      <c r="BE3349" s="10"/>
      <c r="BF3349" s="10"/>
      <c r="BG3349" s="10"/>
      <c r="BH3349" s="10"/>
    </row>
    <row r="3350" spans="1:60" ht="15" customHeight="1" x14ac:dyDescent="0.2">
      <c r="A3350" s="1"/>
      <c r="B3350" s="22"/>
      <c r="C3350" s="293" t="s">
        <v>515</v>
      </c>
      <c r="D3350" s="18">
        <v>10</v>
      </c>
      <c r="E3350" s="14">
        <v>5</v>
      </c>
      <c r="F3350" s="14">
        <v>10</v>
      </c>
      <c r="G3350" s="14"/>
      <c r="H3350" s="14"/>
      <c r="I3350" s="14"/>
      <c r="J3350" s="14"/>
      <c r="K3350" s="14"/>
      <c r="L3350" s="14"/>
      <c r="M3350" s="14"/>
      <c r="N3350" s="14"/>
      <c r="O3350" s="14"/>
      <c r="P3350" s="14"/>
      <c r="Q3350" s="14"/>
      <c r="R3350" s="4"/>
      <c r="S3350" s="4"/>
      <c r="T3350" s="4"/>
      <c r="U3350" s="4"/>
      <c r="V3350" s="4"/>
      <c r="W3350" s="4"/>
      <c r="X3350" s="4"/>
      <c r="Y3350" s="4"/>
      <c r="Z3350" s="4"/>
      <c r="AA3350" s="4"/>
      <c r="AB3350" s="8"/>
      <c r="AC3350" s="8"/>
      <c r="AD3350" s="8"/>
      <c r="AE3350" s="8"/>
      <c r="AF3350" s="8"/>
      <c r="AG3350" s="8"/>
      <c r="AH3350" s="8"/>
      <c r="AI3350" s="8"/>
      <c r="AJ3350" s="8"/>
      <c r="AK3350" s="8">
        <v>3</v>
      </c>
      <c r="AL3350" s="8">
        <v>3</v>
      </c>
      <c r="AM3350" s="8">
        <v>3</v>
      </c>
      <c r="AN3350" s="8"/>
      <c r="AO3350" s="8"/>
      <c r="AP3350" s="15"/>
      <c r="AQ3350" s="15"/>
      <c r="AR3350" s="15"/>
      <c r="AS3350" s="15"/>
      <c r="AT3350" s="15"/>
      <c r="AU3350" s="15"/>
      <c r="AV3350" s="15"/>
      <c r="AW3350" s="15"/>
      <c r="AX3350" s="15"/>
      <c r="AY3350" s="15"/>
      <c r="AZ3350" s="10"/>
      <c r="BA3350" s="10"/>
      <c r="BB3350" s="10"/>
      <c r="BC3350" s="10"/>
      <c r="BD3350" s="10"/>
      <c r="BE3350" s="10"/>
      <c r="BF3350" s="10"/>
      <c r="BG3350" s="10"/>
      <c r="BH3350" s="10"/>
    </row>
    <row r="3351" spans="1:60" ht="15" customHeight="1" x14ac:dyDescent="0.2">
      <c r="A3351" s="1"/>
      <c r="B3351" s="40">
        <v>33</v>
      </c>
      <c r="C3351" s="293" t="s">
        <v>83</v>
      </c>
      <c r="D3351" s="18"/>
      <c r="E3351" s="14">
        <v>2</v>
      </c>
      <c r="F3351" s="14"/>
      <c r="G3351" s="14"/>
      <c r="H3351" s="14"/>
      <c r="I3351" s="14"/>
      <c r="J3351" s="14"/>
      <c r="K3351" s="14"/>
      <c r="L3351" s="14"/>
      <c r="M3351" s="14">
        <v>1</v>
      </c>
      <c r="N3351" s="14"/>
      <c r="O3351" s="14"/>
      <c r="P3351" s="14"/>
      <c r="Q3351" s="14"/>
      <c r="R3351" s="4"/>
      <c r="S3351" s="4"/>
      <c r="T3351" s="4"/>
      <c r="U3351" s="4"/>
      <c r="V3351" s="4"/>
      <c r="W3351" s="4"/>
      <c r="X3351" s="4"/>
      <c r="Y3351" s="4"/>
      <c r="Z3351" s="4"/>
      <c r="AA3351" s="4"/>
      <c r="AB3351" s="8"/>
      <c r="AC3351" s="8"/>
      <c r="AD3351" s="8"/>
      <c r="AE3351" s="8"/>
      <c r="AF3351" s="8"/>
      <c r="AG3351" s="8"/>
      <c r="AH3351" s="8"/>
      <c r="AI3351" s="8"/>
      <c r="AJ3351" s="8"/>
      <c r="AK3351" s="8"/>
      <c r="AL3351" s="8"/>
      <c r="AM3351" s="8"/>
      <c r="AN3351" s="8"/>
      <c r="AO3351" s="8"/>
      <c r="AP3351" s="15"/>
      <c r="AQ3351" s="15"/>
      <c r="AR3351" s="15"/>
      <c r="AS3351" s="15"/>
      <c r="AT3351" s="15"/>
      <c r="AU3351" s="15"/>
      <c r="AV3351" s="15"/>
      <c r="AW3351" s="15"/>
      <c r="AX3351" s="15"/>
      <c r="AY3351" s="15"/>
      <c r="AZ3351" s="10"/>
      <c r="BA3351" s="10"/>
      <c r="BB3351" s="10"/>
      <c r="BC3351" s="10"/>
      <c r="BD3351" s="10"/>
      <c r="BE3351" s="10"/>
      <c r="BF3351" s="10"/>
      <c r="BG3351" s="10"/>
      <c r="BH3351" s="10"/>
    </row>
    <row r="3352" spans="1:60" ht="15" customHeight="1" x14ac:dyDescent="0.2">
      <c r="A3352" s="1"/>
      <c r="B3352" s="40">
        <v>38</v>
      </c>
      <c r="C3352" s="17" t="s">
        <v>84</v>
      </c>
      <c r="D3352" s="18"/>
      <c r="E3352" s="14"/>
      <c r="F3352" s="14"/>
      <c r="G3352" s="14"/>
      <c r="H3352" s="14"/>
      <c r="I3352" s="14"/>
      <c r="J3352" s="14"/>
      <c r="K3352" s="14"/>
      <c r="L3352" s="14"/>
      <c r="M3352" s="14"/>
      <c r="N3352" s="14"/>
      <c r="O3352" s="14"/>
      <c r="P3352" s="14"/>
      <c r="Q3352" s="14"/>
      <c r="R3352" s="4"/>
      <c r="S3352" s="4"/>
      <c r="T3352" s="4"/>
      <c r="U3352" s="4"/>
      <c r="V3352" s="4"/>
      <c r="W3352" s="4"/>
      <c r="X3352" s="4"/>
      <c r="Y3352" s="4"/>
      <c r="Z3352" s="4"/>
      <c r="AA3352" s="4"/>
      <c r="AB3352" s="8"/>
      <c r="AC3352" s="8"/>
      <c r="AD3352" s="8"/>
      <c r="AE3352" s="8"/>
      <c r="AF3352" s="8"/>
      <c r="AG3352" s="8"/>
      <c r="AH3352" s="8"/>
      <c r="AI3352" s="8"/>
      <c r="AJ3352" s="8"/>
      <c r="AK3352" s="8"/>
      <c r="AL3352" s="8"/>
      <c r="AM3352" s="8"/>
      <c r="AN3352" s="8"/>
      <c r="AO3352" s="8"/>
      <c r="AP3352" s="15"/>
      <c r="AQ3352" s="15"/>
      <c r="AR3352" s="15"/>
      <c r="AS3352" s="15"/>
      <c r="AT3352" s="15"/>
      <c r="AU3352" s="15"/>
      <c r="AV3352" s="15"/>
      <c r="AW3352" s="15"/>
      <c r="AX3352" s="15"/>
      <c r="AY3352" s="15"/>
      <c r="AZ3352" s="10"/>
      <c r="BA3352" s="10"/>
      <c r="BB3352" s="10"/>
      <c r="BC3352" s="10"/>
      <c r="BD3352" s="10"/>
      <c r="BE3352" s="10"/>
      <c r="BF3352" s="10"/>
      <c r="BG3352" s="10"/>
      <c r="BH3352" s="10"/>
    </row>
    <row r="3353" spans="1:60" ht="15" customHeight="1" x14ac:dyDescent="0.2">
      <c r="A3353" s="1"/>
      <c r="B3353" s="40">
        <v>34</v>
      </c>
      <c r="C3353" s="293" t="s">
        <v>85</v>
      </c>
      <c r="D3353" s="18"/>
      <c r="E3353" s="14">
        <v>10</v>
      </c>
      <c r="F3353" s="14"/>
      <c r="G3353" s="14"/>
      <c r="H3353" s="14"/>
      <c r="I3353" s="14"/>
      <c r="J3353" s="14"/>
      <c r="K3353" s="14"/>
      <c r="L3353" s="14"/>
      <c r="M3353" s="14"/>
      <c r="N3353" s="14"/>
      <c r="O3353" s="14"/>
      <c r="P3353" s="14"/>
      <c r="Q3353" s="14"/>
      <c r="R3353" s="4"/>
      <c r="S3353" s="4"/>
      <c r="T3353" s="4"/>
      <c r="U3353" s="4"/>
      <c r="V3353" s="4"/>
      <c r="W3353" s="4"/>
      <c r="X3353" s="4"/>
      <c r="Y3353" s="4"/>
      <c r="Z3353" s="4"/>
      <c r="AA3353" s="4"/>
      <c r="AB3353" s="8"/>
      <c r="AC3353" s="8"/>
      <c r="AD3353" s="8"/>
      <c r="AE3353" s="8"/>
      <c r="AF3353" s="8"/>
      <c r="AG3353" s="8"/>
      <c r="AH3353" s="8"/>
      <c r="AI3353" s="8"/>
      <c r="AJ3353" s="8"/>
      <c r="AK3353" s="8"/>
      <c r="AL3353" s="8"/>
      <c r="AM3353" s="8"/>
      <c r="AN3353" s="8"/>
      <c r="AO3353" s="8"/>
      <c r="AP3353" s="15"/>
      <c r="AQ3353" s="15"/>
      <c r="AR3353" s="15"/>
      <c r="AS3353" s="15"/>
      <c r="AT3353" s="15"/>
      <c r="AU3353" s="15"/>
      <c r="AV3353" s="15"/>
      <c r="AW3353" s="15"/>
      <c r="AX3353" s="15"/>
      <c r="AY3353" s="15"/>
      <c r="AZ3353" s="10"/>
      <c r="BA3353" s="10"/>
      <c r="BB3353" s="10"/>
      <c r="BC3353" s="10"/>
      <c r="BD3353" s="10"/>
      <c r="BE3353" s="10"/>
      <c r="BF3353" s="10"/>
      <c r="BG3353" s="10"/>
      <c r="BH3353" s="10"/>
    </row>
    <row r="3354" spans="1:60" ht="15" customHeight="1" x14ac:dyDescent="0.2">
      <c r="A3354" s="1"/>
      <c r="B3354" s="22"/>
      <c r="C3354" s="293" t="s">
        <v>516</v>
      </c>
      <c r="D3354" s="18"/>
      <c r="E3354" s="14"/>
      <c r="F3354" s="14"/>
      <c r="G3354" s="14"/>
      <c r="H3354" s="14"/>
      <c r="I3354" s="14"/>
      <c r="J3354" s="14"/>
      <c r="K3354" s="14"/>
      <c r="L3354" s="14"/>
      <c r="M3354" s="14"/>
      <c r="N3354" s="14"/>
      <c r="O3354" s="14"/>
      <c r="P3354" s="14"/>
      <c r="Q3354" s="14"/>
      <c r="R3354" s="4"/>
      <c r="S3354" s="4"/>
      <c r="T3354" s="4"/>
      <c r="U3354" s="4"/>
      <c r="V3354" s="4"/>
      <c r="W3354" s="4"/>
      <c r="X3354" s="4"/>
      <c r="Y3354" s="4"/>
      <c r="Z3354" s="4"/>
      <c r="AA3354" s="4"/>
      <c r="AB3354" s="8">
        <v>4</v>
      </c>
      <c r="AC3354" s="8">
        <v>4</v>
      </c>
      <c r="AD3354" s="8"/>
      <c r="AE3354" s="8"/>
      <c r="AF3354" s="8"/>
      <c r="AG3354" s="8"/>
      <c r="AH3354" s="8"/>
      <c r="AI3354" s="8"/>
      <c r="AJ3354" s="8"/>
      <c r="AK3354" s="8">
        <v>3</v>
      </c>
      <c r="AL3354" s="8">
        <v>3</v>
      </c>
      <c r="AM3354" s="8">
        <v>3</v>
      </c>
      <c r="AN3354" s="8"/>
      <c r="AO3354" s="8">
        <v>3</v>
      </c>
      <c r="AP3354" s="15"/>
      <c r="AQ3354" s="15"/>
      <c r="AR3354" s="15"/>
      <c r="AS3354" s="15"/>
      <c r="AT3354" s="15"/>
      <c r="AU3354" s="15"/>
      <c r="AV3354" s="15"/>
      <c r="AW3354" s="15"/>
      <c r="AX3354" s="15"/>
      <c r="AY3354" s="15"/>
      <c r="AZ3354" s="10"/>
      <c r="BA3354" s="10"/>
      <c r="BB3354" s="10"/>
      <c r="BC3354" s="10"/>
      <c r="BD3354" s="10"/>
      <c r="BE3354" s="10"/>
      <c r="BF3354" s="10"/>
      <c r="BG3354" s="10"/>
      <c r="BH3354" s="10"/>
    </row>
    <row r="3355" spans="1:60" ht="15" customHeight="1" x14ac:dyDescent="0.2">
      <c r="A3355" s="1"/>
      <c r="B3355" s="22"/>
      <c r="C3355" s="17"/>
      <c r="D3355" s="18"/>
      <c r="E3355" s="14"/>
      <c r="F3355" s="14"/>
      <c r="G3355" s="14"/>
      <c r="H3355" s="14"/>
      <c r="I3355" s="14"/>
      <c r="J3355" s="14"/>
      <c r="K3355" s="14"/>
      <c r="L3355" s="14"/>
      <c r="M3355" s="14"/>
      <c r="N3355" s="14"/>
      <c r="O3355" s="14"/>
      <c r="P3355" s="14"/>
      <c r="Q3355" s="14"/>
      <c r="R3355" s="4"/>
      <c r="S3355" s="4"/>
      <c r="T3355" s="4"/>
      <c r="U3355" s="4"/>
      <c r="V3355" s="4"/>
      <c r="W3355" s="4"/>
      <c r="X3355" s="4"/>
      <c r="Y3355" s="4"/>
      <c r="Z3355" s="4"/>
      <c r="AA3355" s="4"/>
      <c r="AB3355" s="8"/>
      <c r="AC3355" s="8"/>
      <c r="AD3355" s="8"/>
      <c r="AE3355" s="8"/>
      <c r="AF3355" s="8"/>
      <c r="AG3355" s="8"/>
      <c r="AH3355" s="8"/>
      <c r="AI3355" s="8"/>
      <c r="AJ3355" s="8"/>
      <c r="AK3355" s="8"/>
      <c r="AL3355" s="8"/>
      <c r="AM3355" s="8"/>
      <c r="AN3355" s="8"/>
      <c r="AO3355" s="8"/>
      <c r="AP3355" s="15"/>
      <c r="AQ3355" s="15"/>
      <c r="AR3355" s="15"/>
      <c r="AS3355" s="15"/>
      <c r="AT3355" s="15"/>
      <c r="AU3355" s="15"/>
      <c r="AV3355" s="15"/>
      <c r="AW3355" s="15"/>
      <c r="AX3355" s="15"/>
      <c r="AY3355" s="15"/>
      <c r="AZ3355" s="10"/>
      <c r="BA3355" s="10"/>
      <c r="BB3355" s="10"/>
      <c r="BC3355" s="10"/>
      <c r="BD3355" s="10"/>
      <c r="BE3355" s="10"/>
      <c r="BF3355" s="10"/>
      <c r="BG3355" s="10"/>
      <c r="BH3355" s="10"/>
    </row>
    <row r="3356" spans="1:60" ht="15" customHeight="1" x14ac:dyDescent="0.2">
      <c r="A3356" s="1"/>
      <c r="B3356" s="22"/>
      <c r="C3356" s="303"/>
      <c r="D3356" s="18"/>
      <c r="E3356" s="14"/>
      <c r="F3356" s="14"/>
      <c r="G3356" s="14"/>
      <c r="H3356" s="14"/>
      <c r="I3356" s="14"/>
      <c r="J3356" s="14"/>
      <c r="K3356" s="14"/>
      <c r="L3356" s="14"/>
      <c r="M3356" s="14"/>
      <c r="N3356" s="14"/>
      <c r="O3356" s="14"/>
      <c r="P3356" s="14"/>
      <c r="Q3356" s="14"/>
      <c r="R3356" s="4"/>
      <c r="S3356" s="4"/>
      <c r="T3356" s="4"/>
      <c r="U3356" s="4"/>
      <c r="V3356" s="4"/>
      <c r="W3356" s="4"/>
      <c r="X3356" s="4"/>
      <c r="Y3356" s="4"/>
      <c r="Z3356" s="4"/>
      <c r="AA3356" s="4"/>
      <c r="AB3356" s="8"/>
      <c r="AC3356" s="8"/>
      <c r="AD3356" s="8"/>
      <c r="AE3356" s="8"/>
      <c r="AF3356" s="8"/>
      <c r="AG3356" s="8"/>
      <c r="AH3356" s="8"/>
      <c r="AI3356" s="8"/>
      <c r="AJ3356" s="8"/>
      <c r="AK3356" s="8"/>
      <c r="AL3356" s="8"/>
      <c r="AM3356" s="8"/>
      <c r="AN3356" s="8"/>
      <c r="AO3356" s="8"/>
      <c r="AP3356" s="15"/>
      <c r="AQ3356" s="15"/>
      <c r="AR3356" s="15"/>
      <c r="AS3356" s="15"/>
      <c r="AT3356" s="15"/>
      <c r="AU3356" s="15"/>
      <c r="AV3356" s="15"/>
      <c r="AW3356" s="15"/>
      <c r="AX3356" s="15"/>
      <c r="AY3356" s="15"/>
      <c r="AZ3356" s="10"/>
      <c r="BA3356" s="10"/>
      <c r="BB3356" s="10"/>
      <c r="BC3356" s="10"/>
      <c r="BD3356" s="10"/>
      <c r="BE3356" s="10"/>
      <c r="BF3356" s="10"/>
      <c r="BG3356" s="10"/>
      <c r="BH3356" s="10"/>
    </row>
    <row r="3357" spans="1:60" ht="15" customHeight="1" x14ac:dyDescent="0.2">
      <c r="A3357" s="1"/>
      <c r="B3357" s="42">
        <v>35</v>
      </c>
      <c r="C3357" s="293" t="s">
        <v>87</v>
      </c>
      <c r="D3357" s="18">
        <v>5</v>
      </c>
      <c r="E3357" s="14">
        <v>5</v>
      </c>
      <c r="F3357" s="14">
        <v>5</v>
      </c>
      <c r="G3357" s="14"/>
      <c r="H3357" s="14"/>
      <c r="I3357" s="14"/>
      <c r="J3357" s="14"/>
      <c r="K3357" s="14"/>
      <c r="L3357" s="14"/>
      <c r="M3357" s="14"/>
      <c r="N3357" s="14"/>
      <c r="O3357" s="14"/>
      <c r="P3357" s="14"/>
      <c r="Q3357" s="14"/>
      <c r="R3357" s="4"/>
      <c r="S3357" s="4"/>
      <c r="T3357" s="4"/>
      <c r="U3357" s="4"/>
      <c r="V3357" s="4"/>
      <c r="W3357" s="4"/>
      <c r="X3357" s="4"/>
      <c r="Y3357" s="4"/>
      <c r="Z3357" s="4"/>
      <c r="AA3357" s="4"/>
      <c r="AB3357" s="8"/>
      <c r="AC3357" s="8"/>
      <c r="AD3357" s="8"/>
      <c r="AE3357" s="8"/>
      <c r="AF3357" s="8">
        <v>1</v>
      </c>
      <c r="AG3357" s="8"/>
      <c r="AH3357" s="8">
        <v>1</v>
      </c>
      <c r="AI3357" s="8"/>
      <c r="AJ3357" s="8"/>
      <c r="AK3357" s="8"/>
      <c r="AL3357" s="8"/>
      <c r="AM3357" s="8"/>
      <c r="AN3357" s="8"/>
      <c r="AO3357" s="8"/>
      <c r="AP3357" s="15"/>
      <c r="AQ3357" s="15"/>
      <c r="AR3357" s="15"/>
      <c r="AS3357" s="15"/>
      <c r="AT3357" s="15"/>
      <c r="AU3357" s="15"/>
      <c r="AV3357" s="15"/>
      <c r="AW3357" s="15"/>
      <c r="AX3357" s="15"/>
      <c r="AY3357" s="15"/>
      <c r="AZ3357" s="10"/>
      <c r="BA3357" s="10"/>
      <c r="BB3357" s="10"/>
      <c r="BC3357" s="10"/>
      <c r="BD3357" s="10"/>
      <c r="BE3357" s="10"/>
      <c r="BF3357" s="10"/>
      <c r="BG3357" s="10"/>
      <c r="BH3357" s="10"/>
    </row>
    <row r="3358" spans="1:60" ht="15" customHeight="1" x14ac:dyDescent="0.2">
      <c r="A3358" s="1"/>
      <c r="B3358" s="1"/>
      <c r="C3358" s="43"/>
      <c r="D3358" s="14"/>
      <c r="E3358" s="14"/>
      <c r="F3358" s="14"/>
      <c r="G3358" s="14"/>
      <c r="H3358" s="14"/>
      <c r="I3358" s="14"/>
      <c r="J3358" s="14"/>
      <c r="K3358" s="14"/>
      <c r="L3358" s="14"/>
      <c r="M3358" s="14"/>
      <c r="N3358" s="14"/>
      <c r="O3358" s="14"/>
      <c r="P3358" s="14"/>
      <c r="Q3358" s="14"/>
      <c r="R3358" s="4"/>
      <c r="S3358" s="4"/>
      <c r="T3358" s="4"/>
      <c r="U3358" s="4"/>
      <c r="V3358" s="4"/>
      <c r="W3358" s="4"/>
      <c r="X3358" s="4"/>
      <c r="Y3358" s="4"/>
      <c r="Z3358" s="4"/>
      <c r="AA3358" s="4"/>
      <c r="AB3358" s="8"/>
      <c r="AC3358" s="8"/>
      <c r="AD3358" s="8"/>
      <c r="AE3358" s="8"/>
      <c r="AF3358" s="8"/>
      <c r="AG3358" s="8"/>
      <c r="AH3358" s="8"/>
      <c r="AI3358" s="8"/>
      <c r="AJ3358" s="8"/>
      <c r="AK3358" s="8"/>
      <c r="AL3358" s="8"/>
      <c r="AM3358" s="8"/>
      <c r="AN3358" s="8"/>
      <c r="AO3358" s="8"/>
      <c r="AP3358" s="15"/>
      <c r="AQ3358" s="15"/>
      <c r="AR3358" s="15"/>
      <c r="AS3358" s="15"/>
      <c r="AT3358" s="15"/>
      <c r="AU3358" s="15"/>
      <c r="AV3358" s="15"/>
      <c r="AW3358" s="15"/>
      <c r="AX3358" s="15"/>
      <c r="AY3358" s="15"/>
      <c r="AZ3358" s="10"/>
      <c r="BA3358" s="10"/>
      <c r="BB3358" s="10"/>
      <c r="BC3358" s="10"/>
      <c r="BD3358" s="10"/>
      <c r="BE3358" s="10"/>
      <c r="BF3358" s="10"/>
      <c r="BG3358" s="10"/>
      <c r="BH3358" s="10"/>
    </row>
    <row r="3359" spans="1:60" ht="15" customHeight="1" x14ac:dyDescent="0.2">
      <c r="A3359" s="1"/>
      <c r="B3359" s="1"/>
      <c r="D3359" s="14"/>
      <c r="E3359" s="14"/>
      <c r="F3359" s="14"/>
      <c r="G3359" s="14"/>
      <c r="H3359" s="14"/>
      <c r="I3359" s="14"/>
      <c r="J3359" s="14"/>
      <c r="K3359" s="14"/>
      <c r="L3359" s="14"/>
      <c r="M3359" s="14"/>
      <c r="N3359" s="14"/>
      <c r="O3359" s="14"/>
      <c r="P3359" s="14"/>
      <c r="Q3359" s="14"/>
      <c r="R3359" s="4"/>
      <c r="S3359" s="4"/>
      <c r="T3359" s="4"/>
      <c r="U3359" s="4"/>
      <c r="V3359" s="4"/>
      <c r="W3359" s="4"/>
      <c r="X3359" s="4"/>
      <c r="Y3359" s="4"/>
      <c r="Z3359" s="4"/>
      <c r="AA3359" s="4"/>
      <c r="AB3359" s="8"/>
      <c r="AC3359" s="8"/>
      <c r="AD3359" s="8"/>
      <c r="AE3359" s="8"/>
      <c r="AF3359" s="8"/>
      <c r="AG3359" s="8"/>
      <c r="AH3359" s="8"/>
      <c r="AI3359" s="8"/>
      <c r="AJ3359" s="8"/>
      <c r="AK3359" s="8"/>
      <c r="AL3359" s="8"/>
      <c r="AM3359" s="8"/>
      <c r="AN3359" s="8"/>
      <c r="AO3359" s="8"/>
      <c r="AP3359" s="15"/>
      <c r="AQ3359" s="15"/>
      <c r="AR3359" s="15"/>
      <c r="AS3359" s="15"/>
      <c r="AT3359" s="15"/>
      <c r="AU3359" s="15"/>
      <c r="AV3359" s="15"/>
      <c r="AW3359" s="15"/>
      <c r="AX3359" s="15"/>
      <c r="AY3359" s="15"/>
      <c r="AZ3359" s="10"/>
      <c r="BA3359" s="10"/>
      <c r="BB3359" s="10"/>
      <c r="BC3359" s="10"/>
      <c r="BD3359" s="10"/>
      <c r="BE3359" s="10"/>
      <c r="BF3359" s="10"/>
      <c r="BG3359" s="10"/>
      <c r="BH3359" s="10"/>
    </row>
    <row r="3360" spans="1:60" ht="15" customHeight="1" x14ac:dyDescent="0.2">
      <c r="A3360" s="33"/>
      <c r="B3360" s="33"/>
      <c r="C3360" s="33"/>
      <c r="D3360" s="33">
        <f t="shared" ref="D3360:AY3360" si="643">SUM(D3312:D3359)</f>
        <v>36</v>
      </c>
      <c r="E3360" s="33">
        <f t="shared" si="643"/>
        <v>39</v>
      </c>
      <c r="F3360" s="33">
        <f t="shared" si="643"/>
        <v>29</v>
      </c>
      <c r="G3360" s="33">
        <f t="shared" si="643"/>
        <v>9</v>
      </c>
      <c r="H3360" s="33">
        <f t="shared" si="643"/>
        <v>4</v>
      </c>
      <c r="I3360" s="33">
        <f t="shared" si="643"/>
        <v>0</v>
      </c>
      <c r="J3360" s="33">
        <f t="shared" si="643"/>
        <v>0</v>
      </c>
      <c r="K3360" s="33">
        <f t="shared" si="643"/>
        <v>8</v>
      </c>
      <c r="L3360" s="33">
        <f t="shared" si="643"/>
        <v>0</v>
      </c>
      <c r="M3360" s="33">
        <f t="shared" si="643"/>
        <v>3</v>
      </c>
      <c r="N3360" s="33">
        <f t="shared" si="643"/>
        <v>0</v>
      </c>
      <c r="O3360" s="33">
        <f t="shared" si="643"/>
        <v>0</v>
      </c>
      <c r="P3360" s="33">
        <f t="shared" si="643"/>
        <v>0</v>
      </c>
      <c r="Q3360" s="33">
        <f t="shared" si="643"/>
        <v>0</v>
      </c>
      <c r="R3360" s="33">
        <f t="shared" si="643"/>
        <v>0</v>
      </c>
      <c r="S3360" s="33">
        <f t="shared" si="643"/>
        <v>0</v>
      </c>
      <c r="T3360" s="33">
        <f t="shared" si="643"/>
        <v>0</v>
      </c>
      <c r="U3360" s="33">
        <f t="shared" si="643"/>
        <v>0</v>
      </c>
      <c r="V3360" s="33">
        <f t="shared" si="643"/>
        <v>0</v>
      </c>
      <c r="W3360" s="33">
        <f t="shared" si="643"/>
        <v>0</v>
      </c>
      <c r="X3360" s="33">
        <f t="shared" si="643"/>
        <v>0</v>
      </c>
      <c r="Y3360" s="33">
        <f t="shared" si="643"/>
        <v>0</v>
      </c>
      <c r="Z3360" s="33">
        <f t="shared" si="643"/>
        <v>0</v>
      </c>
      <c r="AA3360" s="33">
        <f t="shared" si="643"/>
        <v>0</v>
      </c>
      <c r="AB3360" s="33">
        <f t="shared" si="643"/>
        <v>28</v>
      </c>
      <c r="AC3360" s="33">
        <f t="shared" si="643"/>
        <v>4</v>
      </c>
      <c r="AD3360" s="33">
        <f t="shared" si="643"/>
        <v>0</v>
      </c>
      <c r="AE3360" s="33">
        <f t="shared" si="643"/>
        <v>0</v>
      </c>
      <c r="AF3360" s="33">
        <f t="shared" si="643"/>
        <v>2</v>
      </c>
      <c r="AG3360" s="33">
        <f t="shared" si="643"/>
        <v>0</v>
      </c>
      <c r="AH3360" s="33">
        <f t="shared" si="643"/>
        <v>2</v>
      </c>
      <c r="AI3360" s="33">
        <f t="shared" si="643"/>
        <v>0</v>
      </c>
      <c r="AJ3360" s="33">
        <f t="shared" si="643"/>
        <v>0</v>
      </c>
      <c r="AK3360" s="33">
        <f t="shared" si="643"/>
        <v>6</v>
      </c>
      <c r="AL3360" s="33">
        <f t="shared" si="643"/>
        <v>10</v>
      </c>
      <c r="AM3360" s="33">
        <f t="shared" si="643"/>
        <v>11</v>
      </c>
      <c r="AN3360" s="33">
        <f t="shared" si="643"/>
        <v>4</v>
      </c>
      <c r="AO3360" s="33">
        <f t="shared" si="643"/>
        <v>11</v>
      </c>
      <c r="AP3360" s="33">
        <f t="shared" si="643"/>
        <v>0</v>
      </c>
      <c r="AQ3360" s="33">
        <f t="shared" si="643"/>
        <v>0</v>
      </c>
      <c r="AR3360" s="33">
        <f t="shared" si="643"/>
        <v>0</v>
      </c>
      <c r="AS3360" s="33">
        <f t="shared" si="643"/>
        <v>0</v>
      </c>
      <c r="AT3360" s="33">
        <f t="shared" si="643"/>
        <v>0</v>
      </c>
      <c r="AU3360" s="33">
        <f t="shared" si="643"/>
        <v>0</v>
      </c>
      <c r="AV3360" s="33">
        <f t="shared" si="643"/>
        <v>0</v>
      </c>
      <c r="AW3360" s="33">
        <f t="shared" si="643"/>
        <v>0</v>
      </c>
      <c r="AX3360" s="33">
        <f t="shared" si="643"/>
        <v>0</v>
      </c>
      <c r="AY3360" s="33">
        <f t="shared" si="643"/>
        <v>0</v>
      </c>
      <c r="AZ3360" s="10"/>
      <c r="BA3360" s="10"/>
      <c r="BB3360" s="10"/>
      <c r="BC3360" s="10"/>
      <c r="BD3360" s="10"/>
      <c r="BE3360" s="10"/>
      <c r="BF3360" s="10"/>
      <c r="BG3360" s="10"/>
      <c r="BH3360" s="10"/>
    </row>
    <row r="3361" spans="1:27" ht="15" customHeight="1" x14ac:dyDescent="0.2">
      <c r="A3361" s="44"/>
      <c r="B3361" s="44"/>
      <c r="C3361" s="44"/>
      <c r="D3361" s="44"/>
      <c r="E3361" s="44"/>
      <c r="F3361" s="44"/>
      <c r="G3361" s="44"/>
      <c r="H3361" s="44"/>
      <c r="I3361" s="44"/>
      <c r="J3361" s="44"/>
      <c r="K3361" s="44"/>
      <c r="L3361" s="44"/>
      <c r="M3361" s="44"/>
      <c r="N3361" s="44"/>
      <c r="O3361" s="44"/>
      <c r="P3361" s="44"/>
      <c r="Q3361" s="44"/>
      <c r="R3361" s="44"/>
      <c r="S3361" s="44"/>
      <c r="T3361" s="44"/>
      <c r="U3361" s="44"/>
      <c r="V3361" s="44"/>
      <c r="W3361" s="44"/>
      <c r="X3361" s="44"/>
    </row>
    <row r="3362" spans="1:27" ht="15" customHeight="1" x14ac:dyDescent="0.2">
      <c r="A3362" s="44"/>
      <c r="B3362" s="44"/>
      <c r="C3362" s="44"/>
      <c r="D3362" s="44"/>
      <c r="E3362" s="44"/>
      <c r="F3362" s="44"/>
      <c r="G3362" s="44"/>
      <c r="H3362" s="44"/>
      <c r="I3362" s="44"/>
      <c r="J3362" s="44"/>
      <c r="K3362" s="44"/>
      <c r="L3362" s="44"/>
      <c r="M3362" s="44"/>
      <c r="N3362" s="44"/>
      <c r="O3362" s="44"/>
      <c r="P3362" s="44"/>
      <c r="Q3362" s="44"/>
      <c r="R3362" s="44"/>
      <c r="S3362" s="44"/>
      <c r="T3362" s="44"/>
      <c r="U3362" s="44"/>
      <c r="V3362" s="44"/>
      <c r="W3362" s="44"/>
      <c r="X3362" s="44"/>
    </row>
    <row r="3363" spans="1:27" ht="15" customHeight="1" x14ac:dyDescent="0.2">
      <c r="A3363" s="44"/>
      <c r="B3363" s="44"/>
      <c r="C3363" s="44"/>
      <c r="D3363" s="44"/>
      <c r="E3363" s="44"/>
      <c r="F3363" s="44"/>
      <c r="G3363" s="44"/>
      <c r="H3363" s="44"/>
      <c r="I3363" s="44"/>
      <c r="J3363" s="44"/>
      <c r="K3363" s="44"/>
      <c r="L3363" s="44"/>
      <c r="M3363" s="44"/>
      <c r="N3363" s="44"/>
      <c r="O3363" s="44"/>
      <c r="P3363" s="44"/>
      <c r="Q3363" s="44"/>
      <c r="R3363" s="44"/>
      <c r="S3363" s="44"/>
      <c r="T3363" s="44"/>
      <c r="U3363" s="44"/>
      <c r="V3363" s="44"/>
      <c r="W3363" s="44"/>
      <c r="X3363" s="44"/>
    </row>
    <row r="3364" spans="1:27" ht="15" customHeight="1" x14ac:dyDescent="0.2">
      <c r="A3364" s="45"/>
      <c r="B3364" s="45"/>
      <c r="C3364" s="45"/>
      <c r="D3364" s="45"/>
      <c r="E3364" s="45"/>
      <c r="F3364" s="45"/>
      <c r="G3364" s="45"/>
      <c r="H3364" s="45"/>
      <c r="I3364" s="44"/>
      <c r="J3364" s="44"/>
      <c r="K3364" s="44"/>
      <c r="L3364" s="44"/>
      <c r="M3364" s="44"/>
      <c r="N3364" s="44"/>
      <c r="O3364" s="44"/>
      <c r="P3364" s="44"/>
      <c r="Q3364" s="44"/>
      <c r="R3364" s="44"/>
      <c r="S3364" s="44"/>
      <c r="T3364" s="44"/>
      <c r="U3364" s="44"/>
      <c r="V3364" s="44"/>
      <c r="W3364" s="44"/>
      <c r="X3364" s="44"/>
    </row>
    <row r="3365" spans="1:27" ht="15" customHeight="1" x14ac:dyDescent="0.2">
      <c r="A3365" s="45"/>
      <c r="B3365" s="45"/>
      <c r="C3365" s="45"/>
      <c r="D3365" s="45"/>
      <c r="E3365" s="45"/>
      <c r="F3365" s="45"/>
      <c r="G3365" s="45"/>
      <c r="H3365" s="45"/>
      <c r="I3365" s="44"/>
      <c r="J3365" s="44"/>
      <c r="K3365" s="44"/>
      <c r="L3365" s="46"/>
      <c r="M3365" s="46"/>
      <c r="N3365" s="46"/>
      <c r="O3365" s="46"/>
      <c r="P3365" s="46"/>
      <c r="Q3365" s="46"/>
      <c r="R3365" s="46"/>
      <c r="S3365" s="46"/>
      <c r="T3365" s="46"/>
      <c r="U3365" s="46"/>
      <c r="V3365" s="46"/>
      <c r="W3365" s="46"/>
      <c r="X3365" s="46"/>
      <c r="Y3365" s="46"/>
      <c r="Z3365" s="46"/>
      <c r="AA3365" s="46"/>
    </row>
    <row r="3366" spans="1:27" ht="15" customHeight="1" x14ac:dyDescent="0.6">
      <c r="A3366" s="45"/>
      <c r="B3366" s="47" t="s">
        <v>88</v>
      </c>
      <c r="C3366" s="48"/>
      <c r="D3366" s="48"/>
      <c r="E3366" s="48"/>
      <c r="F3366" s="48"/>
      <c r="G3366" s="48"/>
      <c r="H3366" s="45"/>
      <c r="I3366" s="44"/>
      <c r="J3366" s="44"/>
      <c r="K3366" s="44"/>
      <c r="L3366" s="46"/>
      <c r="M3366" s="46"/>
      <c r="N3366" s="46"/>
      <c r="O3366" s="46"/>
      <c r="P3366" s="46"/>
      <c r="Q3366" s="46"/>
      <c r="R3366" s="46"/>
      <c r="S3366" s="46"/>
      <c r="T3366" s="46"/>
      <c r="U3366" s="46"/>
      <c r="V3366" s="46"/>
      <c r="W3366" s="46"/>
      <c r="X3366" s="46"/>
      <c r="Y3366" s="46"/>
      <c r="Z3366" s="46"/>
      <c r="AA3366" s="46"/>
    </row>
    <row r="3367" spans="1:27" ht="15" customHeight="1" x14ac:dyDescent="0.2">
      <c r="A3367" s="45"/>
      <c r="B3367" s="49" t="s">
        <v>89</v>
      </c>
      <c r="C3367" s="33" t="s">
        <v>90</v>
      </c>
      <c r="D3367" s="33" t="s">
        <v>91</v>
      </c>
      <c r="E3367" s="33" t="s">
        <v>92</v>
      </c>
      <c r="F3367" s="50"/>
      <c r="G3367" s="50" t="s">
        <v>93</v>
      </c>
      <c r="H3367" s="45"/>
      <c r="I3367" s="44"/>
      <c r="J3367" s="44"/>
      <c r="K3367" s="44"/>
      <c r="L3367" s="46"/>
      <c r="M3367" s="46"/>
      <c r="N3367" s="46"/>
      <c r="O3367" s="46"/>
      <c r="P3367" s="46"/>
      <c r="Q3367" s="46"/>
      <c r="R3367" s="46"/>
      <c r="S3367" s="46"/>
      <c r="T3367" s="46"/>
      <c r="U3367" s="46"/>
      <c r="V3367" s="46"/>
      <c r="W3367" s="46"/>
      <c r="Y3367" s="51" t="s">
        <v>94</v>
      </c>
      <c r="Z3367" s="52"/>
      <c r="AA3367" s="52"/>
    </row>
    <row r="3368" spans="1:27" ht="15" customHeight="1" x14ac:dyDescent="0.2">
      <c r="A3368" s="45"/>
      <c r="B3368" s="53" t="s">
        <v>3</v>
      </c>
      <c r="C3368" s="15">
        <f>D3360</f>
        <v>36</v>
      </c>
      <c r="D3368" s="54">
        <f>S3371*C3368</f>
        <v>23436</v>
      </c>
      <c r="E3368" s="34">
        <f>T3370*C3368</f>
        <v>15840</v>
      </c>
      <c r="F3368" s="45"/>
      <c r="G3368" s="45"/>
      <c r="H3368" s="45"/>
      <c r="I3368" s="44"/>
      <c r="J3368" s="44"/>
      <c r="K3368" s="44"/>
      <c r="L3368" s="46"/>
      <c r="M3368" s="51" t="s">
        <v>95</v>
      </c>
      <c r="N3368" s="52"/>
      <c r="O3368" s="52"/>
      <c r="P3368" s="52"/>
      <c r="Q3368" s="52"/>
      <c r="R3368" s="51" t="s">
        <v>96</v>
      </c>
      <c r="S3368" s="52"/>
      <c r="T3368" s="46"/>
      <c r="U3368" s="51" t="s">
        <v>97</v>
      </c>
      <c r="V3368" s="52"/>
      <c r="W3368" s="46"/>
      <c r="Y3368" s="6" t="s">
        <v>98</v>
      </c>
      <c r="Z3368" s="55"/>
      <c r="AA3368" s="56"/>
    </row>
    <row r="3369" spans="1:27" ht="15" customHeight="1" x14ac:dyDescent="0.2">
      <c r="A3369" s="45"/>
      <c r="B3369" s="53" t="s">
        <v>99</v>
      </c>
      <c r="C3369" s="15">
        <f>E3360</f>
        <v>39</v>
      </c>
      <c r="D3369" s="54">
        <f>S3370*C3369</f>
        <v>25389</v>
      </c>
      <c r="E3369" s="34">
        <f>T3371*C3369</f>
        <v>17160</v>
      </c>
      <c r="F3369" s="45"/>
      <c r="G3369" s="45"/>
      <c r="H3369" s="45"/>
      <c r="I3369" s="44"/>
      <c r="J3369" s="44"/>
      <c r="K3369" s="44"/>
      <c r="L3369" s="46"/>
      <c r="M3369" s="6" t="s">
        <v>100</v>
      </c>
      <c r="N3369" s="52"/>
      <c r="O3369" s="52"/>
      <c r="P3369" s="52"/>
      <c r="Q3369" s="52"/>
      <c r="R3369" s="6"/>
      <c r="S3369" s="55" t="s">
        <v>101</v>
      </c>
      <c r="T3369" s="295"/>
      <c r="U3369" s="57" t="s">
        <v>102</v>
      </c>
      <c r="V3369" s="58">
        <f t="shared" ref="V3369:V3380" si="644">W3369*1.303</f>
        <v>8800.4619999999995</v>
      </c>
      <c r="W3369" s="59">
        <v>6754</v>
      </c>
      <c r="Y3369" s="60" t="s">
        <v>31</v>
      </c>
      <c r="Z3369" s="55">
        <f t="shared" ref="Z3369:Z3374" si="645">AA3369*1.32</f>
        <v>6204</v>
      </c>
      <c r="AA3369" s="56">
        <v>4700</v>
      </c>
    </row>
    <row r="3370" spans="1:27" ht="15" customHeight="1" x14ac:dyDescent="0.2">
      <c r="A3370" s="45"/>
      <c r="B3370" s="53" t="s">
        <v>103</v>
      </c>
      <c r="C3370" s="15">
        <f>F3360</f>
        <v>29</v>
      </c>
      <c r="D3370" s="54">
        <f>S3373*C3370</f>
        <v>26100</v>
      </c>
      <c r="E3370" s="34">
        <f>T3372*C3370</f>
        <v>17603</v>
      </c>
      <c r="F3370" s="45"/>
      <c r="G3370" s="45"/>
      <c r="H3370" s="61"/>
      <c r="I3370" s="44"/>
      <c r="J3370" s="44"/>
      <c r="K3370" s="44"/>
      <c r="L3370" s="46"/>
      <c r="M3370" s="6"/>
      <c r="N3370" s="52"/>
      <c r="O3370" s="52"/>
      <c r="P3370" s="52"/>
      <c r="Q3370" s="52"/>
      <c r="R3370" s="6" t="s">
        <v>104</v>
      </c>
      <c r="S3370" s="55">
        <v>651</v>
      </c>
      <c r="T3370" s="295">
        <v>440</v>
      </c>
      <c r="U3370" s="57" t="s">
        <v>105</v>
      </c>
      <c r="V3370" s="58">
        <f t="shared" si="644"/>
        <v>8800.4619999999995</v>
      </c>
      <c r="W3370" s="62">
        <v>6754</v>
      </c>
      <c r="Y3370" s="6" t="s">
        <v>33</v>
      </c>
      <c r="Z3370" s="55">
        <f t="shared" si="645"/>
        <v>6204</v>
      </c>
      <c r="AA3370" s="56">
        <v>4700</v>
      </c>
    </row>
    <row r="3371" spans="1:27" ht="15" customHeight="1" x14ac:dyDescent="0.2">
      <c r="A3371" s="45"/>
      <c r="B3371" s="53" t="s">
        <v>106</v>
      </c>
      <c r="C3371" s="15">
        <f>G3360</f>
        <v>9</v>
      </c>
      <c r="D3371" s="54">
        <f>S3373*C3371</f>
        <v>8100</v>
      </c>
      <c r="E3371" s="34">
        <f>T3373*C3371</f>
        <v>5463</v>
      </c>
      <c r="F3371" s="45"/>
      <c r="G3371" s="45"/>
      <c r="H3371" s="45"/>
      <c r="I3371" s="44"/>
      <c r="J3371" s="44"/>
      <c r="K3371" s="44"/>
      <c r="L3371" s="46"/>
      <c r="M3371" s="6" t="s">
        <v>107</v>
      </c>
      <c r="N3371" s="52"/>
      <c r="O3371" s="52"/>
      <c r="P3371" s="52"/>
      <c r="Q3371" s="52"/>
      <c r="R3371" s="6" t="s">
        <v>108</v>
      </c>
      <c r="S3371" s="55">
        <v>651</v>
      </c>
      <c r="T3371" s="295">
        <v>440</v>
      </c>
      <c r="U3371" s="6" t="s">
        <v>109</v>
      </c>
      <c r="V3371" s="58">
        <f t="shared" si="644"/>
        <v>4560.5</v>
      </c>
      <c r="W3371" s="59">
        <v>3500</v>
      </c>
      <c r="Y3371" s="6" t="s">
        <v>32</v>
      </c>
      <c r="Z3371" s="55">
        <f t="shared" si="645"/>
        <v>6204</v>
      </c>
      <c r="AA3371" s="56">
        <v>4700</v>
      </c>
    </row>
    <row r="3372" spans="1:27" ht="15" customHeight="1" x14ac:dyDescent="0.2">
      <c r="A3372" s="45"/>
      <c r="B3372" s="53" t="s">
        <v>7</v>
      </c>
      <c r="C3372" s="15">
        <f>H3360</f>
        <v>4</v>
      </c>
      <c r="D3372" s="54">
        <f>S3375*C3372</f>
        <v>4026</v>
      </c>
      <c r="E3372" s="34">
        <f>T3375*C3372</f>
        <v>2704</v>
      </c>
      <c r="F3372" s="45"/>
      <c r="G3372" s="45"/>
      <c r="H3372" s="45"/>
      <c r="I3372" s="44"/>
      <c r="J3372" s="44"/>
      <c r="K3372" s="44"/>
      <c r="L3372" s="46"/>
      <c r="M3372" s="6" t="s">
        <v>110</v>
      </c>
      <c r="N3372" s="55">
        <f>P3372*1.375</f>
        <v>1650</v>
      </c>
      <c r="O3372" s="52"/>
      <c r="P3372" s="63">
        <v>1200</v>
      </c>
      <c r="Q3372" s="52"/>
      <c r="R3372" s="6" t="s">
        <v>111</v>
      </c>
      <c r="S3372" s="55">
        <v>900</v>
      </c>
      <c r="T3372" s="295">
        <v>607</v>
      </c>
      <c r="U3372" s="57" t="s">
        <v>112</v>
      </c>
      <c r="V3372" s="58">
        <f t="shared" si="644"/>
        <v>2300.0556000000001</v>
      </c>
      <c r="W3372" s="62">
        <v>1765.2</v>
      </c>
      <c r="Y3372" s="6" t="s">
        <v>42</v>
      </c>
      <c r="Z3372" s="55">
        <f t="shared" si="645"/>
        <v>6600</v>
      </c>
      <c r="AA3372" s="56">
        <v>5000</v>
      </c>
    </row>
    <row r="3373" spans="1:27" ht="15" customHeight="1" x14ac:dyDescent="0.2">
      <c r="A3373" s="45"/>
      <c r="B3373" s="53" t="s">
        <v>8</v>
      </c>
      <c r="C3373" s="15">
        <f>I3360</f>
        <v>0</v>
      </c>
      <c r="D3373" s="54">
        <f>S3374*C3373</f>
        <v>0</v>
      </c>
      <c r="E3373" s="34">
        <f>D3434*C3373</f>
        <v>0</v>
      </c>
      <c r="F3373" s="45"/>
      <c r="G3373" s="45"/>
      <c r="H3373" s="45"/>
      <c r="I3373" s="44"/>
      <c r="J3373" s="44"/>
      <c r="K3373" s="44"/>
      <c r="L3373" s="46"/>
      <c r="M3373" s="6" t="s">
        <v>27</v>
      </c>
      <c r="N3373" s="55">
        <f>P3373*1.411</f>
        <v>1552.1000000000001</v>
      </c>
      <c r="O3373" s="52"/>
      <c r="P3373" s="64">
        <v>1100</v>
      </c>
      <c r="Q3373" s="65"/>
      <c r="R3373" s="6" t="s">
        <v>113</v>
      </c>
      <c r="S3373" s="55">
        <v>900</v>
      </c>
      <c r="T3373" s="295">
        <v>607</v>
      </c>
      <c r="U3373" s="57" t="s">
        <v>114</v>
      </c>
      <c r="V3373" s="58">
        <f t="shared" si="644"/>
        <v>1070.31026</v>
      </c>
      <c r="W3373" s="59">
        <v>821.42</v>
      </c>
      <c r="Y3373" s="6" t="s">
        <v>115</v>
      </c>
      <c r="Z3373" s="55">
        <f t="shared" si="645"/>
        <v>6600</v>
      </c>
      <c r="AA3373" s="56">
        <v>5000</v>
      </c>
    </row>
    <row r="3374" spans="1:27" ht="15" customHeight="1" x14ac:dyDescent="0.2">
      <c r="A3374" s="45"/>
      <c r="B3374" s="53" t="s">
        <v>116</v>
      </c>
      <c r="C3374" s="15">
        <f>J3360</f>
        <v>0</v>
      </c>
      <c r="D3374" s="54">
        <f t="shared" ref="D3374:D3375" si="646">S3379*C3374</f>
        <v>0</v>
      </c>
      <c r="E3374" s="34">
        <f t="shared" ref="E3374:E3375" si="647">D3437*C3374</f>
        <v>0</v>
      </c>
      <c r="F3374" s="45"/>
      <c r="G3374" s="45"/>
      <c r="H3374" s="45"/>
      <c r="I3374" s="44"/>
      <c r="J3374" s="44"/>
      <c r="K3374" s="44"/>
      <c r="L3374" s="46"/>
      <c r="M3374" s="6" t="s">
        <v>28</v>
      </c>
      <c r="N3374" s="55">
        <f t="shared" ref="N3374:N3378" si="648">P3374*1.4</f>
        <v>1260</v>
      </c>
      <c r="O3374" s="52"/>
      <c r="P3374" s="64">
        <v>900</v>
      </c>
      <c r="Q3374" s="65"/>
      <c r="R3374" s="6" t="s">
        <v>117</v>
      </c>
      <c r="S3374" s="55">
        <v>1304.19</v>
      </c>
      <c r="T3374" s="296">
        <v>1011</v>
      </c>
      <c r="U3374" s="66" t="s">
        <v>118</v>
      </c>
      <c r="V3374" s="58">
        <f t="shared" si="644"/>
        <v>1240.1953999999998</v>
      </c>
      <c r="W3374" s="62">
        <v>951.8</v>
      </c>
      <c r="Y3374" s="6" t="s">
        <v>119</v>
      </c>
      <c r="Z3374" s="55">
        <f t="shared" si="645"/>
        <v>6204</v>
      </c>
      <c r="AA3374" s="56">
        <v>4700</v>
      </c>
    </row>
    <row r="3375" spans="1:27" ht="15" customHeight="1" x14ac:dyDescent="0.2">
      <c r="A3375" s="45"/>
      <c r="B3375" s="53" t="s">
        <v>10</v>
      </c>
      <c r="C3375" s="15">
        <f>K3360</f>
        <v>8</v>
      </c>
      <c r="D3375" s="54">
        <f t="shared" si="646"/>
        <v>24046.799999999999</v>
      </c>
      <c r="E3375" s="34">
        <f>T3380*C3375</f>
        <v>16624</v>
      </c>
      <c r="F3375" s="45"/>
      <c r="G3375" s="45"/>
      <c r="H3375" s="45"/>
      <c r="I3375" s="44"/>
      <c r="J3375" s="44"/>
      <c r="K3375" s="44"/>
      <c r="L3375" s="46"/>
      <c r="M3375" s="6" t="s">
        <v>120</v>
      </c>
      <c r="N3375" s="55">
        <f t="shared" si="648"/>
        <v>1889.9999999999998</v>
      </c>
      <c r="O3375" s="52"/>
      <c r="P3375" s="67">
        <v>1350</v>
      </c>
      <c r="Q3375" s="65"/>
      <c r="R3375" s="6" t="s">
        <v>121</v>
      </c>
      <c r="S3375" s="55">
        <v>1006.5</v>
      </c>
      <c r="T3375" s="295">
        <v>676</v>
      </c>
      <c r="U3375" s="6" t="s">
        <v>122</v>
      </c>
      <c r="V3375" s="58">
        <f t="shared" si="644"/>
        <v>8404.35</v>
      </c>
      <c r="W3375" s="59">
        <v>6450</v>
      </c>
      <c r="Y3375" s="6" t="s">
        <v>123</v>
      </c>
      <c r="Z3375" s="55">
        <v>9000</v>
      </c>
      <c r="AA3375" s="56">
        <v>6800</v>
      </c>
    </row>
    <row r="3376" spans="1:27" ht="15" customHeight="1" x14ac:dyDescent="0.2">
      <c r="A3376" s="45"/>
      <c r="B3376" s="53" t="s">
        <v>124</v>
      </c>
      <c r="C3376" s="15">
        <f>L3360</f>
        <v>0</v>
      </c>
      <c r="D3376" s="54">
        <f>S3376*C3376</f>
        <v>0</v>
      </c>
      <c r="E3376" s="34">
        <f>D3436*C3376</f>
        <v>0</v>
      </c>
      <c r="F3376" s="68" t="s">
        <v>92</v>
      </c>
      <c r="G3376" s="69"/>
      <c r="H3376" s="45"/>
      <c r="I3376" s="44"/>
      <c r="J3376" s="44"/>
      <c r="K3376" s="44"/>
      <c r="L3376" s="46"/>
      <c r="M3376" s="6" t="s">
        <v>125</v>
      </c>
      <c r="N3376" s="55">
        <f t="shared" si="648"/>
        <v>1889.9999999999998</v>
      </c>
      <c r="O3376" s="52"/>
      <c r="P3376" s="67">
        <v>1350</v>
      </c>
      <c r="Q3376" s="65"/>
      <c r="R3376" s="6" t="s">
        <v>126</v>
      </c>
      <c r="S3376" s="55">
        <v>1050.32</v>
      </c>
      <c r="T3376" s="295">
        <v>697</v>
      </c>
      <c r="U3376" s="6" t="s">
        <v>127</v>
      </c>
      <c r="V3376" s="58">
        <f t="shared" si="644"/>
        <v>0</v>
      </c>
      <c r="W3376" s="70"/>
      <c r="Y3376" s="6" t="s">
        <v>128</v>
      </c>
      <c r="Z3376" s="55">
        <v>9000</v>
      </c>
      <c r="AA3376" s="56">
        <v>6800</v>
      </c>
    </row>
    <row r="3377" spans="1:27" ht="15" customHeight="1" x14ac:dyDescent="0.2">
      <c r="A3377" s="45"/>
      <c r="B3377" s="53" t="s">
        <v>129</v>
      </c>
      <c r="C3377" s="15">
        <f>M3360</f>
        <v>3</v>
      </c>
      <c r="D3377" s="54">
        <f t="shared" ref="D3377:D3378" si="649">S3381*C3377</f>
        <v>18303.599999999999</v>
      </c>
      <c r="E3377" s="34">
        <f>T3381*C3377</f>
        <v>13140</v>
      </c>
      <c r="F3377" s="68" t="s">
        <v>130</v>
      </c>
      <c r="G3377" s="71">
        <f>D3421*0.33</f>
        <v>85486.236000000004</v>
      </c>
      <c r="H3377" s="45"/>
      <c r="I3377" s="44"/>
      <c r="J3377" s="44"/>
      <c r="K3377" s="44"/>
      <c r="L3377" s="46"/>
      <c r="M3377" s="6" t="s">
        <v>131</v>
      </c>
      <c r="N3377" s="55">
        <f t="shared" si="648"/>
        <v>700</v>
      </c>
      <c r="O3377" s="52"/>
      <c r="P3377" s="67">
        <v>500</v>
      </c>
      <c r="Q3377" s="65"/>
      <c r="R3377" s="6"/>
      <c r="S3377" s="55"/>
      <c r="T3377" s="297"/>
      <c r="U3377" s="57" t="s">
        <v>132</v>
      </c>
      <c r="V3377" s="58">
        <f t="shared" si="644"/>
        <v>8800.4619999999995</v>
      </c>
      <c r="W3377" s="70">
        <v>6754</v>
      </c>
      <c r="Y3377" s="6" t="s">
        <v>133</v>
      </c>
      <c r="Z3377" s="55">
        <f t="shared" ref="Z3377:Z3379" si="650">AA3377*1.32</f>
        <v>6600</v>
      </c>
      <c r="AA3377" s="56">
        <v>5000</v>
      </c>
    </row>
    <row r="3378" spans="1:27" ht="15" customHeight="1" x14ac:dyDescent="0.2">
      <c r="A3378" s="45"/>
      <c r="B3378" s="53" t="s">
        <v>134</v>
      </c>
      <c r="C3378" s="15">
        <f>N3360</f>
        <v>0</v>
      </c>
      <c r="D3378" s="54">
        <f t="shared" si="649"/>
        <v>0</v>
      </c>
      <c r="E3378" s="34">
        <f t="shared" ref="E3377:E3378" si="651">D3440*C3378</f>
        <v>0</v>
      </c>
      <c r="F3378" s="68" t="s">
        <v>135</v>
      </c>
      <c r="G3378" s="72">
        <f>D3421-F3421</f>
        <v>259049.2</v>
      </c>
      <c r="H3378" s="45"/>
      <c r="I3378" s="44"/>
      <c r="J3378" s="44"/>
      <c r="K3378" s="44"/>
      <c r="L3378" s="46"/>
      <c r="M3378" s="6" t="s">
        <v>136</v>
      </c>
      <c r="N3378" s="55">
        <f t="shared" si="648"/>
        <v>1400</v>
      </c>
      <c r="O3378" s="52"/>
      <c r="P3378" s="67">
        <v>1000</v>
      </c>
      <c r="Q3378" s="65"/>
      <c r="R3378" s="6"/>
      <c r="S3378" s="55"/>
      <c r="T3378" s="297"/>
      <c r="U3378" s="57" t="s">
        <v>137</v>
      </c>
      <c r="V3378" s="58">
        <f t="shared" si="644"/>
        <v>6350.8220000000001</v>
      </c>
      <c r="W3378" s="73">
        <v>4874</v>
      </c>
      <c r="Y3378" s="6" t="s">
        <v>39</v>
      </c>
      <c r="Z3378" s="55">
        <f t="shared" si="650"/>
        <v>7656</v>
      </c>
      <c r="AA3378" s="56">
        <v>5800</v>
      </c>
    </row>
    <row r="3379" spans="1:27" ht="15" customHeight="1" x14ac:dyDescent="0.35">
      <c r="A3379" s="45"/>
      <c r="B3379" s="53" t="s">
        <v>138</v>
      </c>
      <c r="C3379" s="15">
        <f>P3360</f>
        <v>0</v>
      </c>
      <c r="D3379" s="54">
        <f>S3384*C3379</f>
        <v>0</v>
      </c>
      <c r="E3379" s="34">
        <f>D3442*C3379</f>
        <v>0</v>
      </c>
      <c r="F3379" s="68" t="s">
        <v>139</v>
      </c>
      <c r="G3379" s="74">
        <f>D3421-E3421</f>
        <v>78115.200000000012</v>
      </c>
      <c r="H3379" s="45"/>
      <c r="I3379" s="44"/>
      <c r="J3379" s="44"/>
      <c r="K3379" s="44"/>
      <c r="L3379" s="46"/>
      <c r="M3379" s="6" t="s">
        <v>140</v>
      </c>
      <c r="N3379" s="55"/>
      <c r="O3379" s="52"/>
      <c r="P3379" s="67"/>
      <c r="Q3379" s="65"/>
      <c r="R3379" s="6" t="s">
        <v>141</v>
      </c>
      <c r="S3379" s="55">
        <v>1850.8</v>
      </c>
      <c r="T3379" s="295">
        <v>1322</v>
      </c>
      <c r="U3379" s="57" t="s">
        <v>142</v>
      </c>
      <c r="V3379" s="58">
        <f t="shared" si="644"/>
        <v>8800.4619999999995</v>
      </c>
      <c r="W3379" s="73">
        <v>6754</v>
      </c>
      <c r="Y3379" s="6" t="s">
        <v>143</v>
      </c>
      <c r="Z3379" s="55">
        <f t="shared" si="650"/>
        <v>3168</v>
      </c>
      <c r="AA3379" s="56">
        <v>2400</v>
      </c>
    </row>
    <row r="3380" spans="1:27" ht="15" customHeight="1" x14ac:dyDescent="0.2">
      <c r="A3380" s="45"/>
      <c r="B3380" s="53" t="s">
        <v>14</v>
      </c>
      <c r="C3380" s="15">
        <f>O3360</f>
        <v>0</v>
      </c>
      <c r="D3380" s="54">
        <f>S3383*C3380</f>
        <v>0</v>
      </c>
      <c r="E3380" s="34">
        <f>D3441*C3380</f>
        <v>0</v>
      </c>
      <c r="F3380" s="61"/>
      <c r="G3380" s="61"/>
      <c r="H3380" s="45"/>
      <c r="I3380" s="44"/>
      <c r="J3380" s="44"/>
      <c r="K3380" s="44"/>
      <c r="L3380" s="46"/>
      <c r="M3380" s="6"/>
      <c r="N3380" s="55"/>
      <c r="O3380" s="52"/>
      <c r="P3380" s="67"/>
      <c r="Q3380" s="65"/>
      <c r="R3380" s="6" t="s">
        <v>144</v>
      </c>
      <c r="S3380" s="55">
        <v>3005.85</v>
      </c>
      <c r="T3380" s="295">
        <v>2078</v>
      </c>
      <c r="U3380" s="57" t="s">
        <v>145</v>
      </c>
      <c r="V3380" s="58">
        <f t="shared" si="644"/>
        <v>8800.4619999999995</v>
      </c>
      <c r="W3380" s="73">
        <v>6754</v>
      </c>
      <c r="AA3380" s="46"/>
    </row>
    <row r="3381" spans="1:27" ht="15" customHeight="1" x14ac:dyDescent="0.2">
      <c r="A3381" s="45"/>
      <c r="B3381" s="53" t="s">
        <v>16</v>
      </c>
      <c r="C3381" s="15">
        <f>Q3360</f>
        <v>0</v>
      </c>
      <c r="D3381" s="54">
        <f>S3386*C3381</f>
        <v>0</v>
      </c>
      <c r="E3381" s="34"/>
      <c r="F3381" s="61"/>
      <c r="G3381" s="61"/>
      <c r="H3381" s="45"/>
      <c r="I3381" s="44"/>
      <c r="J3381" s="44"/>
      <c r="K3381" s="44"/>
      <c r="L3381" s="46"/>
      <c r="M3381" s="6" t="s">
        <v>146</v>
      </c>
      <c r="N3381" s="55">
        <f t="shared" ref="N3381:N3382" si="652">P3381*1.4</f>
        <v>5600</v>
      </c>
      <c r="O3381" s="52"/>
      <c r="P3381" s="67">
        <v>4000</v>
      </c>
      <c r="Q3381" s="65"/>
      <c r="R3381" s="6" t="s">
        <v>147</v>
      </c>
      <c r="S3381" s="55">
        <v>6101.2</v>
      </c>
      <c r="T3381" s="295">
        <v>4380</v>
      </c>
      <c r="U3381" s="46"/>
      <c r="V3381" s="46"/>
      <c r="W3381" s="46"/>
      <c r="X3381" s="46"/>
      <c r="Y3381" s="46"/>
      <c r="Z3381" s="46"/>
      <c r="AA3381" s="46"/>
    </row>
    <row r="3382" spans="1:27" ht="15" customHeight="1" x14ac:dyDescent="0.2">
      <c r="A3382" s="45"/>
      <c r="B3382" s="33" t="s">
        <v>148</v>
      </c>
      <c r="C3382" s="33"/>
      <c r="D3382" s="75">
        <f t="shared" ref="D3382:E3382" si="653">SUM(D3368:D3381)</f>
        <v>129401.4</v>
      </c>
      <c r="E3382" s="75">
        <f>SUM(E3368:E3381)</f>
        <v>88534</v>
      </c>
      <c r="F3382" s="75"/>
      <c r="G3382" s="33"/>
      <c r="H3382" s="45"/>
      <c r="I3382" s="44"/>
      <c r="J3382" s="44"/>
      <c r="K3382" s="44"/>
      <c r="L3382" s="46"/>
      <c r="M3382" s="6" t="s">
        <v>149</v>
      </c>
      <c r="N3382" s="55">
        <f t="shared" si="652"/>
        <v>3360</v>
      </c>
      <c r="O3382" s="52"/>
      <c r="P3382" s="67">
        <v>2400</v>
      </c>
      <c r="Q3382" s="65"/>
      <c r="R3382" s="6" t="s">
        <v>150</v>
      </c>
      <c r="S3382" s="55">
        <v>6900.6</v>
      </c>
      <c r="T3382" s="295">
        <v>4920</v>
      </c>
      <c r="U3382" s="46"/>
      <c r="V3382" s="46"/>
      <c r="W3382" s="46"/>
      <c r="X3382" s="46"/>
      <c r="Y3382" s="46"/>
      <c r="Z3382" s="46"/>
      <c r="AA3382" s="46"/>
    </row>
    <row r="3383" spans="1:27" ht="15" customHeight="1" x14ac:dyDescent="0.2">
      <c r="A3383" s="45"/>
      <c r="B3383" s="76" t="s">
        <v>24</v>
      </c>
      <c r="C3383" s="15">
        <f>Y3360</f>
        <v>0</v>
      </c>
      <c r="D3383" s="54">
        <f t="shared" ref="D3383:D3385" si="654">V3372*C3383</f>
        <v>0</v>
      </c>
      <c r="E3383" s="34">
        <f t="shared" ref="E3383:E3385" si="655">W3372*C3383</f>
        <v>0</v>
      </c>
      <c r="F3383" s="45"/>
      <c r="G3383" s="45"/>
      <c r="H3383" s="45"/>
      <c r="I3383" s="44"/>
      <c r="J3383" s="44"/>
      <c r="K3383" s="44"/>
      <c r="L3383" s="46"/>
      <c r="M3383" s="6" t="s">
        <v>151</v>
      </c>
      <c r="N3383" s="55">
        <f>P3383*1.45</f>
        <v>6235</v>
      </c>
      <c r="O3383" s="52"/>
      <c r="P3383" s="67">
        <v>4300</v>
      </c>
      <c r="Q3383" s="65"/>
      <c r="R3383" s="6" t="s">
        <v>152</v>
      </c>
      <c r="S3383" s="55">
        <v>6900.6</v>
      </c>
      <c r="T3383" s="295">
        <v>4920</v>
      </c>
      <c r="U3383" s="46"/>
      <c r="V3383" s="46"/>
      <c r="W3383" s="46"/>
      <c r="X3383" s="46"/>
      <c r="Y3383" s="46"/>
      <c r="Z3383" s="46"/>
      <c r="AA3383" s="46"/>
    </row>
    <row r="3384" spans="1:27" ht="15" customHeight="1" x14ac:dyDescent="0.2">
      <c r="A3384" s="45"/>
      <c r="B3384" s="76" t="s">
        <v>153</v>
      </c>
      <c r="C3384" s="15">
        <f>Z3360</f>
        <v>0</v>
      </c>
      <c r="D3384" s="54">
        <f t="shared" si="654"/>
        <v>0</v>
      </c>
      <c r="E3384" s="34">
        <f t="shared" si="655"/>
        <v>0</v>
      </c>
      <c r="F3384" s="45"/>
      <c r="G3384" s="45"/>
      <c r="H3384" s="45"/>
      <c r="I3384" s="44"/>
      <c r="J3384" s="44"/>
      <c r="K3384" s="44"/>
      <c r="L3384" s="46"/>
      <c r="M3384" s="6" t="s">
        <v>154</v>
      </c>
      <c r="N3384" s="55">
        <f t="shared" ref="N3384:N3385" si="656">P3384*1.4</f>
        <v>5250</v>
      </c>
      <c r="O3384" s="52"/>
      <c r="P3384" s="67">
        <v>3750</v>
      </c>
      <c r="Q3384" s="65"/>
      <c r="R3384" s="6" t="s">
        <v>155</v>
      </c>
      <c r="S3384" s="55">
        <v>8050</v>
      </c>
      <c r="T3384" s="295">
        <v>5770</v>
      </c>
      <c r="U3384" s="46"/>
      <c r="V3384" s="46"/>
      <c r="W3384" s="46"/>
      <c r="X3384" s="46"/>
      <c r="Y3384" s="46"/>
      <c r="Z3384" s="46"/>
      <c r="AA3384" s="46"/>
    </row>
    <row r="3385" spans="1:27" ht="15" customHeight="1" x14ac:dyDescent="0.2">
      <c r="A3385" s="45"/>
      <c r="B3385" s="76" t="s">
        <v>26</v>
      </c>
      <c r="C3385" s="15">
        <f>AA3360</f>
        <v>0</v>
      </c>
      <c r="D3385" s="54">
        <f t="shared" si="654"/>
        <v>0</v>
      </c>
      <c r="E3385" s="34">
        <f t="shared" si="655"/>
        <v>0</v>
      </c>
      <c r="F3385" s="45"/>
      <c r="G3385" s="45"/>
      <c r="H3385" s="45"/>
      <c r="I3385" s="44"/>
      <c r="J3385" s="44"/>
      <c r="K3385" s="44"/>
      <c r="L3385" s="46"/>
      <c r="M3385" s="6" t="s">
        <v>156</v>
      </c>
      <c r="N3385" s="55">
        <f t="shared" si="656"/>
        <v>7419.9999999999991</v>
      </c>
      <c r="O3385" s="52"/>
      <c r="P3385" s="67">
        <v>5300</v>
      </c>
      <c r="Q3385" s="65"/>
      <c r="R3385" s="6" t="s">
        <v>157</v>
      </c>
      <c r="S3385" s="55">
        <v>8000</v>
      </c>
      <c r="T3385" s="295">
        <v>3600</v>
      </c>
      <c r="U3385" s="46"/>
      <c r="V3385" s="46"/>
      <c r="W3385" s="46"/>
      <c r="X3385" s="46"/>
      <c r="Y3385" s="46"/>
      <c r="Z3385" s="46"/>
      <c r="AA3385" s="46"/>
    </row>
    <row r="3386" spans="1:27" ht="15" customHeight="1" x14ac:dyDescent="0.2">
      <c r="A3386" s="45"/>
      <c r="B3386" s="77" t="s">
        <v>158</v>
      </c>
      <c r="C3386" s="15">
        <f>R3360</f>
        <v>0</v>
      </c>
      <c r="D3386" s="54">
        <f>V3369*C3386</f>
        <v>0</v>
      </c>
      <c r="E3386" s="34">
        <f t="shared" ref="E3386:E3388" si="657">J3435*C3386</f>
        <v>0</v>
      </c>
      <c r="F3386" s="45"/>
      <c r="G3386" s="45"/>
      <c r="H3386" s="45"/>
      <c r="I3386" s="44"/>
      <c r="J3386" s="44"/>
      <c r="K3386" s="44"/>
      <c r="L3386" s="46"/>
      <c r="M3386" s="6"/>
      <c r="N3386" s="55"/>
      <c r="O3386" s="52"/>
      <c r="P3386" s="67"/>
      <c r="Q3386" s="65"/>
      <c r="R3386" s="6" t="s">
        <v>16</v>
      </c>
      <c r="S3386" s="55">
        <v>1500</v>
      </c>
      <c r="T3386" s="298">
        <v>1300</v>
      </c>
      <c r="U3386" s="46"/>
      <c r="V3386" s="46"/>
      <c r="W3386" s="46"/>
      <c r="X3386" s="46"/>
      <c r="Y3386" s="46"/>
      <c r="Z3386" s="46"/>
      <c r="AA3386" s="46"/>
    </row>
    <row r="3387" spans="1:27" ht="15" customHeight="1" x14ac:dyDescent="0.2">
      <c r="A3387" s="45"/>
      <c r="B3387" s="78" t="s">
        <v>159</v>
      </c>
      <c r="C3387" s="15">
        <f>T3360</f>
        <v>0</v>
      </c>
      <c r="D3387" s="54">
        <f t="shared" ref="D3387:D3388" si="658">V3369*C3387</f>
        <v>0</v>
      </c>
      <c r="E3387" s="34">
        <f t="shared" si="657"/>
        <v>0</v>
      </c>
      <c r="F3387" s="45"/>
      <c r="G3387" s="45"/>
      <c r="H3387" s="45"/>
      <c r="I3387" s="44"/>
      <c r="J3387" s="44"/>
      <c r="K3387" s="44"/>
      <c r="L3387" s="46"/>
      <c r="M3387" s="6" t="s">
        <v>160</v>
      </c>
      <c r="N3387" s="55"/>
      <c r="O3387" s="52"/>
      <c r="P3387" s="67"/>
      <c r="Q3387" s="65"/>
      <c r="R3387" s="46"/>
      <c r="S3387" s="46"/>
      <c r="T3387" s="46"/>
      <c r="U3387" s="46"/>
      <c r="V3387" s="46"/>
      <c r="W3387" s="46"/>
      <c r="X3387" s="46"/>
      <c r="Y3387" s="46"/>
      <c r="Z3387" s="46"/>
      <c r="AA3387" s="46"/>
    </row>
    <row r="3388" spans="1:27" ht="15" customHeight="1" x14ac:dyDescent="0.2">
      <c r="A3388" s="45"/>
      <c r="B3388" s="79" t="s">
        <v>161</v>
      </c>
      <c r="C3388" s="80">
        <f>S3360</f>
        <v>0</v>
      </c>
      <c r="D3388" s="81">
        <f t="shared" si="658"/>
        <v>0</v>
      </c>
      <c r="E3388" s="34">
        <f t="shared" si="657"/>
        <v>0</v>
      </c>
      <c r="F3388" s="45"/>
      <c r="G3388" s="45"/>
      <c r="H3388" s="45"/>
      <c r="I3388" s="44"/>
      <c r="J3388" s="44"/>
      <c r="K3388" s="44"/>
      <c r="L3388" s="46"/>
      <c r="M3388" s="6"/>
      <c r="N3388" s="55"/>
      <c r="O3388" s="52"/>
      <c r="P3388" s="67"/>
      <c r="Q3388" s="65"/>
      <c r="R3388" s="46"/>
      <c r="S3388" s="46"/>
      <c r="T3388" s="46"/>
      <c r="U3388" s="46"/>
      <c r="V3388" s="46"/>
      <c r="W3388" s="46"/>
      <c r="X3388" s="46"/>
      <c r="Y3388" s="46"/>
      <c r="Z3388" s="46"/>
      <c r="AA3388" s="46"/>
    </row>
    <row r="3389" spans="1:27" ht="15" customHeight="1" x14ac:dyDescent="0.2">
      <c r="A3389" s="45"/>
      <c r="B3389" s="78" t="s">
        <v>20</v>
      </c>
      <c r="C3389" s="15">
        <f>U3360</f>
        <v>0</v>
      </c>
      <c r="D3389" s="81">
        <f>V3378*C3389</f>
        <v>0</v>
      </c>
      <c r="E3389" s="34">
        <f>W3378*C3389</f>
        <v>0</v>
      </c>
      <c r="F3389" s="45"/>
      <c r="G3389" s="45"/>
      <c r="H3389" s="45"/>
      <c r="I3389" s="44"/>
      <c r="J3389" s="44"/>
      <c r="K3389" s="44"/>
      <c r="L3389" s="46"/>
      <c r="M3389" s="6" t="s">
        <v>162</v>
      </c>
      <c r="N3389" s="55">
        <f>P3389*1.4</f>
        <v>1540</v>
      </c>
      <c r="O3389" s="52"/>
      <c r="P3389" s="67">
        <v>1100</v>
      </c>
      <c r="Q3389" s="65"/>
      <c r="R3389" s="46"/>
      <c r="S3389" s="46"/>
      <c r="T3389" s="46"/>
      <c r="U3389" s="46"/>
      <c r="V3389" s="46"/>
      <c r="W3389" s="46"/>
      <c r="X3389" s="46"/>
      <c r="Y3389" s="46"/>
      <c r="Z3389" s="46"/>
      <c r="AA3389" s="46"/>
    </row>
    <row r="3390" spans="1:27" ht="15" customHeight="1" x14ac:dyDescent="0.2">
      <c r="A3390" s="45"/>
      <c r="B3390" s="78" t="s">
        <v>163</v>
      </c>
      <c r="C3390" s="15">
        <f>V3360</f>
        <v>0</v>
      </c>
      <c r="D3390" s="81">
        <f t="shared" ref="D3390:D3391" si="659">V3372*C3390</f>
        <v>0</v>
      </c>
      <c r="E3390" s="34">
        <f>W3377*C3390</f>
        <v>0</v>
      </c>
      <c r="F3390" s="45"/>
      <c r="G3390" s="45"/>
      <c r="H3390" s="45"/>
      <c r="I3390" s="44"/>
      <c r="J3390" s="44"/>
      <c r="K3390" s="44"/>
      <c r="L3390" s="46"/>
      <c r="M3390" s="6" t="s">
        <v>164</v>
      </c>
      <c r="N3390" s="55">
        <f t="shared" ref="N3390:N3391" si="660">P3390*1.4</f>
        <v>1540</v>
      </c>
      <c r="O3390" s="52"/>
      <c r="P3390" s="67">
        <v>1100</v>
      </c>
      <c r="Q3390" s="65"/>
      <c r="R3390" s="46"/>
      <c r="S3390" s="46"/>
      <c r="T3390" s="46"/>
      <c r="U3390" s="46"/>
      <c r="V3390" s="46"/>
      <c r="W3390" s="46"/>
      <c r="X3390" s="46"/>
      <c r="Y3390" s="46"/>
      <c r="Z3390" s="46"/>
      <c r="AA3390" s="46"/>
    </row>
    <row r="3391" spans="1:27" ht="15" customHeight="1" x14ac:dyDescent="0.2">
      <c r="A3391" s="45"/>
      <c r="B3391" s="78" t="s">
        <v>165</v>
      </c>
      <c r="C3391" s="15">
        <f>W3360</f>
        <v>0</v>
      </c>
      <c r="D3391" s="81">
        <f t="shared" si="659"/>
        <v>0</v>
      </c>
      <c r="E3391" s="34">
        <f>J3440*C3391</f>
        <v>0</v>
      </c>
      <c r="F3391" s="45"/>
      <c r="G3391" s="45"/>
      <c r="H3391" s="45"/>
      <c r="I3391" s="44"/>
      <c r="J3391" s="44"/>
      <c r="K3391" s="44"/>
      <c r="L3391" s="46"/>
      <c r="M3391" s="6" t="s">
        <v>166</v>
      </c>
      <c r="N3391" s="55">
        <f t="shared" si="660"/>
        <v>1540</v>
      </c>
      <c r="O3391" s="52"/>
      <c r="P3391" s="67">
        <v>1100</v>
      </c>
      <c r="Q3391" s="65"/>
      <c r="R3391" s="46"/>
      <c r="S3391" s="46"/>
      <c r="T3391" s="46"/>
      <c r="U3391" s="46"/>
      <c r="V3391" s="46"/>
      <c r="W3391" s="46"/>
      <c r="X3391" s="46"/>
      <c r="Y3391" s="46"/>
      <c r="Z3391" s="46"/>
      <c r="AA3391" s="46"/>
    </row>
    <row r="3392" spans="1:27" ht="15" customHeight="1" x14ac:dyDescent="0.2">
      <c r="A3392" s="45"/>
      <c r="B3392" s="53" t="s">
        <v>23</v>
      </c>
      <c r="C3392" s="15">
        <f>X3360</f>
        <v>0</v>
      </c>
      <c r="D3392" s="81">
        <f>V3370*C3392</f>
        <v>0</v>
      </c>
      <c r="E3392" s="34">
        <f>W3370*C3392</f>
        <v>0</v>
      </c>
      <c r="F3392" s="45"/>
      <c r="G3392" s="45"/>
      <c r="H3392" s="45"/>
      <c r="I3392" s="44"/>
      <c r="J3392" s="44"/>
      <c r="K3392" s="44"/>
      <c r="L3392" s="46"/>
      <c r="M3392" s="6" t="s">
        <v>167</v>
      </c>
      <c r="N3392" s="55">
        <f>P3392*1.39</f>
        <v>1251</v>
      </c>
      <c r="O3392" s="52"/>
      <c r="P3392" s="67">
        <v>900</v>
      </c>
      <c r="Q3392" s="65"/>
      <c r="R3392" s="46"/>
      <c r="S3392" s="46"/>
      <c r="T3392" s="46"/>
      <c r="U3392" s="46"/>
      <c r="V3392" s="46"/>
      <c r="W3392" s="46"/>
      <c r="X3392" s="46"/>
      <c r="Y3392" s="46"/>
      <c r="Z3392" s="46"/>
      <c r="AA3392" s="46"/>
    </row>
    <row r="3393" spans="1:27" ht="15" customHeight="1" x14ac:dyDescent="0.2">
      <c r="A3393" s="45"/>
      <c r="B3393" s="49" t="s">
        <v>95</v>
      </c>
      <c r="C3393" s="33"/>
      <c r="D3393" s="75">
        <f t="shared" ref="D3393:E3393" si="661">SUM(D3383:D3392)</f>
        <v>0</v>
      </c>
      <c r="E3393" s="82">
        <f t="shared" si="661"/>
        <v>0</v>
      </c>
      <c r="F3393" s="45"/>
      <c r="G3393" s="45"/>
      <c r="H3393" s="45"/>
      <c r="I3393" s="44"/>
      <c r="J3393" s="44"/>
      <c r="K3393" s="44"/>
      <c r="L3393" s="46"/>
      <c r="M3393" s="6" t="s">
        <v>168</v>
      </c>
      <c r="N3393" s="55">
        <f>P3393*1.42</f>
        <v>852</v>
      </c>
      <c r="O3393" s="52"/>
      <c r="P3393" s="67">
        <v>600</v>
      </c>
      <c r="Q3393" s="65"/>
      <c r="R3393" s="46"/>
      <c r="S3393" s="46"/>
      <c r="T3393" s="46"/>
      <c r="U3393" s="46"/>
      <c r="V3393" s="46"/>
      <c r="W3393" s="46"/>
      <c r="X3393" s="46"/>
      <c r="Y3393" s="46"/>
      <c r="Z3393" s="46"/>
      <c r="AA3393" s="46"/>
    </row>
    <row r="3394" spans="1:27" ht="15" customHeight="1" x14ac:dyDescent="0.2">
      <c r="A3394" s="45"/>
      <c r="B3394" s="53" t="s">
        <v>36</v>
      </c>
      <c r="C3394" s="15">
        <f>AL3360</f>
        <v>10</v>
      </c>
      <c r="D3394" s="83">
        <f>N3389*C3394</f>
        <v>15400</v>
      </c>
      <c r="E3394" s="34">
        <f>P3389*C3394</f>
        <v>11000</v>
      </c>
      <c r="F3394" s="45"/>
      <c r="G3394" s="45"/>
      <c r="H3394" s="45"/>
      <c r="I3394" s="44"/>
      <c r="J3394" s="44"/>
      <c r="K3394" s="44"/>
      <c r="L3394" s="46"/>
      <c r="M3394" s="46"/>
      <c r="N3394" s="46"/>
      <c r="O3394" s="46"/>
      <c r="P3394" s="46"/>
      <c r="Q3394" s="46"/>
      <c r="R3394" s="46"/>
      <c r="S3394" s="46"/>
      <c r="T3394" s="46"/>
      <c r="U3394" s="46"/>
      <c r="V3394" s="46"/>
      <c r="W3394" s="46"/>
      <c r="X3394" s="46"/>
      <c r="Y3394" s="46"/>
      <c r="Z3394" s="46"/>
      <c r="AA3394" s="46"/>
    </row>
    <row r="3395" spans="1:27" ht="15" customHeight="1" x14ac:dyDescent="0.2">
      <c r="A3395" s="45"/>
      <c r="B3395" s="53" t="s">
        <v>35</v>
      </c>
      <c r="C3395" s="15">
        <f>AK3360</f>
        <v>6</v>
      </c>
      <c r="D3395" s="83">
        <f t="shared" ref="D3395:D3397" si="662">N3391*C3395</f>
        <v>9240</v>
      </c>
      <c r="E3395" s="34">
        <f t="shared" ref="E3395:E3397" si="663">P3391*C3395</f>
        <v>6600</v>
      </c>
      <c r="F3395" s="45"/>
      <c r="G3395" s="45"/>
      <c r="H3395" s="45"/>
      <c r="L3395" s="24"/>
      <c r="M3395" s="24"/>
      <c r="N3395" s="24"/>
      <c r="O3395" s="24"/>
      <c r="P3395" s="24"/>
      <c r="Q3395" s="24"/>
    </row>
    <row r="3396" spans="1:27" ht="15" customHeight="1" x14ac:dyDescent="0.2">
      <c r="A3396" s="45"/>
      <c r="B3396" s="84" t="s">
        <v>169</v>
      </c>
      <c r="C3396" s="15">
        <f>AM3360</f>
        <v>11</v>
      </c>
      <c r="D3396" s="83">
        <f t="shared" si="662"/>
        <v>13761</v>
      </c>
      <c r="E3396" s="34">
        <f t="shared" si="663"/>
        <v>9900</v>
      </c>
      <c r="F3396" s="85"/>
      <c r="G3396" s="45"/>
      <c r="H3396" s="45"/>
      <c r="L3396" s="24"/>
      <c r="M3396" s="24"/>
      <c r="N3396" s="24"/>
      <c r="O3396" s="24"/>
      <c r="P3396" s="24"/>
      <c r="Q3396" s="24"/>
    </row>
    <row r="3397" spans="1:27" ht="15" customHeight="1" x14ac:dyDescent="0.2">
      <c r="A3397" s="45"/>
      <c r="B3397" s="84" t="s">
        <v>38</v>
      </c>
      <c r="C3397" s="15">
        <f>AN3360</f>
        <v>4</v>
      </c>
      <c r="D3397" s="83">
        <f t="shared" si="662"/>
        <v>3408</v>
      </c>
      <c r="E3397" s="34">
        <f t="shared" si="663"/>
        <v>2400</v>
      </c>
      <c r="F3397" s="45"/>
      <c r="G3397" s="45"/>
      <c r="H3397" s="45"/>
      <c r="L3397" s="24"/>
      <c r="M3397" s="24"/>
      <c r="N3397" s="24"/>
      <c r="O3397" s="24"/>
      <c r="P3397" s="24"/>
      <c r="Q3397" s="24"/>
    </row>
    <row r="3398" spans="1:27" ht="15" customHeight="1" x14ac:dyDescent="0.2">
      <c r="A3398" s="45"/>
      <c r="B3398" s="84" t="s">
        <v>170</v>
      </c>
      <c r="C3398" s="15">
        <f>AO3360</f>
        <v>11</v>
      </c>
      <c r="D3398" s="83">
        <f>N3390*C3398</f>
        <v>16940</v>
      </c>
      <c r="E3398" s="34">
        <f>P3390*C3398</f>
        <v>12100</v>
      </c>
      <c r="F3398" s="45"/>
      <c r="G3398" s="45"/>
      <c r="H3398" s="45"/>
      <c r="L3398" s="24"/>
      <c r="M3398" s="24"/>
      <c r="N3398" s="24"/>
      <c r="O3398" s="24"/>
      <c r="P3398" s="24"/>
      <c r="Q3398" s="24"/>
    </row>
    <row r="3399" spans="1:27" ht="15" customHeight="1" x14ac:dyDescent="0.2">
      <c r="A3399" s="45"/>
      <c r="B3399" s="53" t="s">
        <v>31</v>
      </c>
      <c r="C3399" s="15">
        <f>AF3360</f>
        <v>2</v>
      </c>
      <c r="D3399" s="83">
        <f>N3381*C3399</f>
        <v>11200</v>
      </c>
      <c r="E3399" s="34">
        <f>P3381*C3399</f>
        <v>8000</v>
      </c>
      <c r="F3399" s="45"/>
      <c r="G3399" s="45"/>
      <c r="H3399" s="45"/>
    </row>
    <row r="3400" spans="1:27" ht="15" customHeight="1" x14ac:dyDescent="0.2">
      <c r="A3400" s="45"/>
      <c r="B3400" s="53" t="s">
        <v>171</v>
      </c>
      <c r="C3400" s="15">
        <f>AH3360</f>
        <v>2</v>
      </c>
      <c r="D3400" s="83">
        <f>N3381*C3400</f>
        <v>11200</v>
      </c>
      <c r="E3400" s="34">
        <f>P3381*C3400</f>
        <v>8000</v>
      </c>
      <c r="F3400" s="45"/>
      <c r="G3400" s="45"/>
      <c r="H3400" s="45"/>
      <c r="L3400" s="86" t="s">
        <v>172</v>
      </c>
    </row>
    <row r="3401" spans="1:27" ht="15" customHeight="1" x14ac:dyDescent="0.2">
      <c r="A3401" s="45"/>
      <c r="B3401" s="53" t="s">
        <v>151</v>
      </c>
      <c r="C3401" s="15">
        <f>AG3360</f>
        <v>0</v>
      </c>
      <c r="D3401" s="83">
        <f>N3383*C3401</f>
        <v>0</v>
      </c>
      <c r="E3401" s="34">
        <f>P3383*C3401</f>
        <v>0</v>
      </c>
      <c r="F3401" s="45"/>
      <c r="G3401" s="45"/>
      <c r="H3401" s="45"/>
    </row>
    <row r="3402" spans="1:27" ht="15" customHeight="1" x14ac:dyDescent="0.2">
      <c r="A3402" s="45"/>
      <c r="B3402" s="53" t="s">
        <v>173</v>
      </c>
      <c r="C3402" s="15">
        <f>AJ3360</f>
        <v>0</v>
      </c>
      <c r="D3402" s="83">
        <f>N3381*C3402</f>
        <v>0</v>
      </c>
      <c r="E3402" s="34">
        <f>P3381*C3402</f>
        <v>0</v>
      </c>
      <c r="F3402" s="45"/>
      <c r="G3402" s="45"/>
      <c r="H3402" s="45"/>
      <c r="L3402" s="86" t="s">
        <v>107</v>
      </c>
    </row>
    <row r="3403" spans="1:27" ht="15" customHeight="1" x14ac:dyDescent="0.2">
      <c r="A3403" s="45"/>
      <c r="B3403" s="53" t="s">
        <v>174</v>
      </c>
      <c r="C3403" s="15">
        <f>AE3360</f>
        <v>0</v>
      </c>
      <c r="D3403" s="83">
        <f>N3385*C3403</f>
        <v>0</v>
      </c>
      <c r="E3403" s="34">
        <f>P3381*C3403</f>
        <v>0</v>
      </c>
      <c r="F3403" s="45"/>
      <c r="G3403" s="45"/>
      <c r="H3403" s="45"/>
    </row>
    <row r="3404" spans="1:27" ht="15" customHeight="1" x14ac:dyDescent="0.2">
      <c r="A3404" s="45"/>
      <c r="B3404" s="87" t="s">
        <v>27</v>
      </c>
      <c r="C3404" s="15">
        <f>AB3360</f>
        <v>28</v>
      </c>
      <c r="D3404" s="83">
        <f t="shared" ref="D3404:D3405" si="664">N3373*C3404</f>
        <v>43458.8</v>
      </c>
      <c r="E3404" s="34">
        <f t="shared" ref="E3404:E3405" si="665">P3373*C3404</f>
        <v>30800</v>
      </c>
      <c r="F3404" s="45"/>
      <c r="G3404" s="45"/>
      <c r="H3404" s="45"/>
      <c r="L3404" s="86" t="s">
        <v>175</v>
      </c>
    </row>
    <row r="3405" spans="1:27" ht="15" customHeight="1" x14ac:dyDescent="0.2">
      <c r="A3405" s="45"/>
      <c r="B3405" s="87" t="s">
        <v>28</v>
      </c>
      <c r="C3405" s="15">
        <f>AC3360</f>
        <v>4</v>
      </c>
      <c r="D3405" s="83">
        <f t="shared" si="664"/>
        <v>5040</v>
      </c>
      <c r="E3405" s="34">
        <f t="shared" si="665"/>
        <v>3600</v>
      </c>
      <c r="F3405" s="45"/>
      <c r="G3405" s="45"/>
      <c r="H3405" s="45"/>
      <c r="L3405" s="86" t="s">
        <v>176</v>
      </c>
    </row>
    <row r="3406" spans="1:27" ht="15" customHeight="1" x14ac:dyDescent="0.2">
      <c r="A3406" s="45"/>
      <c r="B3406" s="53" t="s">
        <v>177</v>
      </c>
      <c r="C3406" s="15">
        <f>AD3360</f>
        <v>0</v>
      </c>
      <c r="D3406" s="83">
        <f>N3378*C3406</f>
        <v>0</v>
      </c>
      <c r="E3406" s="34">
        <f>P3378*C3406</f>
        <v>0</v>
      </c>
      <c r="F3406" s="45"/>
      <c r="G3406" s="45"/>
      <c r="H3406" s="45"/>
      <c r="L3406" s="86" t="s">
        <v>178</v>
      </c>
    </row>
    <row r="3407" spans="1:27" ht="15" customHeight="1" x14ac:dyDescent="0.2">
      <c r="A3407" s="45"/>
      <c r="B3407" s="49" t="s">
        <v>94</v>
      </c>
      <c r="C3407" s="33"/>
      <c r="D3407" s="75">
        <f t="shared" ref="D3407:E3407" si="666">SUM(D3394:D3406)</f>
        <v>129647.8</v>
      </c>
      <c r="E3407" s="82">
        <f>SUM(E3394:E3406)</f>
        <v>92400</v>
      </c>
      <c r="F3407" s="41"/>
      <c r="G3407" s="45"/>
      <c r="H3407" s="88"/>
      <c r="L3407" s="86" t="s">
        <v>179</v>
      </c>
    </row>
    <row r="3408" spans="1:27" ht="15" customHeight="1" x14ac:dyDescent="0.2">
      <c r="A3408" s="45"/>
      <c r="B3408" s="78" t="s">
        <v>39</v>
      </c>
      <c r="C3408" s="89">
        <f>AP3360</f>
        <v>0</v>
      </c>
      <c r="D3408" s="83">
        <f>Z3378*C3408</f>
        <v>0</v>
      </c>
      <c r="E3408" s="34">
        <f>AA3378*C3408</f>
        <v>0</v>
      </c>
      <c r="F3408" s="88"/>
      <c r="G3408" s="88"/>
      <c r="H3408" s="88"/>
      <c r="L3408" s="86" t="s">
        <v>180</v>
      </c>
    </row>
    <row r="3409" spans="1:12" ht="15" customHeight="1" x14ac:dyDescent="0.2">
      <c r="A3409" s="45"/>
      <c r="B3409" s="78" t="s">
        <v>40</v>
      </c>
      <c r="C3409" s="90">
        <f>AQ3360</f>
        <v>0</v>
      </c>
      <c r="D3409" s="83">
        <f t="shared" ref="D3409:D3411" si="667">Z3369*C3409</f>
        <v>0</v>
      </c>
      <c r="E3409" s="34">
        <f>AA3369*C3409</f>
        <v>0</v>
      </c>
      <c r="F3409" s="88"/>
      <c r="G3409" s="88"/>
      <c r="H3409" s="88"/>
      <c r="L3409" s="86" t="s">
        <v>181</v>
      </c>
    </row>
    <row r="3410" spans="1:12" ht="15" customHeight="1" x14ac:dyDescent="0.2">
      <c r="A3410" s="45"/>
      <c r="B3410" s="78" t="s">
        <v>33</v>
      </c>
      <c r="C3410" s="90">
        <f>AR3360</f>
        <v>0</v>
      </c>
      <c r="D3410" s="83">
        <f t="shared" si="667"/>
        <v>0</v>
      </c>
      <c r="E3410" s="34">
        <f>P3380*C3410</f>
        <v>0</v>
      </c>
      <c r="F3410" s="88"/>
      <c r="G3410" s="88"/>
      <c r="H3410" s="88"/>
    </row>
    <row r="3411" spans="1:12" ht="15" customHeight="1" x14ac:dyDescent="0.2">
      <c r="A3411" s="45"/>
      <c r="B3411" s="78" t="s">
        <v>32</v>
      </c>
      <c r="C3411" s="90">
        <f>AS3360</f>
        <v>0</v>
      </c>
      <c r="D3411" s="83">
        <f t="shared" si="667"/>
        <v>0</v>
      </c>
      <c r="E3411" s="34">
        <f>AA3370*C3411</f>
        <v>0</v>
      </c>
      <c r="F3411" s="88"/>
      <c r="G3411" s="88"/>
      <c r="H3411" s="88"/>
      <c r="L3411" s="86" t="s">
        <v>140</v>
      </c>
    </row>
    <row r="3412" spans="1:12" ht="15" customHeight="1" x14ac:dyDescent="0.2">
      <c r="A3412" s="45"/>
      <c r="B3412" s="78" t="s">
        <v>41</v>
      </c>
      <c r="C3412" s="90">
        <f>AT3360</f>
        <v>0</v>
      </c>
      <c r="D3412" s="83">
        <f>Z3377*C3412</f>
        <v>0</v>
      </c>
      <c r="E3412" s="34">
        <f>AA3377*C3412</f>
        <v>0</v>
      </c>
      <c r="F3412" s="88"/>
      <c r="G3412" s="88"/>
      <c r="H3412" s="88"/>
    </row>
    <row r="3413" spans="1:12" ht="15" customHeight="1" x14ac:dyDescent="0.2">
      <c r="A3413" s="45"/>
      <c r="B3413" s="78" t="s">
        <v>42</v>
      </c>
      <c r="C3413" s="90">
        <f>AU3360</f>
        <v>0</v>
      </c>
      <c r="D3413" s="83">
        <f>Z3372*C3413</f>
        <v>0</v>
      </c>
      <c r="E3413" s="34">
        <f>AA3372*C3413</f>
        <v>0</v>
      </c>
      <c r="F3413" s="88"/>
      <c r="G3413" s="88"/>
      <c r="H3413" s="88"/>
      <c r="L3413" s="86" t="s">
        <v>182</v>
      </c>
    </row>
    <row r="3414" spans="1:12" ht="15" customHeight="1" x14ac:dyDescent="0.2">
      <c r="A3414" s="45"/>
      <c r="B3414" s="78" t="s">
        <v>43</v>
      </c>
      <c r="C3414" s="90">
        <f>AV3360</f>
        <v>0</v>
      </c>
      <c r="D3414" s="83">
        <f t="shared" ref="D3414:D3416" si="668">Z3374*C3414</f>
        <v>0</v>
      </c>
      <c r="E3414" s="34">
        <f>AA3374*C3414</f>
        <v>0</v>
      </c>
      <c r="F3414" s="88"/>
      <c r="G3414" s="88"/>
      <c r="H3414" s="88"/>
      <c r="L3414" s="86" t="s">
        <v>183</v>
      </c>
    </row>
    <row r="3415" spans="1:12" ht="15" customHeight="1" x14ac:dyDescent="0.2">
      <c r="A3415" s="45"/>
      <c r="B3415" s="78" t="s">
        <v>44</v>
      </c>
      <c r="C3415" s="90">
        <f>AW3360</f>
        <v>0</v>
      </c>
      <c r="D3415" s="83">
        <f t="shared" si="668"/>
        <v>0</v>
      </c>
      <c r="E3415" s="34">
        <f>AA3376*C3415</f>
        <v>0</v>
      </c>
      <c r="F3415" s="88"/>
      <c r="G3415" s="88"/>
      <c r="H3415" s="88"/>
      <c r="L3415" s="86" t="s">
        <v>184</v>
      </c>
    </row>
    <row r="3416" spans="1:12" ht="15" customHeight="1" x14ac:dyDescent="0.2">
      <c r="A3416" s="45"/>
      <c r="B3416" s="78" t="s">
        <v>45</v>
      </c>
      <c r="C3416" s="90">
        <f>AX3360</f>
        <v>0</v>
      </c>
      <c r="D3416" s="83">
        <f t="shared" si="668"/>
        <v>0</v>
      </c>
      <c r="E3416" s="34">
        <f>AA3375*C3416</f>
        <v>0</v>
      </c>
      <c r="F3416" s="88"/>
      <c r="G3416" s="88"/>
      <c r="H3416" s="88"/>
    </row>
    <row r="3417" spans="1:12" ht="15" customHeight="1" x14ac:dyDescent="0.2">
      <c r="A3417" s="45"/>
      <c r="B3417" s="78" t="s">
        <v>46</v>
      </c>
      <c r="C3417" s="90">
        <f>AY3360</f>
        <v>0</v>
      </c>
      <c r="D3417" s="83">
        <f>Z3373*C3417</f>
        <v>0</v>
      </c>
      <c r="E3417" s="34">
        <f>AA3373*C3417</f>
        <v>0</v>
      </c>
      <c r="F3417" s="88"/>
      <c r="G3417" s="88"/>
      <c r="H3417" s="88"/>
      <c r="L3417" s="86" t="s">
        <v>160</v>
      </c>
    </row>
    <row r="3418" spans="1:12" ht="15" customHeight="1" x14ac:dyDescent="0.2">
      <c r="A3418" s="45"/>
      <c r="B3418" s="53"/>
      <c r="C3418" s="89"/>
      <c r="D3418" s="83">
        <f t="shared" ref="D3418:D3419" si="669">Z3378*C3418</f>
        <v>0</v>
      </c>
      <c r="E3418" s="34">
        <f t="shared" ref="E3418:E3419" si="670">P3388*C3418</f>
        <v>0</v>
      </c>
      <c r="F3418" s="88"/>
      <c r="G3418" s="88"/>
      <c r="H3418" s="88"/>
    </row>
    <row r="3419" spans="1:12" ht="15" customHeight="1" x14ac:dyDescent="0.2">
      <c r="A3419" s="45"/>
      <c r="B3419" s="53"/>
      <c r="C3419" s="89"/>
      <c r="D3419" s="83">
        <f t="shared" si="669"/>
        <v>0</v>
      </c>
      <c r="E3419" s="34">
        <f t="shared" si="670"/>
        <v>0</v>
      </c>
      <c r="F3419" s="88"/>
      <c r="G3419" s="88"/>
      <c r="H3419" s="88"/>
      <c r="L3419" s="86" t="s">
        <v>185</v>
      </c>
    </row>
    <row r="3420" spans="1:12" ht="15" customHeight="1" x14ac:dyDescent="0.2">
      <c r="A3420" s="45"/>
      <c r="B3420" s="91"/>
      <c r="C3420" s="91"/>
      <c r="D3420" s="92">
        <f t="shared" ref="D3420:E3420" si="671">SUM(D3408:D3419)</f>
        <v>0</v>
      </c>
      <c r="E3420" s="93">
        <f t="shared" si="671"/>
        <v>0</v>
      </c>
      <c r="F3420" s="41"/>
      <c r="G3420" s="88"/>
      <c r="H3420" s="45"/>
      <c r="L3420" s="86" t="s">
        <v>186</v>
      </c>
    </row>
    <row r="3421" spans="1:12" ht="15" customHeight="1" x14ac:dyDescent="0.2">
      <c r="A3421" s="45"/>
      <c r="B3421" s="33" t="s">
        <v>187</v>
      </c>
      <c r="C3421" s="61"/>
      <c r="D3421" s="94">
        <f>SUM(D3393,D3382,D3407,D3420)</f>
        <v>259049.2</v>
      </c>
      <c r="E3421" s="95">
        <f>SUM(E3420,E3393,E3382,E3407)</f>
        <v>180934</v>
      </c>
      <c r="F3421" s="92">
        <f>SUM(F3420,F3407,F3396,F3382)</f>
        <v>0</v>
      </c>
      <c r="G3421" s="45"/>
      <c r="H3421" s="45"/>
      <c r="L3421" s="86" t="s">
        <v>188</v>
      </c>
    </row>
    <row r="3422" spans="1:12" ht="15.75" customHeight="1" x14ac:dyDescent="0.2">
      <c r="A3422" s="45"/>
      <c r="B3422" s="45"/>
      <c r="C3422" s="45"/>
      <c r="D3422" s="45"/>
      <c r="E3422" s="45"/>
      <c r="F3422" s="45"/>
      <c r="G3422" s="45"/>
      <c r="H3422" s="45"/>
    </row>
    <row r="3423" spans="1:12" ht="15" customHeight="1" x14ac:dyDescent="0.2">
      <c r="L3423" s="86" t="s">
        <v>189</v>
      </c>
    </row>
    <row r="3424" spans="1:12" ht="15.75" customHeight="1" x14ac:dyDescent="0.2"/>
    <row r="3425" spans="2:26" ht="15" customHeight="1" x14ac:dyDescent="0.2">
      <c r="L3425" s="86" t="s">
        <v>190</v>
      </c>
    </row>
    <row r="3426" spans="2:26" ht="15" customHeight="1" x14ac:dyDescent="0.2">
      <c r="L3426" s="86" t="s">
        <v>191</v>
      </c>
    </row>
    <row r="3427" spans="2:26" ht="15" customHeight="1" x14ac:dyDescent="0.2">
      <c r="L3427" s="24" t="s">
        <v>192</v>
      </c>
      <c r="M3427" s="24"/>
      <c r="N3427" s="24"/>
      <c r="O3427" s="24"/>
      <c r="P3427" s="24"/>
      <c r="Q3427" s="24"/>
      <c r="R3427" s="24"/>
      <c r="S3427" s="24"/>
    </row>
    <row r="3428" spans="2:26" ht="15" customHeight="1" x14ac:dyDescent="0.2">
      <c r="B3428" s="33"/>
      <c r="C3428" s="96"/>
      <c r="D3428" s="96" t="s">
        <v>193</v>
      </c>
      <c r="E3428" s="96"/>
      <c r="F3428" s="96"/>
      <c r="G3428" s="96"/>
      <c r="H3428" s="33" t="s">
        <v>193</v>
      </c>
      <c r="I3428" s="96"/>
      <c r="J3428" s="96"/>
      <c r="K3428" s="96"/>
      <c r="L3428" s="33" t="s">
        <v>194</v>
      </c>
      <c r="M3428" s="96"/>
      <c r="N3428" s="96"/>
      <c r="O3428" s="96"/>
      <c r="P3428" s="96"/>
      <c r="Q3428" s="96"/>
      <c r="R3428" s="96"/>
      <c r="S3428" s="96"/>
      <c r="T3428" s="96"/>
      <c r="U3428" s="96"/>
      <c r="V3428" s="96"/>
      <c r="W3428" s="96"/>
      <c r="X3428" s="96"/>
      <c r="Y3428" s="96"/>
      <c r="Z3428" s="96"/>
    </row>
    <row r="3429" spans="2:26" ht="15" customHeight="1" x14ac:dyDescent="0.2">
      <c r="B3429" s="33" t="s">
        <v>195</v>
      </c>
      <c r="C3429" s="96" t="s">
        <v>101</v>
      </c>
      <c r="D3429" s="96"/>
      <c r="E3429" s="96"/>
      <c r="F3429" s="96"/>
      <c r="G3429" s="96"/>
      <c r="H3429" s="33"/>
      <c r="I3429" s="96"/>
      <c r="J3429" s="96"/>
      <c r="K3429" s="96"/>
      <c r="L3429" s="33" t="s">
        <v>196</v>
      </c>
      <c r="M3429" s="97">
        <f t="shared" ref="M3429:M3430" si="672">V3460*1.35</f>
        <v>0</v>
      </c>
      <c r="N3429" s="96"/>
      <c r="O3429" s="96"/>
      <c r="P3429" s="96"/>
      <c r="Q3429" s="96"/>
      <c r="R3429" s="96"/>
      <c r="S3429" s="96"/>
      <c r="T3429" s="96"/>
      <c r="U3429" s="96"/>
      <c r="V3429" s="96"/>
      <c r="W3429" s="96"/>
      <c r="X3429" s="96"/>
      <c r="Y3429" s="96"/>
      <c r="Z3429" s="96"/>
    </row>
    <row r="3430" spans="2:26" ht="15" customHeight="1" x14ac:dyDescent="0.2">
      <c r="B3430" s="33" t="s">
        <v>104</v>
      </c>
      <c r="C3430" s="98">
        <v>651</v>
      </c>
      <c r="D3430" s="96">
        <v>434</v>
      </c>
      <c r="E3430" s="96">
        <f t="shared" ref="E3430:E3433" si="673">D3430*50%</f>
        <v>217</v>
      </c>
      <c r="F3430" s="96"/>
      <c r="G3430" s="96"/>
      <c r="H3430" s="33" t="s">
        <v>197</v>
      </c>
      <c r="I3430" s="96"/>
      <c r="J3430" s="96"/>
      <c r="K3430" s="96"/>
      <c r="L3430" s="33" t="s">
        <v>198</v>
      </c>
      <c r="M3430" s="97">
        <f t="shared" si="672"/>
        <v>0</v>
      </c>
      <c r="N3430" s="96"/>
      <c r="O3430" s="96"/>
      <c r="P3430" s="96"/>
      <c r="Q3430" s="96"/>
      <c r="R3430" s="96"/>
      <c r="S3430" s="96"/>
      <c r="T3430" s="96"/>
      <c r="U3430" s="96"/>
      <c r="V3430" s="96"/>
      <c r="W3430" s="96"/>
      <c r="X3430" s="96"/>
      <c r="Y3430" s="96"/>
      <c r="Z3430" s="96"/>
    </row>
    <row r="3431" spans="2:26" ht="15" customHeight="1" x14ac:dyDescent="0.2">
      <c r="B3431" s="33" t="s">
        <v>108</v>
      </c>
      <c r="C3431" s="98">
        <v>651</v>
      </c>
      <c r="D3431" s="96">
        <v>434</v>
      </c>
      <c r="E3431" s="96">
        <f t="shared" si="673"/>
        <v>217</v>
      </c>
      <c r="F3431" s="96"/>
      <c r="G3431" s="96"/>
      <c r="H3431" s="33" t="s">
        <v>102</v>
      </c>
      <c r="I3431" s="98">
        <v>8000.2</v>
      </c>
      <c r="J3431" s="96">
        <v>6450</v>
      </c>
      <c r="K3431" s="96">
        <v>1935</v>
      </c>
      <c r="L3431" s="33" t="s">
        <v>199</v>
      </c>
      <c r="M3431" s="97">
        <f>V3462*1.4</f>
        <v>0</v>
      </c>
      <c r="N3431" s="96"/>
      <c r="O3431" s="96"/>
      <c r="P3431" s="96"/>
      <c r="Q3431" s="96"/>
      <c r="R3431" s="96"/>
      <c r="S3431" s="96"/>
      <c r="T3431" s="96"/>
      <c r="U3431" s="96"/>
      <c r="V3431" s="96"/>
      <c r="W3431" s="96"/>
      <c r="X3431" s="96"/>
      <c r="Y3431" s="96"/>
      <c r="Z3431" s="96"/>
    </row>
    <row r="3432" spans="2:26" ht="15" customHeight="1" x14ac:dyDescent="0.2">
      <c r="B3432" s="33" t="s">
        <v>111</v>
      </c>
      <c r="C3432" s="98">
        <v>900</v>
      </c>
      <c r="D3432" s="96">
        <v>600</v>
      </c>
      <c r="E3432" s="96">
        <f t="shared" si="673"/>
        <v>300</v>
      </c>
      <c r="F3432" s="96"/>
      <c r="G3432" s="96"/>
      <c r="H3432" s="33" t="s">
        <v>105</v>
      </c>
      <c r="I3432" s="98">
        <v>8000.2</v>
      </c>
      <c r="J3432" s="96">
        <v>6450</v>
      </c>
      <c r="K3432" s="96">
        <v>1935</v>
      </c>
      <c r="L3432" s="33" t="s">
        <v>200</v>
      </c>
      <c r="M3432" s="97">
        <f t="shared" ref="M3432:M3434" si="674">V3463*1.35</f>
        <v>0</v>
      </c>
      <c r="N3432" s="96"/>
      <c r="O3432" s="96"/>
      <c r="P3432" s="96"/>
      <c r="Q3432" s="96"/>
      <c r="R3432" s="96"/>
      <c r="S3432" s="96"/>
      <c r="T3432" s="96"/>
      <c r="U3432" s="96"/>
      <c r="V3432" s="96"/>
      <c r="W3432" s="96"/>
      <c r="X3432" s="96"/>
      <c r="Y3432" s="96"/>
      <c r="Z3432" s="96"/>
    </row>
    <row r="3433" spans="2:26" ht="15" customHeight="1" x14ac:dyDescent="0.2">
      <c r="B3433" s="33" t="s">
        <v>113</v>
      </c>
      <c r="C3433" s="98">
        <v>900</v>
      </c>
      <c r="D3433" s="96">
        <v>600</v>
      </c>
      <c r="E3433" s="96">
        <f t="shared" si="673"/>
        <v>300</v>
      </c>
      <c r="F3433" s="96"/>
      <c r="G3433" s="96"/>
      <c r="H3433" s="33" t="s">
        <v>201</v>
      </c>
      <c r="I3433" s="98">
        <v>4550</v>
      </c>
      <c r="J3433" s="96">
        <v>3500</v>
      </c>
      <c r="K3433" s="96">
        <v>1050</v>
      </c>
      <c r="L3433" s="33" t="s">
        <v>202</v>
      </c>
      <c r="M3433" s="97" t="e">
        <f t="shared" si="674"/>
        <v>#VALUE!</v>
      </c>
      <c r="N3433" s="96"/>
      <c r="O3433" s="96"/>
      <c r="P3433" s="96"/>
      <c r="Q3433" s="96"/>
      <c r="R3433" s="96"/>
      <c r="S3433" s="96"/>
      <c r="T3433" s="96"/>
      <c r="U3433" s="96"/>
      <c r="V3433" s="96"/>
      <c r="W3433" s="96"/>
      <c r="X3433" s="96"/>
      <c r="Y3433" s="96"/>
      <c r="Z3433" s="96"/>
    </row>
    <row r="3434" spans="2:26" ht="15" customHeight="1" x14ac:dyDescent="0.2">
      <c r="B3434" s="33" t="s">
        <v>117</v>
      </c>
      <c r="C3434" s="98">
        <v>1304.19</v>
      </c>
      <c r="D3434" s="98">
        <v>1011</v>
      </c>
      <c r="E3434" s="96">
        <v>293</v>
      </c>
      <c r="F3434" s="96"/>
      <c r="G3434" s="96"/>
      <c r="H3434" s="33" t="s">
        <v>132</v>
      </c>
      <c r="I3434" s="98">
        <v>7605</v>
      </c>
      <c r="J3434" s="96">
        <v>6450</v>
      </c>
      <c r="K3434" s="96">
        <v>1935</v>
      </c>
      <c r="L3434" s="33" t="s">
        <v>203</v>
      </c>
      <c r="M3434" s="97">
        <f t="shared" si="674"/>
        <v>0</v>
      </c>
      <c r="N3434" s="96"/>
      <c r="O3434" s="96"/>
      <c r="P3434" s="96"/>
      <c r="Q3434" s="96"/>
      <c r="R3434" s="96"/>
      <c r="S3434" s="96"/>
      <c r="T3434" s="96"/>
      <c r="U3434" s="96"/>
      <c r="V3434" s="96"/>
      <c r="W3434" s="96"/>
      <c r="X3434" s="96"/>
      <c r="Y3434" s="96"/>
      <c r="Z3434" s="96"/>
    </row>
    <row r="3435" spans="2:26" ht="15" customHeight="1" x14ac:dyDescent="0.2">
      <c r="B3435" s="33" t="s">
        <v>121</v>
      </c>
      <c r="C3435" s="98">
        <v>1006.5</v>
      </c>
      <c r="D3435" s="96">
        <v>677</v>
      </c>
      <c r="E3435" s="96">
        <f>D3435*50%</f>
        <v>338.5</v>
      </c>
      <c r="F3435" s="96"/>
      <c r="G3435" s="96"/>
      <c r="H3435" s="33" t="s">
        <v>137</v>
      </c>
      <c r="I3435" s="98">
        <v>5751.2</v>
      </c>
      <c r="J3435" s="96">
        <v>4625</v>
      </c>
      <c r="K3435" s="96">
        <v>1387.5</v>
      </c>
      <c r="L3435" s="33"/>
      <c r="M3435" s="96"/>
      <c r="N3435" s="96"/>
      <c r="O3435" s="96"/>
      <c r="P3435" s="96"/>
      <c r="Q3435" s="96"/>
      <c r="R3435" s="96"/>
      <c r="S3435" s="96"/>
      <c r="T3435" s="96"/>
      <c r="U3435" s="96"/>
      <c r="V3435" s="96"/>
      <c r="W3435" s="96"/>
      <c r="X3435" s="96"/>
      <c r="Y3435" s="96"/>
      <c r="Z3435" s="96"/>
    </row>
    <row r="3436" spans="2:26" ht="15" customHeight="1" x14ac:dyDescent="0.2">
      <c r="B3436" s="33" t="s">
        <v>126</v>
      </c>
      <c r="C3436" s="98">
        <v>1050.32</v>
      </c>
      <c r="D3436" s="96">
        <v>691</v>
      </c>
      <c r="E3436" s="96">
        <v>359</v>
      </c>
      <c r="F3436" s="96"/>
      <c r="G3436" s="96"/>
      <c r="H3436" s="33" t="s">
        <v>142</v>
      </c>
      <c r="I3436" s="98">
        <v>8000.2</v>
      </c>
      <c r="J3436" s="96">
        <v>6450</v>
      </c>
      <c r="K3436" s="96">
        <v>1935</v>
      </c>
      <c r="L3436" s="33"/>
      <c r="M3436" s="96"/>
      <c r="N3436" s="96"/>
      <c r="O3436" s="96"/>
      <c r="P3436" s="96"/>
      <c r="Q3436" s="96"/>
      <c r="R3436" s="96"/>
      <c r="S3436" s="96"/>
      <c r="T3436" s="96"/>
      <c r="U3436" s="96"/>
      <c r="V3436" s="96"/>
      <c r="W3436" s="96"/>
      <c r="X3436" s="96"/>
      <c r="Y3436" s="96"/>
      <c r="Z3436" s="96"/>
    </row>
    <row r="3437" spans="2:26" ht="15" customHeight="1" x14ac:dyDescent="0.2">
      <c r="B3437" s="33" t="s">
        <v>141</v>
      </c>
      <c r="C3437" s="98">
        <v>1850.8</v>
      </c>
      <c r="D3437" s="96">
        <v>1322</v>
      </c>
      <c r="E3437" s="96">
        <v>529</v>
      </c>
      <c r="F3437" s="96"/>
      <c r="G3437" s="96"/>
      <c r="H3437" s="33" t="s">
        <v>145</v>
      </c>
      <c r="I3437" s="98">
        <v>8000.2</v>
      </c>
      <c r="J3437" s="96">
        <v>6450</v>
      </c>
      <c r="K3437" s="96">
        <v>1935</v>
      </c>
      <c r="L3437" s="33"/>
      <c r="M3437" s="96"/>
      <c r="N3437" s="96"/>
      <c r="O3437" s="96"/>
      <c r="P3437" s="96"/>
      <c r="Q3437" s="96"/>
      <c r="R3437" s="96"/>
      <c r="S3437" s="96"/>
      <c r="T3437" s="96"/>
      <c r="U3437" s="96"/>
      <c r="V3437" s="96"/>
      <c r="W3437" s="96"/>
      <c r="X3437" s="96"/>
      <c r="Y3437" s="96"/>
      <c r="Z3437" s="96"/>
    </row>
    <row r="3438" spans="2:26" ht="15" customHeight="1" x14ac:dyDescent="0.2">
      <c r="B3438" s="33" t="s">
        <v>144</v>
      </c>
      <c r="C3438" s="98">
        <v>3005.85</v>
      </c>
      <c r="D3438" s="96">
        <v>2078</v>
      </c>
      <c r="E3438" s="96">
        <v>933</v>
      </c>
      <c r="F3438" s="96"/>
      <c r="G3438" s="96"/>
      <c r="H3438" s="33"/>
      <c r="I3438" s="96"/>
      <c r="J3438" s="96"/>
      <c r="K3438" s="96"/>
      <c r="L3438" s="33"/>
      <c r="M3438" s="96"/>
      <c r="N3438" s="96"/>
      <c r="O3438" s="96"/>
      <c r="P3438" s="96"/>
      <c r="Q3438" s="96"/>
      <c r="R3438" s="96"/>
      <c r="S3438" s="96"/>
      <c r="T3438" s="96"/>
      <c r="U3438" s="96"/>
      <c r="V3438" s="96"/>
      <c r="W3438" s="96"/>
      <c r="X3438" s="96"/>
      <c r="Y3438" s="96"/>
      <c r="Z3438" s="96"/>
    </row>
    <row r="3439" spans="2:26" ht="15" customHeight="1" x14ac:dyDescent="0.2">
      <c r="B3439" s="33" t="s">
        <v>147</v>
      </c>
      <c r="C3439" s="98">
        <v>5500.6</v>
      </c>
      <c r="D3439" s="96">
        <v>3929</v>
      </c>
      <c r="E3439" s="96">
        <v>1572</v>
      </c>
      <c r="F3439" s="96"/>
      <c r="G3439" s="96"/>
      <c r="H3439" s="33"/>
      <c r="I3439" s="96"/>
      <c r="J3439" s="96"/>
      <c r="K3439" s="96"/>
      <c r="L3439" s="33"/>
      <c r="M3439" s="96"/>
      <c r="N3439" s="96"/>
      <c r="O3439" s="96"/>
      <c r="P3439" s="96"/>
      <c r="Q3439" s="96"/>
      <c r="R3439" s="96"/>
      <c r="S3439" s="96"/>
      <c r="T3439" s="96"/>
      <c r="U3439" s="96"/>
      <c r="V3439" s="96"/>
      <c r="W3439" s="96"/>
      <c r="X3439" s="96"/>
      <c r="Y3439" s="96"/>
      <c r="Z3439" s="96"/>
    </row>
    <row r="3440" spans="2:26" ht="15" customHeight="1" x14ac:dyDescent="0.2">
      <c r="B3440" s="33" t="s">
        <v>150</v>
      </c>
      <c r="C3440" s="98">
        <v>6202</v>
      </c>
      <c r="D3440" s="96">
        <v>4430</v>
      </c>
      <c r="E3440" s="96">
        <v>1772</v>
      </c>
      <c r="F3440" s="96"/>
      <c r="G3440" s="96"/>
      <c r="H3440" s="33"/>
      <c r="I3440" s="96"/>
      <c r="J3440" s="96"/>
      <c r="K3440" s="96"/>
      <c r="L3440" s="33"/>
      <c r="M3440" s="96"/>
      <c r="N3440" s="96"/>
      <c r="O3440" s="96"/>
      <c r="P3440" s="96"/>
      <c r="Q3440" s="96"/>
      <c r="R3440" s="96"/>
      <c r="S3440" s="96"/>
      <c r="T3440" s="96"/>
      <c r="U3440" s="96"/>
      <c r="V3440" s="96"/>
      <c r="W3440" s="96"/>
      <c r="X3440" s="96"/>
      <c r="Y3440" s="96"/>
      <c r="Z3440" s="96"/>
    </row>
    <row r="3441" spans="2:33" ht="15" customHeight="1" x14ac:dyDescent="0.2">
      <c r="B3441" s="33" t="s">
        <v>152</v>
      </c>
      <c r="C3441" s="98">
        <v>6202</v>
      </c>
      <c r="D3441" s="96">
        <v>4430</v>
      </c>
      <c r="E3441" s="96">
        <v>1772</v>
      </c>
      <c r="F3441" s="96"/>
      <c r="G3441" s="96"/>
      <c r="H3441" s="33"/>
      <c r="I3441" s="96"/>
      <c r="J3441" s="96"/>
      <c r="K3441" s="96"/>
      <c r="L3441" s="33"/>
      <c r="M3441" s="96"/>
      <c r="N3441" s="96"/>
      <c r="O3441" s="96"/>
      <c r="P3441" s="96"/>
      <c r="Q3441" s="96"/>
      <c r="R3441" s="96"/>
      <c r="S3441" s="96"/>
      <c r="T3441" s="96"/>
      <c r="U3441" s="96"/>
      <c r="V3441" s="96"/>
      <c r="W3441" s="96"/>
      <c r="X3441" s="96"/>
      <c r="Y3441" s="96"/>
      <c r="Z3441" s="96"/>
    </row>
    <row r="3442" spans="2:33" ht="15" customHeight="1" x14ac:dyDescent="0.2">
      <c r="B3442" s="33" t="s">
        <v>155</v>
      </c>
      <c r="C3442" s="98">
        <v>7301</v>
      </c>
      <c r="D3442" s="96">
        <v>5770</v>
      </c>
      <c r="E3442" s="96">
        <v>2086</v>
      </c>
      <c r="F3442" s="96"/>
      <c r="G3442" s="96"/>
      <c r="H3442" s="33"/>
      <c r="I3442" s="96"/>
      <c r="J3442" s="96"/>
      <c r="K3442" s="96"/>
      <c r="L3442" s="33"/>
      <c r="M3442" s="96"/>
      <c r="N3442" s="96"/>
      <c r="O3442" s="96"/>
      <c r="P3442" s="96"/>
      <c r="Q3442" s="96"/>
      <c r="R3442" s="96"/>
      <c r="S3442" s="96"/>
      <c r="T3442" s="96"/>
      <c r="U3442" s="96"/>
      <c r="V3442" s="96"/>
      <c r="W3442" s="96"/>
      <c r="X3442" s="96"/>
      <c r="Y3442" s="96"/>
      <c r="Z3442" s="96"/>
    </row>
    <row r="3443" spans="2:33" ht="15" customHeight="1" x14ac:dyDescent="0.2">
      <c r="B3443" s="33" t="s">
        <v>157</v>
      </c>
      <c r="C3443" s="98">
        <v>3800</v>
      </c>
      <c r="D3443" s="96">
        <v>3600</v>
      </c>
      <c r="E3443" s="96">
        <v>894</v>
      </c>
      <c r="F3443" s="96"/>
      <c r="G3443" s="96"/>
      <c r="H3443" s="33"/>
      <c r="I3443" s="96"/>
      <c r="J3443" s="96"/>
      <c r="K3443" s="96"/>
      <c r="L3443" s="33"/>
      <c r="M3443" s="96"/>
      <c r="N3443" s="96"/>
      <c r="O3443" s="96"/>
      <c r="P3443" s="96"/>
      <c r="Q3443" s="96"/>
      <c r="R3443" s="96"/>
      <c r="S3443" s="96"/>
      <c r="T3443" s="96"/>
      <c r="U3443" s="96"/>
      <c r="V3443" s="96"/>
      <c r="W3443" s="96"/>
      <c r="X3443" s="96"/>
      <c r="Y3443" s="96"/>
      <c r="Z3443" s="96"/>
    </row>
    <row r="3444" spans="2:33" ht="15" customHeight="1" x14ac:dyDescent="0.2">
      <c r="C3444" s="86">
        <f>D3444+E3444</f>
        <v>2002</v>
      </c>
      <c r="D3444" s="86">
        <v>1300</v>
      </c>
      <c r="E3444" s="86">
        <f>D3444*54%</f>
        <v>702</v>
      </c>
    </row>
    <row r="3454" spans="2:33" ht="15" customHeight="1" x14ac:dyDescent="0.2">
      <c r="AA3454" s="99"/>
      <c r="AB3454" s="99"/>
      <c r="AC3454" s="99"/>
      <c r="AD3454" s="99"/>
    </row>
    <row r="3455" spans="2:33" ht="15" customHeight="1" x14ac:dyDescent="0.2">
      <c r="AA3455" s="99"/>
      <c r="AB3455" s="99"/>
      <c r="AC3455" s="99"/>
      <c r="AD3455" s="99"/>
      <c r="AE3455" s="99"/>
      <c r="AF3455" s="99"/>
      <c r="AG3455" s="99"/>
    </row>
    <row r="3456" spans="2:33" ht="15" customHeight="1" x14ac:dyDescent="0.2">
      <c r="AA3456" s="99"/>
      <c r="AB3456" s="100" t="s">
        <v>204</v>
      </c>
      <c r="AC3456" s="101" t="s">
        <v>205</v>
      </c>
      <c r="AD3456" s="100" t="s">
        <v>206</v>
      </c>
      <c r="AE3456" s="100" t="s">
        <v>207</v>
      </c>
      <c r="AF3456" s="100" t="s">
        <v>208</v>
      </c>
      <c r="AG3456" s="99"/>
    </row>
    <row r="3457" spans="2:54" ht="15" customHeight="1" x14ac:dyDescent="0.2">
      <c r="AA3457" s="99"/>
      <c r="AB3457" s="100" t="s">
        <v>209</v>
      </c>
      <c r="AC3457" s="102">
        <v>45330</v>
      </c>
      <c r="AD3457" s="100">
        <v>24417</v>
      </c>
      <c r="AE3457" s="100"/>
      <c r="AF3457" s="103">
        <v>45333</v>
      </c>
      <c r="AG3457" s="99"/>
    </row>
    <row r="3458" spans="2:54" ht="15" customHeight="1" x14ac:dyDescent="0.2">
      <c r="AA3458" s="99"/>
      <c r="AB3458" s="100"/>
      <c r="AC3458" s="101"/>
      <c r="AD3458" s="100"/>
      <c r="AE3458" s="100"/>
      <c r="AF3458" s="100"/>
      <c r="AG3458" s="99"/>
    </row>
    <row r="3459" spans="2:54" ht="15" customHeight="1" x14ac:dyDescent="0.2">
      <c r="AA3459" s="99"/>
      <c r="AB3459" s="100"/>
      <c r="AC3459" s="101"/>
      <c r="AD3459" s="100"/>
      <c r="AE3459" s="100"/>
      <c r="AF3459" s="100"/>
      <c r="AG3459" s="99"/>
    </row>
    <row r="3460" spans="2:54" s="291" customFormat="1" ht="40.5" customHeight="1" x14ac:dyDescent="0.2">
      <c r="AA3460" s="301"/>
      <c r="AB3460" s="292"/>
      <c r="AC3460" s="302"/>
      <c r="AD3460" s="292"/>
      <c r="AE3460" s="292"/>
      <c r="AF3460" s="292"/>
      <c r="AG3460" s="301"/>
    </row>
    <row r="3461" spans="2:54" ht="15" customHeight="1" x14ac:dyDescent="0.2">
      <c r="AA3461" s="99"/>
      <c r="AB3461" s="100"/>
      <c r="AC3461" s="101"/>
      <c r="AD3461" s="100"/>
      <c r="AE3461" s="100"/>
      <c r="AF3461" s="100"/>
      <c r="AG3461" s="99"/>
    </row>
    <row r="3462" spans="2:54" ht="15" customHeight="1" x14ac:dyDescent="0.2">
      <c r="K3462" s="104"/>
      <c r="AA3462" s="99"/>
      <c r="AB3462" s="100"/>
      <c r="AC3462" s="101"/>
      <c r="AD3462" s="100"/>
      <c r="AE3462" s="100"/>
      <c r="AF3462" s="100"/>
      <c r="AG3462" s="99"/>
    </row>
    <row r="3463" spans="2:54" ht="15" customHeight="1" x14ac:dyDescent="0.2">
      <c r="AA3463" s="99"/>
      <c r="AB3463" s="100"/>
      <c r="AC3463" s="101"/>
      <c r="AD3463" s="100"/>
      <c r="AE3463" s="100"/>
      <c r="AF3463" s="100"/>
      <c r="AG3463" s="99"/>
    </row>
    <row r="3464" spans="2:54" ht="15" customHeight="1" x14ac:dyDescent="0.2">
      <c r="B3464" s="1" t="s">
        <v>0</v>
      </c>
      <c r="C3464" s="1" t="s">
        <v>1</v>
      </c>
      <c r="D3464" s="2" t="s">
        <v>2</v>
      </c>
      <c r="E3464" s="2" t="s">
        <v>3</v>
      </c>
      <c r="F3464" s="2" t="s">
        <v>4</v>
      </c>
      <c r="G3464" s="2" t="s">
        <v>5</v>
      </c>
      <c r="H3464" s="2" t="s">
        <v>6</v>
      </c>
      <c r="I3464" s="2" t="s">
        <v>7</v>
      </c>
      <c r="J3464" s="2" t="s">
        <v>8</v>
      </c>
      <c r="K3464" s="2" t="s">
        <v>9</v>
      </c>
      <c r="L3464" s="2" t="s">
        <v>10</v>
      </c>
      <c r="M3464" s="2" t="s">
        <v>11</v>
      </c>
      <c r="N3464" s="2" t="s">
        <v>12</v>
      </c>
      <c r="O3464" s="2" t="s">
        <v>13</v>
      </c>
      <c r="P3464" s="2" t="s">
        <v>14</v>
      </c>
      <c r="Q3464" s="1" t="s">
        <v>15</v>
      </c>
      <c r="R3464" s="1" t="s">
        <v>16</v>
      </c>
      <c r="S3464" s="3" t="s">
        <v>17</v>
      </c>
      <c r="T3464" s="3" t="s">
        <v>18</v>
      </c>
      <c r="U3464" s="3" t="s">
        <v>19</v>
      </c>
      <c r="V3464" s="4" t="s">
        <v>20</v>
      </c>
      <c r="W3464" s="3" t="s">
        <v>21</v>
      </c>
      <c r="X3464" s="3" t="s">
        <v>22</v>
      </c>
      <c r="Y3464" s="4" t="s">
        <v>23</v>
      </c>
      <c r="Z3464" s="5" t="s">
        <v>24</v>
      </c>
      <c r="AA3464" s="5" t="s">
        <v>25</v>
      </c>
      <c r="AB3464" s="5" t="s">
        <v>26</v>
      </c>
      <c r="AC3464" s="6" t="s">
        <v>27</v>
      </c>
      <c r="AD3464" s="6" t="s">
        <v>28</v>
      </c>
      <c r="AE3464" s="7" t="s">
        <v>29</v>
      </c>
      <c r="AF3464" s="6" t="s">
        <v>30</v>
      </c>
      <c r="AG3464" s="8" t="s">
        <v>31</v>
      </c>
      <c r="AH3464" s="8" t="s">
        <v>32</v>
      </c>
      <c r="AI3464" s="8" t="s">
        <v>33</v>
      </c>
      <c r="AJ3464" s="8"/>
      <c r="AK3464" s="8" t="s">
        <v>34</v>
      </c>
      <c r="AL3464" s="8" t="s">
        <v>35</v>
      </c>
      <c r="AM3464" s="8" t="s">
        <v>36</v>
      </c>
      <c r="AN3464" s="8" t="s">
        <v>37</v>
      </c>
      <c r="AO3464" s="8" t="s">
        <v>38</v>
      </c>
      <c r="AP3464" s="8" t="s">
        <v>170</v>
      </c>
      <c r="AQ3464" s="9" t="s">
        <v>39</v>
      </c>
      <c r="AR3464" s="9" t="s">
        <v>40</v>
      </c>
      <c r="AS3464" s="9" t="s">
        <v>33</v>
      </c>
      <c r="AT3464" s="9" t="s">
        <v>32</v>
      </c>
      <c r="AU3464" s="9" t="s">
        <v>41</v>
      </c>
      <c r="AV3464" s="9" t="s">
        <v>42</v>
      </c>
      <c r="AW3464" s="9" t="s">
        <v>43</v>
      </c>
      <c r="AX3464" s="9" t="s">
        <v>44</v>
      </c>
      <c r="AY3464" s="9" t="s">
        <v>45</v>
      </c>
      <c r="AZ3464" s="9" t="s">
        <v>46</v>
      </c>
      <c r="BA3464" s="10"/>
      <c r="BB3464" s="10"/>
    </row>
    <row r="3465" spans="2:54" ht="15" customHeight="1" x14ac:dyDescent="0.2">
      <c r="B3465" s="11"/>
      <c r="C3465" s="11">
        <v>1</v>
      </c>
      <c r="D3465" s="11" t="s">
        <v>47</v>
      </c>
      <c r="E3465" s="11"/>
      <c r="F3465" s="11"/>
      <c r="G3465" s="11"/>
      <c r="H3465" s="11"/>
      <c r="I3465" s="11"/>
      <c r="J3465" s="11"/>
      <c r="K3465" s="11"/>
      <c r="L3465" s="11"/>
      <c r="M3465" s="11"/>
      <c r="N3465" s="11"/>
      <c r="O3465" s="11"/>
      <c r="P3465" s="11"/>
      <c r="Q3465" s="11"/>
      <c r="R3465" s="11"/>
      <c r="S3465" s="11"/>
      <c r="T3465" s="11"/>
      <c r="U3465" s="11"/>
      <c r="V3465" s="11"/>
      <c r="W3465" s="11"/>
      <c r="X3465" s="11"/>
      <c r="Y3465" s="11"/>
      <c r="Z3465" s="11"/>
      <c r="AA3465" s="11"/>
      <c r="AB3465" s="11"/>
      <c r="AC3465" s="11"/>
      <c r="AD3465" s="11"/>
      <c r="AE3465" s="11"/>
      <c r="AF3465" s="11"/>
      <c r="AG3465" s="11"/>
      <c r="AH3465" s="11"/>
      <c r="AI3465" s="11"/>
      <c r="AJ3465" s="11"/>
      <c r="AK3465" s="11"/>
      <c r="AL3465" s="11"/>
      <c r="AM3465" s="11"/>
      <c r="AN3465" s="11"/>
      <c r="AO3465" s="11"/>
      <c r="AP3465" s="11"/>
      <c r="AQ3465" s="11"/>
      <c r="AR3465" s="11"/>
      <c r="AS3465" s="11"/>
      <c r="AT3465" s="11"/>
      <c r="AU3465" s="11"/>
      <c r="AV3465" s="11"/>
      <c r="AW3465" s="11"/>
      <c r="AX3465" s="11"/>
      <c r="AY3465" s="11"/>
      <c r="AZ3465" s="11"/>
      <c r="BA3465" s="12"/>
      <c r="BB3465" s="12"/>
    </row>
    <row r="3466" spans="2:54" ht="15" customHeight="1" x14ac:dyDescent="0.2">
      <c r="B3466" s="1"/>
      <c r="C3466" s="1"/>
      <c r="D3466" s="13"/>
      <c r="E3466" s="14"/>
      <c r="F3466" s="14"/>
      <c r="G3466" s="14"/>
      <c r="H3466" s="14"/>
      <c r="I3466" s="14"/>
      <c r="J3466" s="14"/>
      <c r="K3466" s="14"/>
      <c r="L3466" s="14"/>
      <c r="M3466" s="14"/>
      <c r="N3466" s="14"/>
      <c r="O3466" s="14"/>
      <c r="P3466" s="14"/>
      <c r="Q3466" s="14"/>
      <c r="R3466" s="14"/>
      <c r="S3466" s="4"/>
      <c r="T3466" s="4"/>
      <c r="U3466" s="4"/>
      <c r="V3466" s="4"/>
      <c r="W3466" s="4"/>
      <c r="X3466" s="4"/>
      <c r="Y3466" s="4"/>
      <c r="Z3466" s="4"/>
      <c r="AA3466" s="4"/>
      <c r="AB3466" s="4"/>
      <c r="AC3466" s="8"/>
      <c r="AD3466" s="8"/>
      <c r="AE3466" s="8"/>
      <c r="AF3466" s="8"/>
      <c r="AG3466" s="8"/>
      <c r="AH3466" s="8"/>
      <c r="AI3466" s="8"/>
      <c r="AJ3466" s="8"/>
      <c r="AK3466" s="8"/>
      <c r="AL3466" s="8"/>
      <c r="AM3466" s="8"/>
      <c r="AN3466" s="8"/>
      <c r="AO3466" s="8"/>
      <c r="AP3466" s="8"/>
      <c r="AQ3466" s="15"/>
      <c r="AR3466" s="15"/>
      <c r="AS3466" s="15"/>
      <c r="AT3466" s="15"/>
      <c r="AU3466" s="15"/>
      <c r="AV3466" s="15"/>
      <c r="AW3466" s="15"/>
      <c r="AX3466" s="15"/>
      <c r="AY3466" s="15"/>
      <c r="AZ3466" s="15"/>
      <c r="BA3466" s="10"/>
      <c r="BB3466" s="10"/>
    </row>
    <row r="3467" spans="2:54" ht="15" customHeight="1" x14ac:dyDescent="0.2">
      <c r="B3467" s="1"/>
      <c r="C3467" s="16">
        <v>1</v>
      </c>
      <c r="D3467" s="293" t="s">
        <v>48</v>
      </c>
      <c r="E3467" s="18"/>
      <c r="F3467" s="14"/>
      <c r="G3467" s="14"/>
      <c r="H3467" s="14"/>
      <c r="I3467" s="14"/>
      <c r="J3467" s="14"/>
      <c r="K3467" s="14"/>
      <c r="L3467" s="14">
        <v>2</v>
      </c>
      <c r="M3467" s="14"/>
      <c r="N3467" s="14"/>
      <c r="O3467" s="14"/>
      <c r="P3467" s="14"/>
      <c r="Q3467" s="14"/>
      <c r="R3467" s="14"/>
      <c r="S3467" s="4"/>
      <c r="T3467" s="4"/>
      <c r="U3467" s="4"/>
      <c r="V3467" s="4"/>
      <c r="W3467" s="4"/>
      <c r="X3467" s="4"/>
      <c r="Y3467" s="4"/>
      <c r="Z3467" s="4"/>
      <c r="AA3467" s="4"/>
      <c r="AB3467" s="4"/>
      <c r="AC3467" s="8"/>
      <c r="AD3467" s="8"/>
      <c r="AE3467" s="8"/>
      <c r="AF3467" s="8"/>
      <c r="AG3467" s="8"/>
      <c r="AH3467" s="8"/>
      <c r="AI3467" s="8"/>
      <c r="AJ3467" s="8"/>
      <c r="AK3467" s="8"/>
      <c r="AL3467" s="8"/>
      <c r="AM3467" s="8"/>
      <c r="AN3467" s="8"/>
      <c r="AO3467" s="8"/>
      <c r="AP3467" s="8"/>
      <c r="AQ3467" s="15"/>
      <c r="AR3467" s="15"/>
      <c r="AS3467" s="15"/>
      <c r="AT3467" s="15"/>
      <c r="AU3467" s="15"/>
      <c r="AV3467" s="15"/>
      <c r="AW3467" s="15"/>
      <c r="AX3467" s="15"/>
      <c r="AY3467" s="15"/>
      <c r="AZ3467" s="15"/>
      <c r="BA3467" s="10"/>
      <c r="BB3467" s="10"/>
    </row>
    <row r="3468" spans="2:54" ht="15" customHeight="1" x14ac:dyDescent="0.2">
      <c r="B3468" s="19"/>
      <c r="C3468" s="20">
        <v>2</v>
      </c>
      <c r="D3468" s="293" t="s">
        <v>49</v>
      </c>
      <c r="E3468" s="18"/>
      <c r="F3468" s="14"/>
      <c r="G3468" s="14"/>
      <c r="H3468" s="14"/>
      <c r="I3468" s="14"/>
      <c r="J3468" s="14"/>
      <c r="K3468" s="14"/>
      <c r="L3468" s="14"/>
      <c r="M3468" s="14"/>
      <c r="N3468" s="14">
        <v>1</v>
      </c>
      <c r="O3468" s="14"/>
      <c r="P3468" s="14"/>
      <c r="Q3468" s="14"/>
      <c r="R3468" s="14"/>
      <c r="S3468" s="4"/>
      <c r="T3468" s="4"/>
      <c r="U3468" s="4"/>
      <c r="V3468" s="4"/>
      <c r="W3468" s="4"/>
      <c r="X3468" s="4"/>
      <c r="Y3468" s="4"/>
      <c r="Z3468" s="4"/>
      <c r="AA3468" s="4"/>
      <c r="AB3468" s="4"/>
      <c r="AC3468" s="8"/>
      <c r="AD3468" s="8"/>
      <c r="AE3468" s="8"/>
      <c r="AF3468" s="8"/>
      <c r="AG3468" s="8"/>
      <c r="AH3468" s="8"/>
      <c r="AI3468" s="8"/>
      <c r="AJ3468" s="8"/>
      <c r="AK3468" s="8"/>
      <c r="AL3468" s="8">
        <v>4</v>
      </c>
      <c r="AM3468" s="8"/>
      <c r="AN3468" s="8">
        <v>3</v>
      </c>
      <c r="AO3468" s="8">
        <v>3</v>
      </c>
      <c r="AP3468" s="8">
        <v>3</v>
      </c>
      <c r="AQ3468" s="15"/>
      <c r="AR3468" s="15">
        <v>1</v>
      </c>
      <c r="AS3468" s="15"/>
      <c r="AT3468" s="15"/>
      <c r="AU3468" s="15"/>
      <c r="AV3468" s="15"/>
      <c r="AW3468" s="15"/>
      <c r="AX3468" s="15"/>
      <c r="AY3468" s="15"/>
      <c r="AZ3468" s="15"/>
    </row>
    <row r="3469" spans="2:54" ht="15" customHeight="1" x14ac:dyDescent="0.2">
      <c r="B3469" s="1"/>
      <c r="C3469" s="16">
        <v>3</v>
      </c>
      <c r="D3469" s="17" t="s">
        <v>50</v>
      </c>
      <c r="E3469" s="18"/>
      <c r="F3469" s="14"/>
      <c r="G3469" s="14"/>
      <c r="H3469" s="14"/>
      <c r="I3469" s="14"/>
      <c r="J3469" s="14"/>
      <c r="K3469" s="14"/>
      <c r="L3469" s="14"/>
      <c r="M3469" s="14"/>
      <c r="N3469" s="14"/>
      <c r="O3469" s="14"/>
      <c r="P3469" s="14"/>
      <c r="Q3469" s="14"/>
      <c r="R3469" s="14"/>
      <c r="S3469" s="4"/>
      <c r="T3469" s="4"/>
      <c r="U3469" s="4"/>
      <c r="V3469" s="4"/>
      <c r="W3469" s="4"/>
      <c r="X3469" s="4"/>
      <c r="Y3469" s="4"/>
      <c r="Z3469" s="4"/>
      <c r="AA3469" s="4"/>
      <c r="AB3469" s="4"/>
      <c r="AC3469" s="8"/>
      <c r="AD3469" s="8"/>
      <c r="AE3469" s="8"/>
      <c r="AF3469" s="8"/>
      <c r="AG3469" s="8"/>
      <c r="AH3469" s="8"/>
      <c r="AI3469" s="8"/>
      <c r="AJ3469" s="8"/>
      <c r="AK3469" s="8"/>
      <c r="AL3469" s="8"/>
      <c r="AM3469" s="8"/>
      <c r="AN3469" s="8"/>
      <c r="AO3469" s="8"/>
      <c r="AP3469" s="8"/>
      <c r="AQ3469" s="15"/>
      <c r="AR3469" s="15"/>
      <c r="AS3469" s="15"/>
      <c r="AT3469" s="15"/>
      <c r="AU3469" s="15"/>
      <c r="AV3469" s="15"/>
      <c r="AW3469" s="15"/>
      <c r="AX3469" s="15"/>
      <c r="AY3469" s="15"/>
      <c r="AZ3469" s="15"/>
      <c r="BA3469" s="10"/>
      <c r="BB3469" s="10"/>
    </row>
    <row r="3470" spans="2:54" ht="15" customHeight="1" x14ac:dyDescent="0.2">
      <c r="B3470" s="1"/>
      <c r="C3470" s="16">
        <v>4</v>
      </c>
      <c r="D3470" s="17" t="s">
        <v>51</v>
      </c>
      <c r="E3470" s="18"/>
      <c r="F3470" s="14"/>
      <c r="G3470" s="14"/>
      <c r="H3470" s="14"/>
      <c r="I3470" s="14"/>
      <c r="J3470" s="14"/>
      <c r="K3470" s="14"/>
      <c r="L3470" s="14"/>
      <c r="M3470" s="14"/>
      <c r="N3470" s="14"/>
      <c r="O3470" s="14"/>
      <c r="P3470" s="14"/>
      <c r="Q3470" s="14"/>
      <c r="R3470" s="14"/>
      <c r="S3470" s="4"/>
      <c r="T3470" s="4"/>
      <c r="U3470" s="4"/>
      <c r="V3470" s="4"/>
      <c r="W3470" s="4"/>
      <c r="X3470" s="4"/>
      <c r="Y3470" s="4"/>
      <c r="Z3470" s="4"/>
      <c r="AA3470" s="4"/>
      <c r="AB3470" s="4"/>
      <c r="AC3470" s="8"/>
      <c r="AD3470" s="8"/>
      <c r="AE3470" s="8"/>
      <c r="AF3470" s="8"/>
      <c r="AG3470" s="8"/>
      <c r="AH3470" s="8"/>
      <c r="AI3470" s="8"/>
      <c r="AJ3470" s="8"/>
      <c r="AK3470" s="8"/>
      <c r="AL3470" s="8"/>
      <c r="AM3470" s="8"/>
      <c r="AN3470" s="8"/>
      <c r="AO3470" s="8"/>
      <c r="AP3470" s="8"/>
      <c r="AQ3470" s="15"/>
      <c r="AR3470" s="15"/>
      <c r="AS3470" s="15"/>
      <c r="AT3470" s="15"/>
      <c r="AU3470" s="15"/>
      <c r="AV3470" s="15"/>
      <c r="AW3470" s="15"/>
      <c r="AX3470" s="15"/>
      <c r="AY3470" s="15"/>
      <c r="AZ3470" s="15"/>
      <c r="BA3470" s="10"/>
      <c r="BB3470" s="10"/>
    </row>
    <row r="3471" spans="2:54" ht="15" customHeight="1" x14ac:dyDescent="0.2">
      <c r="B3471" s="1"/>
      <c r="C3471" s="21">
        <v>5</v>
      </c>
      <c r="D3471" s="17" t="s">
        <v>52</v>
      </c>
      <c r="E3471" s="18"/>
      <c r="F3471" s="14"/>
      <c r="G3471" s="14"/>
      <c r="H3471" s="14"/>
      <c r="I3471" s="14"/>
      <c r="J3471" s="14"/>
      <c r="K3471" s="14"/>
      <c r="L3471" s="14"/>
      <c r="M3471" s="14"/>
      <c r="N3471" s="14"/>
      <c r="O3471" s="14"/>
      <c r="P3471" s="14"/>
      <c r="Q3471" s="14"/>
      <c r="R3471" s="14"/>
      <c r="S3471" s="4"/>
      <c r="T3471" s="4"/>
      <c r="U3471" s="4"/>
      <c r="V3471" s="4"/>
      <c r="W3471" s="4"/>
      <c r="X3471" s="4"/>
      <c r="Y3471" s="4"/>
      <c r="Z3471" s="4"/>
      <c r="AA3471" s="4"/>
      <c r="AB3471" s="4"/>
      <c r="AC3471" s="8"/>
      <c r="AD3471" s="8"/>
      <c r="AE3471" s="8"/>
      <c r="AF3471" s="8"/>
      <c r="AG3471" s="8"/>
      <c r="AH3471" s="8"/>
      <c r="AI3471" s="8"/>
      <c r="AJ3471" s="8"/>
      <c r="AK3471" s="8"/>
      <c r="AL3471" s="8"/>
      <c r="AM3471" s="8"/>
      <c r="AN3471" s="8"/>
      <c r="AO3471" s="8"/>
      <c r="AP3471" s="8"/>
      <c r="AQ3471" s="15"/>
      <c r="AR3471" s="15"/>
      <c r="AS3471" s="15"/>
      <c r="AT3471" s="15"/>
      <c r="AU3471" s="15"/>
      <c r="AV3471" s="15"/>
      <c r="AW3471" s="15"/>
      <c r="AX3471" s="15"/>
      <c r="AY3471" s="15"/>
      <c r="AZ3471" s="15"/>
      <c r="BA3471" s="10"/>
      <c r="BB3471" s="10"/>
    </row>
    <row r="3472" spans="2:54" ht="15" customHeight="1" x14ac:dyDescent="0.2">
      <c r="B3472" s="22"/>
      <c r="C3472" s="23">
        <v>6</v>
      </c>
      <c r="D3472" s="293" t="s">
        <v>53</v>
      </c>
      <c r="E3472" s="18"/>
      <c r="F3472" s="14"/>
      <c r="G3472" s="14"/>
      <c r="H3472" s="14"/>
      <c r="I3472" s="14"/>
      <c r="J3472" s="14"/>
      <c r="K3472" s="14"/>
      <c r="L3472" s="14"/>
      <c r="M3472" s="14"/>
      <c r="N3472" s="14"/>
      <c r="O3472" s="14"/>
      <c r="P3472" s="14"/>
      <c r="Q3472" s="14"/>
      <c r="R3472" s="14"/>
      <c r="S3472" s="4"/>
      <c r="T3472" s="4"/>
      <c r="U3472" s="4"/>
      <c r="V3472" s="4"/>
      <c r="W3472" s="4"/>
      <c r="X3472" s="4"/>
      <c r="Y3472" s="4"/>
      <c r="Z3472" s="4"/>
      <c r="AA3472" s="4"/>
      <c r="AB3472" s="4"/>
      <c r="AC3472" s="8"/>
      <c r="AD3472" s="8"/>
      <c r="AE3472" s="8"/>
      <c r="AF3472" s="8"/>
      <c r="AG3472" s="8"/>
      <c r="AH3472" s="8"/>
      <c r="AI3472" s="8"/>
      <c r="AJ3472" s="8"/>
      <c r="AK3472" s="8"/>
      <c r="AL3472" s="8">
        <v>3</v>
      </c>
      <c r="AM3472" s="8">
        <v>3</v>
      </c>
      <c r="AN3472" s="8"/>
      <c r="AO3472" s="8"/>
      <c r="AP3472" s="8"/>
      <c r="AQ3472" s="15"/>
      <c r="AR3472" s="15"/>
      <c r="AS3472" s="15"/>
      <c r="AT3472" s="15"/>
      <c r="AU3472" s="15"/>
      <c r="AV3472" s="15"/>
      <c r="AW3472" s="15"/>
      <c r="AX3472" s="15"/>
      <c r="AY3472" s="15"/>
      <c r="AZ3472" s="15"/>
      <c r="BA3472" s="10"/>
      <c r="BB3472" s="10"/>
    </row>
    <row r="3473" spans="2:54" ht="15" customHeight="1" x14ac:dyDescent="0.2">
      <c r="B3473" s="24"/>
      <c r="C3473" s="25"/>
      <c r="D3473" s="293" t="s">
        <v>54</v>
      </c>
      <c r="E3473" s="18"/>
      <c r="F3473" s="14"/>
      <c r="G3473" s="14"/>
      <c r="H3473" s="14"/>
      <c r="I3473" s="14"/>
      <c r="J3473" s="14"/>
      <c r="K3473" s="14"/>
      <c r="L3473" s="14"/>
      <c r="M3473" s="14"/>
      <c r="N3473" s="14"/>
      <c r="O3473" s="14"/>
      <c r="P3473" s="14"/>
      <c r="Q3473" s="14"/>
      <c r="R3473" s="14"/>
      <c r="S3473" s="4"/>
      <c r="T3473" s="4"/>
      <c r="U3473" s="4"/>
      <c r="V3473" s="4"/>
      <c r="W3473" s="4"/>
      <c r="X3473" s="4"/>
      <c r="Y3473" s="4"/>
      <c r="Z3473" s="4"/>
      <c r="AA3473" s="4"/>
      <c r="AB3473" s="4"/>
      <c r="AC3473" s="8">
        <v>6</v>
      </c>
      <c r="AD3473" s="8"/>
      <c r="AE3473" s="8"/>
      <c r="AF3473" s="8"/>
      <c r="AG3473" s="8"/>
      <c r="AH3473" s="8"/>
      <c r="AI3473" s="8"/>
      <c r="AJ3473" s="8"/>
      <c r="AK3473" s="8"/>
      <c r="AL3473" s="8"/>
      <c r="AM3473" s="8"/>
      <c r="AN3473" s="8"/>
      <c r="AO3473" s="8"/>
      <c r="AP3473" s="8"/>
      <c r="AQ3473" s="15"/>
      <c r="AR3473" s="15"/>
      <c r="AS3473" s="15"/>
      <c r="AT3473" s="15"/>
      <c r="AU3473" s="15"/>
      <c r="AV3473" s="9"/>
      <c r="AW3473" s="15"/>
      <c r="AX3473" s="15"/>
      <c r="AY3473" s="15"/>
      <c r="AZ3473" s="15"/>
      <c r="BA3473" s="10"/>
      <c r="BB3473" s="10"/>
    </row>
    <row r="3474" spans="2:54" ht="15" customHeight="1" x14ac:dyDescent="0.2">
      <c r="B3474" s="1"/>
      <c r="C3474" s="24"/>
      <c r="D3474" s="17"/>
      <c r="E3474" s="18"/>
      <c r="F3474" s="14"/>
      <c r="G3474" s="14"/>
      <c r="H3474" s="14"/>
      <c r="I3474" s="14"/>
      <c r="J3474" s="14"/>
      <c r="K3474" s="14"/>
      <c r="L3474" s="14"/>
      <c r="M3474" s="14"/>
      <c r="N3474" s="14"/>
      <c r="O3474" s="14"/>
      <c r="P3474" s="14"/>
      <c r="Q3474" s="14"/>
      <c r="R3474" s="14"/>
      <c r="S3474" s="4"/>
      <c r="T3474" s="4"/>
      <c r="U3474" s="4"/>
      <c r="V3474" s="4"/>
      <c r="W3474" s="4"/>
      <c r="X3474" s="4"/>
      <c r="Y3474" s="4"/>
      <c r="Z3474" s="4"/>
      <c r="AA3474" s="4"/>
      <c r="AB3474" s="4"/>
      <c r="AC3474" s="8"/>
      <c r="AD3474" s="8"/>
      <c r="AE3474" s="8"/>
      <c r="AF3474" s="8"/>
      <c r="AG3474" s="8"/>
      <c r="AH3474" s="8"/>
      <c r="AI3474" s="8"/>
      <c r="AJ3474" s="8"/>
      <c r="AK3474" s="8"/>
      <c r="AL3474" s="8"/>
      <c r="AM3474" s="8"/>
      <c r="AN3474" s="8"/>
      <c r="AO3474" s="8"/>
      <c r="AP3474" s="8"/>
      <c r="AQ3474" s="15"/>
      <c r="AR3474" s="15"/>
      <c r="AS3474" s="15"/>
      <c r="AT3474" s="15"/>
      <c r="AU3474" s="15"/>
      <c r="AV3474" s="15"/>
      <c r="AW3474" s="15"/>
      <c r="AX3474" s="15"/>
      <c r="AY3474" s="15"/>
      <c r="AZ3474" s="15"/>
      <c r="BA3474" s="10"/>
      <c r="BB3474" s="10"/>
    </row>
    <row r="3475" spans="2:54" ht="15" customHeight="1" x14ac:dyDescent="0.2">
      <c r="B3475" s="1"/>
      <c r="C3475" s="26">
        <v>7</v>
      </c>
      <c r="D3475" s="17" t="s">
        <v>55</v>
      </c>
      <c r="E3475" s="18"/>
      <c r="F3475" s="14"/>
      <c r="G3475" s="14"/>
      <c r="H3475" s="14"/>
      <c r="I3475" s="14"/>
      <c r="J3475" s="14"/>
      <c r="K3475" s="14"/>
      <c r="L3475" s="14"/>
      <c r="M3475" s="14"/>
      <c r="N3475" s="14"/>
      <c r="O3475" s="14"/>
      <c r="P3475" s="14"/>
      <c r="Q3475" s="14"/>
      <c r="R3475" s="14"/>
      <c r="S3475" s="4"/>
      <c r="T3475" s="4"/>
      <c r="U3475" s="4"/>
      <c r="V3475" s="4"/>
      <c r="W3475" s="4"/>
      <c r="X3475" s="4"/>
      <c r="Y3475" s="4"/>
      <c r="Z3475" s="4"/>
      <c r="AA3475" s="4"/>
      <c r="AB3475" s="4"/>
      <c r="AC3475" s="8"/>
      <c r="AD3475" s="8"/>
      <c r="AE3475" s="8"/>
      <c r="AF3475" s="8"/>
      <c r="AG3475" s="8"/>
      <c r="AH3475" s="8"/>
      <c r="AI3475" s="8"/>
      <c r="AJ3475" s="8"/>
      <c r="AK3475" s="8"/>
      <c r="AL3475" s="8"/>
      <c r="AM3475" s="8"/>
      <c r="AN3475" s="8"/>
      <c r="AO3475" s="8"/>
      <c r="AP3475" s="8"/>
      <c r="AQ3475" s="15"/>
      <c r="AR3475" s="15"/>
      <c r="AS3475" s="15"/>
      <c r="AT3475" s="15"/>
      <c r="AU3475" s="15"/>
      <c r="AV3475" s="15"/>
      <c r="AW3475" s="15"/>
      <c r="AX3475" s="15"/>
      <c r="AY3475" s="15"/>
      <c r="AZ3475" s="15"/>
      <c r="BA3475" s="10"/>
      <c r="BB3475" s="10"/>
    </row>
    <row r="3476" spans="2:54" ht="15" customHeight="1" x14ac:dyDescent="0.2">
      <c r="B3476" s="1"/>
      <c r="C3476" s="26">
        <v>8</v>
      </c>
      <c r="D3476" s="27" t="s">
        <v>56</v>
      </c>
      <c r="E3476" s="18"/>
      <c r="F3476" s="14"/>
      <c r="G3476" s="14"/>
      <c r="H3476" s="14"/>
      <c r="I3476" s="14"/>
      <c r="J3476" s="14"/>
      <c r="K3476" s="14"/>
      <c r="L3476" s="14"/>
      <c r="M3476" s="14"/>
      <c r="N3476" s="14"/>
      <c r="O3476" s="14"/>
      <c r="P3476" s="14"/>
      <c r="Q3476" s="14"/>
      <c r="R3476" s="14"/>
      <c r="S3476" s="4"/>
      <c r="T3476" s="4"/>
      <c r="U3476" s="4"/>
      <c r="V3476" s="4"/>
      <c r="W3476" s="4"/>
      <c r="X3476" s="4"/>
      <c r="Y3476" s="4"/>
      <c r="Z3476" s="4"/>
      <c r="AA3476" s="4"/>
      <c r="AB3476" s="4"/>
      <c r="AC3476" s="8"/>
      <c r="AD3476" s="8"/>
      <c r="AE3476" s="8"/>
      <c r="AF3476" s="8"/>
      <c r="AG3476" s="8"/>
      <c r="AH3476" s="8"/>
      <c r="AI3476" s="8"/>
      <c r="AJ3476" s="8"/>
      <c r="AK3476" s="8"/>
      <c r="AL3476" s="8"/>
      <c r="AM3476" s="8"/>
      <c r="AN3476" s="8"/>
      <c r="AO3476" s="8"/>
      <c r="AP3476" s="8"/>
      <c r="AQ3476" s="15"/>
      <c r="AR3476" s="15"/>
      <c r="AS3476" s="15"/>
      <c r="AT3476" s="15"/>
      <c r="AU3476" s="15"/>
      <c r="AV3476" s="15"/>
      <c r="AW3476" s="15"/>
      <c r="AX3476" s="15"/>
      <c r="AY3476" s="15"/>
      <c r="AZ3476" s="15"/>
      <c r="BA3476" s="10"/>
      <c r="BB3476" s="10"/>
    </row>
    <row r="3477" spans="2:54" ht="15" customHeight="1" x14ac:dyDescent="0.2">
      <c r="B3477" s="1"/>
      <c r="C3477" s="26">
        <v>9</v>
      </c>
      <c r="D3477" s="17" t="s">
        <v>57</v>
      </c>
      <c r="E3477" s="18"/>
      <c r="F3477" s="14"/>
      <c r="G3477" s="14"/>
      <c r="H3477" s="14"/>
      <c r="I3477" s="14"/>
      <c r="J3477" s="14"/>
      <c r="K3477" s="14"/>
      <c r="L3477" s="14"/>
      <c r="M3477" s="14"/>
      <c r="N3477" s="14"/>
      <c r="O3477" s="14"/>
      <c r="P3477" s="14"/>
      <c r="Q3477" s="14"/>
      <c r="R3477" s="14"/>
      <c r="S3477" s="4"/>
      <c r="T3477" s="4"/>
      <c r="U3477" s="4"/>
      <c r="V3477" s="4"/>
      <c r="W3477" s="4"/>
      <c r="X3477" s="4"/>
      <c r="Y3477" s="4"/>
      <c r="Z3477" s="4"/>
      <c r="AA3477" s="4"/>
      <c r="AB3477" s="4"/>
      <c r="AC3477" s="8"/>
      <c r="AD3477" s="8"/>
      <c r="AE3477" s="8"/>
      <c r="AF3477" s="8"/>
      <c r="AG3477" s="8"/>
      <c r="AH3477" s="8"/>
      <c r="AI3477" s="8"/>
      <c r="AJ3477" s="8"/>
      <c r="AK3477" s="8"/>
      <c r="AL3477" s="8"/>
      <c r="AM3477" s="8"/>
      <c r="AN3477" s="8"/>
      <c r="AO3477" s="8"/>
      <c r="AP3477" s="8"/>
      <c r="AQ3477" s="15"/>
      <c r="AR3477" s="15"/>
      <c r="AS3477" s="15"/>
      <c r="AT3477" s="15"/>
      <c r="AU3477" s="15"/>
      <c r="AV3477" s="15"/>
      <c r="AW3477" s="15"/>
      <c r="AX3477" s="15"/>
      <c r="AY3477" s="15"/>
      <c r="AZ3477" s="15"/>
      <c r="BA3477" s="10"/>
      <c r="BB3477" s="10"/>
    </row>
    <row r="3478" spans="2:54" ht="15" customHeight="1" x14ac:dyDescent="0.2">
      <c r="B3478" s="1"/>
      <c r="C3478" s="24"/>
      <c r="D3478" s="17"/>
      <c r="E3478" s="18"/>
      <c r="F3478" s="14"/>
      <c r="G3478" s="14"/>
      <c r="H3478" s="14"/>
      <c r="I3478" s="14"/>
      <c r="J3478" s="14"/>
      <c r="K3478" s="14"/>
      <c r="L3478" s="14"/>
      <c r="M3478" s="14"/>
      <c r="N3478" s="14"/>
      <c r="O3478" s="14"/>
      <c r="P3478" s="14"/>
      <c r="Q3478" s="14"/>
      <c r="R3478" s="14"/>
      <c r="S3478" s="4"/>
      <c r="T3478" s="4"/>
      <c r="U3478" s="4"/>
      <c r="V3478" s="4"/>
      <c r="W3478" s="4"/>
      <c r="X3478" s="4"/>
      <c r="Y3478" s="4"/>
      <c r="Z3478" s="4"/>
      <c r="AA3478" s="4"/>
      <c r="AB3478" s="4"/>
      <c r="AC3478" s="8"/>
      <c r="AD3478" s="28"/>
      <c r="AE3478" s="8"/>
      <c r="AF3478" s="8"/>
      <c r="AG3478" s="8"/>
      <c r="AH3478" s="8"/>
      <c r="AI3478" s="8"/>
      <c r="AJ3478" s="8"/>
      <c r="AK3478" s="8"/>
      <c r="AL3478" s="8"/>
      <c r="AM3478" s="8"/>
      <c r="AN3478" s="8"/>
      <c r="AO3478" s="8"/>
      <c r="AP3478" s="8"/>
      <c r="AQ3478" s="15"/>
      <c r="AR3478" s="15"/>
      <c r="AS3478" s="15"/>
      <c r="AT3478" s="15"/>
      <c r="AU3478" s="15"/>
      <c r="AV3478" s="15"/>
      <c r="AW3478" s="15"/>
      <c r="AX3478" s="15"/>
      <c r="AY3478" s="15"/>
      <c r="AZ3478" s="15"/>
      <c r="BA3478" s="10"/>
      <c r="BB3478" s="10"/>
    </row>
    <row r="3479" spans="2:54" ht="15" customHeight="1" x14ac:dyDescent="0.2">
      <c r="B3479" s="22"/>
      <c r="C3479" s="29">
        <v>10</v>
      </c>
      <c r="D3479" s="17" t="s">
        <v>58</v>
      </c>
      <c r="E3479" s="18"/>
      <c r="F3479" s="14"/>
      <c r="G3479" s="14"/>
      <c r="H3479" s="14"/>
      <c r="I3479" s="14"/>
      <c r="J3479" s="14"/>
      <c r="K3479" s="14"/>
      <c r="L3479" s="14"/>
      <c r="M3479" s="14"/>
      <c r="N3479" s="14"/>
      <c r="O3479" s="14"/>
      <c r="P3479" s="14"/>
      <c r="Q3479" s="14"/>
      <c r="R3479" s="14"/>
      <c r="S3479" s="4"/>
      <c r="T3479" s="4"/>
      <c r="U3479" s="4"/>
      <c r="V3479" s="4"/>
      <c r="W3479" s="4"/>
      <c r="X3479" s="4"/>
      <c r="Y3479" s="4"/>
      <c r="Z3479" s="4"/>
      <c r="AA3479" s="4"/>
      <c r="AB3479" s="4"/>
      <c r="AC3479" s="8"/>
      <c r="AD3479" s="8"/>
      <c r="AE3479" s="8"/>
      <c r="AF3479" s="8"/>
      <c r="AG3479" s="8"/>
      <c r="AH3479" s="8"/>
      <c r="AI3479" s="8"/>
      <c r="AJ3479" s="8"/>
      <c r="AK3479" s="8"/>
      <c r="AL3479" s="8"/>
      <c r="AM3479" s="8"/>
      <c r="AN3479" s="8"/>
      <c r="AO3479" s="8"/>
      <c r="AP3479" s="8"/>
      <c r="AQ3479" s="15"/>
      <c r="AR3479" s="15"/>
      <c r="AS3479" s="15"/>
      <c r="AT3479" s="15"/>
      <c r="AU3479" s="15"/>
      <c r="AV3479" s="15"/>
      <c r="AW3479" s="15"/>
      <c r="AX3479" s="15"/>
      <c r="AY3479" s="15"/>
      <c r="AZ3479" s="15"/>
      <c r="BA3479" s="10"/>
      <c r="BB3479" s="10"/>
    </row>
    <row r="3480" spans="2:54" ht="15" customHeight="1" x14ac:dyDescent="0.2">
      <c r="B3480" s="1"/>
      <c r="C3480" s="30">
        <v>11</v>
      </c>
      <c r="D3480" s="17" t="s">
        <v>59</v>
      </c>
      <c r="E3480" s="18"/>
      <c r="F3480" s="14"/>
      <c r="G3480" s="14"/>
      <c r="H3480" s="14"/>
      <c r="I3480" s="14"/>
      <c r="J3480" s="14"/>
      <c r="K3480" s="14"/>
      <c r="L3480" s="14"/>
      <c r="M3480" s="14"/>
      <c r="N3480" s="14"/>
      <c r="O3480" s="14"/>
      <c r="P3480" s="14"/>
      <c r="Q3480" s="14"/>
      <c r="R3480" s="14"/>
      <c r="S3480" s="4"/>
      <c r="T3480" s="4"/>
      <c r="U3480" s="4"/>
      <c r="V3480" s="4"/>
      <c r="W3480" s="4"/>
      <c r="X3480" s="4"/>
      <c r="Y3480" s="4"/>
      <c r="Z3480" s="4"/>
      <c r="AA3480" s="4"/>
      <c r="AB3480" s="4"/>
      <c r="AC3480" s="8"/>
      <c r="AD3480" s="8"/>
      <c r="AE3480" s="8"/>
      <c r="AF3480" s="8"/>
      <c r="AG3480" s="8"/>
      <c r="AH3480" s="8"/>
      <c r="AI3480" s="8"/>
      <c r="AJ3480" s="8"/>
      <c r="AK3480" s="8"/>
      <c r="AL3480" s="8"/>
      <c r="AM3480" s="8"/>
      <c r="AN3480" s="8"/>
      <c r="AO3480" s="8"/>
      <c r="AP3480" s="8"/>
      <c r="AQ3480" s="15"/>
      <c r="AR3480" s="15"/>
      <c r="AS3480" s="15"/>
      <c r="AT3480" s="15"/>
      <c r="AU3480" s="15"/>
      <c r="AV3480" s="15"/>
      <c r="AW3480" s="15"/>
      <c r="AX3480" s="15"/>
      <c r="AY3480" s="15"/>
      <c r="AZ3480" s="15"/>
      <c r="BA3480" s="10"/>
      <c r="BB3480" s="10"/>
    </row>
    <row r="3481" spans="2:54" ht="15" customHeight="1" x14ac:dyDescent="0.2">
      <c r="B3481" s="1"/>
      <c r="C3481" s="31">
        <v>12</v>
      </c>
      <c r="D3481" s="17" t="s">
        <v>60</v>
      </c>
      <c r="E3481" s="18"/>
      <c r="F3481" s="14"/>
      <c r="G3481" s="14"/>
      <c r="H3481" s="14"/>
      <c r="I3481" s="14"/>
      <c r="J3481" s="14"/>
      <c r="K3481" s="14"/>
      <c r="L3481" s="14"/>
      <c r="M3481" s="14"/>
      <c r="N3481" s="14"/>
      <c r="O3481" s="14"/>
      <c r="P3481" s="14"/>
      <c r="Q3481" s="14"/>
      <c r="R3481" s="14"/>
      <c r="S3481" s="4"/>
      <c r="T3481" s="4"/>
      <c r="U3481" s="4"/>
      <c r="V3481" s="4"/>
      <c r="W3481" s="4"/>
      <c r="X3481" s="4"/>
      <c r="Y3481" s="4"/>
      <c r="Z3481" s="4"/>
      <c r="AA3481" s="4"/>
      <c r="AB3481" s="4"/>
      <c r="AC3481" s="8"/>
      <c r="AD3481" s="8"/>
      <c r="AE3481" s="8"/>
      <c r="AF3481" s="8"/>
      <c r="AG3481" s="8"/>
      <c r="AH3481" s="8"/>
      <c r="AI3481" s="8"/>
      <c r="AJ3481" s="8"/>
      <c r="AK3481" s="8"/>
      <c r="AL3481" s="8"/>
      <c r="AM3481" s="8"/>
      <c r="AN3481" s="8"/>
      <c r="AO3481" s="8"/>
      <c r="AP3481" s="8"/>
      <c r="AQ3481" s="15"/>
      <c r="AR3481" s="15"/>
      <c r="AS3481" s="15"/>
      <c r="AT3481" s="15"/>
      <c r="AU3481" s="9"/>
      <c r="AV3481" s="15"/>
      <c r="AW3481" s="15"/>
      <c r="AX3481" s="15"/>
      <c r="AY3481" s="15"/>
      <c r="AZ3481" s="15"/>
      <c r="BA3481" s="10"/>
      <c r="BB3481" s="10"/>
    </row>
    <row r="3482" spans="2:54" ht="15" customHeight="1" x14ac:dyDescent="0.2">
      <c r="B3482" s="1"/>
      <c r="C3482" s="31">
        <v>13</v>
      </c>
      <c r="D3482" s="17" t="s">
        <v>61</v>
      </c>
      <c r="E3482" s="18"/>
      <c r="F3482" s="14"/>
      <c r="G3482" s="14"/>
      <c r="H3482" s="14"/>
      <c r="I3482" s="14"/>
      <c r="J3482" s="14"/>
      <c r="K3482" s="14"/>
      <c r="L3482" s="14"/>
      <c r="M3482" s="14"/>
      <c r="N3482" s="14"/>
      <c r="O3482" s="14"/>
      <c r="P3482" s="14"/>
      <c r="Q3482" s="14"/>
      <c r="R3482" s="14"/>
      <c r="S3482" s="4"/>
      <c r="T3482" s="4"/>
      <c r="U3482" s="4"/>
      <c r="V3482" s="4"/>
      <c r="W3482" s="4"/>
      <c r="X3482" s="4"/>
      <c r="Y3482" s="4"/>
      <c r="Z3482" s="4"/>
      <c r="AA3482" s="4"/>
      <c r="AB3482" s="4"/>
      <c r="AC3482" s="8"/>
      <c r="AD3482" s="8"/>
      <c r="AE3482" s="8"/>
      <c r="AF3482" s="8"/>
      <c r="AG3482" s="8"/>
      <c r="AH3482" s="8"/>
      <c r="AI3482" s="8"/>
      <c r="AJ3482" s="8"/>
      <c r="AK3482" s="8"/>
      <c r="AL3482" s="8"/>
      <c r="AM3482" s="8"/>
      <c r="AN3482" s="8"/>
      <c r="AO3482" s="8"/>
      <c r="AP3482" s="8"/>
      <c r="AQ3482" s="15"/>
      <c r="AR3482" s="15"/>
      <c r="AS3482" s="15"/>
      <c r="AT3482" s="15"/>
      <c r="AU3482" s="15"/>
      <c r="AV3482" s="15"/>
      <c r="AW3482" s="15"/>
      <c r="AX3482" s="15"/>
      <c r="AY3482" s="15"/>
      <c r="AZ3482" s="15"/>
      <c r="BA3482" s="10"/>
      <c r="BB3482" s="10"/>
    </row>
    <row r="3483" spans="2:54" ht="15" customHeight="1" x14ac:dyDescent="0.2">
      <c r="B3483" s="1"/>
      <c r="C3483" s="31">
        <v>14</v>
      </c>
      <c r="D3483" s="307" t="s">
        <v>62</v>
      </c>
      <c r="E3483" s="18"/>
      <c r="F3483" s="14"/>
      <c r="G3483" s="14"/>
      <c r="H3483" s="14"/>
      <c r="I3483" s="14"/>
      <c r="J3483" s="14"/>
      <c r="K3483" s="14"/>
      <c r="L3483" s="14"/>
      <c r="M3483" s="14"/>
      <c r="N3483" s="14">
        <v>1</v>
      </c>
      <c r="O3483" s="14"/>
      <c r="P3483" s="14"/>
      <c r="Q3483" s="14"/>
      <c r="R3483" s="14"/>
      <c r="S3483" s="4"/>
      <c r="T3483" s="4"/>
      <c r="U3483" s="4"/>
      <c r="V3483" s="4"/>
      <c r="W3483" s="4"/>
      <c r="X3483" s="4"/>
      <c r="Y3483" s="4"/>
      <c r="Z3483" s="4"/>
      <c r="AA3483" s="4"/>
      <c r="AB3483" s="4"/>
      <c r="AC3483" s="8">
        <v>10</v>
      </c>
      <c r="AD3483" s="8"/>
      <c r="AE3483" s="8"/>
      <c r="AF3483" s="8"/>
      <c r="AG3483" s="8"/>
      <c r="AH3483" s="8"/>
      <c r="AI3483" s="8">
        <v>1</v>
      </c>
      <c r="AJ3483" s="8"/>
      <c r="AK3483" s="8"/>
      <c r="AL3483" s="8"/>
      <c r="AM3483" s="8"/>
      <c r="AN3483" s="8"/>
      <c r="AO3483" s="8"/>
      <c r="AP3483" s="8"/>
      <c r="AQ3483" s="15"/>
      <c r="AR3483" s="15"/>
      <c r="AS3483" s="15"/>
      <c r="AT3483" s="15"/>
      <c r="AU3483" s="15"/>
      <c r="AV3483" s="15"/>
      <c r="AW3483" s="15"/>
      <c r="AX3483" s="15"/>
      <c r="AY3483" s="15"/>
      <c r="AZ3483" s="15"/>
      <c r="BA3483" s="10"/>
      <c r="BB3483" s="10"/>
    </row>
    <row r="3484" spans="2:54" ht="15" customHeight="1" x14ac:dyDescent="0.2">
      <c r="B3484" s="1"/>
      <c r="C3484" s="31">
        <v>15</v>
      </c>
      <c r="D3484" s="293" t="s">
        <v>63</v>
      </c>
      <c r="E3484" s="18"/>
      <c r="F3484" s="14"/>
      <c r="G3484" s="14"/>
      <c r="H3484" s="14"/>
      <c r="I3484" s="14"/>
      <c r="J3484" s="14"/>
      <c r="K3484" s="14"/>
      <c r="L3484" s="14"/>
      <c r="M3484" s="14"/>
      <c r="N3484" s="14"/>
      <c r="O3484" s="14"/>
      <c r="P3484" s="14"/>
      <c r="Q3484" s="14"/>
      <c r="R3484" s="14"/>
      <c r="S3484" s="4"/>
      <c r="T3484" s="4"/>
      <c r="U3484" s="4"/>
      <c r="V3484" s="4"/>
      <c r="W3484" s="4"/>
      <c r="X3484" s="4"/>
      <c r="Y3484" s="4"/>
      <c r="Z3484" s="4"/>
      <c r="AA3484" s="4"/>
      <c r="AB3484" s="4"/>
      <c r="AC3484" s="8">
        <v>8</v>
      </c>
      <c r="AD3484" s="8"/>
      <c r="AE3484" s="8"/>
      <c r="AF3484" s="8"/>
      <c r="AG3484" s="8"/>
      <c r="AH3484" s="8"/>
      <c r="AI3484" s="8"/>
      <c r="AJ3484" s="8"/>
      <c r="AK3484" s="8"/>
      <c r="AL3484" s="8"/>
      <c r="AM3484" s="8"/>
      <c r="AN3484" s="8"/>
      <c r="AO3484" s="8"/>
      <c r="AP3484" s="8"/>
      <c r="AQ3484" s="15"/>
      <c r="AR3484" s="15"/>
      <c r="AS3484" s="15"/>
      <c r="AT3484" s="15"/>
      <c r="AU3484" s="15"/>
      <c r="AV3484" s="9"/>
      <c r="AW3484" s="15"/>
      <c r="AX3484" s="15"/>
      <c r="AY3484" s="15"/>
      <c r="AZ3484" s="15"/>
      <c r="BA3484" s="10"/>
      <c r="BB3484" s="10"/>
    </row>
    <row r="3485" spans="2:54" ht="15" customHeight="1" x14ac:dyDescent="0.2">
      <c r="B3485" s="1"/>
      <c r="C3485" s="31">
        <v>16</v>
      </c>
      <c r="D3485" s="293" t="s">
        <v>64</v>
      </c>
      <c r="E3485" s="18"/>
      <c r="F3485" s="14"/>
      <c r="G3485" s="14"/>
      <c r="H3485" s="14"/>
      <c r="I3485" s="14">
        <v>4</v>
      </c>
      <c r="J3485" s="14"/>
      <c r="K3485" s="14"/>
      <c r="L3485" s="14"/>
      <c r="M3485" s="14"/>
      <c r="N3485" s="14"/>
      <c r="O3485" s="14"/>
      <c r="P3485" s="14"/>
      <c r="Q3485" s="14"/>
      <c r="R3485" s="14"/>
      <c r="S3485" s="4"/>
      <c r="T3485" s="4"/>
      <c r="U3485" s="4"/>
      <c r="V3485" s="4"/>
      <c r="W3485" s="4"/>
      <c r="X3485" s="4"/>
      <c r="Y3485" s="4"/>
      <c r="Z3485" s="4"/>
      <c r="AA3485" s="4"/>
      <c r="AB3485" s="4"/>
      <c r="AC3485" s="8">
        <v>2</v>
      </c>
      <c r="AD3485" s="8"/>
      <c r="AE3485" s="8"/>
      <c r="AF3485" s="8"/>
      <c r="AG3485" s="8"/>
      <c r="AH3485" s="8"/>
      <c r="AI3485" s="8"/>
      <c r="AJ3485" s="8"/>
      <c r="AK3485" s="8"/>
      <c r="AL3485" s="8"/>
      <c r="AM3485" s="8"/>
      <c r="AN3485" s="8"/>
      <c r="AO3485" s="8"/>
      <c r="AP3485" s="8"/>
      <c r="AQ3485" s="15"/>
      <c r="AR3485" s="15"/>
      <c r="AS3485" s="15"/>
      <c r="AT3485" s="15"/>
      <c r="AU3485" s="15"/>
      <c r="AV3485" s="15"/>
      <c r="AW3485" s="15"/>
      <c r="AX3485" s="15"/>
      <c r="AY3485" s="15"/>
      <c r="AZ3485" s="15"/>
      <c r="BA3485" s="10"/>
      <c r="BB3485" s="10"/>
    </row>
    <row r="3486" spans="2:54" ht="15" customHeight="1" x14ac:dyDescent="0.2">
      <c r="B3486" s="1"/>
      <c r="C3486" s="31">
        <v>17</v>
      </c>
      <c r="D3486" s="293" t="s">
        <v>65</v>
      </c>
      <c r="E3486" s="18">
        <v>10</v>
      </c>
      <c r="F3486" s="14">
        <v>8</v>
      </c>
      <c r="G3486" s="14">
        <v>3</v>
      </c>
      <c r="H3486" s="14">
        <v>3</v>
      </c>
      <c r="I3486" s="14"/>
      <c r="J3486" s="14"/>
      <c r="K3486" s="14"/>
      <c r="L3486" s="14"/>
      <c r="M3486" s="14"/>
      <c r="N3486" s="14"/>
      <c r="O3486" s="14"/>
      <c r="P3486" s="14"/>
      <c r="Q3486" s="14"/>
      <c r="R3486" s="14"/>
      <c r="S3486" s="4"/>
      <c r="T3486" s="4"/>
      <c r="U3486" s="4"/>
      <c r="V3486" s="4"/>
      <c r="W3486" s="4"/>
      <c r="X3486" s="4"/>
      <c r="Y3486" s="4"/>
      <c r="Z3486" s="4"/>
      <c r="AA3486" s="4"/>
      <c r="AB3486" s="4"/>
      <c r="AC3486" s="8"/>
      <c r="AD3486" s="8"/>
      <c r="AE3486" s="8"/>
      <c r="AF3486" s="8"/>
      <c r="AG3486" s="8"/>
      <c r="AH3486" s="8"/>
      <c r="AI3486" s="8"/>
      <c r="AJ3486" s="8"/>
      <c r="AK3486" s="8"/>
      <c r="AL3486" s="8">
        <v>2</v>
      </c>
      <c r="AM3486" s="8">
        <v>3</v>
      </c>
      <c r="AN3486" s="8"/>
      <c r="AO3486" s="8">
        <v>3</v>
      </c>
      <c r="AP3486" s="8">
        <v>3</v>
      </c>
      <c r="AQ3486" s="15"/>
      <c r="AR3486" s="15"/>
      <c r="AS3486" s="15"/>
      <c r="AT3486" s="15"/>
      <c r="AU3486" s="15"/>
      <c r="AV3486" s="15"/>
      <c r="AW3486" s="15"/>
      <c r="AX3486" s="15"/>
      <c r="AY3486" s="15"/>
      <c r="AZ3486" s="15"/>
      <c r="BA3486" s="10"/>
      <c r="BB3486" s="10"/>
    </row>
    <row r="3487" spans="2:54" ht="15" customHeight="1" x14ac:dyDescent="0.2">
      <c r="C3487" s="31">
        <v>18</v>
      </c>
      <c r="D3487" s="17" t="s">
        <v>66</v>
      </c>
      <c r="E3487" s="18"/>
      <c r="F3487" s="14"/>
      <c r="G3487" s="14"/>
      <c r="H3487" s="14"/>
      <c r="I3487" s="14"/>
      <c r="J3487" s="14"/>
      <c r="K3487" s="14"/>
      <c r="L3487" s="32"/>
      <c r="M3487" s="14"/>
      <c r="N3487" s="14"/>
      <c r="O3487" s="14"/>
      <c r="P3487" s="14"/>
      <c r="Q3487" s="14"/>
      <c r="R3487" s="14"/>
      <c r="S3487" s="4"/>
      <c r="T3487" s="4"/>
      <c r="U3487" s="4"/>
      <c r="V3487" s="4"/>
      <c r="W3487" s="4"/>
      <c r="X3487" s="4"/>
      <c r="Y3487" s="4"/>
      <c r="Z3487" s="4"/>
      <c r="AA3487" s="4"/>
      <c r="AB3487" s="4"/>
      <c r="AC3487" s="8"/>
      <c r="AD3487" s="8"/>
      <c r="AE3487" s="8"/>
      <c r="AF3487" s="8"/>
      <c r="AG3487" s="8"/>
      <c r="AH3487" s="8"/>
      <c r="AI3487" s="8"/>
      <c r="AJ3487" s="8"/>
      <c r="AK3487" s="8"/>
      <c r="AL3487" s="8"/>
      <c r="AM3487" s="8"/>
      <c r="AN3487" s="8"/>
      <c r="AO3487" s="8"/>
      <c r="AP3487" s="8"/>
      <c r="AQ3487" s="15"/>
      <c r="AR3487" s="15"/>
      <c r="AS3487" s="15"/>
      <c r="AT3487" s="15"/>
      <c r="AU3487" s="15"/>
      <c r="AV3487" s="15"/>
      <c r="AW3487" s="15"/>
      <c r="AX3487" s="15"/>
      <c r="AY3487" s="15"/>
      <c r="AZ3487" s="15"/>
      <c r="BA3487" s="10"/>
      <c r="BB3487" s="10"/>
    </row>
    <row r="3488" spans="2:54" ht="15" customHeight="1" x14ac:dyDescent="0.2">
      <c r="B3488" s="33" t="s">
        <v>518</v>
      </c>
      <c r="C3488" s="31">
        <v>19</v>
      </c>
      <c r="D3488" s="293" t="s">
        <v>68</v>
      </c>
      <c r="E3488" s="18">
        <v>5</v>
      </c>
      <c r="F3488" s="14">
        <v>5</v>
      </c>
      <c r="G3488" s="14">
        <v>4</v>
      </c>
      <c r="H3488" s="14">
        <v>2</v>
      </c>
      <c r="I3488" s="14"/>
      <c r="J3488" s="14">
        <v>5</v>
      </c>
      <c r="K3488" s="14"/>
      <c r="L3488" s="14"/>
      <c r="M3488" s="14"/>
      <c r="N3488" s="14"/>
      <c r="O3488" s="14"/>
      <c r="P3488" s="14"/>
      <c r="Q3488" s="14"/>
      <c r="R3488" s="14"/>
      <c r="S3488" s="4"/>
      <c r="T3488" s="4"/>
      <c r="U3488" s="4"/>
      <c r="V3488" s="4"/>
      <c r="W3488" s="4"/>
      <c r="X3488" s="4"/>
      <c r="Y3488" s="4"/>
      <c r="Z3488" s="4"/>
      <c r="AA3488" s="4"/>
      <c r="AB3488" s="4"/>
      <c r="AC3488" s="8"/>
      <c r="AD3488" s="8"/>
      <c r="AE3488" s="8"/>
      <c r="AF3488" s="8"/>
      <c r="AG3488" s="8"/>
      <c r="AH3488" s="8"/>
      <c r="AI3488" s="8"/>
      <c r="AJ3488" s="34"/>
      <c r="AK3488" s="8"/>
      <c r="AL3488" s="8"/>
      <c r="AM3488" s="8"/>
      <c r="AN3488" s="8"/>
      <c r="AO3488" s="8"/>
      <c r="AP3488" s="8"/>
      <c r="AQ3488" s="15"/>
      <c r="AR3488" s="15"/>
      <c r="AS3488" s="15"/>
      <c r="AT3488" s="15"/>
      <c r="AU3488" s="15"/>
      <c r="AV3488" s="15"/>
      <c r="AW3488" s="15"/>
      <c r="AX3488" s="15"/>
      <c r="AY3488" s="15"/>
      <c r="AZ3488" s="15"/>
      <c r="BA3488" s="10"/>
      <c r="BB3488" s="10"/>
    </row>
    <row r="3489" spans="2:54" ht="15" customHeight="1" x14ac:dyDescent="0.2">
      <c r="B3489" s="1"/>
      <c r="C3489" s="31">
        <v>20</v>
      </c>
      <c r="D3489" s="293" t="s">
        <v>69</v>
      </c>
      <c r="E3489" s="35">
        <v>4</v>
      </c>
      <c r="F3489" s="14">
        <v>4</v>
      </c>
      <c r="G3489" s="14"/>
      <c r="H3489" s="14"/>
      <c r="I3489" s="14"/>
      <c r="J3489" s="14"/>
      <c r="K3489" s="14"/>
      <c r="L3489" s="14">
        <v>1</v>
      </c>
      <c r="M3489" s="14"/>
      <c r="N3489" s="14"/>
      <c r="O3489" s="14"/>
      <c r="P3489" s="14"/>
      <c r="Q3489" s="14"/>
      <c r="R3489" s="14"/>
      <c r="S3489" s="4"/>
      <c r="T3489" s="4"/>
      <c r="U3489" s="4"/>
      <c r="V3489" s="4"/>
      <c r="W3489" s="4"/>
      <c r="X3489" s="4"/>
      <c r="Y3489" s="4"/>
      <c r="Z3489" s="4"/>
      <c r="AA3489" s="4"/>
      <c r="AB3489" s="4"/>
      <c r="AC3489" s="8"/>
      <c r="AD3489" s="8"/>
      <c r="AE3489" s="8"/>
      <c r="AF3489" s="8"/>
      <c r="AG3489" s="8"/>
      <c r="AH3489" s="8"/>
      <c r="AI3489" s="8"/>
      <c r="AJ3489" s="8"/>
      <c r="AK3489" s="8"/>
      <c r="AL3489" s="8"/>
      <c r="AM3489" s="8"/>
      <c r="AN3489" s="8"/>
      <c r="AO3489" s="8"/>
      <c r="AP3489" s="8"/>
      <c r="AQ3489" s="15"/>
      <c r="AR3489" s="15"/>
      <c r="AS3489" s="15"/>
      <c r="AT3489" s="15"/>
      <c r="AU3489" s="15"/>
      <c r="AV3489" s="15"/>
      <c r="AW3489" s="15"/>
      <c r="AX3489" s="15"/>
      <c r="AY3489" s="15"/>
      <c r="AZ3489" s="15"/>
      <c r="BA3489" s="10"/>
      <c r="BB3489" s="10"/>
    </row>
    <row r="3490" spans="2:54" ht="15" customHeight="1" x14ac:dyDescent="0.2">
      <c r="B3490" s="1"/>
      <c r="C3490" s="31">
        <v>21</v>
      </c>
      <c r="D3490" s="300" t="s">
        <v>70</v>
      </c>
      <c r="E3490" s="18"/>
      <c r="F3490" s="14"/>
      <c r="G3490" s="14"/>
      <c r="H3490" s="14"/>
      <c r="I3490" s="14"/>
      <c r="J3490" s="14"/>
      <c r="K3490" s="14"/>
      <c r="L3490" s="14"/>
      <c r="M3490" s="14"/>
      <c r="N3490" s="14"/>
      <c r="O3490" s="14"/>
      <c r="P3490" s="14"/>
      <c r="Q3490" s="14"/>
      <c r="R3490" s="14"/>
      <c r="S3490" s="4"/>
      <c r="T3490" s="4"/>
      <c r="U3490" s="4"/>
      <c r="V3490" s="4"/>
      <c r="W3490" s="4"/>
      <c r="X3490" s="4"/>
      <c r="Y3490" s="4"/>
      <c r="Z3490" s="4"/>
      <c r="AA3490" s="4"/>
      <c r="AB3490" s="4"/>
      <c r="AC3490" s="8"/>
      <c r="AD3490" s="8"/>
      <c r="AE3490" s="8"/>
      <c r="AF3490" s="8"/>
      <c r="AG3490" s="8"/>
      <c r="AH3490" s="8"/>
      <c r="AI3490" s="8"/>
      <c r="AJ3490" s="8"/>
      <c r="AK3490" s="8"/>
      <c r="AL3490" s="8"/>
      <c r="AM3490" s="8"/>
      <c r="AN3490" s="8"/>
      <c r="AO3490" s="8"/>
      <c r="AP3490" s="8"/>
      <c r="AQ3490" s="15"/>
      <c r="AR3490" s="15"/>
      <c r="AS3490" s="15"/>
      <c r="AT3490" s="15"/>
      <c r="AU3490" s="15"/>
      <c r="AV3490" s="15"/>
      <c r="AW3490" s="15"/>
      <c r="AX3490" s="15"/>
      <c r="AY3490" s="15"/>
      <c r="AZ3490" s="15"/>
      <c r="BA3490" s="10"/>
      <c r="BB3490" s="10"/>
    </row>
    <row r="3491" spans="2:54" ht="15" customHeight="1" x14ac:dyDescent="0.2">
      <c r="B3491" s="1"/>
      <c r="C3491" s="31">
        <v>22</v>
      </c>
      <c r="D3491" s="17" t="s">
        <v>71</v>
      </c>
      <c r="E3491" s="18"/>
      <c r="F3491" s="14"/>
      <c r="G3491" s="14"/>
      <c r="H3491" s="14"/>
      <c r="I3491" s="14"/>
      <c r="J3491" s="14"/>
      <c r="K3491" s="14"/>
      <c r="L3491" s="14"/>
      <c r="M3491" s="14"/>
      <c r="N3491" s="14"/>
      <c r="O3491" s="14"/>
      <c r="P3491" s="14"/>
      <c r="Q3491" s="14"/>
      <c r="R3491" s="14"/>
      <c r="S3491" s="4"/>
      <c r="T3491" s="4"/>
      <c r="U3491" s="4"/>
      <c r="V3491" s="4"/>
      <c r="W3491" s="4"/>
      <c r="X3491" s="4"/>
      <c r="Y3491" s="4"/>
      <c r="Z3491" s="4"/>
      <c r="AA3491" s="4"/>
      <c r="AB3491" s="4"/>
      <c r="AC3491" s="8"/>
      <c r="AD3491" s="8"/>
      <c r="AE3491" s="8"/>
      <c r="AF3491" s="8"/>
      <c r="AG3491" s="8"/>
      <c r="AH3491" s="8"/>
      <c r="AI3491" s="8"/>
      <c r="AJ3491" s="8"/>
      <c r="AK3491" s="8"/>
      <c r="AL3491" s="8"/>
      <c r="AM3491" s="8"/>
      <c r="AN3491" s="8"/>
      <c r="AO3491" s="8"/>
      <c r="AP3491" s="8"/>
      <c r="AQ3491" s="15"/>
      <c r="AR3491" s="15"/>
      <c r="AS3491" s="15"/>
      <c r="AT3491" s="15"/>
      <c r="AU3491" s="15"/>
      <c r="AV3491" s="15"/>
      <c r="AW3491" s="15"/>
      <c r="AX3491" s="15"/>
      <c r="AY3491" s="15"/>
      <c r="AZ3491" s="15"/>
      <c r="BA3491" s="10"/>
      <c r="BB3491" s="10"/>
    </row>
    <row r="3492" spans="2:54" ht="15" customHeight="1" x14ac:dyDescent="0.2">
      <c r="B3492" s="1"/>
      <c r="C3492" s="31">
        <v>23</v>
      </c>
      <c r="D3492" s="307" t="s">
        <v>72</v>
      </c>
      <c r="E3492" s="18">
        <v>4</v>
      </c>
      <c r="F3492" s="14"/>
      <c r="G3492" s="14"/>
      <c r="H3492" s="14"/>
      <c r="I3492" s="14"/>
      <c r="J3492" s="14"/>
      <c r="K3492" s="14"/>
      <c r="L3492" s="14"/>
      <c r="M3492" s="14">
        <v>4</v>
      </c>
      <c r="N3492" s="36"/>
      <c r="O3492" s="14"/>
      <c r="P3492" s="14"/>
      <c r="Q3492" s="14"/>
      <c r="R3492" s="14"/>
      <c r="S3492" s="4"/>
      <c r="T3492" s="4"/>
      <c r="U3492" s="4"/>
      <c r="V3492" s="4"/>
      <c r="W3492" s="4"/>
      <c r="X3492" s="4"/>
      <c r="Y3492" s="4"/>
      <c r="Z3492" s="4"/>
      <c r="AA3492" s="4"/>
      <c r="AB3492" s="4"/>
      <c r="AC3492" s="8"/>
      <c r="AD3492" s="8"/>
      <c r="AE3492" s="8"/>
      <c r="AF3492" s="8"/>
      <c r="AG3492" s="8"/>
      <c r="AH3492" s="8"/>
      <c r="AI3492" s="8"/>
      <c r="AJ3492" s="8"/>
      <c r="AK3492" s="8"/>
      <c r="AL3492" s="8"/>
      <c r="AM3492" s="8"/>
      <c r="AN3492" s="8"/>
      <c r="AO3492" s="8"/>
      <c r="AP3492" s="8"/>
      <c r="AQ3492" s="15"/>
      <c r="AR3492" s="15"/>
      <c r="AS3492" s="15"/>
      <c r="AT3492" s="15"/>
      <c r="AU3492" s="15"/>
      <c r="AV3492" s="15"/>
      <c r="AW3492" s="15"/>
      <c r="AX3492" s="15"/>
      <c r="AY3492" s="15"/>
      <c r="AZ3492" s="15"/>
      <c r="BA3492" s="10"/>
      <c r="BB3492" s="10"/>
    </row>
    <row r="3493" spans="2:54" ht="15" customHeight="1" x14ac:dyDescent="0.2">
      <c r="B3493" s="1"/>
      <c r="C3493" s="31">
        <v>24</v>
      </c>
      <c r="D3493" s="293" t="s">
        <v>73</v>
      </c>
      <c r="E3493" s="18">
        <v>2</v>
      </c>
      <c r="F3493" s="14"/>
      <c r="G3493" s="14">
        <v>6</v>
      </c>
      <c r="H3493" s="14">
        <v>5</v>
      </c>
      <c r="I3493" s="14">
        <v>3</v>
      </c>
      <c r="J3493" s="14"/>
      <c r="K3493" s="14"/>
      <c r="L3493" s="14">
        <v>1</v>
      </c>
      <c r="M3493" s="14"/>
      <c r="N3493" s="14"/>
      <c r="O3493" s="14"/>
      <c r="P3493" s="14"/>
      <c r="Q3493" s="14"/>
      <c r="R3493" s="14"/>
      <c r="S3493" s="4"/>
      <c r="T3493" s="4"/>
      <c r="U3493" s="4"/>
      <c r="V3493" s="4"/>
      <c r="W3493" s="4"/>
      <c r="X3493" s="4"/>
      <c r="Y3493" s="4"/>
      <c r="Z3493" s="4"/>
      <c r="AA3493" s="4"/>
      <c r="AB3493" s="4"/>
      <c r="AC3493" s="8">
        <v>4</v>
      </c>
      <c r="AD3493" s="8"/>
      <c r="AE3493" s="8"/>
      <c r="AF3493" s="8">
        <v>3</v>
      </c>
      <c r="AG3493" s="8"/>
      <c r="AH3493" s="8"/>
      <c r="AI3493" s="8"/>
      <c r="AJ3493" s="8"/>
      <c r="AK3493" s="8"/>
      <c r="AL3493" s="8">
        <v>2</v>
      </c>
      <c r="AM3493" s="8">
        <v>4</v>
      </c>
      <c r="AN3493" s="8"/>
      <c r="AO3493" s="8"/>
      <c r="AP3493" s="8">
        <v>4</v>
      </c>
      <c r="AQ3493" s="15"/>
      <c r="AR3493" s="15"/>
      <c r="AS3493" s="15"/>
      <c r="AT3493" s="15"/>
      <c r="AU3493" s="15"/>
      <c r="AV3493" s="15"/>
      <c r="AW3493" s="15"/>
      <c r="AX3493" s="15"/>
      <c r="AY3493" s="15"/>
      <c r="AZ3493" s="15"/>
      <c r="BA3493" s="10"/>
      <c r="BB3493" s="10"/>
    </row>
    <row r="3494" spans="2:54" ht="15" customHeight="1" x14ac:dyDescent="0.2">
      <c r="B3494" s="1"/>
      <c r="C3494" s="31">
        <v>25</v>
      </c>
      <c r="D3494" s="17" t="s">
        <v>74</v>
      </c>
      <c r="E3494" s="18"/>
      <c r="F3494" s="14"/>
      <c r="G3494" s="14"/>
      <c r="H3494" s="14"/>
      <c r="I3494" s="14"/>
      <c r="J3494" s="14"/>
      <c r="K3494" s="14"/>
      <c r="L3494" s="14"/>
      <c r="M3494" s="14"/>
      <c r="N3494" s="14"/>
      <c r="O3494" s="14"/>
      <c r="P3494" s="14"/>
      <c r="Q3494" s="14"/>
      <c r="R3494" s="14"/>
      <c r="S3494" s="4"/>
      <c r="T3494" s="4"/>
      <c r="U3494" s="4"/>
      <c r="V3494" s="4"/>
      <c r="W3494" s="4"/>
      <c r="X3494" s="4"/>
      <c r="Y3494" s="4"/>
      <c r="Z3494" s="4"/>
      <c r="AA3494" s="4"/>
      <c r="AB3494" s="4"/>
      <c r="AC3494" s="8"/>
      <c r="AD3494" s="8"/>
      <c r="AE3494" s="8"/>
      <c r="AF3494" s="8"/>
      <c r="AG3494" s="8"/>
      <c r="AH3494" s="8"/>
      <c r="AI3494" s="8"/>
      <c r="AJ3494" s="8"/>
      <c r="AK3494" s="8"/>
      <c r="AL3494" s="8"/>
      <c r="AM3494" s="8"/>
      <c r="AN3494" s="8"/>
      <c r="AO3494" s="8"/>
      <c r="AP3494" s="8"/>
      <c r="AQ3494" s="15"/>
      <c r="AR3494" s="15"/>
      <c r="AS3494" s="15"/>
      <c r="AT3494" s="15"/>
      <c r="AU3494" s="15"/>
      <c r="AV3494" s="15"/>
      <c r="AW3494" s="15"/>
      <c r="AX3494" s="15"/>
      <c r="AY3494" s="15"/>
      <c r="AZ3494" s="15"/>
      <c r="BA3494" s="10"/>
      <c r="BB3494" s="10"/>
    </row>
    <row r="3495" spans="2:54" ht="15" customHeight="1" x14ac:dyDescent="0.2">
      <c r="B3495" s="1"/>
      <c r="C3495" s="31">
        <v>26</v>
      </c>
      <c r="D3495" s="17" t="s">
        <v>75</v>
      </c>
      <c r="E3495" s="18"/>
      <c r="F3495" s="14"/>
      <c r="G3495" s="14"/>
      <c r="H3495" s="14"/>
      <c r="I3495" s="14"/>
      <c r="J3495" s="14"/>
      <c r="K3495" s="14"/>
      <c r="L3495" s="14"/>
      <c r="M3495" s="14"/>
      <c r="N3495" s="14"/>
      <c r="O3495" s="14"/>
      <c r="P3495" s="14"/>
      <c r="Q3495" s="14"/>
      <c r="R3495" s="14"/>
      <c r="S3495" s="4"/>
      <c r="T3495" s="4"/>
      <c r="U3495" s="4"/>
      <c r="V3495" s="4"/>
      <c r="W3495" s="4"/>
      <c r="X3495" s="4"/>
      <c r="Y3495" s="4"/>
      <c r="Z3495" s="4"/>
      <c r="AA3495" s="4"/>
      <c r="AB3495" s="4"/>
      <c r="AC3495" s="8"/>
      <c r="AD3495" s="8"/>
      <c r="AE3495" s="8"/>
      <c r="AF3495" s="8"/>
      <c r="AG3495" s="8"/>
      <c r="AH3495" s="8"/>
      <c r="AI3495" s="8"/>
      <c r="AJ3495" s="8"/>
      <c r="AK3495" s="8"/>
      <c r="AL3495" s="8"/>
      <c r="AM3495" s="8"/>
      <c r="AN3495" s="8"/>
      <c r="AO3495" s="8"/>
      <c r="AP3495" s="8"/>
      <c r="AQ3495" s="15"/>
      <c r="AR3495" s="15"/>
      <c r="AS3495" s="15"/>
      <c r="AT3495" s="15"/>
      <c r="AU3495" s="15"/>
      <c r="AV3495" s="15"/>
      <c r="AW3495" s="15"/>
      <c r="AX3495" s="15"/>
      <c r="AY3495" s="15"/>
      <c r="AZ3495" s="15"/>
      <c r="BA3495" s="10"/>
      <c r="BB3495" s="10"/>
    </row>
    <row r="3496" spans="2:54" ht="15" customHeight="1" x14ac:dyDescent="0.2">
      <c r="B3496" s="1"/>
      <c r="C3496" s="31">
        <v>27</v>
      </c>
      <c r="D3496" s="293" t="s">
        <v>76</v>
      </c>
      <c r="E3496" s="18"/>
      <c r="F3496" s="14"/>
      <c r="G3496" s="14"/>
      <c r="H3496" s="14"/>
      <c r="I3496" s="14"/>
      <c r="J3496" s="14"/>
      <c r="K3496" s="14"/>
      <c r="L3496" s="14"/>
      <c r="M3496" s="14"/>
      <c r="N3496" s="14">
        <v>1</v>
      </c>
      <c r="O3496" s="14"/>
      <c r="P3496" s="14"/>
      <c r="Q3496" s="14"/>
      <c r="R3496" s="14"/>
      <c r="S3496" s="4"/>
      <c r="T3496" s="4"/>
      <c r="U3496" s="4"/>
      <c r="V3496" s="4"/>
      <c r="W3496" s="4"/>
      <c r="X3496" s="4"/>
      <c r="Y3496" s="4"/>
      <c r="Z3496" s="4"/>
      <c r="AA3496" s="4"/>
      <c r="AB3496" s="4"/>
      <c r="AC3496" s="8">
        <v>5</v>
      </c>
      <c r="AD3496" s="8"/>
      <c r="AE3496" s="8"/>
      <c r="AF3496" s="8">
        <v>3</v>
      </c>
      <c r="AG3496" s="8"/>
      <c r="AH3496" s="8"/>
      <c r="AI3496" s="8"/>
      <c r="AJ3496" s="8"/>
      <c r="AK3496" s="8">
        <v>1</v>
      </c>
      <c r="AL3496" s="8">
        <v>2</v>
      </c>
      <c r="AM3496" s="8">
        <v>2</v>
      </c>
      <c r="AN3496" s="8">
        <v>2</v>
      </c>
      <c r="AO3496" s="8">
        <v>2</v>
      </c>
      <c r="AP3496" s="8">
        <v>2</v>
      </c>
      <c r="AQ3496" s="15"/>
      <c r="AR3496" s="15"/>
      <c r="AS3496" s="15"/>
      <c r="AT3496" s="15"/>
      <c r="AU3496" s="15"/>
      <c r="AV3496" s="15"/>
      <c r="AW3496" s="15"/>
      <c r="AX3496" s="15"/>
      <c r="AY3496" s="15"/>
      <c r="AZ3496" s="15"/>
      <c r="BA3496" s="10"/>
      <c r="BB3496" s="10"/>
    </row>
    <row r="3497" spans="2:54" ht="15" customHeight="1" x14ac:dyDescent="0.2">
      <c r="B3497" s="1"/>
      <c r="C3497" s="31">
        <v>28</v>
      </c>
      <c r="D3497" s="293" t="s">
        <v>77</v>
      </c>
      <c r="E3497" s="18">
        <v>4</v>
      </c>
      <c r="F3497" s="14">
        <v>4</v>
      </c>
      <c r="G3497" s="14"/>
      <c r="H3497" s="14"/>
      <c r="I3497" s="14"/>
      <c r="J3497" s="14"/>
      <c r="K3497" s="14"/>
      <c r="L3497" s="14"/>
      <c r="M3497" s="14"/>
      <c r="N3497" s="14"/>
      <c r="O3497" s="14"/>
      <c r="P3497" s="14"/>
      <c r="Q3497" s="14"/>
      <c r="R3497" s="14"/>
      <c r="S3497" s="4"/>
      <c r="T3497" s="4"/>
      <c r="U3497" s="4"/>
      <c r="V3497" s="4"/>
      <c r="W3497" s="4"/>
      <c r="X3497" s="4"/>
      <c r="Y3497" s="4"/>
      <c r="Z3497" s="4"/>
      <c r="AA3497" s="4"/>
      <c r="AB3497" s="4"/>
      <c r="AC3497" s="8">
        <v>5</v>
      </c>
      <c r="AD3497" s="8"/>
      <c r="AE3497" s="8"/>
      <c r="AF3497" s="8"/>
      <c r="AG3497" s="8"/>
      <c r="AH3497" s="8"/>
      <c r="AI3497" s="8"/>
      <c r="AJ3497" s="8"/>
      <c r="AK3497" s="8"/>
      <c r="AL3497" s="8">
        <v>2</v>
      </c>
      <c r="AM3497" s="8">
        <v>2</v>
      </c>
      <c r="AN3497" s="8"/>
      <c r="AO3497" s="8"/>
      <c r="AP3497" s="8">
        <v>2</v>
      </c>
      <c r="AQ3497" s="15"/>
      <c r="AR3497" s="15"/>
      <c r="AS3497" s="15"/>
      <c r="AT3497" s="15"/>
      <c r="AU3497" s="15"/>
      <c r="AV3497" s="15"/>
      <c r="AW3497" s="15"/>
      <c r="AX3497" s="15"/>
      <c r="AY3497" s="15"/>
      <c r="AZ3497" s="15"/>
      <c r="BA3497" s="10"/>
      <c r="BB3497" s="10"/>
    </row>
    <row r="3498" spans="2:54" ht="15" customHeight="1" x14ac:dyDescent="0.2">
      <c r="B3498" s="1"/>
      <c r="C3498" s="31">
        <v>29</v>
      </c>
      <c r="D3498" s="293" t="s">
        <v>78</v>
      </c>
      <c r="E3498" s="18">
        <v>8</v>
      </c>
      <c r="F3498" s="14">
        <v>2</v>
      </c>
      <c r="G3498" s="14"/>
      <c r="H3498" s="14"/>
      <c r="I3498" s="14"/>
      <c r="J3498" s="14"/>
      <c r="K3498" s="14"/>
      <c r="L3498" s="14">
        <v>1</v>
      </c>
      <c r="M3498" s="14"/>
      <c r="N3498" s="14"/>
      <c r="O3498" s="14"/>
      <c r="P3498" s="14"/>
      <c r="Q3498" s="14"/>
      <c r="R3498" s="14"/>
      <c r="S3498" s="4"/>
      <c r="T3498" s="4"/>
      <c r="U3498" s="4"/>
      <c r="V3498" s="4"/>
      <c r="W3498" s="4"/>
      <c r="X3498" s="4"/>
      <c r="Y3498" s="4"/>
      <c r="Z3498" s="4"/>
      <c r="AA3498" s="4"/>
      <c r="AB3498" s="4"/>
      <c r="AC3498" s="8"/>
      <c r="AD3498" s="8"/>
      <c r="AE3498" s="8"/>
      <c r="AF3498" s="8"/>
      <c r="AG3498" s="8"/>
      <c r="AH3498" s="8"/>
      <c r="AI3498" s="8"/>
      <c r="AJ3498" s="8"/>
      <c r="AK3498" s="8"/>
      <c r="AL3498" s="8"/>
      <c r="AM3498" s="8"/>
      <c r="AN3498" s="8"/>
      <c r="AO3498" s="8"/>
      <c r="AP3498" s="8"/>
      <c r="AQ3498" s="15"/>
      <c r="AR3498" s="15"/>
      <c r="AS3498" s="15"/>
      <c r="AT3498" s="15"/>
      <c r="AU3498" s="15"/>
      <c r="AV3498" s="15"/>
      <c r="AW3498" s="15"/>
      <c r="AX3498" s="15"/>
      <c r="AY3498" s="15"/>
      <c r="AZ3498" s="15"/>
      <c r="BA3498" s="10"/>
      <c r="BB3498" s="10"/>
    </row>
    <row r="3499" spans="2:54" ht="15" customHeight="1" x14ac:dyDescent="0.2">
      <c r="B3499" s="1"/>
      <c r="C3499" s="37"/>
      <c r="D3499" s="300" t="s">
        <v>513</v>
      </c>
      <c r="E3499" s="18"/>
      <c r="F3499" s="14"/>
      <c r="G3499" s="14"/>
      <c r="H3499" s="14"/>
      <c r="I3499" s="14"/>
      <c r="J3499" s="14"/>
      <c r="K3499" s="14"/>
      <c r="L3499" s="14"/>
      <c r="M3499" s="14"/>
      <c r="N3499" s="14"/>
      <c r="O3499" s="14"/>
      <c r="P3499" s="14"/>
      <c r="Q3499" s="14"/>
      <c r="R3499" s="14"/>
      <c r="S3499" s="4"/>
      <c r="T3499" s="4"/>
      <c r="U3499" s="4"/>
      <c r="V3499" s="4"/>
      <c r="W3499" s="4"/>
      <c r="X3499" s="4"/>
      <c r="Y3499" s="4"/>
      <c r="Z3499" s="4"/>
      <c r="AA3499" s="4"/>
      <c r="AB3499" s="4"/>
      <c r="AC3499" s="8"/>
      <c r="AD3499" s="8"/>
      <c r="AE3499" s="8"/>
      <c r="AF3499" s="8"/>
      <c r="AG3499" s="8"/>
      <c r="AH3499" s="8"/>
      <c r="AI3499" s="8"/>
      <c r="AJ3499" s="8"/>
      <c r="AK3499" s="8"/>
      <c r="AL3499" s="8"/>
      <c r="AM3499" s="8"/>
      <c r="AN3499" s="8"/>
      <c r="AO3499" s="8"/>
      <c r="AP3499" s="8"/>
      <c r="AQ3499" s="15"/>
      <c r="AR3499" s="15"/>
      <c r="AS3499" s="15"/>
      <c r="AT3499" s="15"/>
      <c r="AU3499" s="15"/>
      <c r="AV3499" s="15"/>
      <c r="AW3499" s="15"/>
      <c r="AX3499" s="15"/>
      <c r="AY3499" s="15"/>
      <c r="AZ3499" s="15"/>
      <c r="BA3499" s="10"/>
      <c r="BB3499" s="10"/>
    </row>
    <row r="3500" spans="2:54" ht="15" customHeight="1" x14ac:dyDescent="0.2">
      <c r="B3500" s="1"/>
      <c r="C3500" s="38"/>
      <c r="D3500" s="300" t="s">
        <v>514</v>
      </c>
      <c r="E3500" s="18"/>
      <c r="F3500" s="14"/>
      <c r="G3500" s="14"/>
      <c r="H3500" s="14"/>
      <c r="I3500" s="14"/>
      <c r="J3500" s="14"/>
      <c r="K3500" s="14"/>
      <c r="L3500" s="14"/>
      <c r="M3500" s="14"/>
      <c r="N3500" s="14"/>
      <c r="O3500" s="14"/>
      <c r="P3500" s="14"/>
      <c r="Q3500" s="14"/>
      <c r="R3500" s="14"/>
      <c r="S3500" s="4"/>
      <c r="T3500" s="4"/>
      <c r="U3500" s="4"/>
      <c r="V3500" s="4"/>
      <c r="W3500" s="4"/>
      <c r="X3500" s="4"/>
      <c r="Y3500" s="4"/>
      <c r="Z3500" s="4"/>
      <c r="AA3500" s="4"/>
      <c r="AB3500" s="4"/>
      <c r="AC3500" s="8"/>
      <c r="AD3500" s="8"/>
      <c r="AE3500" s="8"/>
      <c r="AF3500" s="8"/>
      <c r="AG3500" s="8"/>
      <c r="AH3500" s="8"/>
      <c r="AI3500" s="8"/>
      <c r="AJ3500" s="8"/>
      <c r="AK3500" s="8"/>
      <c r="AL3500" s="8"/>
      <c r="AM3500" s="8"/>
      <c r="AN3500" s="8"/>
      <c r="AO3500" s="8"/>
      <c r="AP3500" s="8"/>
      <c r="AQ3500" s="15"/>
      <c r="AR3500" s="15"/>
      <c r="AS3500" s="15"/>
      <c r="AT3500" s="15"/>
      <c r="AU3500" s="15"/>
      <c r="AV3500" s="15"/>
      <c r="AW3500" s="15"/>
      <c r="AX3500" s="15"/>
      <c r="AY3500" s="15"/>
      <c r="AZ3500" s="15"/>
      <c r="BA3500" s="10"/>
      <c r="BB3500" s="10"/>
    </row>
    <row r="3501" spans="2:54" ht="15" customHeight="1" x14ac:dyDescent="0.2">
      <c r="B3501" s="1"/>
      <c r="C3501" s="39">
        <v>30</v>
      </c>
      <c r="D3501" s="300" t="s">
        <v>80</v>
      </c>
      <c r="E3501" s="18"/>
      <c r="F3501" s="14"/>
      <c r="G3501" s="14"/>
      <c r="H3501" s="14"/>
      <c r="I3501" s="14"/>
      <c r="J3501" s="14"/>
      <c r="K3501" s="14"/>
      <c r="L3501" s="14"/>
      <c r="M3501" s="14"/>
      <c r="N3501" s="14"/>
      <c r="O3501" s="14"/>
      <c r="P3501" s="14"/>
      <c r="Q3501" s="14"/>
      <c r="R3501" s="14"/>
      <c r="S3501" s="4"/>
      <c r="T3501" s="4"/>
      <c r="U3501" s="4"/>
      <c r="V3501" s="4"/>
      <c r="W3501" s="4"/>
      <c r="X3501" s="4"/>
      <c r="Y3501" s="4"/>
      <c r="Z3501" s="5"/>
      <c r="AA3501" s="5"/>
      <c r="AB3501" s="5"/>
      <c r="AC3501" s="8"/>
      <c r="AD3501" s="8"/>
      <c r="AE3501" s="8"/>
      <c r="AF3501" s="8"/>
      <c r="AG3501" s="8"/>
      <c r="AH3501" s="8"/>
      <c r="AI3501" s="8"/>
      <c r="AJ3501" s="8"/>
      <c r="AK3501" s="8"/>
      <c r="AL3501" s="8"/>
      <c r="AM3501" s="8"/>
      <c r="AN3501" s="8"/>
      <c r="AO3501" s="8"/>
      <c r="AP3501" s="8"/>
      <c r="AQ3501" s="15"/>
      <c r="AR3501" s="15"/>
      <c r="AS3501" s="15"/>
      <c r="AT3501" s="15"/>
      <c r="AU3501" s="15"/>
      <c r="AV3501" s="15"/>
      <c r="AW3501" s="15"/>
      <c r="AX3501" s="15"/>
      <c r="AY3501" s="15"/>
      <c r="AZ3501" s="15"/>
      <c r="BA3501" s="10"/>
      <c r="BB3501" s="10"/>
    </row>
    <row r="3502" spans="2:54" ht="15" customHeight="1" x14ac:dyDescent="0.2">
      <c r="B3502" s="1"/>
      <c r="C3502" s="39">
        <v>31</v>
      </c>
      <c r="D3502" s="17" t="s">
        <v>81</v>
      </c>
      <c r="E3502" s="18"/>
      <c r="F3502" s="14"/>
      <c r="G3502" s="14"/>
      <c r="H3502" s="14"/>
      <c r="I3502" s="14"/>
      <c r="J3502" s="14"/>
      <c r="K3502" s="14"/>
      <c r="L3502" s="14"/>
      <c r="M3502" s="14"/>
      <c r="N3502" s="14"/>
      <c r="O3502" s="14"/>
      <c r="P3502" s="14"/>
      <c r="Q3502" s="14"/>
      <c r="R3502" s="14"/>
      <c r="S3502" s="4"/>
      <c r="T3502" s="4"/>
      <c r="U3502" s="4"/>
      <c r="V3502" s="4"/>
      <c r="W3502" s="4"/>
      <c r="X3502" s="4"/>
      <c r="Y3502" s="4"/>
      <c r="Z3502" s="4"/>
      <c r="AA3502" s="4"/>
      <c r="AB3502" s="4"/>
      <c r="AC3502" s="8"/>
      <c r="AD3502" s="8"/>
      <c r="AE3502" s="8"/>
      <c r="AF3502" s="8"/>
      <c r="AG3502" s="8"/>
      <c r="AH3502" s="8"/>
      <c r="AI3502" s="8"/>
      <c r="AJ3502" s="8"/>
      <c r="AK3502" s="8"/>
      <c r="AL3502" s="8"/>
      <c r="AM3502" s="8"/>
      <c r="AN3502" s="8"/>
      <c r="AO3502" s="8"/>
      <c r="AP3502" s="8"/>
      <c r="AQ3502" s="15"/>
      <c r="AR3502" s="15"/>
      <c r="AS3502" s="15"/>
      <c r="AT3502" s="15"/>
      <c r="AU3502" s="15"/>
      <c r="AV3502" s="15"/>
      <c r="AW3502" s="15"/>
      <c r="AX3502" s="15"/>
      <c r="AY3502" s="15"/>
      <c r="AZ3502" s="15"/>
      <c r="BA3502" s="10"/>
      <c r="BB3502" s="10"/>
    </row>
    <row r="3503" spans="2:54" ht="15" customHeight="1" x14ac:dyDescent="0.2">
      <c r="B3503" s="1"/>
      <c r="C3503" s="39">
        <v>32</v>
      </c>
      <c r="D3503" s="17" t="s">
        <v>82</v>
      </c>
      <c r="E3503" s="18"/>
      <c r="F3503" s="14"/>
      <c r="G3503" s="14"/>
      <c r="H3503" s="14"/>
      <c r="I3503" s="14"/>
      <c r="J3503" s="14"/>
      <c r="K3503" s="14"/>
      <c r="L3503" s="14"/>
      <c r="M3503" s="14"/>
      <c r="N3503" s="14"/>
      <c r="O3503" s="14"/>
      <c r="P3503" s="14"/>
      <c r="Q3503" s="14"/>
      <c r="R3503" s="14"/>
      <c r="S3503" s="4"/>
      <c r="T3503" s="4"/>
      <c r="U3503" s="4"/>
      <c r="V3503" s="4"/>
      <c r="W3503" s="4"/>
      <c r="X3503" s="4"/>
      <c r="Y3503" s="4"/>
      <c r="Z3503" s="4"/>
      <c r="AA3503" s="4"/>
      <c r="AB3503" s="4"/>
      <c r="AC3503" s="8"/>
      <c r="AD3503" s="8"/>
      <c r="AE3503" s="8"/>
      <c r="AF3503" s="8"/>
      <c r="AG3503" s="8"/>
      <c r="AH3503" s="8"/>
      <c r="AI3503" s="8"/>
      <c r="AJ3503" s="8"/>
      <c r="AK3503" s="8"/>
      <c r="AL3503" s="8"/>
      <c r="AM3503" s="8"/>
      <c r="AN3503" s="8"/>
      <c r="AO3503" s="8"/>
      <c r="AP3503" s="8"/>
      <c r="AQ3503" s="15"/>
      <c r="AR3503" s="15"/>
      <c r="AS3503" s="15"/>
      <c r="AT3503" s="15"/>
      <c r="AU3503" s="15"/>
      <c r="AV3503" s="15"/>
      <c r="AW3503" s="15"/>
      <c r="AX3503" s="15"/>
      <c r="AY3503" s="15"/>
      <c r="AZ3503" s="15"/>
      <c r="BA3503" s="10"/>
      <c r="BB3503" s="10"/>
    </row>
    <row r="3504" spans="2:54" ht="15" customHeight="1" x14ac:dyDescent="0.2">
      <c r="B3504" s="1"/>
      <c r="C3504" s="22"/>
      <c r="D3504" s="293" t="s">
        <v>515</v>
      </c>
      <c r="E3504" s="18">
        <v>15</v>
      </c>
      <c r="F3504" s="14">
        <v>8</v>
      </c>
      <c r="G3504" s="14">
        <v>10</v>
      </c>
      <c r="H3504" s="14"/>
      <c r="I3504" s="14"/>
      <c r="J3504" s="14"/>
      <c r="K3504" s="14"/>
      <c r="L3504" s="14"/>
      <c r="M3504" s="14"/>
      <c r="N3504" s="14"/>
      <c r="O3504" s="14"/>
      <c r="P3504" s="14"/>
      <c r="Q3504" s="14"/>
      <c r="R3504" s="14"/>
      <c r="S3504" s="4"/>
      <c r="T3504" s="4"/>
      <c r="U3504" s="4"/>
      <c r="V3504" s="4"/>
      <c r="W3504" s="4"/>
      <c r="X3504" s="4"/>
      <c r="Y3504" s="4"/>
      <c r="Z3504" s="4"/>
      <c r="AA3504" s="4"/>
      <c r="AB3504" s="4"/>
      <c r="AC3504" s="8"/>
      <c r="AD3504" s="8"/>
      <c r="AE3504" s="8"/>
      <c r="AF3504" s="8"/>
      <c r="AG3504" s="8"/>
      <c r="AH3504" s="8"/>
      <c r="AI3504" s="8"/>
      <c r="AJ3504" s="8"/>
      <c r="AK3504" s="8"/>
      <c r="AL3504" s="8"/>
      <c r="AM3504" s="8">
        <v>3</v>
      </c>
      <c r="AN3504" s="8">
        <v>3</v>
      </c>
      <c r="AO3504" s="8"/>
      <c r="AP3504" s="8">
        <v>3</v>
      </c>
      <c r="AQ3504" s="15"/>
      <c r="AR3504" s="15"/>
      <c r="AS3504" s="15"/>
      <c r="AT3504" s="15"/>
      <c r="AU3504" s="15"/>
      <c r="AV3504" s="15"/>
      <c r="AW3504" s="15"/>
      <c r="AX3504" s="15"/>
      <c r="AY3504" s="15"/>
      <c r="AZ3504" s="15"/>
      <c r="BA3504" s="10"/>
      <c r="BB3504" s="10"/>
    </row>
    <row r="3505" spans="2:54" ht="15" customHeight="1" x14ac:dyDescent="0.2">
      <c r="B3505" s="1"/>
      <c r="C3505" s="40">
        <v>33</v>
      </c>
      <c r="D3505" s="17" t="s">
        <v>83</v>
      </c>
      <c r="E3505" s="18"/>
      <c r="F3505" s="14"/>
      <c r="G3505" s="14"/>
      <c r="H3505" s="14"/>
      <c r="I3505" s="14"/>
      <c r="J3505" s="14"/>
      <c r="K3505" s="14"/>
      <c r="L3505" s="14"/>
      <c r="M3505" s="14"/>
      <c r="N3505" s="14"/>
      <c r="O3505" s="14"/>
      <c r="P3505" s="14"/>
      <c r="Q3505" s="14"/>
      <c r="R3505" s="14"/>
      <c r="S3505" s="4"/>
      <c r="T3505" s="4"/>
      <c r="U3505" s="4"/>
      <c r="V3505" s="4"/>
      <c r="W3505" s="4"/>
      <c r="X3505" s="4"/>
      <c r="Y3505" s="4"/>
      <c r="Z3505" s="4"/>
      <c r="AA3505" s="4"/>
      <c r="AB3505" s="4"/>
      <c r="AC3505" s="8"/>
      <c r="AD3505" s="8"/>
      <c r="AE3505" s="8"/>
      <c r="AF3505" s="8"/>
      <c r="AG3505" s="8"/>
      <c r="AH3505" s="8"/>
      <c r="AI3505" s="8"/>
      <c r="AJ3505" s="8"/>
      <c r="AK3505" s="8"/>
      <c r="AL3505" s="8"/>
      <c r="AM3505" s="8"/>
      <c r="AN3505" s="8"/>
      <c r="AO3505" s="8"/>
      <c r="AP3505" s="8"/>
      <c r="AQ3505" s="15"/>
      <c r="AR3505" s="15"/>
      <c r="AS3505" s="15"/>
      <c r="AT3505" s="15"/>
      <c r="AU3505" s="15"/>
      <c r="AV3505" s="15"/>
      <c r="AW3505" s="15"/>
      <c r="AX3505" s="15"/>
      <c r="AY3505" s="15"/>
      <c r="AZ3505" s="15"/>
      <c r="BA3505" s="10"/>
      <c r="BB3505" s="10"/>
    </row>
    <row r="3506" spans="2:54" ht="15" customHeight="1" x14ac:dyDescent="0.2">
      <c r="B3506" s="1"/>
      <c r="C3506" s="40">
        <v>38</v>
      </c>
      <c r="D3506" s="17" t="s">
        <v>84</v>
      </c>
      <c r="E3506" s="18"/>
      <c r="F3506" s="14"/>
      <c r="G3506" s="14"/>
      <c r="H3506" s="14"/>
      <c r="I3506" s="14"/>
      <c r="J3506" s="14"/>
      <c r="K3506" s="14"/>
      <c r="L3506" s="14"/>
      <c r="M3506" s="14"/>
      <c r="N3506" s="14"/>
      <c r="O3506" s="14"/>
      <c r="P3506" s="14"/>
      <c r="Q3506" s="14"/>
      <c r="R3506" s="14"/>
      <c r="S3506" s="4"/>
      <c r="T3506" s="4"/>
      <c r="U3506" s="4"/>
      <c r="V3506" s="4"/>
      <c r="W3506" s="4"/>
      <c r="X3506" s="4"/>
      <c r="Y3506" s="4"/>
      <c r="Z3506" s="4"/>
      <c r="AA3506" s="4"/>
      <c r="AB3506" s="4"/>
      <c r="AC3506" s="8"/>
      <c r="AD3506" s="8"/>
      <c r="AE3506" s="8"/>
      <c r="AF3506" s="8"/>
      <c r="AG3506" s="8"/>
      <c r="AH3506" s="8"/>
      <c r="AI3506" s="8"/>
      <c r="AJ3506" s="8"/>
      <c r="AK3506" s="8"/>
      <c r="AL3506" s="8"/>
      <c r="AM3506" s="8"/>
      <c r="AN3506" s="8"/>
      <c r="AO3506" s="8"/>
      <c r="AP3506" s="8"/>
      <c r="AQ3506" s="15"/>
      <c r="AR3506" s="15"/>
      <c r="AS3506" s="15"/>
      <c r="AT3506" s="15"/>
      <c r="AU3506" s="15"/>
      <c r="AV3506" s="15"/>
      <c r="AW3506" s="15"/>
      <c r="AX3506" s="15"/>
      <c r="AY3506" s="15"/>
      <c r="AZ3506" s="15"/>
      <c r="BA3506" s="10"/>
      <c r="BB3506" s="10"/>
    </row>
    <row r="3507" spans="2:54" ht="15" customHeight="1" x14ac:dyDescent="0.2">
      <c r="B3507" s="1"/>
      <c r="C3507" s="40">
        <v>34</v>
      </c>
      <c r="D3507" s="17" t="s">
        <v>85</v>
      </c>
      <c r="E3507" s="18"/>
      <c r="F3507" s="14"/>
      <c r="G3507" s="14"/>
      <c r="H3507" s="14"/>
      <c r="I3507" s="14"/>
      <c r="J3507" s="14"/>
      <c r="K3507" s="14"/>
      <c r="L3507" s="14"/>
      <c r="M3507" s="14"/>
      <c r="N3507" s="14"/>
      <c r="O3507" s="14"/>
      <c r="P3507" s="14"/>
      <c r="Q3507" s="14"/>
      <c r="R3507" s="14"/>
      <c r="S3507" s="4"/>
      <c r="T3507" s="4"/>
      <c r="U3507" s="4"/>
      <c r="V3507" s="4"/>
      <c r="W3507" s="4"/>
      <c r="X3507" s="4"/>
      <c r="Y3507" s="4"/>
      <c r="Z3507" s="4"/>
      <c r="AA3507" s="4"/>
      <c r="AB3507" s="4"/>
      <c r="AC3507" s="8"/>
      <c r="AD3507" s="8"/>
      <c r="AE3507" s="8"/>
      <c r="AF3507" s="8"/>
      <c r="AG3507" s="8"/>
      <c r="AH3507" s="8"/>
      <c r="AI3507" s="8"/>
      <c r="AJ3507" s="8"/>
      <c r="AK3507" s="8"/>
      <c r="AL3507" s="8"/>
      <c r="AM3507" s="8"/>
      <c r="AN3507" s="8"/>
      <c r="AO3507" s="8"/>
      <c r="AP3507" s="8"/>
      <c r="AQ3507" s="15"/>
      <c r="AR3507" s="15"/>
      <c r="AS3507" s="15"/>
      <c r="AT3507" s="15"/>
      <c r="AU3507" s="15"/>
      <c r="AV3507" s="15"/>
      <c r="AW3507" s="15"/>
      <c r="AX3507" s="15"/>
      <c r="AY3507" s="15"/>
      <c r="AZ3507" s="15"/>
      <c r="BA3507" s="10"/>
      <c r="BB3507" s="10"/>
    </row>
    <row r="3508" spans="2:54" ht="15" customHeight="1" x14ac:dyDescent="0.2">
      <c r="B3508" s="1"/>
      <c r="C3508" s="22"/>
      <c r="D3508" s="293" t="s">
        <v>517</v>
      </c>
      <c r="E3508" s="18">
        <v>4</v>
      </c>
      <c r="F3508" s="14">
        <v>4</v>
      </c>
      <c r="G3508" s="14">
        <v>6</v>
      </c>
      <c r="H3508" s="14">
        <v>3</v>
      </c>
      <c r="I3508" s="14">
        <v>3</v>
      </c>
      <c r="J3508" s="14"/>
      <c r="K3508" s="14"/>
      <c r="L3508" s="14"/>
      <c r="M3508" s="14"/>
      <c r="N3508" s="14"/>
      <c r="O3508" s="14"/>
      <c r="P3508" s="14"/>
      <c r="Q3508" s="14"/>
      <c r="R3508" s="14"/>
      <c r="S3508" s="4"/>
      <c r="T3508" s="4"/>
      <c r="U3508" s="4"/>
      <c r="V3508" s="4"/>
      <c r="W3508" s="4"/>
      <c r="X3508" s="4"/>
      <c r="Y3508" s="4"/>
      <c r="Z3508" s="4"/>
      <c r="AA3508" s="4"/>
      <c r="AB3508" s="4"/>
      <c r="AC3508" s="8"/>
      <c r="AD3508" s="8"/>
      <c r="AE3508" s="8"/>
      <c r="AF3508" s="8"/>
      <c r="AG3508" s="8"/>
      <c r="AH3508" s="8"/>
      <c r="AI3508" s="8"/>
      <c r="AJ3508" s="8"/>
      <c r="AK3508" s="8"/>
      <c r="AL3508" s="8"/>
      <c r="AM3508" s="8"/>
      <c r="AN3508" s="8"/>
      <c r="AO3508" s="8"/>
      <c r="AP3508" s="8"/>
      <c r="AQ3508" s="15"/>
      <c r="AR3508" s="15"/>
      <c r="AS3508" s="15"/>
      <c r="AT3508" s="15"/>
      <c r="AU3508" s="15"/>
      <c r="AV3508" s="15"/>
      <c r="AW3508" s="15"/>
      <c r="AX3508" s="15"/>
      <c r="AY3508" s="15"/>
      <c r="AZ3508" s="15"/>
      <c r="BA3508" s="10"/>
      <c r="BB3508" s="10"/>
    </row>
    <row r="3509" spans="2:54" ht="15" customHeight="1" x14ac:dyDescent="0.2">
      <c r="B3509" s="1"/>
      <c r="C3509" s="22"/>
      <c r="D3509" s="17"/>
      <c r="E3509" s="18"/>
      <c r="F3509" s="14"/>
      <c r="G3509" s="14"/>
      <c r="H3509" s="14"/>
      <c r="I3509" s="14"/>
      <c r="J3509" s="14"/>
      <c r="K3509" s="14"/>
      <c r="L3509" s="14"/>
      <c r="M3509" s="14"/>
      <c r="N3509" s="14"/>
      <c r="O3509" s="14"/>
      <c r="P3509" s="14"/>
      <c r="Q3509" s="14"/>
      <c r="R3509" s="14"/>
      <c r="S3509" s="4"/>
      <c r="T3509" s="4"/>
      <c r="U3509" s="4"/>
      <c r="V3509" s="4"/>
      <c r="W3509" s="4"/>
      <c r="X3509" s="4"/>
      <c r="Y3509" s="4"/>
      <c r="Z3509" s="4"/>
      <c r="AA3509" s="4"/>
      <c r="AB3509" s="4"/>
      <c r="AC3509" s="8"/>
      <c r="AD3509" s="8"/>
      <c r="AE3509" s="8"/>
      <c r="AF3509" s="8"/>
      <c r="AG3509" s="8"/>
      <c r="AH3509" s="8"/>
      <c r="AI3509" s="8"/>
      <c r="AJ3509" s="8"/>
      <c r="AK3509" s="8"/>
      <c r="AL3509" s="8"/>
      <c r="AM3509" s="8"/>
      <c r="AN3509" s="8"/>
      <c r="AO3509" s="8"/>
      <c r="AP3509" s="8"/>
      <c r="AQ3509" s="15"/>
      <c r="AR3509" s="15"/>
      <c r="AS3509" s="15"/>
      <c r="AT3509" s="15"/>
      <c r="AU3509" s="15"/>
      <c r="AV3509" s="15"/>
      <c r="AW3509" s="15"/>
      <c r="AX3509" s="15"/>
      <c r="AY3509" s="15"/>
      <c r="AZ3509" s="15"/>
      <c r="BA3509" s="10"/>
      <c r="BB3509" s="10"/>
    </row>
    <row r="3510" spans="2:54" ht="15" customHeight="1" x14ac:dyDescent="0.2">
      <c r="B3510" s="1"/>
      <c r="C3510" s="22"/>
      <c r="D3510" s="303"/>
      <c r="E3510" s="18"/>
      <c r="F3510" s="14"/>
      <c r="G3510" s="14"/>
      <c r="H3510" s="14"/>
      <c r="I3510" s="14"/>
      <c r="J3510" s="14"/>
      <c r="K3510" s="14"/>
      <c r="L3510" s="14"/>
      <c r="M3510" s="14"/>
      <c r="N3510" s="14"/>
      <c r="O3510" s="14"/>
      <c r="P3510" s="14"/>
      <c r="Q3510" s="14"/>
      <c r="R3510" s="14"/>
      <c r="S3510" s="4"/>
      <c r="T3510" s="4"/>
      <c r="U3510" s="4"/>
      <c r="V3510" s="4"/>
      <c r="W3510" s="4"/>
      <c r="X3510" s="4"/>
      <c r="Y3510" s="4"/>
      <c r="Z3510" s="4"/>
      <c r="AA3510" s="4"/>
      <c r="AB3510" s="4"/>
      <c r="AC3510" s="8"/>
      <c r="AD3510" s="8"/>
      <c r="AE3510" s="8"/>
      <c r="AF3510" s="8"/>
      <c r="AG3510" s="8"/>
      <c r="AH3510" s="8"/>
      <c r="AI3510" s="8"/>
      <c r="AJ3510" s="8"/>
      <c r="AK3510" s="8"/>
      <c r="AL3510" s="8"/>
      <c r="AM3510" s="8"/>
      <c r="AN3510" s="8"/>
      <c r="AO3510" s="8"/>
      <c r="AP3510" s="8"/>
      <c r="AQ3510" s="15"/>
      <c r="AR3510" s="15"/>
      <c r="AS3510" s="15"/>
      <c r="AT3510" s="15"/>
      <c r="AU3510" s="15"/>
      <c r="AV3510" s="15"/>
      <c r="AW3510" s="15"/>
      <c r="AX3510" s="15"/>
      <c r="AY3510" s="15"/>
      <c r="AZ3510" s="15"/>
      <c r="BA3510" s="10"/>
      <c r="BB3510" s="10"/>
    </row>
    <row r="3511" spans="2:54" ht="15" customHeight="1" x14ac:dyDescent="0.2">
      <c r="B3511" s="1"/>
      <c r="C3511" s="42">
        <v>35</v>
      </c>
      <c r="D3511" s="293" t="s">
        <v>87</v>
      </c>
      <c r="E3511" s="18">
        <v>6</v>
      </c>
      <c r="F3511" s="14"/>
      <c r="G3511" s="14">
        <v>5</v>
      </c>
      <c r="H3511" s="14">
        <v>2</v>
      </c>
      <c r="I3511" s="14"/>
      <c r="J3511" s="14"/>
      <c r="K3511" s="14"/>
      <c r="L3511" s="14"/>
      <c r="M3511" s="14"/>
      <c r="N3511" s="14"/>
      <c r="O3511" s="14"/>
      <c r="P3511" s="14"/>
      <c r="Q3511" s="14"/>
      <c r="R3511" s="14"/>
      <c r="S3511" s="4"/>
      <c r="T3511" s="4"/>
      <c r="U3511" s="4"/>
      <c r="V3511" s="4"/>
      <c r="W3511" s="4"/>
      <c r="X3511" s="4"/>
      <c r="Y3511" s="4"/>
      <c r="Z3511" s="4"/>
      <c r="AA3511" s="4"/>
      <c r="AB3511" s="4"/>
      <c r="AC3511" s="8"/>
      <c r="AD3511" s="8"/>
      <c r="AE3511" s="8"/>
      <c r="AF3511" s="8"/>
      <c r="AG3511" s="8"/>
      <c r="AH3511" s="8"/>
      <c r="AI3511" s="8"/>
      <c r="AJ3511" s="8"/>
      <c r="AK3511" s="8"/>
      <c r="AL3511" s="8"/>
      <c r="AM3511" s="8"/>
      <c r="AN3511" s="8"/>
      <c r="AO3511" s="8"/>
      <c r="AP3511" s="8"/>
      <c r="AQ3511" s="15"/>
      <c r="AR3511" s="15"/>
      <c r="AS3511" s="15"/>
      <c r="AT3511" s="15"/>
      <c r="AU3511" s="15"/>
      <c r="AV3511" s="15"/>
      <c r="AW3511" s="15"/>
      <c r="AX3511" s="15"/>
      <c r="AY3511" s="15"/>
      <c r="AZ3511" s="15"/>
      <c r="BA3511" s="10"/>
      <c r="BB3511" s="10"/>
    </row>
    <row r="3512" spans="2:54" ht="15" customHeight="1" x14ac:dyDescent="0.2">
      <c r="B3512" s="1"/>
      <c r="C3512" s="1"/>
      <c r="D3512" s="43"/>
      <c r="E3512" s="14"/>
      <c r="F3512" s="14"/>
      <c r="G3512" s="14"/>
      <c r="H3512" s="14"/>
      <c r="I3512" s="14"/>
      <c r="J3512" s="14"/>
      <c r="K3512" s="14"/>
      <c r="L3512" s="14"/>
      <c r="M3512" s="14"/>
      <c r="N3512" s="14"/>
      <c r="O3512" s="14"/>
      <c r="P3512" s="14"/>
      <c r="Q3512" s="14"/>
      <c r="R3512" s="14"/>
      <c r="S3512" s="4"/>
      <c r="T3512" s="4"/>
      <c r="U3512" s="4"/>
      <c r="V3512" s="4"/>
      <c r="W3512" s="4"/>
      <c r="X3512" s="4"/>
      <c r="Y3512" s="4"/>
      <c r="Z3512" s="4"/>
      <c r="AA3512" s="4"/>
      <c r="AB3512" s="4"/>
      <c r="AC3512" s="8"/>
      <c r="AD3512" s="8"/>
      <c r="AE3512" s="8"/>
      <c r="AF3512" s="8"/>
      <c r="AG3512" s="8"/>
      <c r="AH3512" s="8"/>
      <c r="AI3512" s="8"/>
      <c r="AJ3512" s="8"/>
      <c r="AK3512" s="8"/>
      <c r="AL3512" s="8"/>
      <c r="AM3512" s="8"/>
      <c r="AN3512" s="8"/>
      <c r="AO3512" s="8"/>
      <c r="AP3512" s="8"/>
      <c r="AQ3512" s="15"/>
      <c r="AR3512" s="15"/>
      <c r="AS3512" s="15"/>
      <c r="AT3512" s="15"/>
      <c r="AU3512" s="15"/>
      <c r="AV3512" s="15"/>
      <c r="AW3512" s="15"/>
      <c r="AX3512" s="15"/>
      <c r="AY3512" s="15"/>
      <c r="AZ3512" s="15"/>
      <c r="BA3512" s="10"/>
      <c r="BB3512" s="10"/>
    </row>
    <row r="3513" spans="2:54" ht="15" customHeight="1" x14ac:dyDescent="0.2">
      <c r="B3513" s="1"/>
      <c r="C3513" s="1"/>
      <c r="E3513" s="14"/>
      <c r="F3513" s="14"/>
      <c r="G3513" s="14"/>
      <c r="H3513" s="14"/>
      <c r="I3513" s="14"/>
      <c r="J3513" s="14"/>
      <c r="K3513" s="14"/>
      <c r="L3513" s="14"/>
      <c r="M3513" s="14"/>
      <c r="N3513" s="14"/>
      <c r="O3513" s="14"/>
      <c r="P3513" s="14"/>
      <c r="Q3513" s="14"/>
      <c r="R3513" s="14"/>
      <c r="S3513" s="4"/>
      <c r="T3513" s="4"/>
      <c r="U3513" s="4"/>
      <c r="V3513" s="4"/>
      <c r="W3513" s="4"/>
      <c r="X3513" s="4"/>
      <c r="Y3513" s="4"/>
      <c r="Z3513" s="4"/>
      <c r="AA3513" s="4"/>
      <c r="AB3513" s="4"/>
      <c r="AC3513" s="8"/>
      <c r="AD3513" s="8"/>
      <c r="AE3513" s="8"/>
      <c r="AF3513" s="8"/>
      <c r="AG3513" s="8"/>
      <c r="AH3513" s="8"/>
      <c r="AI3513" s="8"/>
      <c r="AJ3513" s="8"/>
      <c r="AK3513" s="8"/>
      <c r="AL3513" s="8"/>
      <c r="AM3513" s="8"/>
      <c r="AN3513" s="8"/>
      <c r="AO3513" s="8"/>
      <c r="AP3513" s="8"/>
      <c r="AQ3513" s="15"/>
      <c r="AR3513" s="15"/>
      <c r="AS3513" s="15"/>
      <c r="AT3513" s="15"/>
      <c r="AU3513" s="15"/>
      <c r="AV3513" s="15"/>
      <c r="AW3513" s="15"/>
      <c r="AX3513" s="15"/>
      <c r="AY3513" s="15"/>
      <c r="AZ3513" s="15"/>
      <c r="BA3513" s="10"/>
      <c r="BB3513" s="10"/>
    </row>
    <row r="3514" spans="2:54" ht="15" customHeight="1" x14ac:dyDescent="0.2">
      <c r="B3514" s="33"/>
      <c r="C3514" s="33"/>
      <c r="D3514" s="33"/>
      <c r="E3514" s="33">
        <f t="shared" ref="E3514:AZ3514" si="675">SUM(E3466:E3513)</f>
        <v>62</v>
      </c>
      <c r="F3514" s="33">
        <f t="shared" si="675"/>
        <v>35</v>
      </c>
      <c r="G3514" s="33">
        <f t="shared" si="675"/>
        <v>34</v>
      </c>
      <c r="H3514" s="33">
        <f t="shared" si="675"/>
        <v>15</v>
      </c>
      <c r="I3514" s="33">
        <f t="shared" si="675"/>
        <v>10</v>
      </c>
      <c r="J3514" s="33">
        <f t="shared" si="675"/>
        <v>5</v>
      </c>
      <c r="K3514" s="33">
        <f t="shared" si="675"/>
        <v>0</v>
      </c>
      <c r="L3514" s="33">
        <f t="shared" si="675"/>
        <v>5</v>
      </c>
      <c r="M3514" s="33">
        <f t="shared" si="675"/>
        <v>4</v>
      </c>
      <c r="N3514" s="33">
        <f t="shared" si="675"/>
        <v>3</v>
      </c>
      <c r="O3514" s="33">
        <f t="shared" si="675"/>
        <v>0</v>
      </c>
      <c r="P3514" s="33">
        <f t="shared" si="675"/>
        <v>0</v>
      </c>
      <c r="Q3514" s="33">
        <f t="shared" si="675"/>
        <v>0</v>
      </c>
      <c r="R3514" s="33">
        <f t="shared" si="675"/>
        <v>0</v>
      </c>
      <c r="S3514" s="33">
        <f t="shared" si="675"/>
        <v>0</v>
      </c>
      <c r="T3514" s="33">
        <f t="shared" si="675"/>
        <v>0</v>
      </c>
      <c r="U3514" s="33">
        <f t="shared" si="675"/>
        <v>0</v>
      </c>
      <c r="V3514" s="33">
        <f t="shared" si="675"/>
        <v>0</v>
      </c>
      <c r="W3514" s="33">
        <f t="shared" si="675"/>
        <v>0</v>
      </c>
      <c r="X3514" s="33">
        <f t="shared" si="675"/>
        <v>0</v>
      </c>
      <c r="Y3514" s="33">
        <f t="shared" si="675"/>
        <v>0</v>
      </c>
      <c r="Z3514" s="33">
        <f t="shared" si="675"/>
        <v>0</v>
      </c>
      <c r="AA3514" s="33">
        <f t="shared" si="675"/>
        <v>0</v>
      </c>
      <c r="AB3514" s="33">
        <f t="shared" si="675"/>
        <v>0</v>
      </c>
      <c r="AC3514" s="33">
        <f t="shared" si="675"/>
        <v>40</v>
      </c>
      <c r="AD3514" s="33">
        <f t="shared" si="675"/>
        <v>0</v>
      </c>
      <c r="AE3514" s="33">
        <f t="shared" si="675"/>
        <v>0</v>
      </c>
      <c r="AF3514" s="33">
        <f t="shared" si="675"/>
        <v>6</v>
      </c>
      <c r="AG3514" s="33">
        <f t="shared" si="675"/>
        <v>0</v>
      </c>
      <c r="AH3514" s="33">
        <f t="shared" si="675"/>
        <v>0</v>
      </c>
      <c r="AI3514" s="33">
        <f t="shared" si="675"/>
        <v>1</v>
      </c>
      <c r="AJ3514" s="33">
        <f t="shared" si="675"/>
        <v>0</v>
      </c>
      <c r="AK3514" s="33">
        <f t="shared" si="675"/>
        <v>1</v>
      </c>
      <c r="AL3514" s="33">
        <f t="shared" si="675"/>
        <v>15</v>
      </c>
      <c r="AM3514" s="33">
        <f t="shared" si="675"/>
        <v>17</v>
      </c>
      <c r="AN3514" s="33">
        <f t="shared" si="675"/>
        <v>8</v>
      </c>
      <c r="AO3514" s="33">
        <f t="shared" si="675"/>
        <v>8</v>
      </c>
      <c r="AP3514" s="33">
        <f t="shared" si="675"/>
        <v>17</v>
      </c>
      <c r="AQ3514" s="33">
        <f t="shared" si="675"/>
        <v>0</v>
      </c>
      <c r="AR3514" s="33">
        <f t="shared" si="675"/>
        <v>1</v>
      </c>
      <c r="AS3514" s="33">
        <f t="shared" si="675"/>
        <v>0</v>
      </c>
      <c r="AT3514" s="33">
        <f t="shared" si="675"/>
        <v>0</v>
      </c>
      <c r="AU3514" s="33">
        <f t="shared" si="675"/>
        <v>0</v>
      </c>
      <c r="AV3514" s="33">
        <f t="shared" si="675"/>
        <v>0</v>
      </c>
      <c r="AW3514" s="33">
        <f t="shared" si="675"/>
        <v>0</v>
      </c>
      <c r="AX3514" s="33">
        <f t="shared" si="675"/>
        <v>0</v>
      </c>
      <c r="AY3514" s="33">
        <f t="shared" si="675"/>
        <v>0</v>
      </c>
      <c r="AZ3514" s="33">
        <f t="shared" si="675"/>
        <v>0</v>
      </c>
      <c r="BA3514" s="10"/>
      <c r="BB3514" s="10"/>
    </row>
    <row r="3515" spans="2:54" ht="15" customHeight="1" x14ac:dyDescent="0.2">
      <c r="B3515" s="44"/>
      <c r="C3515" s="44"/>
      <c r="D3515" s="44"/>
      <c r="E3515" s="44"/>
      <c r="F3515" s="44"/>
      <c r="G3515" s="44"/>
      <c r="H3515" s="44"/>
      <c r="I3515" s="44"/>
      <c r="J3515" s="44"/>
      <c r="K3515" s="44"/>
      <c r="L3515" s="44"/>
      <c r="M3515" s="44"/>
      <c r="N3515" s="44"/>
      <c r="O3515" s="44"/>
      <c r="P3515" s="44"/>
      <c r="Q3515" s="44"/>
      <c r="R3515" s="44"/>
      <c r="S3515" s="44"/>
      <c r="T3515" s="44"/>
      <c r="U3515" s="44"/>
      <c r="V3515" s="44"/>
      <c r="W3515" s="44"/>
      <c r="X3515" s="44"/>
      <c r="Y3515" s="44"/>
    </row>
    <row r="3516" spans="2:54" ht="15" customHeight="1" x14ac:dyDescent="0.2">
      <c r="B3516" s="44"/>
      <c r="C3516" s="44"/>
      <c r="D3516" s="44"/>
      <c r="E3516" s="44"/>
      <c r="F3516" s="44"/>
      <c r="G3516" s="44"/>
      <c r="H3516" s="44"/>
      <c r="I3516" s="44"/>
      <c r="J3516" s="44"/>
      <c r="K3516" s="44"/>
      <c r="L3516" s="44"/>
      <c r="M3516" s="44"/>
      <c r="N3516" s="44"/>
      <c r="O3516" s="44"/>
      <c r="P3516" s="44"/>
      <c r="Q3516" s="44"/>
      <c r="R3516" s="44"/>
      <c r="S3516" s="44"/>
      <c r="T3516" s="44"/>
      <c r="U3516" s="44"/>
      <c r="V3516" s="44"/>
      <c r="W3516" s="44"/>
      <c r="X3516" s="44"/>
      <c r="Y3516" s="44"/>
    </row>
    <row r="3517" spans="2:54" ht="15" customHeight="1" x14ac:dyDescent="0.2">
      <c r="B3517" s="44"/>
      <c r="C3517" s="44"/>
      <c r="D3517" s="44"/>
      <c r="E3517" s="44"/>
      <c r="F3517" s="44"/>
      <c r="G3517" s="44"/>
      <c r="H3517" s="44"/>
      <c r="I3517" s="44"/>
      <c r="J3517" s="44"/>
      <c r="K3517" s="44"/>
      <c r="L3517" s="44"/>
      <c r="M3517" s="44"/>
      <c r="N3517" s="44"/>
      <c r="O3517" s="44"/>
      <c r="P3517" s="44"/>
      <c r="Q3517" s="44"/>
      <c r="R3517" s="44"/>
      <c r="S3517" s="44"/>
      <c r="T3517" s="44"/>
      <c r="U3517" s="44"/>
      <c r="V3517" s="44"/>
      <c r="W3517" s="44"/>
      <c r="X3517" s="44"/>
      <c r="Y3517" s="44"/>
    </row>
    <row r="3518" spans="2:54" ht="15" customHeight="1" x14ac:dyDescent="0.2">
      <c r="B3518" s="45"/>
      <c r="C3518" s="45"/>
      <c r="D3518" s="45"/>
      <c r="E3518" s="45"/>
      <c r="F3518" s="45"/>
      <c r="G3518" s="45"/>
      <c r="H3518" s="45"/>
      <c r="I3518" s="45"/>
      <c r="J3518" s="44"/>
      <c r="K3518" s="44"/>
      <c r="L3518" s="44"/>
      <c r="M3518" s="44"/>
      <c r="N3518" s="44"/>
      <c r="O3518" s="44"/>
      <c r="P3518" s="44"/>
      <c r="Q3518" s="44"/>
      <c r="R3518" s="44"/>
      <c r="S3518" s="44"/>
      <c r="T3518" s="44"/>
      <c r="U3518" s="44"/>
      <c r="V3518" s="44"/>
      <c r="W3518" s="44"/>
      <c r="X3518" s="44"/>
      <c r="Y3518" s="44"/>
    </row>
    <row r="3519" spans="2:54" ht="15" customHeight="1" x14ac:dyDescent="0.2">
      <c r="B3519" s="45"/>
      <c r="C3519" s="45"/>
      <c r="D3519" s="45"/>
      <c r="E3519" s="45"/>
      <c r="F3519" s="45"/>
      <c r="G3519" s="45"/>
      <c r="H3519" s="45"/>
      <c r="I3519" s="45"/>
      <c r="J3519" s="44"/>
      <c r="K3519" s="44"/>
      <c r="L3519" s="44"/>
      <c r="M3519" s="46"/>
      <c r="N3519" s="46"/>
      <c r="O3519" s="46"/>
      <c r="P3519" s="46"/>
      <c r="Q3519" s="46"/>
      <c r="R3519" s="46"/>
      <c r="S3519" s="46"/>
      <c r="T3519" s="46"/>
      <c r="U3519" s="46"/>
      <c r="V3519" s="46"/>
      <c r="W3519" s="46"/>
      <c r="X3519" s="46"/>
      <c r="Y3519" s="46"/>
      <c r="Z3519" s="46"/>
      <c r="AA3519" s="46"/>
      <c r="AB3519" s="46"/>
    </row>
    <row r="3520" spans="2:54" ht="15" customHeight="1" x14ac:dyDescent="0.6">
      <c r="B3520" s="45"/>
      <c r="C3520" s="47" t="s">
        <v>88</v>
      </c>
      <c r="D3520" s="48"/>
      <c r="E3520" s="48"/>
      <c r="F3520" s="48"/>
      <c r="G3520" s="48"/>
      <c r="H3520" s="48"/>
      <c r="I3520" s="45"/>
      <c r="J3520" s="44"/>
      <c r="K3520" s="44"/>
      <c r="L3520" s="44"/>
      <c r="M3520" s="46"/>
      <c r="N3520" s="46"/>
      <c r="O3520" s="46"/>
      <c r="P3520" s="46"/>
      <c r="Q3520" s="46"/>
      <c r="R3520" s="46"/>
      <c r="S3520" s="46"/>
      <c r="T3520" s="46"/>
      <c r="U3520" s="46"/>
      <c r="V3520" s="46"/>
      <c r="W3520" s="46"/>
      <c r="X3520" s="46"/>
      <c r="Y3520" s="46"/>
      <c r="Z3520" s="46"/>
      <c r="AA3520" s="46"/>
      <c r="AB3520" s="46"/>
    </row>
    <row r="3521" spans="2:28" ht="15" customHeight="1" x14ac:dyDescent="0.2">
      <c r="B3521" s="45"/>
      <c r="C3521" s="49" t="s">
        <v>89</v>
      </c>
      <c r="D3521" s="33" t="s">
        <v>90</v>
      </c>
      <c r="E3521" s="33" t="s">
        <v>91</v>
      </c>
      <c r="F3521" s="33" t="s">
        <v>92</v>
      </c>
      <c r="G3521" s="50"/>
      <c r="H3521" s="50" t="s">
        <v>93</v>
      </c>
      <c r="I3521" s="45"/>
      <c r="J3521" s="44"/>
      <c r="K3521" s="44"/>
      <c r="L3521" s="44"/>
      <c r="M3521" s="46"/>
      <c r="N3521" s="46"/>
      <c r="O3521" s="46"/>
      <c r="P3521" s="46"/>
      <c r="Q3521" s="46"/>
      <c r="R3521" s="46"/>
      <c r="S3521" s="46"/>
      <c r="T3521" s="46"/>
      <c r="U3521" s="46"/>
      <c r="V3521" s="46"/>
      <c r="W3521" s="46"/>
      <c r="X3521" s="46"/>
      <c r="Z3521" s="51" t="s">
        <v>94</v>
      </c>
      <c r="AA3521" s="52"/>
      <c r="AB3521" s="52"/>
    </row>
    <row r="3522" spans="2:28" ht="15" customHeight="1" x14ac:dyDescent="0.2">
      <c r="B3522" s="45"/>
      <c r="C3522" s="53" t="s">
        <v>3</v>
      </c>
      <c r="D3522" s="15">
        <f>E3514</f>
        <v>62</v>
      </c>
      <c r="E3522" s="54">
        <f>T3525*D3522</f>
        <v>40362</v>
      </c>
      <c r="F3522" s="34">
        <f>U3524*D3522</f>
        <v>27280</v>
      </c>
      <c r="G3522" s="45"/>
      <c r="H3522" s="45"/>
      <c r="I3522" s="45"/>
      <c r="J3522" s="44"/>
      <c r="K3522" s="44"/>
      <c r="L3522" s="44"/>
      <c r="M3522" s="46"/>
      <c r="N3522" s="51" t="s">
        <v>95</v>
      </c>
      <c r="O3522" s="52"/>
      <c r="P3522" s="52"/>
      <c r="Q3522" s="52"/>
      <c r="R3522" s="52"/>
      <c r="S3522" s="51" t="s">
        <v>96</v>
      </c>
      <c r="T3522" s="52"/>
      <c r="U3522" s="46"/>
      <c r="V3522" s="51" t="s">
        <v>97</v>
      </c>
      <c r="W3522" s="52"/>
      <c r="X3522" s="46"/>
      <c r="Z3522" s="6" t="s">
        <v>98</v>
      </c>
      <c r="AA3522" s="55"/>
      <c r="AB3522" s="56"/>
    </row>
    <row r="3523" spans="2:28" ht="15" customHeight="1" x14ac:dyDescent="0.2">
      <c r="B3523" s="45"/>
      <c r="C3523" s="53" t="s">
        <v>99</v>
      </c>
      <c r="D3523" s="15">
        <f>F3514</f>
        <v>35</v>
      </c>
      <c r="E3523" s="54">
        <f>T3524*D3523</f>
        <v>22785</v>
      </c>
      <c r="F3523" s="34">
        <f>U3525*D3523</f>
        <v>15400</v>
      </c>
      <c r="G3523" s="45"/>
      <c r="H3523" s="45"/>
      <c r="I3523" s="45"/>
      <c r="J3523" s="44"/>
      <c r="K3523" s="44"/>
      <c r="L3523" s="44"/>
      <c r="M3523" s="46"/>
      <c r="N3523" s="6" t="s">
        <v>100</v>
      </c>
      <c r="O3523" s="52"/>
      <c r="P3523" s="52"/>
      <c r="Q3523" s="52"/>
      <c r="R3523" s="52"/>
      <c r="S3523" s="6"/>
      <c r="T3523" s="55" t="s">
        <v>101</v>
      </c>
      <c r="U3523" s="295"/>
      <c r="V3523" s="57" t="s">
        <v>102</v>
      </c>
      <c r="W3523" s="58">
        <f t="shared" ref="W3523:W3534" si="676">X3523*1.303</f>
        <v>8800.4619999999995</v>
      </c>
      <c r="X3523" s="59">
        <v>6754</v>
      </c>
      <c r="Z3523" s="60" t="s">
        <v>31</v>
      </c>
      <c r="AA3523" s="55">
        <f>AB3523*1.318</f>
        <v>6853.6</v>
      </c>
      <c r="AB3523" s="56">
        <v>5200</v>
      </c>
    </row>
    <row r="3524" spans="2:28" ht="15" customHeight="1" x14ac:dyDescent="0.2">
      <c r="B3524" s="45"/>
      <c r="C3524" s="53" t="s">
        <v>103</v>
      </c>
      <c r="D3524" s="15">
        <f>G3514</f>
        <v>34</v>
      </c>
      <c r="E3524" s="54">
        <f>T3527*D3524</f>
        <v>30600</v>
      </c>
      <c r="F3524" s="34">
        <f>U3526*D3524</f>
        <v>20638</v>
      </c>
      <c r="G3524" s="45"/>
      <c r="H3524" s="45"/>
      <c r="I3524" s="61"/>
      <c r="J3524" s="44"/>
      <c r="K3524" s="44"/>
      <c r="L3524" s="44"/>
      <c r="M3524" s="46"/>
      <c r="N3524" s="6"/>
      <c r="O3524" s="52"/>
      <c r="P3524" s="52"/>
      <c r="Q3524" s="52"/>
      <c r="R3524" s="52"/>
      <c r="S3524" s="6" t="s">
        <v>104</v>
      </c>
      <c r="T3524" s="55">
        <v>651</v>
      </c>
      <c r="U3524" s="295">
        <v>440</v>
      </c>
      <c r="V3524" s="57" t="s">
        <v>105</v>
      </c>
      <c r="W3524" s="58">
        <f t="shared" si="676"/>
        <v>8800.4619999999995</v>
      </c>
      <c r="X3524" s="62">
        <v>6754</v>
      </c>
      <c r="Z3524" s="6" t="s">
        <v>33</v>
      </c>
      <c r="AA3524" s="55">
        <f t="shared" ref="AA3524:AA3525" si="677">AB3524*1.318</f>
        <v>6853.6</v>
      </c>
      <c r="AB3524" s="56">
        <v>5200</v>
      </c>
    </row>
    <row r="3525" spans="2:28" ht="15" customHeight="1" x14ac:dyDescent="0.2">
      <c r="B3525" s="45"/>
      <c r="C3525" s="53" t="s">
        <v>106</v>
      </c>
      <c r="D3525" s="15">
        <f>H3514</f>
        <v>15</v>
      </c>
      <c r="E3525" s="54">
        <f>T3527*D3525</f>
        <v>13500</v>
      </c>
      <c r="F3525" s="34">
        <f>U3527*D3525</f>
        <v>9105</v>
      </c>
      <c r="G3525" s="45"/>
      <c r="H3525" s="45"/>
      <c r="I3525" s="45"/>
      <c r="J3525" s="44"/>
      <c r="K3525" s="44"/>
      <c r="L3525" s="44"/>
      <c r="M3525" s="46"/>
      <c r="N3525" s="6" t="s">
        <v>107</v>
      </c>
      <c r="O3525" s="52"/>
      <c r="P3525" s="52"/>
      <c r="Q3525" s="52"/>
      <c r="R3525" s="52"/>
      <c r="S3525" s="6" t="s">
        <v>108</v>
      </c>
      <c r="T3525" s="55">
        <v>651</v>
      </c>
      <c r="U3525" s="295">
        <v>440</v>
      </c>
      <c r="V3525" s="6" t="s">
        <v>109</v>
      </c>
      <c r="W3525" s="58">
        <f t="shared" si="676"/>
        <v>4560.5</v>
      </c>
      <c r="X3525" s="59">
        <v>3500</v>
      </c>
      <c r="Z3525" s="6" t="s">
        <v>32</v>
      </c>
      <c r="AA3525" s="55">
        <f t="shared" si="677"/>
        <v>6853.6</v>
      </c>
      <c r="AB3525" s="56">
        <v>5200</v>
      </c>
    </row>
    <row r="3526" spans="2:28" ht="15" customHeight="1" x14ac:dyDescent="0.2">
      <c r="B3526" s="45"/>
      <c r="C3526" s="53" t="s">
        <v>7</v>
      </c>
      <c r="D3526" s="15">
        <f>I3514</f>
        <v>10</v>
      </c>
      <c r="E3526" s="54">
        <f>T3529*D3526</f>
        <v>10065</v>
      </c>
      <c r="F3526" s="34">
        <f>U3529*D3526</f>
        <v>6760</v>
      </c>
      <c r="G3526" s="45"/>
      <c r="H3526" s="45"/>
      <c r="I3526" s="45"/>
      <c r="J3526" s="44"/>
      <c r="K3526" s="44"/>
      <c r="L3526" s="44"/>
      <c r="M3526" s="46"/>
      <c r="N3526" s="6" t="s">
        <v>110</v>
      </c>
      <c r="O3526" s="55">
        <f>Q3526*1.375</f>
        <v>1650</v>
      </c>
      <c r="P3526" s="52"/>
      <c r="Q3526" s="63">
        <v>1200</v>
      </c>
      <c r="R3526" s="52"/>
      <c r="S3526" s="6" t="s">
        <v>111</v>
      </c>
      <c r="T3526" s="55">
        <v>900</v>
      </c>
      <c r="U3526" s="295">
        <v>607</v>
      </c>
      <c r="V3526" s="57" t="s">
        <v>112</v>
      </c>
      <c r="W3526" s="58">
        <f t="shared" si="676"/>
        <v>2300.0556000000001</v>
      </c>
      <c r="X3526" s="62">
        <v>1765.2</v>
      </c>
      <c r="Z3526" s="6" t="s">
        <v>42</v>
      </c>
      <c r="AA3526" s="55">
        <f t="shared" ref="AA3526:AA3531" si="678">AB3526*1.32</f>
        <v>7260</v>
      </c>
      <c r="AB3526" s="56">
        <v>5500</v>
      </c>
    </row>
    <row r="3527" spans="2:28" ht="15" customHeight="1" x14ac:dyDescent="0.2">
      <c r="B3527" s="45"/>
      <c r="C3527" s="53" t="s">
        <v>8</v>
      </c>
      <c r="D3527" s="15">
        <f>J3514</f>
        <v>5</v>
      </c>
      <c r="E3527" s="54">
        <f>T3528*D3527</f>
        <v>6520.9500000000007</v>
      </c>
      <c r="F3527" s="34">
        <f>U3528*D3527</f>
        <v>5055</v>
      </c>
      <c r="G3527" s="45"/>
      <c r="H3527" s="45"/>
      <c r="I3527" s="45"/>
      <c r="J3527" s="44"/>
      <c r="K3527" s="44"/>
      <c r="L3527" s="44"/>
      <c r="M3527" s="46"/>
      <c r="N3527" s="6" t="s">
        <v>27</v>
      </c>
      <c r="O3527" s="55">
        <f>Q3527*1.411</f>
        <v>1552.1000000000001</v>
      </c>
      <c r="P3527" s="52"/>
      <c r="Q3527" s="64">
        <v>1100</v>
      </c>
      <c r="R3527" s="65"/>
      <c r="S3527" s="6" t="s">
        <v>113</v>
      </c>
      <c r="T3527" s="55">
        <v>900</v>
      </c>
      <c r="U3527" s="295">
        <v>607</v>
      </c>
      <c r="V3527" s="57" t="s">
        <v>114</v>
      </c>
      <c r="W3527" s="58">
        <f t="shared" si="676"/>
        <v>1070.31026</v>
      </c>
      <c r="X3527" s="59">
        <v>821.42</v>
      </c>
      <c r="Z3527" s="6" t="s">
        <v>115</v>
      </c>
      <c r="AA3527" s="55">
        <f t="shared" si="678"/>
        <v>7260</v>
      </c>
      <c r="AB3527" s="56">
        <v>5500</v>
      </c>
    </row>
    <row r="3528" spans="2:28" ht="15" customHeight="1" x14ac:dyDescent="0.2">
      <c r="B3528" s="45"/>
      <c r="C3528" s="53" t="s">
        <v>116</v>
      </c>
      <c r="D3528" s="15">
        <f>K3514</f>
        <v>0</v>
      </c>
      <c r="E3528" s="54">
        <f t="shared" ref="E3528:E3529" si="679">T3533*D3528</f>
        <v>0</v>
      </c>
      <c r="F3528" s="34">
        <f t="shared" ref="F3528:F3529" si="680">E3591*D3528</f>
        <v>0</v>
      </c>
      <c r="G3528" s="45"/>
      <c r="H3528" s="45"/>
      <c r="I3528" s="45"/>
      <c r="J3528" s="44"/>
      <c r="K3528" s="44"/>
      <c r="L3528" s="44"/>
      <c r="M3528" s="46"/>
      <c r="N3528" s="6" t="s">
        <v>28</v>
      </c>
      <c r="O3528" s="55">
        <f t="shared" ref="O3528:O3532" si="681">Q3528*1.4</f>
        <v>1260</v>
      </c>
      <c r="P3528" s="52"/>
      <c r="Q3528" s="64">
        <v>900</v>
      </c>
      <c r="R3528" s="65"/>
      <c r="S3528" s="6" t="s">
        <v>117</v>
      </c>
      <c r="T3528" s="55">
        <v>1304.19</v>
      </c>
      <c r="U3528" s="296">
        <v>1011</v>
      </c>
      <c r="V3528" s="66" t="s">
        <v>118</v>
      </c>
      <c r="W3528" s="58">
        <f t="shared" si="676"/>
        <v>1240.1953999999998</v>
      </c>
      <c r="X3528" s="62">
        <v>951.8</v>
      </c>
      <c r="Z3528" s="6" t="s">
        <v>119</v>
      </c>
      <c r="AA3528" s="55">
        <f>AB3528*1.318</f>
        <v>6853.6</v>
      </c>
      <c r="AB3528" s="56">
        <v>5200</v>
      </c>
    </row>
    <row r="3529" spans="2:28" ht="15" customHeight="1" x14ac:dyDescent="0.2">
      <c r="B3529" s="45"/>
      <c r="C3529" s="53" t="s">
        <v>10</v>
      </c>
      <c r="D3529" s="15">
        <f>L3514</f>
        <v>5</v>
      </c>
      <c r="E3529" s="54">
        <f t="shared" si="679"/>
        <v>15029.25</v>
      </c>
      <c r="F3529" s="34">
        <f>U3534*D3529</f>
        <v>10390</v>
      </c>
      <c r="G3529" s="45"/>
      <c r="H3529" s="45"/>
      <c r="I3529" s="45"/>
      <c r="J3529" s="44"/>
      <c r="K3529" s="44"/>
      <c r="L3529" s="44"/>
      <c r="M3529" s="46"/>
      <c r="N3529" s="6" t="s">
        <v>120</v>
      </c>
      <c r="O3529" s="55">
        <f t="shared" si="681"/>
        <v>1889.9999999999998</v>
      </c>
      <c r="P3529" s="52"/>
      <c r="Q3529" s="67">
        <v>1350</v>
      </c>
      <c r="R3529" s="65"/>
      <c r="S3529" s="6" t="s">
        <v>121</v>
      </c>
      <c r="T3529" s="55">
        <v>1006.5</v>
      </c>
      <c r="U3529" s="295">
        <v>676</v>
      </c>
      <c r="V3529" s="6" t="s">
        <v>122</v>
      </c>
      <c r="W3529" s="58">
        <f t="shared" si="676"/>
        <v>8404.35</v>
      </c>
      <c r="X3529" s="59">
        <v>6450</v>
      </c>
      <c r="Z3529" s="6" t="s">
        <v>123</v>
      </c>
      <c r="AA3529" s="55">
        <f t="shared" si="678"/>
        <v>10560</v>
      </c>
      <c r="AB3529" s="56">
        <v>8000</v>
      </c>
    </row>
    <row r="3530" spans="2:28" ht="15" customHeight="1" thickBot="1" x14ac:dyDescent="0.25">
      <c r="B3530" s="45"/>
      <c r="C3530" s="53" t="s">
        <v>124</v>
      </c>
      <c r="D3530" s="15">
        <f>M3514</f>
        <v>4</v>
      </c>
      <c r="E3530" s="54">
        <f>T3530*D3530</f>
        <v>4201.28</v>
      </c>
      <c r="F3530" s="34">
        <f>U3530*D3530</f>
        <v>2788</v>
      </c>
      <c r="G3530" s="68" t="s">
        <v>92</v>
      </c>
      <c r="H3530" s="69"/>
      <c r="I3530" s="45"/>
      <c r="J3530" s="44"/>
      <c r="K3530" s="44"/>
      <c r="L3530" s="44"/>
      <c r="M3530" s="46"/>
      <c r="N3530" s="6" t="s">
        <v>125</v>
      </c>
      <c r="O3530" s="55">
        <f t="shared" si="681"/>
        <v>1889.9999999999998</v>
      </c>
      <c r="P3530" s="52"/>
      <c r="Q3530" s="67">
        <v>1350</v>
      </c>
      <c r="R3530" s="65"/>
      <c r="S3530" s="6" t="s">
        <v>126</v>
      </c>
      <c r="T3530" s="55">
        <v>1050.32</v>
      </c>
      <c r="U3530" s="295">
        <v>697</v>
      </c>
      <c r="V3530" s="6" t="s">
        <v>127</v>
      </c>
      <c r="W3530" s="58">
        <f t="shared" si="676"/>
        <v>0</v>
      </c>
      <c r="X3530" s="70"/>
      <c r="Z3530" s="6" t="s">
        <v>128</v>
      </c>
      <c r="AA3530" s="55">
        <f t="shared" si="678"/>
        <v>10560</v>
      </c>
      <c r="AB3530" s="56">
        <v>8000</v>
      </c>
    </row>
    <row r="3531" spans="2:28" ht="15" customHeight="1" thickTop="1" x14ac:dyDescent="0.2">
      <c r="B3531" s="45"/>
      <c r="C3531" s="53" t="s">
        <v>129</v>
      </c>
      <c r="D3531" s="15">
        <f>N3514</f>
        <v>3</v>
      </c>
      <c r="E3531" s="54">
        <f t="shared" ref="E3531:E3532" si="682">T3535*D3531</f>
        <v>18303.599999999999</v>
      </c>
      <c r="F3531" s="34">
        <f>U3535*D3531</f>
        <v>13140</v>
      </c>
      <c r="G3531" s="68" t="s">
        <v>130</v>
      </c>
      <c r="H3531" s="71">
        <f>E3575*0.33</f>
        <v>113417.2644</v>
      </c>
      <c r="I3531" s="45"/>
      <c r="J3531" s="44"/>
      <c r="K3531" s="44"/>
      <c r="L3531" s="44"/>
      <c r="M3531" s="46"/>
      <c r="N3531" s="6" t="s">
        <v>131</v>
      </c>
      <c r="O3531" s="55">
        <f t="shared" si="681"/>
        <v>700</v>
      </c>
      <c r="P3531" s="52"/>
      <c r="Q3531" s="67">
        <v>500</v>
      </c>
      <c r="R3531" s="65"/>
      <c r="S3531" s="6"/>
      <c r="T3531" s="55"/>
      <c r="U3531" s="297"/>
      <c r="V3531" s="57" t="s">
        <v>132</v>
      </c>
      <c r="W3531" s="58">
        <f t="shared" si="676"/>
        <v>8800.4619999999995</v>
      </c>
      <c r="X3531" s="70">
        <v>6754</v>
      </c>
      <c r="Z3531" s="6" t="s">
        <v>133</v>
      </c>
      <c r="AA3531" s="55">
        <f t="shared" si="678"/>
        <v>7260</v>
      </c>
      <c r="AB3531" s="56">
        <v>5500</v>
      </c>
    </row>
    <row r="3532" spans="2:28" ht="15" customHeight="1" x14ac:dyDescent="0.2">
      <c r="B3532" s="45"/>
      <c r="C3532" s="53" t="s">
        <v>134</v>
      </c>
      <c r="D3532" s="15">
        <f>O3514</f>
        <v>0</v>
      </c>
      <c r="E3532" s="54">
        <f t="shared" si="682"/>
        <v>0</v>
      </c>
      <c r="F3532" s="34">
        <f t="shared" ref="F3531:F3532" si="683">E3594*D3532</f>
        <v>0</v>
      </c>
      <c r="G3532" s="68" t="s">
        <v>135</v>
      </c>
      <c r="H3532" s="72">
        <f>E3575-G3575</f>
        <v>343688.68</v>
      </c>
      <c r="I3532" s="45"/>
      <c r="J3532" s="44"/>
      <c r="K3532" s="44"/>
      <c r="L3532" s="44"/>
      <c r="M3532" s="46"/>
      <c r="N3532" s="6" t="s">
        <v>136</v>
      </c>
      <c r="O3532" s="55">
        <f t="shared" si="681"/>
        <v>1400</v>
      </c>
      <c r="P3532" s="52"/>
      <c r="Q3532" s="67">
        <v>1000</v>
      </c>
      <c r="R3532" s="65"/>
      <c r="S3532" s="6"/>
      <c r="T3532" s="55"/>
      <c r="U3532" s="297"/>
      <c r="V3532" s="57" t="s">
        <v>137</v>
      </c>
      <c r="W3532" s="58">
        <f t="shared" si="676"/>
        <v>6350.8220000000001</v>
      </c>
      <c r="X3532" s="73">
        <v>4874</v>
      </c>
      <c r="Z3532" s="6" t="s">
        <v>39</v>
      </c>
      <c r="AA3532" s="55">
        <f>AB3532*1.321</f>
        <v>8454.4</v>
      </c>
      <c r="AB3532" s="56">
        <v>6400</v>
      </c>
    </row>
    <row r="3533" spans="2:28" ht="15" customHeight="1" x14ac:dyDescent="0.35">
      <c r="B3533" s="45"/>
      <c r="C3533" s="53" t="s">
        <v>138</v>
      </c>
      <c r="D3533" s="15">
        <f>Q3514</f>
        <v>0</v>
      </c>
      <c r="E3533" s="54">
        <f>T3538*D3533</f>
        <v>0</v>
      </c>
      <c r="F3533" s="34">
        <f>E3596*D3533</f>
        <v>0</v>
      </c>
      <c r="G3533" s="68" t="s">
        <v>139</v>
      </c>
      <c r="H3533" s="74">
        <f>E3575-F3575</f>
        <v>102832.68</v>
      </c>
      <c r="I3533" s="45"/>
      <c r="J3533" s="44"/>
      <c r="K3533" s="44"/>
      <c r="L3533" s="44"/>
      <c r="M3533" s="46"/>
      <c r="N3533" s="6" t="s">
        <v>140</v>
      </c>
      <c r="O3533" s="55"/>
      <c r="P3533" s="52"/>
      <c r="Q3533" s="67"/>
      <c r="R3533" s="65"/>
      <c r="S3533" s="6" t="s">
        <v>141</v>
      </c>
      <c r="T3533" s="55">
        <v>1850.8</v>
      </c>
      <c r="U3533" s="295">
        <v>1322</v>
      </c>
      <c r="V3533" s="57" t="s">
        <v>142</v>
      </c>
      <c r="W3533" s="58">
        <f t="shared" si="676"/>
        <v>8800.4619999999995</v>
      </c>
      <c r="X3533" s="73">
        <v>6754</v>
      </c>
      <c r="Z3533" s="6" t="s">
        <v>143</v>
      </c>
      <c r="AA3533" s="55">
        <f>AB3533*1.32</f>
        <v>3564</v>
      </c>
      <c r="AB3533" s="56">
        <v>2700</v>
      </c>
    </row>
    <row r="3534" spans="2:28" ht="15" customHeight="1" x14ac:dyDescent="0.2">
      <c r="B3534" s="45"/>
      <c r="C3534" s="53" t="s">
        <v>14</v>
      </c>
      <c r="D3534" s="15">
        <f>P3514</f>
        <v>0</v>
      </c>
      <c r="E3534" s="54">
        <f>T3537*D3534</f>
        <v>0</v>
      </c>
      <c r="F3534" s="34">
        <f>E3595*D3534</f>
        <v>0</v>
      </c>
      <c r="G3534" s="61"/>
      <c r="H3534" s="61"/>
      <c r="I3534" s="45"/>
      <c r="J3534" s="44"/>
      <c r="K3534" s="44"/>
      <c r="L3534" s="44"/>
      <c r="M3534" s="46"/>
      <c r="N3534" s="6"/>
      <c r="O3534" s="55"/>
      <c r="P3534" s="52"/>
      <c r="Q3534" s="67"/>
      <c r="R3534" s="65"/>
      <c r="S3534" s="6" t="s">
        <v>144</v>
      </c>
      <c r="T3534" s="55">
        <v>3005.85</v>
      </c>
      <c r="U3534" s="295">
        <v>2078</v>
      </c>
      <c r="V3534" s="57" t="s">
        <v>145</v>
      </c>
      <c r="W3534" s="58">
        <f t="shared" si="676"/>
        <v>8800.4619999999995</v>
      </c>
      <c r="X3534" s="73">
        <v>6754</v>
      </c>
      <c r="AB3534" s="46"/>
    </row>
    <row r="3535" spans="2:28" ht="15" customHeight="1" x14ac:dyDescent="0.2">
      <c r="B3535" s="45"/>
      <c r="C3535" s="53" t="s">
        <v>16</v>
      </c>
      <c r="D3535" s="15">
        <f>R3514</f>
        <v>0</v>
      </c>
      <c r="E3535" s="54">
        <f>T3540*D3535</f>
        <v>0</v>
      </c>
      <c r="F3535" s="34"/>
      <c r="G3535" s="61"/>
      <c r="H3535" s="61"/>
      <c r="I3535" s="45"/>
      <c r="J3535" s="44"/>
      <c r="K3535" s="44"/>
      <c r="L3535" s="44"/>
      <c r="M3535" s="46"/>
      <c r="N3535" s="6" t="s">
        <v>146</v>
      </c>
      <c r="O3535" s="55">
        <f t="shared" ref="O3535:O3536" si="684">Q3535*1.4</f>
        <v>5600</v>
      </c>
      <c r="P3535" s="52"/>
      <c r="Q3535" s="67">
        <v>4000</v>
      </c>
      <c r="R3535" s="65"/>
      <c r="S3535" s="6" t="s">
        <v>147</v>
      </c>
      <c r="T3535" s="55">
        <v>6101.2</v>
      </c>
      <c r="U3535" s="295">
        <v>4380</v>
      </c>
      <c r="V3535" s="46"/>
      <c r="W3535" s="46"/>
      <c r="X3535" s="46"/>
      <c r="Y3535" s="46"/>
      <c r="Z3535" s="46"/>
      <c r="AA3535" s="46"/>
      <c r="AB3535" s="46"/>
    </row>
    <row r="3536" spans="2:28" ht="15" customHeight="1" x14ac:dyDescent="0.2">
      <c r="B3536" s="45"/>
      <c r="C3536" s="33" t="s">
        <v>148</v>
      </c>
      <c r="D3536" s="33"/>
      <c r="E3536" s="75">
        <f t="shared" ref="E3536:F3536" si="685">SUM(E3522:E3535)</f>
        <v>161367.08000000002</v>
      </c>
      <c r="F3536" s="75">
        <f t="shared" si="685"/>
        <v>110556</v>
      </c>
      <c r="G3536" s="75"/>
      <c r="H3536" s="33"/>
      <c r="I3536" s="45"/>
      <c r="J3536" s="44"/>
      <c r="K3536" s="44"/>
      <c r="L3536" s="44"/>
      <c r="M3536" s="46"/>
      <c r="N3536" s="6" t="s">
        <v>149</v>
      </c>
      <c r="O3536" s="55">
        <f t="shared" si="684"/>
        <v>3360</v>
      </c>
      <c r="P3536" s="52"/>
      <c r="Q3536" s="67">
        <v>2400</v>
      </c>
      <c r="R3536" s="65"/>
      <c r="S3536" s="6" t="s">
        <v>150</v>
      </c>
      <c r="T3536" s="55">
        <v>6900.6</v>
      </c>
      <c r="U3536" s="295">
        <v>4920</v>
      </c>
      <c r="V3536" s="46"/>
      <c r="W3536" s="46"/>
      <c r="X3536" s="46"/>
      <c r="Y3536" s="46"/>
      <c r="Z3536" s="46"/>
      <c r="AA3536" s="46"/>
      <c r="AB3536" s="46"/>
    </row>
    <row r="3537" spans="2:28" ht="15" customHeight="1" x14ac:dyDescent="0.2">
      <c r="B3537" s="45"/>
      <c r="C3537" s="76" t="s">
        <v>24</v>
      </c>
      <c r="D3537" s="15">
        <f>Z3514</f>
        <v>0</v>
      </c>
      <c r="E3537" s="54">
        <f t="shared" ref="E3537:E3539" si="686">W3526*D3537</f>
        <v>0</v>
      </c>
      <c r="F3537" s="34">
        <f t="shared" ref="F3537:F3539" si="687">X3526*D3537</f>
        <v>0</v>
      </c>
      <c r="G3537" s="45"/>
      <c r="H3537" s="45"/>
      <c r="I3537" s="45"/>
      <c r="J3537" s="44"/>
      <c r="K3537" s="44"/>
      <c r="L3537" s="44"/>
      <c r="M3537" s="46"/>
      <c r="N3537" s="6" t="s">
        <v>151</v>
      </c>
      <c r="O3537" s="55">
        <f>Q3537*1.45</f>
        <v>6235</v>
      </c>
      <c r="P3537" s="52"/>
      <c r="Q3537" s="67">
        <v>4300</v>
      </c>
      <c r="R3537" s="65"/>
      <c r="S3537" s="6" t="s">
        <v>152</v>
      </c>
      <c r="T3537" s="55">
        <v>6900.6</v>
      </c>
      <c r="U3537" s="295">
        <v>4920</v>
      </c>
      <c r="V3537" s="46"/>
      <c r="W3537" s="46"/>
      <c r="X3537" s="46"/>
      <c r="Y3537" s="46"/>
      <c r="Z3537" s="46"/>
      <c r="AA3537" s="46"/>
      <c r="AB3537" s="46"/>
    </row>
    <row r="3538" spans="2:28" ht="15" customHeight="1" x14ac:dyDescent="0.2">
      <c r="B3538" s="45"/>
      <c r="C3538" s="76" t="s">
        <v>153</v>
      </c>
      <c r="D3538" s="15">
        <f>AA3514</f>
        <v>0</v>
      </c>
      <c r="E3538" s="54">
        <f t="shared" si="686"/>
        <v>0</v>
      </c>
      <c r="F3538" s="34">
        <f t="shared" si="687"/>
        <v>0</v>
      </c>
      <c r="G3538" s="45"/>
      <c r="H3538" s="45"/>
      <c r="I3538" s="45"/>
      <c r="J3538" s="44"/>
      <c r="K3538" s="44"/>
      <c r="L3538" s="44"/>
      <c r="M3538" s="46"/>
      <c r="N3538" s="6" t="s">
        <v>154</v>
      </c>
      <c r="O3538" s="55">
        <f t="shared" ref="O3538:O3539" si="688">Q3538*1.4</f>
        <v>5250</v>
      </c>
      <c r="P3538" s="52"/>
      <c r="Q3538" s="67">
        <v>3750</v>
      </c>
      <c r="R3538" s="65"/>
      <c r="S3538" s="6" t="s">
        <v>155</v>
      </c>
      <c r="T3538" s="55">
        <v>8050</v>
      </c>
      <c r="U3538" s="295">
        <v>5770</v>
      </c>
      <c r="V3538" s="46"/>
      <c r="W3538" s="46"/>
      <c r="X3538" s="46"/>
      <c r="Y3538" s="46"/>
      <c r="Z3538" s="46"/>
      <c r="AA3538" s="46"/>
      <c r="AB3538" s="46"/>
    </row>
    <row r="3539" spans="2:28" ht="15" customHeight="1" x14ac:dyDescent="0.2">
      <c r="B3539" s="45"/>
      <c r="C3539" s="76" t="s">
        <v>26</v>
      </c>
      <c r="D3539" s="15">
        <f>AB3514</f>
        <v>0</v>
      </c>
      <c r="E3539" s="54">
        <f t="shared" si="686"/>
        <v>0</v>
      </c>
      <c r="F3539" s="34">
        <f t="shared" si="687"/>
        <v>0</v>
      </c>
      <c r="G3539" s="45"/>
      <c r="H3539" s="45"/>
      <c r="I3539" s="45"/>
      <c r="J3539" s="44"/>
      <c r="K3539" s="44"/>
      <c r="L3539" s="44"/>
      <c r="M3539" s="46"/>
      <c r="N3539" s="6" t="s">
        <v>156</v>
      </c>
      <c r="O3539" s="55">
        <f t="shared" si="688"/>
        <v>7419.9999999999991</v>
      </c>
      <c r="P3539" s="52"/>
      <c r="Q3539" s="67">
        <v>5300</v>
      </c>
      <c r="R3539" s="65"/>
      <c r="S3539" s="6" t="s">
        <v>157</v>
      </c>
      <c r="T3539" s="55">
        <v>8000</v>
      </c>
      <c r="U3539" s="295">
        <v>3600</v>
      </c>
      <c r="V3539" s="46"/>
      <c r="W3539" s="46"/>
      <c r="X3539" s="46"/>
      <c r="Y3539" s="46"/>
      <c r="Z3539" s="46"/>
      <c r="AA3539" s="46"/>
      <c r="AB3539" s="46"/>
    </row>
    <row r="3540" spans="2:28" ht="15" customHeight="1" x14ac:dyDescent="0.2">
      <c r="B3540" s="45"/>
      <c r="C3540" s="77" t="s">
        <v>158</v>
      </c>
      <c r="D3540" s="15">
        <f>S3514</f>
        <v>0</v>
      </c>
      <c r="E3540" s="54">
        <f>W3523*D3540</f>
        <v>0</v>
      </c>
      <c r="F3540" s="34">
        <f t="shared" ref="F3540:F3542" si="689">K3589*D3540</f>
        <v>0</v>
      </c>
      <c r="G3540" s="45"/>
      <c r="H3540" s="45"/>
      <c r="I3540" s="45"/>
      <c r="J3540" s="44"/>
      <c r="K3540" s="44"/>
      <c r="L3540" s="44"/>
      <c r="M3540" s="46"/>
      <c r="N3540" s="6"/>
      <c r="O3540" s="55"/>
      <c r="P3540" s="52"/>
      <c r="Q3540" s="67"/>
      <c r="R3540" s="65"/>
      <c r="S3540" s="6" t="s">
        <v>16</v>
      </c>
      <c r="T3540" s="55">
        <v>1500</v>
      </c>
      <c r="U3540" s="298">
        <v>1300</v>
      </c>
      <c r="V3540" s="46"/>
      <c r="W3540" s="46"/>
      <c r="X3540" s="46"/>
      <c r="Y3540" s="46"/>
      <c r="Z3540" s="46"/>
      <c r="AA3540" s="46"/>
      <c r="AB3540" s="46"/>
    </row>
    <row r="3541" spans="2:28" ht="15" customHeight="1" x14ac:dyDescent="0.2">
      <c r="B3541" s="45"/>
      <c r="C3541" s="78" t="s">
        <v>159</v>
      </c>
      <c r="D3541" s="15">
        <f>U3514</f>
        <v>0</v>
      </c>
      <c r="E3541" s="54">
        <f t="shared" ref="E3541:E3542" si="690">W3523*D3541</f>
        <v>0</v>
      </c>
      <c r="F3541" s="34">
        <f t="shared" si="689"/>
        <v>0</v>
      </c>
      <c r="G3541" s="45"/>
      <c r="H3541" s="45"/>
      <c r="I3541" s="45"/>
      <c r="J3541" s="44"/>
      <c r="K3541" s="44"/>
      <c r="L3541" s="44"/>
      <c r="M3541" s="46"/>
      <c r="N3541" s="6" t="s">
        <v>160</v>
      </c>
      <c r="O3541" s="55"/>
      <c r="P3541" s="52"/>
      <c r="Q3541" s="67"/>
      <c r="R3541" s="65"/>
      <c r="S3541" s="46"/>
      <c r="T3541" s="46"/>
      <c r="U3541" s="46"/>
      <c r="V3541" s="46"/>
      <c r="W3541" s="46"/>
      <c r="X3541" s="46"/>
      <c r="Y3541" s="46"/>
      <c r="Z3541" s="46"/>
      <c r="AA3541" s="46"/>
      <c r="AB3541" s="46"/>
    </row>
    <row r="3542" spans="2:28" ht="15" customHeight="1" x14ac:dyDescent="0.2">
      <c r="B3542" s="45"/>
      <c r="C3542" s="79" t="s">
        <v>161</v>
      </c>
      <c r="D3542" s="80">
        <f>T3514</f>
        <v>0</v>
      </c>
      <c r="E3542" s="81">
        <f t="shared" si="690"/>
        <v>0</v>
      </c>
      <c r="F3542" s="34">
        <f t="shared" si="689"/>
        <v>0</v>
      </c>
      <c r="G3542" s="45"/>
      <c r="H3542" s="45"/>
      <c r="I3542" s="45"/>
      <c r="J3542" s="44"/>
      <c r="K3542" s="44"/>
      <c r="L3542" s="44"/>
      <c r="M3542" s="46"/>
      <c r="N3542" s="6"/>
      <c r="O3542" s="55"/>
      <c r="P3542" s="52"/>
      <c r="Q3542" s="67"/>
      <c r="R3542" s="65"/>
      <c r="S3542" s="46"/>
      <c r="T3542" s="46"/>
      <c r="U3542" s="46"/>
      <c r="V3542" s="46"/>
      <c r="W3542" s="46"/>
      <c r="X3542" s="46"/>
      <c r="Y3542" s="46"/>
      <c r="Z3542" s="46"/>
      <c r="AA3542" s="46"/>
      <c r="AB3542" s="46"/>
    </row>
    <row r="3543" spans="2:28" ht="15" customHeight="1" x14ac:dyDescent="0.2">
      <c r="B3543" s="45"/>
      <c r="C3543" s="78" t="s">
        <v>20</v>
      </c>
      <c r="D3543" s="15">
        <f>V3514</f>
        <v>0</v>
      </c>
      <c r="E3543" s="81">
        <f>W3532*D3543</f>
        <v>0</v>
      </c>
      <c r="F3543" s="34">
        <f>X3532*D3543</f>
        <v>0</v>
      </c>
      <c r="G3543" s="45"/>
      <c r="H3543" s="45"/>
      <c r="I3543" s="45"/>
      <c r="J3543" s="44"/>
      <c r="K3543" s="44"/>
      <c r="L3543" s="44"/>
      <c r="M3543" s="46"/>
      <c r="N3543" s="6" t="s">
        <v>162</v>
      </c>
      <c r="O3543" s="55">
        <f>Q3543*1.4</f>
        <v>1540</v>
      </c>
      <c r="P3543" s="52"/>
      <c r="Q3543" s="67">
        <v>1100</v>
      </c>
      <c r="R3543" s="65"/>
      <c r="S3543" s="46"/>
      <c r="T3543" s="46"/>
      <c r="U3543" s="46"/>
      <c r="V3543" s="46"/>
      <c r="W3543" s="46"/>
      <c r="X3543" s="46"/>
      <c r="Y3543" s="46"/>
      <c r="Z3543" s="46"/>
      <c r="AA3543" s="46"/>
      <c r="AB3543" s="46"/>
    </row>
    <row r="3544" spans="2:28" ht="15" customHeight="1" x14ac:dyDescent="0.2">
      <c r="B3544" s="45"/>
      <c r="C3544" s="78" t="s">
        <v>163</v>
      </c>
      <c r="D3544" s="15">
        <f>W3514</f>
        <v>0</v>
      </c>
      <c r="E3544" s="81">
        <f t="shared" ref="E3544:E3545" si="691">W3526*D3544</f>
        <v>0</v>
      </c>
      <c r="F3544" s="34">
        <f>X3531*D3544</f>
        <v>0</v>
      </c>
      <c r="G3544" s="45"/>
      <c r="H3544" s="45"/>
      <c r="I3544" s="45"/>
      <c r="J3544" s="44"/>
      <c r="K3544" s="44"/>
      <c r="L3544" s="44"/>
      <c r="M3544" s="46"/>
      <c r="N3544" s="6" t="s">
        <v>164</v>
      </c>
      <c r="O3544" s="55">
        <f t="shared" ref="O3544:O3545" si="692">Q3544*1.4</f>
        <v>1540</v>
      </c>
      <c r="P3544" s="52"/>
      <c r="Q3544" s="67">
        <v>1100</v>
      </c>
      <c r="R3544" s="65"/>
      <c r="S3544" s="46"/>
      <c r="T3544" s="46"/>
      <c r="U3544" s="46"/>
      <c r="V3544" s="46"/>
      <c r="W3544" s="46"/>
      <c r="X3544" s="46"/>
      <c r="Y3544" s="46"/>
      <c r="Z3544" s="46"/>
      <c r="AA3544" s="46"/>
      <c r="AB3544" s="46"/>
    </row>
    <row r="3545" spans="2:28" ht="15" customHeight="1" x14ac:dyDescent="0.2">
      <c r="B3545" s="45"/>
      <c r="C3545" s="78" t="s">
        <v>165</v>
      </c>
      <c r="D3545" s="15">
        <f>X3514</f>
        <v>0</v>
      </c>
      <c r="E3545" s="81">
        <f t="shared" si="691"/>
        <v>0</v>
      </c>
      <c r="F3545" s="34">
        <f>K3594*D3545</f>
        <v>0</v>
      </c>
      <c r="G3545" s="45"/>
      <c r="H3545" s="45"/>
      <c r="I3545" s="45"/>
      <c r="J3545" s="44"/>
      <c r="K3545" s="44"/>
      <c r="L3545" s="44"/>
      <c r="M3545" s="46"/>
      <c r="N3545" s="6" t="s">
        <v>166</v>
      </c>
      <c r="O3545" s="55">
        <f t="shared" si="692"/>
        <v>1540</v>
      </c>
      <c r="P3545" s="52"/>
      <c r="Q3545" s="67">
        <v>1100</v>
      </c>
      <c r="R3545" s="65"/>
      <c r="S3545" s="46"/>
      <c r="T3545" s="46"/>
      <c r="U3545" s="46"/>
      <c r="V3545" s="46"/>
      <c r="W3545" s="46"/>
      <c r="X3545" s="46"/>
      <c r="Y3545" s="46"/>
      <c r="Z3545" s="46"/>
      <c r="AA3545" s="46"/>
      <c r="AB3545" s="46"/>
    </row>
    <row r="3546" spans="2:28" ht="15" customHeight="1" x14ac:dyDescent="0.2">
      <c r="B3546" s="45"/>
      <c r="C3546" s="53" t="s">
        <v>23</v>
      </c>
      <c r="D3546" s="15">
        <f>Y3514</f>
        <v>0</v>
      </c>
      <c r="E3546" s="81">
        <f>W3524*D3546</f>
        <v>0</v>
      </c>
      <c r="F3546" s="34">
        <f>X3524*D3546</f>
        <v>0</v>
      </c>
      <c r="G3546" s="45"/>
      <c r="H3546" s="45"/>
      <c r="I3546" s="45"/>
      <c r="J3546" s="44"/>
      <c r="K3546" s="44"/>
      <c r="L3546" s="44"/>
      <c r="M3546" s="46"/>
      <c r="N3546" s="6" t="s">
        <v>167</v>
      </c>
      <c r="O3546" s="55">
        <f>Q3546*1.39</f>
        <v>1251</v>
      </c>
      <c r="P3546" s="52"/>
      <c r="Q3546" s="67">
        <v>900</v>
      </c>
      <c r="R3546" s="65"/>
      <c r="S3546" s="46"/>
      <c r="T3546" s="46"/>
      <c r="U3546" s="46"/>
      <c r="V3546" s="46"/>
      <c r="W3546" s="46"/>
      <c r="X3546" s="46"/>
      <c r="Y3546" s="46"/>
      <c r="Z3546" s="46"/>
      <c r="AA3546" s="46"/>
      <c r="AB3546" s="46"/>
    </row>
    <row r="3547" spans="2:28" ht="15" customHeight="1" x14ac:dyDescent="0.2">
      <c r="B3547" s="45"/>
      <c r="C3547" s="49" t="s">
        <v>95</v>
      </c>
      <c r="D3547" s="33"/>
      <c r="E3547" s="75">
        <f t="shared" ref="E3547:F3547" si="693">SUM(E3537:E3546)</f>
        <v>0</v>
      </c>
      <c r="F3547" s="82">
        <f t="shared" si="693"/>
        <v>0</v>
      </c>
      <c r="G3547" s="45"/>
      <c r="H3547" s="45"/>
      <c r="I3547" s="45"/>
      <c r="J3547" s="44"/>
      <c r="K3547" s="44"/>
      <c r="L3547" s="44"/>
      <c r="M3547" s="46"/>
      <c r="N3547" s="6" t="s">
        <v>168</v>
      </c>
      <c r="O3547" s="55">
        <f>Q3547*1.42</f>
        <v>852</v>
      </c>
      <c r="P3547" s="52"/>
      <c r="Q3547" s="67">
        <v>600</v>
      </c>
      <c r="R3547" s="65"/>
      <c r="S3547" s="46"/>
      <c r="T3547" s="46"/>
      <c r="U3547" s="46"/>
      <c r="V3547" s="46"/>
      <c r="W3547" s="46"/>
      <c r="X3547" s="46"/>
      <c r="Y3547" s="46"/>
      <c r="Z3547" s="46"/>
      <c r="AA3547" s="46"/>
      <c r="AB3547" s="46"/>
    </row>
    <row r="3548" spans="2:28" ht="15" customHeight="1" x14ac:dyDescent="0.2">
      <c r="B3548" s="45"/>
      <c r="C3548" s="53" t="s">
        <v>36</v>
      </c>
      <c r="D3548" s="15">
        <f>AM3514</f>
        <v>17</v>
      </c>
      <c r="E3548" s="83">
        <f>O3543*D3548</f>
        <v>26180</v>
      </c>
      <c r="F3548" s="34">
        <f>Q3543*D3548</f>
        <v>18700</v>
      </c>
      <c r="G3548" s="45"/>
      <c r="H3548" s="45"/>
      <c r="I3548" s="45"/>
      <c r="J3548" s="44"/>
      <c r="K3548" s="44"/>
      <c r="L3548" s="44"/>
      <c r="M3548" s="46"/>
      <c r="N3548" s="46"/>
      <c r="O3548" s="46"/>
      <c r="P3548" s="46"/>
      <c r="Q3548" s="46"/>
      <c r="R3548" s="46"/>
      <c r="S3548" s="46"/>
      <c r="T3548" s="46"/>
      <c r="U3548" s="46"/>
      <c r="V3548" s="46"/>
      <c r="W3548" s="46"/>
      <c r="X3548" s="46"/>
      <c r="Y3548" s="46"/>
      <c r="Z3548" s="46"/>
      <c r="AA3548" s="46"/>
      <c r="AB3548" s="46"/>
    </row>
    <row r="3549" spans="2:28" ht="15" customHeight="1" x14ac:dyDescent="0.2">
      <c r="B3549" s="45"/>
      <c r="C3549" s="53" t="s">
        <v>35</v>
      </c>
      <c r="D3549" s="15">
        <f>AL3514</f>
        <v>15</v>
      </c>
      <c r="E3549" s="83">
        <f t="shared" ref="E3549:E3551" si="694">O3545*D3549</f>
        <v>23100</v>
      </c>
      <c r="F3549" s="34">
        <f t="shared" ref="F3549:F3551" si="695">Q3545*D3549</f>
        <v>16500</v>
      </c>
      <c r="G3549" s="45"/>
      <c r="H3549" s="45"/>
      <c r="I3549" s="45"/>
      <c r="M3549" s="24"/>
      <c r="N3549" s="24"/>
      <c r="O3549" s="24"/>
      <c r="P3549" s="24"/>
      <c r="Q3549" s="24"/>
      <c r="R3549" s="24"/>
    </row>
    <row r="3550" spans="2:28" ht="15" customHeight="1" x14ac:dyDescent="0.2">
      <c r="B3550" s="45"/>
      <c r="C3550" s="84" t="s">
        <v>169</v>
      </c>
      <c r="D3550" s="15">
        <f>AN3514</f>
        <v>8</v>
      </c>
      <c r="E3550" s="83">
        <f t="shared" si="694"/>
        <v>10008</v>
      </c>
      <c r="F3550" s="34">
        <f t="shared" si="695"/>
        <v>7200</v>
      </c>
      <c r="G3550" s="85"/>
      <c r="H3550" s="45"/>
      <c r="I3550" s="45"/>
      <c r="M3550" s="24"/>
      <c r="N3550" s="24"/>
      <c r="O3550" s="24"/>
      <c r="P3550" s="24"/>
      <c r="Q3550" s="24"/>
      <c r="R3550" s="24"/>
    </row>
    <row r="3551" spans="2:28" ht="15" customHeight="1" x14ac:dyDescent="0.2">
      <c r="B3551" s="45"/>
      <c r="C3551" s="84" t="s">
        <v>38</v>
      </c>
      <c r="D3551" s="15">
        <f>AO3514</f>
        <v>8</v>
      </c>
      <c r="E3551" s="83">
        <f t="shared" si="694"/>
        <v>6816</v>
      </c>
      <c r="F3551" s="34">
        <f t="shared" si="695"/>
        <v>4800</v>
      </c>
      <c r="G3551" s="45"/>
      <c r="H3551" s="45"/>
      <c r="I3551" s="45"/>
      <c r="M3551" s="24"/>
      <c r="N3551" s="24"/>
      <c r="O3551" s="24"/>
      <c r="P3551" s="24"/>
      <c r="Q3551" s="24"/>
      <c r="R3551" s="24"/>
    </row>
    <row r="3552" spans="2:28" ht="15" customHeight="1" x14ac:dyDescent="0.2">
      <c r="B3552" s="45"/>
      <c r="C3552" s="84" t="s">
        <v>170</v>
      </c>
      <c r="D3552" s="15">
        <f>AP3514</f>
        <v>17</v>
      </c>
      <c r="E3552" s="83">
        <f>O3544*D3552</f>
        <v>26180</v>
      </c>
      <c r="F3552" s="34">
        <f>Q3544*D3552</f>
        <v>18700</v>
      </c>
      <c r="G3552" s="45"/>
      <c r="H3552" s="45"/>
      <c r="I3552" s="45"/>
      <c r="M3552" s="24"/>
      <c r="N3552" s="24"/>
      <c r="O3552" s="24"/>
      <c r="P3552" s="24"/>
      <c r="Q3552" s="24"/>
      <c r="R3552" s="24"/>
    </row>
    <row r="3553" spans="2:13" ht="15" customHeight="1" x14ac:dyDescent="0.2">
      <c r="B3553" s="45"/>
      <c r="C3553" s="53" t="s">
        <v>31</v>
      </c>
      <c r="D3553" s="15">
        <f>AG3514</f>
        <v>0</v>
      </c>
      <c r="E3553" s="83">
        <f>O3535*D3553</f>
        <v>0</v>
      </c>
      <c r="F3553" s="34">
        <f>Q3535*D3553</f>
        <v>0</v>
      </c>
      <c r="G3553" s="45"/>
      <c r="H3553" s="45"/>
      <c r="I3553" s="45"/>
    </row>
    <row r="3554" spans="2:13" ht="15" customHeight="1" x14ac:dyDescent="0.2">
      <c r="B3554" s="45"/>
      <c r="C3554" s="53" t="s">
        <v>171</v>
      </c>
      <c r="D3554" s="15">
        <f>AI3514</f>
        <v>1</v>
      </c>
      <c r="E3554" s="83">
        <f>O3535*D3554</f>
        <v>5600</v>
      </c>
      <c r="F3554" s="34">
        <f>Q3535*D3554</f>
        <v>4000</v>
      </c>
      <c r="G3554" s="45"/>
      <c r="H3554" s="45"/>
      <c r="I3554" s="45"/>
      <c r="M3554" s="86" t="s">
        <v>172</v>
      </c>
    </row>
    <row r="3555" spans="2:13" ht="15" customHeight="1" x14ac:dyDescent="0.2">
      <c r="B3555" s="45"/>
      <c r="C3555" s="53" t="s">
        <v>151</v>
      </c>
      <c r="D3555" s="15">
        <f>AH3514</f>
        <v>0</v>
      </c>
      <c r="E3555" s="83">
        <f>O3537*D3555</f>
        <v>0</v>
      </c>
      <c r="F3555" s="34">
        <f>Q3537*D3555</f>
        <v>0</v>
      </c>
      <c r="G3555" s="45"/>
      <c r="H3555" s="45"/>
      <c r="I3555" s="45"/>
    </row>
    <row r="3556" spans="2:13" ht="15" customHeight="1" x14ac:dyDescent="0.2">
      <c r="B3556" s="45"/>
      <c r="C3556" s="53" t="s">
        <v>173</v>
      </c>
      <c r="D3556" s="15">
        <f>AK3514</f>
        <v>1</v>
      </c>
      <c r="E3556" s="83">
        <f>O3535*D3556</f>
        <v>5600</v>
      </c>
      <c r="F3556" s="34">
        <f>Q3535*D3556</f>
        <v>4000</v>
      </c>
      <c r="G3556" s="45"/>
      <c r="H3556" s="45"/>
      <c r="I3556" s="45"/>
      <c r="M3556" s="86" t="s">
        <v>107</v>
      </c>
    </row>
    <row r="3557" spans="2:13" ht="15" customHeight="1" x14ac:dyDescent="0.2">
      <c r="B3557" s="45"/>
      <c r="C3557" s="53" t="s">
        <v>174</v>
      </c>
      <c r="D3557" s="15">
        <f>AF3514</f>
        <v>6</v>
      </c>
      <c r="E3557" s="83">
        <f>O3526*D3557</f>
        <v>9900</v>
      </c>
      <c r="F3557" s="34">
        <f>Q3526*D3557</f>
        <v>7200</v>
      </c>
      <c r="G3557" s="45"/>
      <c r="H3557" s="45"/>
      <c r="I3557" s="45"/>
    </row>
    <row r="3558" spans="2:13" ht="15" customHeight="1" x14ac:dyDescent="0.2">
      <c r="B3558" s="45"/>
      <c r="C3558" s="87" t="s">
        <v>27</v>
      </c>
      <c r="D3558" s="15">
        <f>AC3514</f>
        <v>40</v>
      </c>
      <c r="E3558" s="83">
        <f t="shared" ref="E3558:E3559" si="696">O3527*D3558</f>
        <v>62084.000000000007</v>
      </c>
      <c r="F3558" s="34">
        <f t="shared" ref="F3558:F3559" si="697">Q3527*D3558</f>
        <v>44000</v>
      </c>
      <c r="G3558" s="45"/>
      <c r="H3558" s="45"/>
      <c r="I3558" s="45"/>
      <c r="M3558" s="86" t="s">
        <v>175</v>
      </c>
    </row>
    <row r="3559" spans="2:13" ht="15" customHeight="1" x14ac:dyDescent="0.2">
      <c r="B3559" s="45"/>
      <c r="C3559" s="87" t="s">
        <v>28</v>
      </c>
      <c r="D3559" s="15">
        <f>AD3514</f>
        <v>0</v>
      </c>
      <c r="E3559" s="83">
        <f t="shared" si="696"/>
        <v>0</v>
      </c>
      <c r="F3559" s="34">
        <f t="shared" si="697"/>
        <v>0</v>
      </c>
      <c r="G3559" s="45"/>
      <c r="H3559" s="45"/>
      <c r="I3559" s="45"/>
      <c r="M3559" s="86" t="s">
        <v>176</v>
      </c>
    </row>
    <row r="3560" spans="2:13" ht="15" customHeight="1" x14ac:dyDescent="0.2">
      <c r="B3560" s="45"/>
      <c r="C3560" s="53" t="s">
        <v>177</v>
      </c>
      <c r="D3560" s="15">
        <f>AE3514</f>
        <v>0</v>
      </c>
      <c r="E3560" s="83">
        <f>O3532*D3560</f>
        <v>0</v>
      </c>
      <c r="F3560" s="34">
        <f>Q3532*D3560</f>
        <v>0</v>
      </c>
      <c r="G3560" s="45"/>
      <c r="H3560" s="45"/>
      <c r="I3560" s="45"/>
      <c r="M3560" s="86" t="s">
        <v>178</v>
      </c>
    </row>
    <row r="3561" spans="2:13" ht="15" customHeight="1" x14ac:dyDescent="0.2">
      <c r="B3561" s="45"/>
      <c r="C3561" s="49" t="s">
        <v>94</v>
      </c>
      <c r="D3561" s="33"/>
      <c r="E3561" s="75">
        <f t="shared" ref="E3561:F3561" si="698">SUM(E3548:E3560)</f>
        <v>175468</v>
      </c>
      <c r="F3561" s="82">
        <f>SUM(F3548:F3560)</f>
        <v>125100</v>
      </c>
      <c r="G3561" s="41"/>
      <c r="H3561" s="45"/>
      <c r="I3561" s="88"/>
      <c r="M3561" s="86" t="s">
        <v>179</v>
      </c>
    </row>
    <row r="3562" spans="2:13" ht="15" customHeight="1" x14ac:dyDescent="0.2">
      <c r="B3562" s="45"/>
      <c r="C3562" s="78" t="s">
        <v>39</v>
      </c>
      <c r="D3562" s="89">
        <f>AQ3514</f>
        <v>0</v>
      </c>
      <c r="E3562" s="83">
        <f>AA3532*D3562</f>
        <v>0</v>
      </c>
      <c r="F3562" s="34">
        <f>AB3532*D3562</f>
        <v>0</v>
      </c>
      <c r="G3562" s="88"/>
      <c r="H3562" s="88"/>
      <c r="I3562" s="88"/>
      <c r="M3562" s="86" t="s">
        <v>180</v>
      </c>
    </row>
    <row r="3563" spans="2:13" ht="15" customHeight="1" x14ac:dyDescent="0.2">
      <c r="B3563" s="45"/>
      <c r="C3563" s="78" t="s">
        <v>40</v>
      </c>
      <c r="D3563" s="90">
        <f>AR3514</f>
        <v>1</v>
      </c>
      <c r="E3563" s="83">
        <f t="shared" ref="E3563:E3565" si="699">AA3523*D3563</f>
        <v>6853.6</v>
      </c>
      <c r="F3563" s="34">
        <f>AB3523*D3563</f>
        <v>5200</v>
      </c>
      <c r="G3563" s="88"/>
      <c r="H3563" s="88"/>
      <c r="I3563" s="88"/>
      <c r="M3563" s="86" t="s">
        <v>181</v>
      </c>
    </row>
    <row r="3564" spans="2:13" ht="15" customHeight="1" x14ac:dyDescent="0.2">
      <c r="B3564" s="45"/>
      <c r="C3564" s="78" t="s">
        <v>33</v>
      </c>
      <c r="D3564" s="90">
        <f>AS3514</f>
        <v>0</v>
      </c>
      <c r="E3564" s="83">
        <f t="shared" si="699"/>
        <v>0</v>
      </c>
      <c r="F3564" s="34">
        <f>Q3534*D3564</f>
        <v>0</v>
      </c>
      <c r="G3564" s="88"/>
      <c r="H3564" s="88"/>
      <c r="I3564" s="88"/>
    </row>
    <row r="3565" spans="2:13" ht="15" customHeight="1" x14ac:dyDescent="0.2">
      <c r="B3565" s="45"/>
      <c r="C3565" s="78" t="s">
        <v>32</v>
      </c>
      <c r="D3565" s="90">
        <f>AT3514</f>
        <v>0</v>
      </c>
      <c r="E3565" s="83">
        <f t="shared" si="699"/>
        <v>0</v>
      </c>
      <c r="F3565" s="34">
        <f>AB3524*D3565</f>
        <v>0</v>
      </c>
      <c r="G3565" s="88"/>
      <c r="H3565" s="88"/>
      <c r="I3565" s="88"/>
      <c r="M3565" s="86" t="s">
        <v>140</v>
      </c>
    </row>
    <row r="3566" spans="2:13" ht="15" customHeight="1" x14ac:dyDescent="0.2">
      <c r="B3566" s="45"/>
      <c r="C3566" s="78" t="s">
        <v>41</v>
      </c>
      <c r="D3566" s="90">
        <f>AU3514</f>
        <v>0</v>
      </c>
      <c r="E3566" s="83">
        <f>AA3531*D3566</f>
        <v>0</v>
      </c>
      <c r="F3566" s="34">
        <f>AB3531*D3566</f>
        <v>0</v>
      </c>
      <c r="G3566" s="88"/>
      <c r="H3566" s="88"/>
      <c r="I3566" s="88"/>
    </row>
    <row r="3567" spans="2:13" ht="15" customHeight="1" x14ac:dyDescent="0.2">
      <c r="B3567" s="45"/>
      <c r="C3567" s="78" t="s">
        <v>42</v>
      </c>
      <c r="D3567" s="90">
        <f>AV3514</f>
        <v>0</v>
      </c>
      <c r="E3567" s="83">
        <f>AA3526*D3567</f>
        <v>0</v>
      </c>
      <c r="F3567" s="34">
        <f>AB3526*D3567</f>
        <v>0</v>
      </c>
      <c r="G3567" s="88"/>
      <c r="H3567" s="88"/>
      <c r="I3567" s="88"/>
      <c r="M3567" s="86" t="s">
        <v>182</v>
      </c>
    </row>
    <row r="3568" spans="2:13" ht="15" customHeight="1" x14ac:dyDescent="0.2">
      <c r="B3568" s="45"/>
      <c r="C3568" s="78" t="s">
        <v>43</v>
      </c>
      <c r="D3568" s="90">
        <f>AW3514</f>
        <v>0</v>
      </c>
      <c r="E3568" s="83">
        <f t="shared" ref="E3568:E3570" si="700">AA3528*D3568</f>
        <v>0</v>
      </c>
      <c r="F3568" s="34">
        <f>AB3528*D3568</f>
        <v>0</v>
      </c>
      <c r="G3568" s="88"/>
      <c r="H3568" s="88"/>
      <c r="I3568" s="88"/>
      <c r="M3568" s="86" t="s">
        <v>183</v>
      </c>
    </row>
    <row r="3569" spans="2:27" ht="15" customHeight="1" x14ac:dyDescent="0.2">
      <c r="B3569" s="45"/>
      <c r="C3569" s="78" t="s">
        <v>44</v>
      </c>
      <c r="D3569" s="90">
        <f>AX3514</f>
        <v>0</v>
      </c>
      <c r="E3569" s="83">
        <f t="shared" si="700"/>
        <v>0</v>
      </c>
      <c r="F3569" s="34">
        <f>AB3530*D3569</f>
        <v>0</v>
      </c>
      <c r="G3569" s="88"/>
      <c r="H3569" s="88"/>
      <c r="I3569" s="88"/>
      <c r="M3569" s="86" t="s">
        <v>184</v>
      </c>
    </row>
    <row r="3570" spans="2:27" ht="15" customHeight="1" x14ac:dyDescent="0.2">
      <c r="B3570" s="45"/>
      <c r="C3570" s="78" t="s">
        <v>45</v>
      </c>
      <c r="D3570" s="90">
        <f>AY3514</f>
        <v>0</v>
      </c>
      <c r="E3570" s="83">
        <f t="shared" si="700"/>
        <v>0</v>
      </c>
      <c r="F3570" s="34">
        <f>AB3529*D3570</f>
        <v>0</v>
      </c>
      <c r="G3570" s="88"/>
      <c r="H3570" s="88"/>
      <c r="I3570" s="88"/>
    </row>
    <row r="3571" spans="2:27" ht="15" customHeight="1" x14ac:dyDescent="0.2">
      <c r="B3571" s="45"/>
      <c r="C3571" s="78" t="s">
        <v>46</v>
      </c>
      <c r="D3571" s="90">
        <f>AZ3514</f>
        <v>0</v>
      </c>
      <c r="E3571" s="83">
        <f>AA3527*D3571</f>
        <v>0</v>
      </c>
      <c r="F3571" s="34">
        <f>AB3527*D3571</f>
        <v>0</v>
      </c>
      <c r="G3571" s="88"/>
      <c r="H3571" s="88"/>
      <c r="I3571" s="88"/>
      <c r="M3571" s="86" t="s">
        <v>160</v>
      </c>
    </row>
    <row r="3572" spans="2:27" ht="15" customHeight="1" x14ac:dyDescent="0.2">
      <c r="B3572" s="45"/>
      <c r="C3572" s="53"/>
      <c r="D3572" s="89"/>
      <c r="E3572" s="83">
        <f t="shared" ref="E3572:E3573" si="701">AA3532*D3572</f>
        <v>0</v>
      </c>
      <c r="F3572" s="34">
        <f t="shared" ref="F3572:F3573" si="702">Q3542*D3572</f>
        <v>0</v>
      </c>
      <c r="G3572" s="88"/>
      <c r="H3572" s="88"/>
      <c r="I3572" s="88"/>
    </row>
    <row r="3573" spans="2:27" ht="15" customHeight="1" x14ac:dyDescent="0.2">
      <c r="B3573" s="45"/>
      <c r="C3573" s="53"/>
      <c r="D3573" s="89"/>
      <c r="E3573" s="83">
        <f t="shared" si="701"/>
        <v>0</v>
      </c>
      <c r="F3573" s="34">
        <f t="shared" si="702"/>
        <v>0</v>
      </c>
      <c r="G3573" s="88"/>
      <c r="H3573" s="88"/>
      <c r="I3573" s="88"/>
      <c r="M3573" s="86" t="s">
        <v>185</v>
      </c>
    </row>
    <row r="3574" spans="2:27" ht="15" customHeight="1" x14ac:dyDescent="0.2">
      <c r="B3574" s="45"/>
      <c r="C3574" s="91"/>
      <c r="D3574" s="91"/>
      <c r="E3574" s="92">
        <f t="shared" ref="E3574:F3574" si="703">SUM(E3562:E3573)</f>
        <v>6853.6</v>
      </c>
      <c r="F3574" s="93">
        <f t="shared" si="703"/>
        <v>5200</v>
      </c>
      <c r="G3574" s="41"/>
      <c r="H3574" s="88"/>
      <c r="I3574" s="45"/>
      <c r="M3574" s="86" t="s">
        <v>186</v>
      </c>
    </row>
    <row r="3575" spans="2:27" ht="15" customHeight="1" x14ac:dyDescent="0.2">
      <c r="B3575" s="45"/>
      <c r="C3575" s="33" t="s">
        <v>187</v>
      </c>
      <c r="D3575" s="61"/>
      <c r="E3575" s="94">
        <f>SUM(E3547,E3536,E3561,E3574)</f>
        <v>343688.68</v>
      </c>
      <c r="F3575" s="95">
        <f>SUM(F3574,F3547,F3536,F3561)</f>
        <v>240856</v>
      </c>
      <c r="G3575" s="92">
        <f>SUM(G3574,G3561,G3550,G3536)</f>
        <v>0</v>
      </c>
      <c r="H3575" s="45"/>
      <c r="I3575" s="45"/>
      <c r="M3575" s="86" t="s">
        <v>188</v>
      </c>
    </row>
    <row r="3576" spans="2:27" ht="15" customHeight="1" x14ac:dyDescent="0.2">
      <c r="B3576" s="45"/>
      <c r="C3576" s="45"/>
      <c r="D3576" s="45"/>
      <c r="E3576" s="45"/>
      <c r="F3576" s="45"/>
      <c r="G3576" s="45"/>
      <c r="H3576" s="45"/>
      <c r="I3576" s="45"/>
    </row>
    <row r="3577" spans="2:27" ht="15" customHeight="1" x14ac:dyDescent="0.2">
      <c r="M3577" s="86" t="s">
        <v>189</v>
      </c>
    </row>
    <row r="3579" spans="2:27" ht="15" customHeight="1" x14ac:dyDescent="0.2">
      <c r="M3579" s="86" t="s">
        <v>190</v>
      </c>
    </row>
    <row r="3580" spans="2:27" ht="15" customHeight="1" x14ac:dyDescent="0.2">
      <c r="M3580" s="86" t="s">
        <v>191</v>
      </c>
    </row>
    <row r="3581" spans="2:27" ht="15" customHeight="1" x14ac:dyDescent="0.2">
      <c r="M3581" s="24" t="s">
        <v>192</v>
      </c>
      <c r="N3581" s="24"/>
      <c r="O3581" s="24"/>
      <c r="P3581" s="24"/>
      <c r="Q3581" s="24"/>
      <c r="R3581" s="24"/>
      <c r="S3581" s="24"/>
      <c r="T3581" s="24"/>
    </row>
    <row r="3582" spans="2:27" ht="15" customHeight="1" x14ac:dyDescent="0.2">
      <c r="C3582" s="33"/>
      <c r="D3582" s="96"/>
      <c r="E3582" s="96" t="s">
        <v>193</v>
      </c>
      <c r="F3582" s="96"/>
      <c r="G3582" s="96"/>
      <c r="H3582" s="96"/>
      <c r="I3582" s="33" t="s">
        <v>193</v>
      </c>
      <c r="J3582" s="96"/>
      <c r="K3582" s="96"/>
      <c r="L3582" s="96"/>
      <c r="M3582" s="33" t="s">
        <v>194</v>
      </c>
      <c r="N3582" s="96"/>
      <c r="O3582" s="96"/>
      <c r="P3582" s="96"/>
      <c r="Q3582" s="96"/>
      <c r="R3582" s="96"/>
      <c r="S3582" s="96"/>
      <c r="T3582" s="96"/>
      <c r="U3582" s="96"/>
      <c r="V3582" s="96"/>
      <c r="W3582" s="96"/>
      <c r="X3582" s="96"/>
      <c r="Y3582" s="96"/>
      <c r="Z3582" s="96"/>
      <c r="AA3582" s="96"/>
    </row>
    <row r="3583" spans="2:27" ht="15" customHeight="1" x14ac:dyDescent="0.2">
      <c r="C3583" s="33" t="s">
        <v>195</v>
      </c>
      <c r="D3583" s="96" t="s">
        <v>101</v>
      </c>
      <c r="E3583" s="96"/>
      <c r="F3583" s="96"/>
      <c r="G3583" s="96"/>
      <c r="H3583" s="96"/>
      <c r="I3583" s="33"/>
      <c r="J3583" s="96"/>
      <c r="K3583" s="96"/>
      <c r="L3583" s="96"/>
      <c r="M3583" s="33" t="s">
        <v>196</v>
      </c>
      <c r="N3583" s="97">
        <f t="shared" ref="N3583:N3584" si="704">W3614*1.35</f>
        <v>0</v>
      </c>
      <c r="O3583" s="96"/>
      <c r="P3583" s="96"/>
      <c r="Q3583" s="96"/>
      <c r="R3583" s="96"/>
      <c r="S3583" s="96"/>
      <c r="T3583" s="96"/>
      <c r="U3583" s="96"/>
      <c r="V3583" s="96"/>
      <c r="W3583" s="96"/>
      <c r="X3583" s="96"/>
      <c r="Y3583" s="96"/>
      <c r="Z3583" s="96"/>
      <c r="AA3583" s="96"/>
    </row>
    <row r="3584" spans="2:27" ht="15" customHeight="1" x14ac:dyDescent="0.2">
      <c r="C3584" s="33" t="s">
        <v>104</v>
      </c>
      <c r="D3584" s="98">
        <v>651</v>
      </c>
      <c r="E3584" s="96">
        <v>434</v>
      </c>
      <c r="F3584" s="96">
        <f t="shared" ref="F3584:F3587" si="705">E3584*50%</f>
        <v>217</v>
      </c>
      <c r="G3584" s="96"/>
      <c r="H3584" s="96"/>
      <c r="I3584" s="33" t="s">
        <v>197</v>
      </c>
      <c r="J3584" s="96"/>
      <c r="K3584" s="96"/>
      <c r="L3584" s="96"/>
      <c r="M3584" s="33" t="s">
        <v>198</v>
      </c>
      <c r="N3584" s="97">
        <f t="shared" si="704"/>
        <v>0</v>
      </c>
      <c r="O3584" s="96"/>
      <c r="P3584" s="96"/>
      <c r="Q3584" s="96"/>
      <c r="R3584" s="96"/>
      <c r="S3584" s="96"/>
      <c r="T3584" s="96"/>
      <c r="U3584" s="96"/>
      <c r="V3584" s="96"/>
      <c r="W3584" s="96"/>
      <c r="X3584" s="96"/>
      <c r="Y3584" s="96"/>
      <c r="Z3584" s="96"/>
      <c r="AA3584" s="96"/>
    </row>
    <row r="3585" spans="3:27" ht="15" customHeight="1" x14ac:dyDescent="0.2">
      <c r="C3585" s="33" t="s">
        <v>108</v>
      </c>
      <c r="D3585" s="98">
        <v>651</v>
      </c>
      <c r="E3585" s="96">
        <v>434</v>
      </c>
      <c r="F3585" s="96">
        <f t="shared" si="705"/>
        <v>217</v>
      </c>
      <c r="G3585" s="96"/>
      <c r="H3585" s="96"/>
      <c r="I3585" s="33" t="s">
        <v>102</v>
      </c>
      <c r="J3585" s="98">
        <v>8000.2</v>
      </c>
      <c r="K3585" s="96">
        <v>6450</v>
      </c>
      <c r="L3585" s="96">
        <v>1935</v>
      </c>
      <c r="M3585" s="33" t="s">
        <v>199</v>
      </c>
      <c r="N3585" s="97">
        <f>W3616*1.4</f>
        <v>0</v>
      </c>
      <c r="O3585" s="96"/>
      <c r="P3585" s="96"/>
      <c r="Q3585" s="96"/>
      <c r="R3585" s="96"/>
      <c r="S3585" s="96"/>
      <c r="T3585" s="96"/>
      <c r="U3585" s="96"/>
      <c r="V3585" s="96"/>
      <c r="W3585" s="96"/>
      <c r="X3585" s="96"/>
      <c r="Y3585" s="96"/>
      <c r="Z3585" s="96"/>
      <c r="AA3585" s="96"/>
    </row>
    <row r="3586" spans="3:27" ht="15" customHeight="1" x14ac:dyDescent="0.2">
      <c r="C3586" s="33" t="s">
        <v>111</v>
      </c>
      <c r="D3586" s="98">
        <v>900</v>
      </c>
      <c r="E3586" s="96">
        <v>600</v>
      </c>
      <c r="F3586" s="96">
        <f t="shared" si="705"/>
        <v>300</v>
      </c>
      <c r="G3586" s="96"/>
      <c r="H3586" s="96"/>
      <c r="I3586" s="33" t="s">
        <v>105</v>
      </c>
      <c r="J3586" s="98">
        <v>8000.2</v>
      </c>
      <c r="K3586" s="96">
        <v>6450</v>
      </c>
      <c r="L3586" s="96">
        <v>1935</v>
      </c>
      <c r="M3586" s="33" t="s">
        <v>200</v>
      </c>
      <c r="N3586" s="97">
        <f t="shared" ref="N3586:N3588" si="706">W3617*1.35</f>
        <v>0</v>
      </c>
      <c r="O3586" s="96"/>
      <c r="P3586" s="96"/>
      <c r="Q3586" s="96"/>
      <c r="R3586" s="96"/>
      <c r="S3586" s="96"/>
      <c r="T3586" s="96"/>
      <c r="U3586" s="96"/>
      <c r="V3586" s="96"/>
      <c r="W3586" s="96"/>
      <c r="X3586" s="96"/>
      <c r="Y3586" s="96"/>
      <c r="Z3586" s="96"/>
      <c r="AA3586" s="96"/>
    </row>
    <row r="3587" spans="3:27" ht="15" customHeight="1" x14ac:dyDescent="0.2">
      <c r="C3587" s="33" t="s">
        <v>113</v>
      </c>
      <c r="D3587" s="98">
        <v>900</v>
      </c>
      <c r="E3587" s="96">
        <v>600</v>
      </c>
      <c r="F3587" s="96">
        <f t="shared" si="705"/>
        <v>300</v>
      </c>
      <c r="G3587" s="96"/>
      <c r="H3587" s="96"/>
      <c r="I3587" s="33" t="s">
        <v>201</v>
      </c>
      <c r="J3587" s="98">
        <v>4550</v>
      </c>
      <c r="K3587" s="96">
        <v>3500</v>
      </c>
      <c r="L3587" s="96">
        <v>1050</v>
      </c>
      <c r="M3587" s="33" t="s">
        <v>202</v>
      </c>
      <c r="N3587" s="97">
        <f t="shared" si="706"/>
        <v>0</v>
      </c>
      <c r="O3587" s="96"/>
      <c r="P3587" s="96"/>
      <c r="Q3587" s="96"/>
      <c r="R3587" s="96"/>
      <c r="S3587" s="96"/>
      <c r="T3587" s="96"/>
      <c r="U3587" s="96"/>
      <c r="V3587" s="96"/>
      <c r="W3587" s="96"/>
      <c r="X3587" s="96"/>
      <c r="Y3587" s="96"/>
      <c r="Z3587" s="96"/>
      <c r="AA3587" s="96"/>
    </row>
    <row r="3588" spans="3:27" ht="15" customHeight="1" x14ac:dyDescent="0.2">
      <c r="C3588" s="33" t="s">
        <v>117</v>
      </c>
      <c r="D3588" s="98">
        <v>1304.19</v>
      </c>
      <c r="E3588" s="98">
        <v>1011</v>
      </c>
      <c r="F3588" s="96">
        <v>293</v>
      </c>
      <c r="G3588" s="96"/>
      <c r="H3588" s="96"/>
      <c r="I3588" s="33" t="s">
        <v>132</v>
      </c>
      <c r="J3588" s="98">
        <v>7605</v>
      </c>
      <c r="K3588" s="96">
        <v>6450</v>
      </c>
      <c r="L3588" s="96">
        <v>1935</v>
      </c>
      <c r="M3588" s="33" t="s">
        <v>203</v>
      </c>
      <c r="N3588" s="97">
        <f t="shared" si="706"/>
        <v>0</v>
      </c>
      <c r="O3588" s="96"/>
      <c r="P3588" s="96"/>
      <c r="Q3588" s="96"/>
      <c r="R3588" s="96"/>
      <c r="S3588" s="96"/>
      <c r="T3588" s="96"/>
      <c r="U3588" s="96"/>
      <c r="V3588" s="96"/>
      <c r="W3588" s="96"/>
      <c r="X3588" s="96"/>
      <c r="Y3588" s="96"/>
      <c r="Z3588" s="96"/>
      <c r="AA3588" s="96"/>
    </row>
    <row r="3589" spans="3:27" ht="15" customHeight="1" x14ac:dyDescent="0.2">
      <c r="C3589" s="33" t="s">
        <v>121</v>
      </c>
      <c r="D3589" s="98">
        <v>1006.5</v>
      </c>
      <c r="E3589" s="96">
        <v>677</v>
      </c>
      <c r="F3589" s="96">
        <f>E3589*50%</f>
        <v>338.5</v>
      </c>
      <c r="G3589" s="96"/>
      <c r="H3589" s="96"/>
      <c r="I3589" s="33" t="s">
        <v>137</v>
      </c>
      <c r="J3589" s="98">
        <v>5751.2</v>
      </c>
      <c r="K3589" s="96">
        <v>4625</v>
      </c>
      <c r="L3589" s="96">
        <v>1387.5</v>
      </c>
      <c r="M3589" s="33"/>
      <c r="N3589" s="96"/>
      <c r="O3589" s="96"/>
      <c r="P3589" s="96"/>
      <c r="Q3589" s="96"/>
      <c r="R3589" s="96"/>
      <c r="S3589" s="96"/>
      <c r="T3589" s="96"/>
      <c r="U3589" s="96"/>
      <c r="V3589" s="96"/>
      <c r="W3589" s="96"/>
      <c r="X3589" s="96"/>
      <c r="Y3589" s="96"/>
      <c r="Z3589" s="96"/>
      <c r="AA3589" s="96"/>
    </row>
    <row r="3590" spans="3:27" ht="15" customHeight="1" x14ac:dyDescent="0.2">
      <c r="C3590" s="33" t="s">
        <v>126</v>
      </c>
      <c r="D3590" s="98">
        <v>1050.32</v>
      </c>
      <c r="E3590" s="96">
        <v>691</v>
      </c>
      <c r="F3590" s="96">
        <v>359</v>
      </c>
      <c r="G3590" s="96"/>
      <c r="H3590" s="96"/>
      <c r="I3590" s="33" t="s">
        <v>142</v>
      </c>
      <c r="J3590" s="98">
        <v>8000.2</v>
      </c>
      <c r="K3590" s="96">
        <v>6450</v>
      </c>
      <c r="L3590" s="96">
        <v>1935</v>
      </c>
      <c r="M3590" s="33"/>
      <c r="N3590" s="96"/>
      <c r="O3590" s="96"/>
      <c r="P3590" s="96"/>
      <c r="Q3590" s="96"/>
      <c r="R3590" s="96"/>
      <c r="S3590" s="96"/>
      <c r="T3590" s="96"/>
      <c r="U3590" s="96"/>
      <c r="V3590" s="96"/>
      <c r="W3590" s="96"/>
      <c r="X3590" s="96"/>
      <c r="Y3590" s="96"/>
      <c r="Z3590" s="96"/>
      <c r="AA3590" s="96"/>
    </row>
    <row r="3591" spans="3:27" ht="15" customHeight="1" x14ac:dyDescent="0.2">
      <c r="C3591" s="33" t="s">
        <v>141</v>
      </c>
      <c r="D3591" s="98">
        <v>1850.8</v>
      </c>
      <c r="E3591" s="96">
        <v>1322</v>
      </c>
      <c r="F3591" s="96">
        <v>529</v>
      </c>
      <c r="G3591" s="96"/>
      <c r="H3591" s="96"/>
      <c r="I3591" s="33" t="s">
        <v>145</v>
      </c>
      <c r="J3591" s="98">
        <v>8000.2</v>
      </c>
      <c r="K3591" s="96">
        <v>6450</v>
      </c>
      <c r="L3591" s="96">
        <v>1935</v>
      </c>
      <c r="M3591" s="33"/>
      <c r="N3591" s="96"/>
      <c r="O3591" s="96"/>
      <c r="P3591" s="96"/>
      <c r="Q3591" s="96"/>
      <c r="R3591" s="96"/>
      <c r="S3591" s="96"/>
      <c r="T3591" s="96"/>
      <c r="U3591" s="96"/>
      <c r="V3591" s="96"/>
      <c r="W3591" s="96"/>
      <c r="X3591" s="96"/>
      <c r="Y3591" s="96"/>
      <c r="Z3591" s="96"/>
      <c r="AA3591" s="96"/>
    </row>
    <row r="3592" spans="3:27" ht="15" customHeight="1" x14ac:dyDescent="0.2">
      <c r="C3592" s="33" t="s">
        <v>144</v>
      </c>
      <c r="D3592" s="98">
        <v>3005.85</v>
      </c>
      <c r="E3592" s="96">
        <v>2078</v>
      </c>
      <c r="F3592" s="96">
        <v>933</v>
      </c>
      <c r="G3592" s="96"/>
      <c r="H3592" s="96"/>
      <c r="I3592" s="33"/>
      <c r="J3592" s="96"/>
      <c r="K3592" s="96"/>
      <c r="L3592" s="96"/>
      <c r="M3592" s="33"/>
      <c r="N3592" s="96"/>
      <c r="O3592" s="96"/>
      <c r="P3592" s="96"/>
      <c r="Q3592" s="96"/>
      <c r="R3592" s="96"/>
      <c r="S3592" s="96"/>
      <c r="T3592" s="96"/>
      <c r="U3592" s="96"/>
      <c r="V3592" s="96"/>
      <c r="W3592" s="96"/>
      <c r="X3592" s="96"/>
      <c r="Y3592" s="96"/>
      <c r="Z3592" s="96"/>
      <c r="AA3592" s="96"/>
    </row>
    <row r="3593" spans="3:27" ht="15" customHeight="1" x14ac:dyDescent="0.2">
      <c r="C3593" s="33" t="s">
        <v>147</v>
      </c>
      <c r="D3593" s="98">
        <v>5500.6</v>
      </c>
      <c r="E3593" s="96">
        <v>3929</v>
      </c>
      <c r="F3593" s="96">
        <v>1572</v>
      </c>
      <c r="G3593" s="96"/>
      <c r="H3593" s="96"/>
      <c r="I3593" s="33"/>
      <c r="J3593" s="96"/>
      <c r="K3593" s="96"/>
      <c r="L3593" s="96"/>
      <c r="M3593" s="33"/>
      <c r="N3593" s="96"/>
      <c r="O3593" s="96"/>
      <c r="P3593" s="96"/>
      <c r="Q3593" s="96"/>
      <c r="R3593" s="96"/>
      <c r="S3593" s="96"/>
      <c r="T3593" s="96"/>
      <c r="U3593" s="96"/>
      <c r="V3593" s="96"/>
      <c r="W3593" s="96"/>
      <c r="X3593" s="96"/>
      <c r="Y3593" s="96"/>
      <c r="Z3593" s="96"/>
      <c r="AA3593" s="96"/>
    </row>
    <row r="3594" spans="3:27" ht="15" customHeight="1" x14ac:dyDescent="0.2">
      <c r="C3594" s="33" t="s">
        <v>150</v>
      </c>
      <c r="D3594" s="98">
        <v>6202</v>
      </c>
      <c r="E3594" s="96">
        <v>4430</v>
      </c>
      <c r="F3594" s="96">
        <v>1772</v>
      </c>
      <c r="G3594" s="96"/>
      <c r="H3594" s="96"/>
      <c r="I3594" s="33"/>
      <c r="J3594" s="96"/>
      <c r="K3594" s="96"/>
      <c r="L3594" s="96"/>
      <c r="M3594" s="33"/>
      <c r="N3594" s="96"/>
      <c r="O3594" s="96"/>
      <c r="P3594" s="96"/>
      <c r="Q3594" s="96"/>
      <c r="R3594" s="96"/>
      <c r="S3594" s="96"/>
      <c r="T3594" s="96"/>
      <c r="U3594" s="96"/>
      <c r="V3594" s="96"/>
      <c r="W3594" s="96"/>
      <c r="X3594" s="96"/>
      <c r="Y3594" s="96"/>
      <c r="Z3594" s="96"/>
      <c r="AA3594" s="96"/>
    </row>
    <row r="3595" spans="3:27" ht="15" customHeight="1" x14ac:dyDescent="0.2">
      <c r="C3595" s="33" t="s">
        <v>152</v>
      </c>
      <c r="D3595" s="98">
        <v>6202</v>
      </c>
      <c r="E3595" s="96">
        <v>4430</v>
      </c>
      <c r="F3595" s="96">
        <v>1772</v>
      </c>
      <c r="G3595" s="96"/>
      <c r="H3595" s="96"/>
      <c r="I3595" s="33"/>
      <c r="J3595" s="96"/>
      <c r="K3595" s="96"/>
      <c r="L3595" s="96"/>
      <c r="M3595" s="33"/>
      <c r="N3595" s="96"/>
      <c r="O3595" s="96"/>
      <c r="P3595" s="96"/>
      <c r="Q3595" s="96"/>
      <c r="R3595" s="96"/>
      <c r="S3595" s="96"/>
      <c r="T3595" s="96"/>
      <c r="U3595" s="96"/>
      <c r="V3595" s="96"/>
      <c r="W3595" s="96"/>
      <c r="X3595" s="96"/>
      <c r="Y3595" s="96"/>
      <c r="Z3595" s="96"/>
      <c r="AA3595" s="96"/>
    </row>
    <row r="3596" spans="3:27" ht="15" customHeight="1" x14ac:dyDescent="0.2">
      <c r="C3596" s="33" t="s">
        <v>155</v>
      </c>
      <c r="D3596" s="98">
        <v>7301</v>
      </c>
      <c r="E3596" s="96">
        <v>5770</v>
      </c>
      <c r="F3596" s="96">
        <v>2086</v>
      </c>
      <c r="G3596" s="96"/>
      <c r="H3596" s="96"/>
      <c r="I3596" s="33"/>
      <c r="J3596" s="96"/>
      <c r="K3596" s="96"/>
      <c r="L3596" s="96"/>
      <c r="M3596" s="33"/>
      <c r="N3596" s="96"/>
      <c r="O3596" s="96"/>
      <c r="P3596" s="96"/>
      <c r="Q3596" s="96"/>
      <c r="R3596" s="96"/>
      <c r="S3596" s="96"/>
      <c r="T3596" s="96"/>
      <c r="U3596" s="96"/>
      <c r="V3596" s="96"/>
      <c r="W3596" s="96"/>
      <c r="X3596" s="96"/>
      <c r="Y3596" s="96"/>
      <c r="Z3596" s="96"/>
      <c r="AA3596" s="96"/>
    </row>
    <row r="3597" spans="3:27" ht="15" customHeight="1" x14ac:dyDescent="0.2">
      <c r="C3597" s="33" t="s">
        <v>157</v>
      </c>
      <c r="D3597" s="98">
        <v>3800</v>
      </c>
      <c r="E3597" s="96">
        <v>3600</v>
      </c>
      <c r="F3597" s="96">
        <v>894</v>
      </c>
      <c r="G3597" s="96"/>
      <c r="H3597" s="96"/>
      <c r="I3597" s="33"/>
      <c r="J3597" s="96"/>
      <c r="K3597" s="96"/>
      <c r="L3597" s="96"/>
      <c r="M3597" s="33"/>
      <c r="N3597" s="96"/>
      <c r="O3597" s="96"/>
      <c r="P3597" s="96"/>
      <c r="Q3597" s="96"/>
      <c r="R3597" s="96"/>
      <c r="S3597" s="96"/>
      <c r="T3597" s="96"/>
      <c r="U3597" s="96"/>
      <c r="V3597" s="96"/>
      <c r="W3597" s="96"/>
      <c r="X3597" s="96"/>
      <c r="Y3597" s="96"/>
      <c r="Z3597" s="96"/>
      <c r="AA3597" s="96"/>
    </row>
    <row r="3598" spans="3:27" ht="15" customHeight="1" x14ac:dyDescent="0.2">
      <c r="D3598" s="86">
        <f>E3598+F3598</f>
        <v>2002</v>
      </c>
      <c r="E3598" s="86">
        <v>1300</v>
      </c>
      <c r="F3598" s="86">
        <f>E3598*54%</f>
        <v>702</v>
      </c>
    </row>
    <row r="3605" spans="1:56" s="305" customFormat="1" ht="63" customHeight="1" x14ac:dyDescent="0.9">
      <c r="A3605" s="306" t="s">
        <v>520</v>
      </c>
      <c r="C3605" s="325">
        <f>SUM(G3677,G3814,G3955,G4103)</f>
        <v>294506.23839999997</v>
      </c>
    </row>
    <row r="3608" spans="1:56" ht="15" customHeight="1" x14ac:dyDescent="0.2">
      <c r="A3608" s="1" t="s">
        <v>0</v>
      </c>
      <c r="B3608" s="1" t="s">
        <v>1</v>
      </c>
      <c r="C3608" s="2" t="s">
        <v>2</v>
      </c>
      <c r="D3608" s="2" t="s">
        <v>3</v>
      </c>
      <c r="E3608" s="2" t="s">
        <v>4</v>
      </c>
      <c r="F3608" s="2" t="s">
        <v>5</v>
      </c>
      <c r="G3608" s="2" t="s">
        <v>6</v>
      </c>
      <c r="H3608" s="2" t="s">
        <v>7</v>
      </c>
      <c r="I3608" s="2" t="s">
        <v>8</v>
      </c>
      <c r="J3608" s="2" t="s">
        <v>9</v>
      </c>
      <c r="K3608" s="2" t="s">
        <v>10</v>
      </c>
      <c r="L3608" s="2" t="s">
        <v>11</v>
      </c>
      <c r="M3608" s="2" t="s">
        <v>12</v>
      </c>
      <c r="N3608" s="2" t="s">
        <v>13</v>
      </c>
      <c r="O3608" s="2" t="s">
        <v>14</v>
      </c>
      <c r="P3608" s="1" t="s">
        <v>15</v>
      </c>
      <c r="Q3608" s="1" t="s">
        <v>16</v>
      </c>
      <c r="R3608" s="3" t="s">
        <v>17</v>
      </c>
      <c r="S3608" s="3" t="s">
        <v>18</v>
      </c>
      <c r="T3608" s="3" t="s">
        <v>19</v>
      </c>
      <c r="U3608" s="4" t="s">
        <v>20</v>
      </c>
      <c r="V3608" s="3" t="s">
        <v>21</v>
      </c>
      <c r="W3608" s="3" t="s">
        <v>22</v>
      </c>
      <c r="X3608" s="4" t="s">
        <v>23</v>
      </c>
      <c r="Y3608" s="5" t="s">
        <v>24</v>
      </c>
      <c r="Z3608" s="5" t="s">
        <v>25</v>
      </c>
      <c r="AA3608" s="5" t="s">
        <v>26</v>
      </c>
      <c r="AB3608" s="6" t="s">
        <v>27</v>
      </c>
      <c r="AC3608" s="6" t="s">
        <v>28</v>
      </c>
      <c r="AD3608" s="7" t="s">
        <v>29</v>
      </c>
      <c r="AE3608" s="6" t="s">
        <v>30</v>
      </c>
      <c r="AF3608" s="8" t="s">
        <v>31</v>
      </c>
      <c r="AG3608" s="8" t="s">
        <v>32</v>
      </c>
      <c r="AH3608" s="8" t="s">
        <v>33</v>
      </c>
      <c r="AI3608" s="8" t="s">
        <v>41</v>
      </c>
      <c r="AJ3608" s="8" t="s">
        <v>34</v>
      </c>
      <c r="AK3608" s="8" t="s">
        <v>35</v>
      </c>
      <c r="AL3608" s="8" t="s">
        <v>36</v>
      </c>
      <c r="AM3608" s="8" t="s">
        <v>37</v>
      </c>
      <c r="AN3608" s="8" t="s">
        <v>38</v>
      </c>
      <c r="AO3608" s="8" t="s">
        <v>170</v>
      </c>
      <c r="AP3608" s="9" t="s">
        <v>39</v>
      </c>
      <c r="AQ3608" s="9" t="s">
        <v>40</v>
      </c>
      <c r="AR3608" s="9" t="s">
        <v>33</v>
      </c>
      <c r="AS3608" s="9" t="s">
        <v>32</v>
      </c>
      <c r="AT3608" s="9" t="s">
        <v>41</v>
      </c>
      <c r="AU3608" s="9" t="s">
        <v>42</v>
      </c>
      <c r="AV3608" s="9" t="s">
        <v>43</v>
      </c>
      <c r="AW3608" s="9" t="s">
        <v>44</v>
      </c>
      <c r="AX3608" s="9" t="s">
        <v>45</v>
      </c>
      <c r="AY3608" s="9" t="s">
        <v>46</v>
      </c>
      <c r="AZ3608" s="10"/>
      <c r="BA3608" s="10"/>
      <c r="BB3608" s="10"/>
      <c r="BC3608" s="10"/>
      <c r="BD3608" s="10"/>
    </row>
    <row r="3609" spans="1:56" ht="15" customHeight="1" x14ac:dyDescent="0.2">
      <c r="A3609" s="11"/>
      <c r="B3609" s="11">
        <v>1</v>
      </c>
      <c r="C3609" s="11" t="s">
        <v>47</v>
      </c>
      <c r="D3609" s="11"/>
      <c r="E3609" s="11"/>
      <c r="F3609" s="11"/>
      <c r="G3609" s="11"/>
      <c r="H3609" s="11"/>
      <c r="I3609" s="11"/>
      <c r="J3609" s="11"/>
      <c r="K3609" s="11"/>
      <c r="L3609" s="11"/>
      <c r="M3609" s="11"/>
      <c r="N3609" s="11"/>
      <c r="O3609" s="11"/>
      <c r="P3609" s="11"/>
      <c r="Q3609" s="11"/>
      <c r="R3609" s="11"/>
      <c r="S3609" s="11"/>
      <c r="T3609" s="11"/>
      <c r="U3609" s="11"/>
      <c r="V3609" s="11"/>
      <c r="W3609" s="11"/>
      <c r="X3609" s="11"/>
      <c r="Y3609" s="11"/>
      <c r="Z3609" s="11"/>
      <c r="AA3609" s="11"/>
      <c r="AB3609" s="11"/>
      <c r="AC3609" s="11"/>
      <c r="AD3609" s="11"/>
      <c r="AE3609" s="11"/>
      <c r="AF3609" s="11"/>
      <c r="AG3609" s="11"/>
      <c r="AH3609" s="11"/>
      <c r="AI3609" s="11"/>
      <c r="AJ3609" s="11"/>
      <c r="AK3609" s="11"/>
      <c r="AL3609" s="11"/>
      <c r="AM3609" s="11"/>
      <c r="AN3609" s="11"/>
      <c r="AO3609" s="11"/>
      <c r="AP3609" s="11"/>
      <c r="AQ3609" s="11"/>
      <c r="AR3609" s="11"/>
      <c r="AS3609" s="11"/>
      <c r="AT3609" s="11"/>
      <c r="AU3609" s="11"/>
      <c r="AV3609" s="11"/>
      <c r="AW3609" s="11"/>
      <c r="AX3609" s="11"/>
      <c r="AY3609" s="11"/>
      <c r="AZ3609" s="12"/>
      <c r="BA3609" s="12"/>
      <c r="BB3609" s="12"/>
      <c r="BC3609" s="12"/>
      <c r="BD3609" s="12"/>
    </row>
    <row r="3610" spans="1:56" ht="15" customHeight="1" x14ac:dyDescent="0.2">
      <c r="A3610" s="1"/>
      <c r="B3610" s="1"/>
      <c r="C3610" s="13"/>
      <c r="D3610" s="14"/>
      <c r="E3610" s="14"/>
      <c r="F3610" s="14"/>
      <c r="G3610" s="14"/>
      <c r="H3610" s="14"/>
      <c r="I3610" s="14"/>
      <c r="J3610" s="14"/>
      <c r="K3610" s="14"/>
      <c r="L3610" s="14"/>
      <c r="M3610" s="14"/>
      <c r="N3610" s="14"/>
      <c r="O3610" s="14"/>
      <c r="P3610" s="14"/>
      <c r="Q3610" s="14"/>
      <c r="R3610" s="4"/>
      <c r="S3610" s="4"/>
      <c r="T3610" s="4"/>
      <c r="U3610" s="4"/>
      <c r="V3610" s="4"/>
      <c r="W3610" s="4"/>
      <c r="X3610" s="4"/>
      <c r="Y3610" s="4"/>
      <c r="Z3610" s="4"/>
      <c r="AA3610" s="4"/>
      <c r="AB3610" s="8"/>
      <c r="AC3610" s="8"/>
      <c r="AD3610" s="8"/>
      <c r="AE3610" s="8"/>
      <c r="AF3610" s="8"/>
      <c r="AG3610" s="8"/>
      <c r="AH3610" s="8"/>
      <c r="AI3610" s="8"/>
      <c r="AJ3610" s="8"/>
      <c r="AK3610" s="8"/>
      <c r="AL3610" s="8"/>
      <c r="AM3610" s="8"/>
      <c r="AN3610" s="8"/>
      <c r="AO3610" s="8"/>
      <c r="AP3610" s="15"/>
      <c r="AQ3610" s="15"/>
      <c r="AR3610" s="15"/>
      <c r="AS3610" s="15"/>
      <c r="AT3610" s="15"/>
      <c r="AU3610" s="15"/>
      <c r="AV3610" s="15"/>
      <c r="AW3610" s="15"/>
      <c r="AX3610" s="15"/>
      <c r="AY3610" s="15"/>
      <c r="AZ3610" s="10"/>
      <c r="BA3610" s="10"/>
      <c r="BB3610" s="10"/>
      <c r="BC3610" s="10"/>
      <c r="BD3610" s="10"/>
    </row>
    <row r="3611" spans="1:56" ht="15" customHeight="1" x14ac:dyDescent="0.2">
      <c r="A3611" s="1"/>
      <c r="B3611" s="16">
        <v>1</v>
      </c>
      <c r="C3611" s="293" t="s">
        <v>48</v>
      </c>
      <c r="D3611" s="18"/>
      <c r="E3611" s="14"/>
      <c r="F3611" s="14"/>
      <c r="G3611" s="14"/>
      <c r="H3611" s="14"/>
      <c r="I3611" s="14"/>
      <c r="J3611" s="14"/>
      <c r="K3611" s="14">
        <v>2</v>
      </c>
      <c r="L3611" s="14"/>
      <c r="M3611" s="14"/>
      <c r="N3611" s="14"/>
      <c r="O3611" s="14"/>
      <c r="P3611" s="14"/>
      <c r="Q3611" s="14"/>
      <c r="R3611" s="4"/>
      <c r="S3611" s="4"/>
      <c r="T3611" s="4"/>
      <c r="U3611" s="4"/>
      <c r="V3611" s="4"/>
      <c r="W3611" s="4"/>
      <c r="X3611" s="4"/>
      <c r="Y3611" s="4"/>
      <c r="Z3611" s="4"/>
      <c r="AA3611" s="4"/>
      <c r="AB3611" s="8"/>
      <c r="AC3611" s="8"/>
      <c r="AD3611" s="8"/>
      <c r="AE3611" s="8"/>
      <c r="AF3611" s="8"/>
      <c r="AG3611" s="8"/>
      <c r="AH3611" s="8"/>
      <c r="AI3611" s="8"/>
      <c r="AJ3611" s="8"/>
      <c r="AK3611" s="8"/>
      <c r="AL3611" s="8"/>
      <c r="AM3611" s="8"/>
      <c r="AN3611" s="8"/>
      <c r="AO3611" s="8"/>
      <c r="AP3611" s="15"/>
      <c r="AQ3611" s="15"/>
      <c r="AR3611" s="15"/>
      <c r="AS3611" s="15"/>
      <c r="AT3611" s="15"/>
      <c r="AU3611" s="15"/>
      <c r="AV3611" s="15"/>
      <c r="AW3611" s="15"/>
      <c r="AX3611" s="15"/>
      <c r="AY3611" s="15"/>
      <c r="AZ3611" s="10"/>
      <c r="BA3611" s="10"/>
      <c r="BB3611" s="10"/>
      <c r="BC3611" s="10"/>
      <c r="BD3611" s="10"/>
    </row>
    <row r="3612" spans="1:56" ht="15" customHeight="1" x14ac:dyDescent="0.2">
      <c r="A3612" s="19"/>
      <c r="B3612" s="16">
        <v>1</v>
      </c>
      <c r="C3612" s="293" t="s">
        <v>49</v>
      </c>
      <c r="D3612" s="18"/>
      <c r="E3612" s="14"/>
      <c r="F3612" s="14"/>
      <c r="G3612" s="14"/>
      <c r="H3612" s="14"/>
      <c r="I3612" s="14"/>
      <c r="J3612" s="14"/>
      <c r="K3612" s="14"/>
      <c r="L3612" s="14"/>
      <c r="M3612" s="14"/>
      <c r="N3612" s="14"/>
      <c r="O3612" s="14"/>
      <c r="P3612" s="14"/>
      <c r="Q3612" s="14"/>
      <c r="R3612" s="4"/>
      <c r="S3612" s="4"/>
      <c r="T3612" s="4"/>
      <c r="U3612" s="4"/>
      <c r="V3612" s="4"/>
      <c r="W3612" s="4"/>
      <c r="X3612" s="4"/>
      <c r="Y3612" s="4"/>
      <c r="Z3612" s="4"/>
      <c r="AA3612" s="4"/>
      <c r="AB3612" s="8"/>
      <c r="AC3612" s="8"/>
      <c r="AD3612" s="8"/>
      <c r="AE3612" s="8"/>
      <c r="AF3612" s="8">
        <v>1</v>
      </c>
      <c r="AG3612" s="8">
        <v>1</v>
      </c>
      <c r="AH3612" s="8"/>
      <c r="AI3612" s="8"/>
      <c r="AJ3612" s="8"/>
      <c r="AK3612" s="8">
        <v>4</v>
      </c>
      <c r="AL3612" s="8"/>
      <c r="AM3612" s="8">
        <v>3</v>
      </c>
      <c r="AN3612" s="8"/>
      <c r="AO3612" s="8">
        <v>3</v>
      </c>
      <c r="AP3612" s="15"/>
      <c r="AQ3612" s="15"/>
      <c r="AR3612" s="15"/>
      <c r="AS3612" s="15"/>
      <c r="AT3612" s="15"/>
      <c r="AU3612" s="15"/>
      <c r="AV3612" s="15"/>
      <c r="AW3612" s="15"/>
      <c r="AX3612" s="15"/>
      <c r="AY3612" s="15"/>
    </row>
    <row r="3613" spans="1:56" ht="15" customHeight="1" x14ac:dyDescent="0.2">
      <c r="A3613" s="1"/>
      <c r="B3613" s="16">
        <v>3</v>
      </c>
      <c r="C3613" s="17" t="s">
        <v>50</v>
      </c>
      <c r="D3613" s="18"/>
      <c r="E3613" s="14"/>
      <c r="F3613" s="14"/>
      <c r="G3613" s="14"/>
      <c r="H3613" s="14"/>
      <c r="I3613" s="14"/>
      <c r="J3613" s="14"/>
      <c r="K3613" s="14"/>
      <c r="L3613" s="14"/>
      <c r="M3613" s="14"/>
      <c r="N3613" s="14"/>
      <c r="O3613" s="14"/>
      <c r="P3613" s="14"/>
      <c r="Q3613" s="14"/>
      <c r="R3613" s="4"/>
      <c r="S3613" s="4"/>
      <c r="T3613" s="4"/>
      <c r="U3613" s="4"/>
      <c r="V3613" s="4"/>
      <c r="W3613" s="4"/>
      <c r="X3613" s="4"/>
      <c r="Y3613" s="4"/>
      <c r="Z3613" s="4"/>
      <c r="AA3613" s="4"/>
      <c r="AB3613" s="8"/>
      <c r="AC3613" s="8"/>
      <c r="AD3613" s="8"/>
      <c r="AE3613" s="8"/>
      <c r="AF3613" s="8"/>
      <c r="AG3613" s="8"/>
      <c r="AH3613" s="8"/>
      <c r="AI3613" s="8"/>
      <c r="AJ3613" s="8"/>
      <c r="AK3613" s="8"/>
      <c r="AL3613" s="8"/>
      <c r="AM3613" s="8"/>
      <c r="AN3613" s="8"/>
      <c r="AO3613" s="8"/>
      <c r="AP3613" s="15"/>
      <c r="AQ3613" s="15"/>
      <c r="AR3613" s="15"/>
      <c r="AS3613" s="15"/>
      <c r="AT3613" s="15"/>
      <c r="AU3613" s="15"/>
      <c r="AV3613" s="15"/>
      <c r="AW3613" s="15"/>
      <c r="AX3613" s="15"/>
      <c r="AY3613" s="15"/>
      <c r="AZ3613" s="10"/>
      <c r="BA3613" s="10"/>
      <c r="BB3613" s="10"/>
      <c r="BC3613" s="10"/>
      <c r="BD3613" s="10"/>
    </row>
    <row r="3614" spans="1:56" ht="15" customHeight="1" x14ac:dyDescent="0.2">
      <c r="A3614" s="1"/>
      <c r="B3614" s="16">
        <v>4</v>
      </c>
      <c r="C3614" s="17" t="s">
        <v>51</v>
      </c>
      <c r="D3614" s="18"/>
      <c r="E3614" s="14"/>
      <c r="F3614" s="14"/>
      <c r="G3614" s="14"/>
      <c r="H3614" s="14"/>
      <c r="I3614" s="14"/>
      <c r="J3614" s="14"/>
      <c r="K3614" s="14"/>
      <c r="L3614" s="14"/>
      <c r="M3614" s="14"/>
      <c r="N3614" s="14"/>
      <c r="O3614" s="14"/>
      <c r="P3614" s="14"/>
      <c r="Q3614" s="14"/>
      <c r="R3614" s="4"/>
      <c r="S3614" s="4"/>
      <c r="T3614" s="4"/>
      <c r="U3614" s="4"/>
      <c r="V3614" s="4"/>
      <c r="W3614" s="4"/>
      <c r="X3614" s="4"/>
      <c r="Y3614" s="4"/>
      <c r="Z3614" s="4"/>
      <c r="AA3614" s="4"/>
      <c r="AB3614" s="8"/>
      <c r="AC3614" s="8"/>
      <c r="AD3614" s="8"/>
      <c r="AE3614" s="8"/>
      <c r="AF3614" s="8"/>
      <c r="AG3614" s="8"/>
      <c r="AH3614" s="8"/>
      <c r="AI3614" s="8"/>
      <c r="AJ3614" s="8"/>
      <c r="AK3614" s="8"/>
      <c r="AL3614" s="8"/>
      <c r="AM3614" s="8"/>
      <c r="AN3614" s="8"/>
      <c r="AO3614" s="8"/>
      <c r="AP3614" s="15"/>
      <c r="AQ3614" s="15"/>
      <c r="AR3614" s="15"/>
      <c r="AS3614" s="15"/>
      <c r="AT3614" s="15"/>
      <c r="AU3614" s="15"/>
      <c r="AV3614" s="15"/>
      <c r="AW3614" s="15"/>
      <c r="AX3614" s="15"/>
      <c r="AY3614" s="15"/>
      <c r="AZ3614" s="10"/>
      <c r="BA3614" s="10"/>
      <c r="BB3614" s="10"/>
      <c r="BC3614" s="10"/>
      <c r="BD3614" s="10"/>
    </row>
    <row r="3615" spans="1:56" ht="15" customHeight="1" x14ac:dyDescent="0.2">
      <c r="A3615" s="1"/>
      <c r="B3615" s="21">
        <v>5</v>
      </c>
      <c r="C3615" s="17" t="s">
        <v>52</v>
      </c>
      <c r="D3615" s="18"/>
      <c r="E3615" s="14"/>
      <c r="F3615" s="14"/>
      <c r="G3615" s="14"/>
      <c r="H3615" s="14"/>
      <c r="I3615" s="14"/>
      <c r="J3615" s="14"/>
      <c r="K3615" s="14"/>
      <c r="L3615" s="14"/>
      <c r="M3615" s="14"/>
      <c r="N3615" s="14"/>
      <c r="O3615" s="14"/>
      <c r="P3615" s="14"/>
      <c r="Q3615" s="14"/>
      <c r="R3615" s="4"/>
      <c r="S3615" s="4"/>
      <c r="T3615" s="4"/>
      <c r="U3615" s="4"/>
      <c r="V3615" s="4"/>
      <c r="W3615" s="4"/>
      <c r="X3615" s="4"/>
      <c r="Y3615" s="4"/>
      <c r="Z3615" s="4"/>
      <c r="AA3615" s="4"/>
      <c r="AB3615" s="8"/>
      <c r="AC3615" s="8"/>
      <c r="AD3615" s="8"/>
      <c r="AE3615" s="8"/>
      <c r="AF3615" s="8"/>
      <c r="AG3615" s="8"/>
      <c r="AH3615" s="8"/>
      <c r="AI3615" s="8"/>
      <c r="AJ3615" s="8"/>
      <c r="AK3615" s="8"/>
      <c r="AL3615" s="8"/>
      <c r="AM3615" s="8"/>
      <c r="AN3615" s="8"/>
      <c r="AO3615" s="8"/>
      <c r="AP3615" s="15"/>
      <c r="AQ3615" s="15"/>
      <c r="AR3615" s="15"/>
      <c r="AS3615" s="15"/>
      <c r="AT3615" s="15"/>
      <c r="AU3615" s="15"/>
      <c r="AV3615" s="15"/>
      <c r="AW3615" s="15"/>
      <c r="AX3615" s="15"/>
      <c r="AY3615" s="15"/>
      <c r="AZ3615" s="10"/>
      <c r="BA3615" s="10"/>
      <c r="BB3615" s="10"/>
      <c r="BC3615" s="10"/>
      <c r="BD3615" s="10"/>
    </row>
    <row r="3616" spans="1:56" ht="15" customHeight="1" x14ac:dyDescent="0.2">
      <c r="A3616" s="22"/>
      <c r="B3616" s="23">
        <v>6</v>
      </c>
      <c r="C3616" s="17" t="s">
        <v>53</v>
      </c>
      <c r="D3616" s="18"/>
      <c r="E3616" s="14"/>
      <c r="F3616" s="14"/>
      <c r="G3616" s="14"/>
      <c r="H3616" s="14"/>
      <c r="I3616" s="14"/>
      <c r="J3616" s="14"/>
      <c r="K3616" s="14"/>
      <c r="L3616" s="14"/>
      <c r="M3616" s="14"/>
      <c r="N3616" s="14"/>
      <c r="O3616" s="14"/>
      <c r="P3616" s="14"/>
      <c r="Q3616" s="14"/>
      <c r="R3616" s="4"/>
      <c r="S3616" s="4"/>
      <c r="T3616" s="4"/>
      <c r="U3616" s="4"/>
      <c r="V3616" s="4"/>
      <c r="W3616" s="4"/>
      <c r="X3616" s="4"/>
      <c r="Y3616" s="4"/>
      <c r="Z3616" s="4"/>
      <c r="AA3616" s="4"/>
      <c r="AB3616" s="8"/>
      <c r="AC3616" s="8"/>
      <c r="AD3616" s="8"/>
      <c r="AE3616" s="8"/>
      <c r="AF3616" s="8"/>
      <c r="AG3616" s="8"/>
      <c r="AH3616" s="8"/>
      <c r="AI3616" s="8"/>
      <c r="AJ3616" s="8"/>
      <c r="AK3616" s="8"/>
      <c r="AL3616" s="8"/>
      <c r="AM3616" s="8"/>
      <c r="AN3616" s="8"/>
      <c r="AO3616" s="8"/>
      <c r="AP3616" s="15"/>
      <c r="AQ3616" s="15"/>
      <c r="AR3616" s="15"/>
      <c r="AS3616" s="15"/>
      <c r="AT3616" s="15"/>
      <c r="AU3616" s="15"/>
      <c r="AV3616" s="15"/>
      <c r="AW3616" s="15"/>
      <c r="AX3616" s="15"/>
      <c r="AY3616" s="15"/>
      <c r="AZ3616" s="10"/>
      <c r="BA3616" s="10"/>
      <c r="BB3616" s="10"/>
      <c r="BC3616" s="10"/>
      <c r="BD3616" s="10"/>
    </row>
    <row r="3617" spans="1:56" ht="15" customHeight="1" x14ac:dyDescent="0.2">
      <c r="A3617" s="24"/>
      <c r="B3617" s="25"/>
      <c r="C3617" s="293" t="s">
        <v>54</v>
      </c>
      <c r="D3617" s="18"/>
      <c r="E3617" s="14"/>
      <c r="F3617" s="14"/>
      <c r="G3617" s="14"/>
      <c r="H3617" s="14"/>
      <c r="I3617" s="14"/>
      <c r="J3617" s="14"/>
      <c r="K3617" s="14"/>
      <c r="L3617" s="14"/>
      <c r="M3617" s="14"/>
      <c r="N3617" s="14"/>
      <c r="O3617" s="14"/>
      <c r="P3617" s="14"/>
      <c r="Q3617" s="14"/>
      <c r="R3617" s="4"/>
      <c r="S3617" s="4"/>
      <c r="T3617" s="4"/>
      <c r="U3617" s="4"/>
      <c r="V3617" s="4"/>
      <c r="W3617" s="4"/>
      <c r="X3617" s="4"/>
      <c r="Y3617" s="4"/>
      <c r="Z3617" s="4"/>
      <c r="AA3617" s="4"/>
      <c r="AB3617" s="8">
        <v>8</v>
      </c>
      <c r="AC3617" s="8"/>
      <c r="AD3617" s="8"/>
      <c r="AE3617" s="8"/>
      <c r="AF3617" s="8"/>
      <c r="AG3617" s="8"/>
      <c r="AH3617" s="8"/>
      <c r="AI3617" s="8"/>
      <c r="AJ3617" s="8"/>
      <c r="AK3617" s="8"/>
      <c r="AL3617" s="8"/>
      <c r="AM3617" s="8"/>
      <c r="AN3617" s="8"/>
      <c r="AO3617" s="8"/>
      <c r="AP3617" s="15"/>
      <c r="AQ3617" s="15"/>
      <c r="AR3617" s="15"/>
      <c r="AS3617" s="15"/>
      <c r="AT3617" s="15"/>
      <c r="AU3617" s="9"/>
      <c r="AV3617" s="15"/>
      <c r="AW3617" s="15"/>
      <c r="AX3617" s="15"/>
      <c r="AY3617" s="15"/>
      <c r="AZ3617" s="10"/>
      <c r="BA3617" s="10"/>
      <c r="BB3617" s="10"/>
      <c r="BC3617" s="10"/>
      <c r="BD3617" s="10"/>
    </row>
    <row r="3618" spans="1:56" ht="15" customHeight="1" x14ac:dyDescent="0.2">
      <c r="A3618" s="1"/>
      <c r="B3618" s="24"/>
      <c r="C3618" s="17"/>
      <c r="D3618" s="18"/>
      <c r="E3618" s="14"/>
      <c r="F3618" s="14"/>
      <c r="G3618" s="14"/>
      <c r="H3618" s="14"/>
      <c r="I3618" s="14"/>
      <c r="J3618" s="14"/>
      <c r="K3618" s="14"/>
      <c r="L3618" s="14"/>
      <c r="M3618" s="14"/>
      <c r="N3618" s="14"/>
      <c r="O3618" s="14"/>
      <c r="P3618" s="14"/>
      <c r="Q3618" s="14"/>
      <c r="R3618" s="4"/>
      <c r="S3618" s="4"/>
      <c r="T3618" s="4"/>
      <c r="U3618" s="4"/>
      <c r="V3618" s="4"/>
      <c r="W3618" s="4"/>
      <c r="X3618" s="4"/>
      <c r="Y3618" s="4"/>
      <c r="Z3618" s="4"/>
      <c r="AA3618" s="4"/>
      <c r="AB3618" s="8"/>
      <c r="AC3618" s="8"/>
      <c r="AD3618" s="8"/>
      <c r="AE3618" s="8"/>
      <c r="AF3618" s="8"/>
      <c r="AG3618" s="8"/>
      <c r="AH3618" s="8"/>
      <c r="AI3618" s="8"/>
      <c r="AJ3618" s="8"/>
      <c r="AK3618" s="8"/>
      <c r="AL3618" s="8"/>
      <c r="AM3618" s="8"/>
      <c r="AN3618" s="8"/>
      <c r="AO3618" s="8"/>
      <c r="AP3618" s="15"/>
      <c r="AQ3618" s="15"/>
      <c r="AR3618" s="15"/>
      <c r="AS3618" s="15"/>
      <c r="AT3618" s="15"/>
      <c r="AU3618" s="15"/>
      <c r="AV3618" s="15"/>
      <c r="AW3618" s="15"/>
      <c r="AX3618" s="15"/>
      <c r="AY3618" s="15"/>
      <c r="AZ3618" s="10"/>
      <c r="BA3618" s="10"/>
      <c r="BB3618" s="10"/>
      <c r="BC3618" s="10"/>
      <c r="BD3618" s="10"/>
    </row>
    <row r="3619" spans="1:56" ht="15" customHeight="1" x14ac:dyDescent="0.2">
      <c r="A3619" s="1"/>
      <c r="B3619" s="26">
        <v>7</v>
      </c>
      <c r="C3619" s="293" t="s">
        <v>55</v>
      </c>
      <c r="D3619" s="18"/>
      <c r="E3619" s="14"/>
      <c r="F3619" s="14"/>
      <c r="G3619" s="14"/>
      <c r="H3619" s="14"/>
      <c r="I3619" s="14"/>
      <c r="J3619" s="14"/>
      <c r="K3619" s="14">
        <v>3</v>
      </c>
      <c r="L3619" s="14"/>
      <c r="M3619" s="14"/>
      <c r="N3619" s="14"/>
      <c r="O3619" s="14"/>
      <c r="P3619" s="14"/>
      <c r="Q3619" s="14"/>
      <c r="R3619" s="4"/>
      <c r="S3619" s="4"/>
      <c r="T3619" s="4"/>
      <c r="U3619" s="4"/>
      <c r="V3619" s="4"/>
      <c r="W3619" s="4"/>
      <c r="X3619" s="4"/>
      <c r="Y3619" s="4"/>
      <c r="Z3619" s="4"/>
      <c r="AA3619" s="4"/>
      <c r="AB3619" s="8"/>
      <c r="AC3619" s="8"/>
      <c r="AD3619" s="8"/>
      <c r="AE3619" s="8"/>
      <c r="AF3619" s="8"/>
      <c r="AG3619" s="8"/>
      <c r="AH3619" s="8"/>
      <c r="AI3619" s="8"/>
      <c r="AJ3619" s="8"/>
      <c r="AK3619" s="8"/>
      <c r="AL3619" s="8"/>
      <c r="AM3619" s="8"/>
      <c r="AN3619" s="8"/>
      <c r="AO3619" s="8"/>
      <c r="AP3619" s="15"/>
      <c r="AQ3619" s="15"/>
      <c r="AR3619" s="15"/>
      <c r="AS3619" s="15"/>
      <c r="AT3619" s="15"/>
      <c r="AU3619" s="15"/>
      <c r="AV3619" s="15"/>
      <c r="AW3619" s="15"/>
      <c r="AX3619" s="15"/>
      <c r="AY3619" s="15"/>
      <c r="AZ3619" s="10"/>
      <c r="BA3619" s="10"/>
      <c r="BB3619" s="10"/>
      <c r="BC3619" s="10"/>
      <c r="BD3619" s="10"/>
    </row>
    <row r="3620" spans="1:56" ht="15" customHeight="1" x14ac:dyDescent="0.2">
      <c r="A3620" s="1"/>
      <c r="B3620" s="26">
        <v>8</v>
      </c>
      <c r="C3620" s="27" t="s">
        <v>56</v>
      </c>
      <c r="D3620" s="18"/>
      <c r="E3620" s="14"/>
      <c r="F3620" s="14"/>
      <c r="G3620" s="14"/>
      <c r="H3620" s="14"/>
      <c r="I3620" s="14"/>
      <c r="J3620" s="14"/>
      <c r="K3620" s="14"/>
      <c r="L3620" s="14"/>
      <c r="M3620" s="14"/>
      <c r="N3620" s="14"/>
      <c r="O3620" s="14"/>
      <c r="P3620" s="14"/>
      <c r="Q3620" s="14"/>
      <c r="R3620" s="4"/>
      <c r="S3620" s="4"/>
      <c r="T3620" s="4"/>
      <c r="U3620" s="4"/>
      <c r="V3620" s="4"/>
      <c r="W3620" s="4"/>
      <c r="X3620" s="4"/>
      <c r="Y3620" s="4"/>
      <c r="Z3620" s="4"/>
      <c r="AA3620" s="4"/>
      <c r="AB3620" s="8"/>
      <c r="AC3620" s="8"/>
      <c r="AD3620" s="8"/>
      <c r="AE3620" s="8"/>
      <c r="AF3620" s="8"/>
      <c r="AG3620" s="8"/>
      <c r="AH3620" s="8"/>
      <c r="AI3620" s="8"/>
      <c r="AJ3620" s="8"/>
      <c r="AK3620" s="8"/>
      <c r="AL3620" s="8"/>
      <c r="AM3620" s="8"/>
      <c r="AN3620" s="8"/>
      <c r="AO3620" s="8"/>
      <c r="AP3620" s="15"/>
      <c r="AQ3620" s="15"/>
      <c r="AR3620" s="15"/>
      <c r="AS3620" s="15"/>
      <c r="AT3620" s="15"/>
      <c r="AU3620" s="15"/>
      <c r="AV3620" s="15"/>
      <c r="AW3620" s="15"/>
      <c r="AX3620" s="15"/>
      <c r="AY3620" s="15"/>
      <c r="AZ3620" s="10"/>
      <c r="BA3620" s="10"/>
      <c r="BB3620" s="10"/>
      <c r="BC3620" s="10"/>
      <c r="BD3620" s="10"/>
    </row>
    <row r="3621" spans="1:56" ht="15" customHeight="1" x14ac:dyDescent="0.2">
      <c r="A3621" s="1"/>
      <c r="B3621" s="26">
        <v>9</v>
      </c>
      <c r="C3621" s="17" t="s">
        <v>57</v>
      </c>
      <c r="D3621" s="18"/>
      <c r="E3621" s="14"/>
      <c r="F3621" s="14"/>
      <c r="G3621" s="14"/>
      <c r="H3621" s="14"/>
      <c r="I3621" s="14"/>
      <c r="J3621" s="14"/>
      <c r="K3621" s="14"/>
      <c r="L3621" s="14"/>
      <c r="M3621" s="14"/>
      <c r="N3621" s="14"/>
      <c r="O3621" s="14"/>
      <c r="P3621" s="14"/>
      <c r="Q3621" s="14"/>
      <c r="R3621" s="4"/>
      <c r="S3621" s="4"/>
      <c r="T3621" s="4"/>
      <c r="U3621" s="4"/>
      <c r="V3621" s="4"/>
      <c r="W3621" s="4"/>
      <c r="X3621" s="4"/>
      <c r="Y3621" s="4"/>
      <c r="Z3621" s="4"/>
      <c r="AA3621" s="4"/>
      <c r="AB3621" s="8"/>
      <c r="AC3621" s="8"/>
      <c r="AD3621" s="8"/>
      <c r="AE3621" s="8"/>
      <c r="AF3621" s="8"/>
      <c r="AG3621" s="8"/>
      <c r="AH3621" s="8"/>
      <c r="AI3621" s="8"/>
      <c r="AJ3621" s="8"/>
      <c r="AK3621" s="8"/>
      <c r="AL3621" s="8"/>
      <c r="AM3621" s="8"/>
      <c r="AN3621" s="8"/>
      <c r="AO3621" s="8"/>
      <c r="AP3621" s="15"/>
      <c r="AQ3621" s="15"/>
      <c r="AR3621" s="15"/>
      <c r="AS3621" s="15"/>
      <c r="AT3621" s="15"/>
      <c r="AU3621" s="15"/>
      <c r="AV3621" s="15"/>
      <c r="AW3621" s="15"/>
      <c r="AX3621" s="15"/>
      <c r="AY3621" s="15"/>
      <c r="AZ3621" s="10"/>
      <c r="BA3621" s="10"/>
      <c r="BB3621" s="10"/>
      <c r="BC3621" s="10"/>
      <c r="BD3621" s="10"/>
    </row>
    <row r="3622" spans="1:56" ht="15" customHeight="1" x14ac:dyDescent="0.2">
      <c r="A3622" s="1"/>
      <c r="B3622" s="24"/>
      <c r="C3622" s="17"/>
      <c r="D3622" s="18"/>
      <c r="E3622" s="14"/>
      <c r="F3622" s="14"/>
      <c r="G3622" s="14"/>
      <c r="H3622" s="14"/>
      <c r="I3622" s="14"/>
      <c r="J3622" s="14"/>
      <c r="K3622" s="14"/>
      <c r="L3622" s="14"/>
      <c r="M3622" s="14"/>
      <c r="N3622" s="14"/>
      <c r="O3622" s="14"/>
      <c r="P3622" s="14"/>
      <c r="Q3622" s="14"/>
      <c r="R3622" s="4"/>
      <c r="S3622" s="4"/>
      <c r="T3622" s="4"/>
      <c r="U3622" s="4"/>
      <c r="V3622" s="4"/>
      <c r="W3622" s="4"/>
      <c r="X3622" s="4"/>
      <c r="Y3622" s="4"/>
      <c r="Z3622" s="4"/>
      <c r="AA3622" s="4"/>
      <c r="AB3622" s="8"/>
      <c r="AC3622" s="28"/>
      <c r="AD3622" s="8"/>
      <c r="AE3622" s="8"/>
      <c r="AF3622" s="8"/>
      <c r="AG3622" s="8"/>
      <c r="AH3622" s="8"/>
      <c r="AI3622" s="8"/>
      <c r="AJ3622" s="8"/>
      <c r="AK3622" s="8"/>
      <c r="AL3622" s="8"/>
      <c r="AM3622" s="8"/>
      <c r="AN3622" s="8"/>
      <c r="AO3622" s="8"/>
      <c r="AP3622" s="15"/>
      <c r="AQ3622" s="15"/>
      <c r="AR3622" s="15"/>
      <c r="AS3622" s="15"/>
      <c r="AT3622" s="15"/>
      <c r="AU3622" s="15"/>
      <c r="AV3622" s="15"/>
      <c r="AW3622" s="15"/>
      <c r="AX3622" s="15"/>
      <c r="AY3622" s="15"/>
      <c r="AZ3622" s="10"/>
      <c r="BA3622" s="10"/>
      <c r="BB3622" s="10"/>
      <c r="BC3622" s="10"/>
      <c r="BD3622" s="10"/>
    </row>
    <row r="3623" spans="1:56" ht="15" customHeight="1" x14ac:dyDescent="0.2">
      <c r="A3623" s="22"/>
      <c r="B3623" s="29">
        <v>10</v>
      </c>
      <c r="C3623" s="293" t="s">
        <v>58</v>
      </c>
      <c r="D3623" s="18"/>
      <c r="E3623" s="14"/>
      <c r="F3623" s="14"/>
      <c r="G3623" s="14"/>
      <c r="H3623" s="14"/>
      <c r="I3623" s="14"/>
      <c r="J3623" s="14"/>
      <c r="K3623" s="14">
        <v>1</v>
      </c>
      <c r="L3623" s="14"/>
      <c r="M3623" s="14"/>
      <c r="N3623" s="14"/>
      <c r="O3623" s="14"/>
      <c r="P3623" s="14"/>
      <c r="Q3623" s="14"/>
      <c r="R3623" s="4"/>
      <c r="S3623" s="4"/>
      <c r="T3623" s="4"/>
      <c r="U3623" s="4"/>
      <c r="V3623" s="4"/>
      <c r="W3623" s="4"/>
      <c r="X3623" s="4"/>
      <c r="Y3623" s="4"/>
      <c r="Z3623" s="4"/>
      <c r="AA3623" s="4"/>
      <c r="AB3623" s="8"/>
      <c r="AC3623" s="8"/>
      <c r="AD3623" s="8"/>
      <c r="AE3623" s="8"/>
      <c r="AF3623" s="8"/>
      <c r="AG3623" s="8"/>
      <c r="AH3623" s="8"/>
      <c r="AI3623" s="8"/>
      <c r="AJ3623" s="8"/>
      <c r="AK3623" s="8"/>
      <c r="AL3623" s="8"/>
      <c r="AM3623" s="8"/>
      <c r="AN3623" s="8"/>
      <c r="AO3623" s="8"/>
      <c r="AP3623" s="15"/>
      <c r="AQ3623" s="15"/>
      <c r="AR3623" s="15"/>
      <c r="AS3623" s="15"/>
      <c r="AT3623" s="15"/>
      <c r="AU3623" s="15"/>
      <c r="AV3623" s="15"/>
      <c r="AW3623" s="15"/>
      <c r="AX3623" s="15"/>
      <c r="AY3623" s="15"/>
      <c r="AZ3623" s="10"/>
      <c r="BA3623" s="10"/>
      <c r="BB3623" s="10"/>
      <c r="BC3623" s="10"/>
      <c r="BD3623" s="10"/>
    </row>
    <row r="3624" spans="1:56" ht="15" customHeight="1" x14ac:dyDescent="0.2">
      <c r="A3624" s="1"/>
      <c r="B3624" s="30">
        <v>11</v>
      </c>
      <c r="C3624" s="17" t="s">
        <v>59</v>
      </c>
      <c r="D3624" s="18"/>
      <c r="E3624" s="14"/>
      <c r="F3624" s="14"/>
      <c r="G3624" s="14"/>
      <c r="H3624" s="14"/>
      <c r="I3624" s="14"/>
      <c r="J3624" s="14"/>
      <c r="K3624" s="14"/>
      <c r="L3624" s="14"/>
      <c r="M3624" s="14"/>
      <c r="N3624" s="14"/>
      <c r="O3624" s="14"/>
      <c r="P3624" s="14"/>
      <c r="Q3624" s="14"/>
      <c r="R3624" s="4"/>
      <c r="S3624" s="4"/>
      <c r="T3624" s="4"/>
      <c r="U3624" s="4"/>
      <c r="V3624" s="4"/>
      <c r="W3624" s="4"/>
      <c r="X3624" s="4"/>
      <c r="Y3624" s="4"/>
      <c r="Z3624" s="4"/>
      <c r="AA3624" s="4"/>
      <c r="AB3624" s="8"/>
      <c r="AC3624" s="8"/>
      <c r="AD3624" s="8"/>
      <c r="AE3624" s="8"/>
      <c r="AF3624" s="8"/>
      <c r="AG3624" s="8"/>
      <c r="AH3624" s="8"/>
      <c r="AI3624" s="8"/>
      <c r="AJ3624" s="8"/>
      <c r="AK3624" s="8"/>
      <c r="AL3624" s="8"/>
      <c r="AM3624" s="8"/>
      <c r="AN3624" s="8"/>
      <c r="AO3624" s="8"/>
      <c r="AP3624" s="15"/>
      <c r="AQ3624" s="15"/>
      <c r="AR3624" s="15"/>
      <c r="AS3624" s="15"/>
      <c r="AT3624" s="15"/>
      <c r="AU3624" s="15"/>
      <c r="AV3624" s="15"/>
      <c r="AW3624" s="15"/>
      <c r="AX3624" s="15"/>
      <c r="AY3624" s="15"/>
      <c r="AZ3624" s="10"/>
      <c r="BA3624" s="10"/>
      <c r="BB3624" s="10"/>
      <c r="BC3624" s="10"/>
      <c r="BD3624" s="10"/>
    </row>
    <row r="3625" spans="1:56" ht="15" customHeight="1" x14ac:dyDescent="0.2">
      <c r="A3625" s="1"/>
      <c r="B3625" s="31">
        <v>12</v>
      </c>
      <c r="C3625" s="17" t="s">
        <v>60</v>
      </c>
      <c r="D3625" s="18"/>
      <c r="E3625" s="14"/>
      <c r="F3625" s="14"/>
      <c r="G3625" s="14"/>
      <c r="H3625" s="14"/>
      <c r="I3625" s="14"/>
      <c r="J3625" s="14"/>
      <c r="K3625" s="14"/>
      <c r="L3625" s="14"/>
      <c r="M3625" s="14"/>
      <c r="N3625" s="14"/>
      <c r="O3625" s="14"/>
      <c r="P3625" s="14"/>
      <c r="Q3625" s="14"/>
      <c r="R3625" s="4"/>
      <c r="S3625" s="4"/>
      <c r="T3625" s="4"/>
      <c r="U3625" s="4"/>
      <c r="V3625" s="4"/>
      <c r="W3625" s="4"/>
      <c r="X3625" s="4"/>
      <c r="Y3625" s="4"/>
      <c r="Z3625" s="4"/>
      <c r="AA3625" s="4"/>
      <c r="AB3625" s="8"/>
      <c r="AC3625" s="8"/>
      <c r="AD3625" s="8"/>
      <c r="AE3625" s="8"/>
      <c r="AF3625" s="8"/>
      <c r="AG3625" s="8"/>
      <c r="AH3625" s="8"/>
      <c r="AI3625" s="8"/>
      <c r="AJ3625" s="8"/>
      <c r="AK3625" s="8"/>
      <c r="AL3625" s="8"/>
      <c r="AM3625" s="8"/>
      <c r="AN3625" s="8"/>
      <c r="AO3625" s="8"/>
      <c r="AP3625" s="15"/>
      <c r="AQ3625" s="15"/>
      <c r="AR3625" s="15"/>
      <c r="AS3625" s="15"/>
      <c r="AT3625" s="9"/>
      <c r="AU3625" s="15"/>
      <c r="AV3625" s="15"/>
      <c r="AW3625" s="15"/>
      <c r="AX3625" s="15"/>
      <c r="AY3625" s="15"/>
      <c r="AZ3625" s="10"/>
      <c r="BA3625" s="10"/>
      <c r="BB3625" s="10"/>
      <c r="BC3625" s="10"/>
      <c r="BD3625" s="10"/>
    </row>
    <row r="3626" spans="1:56" ht="15" customHeight="1" x14ac:dyDescent="0.2">
      <c r="A3626" s="1"/>
      <c r="B3626" s="31">
        <v>13</v>
      </c>
      <c r="C3626" s="17" t="s">
        <v>61</v>
      </c>
      <c r="D3626" s="18"/>
      <c r="E3626" s="14"/>
      <c r="F3626" s="14"/>
      <c r="G3626" s="14"/>
      <c r="H3626" s="14"/>
      <c r="I3626" s="14"/>
      <c r="J3626" s="14"/>
      <c r="K3626" s="14"/>
      <c r="L3626" s="14"/>
      <c r="M3626" s="14"/>
      <c r="N3626" s="14"/>
      <c r="O3626" s="14"/>
      <c r="P3626" s="14"/>
      <c r="Q3626" s="14"/>
      <c r="R3626" s="4"/>
      <c r="S3626" s="4"/>
      <c r="T3626" s="4"/>
      <c r="U3626" s="4"/>
      <c r="V3626" s="4"/>
      <c r="W3626" s="4"/>
      <c r="X3626" s="4"/>
      <c r="Y3626" s="4"/>
      <c r="Z3626" s="4"/>
      <c r="AA3626" s="4"/>
      <c r="AB3626" s="8"/>
      <c r="AC3626" s="8"/>
      <c r="AD3626" s="8"/>
      <c r="AE3626" s="8"/>
      <c r="AF3626" s="8"/>
      <c r="AG3626" s="8"/>
      <c r="AH3626" s="8"/>
      <c r="AI3626" s="8"/>
      <c r="AJ3626" s="8"/>
      <c r="AK3626" s="8"/>
      <c r="AL3626" s="8"/>
      <c r="AM3626" s="8"/>
      <c r="AN3626" s="8"/>
      <c r="AO3626" s="8"/>
      <c r="AP3626" s="15"/>
      <c r="AQ3626" s="15"/>
      <c r="AR3626" s="15"/>
      <c r="AS3626" s="15"/>
      <c r="AT3626" s="15"/>
      <c r="AU3626" s="15"/>
      <c r="AV3626" s="15"/>
      <c r="AW3626" s="15"/>
      <c r="AX3626" s="15"/>
      <c r="AY3626" s="15"/>
      <c r="AZ3626" s="10"/>
      <c r="BA3626" s="10"/>
      <c r="BB3626" s="10"/>
      <c r="BC3626" s="10"/>
      <c r="BD3626" s="10"/>
    </row>
    <row r="3627" spans="1:56" ht="15" customHeight="1" x14ac:dyDescent="0.2">
      <c r="A3627" s="1"/>
      <c r="B3627" s="31">
        <v>14</v>
      </c>
      <c r="C3627" s="293" t="s">
        <v>62</v>
      </c>
      <c r="D3627" s="18"/>
      <c r="E3627" s="14"/>
      <c r="F3627" s="14"/>
      <c r="G3627" s="14"/>
      <c r="H3627" s="14"/>
      <c r="I3627" s="14"/>
      <c r="J3627" s="14"/>
      <c r="K3627" s="14"/>
      <c r="L3627" s="14"/>
      <c r="M3627" s="14"/>
      <c r="N3627" s="14"/>
      <c r="O3627" s="14"/>
      <c r="P3627" s="14"/>
      <c r="Q3627" s="14"/>
      <c r="R3627" s="4"/>
      <c r="S3627" s="4"/>
      <c r="T3627" s="4"/>
      <c r="U3627" s="4"/>
      <c r="V3627" s="4"/>
      <c r="W3627" s="4"/>
      <c r="X3627" s="4"/>
      <c r="Y3627" s="4"/>
      <c r="Z3627" s="4"/>
      <c r="AA3627" s="4"/>
      <c r="AB3627" s="8">
        <v>5</v>
      </c>
      <c r="AC3627" s="8"/>
      <c r="AD3627" s="8"/>
      <c r="AE3627" s="8"/>
      <c r="AF3627" s="8"/>
      <c r="AG3627" s="8">
        <v>1</v>
      </c>
      <c r="AH3627" s="8">
        <v>1</v>
      </c>
      <c r="AI3627" s="8"/>
      <c r="AJ3627" s="8"/>
      <c r="AK3627" s="8"/>
      <c r="AL3627" s="8"/>
      <c r="AM3627" s="8"/>
      <c r="AN3627" s="8"/>
      <c r="AO3627" s="8"/>
      <c r="AP3627" s="15"/>
      <c r="AQ3627" s="15"/>
      <c r="AR3627" s="15"/>
      <c r="AS3627" s="15"/>
      <c r="AT3627" s="15">
        <v>1</v>
      </c>
      <c r="AU3627" s="15"/>
      <c r="AV3627" s="15"/>
      <c r="AW3627" s="15"/>
      <c r="AX3627" s="15"/>
      <c r="AY3627" s="15"/>
      <c r="AZ3627" s="10"/>
      <c r="BA3627" s="10"/>
      <c r="BB3627" s="10"/>
      <c r="BC3627" s="10"/>
      <c r="BD3627" s="10"/>
    </row>
    <row r="3628" spans="1:56" ht="15" customHeight="1" x14ac:dyDescent="0.2">
      <c r="A3628" s="1"/>
      <c r="B3628" s="31">
        <v>15</v>
      </c>
      <c r="C3628" s="293" t="s">
        <v>63</v>
      </c>
      <c r="D3628" s="18"/>
      <c r="E3628" s="14"/>
      <c r="F3628" s="14"/>
      <c r="G3628" s="14"/>
      <c r="H3628" s="14"/>
      <c r="I3628" s="14"/>
      <c r="J3628" s="14"/>
      <c r="K3628" s="14">
        <v>1</v>
      </c>
      <c r="L3628" s="14"/>
      <c r="M3628" s="14"/>
      <c r="N3628" s="14"/>
      <c r="O3628" s="14"/>
      <c r="P3628" s="14"/>
      <c r="Q3628" s="14"/>
      <c r="R3628" s="4"/>
      <c r="S3628" s="4"/>
      <c r="T3628" s="4"/>
      <c r="U3628" s="4"/>
      <c r="V3628" s="4"/>
      <c r="W3628" s="4"/>
      <c r="X3628" s="4"/>
      <c r="Y3628" s="4"/>
      <c r="Z3628" s="4"/>
      <c r="AA3628" s="4"/>
      <c r="AB3628" s="8">
        <v>6</v>
      </c>
      <c r="AC3628" s="8"/>
      <c r="AD3628" s="8"/>
      <c r="AE3628" s="8"/>
      <c r="AF3628" s="8"/>
      <c r="AG3628" s="8"/>
      <c r="AH3628" s="8"/>
      <c r="AI3628" s="8"/>
      <c r="AJ3628" s="8"/>
      <c r="AK3628" s="8"/>
      <c r="AL3628" s="8"/>
      <c r="AM3628" s="8"/>
      <c r="AN3628" s="8"/>
      <c r="AO3628" s="8"/>
      <c r="AP3628" s="15"/>
      <c r="AQ3628" s="15"/>
      <c r="AR3628" s="15"/>
      <c r="AS3628" s="15"/>
      <c r="AT3628" s="15"/>
      <c r="AU3628" s="9"/>
      <c r="AV3628" s="15"/>
      <c r="AW3628" s="15"/>
      <c r="AX3628" s="15"/>
      <c r="AY3628" s="15"/>
      <c r="AZ3628" s="10"/>
      <c r="BA3628" s="10"/>
      <c r="BB3628" s="10"/>
      <c r="BC3628" s="10"/>
      <c r="BD3628" s="10"/>
    </row>
    <row r="3629" spans="1:56" ht="15" customHeight="1" x14ac:dyDescent="0.2">
      <c r="A3629" s="1"/>
      <c r="B3629" s="31">
        <v>16</v>
      </c>
      <c r="C3629" s="293" t="s">
        <v>64</v>
      </c>
      <c r="D3629" s="18"/>
      <c r="E3629" s="14"/>
      <c r="F3629" s="14"/>
      <c r="G3629" s="14"/>
      <c r="H3629" s="14">
        <v>4</v>
      </c>
      <c r="I3629" s="14"/>
      <c r="J3629" s="14"/>
      <c r="K3629" s="14"/>
      <c r="L3629" s="14"/>
      <c r="M3629" s="14"/>
      <c r="N3629" s="14"/>
      <c r="O3629" s="14"/>
      <c r="P3629" s="14"/>
      <c r="Q3629" s="14"/>
      <c r="R3629" s="4"/>
      <c r="S3629" s="4"/>
      <c r="T3629" s="4"/>
      <c r="U3629" s="4"/>
      <c r="V3629" s="4"/>
      <c r="W3629" s="4"/>
      <c r="X3629" s="4"/>
      <c r="Y3629" s="4"/>
      <c r="Z3629" s="4"/>
      <c r="AA3629" s="4"/>
      <c r="AB3629" s="8"/>
      <c r="AC3629" s="8"/>
      <c r="AD3629" s="8"/>
      <c r="AE3629" s="8"/>
      <c r="AF3629" s="8"/>
      <c r="AG3629" s="8"/>
      <c r="AH3629" s="8"/>
      <c r="AI3629" s="8"/>
      <c r="AJ3629" s="8"/>
      <c r="AK3629" s="8"/>
      <c r="AL3629" s="8"/>
      <c r="AM3629" s="8"/>
      <c r="AN3629" s="8"/>
      <c r="AO3629" s="8"/>
      <c r="AP3629" s="15"/>
      <c r="AQ3629" s="15"/>
      <c r="AR3629" s="15"/>
      <c r="AS3629" s="15"/>
      <c r="AT3629" s="15"/>
      <c r="AU3629" s="15"/>
      <c r="AV3629" s="15"/>
      <c r="AW3629" s="15"/>
      <c r="AX3629" s="15"/>
      <c r="AY3629" s="15"/>
      <c r="AZ3629" s="10"/>
      <c r="BA3629" s="10"/>
      <c r="BB3629" s="10"/>
      <c r="BC3629" s="10"/>
      <c r="BD3629" s="10"/>
    </row>
    <row r="3630" spans="1:56" ht="15" customHeight="1" x14ac:dyDescent="0.2">
      <c r="A3630" s="1"/>
      <c r="B3630" s="31">
        <v>17</v>
      </c>
      <c r="C3630" s="293" t="s">
        <v>65</v>
      </c>
      <c r="D3630" s="18">
        <v>10</v>
      </c>
      <c r="E3630" s="14">
        <v>8</v>
      </c>
      <c r="F3630" s="14">
        <v>4</v>
      </c>
      <c r="G3630" s="14">
        <v>4</v>
      </c>
      <c r="H3630" s="14"/>
      <c r="I3630" s="14"/>
      <c r="J3630" s="14"/>
      <c r="K3630" s="14"/>
      <c r="L3630" s="14"/>
      <c r="M3630" s="14"/>
      <c r="N3630" s="14"/>
      <c r="O3630" s="14"/>
      <c r="P3630" s="14"/>
      <c r="Q3630" s="14"/>
      <c r="R3630" s="4"/>
      <c r="S3630" s="4"/>
      <c r="T3630" s="4"/>
      <c r="U3630" s="4"/>
      <c r="V3630" s="4"/>
      <c r="W3630" s="4"/>
      <c r="X3630" s="4"/>
      <c r="Y3630" s="4"/>
      <c r="Z3630" s="4"/>
      <c r="AA3630" s="4"/>
      <c r="AB3630" s="8"/>
      <c r="AC3630" s="8"/>
      <c r="AD3630" s="8"/>
      <c r="AE3630" s="8"/>
      <c r="AF3630" s="8"/>
      <c r="AG3630" s="8"/>
      <c r="AH3630" s="8"/>
      <c r="AI3630" s="8"/>
      <c r="AJ3630" s="8"/>
      <c r="AK3630" s="8">
        <v>2</v>
      </c>
      <c r="AL3630" s="8">
        <v>4</v>
      </c>
      <c r="AM3630" s="8"/>
      <c r="AN3630" s="8"/>
      <c r="AO3630" s="8">
        <v>4</v>
      </c>
      <c r="AP3630" s="15"/>
      <c r="AQ3630" s="15"/>
      <c r="AR3630" s="15"/>
      <c r="AS3630" s="15"/>
      <c r="AT3630" s="15"/>
      <c r="AU3630" s="15"/>
      <c r="AV3630" s="15"/>
      <c r="AW3630" s="15"/>
      <c r="AX3630" s="15"/>
      <c r="AY3630" s="15"/>
      <c r="AZ3630" s="10"/>
      <c r="BA3630" s="10"/>
      <c r="BB3630" s="10"/>
      <c r="BC3630" s="10"/>
      <c r="BD3630" s="10"/>
    </row>
    <row r="3631" spans="1:56" ht="15" customHeight="1" x14ac:dyDescent="0.2">
      <c r="B3631" s="31">
        <v>18</v>
      </c>
      <c r="C3631" s="17" t="s">
        <v>66</v>
      </c>
      <c r="D3631" s="18"/>
      <c r="E3631" s="14"/>
      <c r="F3631" s="14"/>
      <c r="G3631" s="14"/>
      <c r="H3631" s="14"/>
      <c r="I3631" s="14"/>
      <c r="J3631" s="14"/>
      <c r="K3631" s="32"/>
      <c r="L3631" s="14"/>
      <c r="M3631" s="14"/>
      <c r="N3631" s="14"/>
      <c r="O3631" s="14"/>
      <c r="P3631" s="14"/>
      <c r="Q3631" s="14"/>
      <c r="R3631" s="4"/>
      <c r="S3631" s="4"/>
      <c r="T3631" s="4"/>
      <c r="U3631" s="4"/>
      <c r="V3631" s="4"/>
      <c r="W3631" s="4"/>
      <c r="X3631" s="4"/>
      <c r="Y3631" s="4"/>
      <c r="Z3631" s="4"/>
      <c r="AA3631" s="4"/>
      <c r="AB3631" s="8"/>
      <c r="AC3631" s="8"/>
      <c r="AD3631" s="8"/>
      <c r="AE3631" s="8"/>
      <c r="AF3631" s="8"/>
      <c r="AG3631" s="8"/>
      <c r="AH3631" s="8"/>
      <c r="AI3631" s="8"/>
      <c r="AJ3631" s="8"/>
      <c r="AK3631" s="8"/>
      <c r="AL3631" s="8"/>
      <c r="AM3631" s="8"/>
      <c r="AN3631" s="8"/>
      <c r="AO3631" s="8"/>
      <c r="AP3631" s="15"/>
      <c r="AQ3631" s="15"/>
      <c r="AR3631" s="15"/>
      <c r="AS3631" s="15"/>
      <c r="AT3631" s="15"/>
      <c r="AU3631" s="15"/>
      <c r="AV3631" s="15"/>
      <c r="AW3631" s="15"/>
      <c r="AX3631" s="15"/>
      <c r="AY3631" s="15"/>
      <c r="AZ3631" s="10"/>
      <c r="BA3631" s="10"/>
      <c r="BB3631" s="10"/>
      <c r="BC3631" s="10"/>
      <c r="BD3631" s="10"/>
    </row>
    <row r="3632" spans="1:56" ht="15" customHeight="1" x14ac:dyDescent="0.2">
      <c r="A3632" s="33" t="s">
        <v>67</v>
      </c>
      <c r="B3632" s="31">
        <v>19</v>
      </c>
      <c r="C3632" s="17" t="s">
        <v>68</v>
      </c>
      <c r="D3632" s="18"/>
      <c r="E3632" s="14"/>
      <c r="F3632" s="14"/>
      <c r="G3632" s="14"/>
      <c r="H3632" s="14"/>
      <c r="I3632" s="14"/>
      <c r="J3632" s="14"/>
      <c r="K3632" s="14"/>
      <c r="L3632" s="14"/>
      <c r="M3632" s="14"/>
      <c r="N3632" s="14"/>
      <c r="O3632" s="14"/>
      <c r="P3632" s="14"/>
      <c r="Q3632" s="14"/>
      <c r="R3632" s="4"/>
      <c r="S3632" s="4"/>
      <c r="T3632" s="4"/>
      <c r="U3632" s="4"/>
      <c r="V3632" s="4"/>
      <c r="W3632" s="4"/>
      <c r="X3632" s="4"/>
      <c r="Y3632" s="4"/>
      <c r="Z3632" s="4"/>
      <c r="AA3632" s="4"/>
      <c r="AB3632" s="8"/>
      <c r="AC3632" s="8"/>
      <c r="AD3632" s="8"/>
      <c r="AE3632" s="8"/>
      <c r="AF3632" s="8"/>
      <c r="AG3632" s="8"/>
      <c r="AH3632" s="8"/>
      <c r="AI3632" s="34"/>
      <c r="AJ3632" s="8"/>
      <c r="AK3632" s="8"/>
      <c r="AL3632" s="8"/>
      <c r="AM3632" s="8"/>
      <c r="AN3632" s="8"/>
      <c r="AO3632" s="8"/>
      <c r="AP3632" s="15"/>
      <c r="AQ3632" s="15"/>
      <c r="AR3632" s="15"/>
      <c r="AS3632" s="15"/>
      <c r="AT3632" s="15"/>
      <c r="AU3632" s="15"/>
      <c r="AV3632" s="15"/>
      <c r="AW3632" s="15"/>
      <c r="AX3632" s="15"/>
      <c r="AY3632" s="15"/>
      <c r="AZ3632" s="10"/>
      <c r="BA3632" s="10"/>
      <c r="BB3632" s="10"/>
      <c r="BC3632" s="10"/>
      <c r="BD3632" s="10"/>
    </row>
    <row r="3633" spans="1:56" ht="15" customHeight="1" x14ac:dyDescent="0.2">
      <c r="A3633" s="1"/>
      <c r="B3633" s="31">
        <v>20</v>
      </c>
      <c r="C3633" s="293" t="s">
        <v>69</v>
      </c>
      <c r="D3633" s="35"/>
      <c r="E3633" s="14"/>
      <c r="F3633" s="14"/>
      <c r="G3633" s="14"/>
      <c r="H3633" s="14"/>
      <c r="I3633" s="14"/>
      <c r="J3633" s="14"/>
      <c r="K3633" s="14">
        <v>1</v>
      </c>
      <c r="L3633" s="14"/>
      <c r="M3633" s="14"/>
      <c r="N3633" s="14"/>
      <c r="O3633" s="14"/>
      <c r="P3633" s="14"/>
      <c r="Q3633" s="14"/>
      <c r="R3633" s="4"/>
      <c r="S3633" s="4"/>
      <c r="T3633" s="4"/>
      <c r="U3633" s="4"/>
      <c r="V3633" s="4"/>
      <c r="W3633" s="4"/>
      <c r="X3633" s="4"/>
      <c r="Y3633" s="4"/>
      <c r="Z3633" s="4"/>
      <c r="AA3633" s="4"/>
      <c r="AB3633" s="8"/>
      <c r="AC3633" s="8"/>
      <c r="AD3633" s="8"/>
      <c r="AE3633" s="8"/>
      <c r="AF3633" s="8"/>
      <c r="AG3633" s="8"/>
      <c r="AH3633" s="8"/>
      <c r="AI3633" s="8"/>
      <c r="AJ3633" s="8"/>
      <c r="AK3633" s="8"/>
      <c r="AL3633" s="8"/>
      <c r="AM3633" s="8"/>
      <c r="AN3633" s="8"/>
      <c r="AO3633" s="8"/>
      <c r="AP3633" s="15"/>
      <c r="AQ3633" s="15"/>
      <c r="AR3633" s="15"/>
      <c r="AS3633" s="15"/>
      <c r="AT3633" s="15"/>
      <c r="AU3633" s="15"/>
      <c r="AV3633" s="15"/>
      <c r="AW3633" s="15"/>
      <c r="AX3633" s="15"/>
      <c r="AY3633" s="15"/>
      <c r="AZ3633" s="10"/>
      <c r="BA3633" s="10"/>
      <c r="BB3633" s="10"/>
      <c r="BC3633" s="10"/>
      <c r="BD3633" s="10"/>
    </row>
    <row r="3634" spans="1:56" ht="15" customHeight="1" x14ac:dyDescent="0.2">
      <c r="A3634" s="1"/>
      <c r="B3634" s="31">
        <v>21</v>
      </c>
      <c r="C3634" s="300" t="s">
        <v>70</v>
      </c>
      <c r="D3634" s="18"/>
      <c r="E3634" s="14"/>
      <c r="F3634" s="14"/>
      <c r="G3634" s="14"/>
      <c r="H3634" s="14"/>
      <c r="I3634" s="14"/>
      <c r="J3634" s="14"/>
      <c r="K3634" s="14"/>
      <c r="L3634" s="14"/>
      <c r="M3634" s="14"/>
      <c r="N3634" s="14"/>
      <c r="O3634" s="14"/>
      <c r="P3634" s="14"/>
      <c r="Q3634" s="14"/>
      <c r="R3634" s="4"/>
      <c r="S3634" s="4"/>
      <c r="T3634" s="4"/>
      <c r="U3634" s="4"/>
      <c r="V3634" s="4"/>
      <c r="W3634" s="4"/>
      <c r="X3634" s="4"/>
      <c r="Y3634" s="4"/>
      <c r="Z3634" s="4"/>
      <c r="AA3634" s="4"/>
      <c r="AB3634" s="8"/>
      <c r="AC3634" s="8"/>
      <c r="AD3634" s="8"/>
      <c r="AE3634" s="8"/>
      <c r="AF3634" s="8"/>
      <c r="AG3634" s="8"/>
      <c r="AH3634" s="8"/>
      <c r="AI3634" s="8"/>
      <c r="AJ3634" s="8"/>
      <c r="AK3634" s="8"/>
      <c r="AL3634" s="8"/>
      <c r="AM3634" s="8"/>
      <c r="AN3634" s="8"/>
      <c r="AO3634" s="8"/>
      <c r="AP3634" s="15"/>
      <c r="AQ3634" s="15"/>
      <c r="AR3634" s="15"/>
      <c r="AS3634" s="15"/>
      <c r="AT3634" s="15"/>
      <c r="AU3634" s="15"/>
      <c r="AV3634" s="15"/>
      <c r="AW3634" s="15"/>
      <c r="AX3634" s="15"/>
      <c r="AY3634" s="15"/>
      <c r="AZ3634" s="10"/>
      <c r="BA3634" s="10"/>
      <c r="BB3634" s="10"/>
      <c r="BC3634" s="10"/>
      <c r="BD3634" s="10"/>
    </row>
    <row r="3635" spans="1:56" ht="15" customHeight="1" x14ac:dyDescent="0.2">
      <c r="A3635" s="1"/>
      <c r="B3635" s="31">
        <v>22</v>
      </c>
      <c r="C3635" s="17" t="s">
        <v>71</v>
      </c>
      <c r="D3635" s="18"/>
      <c r="E3635" s="14"/>
      <c r="F3635" s="14"/>
      <c r="G3635" s="14"/>
      <c r="H3635" s="14"/>
      <c r="I3635" s="14"/>
      <c r="J3635" s="14"/>
      <c r="K3635" s="14"/>
      <c r="L3635" s="14"/>
      <c r="M3635" s="14"/>
      <c r="N3635" s="14"/>
      <c r="O3635" s="14"/>
      <c r="P3635" s="14"/>
      <c r="Q3635" s="14"/>
      <c r="R3635" s="4"/>
      <c r="S3635" s="4"/>
      <c r="T3635" s="4"/>
      <c r="U3635" s="4"/>
      <c r="V3635" s="4"/>
      <c r="W3635" s="4"/>
      <c r="X3635" s="4"/>
      <c r="Y3635" s="4"/>
      <c r="Z3635" s="4"/>
      <c r="AA3635" s="4"/>
      <c r="AB3635" s="8"/>
      <c r="AC3635" s="8"/>
      <c r="AD3635" s="8"/>
      <c r="AE3635" s="8"/>
      <c r="AF3635" s="8"/>
      <c r="AG3635" s="8"/>
      <c r="AH3635" s="8"/>
      <c r="AI3635" s="8"/>
      <c r="AJ3635" s="8"/>
      <c r="AK3635" s="8"/>
      <c r="AL3635" s="8"/>
      <c r="AM3635" s="8"/>
      <c r="AN3635" s="8"/>
      <c r="AO3635" s="8"/>
      <c r="AP3635" s="15"/>
      <c r="AQ3635" s="15"/>
      <c r="AR3635" s="15"/>
      <c r="AS3635" s="15"/>
      <c r="AT3635" s="15"/>
      <c r="AU3635" s="15"/>
      <c r="AV3635" s="15"/>
      <c r="AW3635" s="15"/>
      <c r="AX3635" s="15"/>
      <c r="AY3635" s="15"/>
      <c r="AZ3635" s="10"/>
      <c r="BA3635" s="10"/>
      <c r="BB3635" s="10"/>
      <c r="BC3635" s="10"/>
      <c r="BD3635" s="10"/>
    </row>
    <row r="3636" spans="1:56" ht="15" customHeight="1" x14ac:dyDescent="0.2">
      <c r="A3636" s="1"/>
      <c r="B3636" s="31">
        <v>23</v>
      </c>
      <c r="C3636" s="17" t="s">
        <v>72</v>
      </c>
      <c r="D3636" s="18"/>
      <c r="E3636" s="14"/>
      <c r="F3636" s="14"/>
      <c r="G3636" s="14"/>
      <c r="H3636" s="14"/>
      <c r="I3636" s="14"/>
      <c r="J3636" s="14"/>
      <c r="K3636" s="14"/>
      <c r="L3636" s="14"/>
      <c r="M3636" s="36"/>
      <c r="N3636" s="14"/>
      <c r="O3636" s="14"/>
      <c r="P3636" s="14"/>
      <c r="Q3636" s="14"/>
      <c r="R3636" s="4"/>
      <c r="S3636" s="4"/>
      <c r="T3636" s="4"/>
      <c r="U3636" s="4"/>
      <c r="V3636" s="4"/>
      <c r="W3636" s="4"/>
      <c r="X3636" s="4"/>
      <c r="Y3636" s="4"/>
      <c r="Z3636" s="4"/>
      <c r="AA3636" s="4"/>
      <c r="AB3636" s="8"/>
      <c r="AC3636" s="8"/>
      <c r="AD3636" s="8"/>
      <c r="AE3636" s="8"/>
      <c r="AF3636" s="8"/>
      <c r="AG3636" s="8"/>
      <c r="AH3636" s="8"/>
      <c r="AI3636" s="8"/>
      <c r="AJ3636" s="8"/>
      <c r="AK3636" s="8"/>
      <c r="AL3636" s="8"/>
      <c r="AM3636" s="8"/>
      <c r="AN3636" s="8"/>
      <c r="AO3636" s="8"/>
      <c r="AP3636" s="15"/>
      <c r="AQ3636" s="15"/>
      <c r="AR3636" s="15"/>
      <c r="AS3636" s="15"/>
      <c r="AT3636" s="15"/>
      <c r="AU3636" s="15"/>
      <c r="AV3636" s="15"/>
      <c r="AW3636" s="15"/>
      <c r="AX3636" s="15"/>
      <c r="AY3636" s="15"/>
      <c r="AZ3636" s="10"/>
      <c r="BA3636" s="10"/>
      <c r="BB3636" s="10"/>
      <c r="BC3636" s="10"/>
      <c r="BD3636" s="10"/>
    </row>
    <row r="3637" spans="1:56" ht="15" customHeight="1" x14ac:dyDescent="0.2">
      <c r="A3637" s="1"/>
      <c r="B3637" s="31">
        <v>24</v>
      </c>
      <c r="C3637" s="293" t="s">
        <v>73</v>
      </c>
      <c r="D3637" s="18"/>
      <c r="E3637" s="14"/>
      <c r="F3637" s="14"/>
      <c r="G3637" s="14"/>
      <c r="H3637" s="14"/>
      <c r="I3637" s="14"/>
      <c r="J3637" s="14"/>
      <c r="K3637" s="14">
        <v>2</v>
      </c>
      <c r="L3637" s="14"/>
      <c r="M3637" s="14"/>
      <c r="N3637" s="14"/>
      <c r="O3637" s="14"/>
      <c r="P3637" s="14"/>
      <c r="Q3637" s="14"/>
      <c r="R3637" s="4"/>
      <c r="S3637" s="4"/>
      <c r="T3637" s="4"/>
      <c r="U3637" s="4"/>
      <c r="V3637" s="4"/>
      <c r="W3637" s="4"/>
      <c r="X3637" s="4"/>
      <c r="Y3637" s="4"/>
      <c r="Z3637" s="4"/>
      <c r="AA3637" s="4"/>
      <c r="AB3637" s="8"/>
      <c r="AC3637" s="8"/>
      <c r="AD3637" s="8"/>
      <c r="AE3637" s="8"/>
      <c r="AF3637" s="8"/>
      <c r="AG3637" s="8"/>
      <c r="AH3637" s="8"/>
      <c r="AI3637" s="8"/>
      <c r="AJ3637" s="8"/>
      <c r="AK3637" s="8"/>
      <c r="AL3637" s="8">
        <v>4</v>
      </c>
      <c r="AM3637" s="8"/>
      <c r="AN3637" s="8"/>
      <c r="AO3637" s="8">
        <v>4</v>
      </c>
      <c r="AP3637" s="15"/>
      <c r="AQ3637" s="15"/>
      <c r="AR3637" s="15"/>
      <c r="AS3637" s="15"/>
      <c r="AT3637" s="15"/>
      <c r="AU3637" s="15"/>
      <c r="AV3637" s="15"/>
      <c r="AW3637" s="15"/>
      <c r="AX3637" s="15"/>
      <c r="AY3637" s="15"/>
      <c r="AZ3637" s="10"/>
      <c r="BA3637" s="10"/>
      <c r="BB3637" s="10"/>
      <c r="BC3637" s="10"/>
      <c r="BD3637" s="10"/>
    </row>
    <row r="3638" spans="1:56" ht="15" customHeight="1" x14ac:dyDescent="0.2">
      <c r="A3638" s="1"/>
      <c r="B3638" s="31">
        <v>25</v>
      </c>
      <c r="C3638" s="17" t="s">
        <v>74</v>
      </c>
      <c r="D3638" s="18"/>
      <c r="E3638" s="14"/>
      <c r="F3638" s="14"/>
      <c r="G3638" s="14"/>
      <c r="H3638" s="14"/>
      <c r="I3638" s="14"/>
      <c r="J3638" s="14"/>
      <c r="K3638" s="14"/>
      <c r="L3638" s="14"/>
      <c r="M3638" s="14"/>
      <c r="N3638" s="14"/>
      <c r="O3638" s="14"/>
      <c r="P3638" s="14"/>
      <c r="Q3638" s="14"/>
      <c r="R3638" s="4"/>
      <c r="S3638" s="4"/>
      <c r="T3638" s="4"/>
      <c r="U3638" s="4"/>
      <c r="V3638" s="4"/>
      <c r="W3638" s="4"/>
      <c r="X3638" s="4"/>
      <c r="Y3638" s="4"/>
      <c r="Z3638" s="4"/>
      <c r="AA3638" s="4"/>
      <c r="AB3638" s="8"/>
      <c r="AC3638" s="8"/>
      <c r="AD3638" s="8"/>
      <c r="AE3638" s="8"/>
      <c r="AF3638" s="8"/>
      <c r="AG3638" s="8"/>
      <c r="AH3638" s="8"/>
      <c r="AI3638" s="8"/>
      <c r="AJ3638" s="8"/>
      <c r="AK3638" s="8"/>
      <c r="AL3638" s="8"/>
      <c r="AM3638" s="8"/>
      <c r="AN3638" s="8"/>
      <c r="AO3638" s="8"/>
      <c r="AP3638" s="15"/>
      <c r="AQ3638" s="15"/>
      <c r="AR3638" s="15"/>
      <c r="AS3638" s="15"/>
      <c r="AT3638" s="15"/>
      <c r="AU3638" s="15"/>
      <c r="AV3638" s="15"/>
      <c r="AW3638" s="15"/>
      <c r="AX3638" s="15"/>
      <c r="AY3638" s="15"/>
      <c r="AZ3638" s="10"/>
      <c r="BA3638" s="10"/>
      <c r="BB3638" s="10"/>
      <c r="BC3638" s="10"/>
      <c r="BD3638" s="10"/>
    </row>
    <row r="3639" spans="1:56" ht="15" customHeight="1" x14ac:dyDescent="0.2">
      <c r="A3639" s="1"/>
      <c r="B3639" s="31">
        <v>26</v>
      </c>
      <c r="C3639" s="17" t="s">
        <v>75</v>
      </c>
      <c r="D3639" s="18"/>
      <c r="E3639" s="14"/>
      <c r="F3639" s="14"/>
      <c r="G3639" s="14"/>
      <c r="H3639" s="14"/>
      <c r="I3639" s="14"/>
      <c r="J3639" s="14"/>
      <c r="K3639" s="14"/>
      <c r="L3639" s="14"/>
      <c r="M3639" s="14"/>
      <c r="N3639" s="14"/>
      <c r="O3639" s="14"/>
      <c r="P3639" s="14"/>
      <c r="Q3639" s="14"/>
      <c r="R3639" s="4"/>
      <c r="S3639" s="4"/>
      <c r="T3639" s="4"/>
      <c r="U3639" s="4"/>
      <c r="V3639" s="4"/>
      <c r="W3639" s="4"/>
      <c r="X3639" s="4"/>
      <c r="Y3639" s="4"/>
      <c r="Z3639" s="4"/>
      <c r="AA3639" s="4"/>
      <c r="AB3639" s="8"/>
      <c r="AC3639" s="8"/>
      <c r="AD3639" s="8"/>
      <c r="AE3639" s="8"/>
      <c r="AF3639" s="8"/>
      <c r="AG3639" s="8"/>
      <c r="AH3639" s="8"/>
      <c r="AI3639" s="8"/>
      <c r="AJ3639" s="8"/>
      <c r="AK3639" s="8"/>
      <c r="AL3639" s="8"/>
      <c r="AM3639" s="8"/>
      <c r="AN3639" s="8"/>
      <c r="AO3639" s="8"/>
      <c r="AP3639" s="15"/>
      <c r="AQ3639" s="15"/>
      <c r="AR3639" s="15"/>
      <c r="AS3639" s="15"/>
      <c r="AT3639" s="15"/>
      <c r="AU3639" s="15"/>
      <c r="AV3639" s="15"/>
      <c r="AW3639" s="15"/>
      <c r="AX3639" s="15"/>
      <c r="AY3639" s="15"/>
      <c r="AZ3639" s="10"/>
      <c r="BA3639" s="10"/>
      <c r="BB3639" s="10"/>
      <c r="BC3639" s="10"/>
      <c r="BD3639" s="10"/>
    </row>
    <row r="3640" spans="1:56" ht="15" customHeight="1" x14ac:dyDescent="0.2">
      <c r="A3640" s="1"/>
      <c r="B3640" s="31">
        <v>27</v>
      </c>
      <c r="C3640" s="17" t="s">
        <v>76</v>
      </c>
      <c r="D3640" s="18"/>
      <c r="E3640" s="14"/>
      <c r="F3640" s="14"/>
      <c r="G3640" s="14"/>
      <c r="H3640" s="14"/>
      <c r="I3640" s="14"/>
      <c r="J3640" s="14"/>
      <c r="K3640" s="14"/>
      <c r="L3640" s="14"/>
      <c r="M3640" s="14"/>
      <c r="N3640" s="14"/>
      <c r="O3640" s="14"/>
      <c r="P3640" s="14"/>
      <c r="Q3640" s="1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  <c r="AB3640" s="8"/>
      <c r="AC3640" s="8"/>
      <c r="AD3640" s="8"/>
      <c r="AE3640" s="8"/>
      <c r="AF3640" s="8"/>
      <c r="AG3640" s="8"/>
      <c r="AH3640" s="8"/>
      <c r="AI3640" s="8"/>
      <c r="AJ3640" s="8"/>
      <c r="AK3640" s="8"/>
      <c r="AL3640" s="8"/>
      <c r="AM3640" s="8"/>
      <c r="AN3640" s="8"/>
      <c r="AO3640" s="8"/>
      <c r="AP3640" s="15"/>
      <c r="AQ3640" s="15"/>
      <c r="AR3640" s="15"/>
      <c r="AS3640" s="15"/>
      <c r="AT3640" s="15"/>
      <c r="AU3640" s="15"/>
      <c r="AV3640" s="15"/>
      <c r="AW3640" s="15"/>
      <c r="AX3640" s="15"/>
      <c r="AY3640" s="15"/>
      <c r="AZ3640" s="10"/>
      <c r="BA3640" s="10"/>
      <c r="BB3640" s="10"/>
      <c r="BC3640" s="10"/>
      <c r="BD3640" s="10"/>
    </row>
    <row r="3641" spans="1:56" ht="15" customHeight="1" x14ac:dyDescent="0.2">
      <c r="A3641" s="1"/>
      <c r="B3641" s="31">
        <v>28</v>
      </c>
      <c r="C3641" s="293" t="s">
        <v>77</v>
      </c>
      <c r="D3641" s="18"/>
      <c r="E3641" s="14"/>
      <c r="F3641" s="14"/>
      <c r="G3641" s="14"/>
      <c r="H3641" s="14"/>
      <c r="I3641" s="14"/>
      <c r="J3641" s="14"/>
      <c r="K3641" s="14"/>
      <c r="L3641" s="14"/>
      <c r="M3641" s="14"/>
      <c r="N3641" s="14"/>
      <c r="O3641" s="14"/>
      <c r="P3641" s="14"/>
      <c r="Q3641" s="14"/>
      <c r="R3641" s="4"/>
      <c r="S3641" s="4"/>
      <c r="T3641" s="4"/>
      <c r="U3641" s="4"/>
      <c r="V3641" s="4"/>
      <c r="W3641" s="4"/>
      <c r="X3641" s="4"/>
      <c r="Y3641" s="4"/>
      <c r="Z3641" s="4"/>
      <c r="AA3641" s="4"/>
      <c r="AB3641" s="8">
        <v>3</v>
      </c>
      <c r="AC3641" s="8"/>
      <c r="AD3641" s="8"/>
      <c r="AE3641" s="8"/>
      <c r="AF3641" s="8"/>
      <c r="AG3641" s="8"/>
      <c r="AH3641" s="8"/>
      <c r="AI3641" s="8"/>
      <c r="AJ3641" s="8"/>
      <c r="AK3641" s="8">
        <v>4</v>
      </c>
      <c r="AL3641" s="8">
        <v>2</v>
      </c>
      <c r="AM3641" s="8"/>
      <c r="AN3641" s="8"/>
      <c r="AO3641" s="8"/>
      <c r="AP3641" s="15"/>
      <c r="AQ3641" s="15"/>
      <c r="AR3641" s="15"/>
      <c r="AS3641" s="15"/>
      <c r="AT3641" s="15"/>
      <c r="AU3641" s="15"/>
      <c r="AV3641" s="15"/>
      <c r="AW3641" s="15"/>
      <c r="AX3641" s="15"/>
      <c r="AY3641" s="15"/>
      <c r="AZ3641" s="10"/>
      <c r="BA3641" s="10"/>
      <c r="BB3641" s="10"/>
      <c r="BC3641" s="10"/>
      <c r="BD3641" s="10"/>
    </row>
    <row r="3642" spans="1:56" ht="15" customHeight="1" x14ac:dyDescent="0.2">
      <c r="A3642" s="1"/>
      <c r="B3642" s="31">
        <v>29</v>
      </c>
      <c r="C3642" s="303" t="s">
        <v>78</v>
      </c>
      <c r="D3642" s="18"/>
      <c r="E3642" s="14"/>
      <c r="F3642" s="14"/>
      <c r="G3642" s="14"/>
      <c r="H3642" s="14"/>
      <c r="I3642" s="14"/>
      <c r="J3642" s="14"/>
      <c r="K3642" s="14"/>
      <c r="L3642" s="14"/>
      <c r="M3642" s="14"/>
      <c r="N3642" s="14"/>
      <c r="O3642" s="14"/>
      <c r="P3642" s="14"/>
      <c r="Q3642" s="14"/>
      <c r="R3642" s="4"/>
      <c r="S3642" s="4"/>
      <c r="T3642" s="4"/>
      <c r="U3642" s="4"/>
      <c r="V3642" s="4"/>
      <c r="W3642" s="4"/>
      <c r="X3642" s="4"/>
      <c r="Y3642" s="4"/>
      <c r="Z3642" s="4"/>
      <c r="AA3642" s="4"/>
      <c r="AB3642" s="8"/>
      <c r="AC3642" s="8"/>
      <c r="AD3642" s="8"/>
      <c r="AE3642" s="8"/>
      <c r="AF3642" s="8"/>
      <c r="AG3642" s="8"/>
      <c r="AH3642" s="8"/>
      <c r="AI3642" s="8"/>
      <c r="AJ3642" s="8"/>
      <c r="AK3642" s="8"/>
      <c r="AL3642" s="8"/>
      <c r="AM3642" s="8"/>
      <c r="AN3642" s="8"/>
      <c r="AO3642" s="8"/>
      <c r="AP3642" s="15"/>
      <c r="AQ3642" s="15"/>
      <c r="AR3642" s="15"/>
      <c r="AS3642" s="15"/>
      <c r="AT3642" s="15"/>
      <c r="AU3642" s="15"/>
      <c r="AV3642" s="15"/>
      <c r="AW3642" s="15"/>
      <c r="AX3642" s="15"/>
      <c r="AY3642" s="15"/>
      <c r="AZ3642" s="10"/>
      <c r="BA3642" s="10"/>
      <c r="BB3642" s="10"/>
      <c r="BC3642" s="10"/>
      <c r="BD3642" s="10"/>
    </row>
    <row r="3643" spans="1:56" ht="15" customHeight="1" x14ac:dyDescent="0.2">
      <c r="A3643" s="1"/>
      <c r="B3643" s="37"/>
      <c r="C3643" s="293" t="s">
        <v>521</v>
      </c>
      <c r="D3643" s="18">
        <v>3</v>
      </c>
      <c r="E3643" s="14">
        <v>4</v>
      </c>
      <c r="F3643" s="14">
        <v>3</v>
      </c>
      <c r="G3643" s="14"/>
      <c r="H3643" s="14"/>
      <c r="I3643" s="14">
        <v>2</v>
      </c>
      <c r="J3643" s="14"/>
      <c r="K3643" s="14"/>
      <c r="L3643" s="14"/>
      <c r="M3643" s="14"/>
      <c r="N3643" s="14"/>
      <c r="O3643" s="14"/>
      <c r="P3643" s="14"/>
      <c r="Q3643" s="14"/>
      <c r="R3643" s="4">
        <v>1</v>
      </c>
      <c r="S3643" s="4"/>
      <c r="T3643" s="4">
        <v>1</v>
      </c>
      <c r="U3643" s="4"/>
      <c r="V3643" s="4"/>
      <c r="W3643" s="4"/>
      <c r="X3643" s="4"/>
      <c r="Y3643" s="4"/>
      <c r="Z3643" s="4"/>
      <c r="AA3643" s="4"/>
      <c r="AB3643" s="8">
        <v>2</v>
      </c>
      <c r="AC3643" s="8"/>
      <c r="AD3643" s="8"/>
      <c r="AE3643" s="8"/>
      <c r="AF3643" s="8"/>
      <c r="AG3643" s="8"/>
      <c r="AH3643" s="8"/>
      <c r="AI3643" s="8"/>
      <c r="AJ3643" s="8"/>
      <c r="AK3643" s="8"/>
      <c r="AL3643" s="8"/>
      <c r="AM3643" s="8"/>
      <c r="AN3643" s="8"/>
      <c r="AO3643" s="8"/>
      <c r="AP3643" s="15"/>
      <c r="AQ3643" s="15"/>
      <c r="AR3643" s="15"/>
      <c r="AS3643" s="15"/>
      <c r="AT3643" s="15"/>
      <c r="AU3643" s="15"/>
      <c r="AV3643" s="15"/>
      <c r="AW3643" s="15"/>
      <c r="AX3643" s="15"/>
      <c r="AY3643" s="15"/>
      <c r="AZ3643" s="10"/>
      <c r="BA3643" s="10"/>
      <c r="BB3643" s="10"/>
      <c r="BC3643" s="10"/>
      <c r="BD3643" s="10"/>
    </row>
    <row r="3644" spans="1:56" ht="15" customHeight="1" x14ac:dyDescent="0.2">
      <c r="A3644" s="1"/>
      <c r="B3644" s="38"/>
      <c r="C3644" s="293" t="s">
        <v>522</v>
      </c>
      <c r="D3644" s="18"/>
      <c r="E3644" s="14"/>
      <c r="F3644" s="14"/>
      <c r="G3644" s="14"/>
      <c r="H3644" s="14"/>
      <c r="I3644" s="14"/>
      <c r="J3644" s="14"/>
      <c r="K3644" s="14"/>
      <c r="L3644" s="14"/>
      <c r="M3644" s="14"/>
      <c r="N3644" s="14"/>
      <c r="O3644" s="14"/>
      <c r="P3644" s="14"/>
      <c r="Q3644" s="14"/>
      <c r="R3644" s="4">
        <v>1</v>
      </c>
      <c r="S3644" s="4"/>
      <c r="T3644" s="4">
        <v>1</v>
      </c>
      <c r="U3644" s="4"/>
      <c r="V3644" s="4"/>
      <c r="W3644" s="4"/>
      <c r="X3644" s="4"/>
      <c r="Y3644" s="4"/>
      <c r="Z3644" s="4"/>
      <c r="AA3644" s="4"/>
      <c r="AB3644" s="8"/>
      <c r="AC3644" s="8"/>
      <c r="AD3644" s="8"/>
      <c r="AE3644" s="8"/>
      <c r="AF3644" s="8"/>
      <c r="AG3644" s="8"/>
      <c r="AH3644" s="8"/>
      <c r="AI3644" s="8"/>
      <c r="AJ3644" s="8"/>
      <c r="AK3644" s="8"/>
      <c r="AL3644" s="8"/>
      <c r="AM3644" s="8"/>
      <c r="AN3644" s="8"/>
      <c r="AO3644" s="8"/>
      <c r="AP3644" s="15"/>
      <c r="AQ3644" s="15"/>
      <c r="AR3644" s="15"/>
      <c r="AS3644" s="15"/>
      <c r="AT3644" s="15"/>
      <c r="AU3644" s="15"/>
      <c r="AV3644" s="15"/>
      <c r="AW3644" s="15"/>
      <c r="AX3644" s="15"/>
      <c r="AY3644" s="15"/>
      <c r="AZ3644" s="10"/>
      <c r="BA3644" s="10"/>
      <c r="BB3644" s="10"/>
      <c r="BC3644" s="10"/>
      <c r="BD3644" s="10"/>
    </row>
    <row r="3645" spans="1:56" ht="15" customHeight="1" x14ac:dyDescent="0.2">
      <c r="A3645" s="1"/>
      <c r="B3645" s="39">
        <v>30</v>
      </c>
      <c r="C3645" s="17" t="s">
        <v>80</v>
      </c>
      <c r="D3645" s="18"/>
      <c r="E3645" s="14"/>
      <c r="F3645" s="14"/>
      <c r="G3645" s="14"/>
      <c r="H3645" s="14"/>
      <c r="I3645" s="14"/>
      <c r="J3645" s="14"/>
      <c r="K3645" s="14"/>
      <c r="L3645" s="14"/>
      <c r="M3645" s="14"/>
      <c r="N3645" s="14"/>
      <c r="O3645" s="14"/>
      <c r="P3645" s="14"/>
      <c r="Q3645" s="14"/>
      <c r="R3645" s="4"/>
      <c r="S3645" s="4"/>
      <c r="T3645" s="4"/>
      <c r="U3645" s="4"/>
      <c r="V3645" s="4"/>
      <c r="W3645" s="4"/>
      <c r="X3645" s="4"/>
      <c r="Y3645" s="5"/>
      <c r="Z3645" s="5"/>
      <c r="AA3645" s="5"/>
      <c r="AB3645" s="8"/>
      <c r="AC3645" s="8"/>
      <c r="AD3645" s="8"/>
      <c r="AE3645" s="8"/>
      <c r="AF3645" s="8"/>
      <c r="AG3645" s="8"/>
      <c r="AH3645" s="8"/>
      <c r="AI3645" s="8"/>
      <c r="AJ3645" s="8"/>
      <c r="AK3645" s="8"/>
      <c r="AL3645" s="8"/>
      <c r="AM3645" s="8"/>
      <c r="AN3645" s="8"/>
      <c r="AO3645" s="8"/>
      <c r="AP3645" s="15"/>
      <c r="AQ3645" s="15"/>
      <c r="AR3645" s="15"/>
      <c r="AS3645" s="15"/>
      <c r="AT3645" s="15"/>
      <c r="AU3645" s="15"/>
      <c r="AV3645" s="15"/>
      <c r="AW3645" s="15"/>
      <c r="AX3645" s="15"/>
      <c r="AY3645" s="15"/>
      <c r="AZ3645" s="10"/>
      <c r="BA3645" s="10"/>
      <c r="BB3645" s="10"/>
      <c r="BC3645" s="10"/>
      <c r="BD3645" s="10"/>
    </row>
    <row r="3646" spans="1:56" ht="15" customHeight="1" x14ac:dyDescent="0.2">
      <c r="A3646" s="1"/>
      <c r="B3646" s="39">
        <v>31</v>
      </c>
      <c r="C3646" s="303" t="s">
        <v>81</v>
      </c>
      <c r="D3646" s="18"/>
      <c r="E3646" s="14"/>
      <c r="F3646" s="14"/>
      <c r="G3646" s="14"/>
      <c r="H3646" s="14"/>
      <c r="I3646" s="14"/>
      <c r="J3646" s="14"/>
      <c r="K3646" s="14"/>
      <c r="L3646" s="14"/>
      <c r="M3646" s="14"/>
      <c r="N3646" s="14"/>
      <c r="O3646" s="14"/>
      <c r="P3646" s="14"/>
      <c r="Q3646" s="14"/>
      <c r="R3646" s="4"/>
      <c r="S3646" s="4"/>
      <c r="T3646" s="4"/>
      <c r="U3646" s="4"/>
      <c r="V3646" s="4"/>
      <c r="W3646" s="4"/>
      <c r="X3646" s="4"/>
      <c r="Y3646" s="4"/>
      <c r="Z3646" s="4"/>
      <c r="AA3646" s="4"/>
      <c r="AB3646" s="8"/>
      <c r="AC3646" s="8"/>
      <c r="AD3646" s="8"/>
      <c r="AE3646" s="8"/>
      <c r="AF3646" s="8"/>
      <c r="AG3646" s="8"/>
      <c r="AH3646" s="8"/>
      <c r="AI3646" s="8"/>
      <c r="AJ3646" s="8"/>
      <c r="AK3646" s="8"/>
      <c r="AL3646" s="8"/>
      <c r="AM3646" s="8"/>
      <c r="AN3646" s="8"/>
      <c r="AO3646" s="8"/>
      <c r="AP3646" s="15"/>
      <c r="AQ3646" s="15"/>
      <c r="AR3646" s="15"/>
      <c r="AS3646" s="15"/>
      <c r="AT3646" s="15"/>
      <c r="AU3646" s="15"/>
      <c r="AV3646" s="15"/>
      <c r="AW3646" s="15"/>
      <c r="AX3646" s="15"/>
      <c r="AY3646" s="15"/>
      <c r="AZ3646" s="10"/>
      <c r="BA3646" s="10"/>
      <c r="BB3646" s="10"/>
      <c r="BC3646" s="10"/>
      <c r="BD3646" s="10"/>
    </row>
    <row r="3647" spans="1:56" ht="15" customHeight="1" x14ac:dyDescent="0.2">
      <c r="A3647" s="1"/>
      <c r="B3647" s="39">
        <v>32</v>
      </c>
      <c r="C3647" s="17" t="s">
        <v>82</v>
      </c>
      <c r="D3647" s="18"/>
      <c r="E3647" s="14"/>
      <c r="F3647" s="14"/>
      <c r="G3647" s="14"/>
      <c r="H3647" s="14"/>
      <c r="I3647" s="14"/>
      <c r="J3647" s="14"/>
      <c r="K3647" s="14"/>
      <c r="L3647" s="14"/>
      <c r="M3647" s="14"/>
      <c r="N3647" s="14"/>
      <c r="O3647" s="14"/>
      <c r="P3647" s="14"/>
      <c r="Q3647" s="14"/>
      <c r="R3647" s="4"/>
      <c r="S3647" s="4"/>
      <c r="T3647" s="4"/>
      <c r="U3647" s="4"/>
      <c r="V3647" s="4"/>
      <c r="W3647" s="4"/>
      <c r="X3647" s="4"/>
      <c r="Y3647" s="4"/>
      <c r="Z3647" s="4"/>
      <c r="AA3647" s="4"/>
      <c r="AB3647" s="8"/>
      <c r="AC3647" s="8"/>
      <c r="AD3647" s="8"/>
      <c r="AE3647" s="8"/>
      <c r="AF3647" s="8"/>
      <c r="AG3647" s="8"/>
      <c r="AH3647" s="8"/>
      <c r="AI3647" s="8"/>
      <c r="AJ3647" s="8"/>
      <c r="AK3647" s="8"/>
      <c r="AL3647" s="8"/>
      <c r="AM3647" s="8"/>
      <c r="AN3647" s="8"/>
      <c r="AO3647" s="8"/>
      <c r="AP3647" s="15"/>
      <c r="AQ3647" s="15"/>
      <c r="AR3647" s="15"/>
      <c r="AS3647" s="15"/>
      <c r="AT3647" s="15"/>
      <c r="AU3647" s="15"/>
      <c r="AV3647" s="15"/>
      <c r="AW3647" s="15"/>
      <c r="AX3647" s="15"/>
      <c r="AY3647" s="15"/>
      <c r="AZ3647" s="10"/>
      <c r="BA3647" s="10"/>
      <c r="BB3647" s="10"/>
      <c r="BC3647" s="10"/>
      <c r="BD3647" s="10"/>
    </row>
    <row r="3648" spans="1:56" ht="15" customHeight="1" x14ac:dyDescent="0.2">
      <c r="A3648" s="1"/>
      <c r="B3648" s="22"/>
      <c r="C3648" s="17"/>
      <c r="D3648" s="18"/>
      <c r="E3648" s="14"/>
      <c r="F3648" s="14"/>
      <c r="G3648" s="14"/>
      <c r="H3648" s="14"/>
      <c r="I3648" s="14"/>
      <c r="J3648" s="14"/>
      <c r="K3648" s="14"/>
      <c r="L3648" s="14"/>
      <c r="M3648" s="14"/>
      <c r="N3648" s="14"/>
      <c r="O3648" s="14"/>
      <c r="P3648" s="14"/>
      <c r="Q3648" s="14"/>
      <c r="R3648" s="4"/>
      <c r="S3648" s="4"/>
      <c r="T3648" s="4"/>
      <c r="U3648" s="4"/>
      <c r="V3648" s="4"/>
      <c r="W3648" s="4"/>
      <c r="X3648" s="4"/>
      <c r="Y3648" s="4"/>
      <c r="Z3648" s="4"/>
      <c r="AA3648" s="4"/>
      <c r="AB3648" s="8"/>
      <c r="AC3648" s="8"/>
      <c r="AD3648" s="8"/>
      <c r="AE3648" s="8"/>
      <c r="AF3648" s="8"/>
      <c r="AG3648" s="8"/>
      <c r="AH3648" s="8"/>
      <c r="AI3648" s="8"/>
      <c r="AJ3648" s="8"/>
      <c r="AK3648" s="8"/>
      <c r="AL3648" s="8"/>
      <c r="AM3648" s="8"/>
      <c r="AN3648" s="8"/>
      <c r="AO3648" s="8"/>
      <c r="AP3648" s="15"/>
      <c r="AQ3648" s="15"/>
      <c r="AR3648" s="15"/>
      <c r="AS3648" s="15"/>
      <c r="AT3648" s="15"/>
      <c r="AU3648" s="15"/>
      <c r="AV3648" s="15"/>
      <c r="AW3648" s="15"/>
      <c r="AX3648" s="15"/>
      <c r="AY3648" s="15"/>
      <c r="AZ3648" s="10"/>
      <c r="BA3648" s="10"/>
      <c r="BB3648" s="10"/>
      <c r="BC3648" s="10"/>
      <c r="BD3648" s="10"/>
    </row>
    <row r="3649" spans="1:56" ht="15" customHeight="1" x14ac:dyDescent="0.2">
      <c r="A3649" s="1"/>
      <c r="B3649" s="40">
        <v>33</v>
      </c>
      <c r="C3649" s="17" t="s">
        <v>83</v>
      </c>
      <c r="D3649" s="18"/>
      <c r="E3649" s="14"/>
      <c r="F3649" s="14"/>
      <c r="G3649" s="14"/>
      <c r="H3649" s="14"/>
      <c r="I3649" s="14"/>
      <c r="J3649" s="14"/>
      <c r="K3649" s="14"/>
      <c r="L3649" s="14"/>
      <c r="M3649" s="14"/>
      <c r="N3649" s="14"/>
      <c r="O3649" s="14"/>
      <c r="P3649" s="14"/>
      <c r="Q3649" s="14"/>
      <c r="R3649" s="4"/>
      <c r="S3649" s="4"/>
      <c r="T3649" s="4"/>
      <c r="U3649" s="4"/>
      <c r="V3649" s="4"/>
      <c r="W3649" s="4"/>
      <c r="X3649" s="4"/>
      <c r="Y3649" s="4"/>
      <c r="Z3649" s="4"/>
      <c r="AA3649" s="4"/>
      <c r="AB3649" s="8"/>
      <c r="AC3649" s="8"/>
      <c r="AD3649" s="8"/>
      <c r="AE3649" s="8"/>
      <c r="AF3649" s="8"/>
      <c r="AG3649" s="8"/>
      <c r="AH3649" s="8"/>
      <c r="AI3649" s="8"/>
      <c r="AJ3649" s="8"/>
      <c r="AK3649" s="8"/>
      <c r="AL3649" s="8"/>
      <c r="AM3649" s="8"/>
      <c r="AN3649" s="8"/>
      <c r="AO3649" s="8"/>
      <c r="AP3649" s="15"/>
      <c r="AQ3649" s="15"/>
      <c r="AR3649" s="15"/>
      <c r="AS3649" s="15"/>
      <c r="AT3649" s="15"/>
      <c r="AU3649" s="15"/>
      <c r="AV3649" s="15"/>
      <c r="AW3649" s="15"/>
      <c r="AX3649" s="15"/>
      <c r="AY3649" s="15"/>
      <c r="AZ3649" s="10"/>
      <c r="BA3649" s="10"/>
      <c r="BB3649" s="10"/>
      <c r="BC3649" s="10"/>
      <c r="BD3649" s="10"/>
    </row>
    <row r="3650" spans="1:56" ht="15" customHeight="1" x14ac:dyDescent="0.2">
      <c r="A3650" s="1"/>
      <c r="B3650" s="40">
        <v>38</v>
      </c>
      <c r="C3650" s="17" t="s">
        <v>84</v>
      </c>
      <c r="D3650" s="18"/>
      <c r="E3650" s="14"/>
      <c r="F3650" s="14"/>
      <c r="G3650" s="14"/>
      <c r="H3650" s="14"/>
      <c r="I3650" s="14"/>
      <c r="J3650" s="14"/>
      <c r="K3650" s="14"/>
      <c r="L3650" s="14"/>
      <c r="M3650" s="14"/>
      <c r="N3650" s="14"/>
      <c r="O3650" s="14"/>
      <c r="P3650" s="14"/>
      <c r="Q3650" s="14"/>
      <c r="R3650" s="4"/>
      <c r="S3650" s="4"/>
      <c r="T3650" s="4"/>
      <c r="U3650" s="4"/>
      <c r="V3650" s="4"/>
      <c r="W3650" s="4"/>
      <c r="X3650" s="4"/>
      <c r="Y3650" s="4"/>
      <c r="Z3650" s="4"/>
      <c r="AA3650" s="4"/>
      <c r="AB3650" s="8"/>
      <c r="AC3650" s="8"/>
      <c r="AD3650" s="8"/>
      <c r="AE3650" s="8"/>
      <c r="AF3650" s="8"/>
      <c r="AG3650" s="8"/>
      <c r="AH3650" s="8"/>
      <c r="AI3650" s="8"/>
      <c r="AJ3650" s="8"/>
      <c r="AK3650" s="8"/>
      <c r="AL3650" s="8"/>
      <c r="AM3650" s="8"/>
      <c r="AN3650" s="8"/>
      <c r="AO3650" s="8"/>
      <c r="AP3650" s="15"/>
      <c r="AQ3650" s="15"/>
      <c r="AR3650" s="15"/>
      <c r="AS3650" s="15"/>
      <c r="AT3650" s="15"/>
      <c r="AU3650" s="15"/>
      <c r="AV3650" s="15"/>
      <c r="AW3650" s="15"/>
      <c r="AX3650" s="15"/>
      <c r="AY3650" s="15"/>
      <c r="AZ3650" s="10"/>
      <c r="BA3650" s="10"/>
      <c r="BB3650" s="10"/>
      <c r="BC3650" s="10"/>
      <c r="BD3650" s="10"/>
    </row>
    <row r="3651" spans="1:56" ht="15" customHeight="1" x14ac:dyDescent="0.2">
      <c r="A3651" s="1"/>
      <c r="B3651" s="40">
        <v>34</v>
      </c>
      <c r="C3651" s="17" t="s">
        <v>85</v>
      </c>
      <c r="D3651" s="18"/>
      <c r="E3651" s="14"/>
      <c r="F3651" s="14"/>
      <c r="G3651" s="14"/>
      <c r="H3651" s="14"/>
      <c r="I3651" s="14"/>
      <c r="J3651" s="14"/>
      <c r="K3651" s="14"/>
      <c r="L3651" s="14"/>
      <c r="M3651" s="14"/>
      <c r="N3651" s="14"/>
      <c r="O3651" s="14"/>
      <c r="P3651" s="14"/>
      <c r="Q3651" s="14"/>
      <c r="R3651" s="4"/>
      <c r="S3651" s="4"/>
      <c r="T3651" s="4"/>
      <c r="U3651" s="4"/>
      <c r="V3651" s="4"/>
      <c r="W3651" s="4"/>
      <c r="X3651" s="4"/>
      <c r="Y3651" s="4"/>
      <c r="Z3651" s="4"/>
      <c r="AA3651" s="4"/>
      <c r="AB3651" s="8"/>
      <c r="AC3651" s="8"/>
      <c r="AD3651" s="8"/>
      <c r="AE3651" s="8"/>
      <c r="AF3651" s="8"/>
      <c r="AG3651" s="8"/>
      <c r="AH3651" s="8"/>
      <c r="AI3651" s="8"/>
      <c r="AJ3651" s="8"/>
      <c r="AK3651" s="8"/>
      <c r="AL3651" s="8"/>
      <c r="AM3651" s="8"/>
      <c r="AN3651" s="8"/>
      <c r="AO3651" s="8"/>
      <c r="AP3651" s="15"/>
      <c r="AQ3651" s="15"/>
      <c r="AR3651" s="15"/>
      <c r="AS3651" s="15"/>
      <c r="AT3651" s="15"/>
      <c r="AU3651" s="15"/>
      <c r="AV3651" s="15"/>
      <c r="AW3651" s="15"/>
      <c r="AX3651" s="15"/>
      <c r="AY3651" s="15"/>
      <c r="AZ3651" s="10"/>
      <c r="BA3651" s="10"/>
      <c r="BB3651" s="10"/>
      <c r="BC3651" s="10"/>
      <c r="BD3651" s="10"/>
    </row>
    <row r="3652" spans="1:56" ht="15" customHeight="1" x14ac:dyDescent="0.2">
      <c r="A3652" s="1"/>
      <c r="B3652" s="22"/>
      <c r="C3652" s="17"/>
      <c r="D3652" s="18"/>
      <c r="E3652" s="14"/>
      <c r="F3652" s="14"/>
      <c r="G3652" s="14"/>
      <c r="H3652" s="14"/>
      <c r="I3652" s="14"/>
      <c r="J3652" s="14"/>
      <c r="K3652" s="14"/>
      <c r="L3652" s="14"/>
      <c r="M3652" s="14"/>
      <c r="N3652" s="14"/>
      <c r="O3652" s="14"/>
      <c r="P3652" s="14"/>
      <c r="Q3652" s="14"/>
      <c r="R3652" s="4"/>
      <c r="S3652" s="4"/>
      <c r="T3652" s="4"/>
      <c r="U3652" s="4"/>
      <c r="V3652" s="4"/>
      <c r="W3652" s="4"/>
      <c r="X3652" s="4"/>
      <c r="Y3652" s="4"/>
      <c r="Z3652" s="4"/>
      <c r="AA3652" s="4"/>
      <c r="AB3652" s="8"/>
      <c r="AC3652" s="8"/>
      <c r="AD3652" s="8"/>
      <c r="AE3652" s="8"/>
      <c r="AF3652" s="8"/>
      <c r="AG3652" s="8"/>
      <c r="AH3652" s="8"/>
      <c r="AI3652" s="8"/>
      <c r="AJ3652" s="8"/>
      <c r="AK3652" s="8"/>
      <c r="AL3652" s="8"/>
      <c r="AM3652" s="8"/>
      <c r="AN3652" s="8"/>
      <c r="AO3652" s="8"/>
      <c r="AP3652" s="15"/>
      <c r="AQ3652" s="15"/>
      <c r="AR3652" s="15"/>
      <c r="AS3652" s="15"/>
      <c r="AT3652" s="15"/>
      <c r="AU3652" s="15"/>
      <c r="AV3652" s="15"/>
      <c r="AW3652" s="15"/>
      <c r="AX3652" s="15"/>
      <c r="AY3652" s="15"/>
      <c r="AZ3652" s="10"/>
      <c r="BA3652" s="10"/>
      <c r="BB3652" s="10"/>
      <c r="BC3652" s="10"/>
      <c r="BD3652" s="10"/>
    </row>
    <row r="3653" spans="1:56" ht="15" customHeight="1" x14ac:dyDescent="0.2">
      <c r="A3653" s="1"/>
      <c r="B3653" s="22"/>
      <c r="C3653" s="17"/>
      <c r="D3653" s="18"/>
      <c r="E3653" s="14"/>
      <c r="F3653" s="14"/>
      <c r="G3653" s="14"/>
      <c r="H3653" s="14"/>
      <c r="I3653" s="14"/>
      <c r="J3653" s="14"/>
      <c r="K3653" s="14"/>
      <c r="L3653" s="14"/>
      <c r="M3653" s="14"/>
      <c r="N3653" s="14"/>
      <c r="O3653" s="14"/>
      <c r="P3653" s="14"/>
      <c r="Q3653" s="14"/>
      <c r="R3653" s="4"/>
      <c r="S3653" s="4"/>
      <c r="T3653" s="4"/>
      <c r="U3653" s="4"/>
      <c r="V3653" s="4"/>
      <c r="W3653" s="4"/>
      <c r="X3653" s="4"/>
      <c r="Y3653" s="4"/>
      <c r="Z3653" s="4"/>
      <c r="AA3653" s="4"/>
      <c r="AB3653" s="8"/>
      <c r="AC3653" s="8"/>
      <c r="AD3653" s="8"/>
      <c r="AE3653" s="8"/>
      <c r="AF3653" s="8"/>
      <c r="AG3653" s="8"/>
      <c r="AH3653" s="8"/>
      <c r="AI3653" s="8"/>
      <c r="AJ3653" s="8"/>
      <c r="AK3653" s="8"/>
      <c r="AL3653" s="8"/>
      <c r="AM3653" s="8"/>
      <c r="AN3653" s="8"/>
      <c r="AO3653" s="8"/>
      <c r="AP3653" s="15"/>
      <c r="AQ3653" s="15"/>
      <c r="AR3653" s="15"/>
      <c r="AS3653" s="15"/>
      <c r="AT3653" s="15"/>
      <c r="AU3653" s="15"/>
      <c r="AV3653" s="15"/>
      <c r="AW3653" s="15"/>
      <c r="AX3653" s="15"/>
      <c r="AY3653" s="15"/>
      <c r="AZ3653" s="10"/>
      <c r="BA3653" s="10"/>
      <c r="BB3653" s="10"/>
      <c r="BC3653" s="10"/>
      <c r="BD3653" s="10"/>
    </row>
    <row r="3654" spans="1:56" ht="15" customHeight="1" x14ac:dyDescent="0.2">
      <c r="A3654" s="1"/>
      <c r="B3654" s="22"/>
      <c r="C3654" s="41" t="s">
        <v>86</v>
      </c>
      <c r="D3654" s="18"/>
      <c r="E3654" s="14"/>
      <c r="F3654" s="14"/>
      <c r="G3654" s="14"/>
      <c r="H3654" s="14"/>
      <c r="I3654" s="14"/>
      <c r="J3654" s="14"/>
      <c r="K3654" s="14"/>
      <c r="L3654" s="14"/>
      <c r="M3654" s="14"/>
      <c r="N3654" s="14"/>
      <c r="O3654" s="14"/>
      <c r="P3654" s="14"/>
      <c r="Q3654" s="14"/>
      <c r="R3654" s="4"/>
      <c r="S3654" s="4"/>
      <c r="T3654" s="4"/>
      <c r="U3654" s="4"/>
      <c r="V3654" s="4"/>
      <c r="W3654" s="4"/>
      <c r="X3654" s="4"/>
      <c r="Y3654" s="4"/>
      <c r="Z3654" s="4"/>
      <c r="AA3654" s="4"/>
      <c r="AB3654" s="8"/>
      <c r="AC3654" s="8"/>
      <c r="AD3654" s="8"/>
      <c r="AE3654" s="8"/>
      <c r="AF3654" s="8"/>
      <c r="AG3654" s="8"/>
      <c r="AH3654" s="8"/>
      <c r="AI3654" s="8"/>
      <c r="AJ3654" s="8"/>
      <c r="AK3654" s="8"/>
      <c r="AL3654" s="8"/>
      <c r="AM3654" s="8"/>
      <c r="AN3654" s="8"/>
      <c r="AO3654" s="8"/>
      <c r="AP3654" s="15"/>
      <c r="AQ3654" s="15"/>
      <c r="AR3654" s="15"/>
      <c r="AS3654" s="15"/>
      <c r="AT3654" s="15"/>
      <c r="AU3654" s="15"/>
      <c r="AV3654" s="15"/>
      <c r="AW3654" s="15"/>
      <c r="AX3654" s="15"/>
      <c r="AY3654" s="15"/>
      <c r="AZ3654" s="10"/>
      <c r="BA3654" s="10"/>
      <c r="BB3654" s="10"/>
      <c r="BC3654" s="10"/>
      <c r="BD3654" s="10"/>
    </row>
    <row r="3655" spans="1:56" ht="15" customHeight="1" x14ac:dyDescent="0.2">
      <c r="A3655" s="1"/>
      <c r="B3655" s="42">
        <v>35</v>
      </c>
      <c r="C3655" s="293" t="s">
        <v>87</v>
      </c>
      <c r="D3655" s="18">
        <v>4</v>
      </c>
      <c r="E3655" s="14"/>
      <c r="F3655" s="14">
        <v>5</v>
      </c>
      <c r="G3655" s="14">
        <v>3</v>
      </c>
      <c r="H3655" s="14"/>
      <c r="I3655" s="14"/>
      <c r="J3655" s="14"/>
      <c r="K3655" s="14"/>
      <c r="L3655" s="14"/>
      <c r="M3655" s="14"/>
      <c r="N3655" s="14"/>
      <c r="O3655" s="14"/>
      <c r="P3655" s="14"/>
      <c r="Q3655" s="14"/>
      <c r="R3655" s="4"/>
      <c r="S3655" s="4"/>
      <c r="T3655" s="4"/>
      <c r="U3655" s="4"/>
      <c r="V3655" s="4"/>
      <c r="W3655" s="4"/>
      <c r="X3655" s="4"/>
      <c r="Y3655" s="4"/>
      <c r="Z3655" s="4"/>
      <c r="AA3655" s="4"/>
      <c r="AB3655" s="8"/>
      <c r="AC3655" s="8"/>
      <c r="AD3655" s="8"/>
      <c r="AE3655" s="8"/>
      <c r="AF3655" s="8"/>
      <c r="AG3655" s="8"/>
      <c r="AH3655" s="8"/>
      <c r="AI3655" s="8"/>
      <c r="AJ3655" s="8"/>
      <c r="AK3655" s="8"/>
      <c r="AL3655" s="8"/>
      <c r="AM3655" s="8"/>
      <c r="AN3655" s="8"/>
      <c r="AO3655" s="8"/>
      <c r="AP3655" s="15"/>
      <c r="AQ3655" s="15"/>
      <c r="AR3655" s="15"/>
      <c r="AS3655" s="15"/>
      <c r="AT3655" s="15"/>
      <c r="AU3655" s="15"/>
      <c r="AV3655" s="15"/>
      <c r="AW3655" s="15"/>
      <c r="AX3655" s="15"/>
      <c r="AY3655" s="15"/>
      <c r="AZ3655" s="10"/>
      <c r="BA3655" s="10"/>
      <c r="BB3655" s="10"/>
      <c r="BC3655" s="10"/>
      <c r="BD3655" s="10"/>
    </row>
    <row r="3656" spans="1:56" ht="15" customHeight="1" x14ac:dyDescent="0.2">
      <c r="A3656" s="1"/>
      <c r="B3656" s="1"/>
      <c r="C3656" s="43"/>
      <c r="D3656" s="14"/>
      <c r="E3656" s="14"/>
      <c r="F3656" s="14"/>
      <c r="G3656" s="14"/>
      <c r="H3656" s="14"/>
      <c r="I3656" s="14"/>
      <c r="J3656" s="14"/>
      <c r="K3656" s="14"/>
      <c r="L3656" s="14"/>
      <c r="M3656" s="14"/>
      <c r="N3656" s="14"/>
      <c r="O3656" s="14"/>
      <c r="P3656" s="14"/>
      <c r="Q3656" s="14"/>
      <c r="R3656" s="4"/>
      <c r="S3656" s="4"/>
      <c r="T3656" s="4"/>
      <c r="U3656" s="4"/>
      <c r="V3656" s="4"/>
      <c r="W3656" s="4"/>
      <c r="X3656" s="4"/>
      <c r="Y3656" s="4"/>
      <c r="Z3656" s="4"/>
      <c r="AA3656" s="4"/>
      <c r="AB3656" s="8"/>
      <c r="AC3656" s="8"/>
      <c r="AD3656" s="8"/>
      <c r="AE3656" s="8"/>
      <c r="AF3656" s="8"/>
      <c r="AG3656" s="8"/>
      <c r="AH3656" s="8"/>
      <c r="AI3656" s="8"/>
      <c r="AJ3656" s="8"/>
      <c r="AK3656" s="8"/>
      <c r="AL3656" s="8"/>
      <c r="AM3656" s="8"/>
      <c r="AN3656" s="8"/>
      <c r="AO3656" s="8"/>
      <c r="AP3656" s="15"/>
      <c r="AQ3656" s="15"/>
      <c r="AR3656" s="15"/>
      <c r="AS3656" s="15"/>
      <c r="AT3656" s="15"/>
      <c r="AU3656" s="15"/>
      <c r="AV3656" s="15"/>
      <c r="AW3656" s="15"/>
      <c r="AX3656" s="15"/>
      <c r="AY3656" s="15"/>
      <c r="AZ3656" s="10"/>
      <c r="BA3656" s="10"/>
      <c r="BB3656" s="10"/>
      <c r="BC3656" s="10"/>
      <c r="BD3656" s="10"/>
    </row>
    <row r="3657" spans="1:56" ht="15" customHeight="1" x14ac:dyDescent="0.2">
      <c r="A3657" s="1"/>
      <c r="B3657" s="1"/>
      <c r="D3657" s="14"/>
      <c r="E3657" s="14"/>
      <c r="F3657" s="14"/>
      <c r="G3657" s="14"/>
      <c r="H3657" s="14"/>
      <c r="I3657" s="14"/>
      <c r="J3657" s="14"/>
      <c r="K3657" s="14"/>
      <c r="L3657" s="14"/>
      <c r="M3657" s="14"/>
      <c r="N3657" s="14"/>
      <c r="O3657" s="14"/>
      <c r="P3657" s="14"/>
      <c r="Q3657" s="14"/>
      <c r="R3657" s="4"/>
      <c r="S3657" s="4"/>
      <c r="T3657" s="4"/>
      <c r="U3657" s="4"/>
      <c r="V3657" s="4"/>
      <c r="W3657" s="4"/>
      <c r="X3657" s="4"/>
      <c r="Y3657" s="4"/>
      <c r="Z3657" s="4"/>
      <c r="AA3657" s="4"/>
      <c r="AB3657" s="8"/>
      <c r="AC3657" s="8"/>
      <c r="AD3657" s="8"/>
      <c r="AE3657" s="8"/>
      <c r="AF3657" s="8"/>
      <c r="AG3657" s="8"/>
      <c r="AH3657" s="8"/>
      <c r="AI3657" s="8"/>
      <c r="AJ3657" s="8"/>
      <c r="AK3657" s="8"/>
      <c r="AL3657" s="8"/>
      <c r="AM3657" s="8"/>
      <c r="AN3657" s="8"/>
      <c r="AO3657" s="8"/>
      <c r="AP3657" s="15"/>
      <c r="AQ3657" s="15"/>
      <c r="AR3657" s="15"/>
      <c r="AS3657" s="15"/>
      <c r="AT3657" s="15"/>
      <c r="AU3657" s="15"/>
      <c r="AV3657" s="15"/>
      <c r="AW3657" s="15"/>
      <c r="AX3657" s="15"/>
      <c r="AY3657" s="15"/>
      <c r="AZ3657" s="10"/>
      <c r="BA3657" s="10"/>
      <c r="BB3657" s="10"/>
      <c r="BC3657" s="10"/>
      <c r="BD3657" s="10"/>
    </row>
    <row r="3658" spans="1:56" ht="15" customHeight="1" x14ac:dyDescent="0.2">
      <c r="A3658" s="33"/>
      <c r="B3658" s="33"/>
      <c r="C3658" s="33"/>
      <c r="D3658" s="33">
        <f t="shared" ref="D3658:AY3658" si="707">SUM(D3610:D3657)</f>
        <v>17</v>
      </c>
      <c r="E3658" s="33">
        <f t="shared" si="707"/>
        <v>12</v>
      </c>
      <c r="F3658" s="33">
        <f t="shared" si="707"/>
        <v>12</v>
      </c>
      <c r="G3658" s="33">
        <f t="shared" si="707"/>
        <v>7</v>
      </c>
      <c r="H3658" s="33">
        <f t="shared" si="707"/>
        <v>4</v>
      </c>
      <c r="I3658" s="33">
        <f t="shared" si="707"/>
        <v>2</v>
      </c>
      <c r="J3658" s="33">
        <f t="shared" si="707"/>
        <v>0</v>
      </c>
      <c r="K3658" s="33">
        <f t="shared" si="707"/>
        <v>10</v>
      </c>
      <c r="L3658" s="33">
        <f t="shared" si="707"/>
        <v>0</v>
      </c>
      <c r="M3658" s="33">
        <f t="shared" si="707"/>
        <v>0</v>
      </c>
      <c r="N3658" s="33">
        <f t="shared" si="707"/>
        <v>0</v>
      </c>
      <c r="O3658" s="33">
        <f t="shared" si="707"/>
        <v>0</v>
      </c>
      <c r="P3658" s="33">
        <f t="shared" si="707"/>
        <v>0</v>
      </c>
      <c r="Q3658" s="33">
        <f t="shared" si="707"/>
        <v>0</v>
      </c>
      <c r="R3658" s="33">
        <f t="shared" si="707"/>
        <v>2</v>
      </c>
      <c r="S3658" s="33">
        <f t="shared" si="707"/>
        <v>0</v>
      </c>
      <c r="T3658" s="33">
        <f t="shared" si="707"/>
        <v>2</v>
      </c>
      <c r="U3658" s="33">
        <f t="shared" si="707"/>
        <v>0</v>
      </c>
      <c r="V3658" s="33">
        <f t="shared" si="707"/>
        <v>0</v>
      </c>
      <c r="W3658" s="33">
        <f t="shared" si="707"/>
        <v>0</v>
      </c>
      <c r="X3658" s="33">
        <f t="shared" si="707"/>
        <v>0</v>
      </c>
      <c r="Y3658" s="33">
        <f t="shared" si="707"/>
        <v>0</v>
      </c>
      <c r="Z3658" s="33">
        <f t="shared" si="707"/>
        <v>0</v>
      </c>
      <c r="AA3658" s="33">
        <f t="shared" si="707"/>
        <v>0</v>
      </c>
      <c r="AB3658" s="33">
        <f t="shared" si="707"/>
        <v>24</v>
      </c>
      <c r="AC3658" s="33">
        <f t="shared" si="707"/>
        <v>0</v>
      </c>
      <c r="AD3658" s="33">
        <f t="shared" si="707"/>
        <v>0</v>
      </c>
      <c r="AE3658" s="33">
        <f t="shared" si="707"/>
        <v>0</v>
      </c>
      <c r="AF3658" s="33">
        <f t="shared" si="707"/>
        <v>1</v>
      </c>
      <c r="AG3658" s="33">
        <f t="shared" si="707"/>
        <v>2</v>
      </c>
      <c r="AH3658" s="33">
        <f t="shared" si="707"/>
        <v>1</v>
      </c>
      <c r="AI3658" s="33">
        <f t="shared" si="707"/>
        <v>0</v>
      </c>
      <c r="AJ3658" s="33">
        <f t="shared" si="707"/>
        <v>0</v>
      </c>
      <c r="AK3658" s="33">
        <f t="shared" si="707"/>
        <v>10</v>
      </c>
      <c r="AL3658" s="33">
        <f t="shared" si="707"/>
        <v>10</v>
      </c>
      <c r="AM3658" s="33">
        <f t="shared" si="707"/>
        <v>3</v>
      </c>
      <c r="AN3658" s="33">
        <f t="shared" si="707"/>
        <v>0</v>
      </c>
      <c r="AO3658" s="33">
        <f t="shared" si="707"/>
        <v>11</v>
      </c>
      <c r="AP3658" s="33">
        <f t="shared" si="707"/>
        <v>0</v>
      </c>
      <c r="AQ3658" s="33">
        <f t="shared" si="707"/>
        <v>0</v>
      </c>
      <c r="AR3658" s="33">
        <f t="shared" si="707"/>
        <v>0</v>
      </c>
      <c r="AS3658" s="33">
        <f t="shared" si="707"/>
        <v>0</v>
      </c>
      <c r="AT3658" s="33">
        <f t="shared" si="707"/>
        <v>1</v>
      </c>
      <c r="AU3658" s="33">
        <f t="shared" si="707"/>
        <v>0</v>
      </c>
      <c r="AV3658" s="33">
        <f t="shared" si="707"/>
        <v>0</v>
      </c>
      <c r="AW3658" s="33">
        <f t="shared" si="707"/>
        <v>0</v>
      </c>
      <c r="AX3658" s="33">
        <f t="shared" si="707"/>
        <v>0</v>
      </c>
      <c r="AY3658" s="33">
        <f t="shared" si="707"/>
        <v>0</v>
      </c>
      <c r="AZ3658" s="10"/>
      <c r="BA3658" s="10"/>
      <c r="BB3658" s="10"/>
      <c r="BC3658" s="10"/>
      <c r="BD3658" s="10"/>
    </row>
    <row r="3659" spans="1:56" ht="15" customHeight="1" x14ac:dyDescent="0.2">
      <c r="A3659" s="44"/>
      <c r="B3659" s="44"/>
      <c r="C3659" s="44"/>
      <c r="D3659" s="44"/>
      <c r="E3659" s="44"/>
      <c r="F3659" s="44"/>
      <c r="G3659" s="44"/>
      <c r="H3659" s="44"/>
      <c r="I3659" s="44"/>
      <c r="J3659" s="44"/>
      <c r="K3659" s="44"/>
      <c r="L3659" s="44"/>
      <c r="M3659" s="4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</row>
    <row r="3660" spans="1:56" ht="15" customHeight="1" x14ac:dyDescent="0.2">
      <c r="A3660" s="44"/>
      <c r="B3660" s="44"/>
      <c r="C3660" s="44"/>
      <c r="D3660" s="44"/>
      <c r="E3660" s="44"/>
      <c r="F3660" s="44"/>
      <c r="G3660" s="44"/>
      <c r="H3660" s="44"/>
      <c r="I3660" s="44"/>
      <c r="J3660" s="44"/>
      <c r="K3660" s="44"/>
      <c r="L3660" s="44"/>
      <c r="M3660" s="44"/>
      <c r="N3660" s="44"/>
      <c r="O3660" s="44"/>
      <c r="P3660" s="44"/>
      <c r="Q3660" s="44"/>
      <c r="R3660" s="44"/>
      <c r="S3660" s="44"/>
      <c r="T3660" s="44"/>
      <c r="U3660" s="44"/>
      <c r="V3660" s="44"/>
      <c r="W3660" s="44"/>
      <c r="X3660" s="44"/>
    </row>
    <row r="3661" spans="1:56" ht="15" customHeight="1" x14ac:dyDescent="0.2">
      <c r="A3661" s="44"/>
      <c r="B3661" s="44"/>
      <c r="C3661" s="44"/>
      <c r="D3661" s="44"/>
      <c r="E3661" s="44"/>
      <c r="F3661" s="44"/>
      <c r="G3661" s="44"/>
      <c r="H3661" s="44"/>
      <c r="I3661" s="44"/>
      <c r="J3661" s="44"/>
      <c r="K3661" s="44"/>
      <c r="L3661" s="44"/>
      <c r="M3661" s="44"/>
      <c r="N3661" s="44"/>
      <c r="O3661" s="44"/>
      <c r="P3661" s="44"/>
      <c r="Q3661" s="44"/>
      <c r="R3661" s="44"/>
      <c r="S3661" s="44"/>
      <c r="T3661" s="44"/>
      <c r="U3661" s="44"/>
      <c r="V3661" s="44"/>
      <c r="W3661" s="44"/>
      <c r="X3661" s="44"/>
    </row>
    <row r="3662" spans="1:56" ht="15" customHeight="1" x14ac:dyDescent="0.2">
      <c r="A3662" s="45"/>
      <c r="B3662" s="45"/>
      <c r="C3662" s="45"/>
      <c r="D3662" s="45"/>
      <c r="E3662" s="45"/>
      <c r="F3662" s="45"/>
      <c r="G3662" s="45"/>
      <c r="H3662" s="45"/>
      <c r="I3662" s="44"/>
      <c r="J3662" s="44"/>
      <c r="K3662" s="44"/>
      <c r="L3662" s="44"/>
      <c r="M3662" s="44"/>
      <c r="N3662" s="44"/>
      <c r="O3662" s="44"/>
      <c r="P3662" s="44"/>
      <c r="Q3662" s="44"/>
      <c r="R3662" s="44"/>
      <c r="S3662" s="44"/>
      <c r="T3662" s="44"/>
      <c r="U3662" s="44"/>
      <c r="V3662" s="44"/>
      <c r="W3662" s="44"/>
      <c r="X3662" s="44"/>
    </row>
    <row r="3663" spans="1:56" ht="15" customHeight="1" x14ac:dyDescent="0.2">
      <c r="A3663" s="45"/>
      <c r="B3663" s="45"/>
      <c r="C3663" s="45"/>
      <c r="D3663" s="45"/>
      <c r="E3663" s="45"/>
      <c r="F3663" s="45"/>
      <c r="G3663" s="45"/>
      <c r="H3663" s="45"/>
      <c r="I3663" s="44"/>
      <c r="J3663" s="44"/>
      <c r="K3663" s="44"/>
      <c r="L3663" s="46"/>
      <c r="M3663" s="46"/>
      <c r="N3663" s="46"/>
      <c r="O3663" s="46"/>
      <c r="P3663" s="46"/>
      <c r="Q3663" s="46"/>
      <c r="R3663" s="46"/>
      <c r="S3663" s="46"/>
      <c r="T3663" s="46"/>
      <c r="U3663" s="46"/>
      <c r="V3663" s="46"/>
      <c r="W3663" s="46"/>
      <c r="X3663" s="46"/>
      <c r="Y3663" s="46"/>
      <c r="Z3663" s="46"/>
      <c r="AA3663" s="46"/>
    </row>
    <row r="3664" spans="1:56" ht="15" customHeight="1" x14ac:dyDescent="0.6">
      <c r="A3664" s="45"/>
      <c r="B3664" s="47" t="s">
        <v>88</v>
      </c>
      <c r="C3664" s="48"/>
      <c r="D3664" s="48"/>
      <c r="E3664" s="48"/>
      <c r="F3664" s="48"/>
      <c r="G3664" s="48"/>
      <c r="H3664" s="45"/>
      <c r="I3664" s="44"/>
      <c r="J3664" s="44"/>
      <c r="K3664" s="44"/>
      <c r="L3664" s="46"/>
      <c r="M3664" s="46"/>
      <c r="N3664" s="46"/>
      <c r="O3664" s="46"/>
      <c r="P3664" s="46"/>
      <c r="Q3664" s="46"/>
      <c r="R3664" s="46"/>
      <c r="S3664" s="46"/>
      <c r="T3664" s="46"/>
      <c r="U3664" s="46"/>
      <c r="V3664" s="46"/>
      <c r="W3664" s="46"/>
      <c r="X3664" s="46"/>
      <c r="Y3664" s="46"/>
      <c r="Z3664" s="46"/>
      <c r="AA3664" s="46"/>
    </row>
    <row r="3665" spans="1:27" ht="15" customHeight="1" x14ac:dyDescent="0.2">
      <c r="A3665" s="45"/>
      <c r="B3665" s="49" t="s">
        <v>89</v>
      </c>
      <c r="C3665" s="33" t="s">
        <v>90</v>
      </c>
      <c r="D3665" s="33" t="s">
        <v>91</v>
      </c>
      <c r="E3665" s="33" t="s">
        <v>92</v>
      </c>
      <c r="F3665" s="50"/>
      <c r="G3665" s="50" t="s">
        <v>93</v>
      </c>
      <c r="H3665" s="45"/>
      <c r="I3665" s="44"/>
      <c r="J3665" s="44"/>
      <c r="K3665" s="44"/>
      <c r="L3665" s="46"/>
      <c r="M3665" s="46"/>
      <c r="N3665" s="46"/>
      <c r="O3665" s="46"/>
      <c r="P3665" s="46"/>
      <c r="Q3665" s="46"/>
      <c r="R3665" s="46"/>
      <c r="S3665" s="46"/>
      <c r="T3665" s="46"/>
      <c r="U3665" s="46"/>
      <c r="V3665" s="46"/>
      <c r="W3665" s="46"/>
      <c r="Y3665" s="51" t="s">
        <v>94</v>
      </c>
      <c r="Z3665" s="52"/>
      <c r="AA3665" s="52"/>
    </row>
    <row r="3666" spans="1:27" ht="15" customHeight="1" x14ac:dyDescent="0.2">
      <c r="A3666" s="45"/>
      <c r="B3666" s="53" t="s">
        <v>3</v>
      </c>
      <c r="C3666" s="15">
        <f>D3658</f>
        <v>17</v>
      </c>
      <c r="D3666" s="54">
        <f>S3669*C3666</f>
        <v>11067</v>
      </c>
      <c r="E3666" s="34">
        <f>T3668*C3666</f>
        <v>7480</v>
      </c>
      <c r="F3666" s="45"/>
      <c r="G3666" s="45"/>
      <c r="H3666" s="45"/>
      <c r="I3666" s="44"/>
      <c r="J3666" s="44"/>
      <c r="K3666" s="44"/>
      <c r="L3666" s="46"/>
      <c r="M3666" s="51" t="s">
        <v>95</v>
      </c>
      <c r="N3666" s="52"/>
      <c r="O3666" s="52"/>
      <c r="P3666" s="52"/>
      <c r="Q3666" s="52"/>
      <c r="R3666" s="51" t="s">
        <v>96</v>
      </c>
      <c r="S3666" s="52"/>
      <c r="T3666" s="46"/>
      <c r="U3666" s="51" t="s">
        <v>97</v>
      </c>
      <c r="V3666" s="52"/>
      <c r="W3666" s="46"/>
      <c r="Y3666" s="6" t="s">
        <v>98</v>
      </c>
      <c r="Z3666" s="55"/>
      <c r="AA3666" s="56"/>
    </row>
    <row r="3667" spans="1:27" ht="15" customHeight="1" x14ac:dyDescent="0.2">
      <c r="A3667" s="45"/>
      <c r="B3667" s="53" t="s">
        <v>99</v>
      </c>
      <c r="C3667" s="15">
        <f>E3658</f>
        <v>12</v>
      </c>
      <c r="D3667" s="54">
        <f>S3668*C3667</f>
        <v>7812</v>
      </c>
      <c r="E3667" s="34">
        <f>T3669*C3667</f>
        <v>5280</v>
      </c>
      <c r="F3667" s="45"/>
      <c r="G3667" s="45"/>
      <c r="H3667" s="45"/>
      <c r="I3667" s="44"/>
      <c r="J3667" s="44"/>
      <c r="K3667" s="44"/>
      <c r="L3667" s="46"/>
      <c r="M3667" s="6" t="s">
        <v>100</v>
      </c>
      <c r="N3667" s="52"/>
      <c r="O3667" s="52"/>
      <c r="P3667" s="52"/>
      <c r="Q3667" s="52"/>
      <c r="R3667" s="6"/>
      <c r="S3667" s="55" t="s">
        <v>101</v>
      </c>
      <c r="T3667" s="295"/>
      <c r="U3667" s="57" t="s">
        <v>102</v>
      </c>
      <c r="V3667" s="58">
        <f t="shared" ref="V3667:V3678" si="708">W3667*1.303</f>
        <v>8800.4619999999995</v>
      </c>
      <c r="W3667" s="59">
        <v>6754</v>
      </c>
      <c r="Y3667" s="60" t="s">
        <v>31</v>
      </c>
      <c r="Z3667" s="55">
        <f>AA3667*1.318</f>
        <v>6853.6</v>
      </c>
      <c r="AA3667" s="56">
        <v>5200</v>
      </c>
    </row>
    <row r="3668" spans="1:27" ht="15" customHeight="1" x14ac:dyDescent="0.2">
      <c r="A3668" s="45"/>
      <c r="B3668" s="53" t="s">
        <v>103</v>
      </c>
      <c r="C3668" s="15">
        <f>F3658</f>
        <v>12</v>
      </c>
      <c r="D3668" s="54">
        <f>S3671*C3668</f>
        <v>10800</v>
      </c>
      <c r="E3668" s="34">
        <f>T3670*C3668</f>
        <v>7284</v>
      </c>
      <c r="F3668" s="45"/>
      <c r="G3668" s="45"/>
      <c r="H3668" s="61"/>
      <c r="I3668" s="44"/>
      <c r="J3668" s="44"/>
      <c r="K3668" s="44"/>
      <c r="L3668" s="46"/>
      <c r="M3668" s="6"/>
      <c r="N3668" s="52"/>
      <c r="O3668" s="52"/>
      <c r="P3668" s="52"/>
      <c r="Q3668" s="52"/>
      <c r="R3668" s="6" t="s">
        <v>104</v>
      </c>
      <c r="S3668" s="55">
        <v>651</v>
      </c>
      <c r="T3668" s="295">
        <v>440</v>
      </c>
      <c r="U3668" s="57" t="s">
        <v>105</v>
      </c>
      <c r="V3668" s="58">
        <f t="shared" si="708"/>
        <v>8800.4619999999995</v>
      </c>
      <c r="W3668" s="62">
        <v>6754</v>
      </c>
      <c r="Y3668" s="6" t="s">
        <v>33</v>
      </c>
      <c r="Z3668" s="55">
        <f t="shared" ref="Z3668:Z3669" si="709">AA3668*1.318</f>
        <v>6853.6</v>
      </c>
      <c r="AA3668" s="56">
        <v>5200</v>
      </c>
    </row>
    <row r="3669" spans="1:27" ht="15" customHeight="1" x14ac:dyDescent="0.2">
      <c r="A3669" s="45"/>
      <c r="B3669" s="53" t="s">
        <v>106</v>
      </c>
      <c r="C3669" s="15">
        <f>G3658</f>
        <v>7</v>
      </c>
      <c r="D3669" s="54">
        <f>S3671*C3669</f>
        <v>6300</v>
      </c>
      <c r="E3669" s="34">
        <f>T3671*C3669</f>
        <v>4249</v>
      </c>
      <c r="F3669" s="45"/>
      <c r="G3669" s="45"/>
      <c r="H3669" s="45"/>
      <c r="I3669" s="44"/>
      <c r="J3669" s="44"/>
      <c r="K3669" s="44"/>
      <c r="L3669" s="46"/>
      <c r="M3669" s="6" t="s">
        <v>107</v>
      </c>
      <c r="N3669" s="52"/>
      <c r="O3669" s="52"/>
      <c r="P3669" s="52"/>
      <c r="Q3669" s="52"/>
      <c r="R3669" s="6" t="s">
        <v>108</v>
      </c>
      <c r="S3669" s="55">
        <v>651</v>
      </c>
      <c r="T3669" s="295">
        <v>440</v>
      </c>
      <c r="U3669" s="6" t="s">
        <v>109</v>
      </c>
      <c r="V3669" s="58">
        <f t="shared" si="708"/>
        <v>4560.5</v>
      </c>
      <c r="W3669" s="59">
        <v>3500</v>
      </c>
      <c r="Y3669" s="6" t="s">
        <v>32</v>
      </c>
      <c r="Z3669" s="55">
        <f t="shared" si="709"/>
        <v>6853.6</v>
      </c>
      <c r="AA3669" s="56">
        <v>5200</v>
      </c>
    </row>
    <row r="3670" spans="1:27" ht="15" customHeight="1" x14ac:dyDescent="0.2">
      <c r="A3670" s="45"/>
      <c r="B3670" s="53" t="s">
        <v>7</v>
      </c>
      <c r="C3670" s="15">
        <f>H3658</f>
        <v>4</v>
      </c>
      <c r="D3670" s="54">
        <f>S3673*C3670</f>
        <v>4026</v>
      </c>
      <c r="E3670" s="34">
        <f>S3673*C3670</f>
        <v>4026</v>
      </c>
      <c r="F3670" s="45"/>
      <c r="G3670" s="45"/>
      <c r="H3670" s="45"/>
      <c r="I3670" s="44"/>
      <c r="J3670" s="44"/>
      <c r="K3670" s="44"/>
      <c r="L3670" s="46"/>
      <c r="M3670" s="6" t="s">
        <v>110</v>
      </c>
      <c r="N3670" s="55">
        <f>P3670*1.375</f>
        <v>1650</v>
      </c>
      <c r="O3670" s="52"/>
      <c r="P3670" s="63">
        <v>1200</v>
      </c>
      <c r="Q3670" s="52"/>
      <c r="R3670" s="6" t="s">
        <v>111</v>
      </c>
      <c r="S3670" s="55">
        <v>900</v>
      </c>
      <c r="T3670" s="295">
        <v>607</v>
      </c>
      <c r="U3670" s="57" t="s">
        <v>112</v>
      </c>
      <c r="V3670" s="58">
        <f t="shared" si="708"/>
        <v>2300.0556000000001</v>
      </c>
      <c r="W3670" s="62">
        <v>1765.2</v>
      </c>
      <c r="Y3670" s="6" t="s">
        <v>42</v>
      </c>
      <c r="Z3670" s="55">
        <f t="shared" ref="Z3670:Z3675" si="710">AA3670*1.32</f>
        <v>7260</v>
      </c>
      <c r="AA3670" s="56">
        <v>5500</v>
      </c>
    </row>
    <row r="3671" spans="1:27" ht="15" customHeight="1" x14ac:dyDescent="0.2">
      <c r="A3671" s="45"/>
      <c r="B3671" s="53" t="s">
        <v>8</v>
      </c>
      <c r="C3671" s="15">
        <f>I3658</f>
        <v>2</v>
      </c>
      <c r="D3671" s="54">
        <f>S3672*C3671</f>
        <v>2608.38</v>
      </c>
      <c r="E3671" s="34">
        <f>D3732*C3671</f>
        <v>2022</v>
      </c>
      <c r="F3671" s="45"/>
      <c r="G3671" s="45"/>
      <c r="H3671" s="45"/>
      <c r="I3671" s="44"/>
      <c r="J3671" s="44"/>
      <c r="K3671" s="44"/>
      <c r="L3671" s="46"/>
      <c r="M3671" s="6" t="s">
        <v>27</v>
      </c>
      <c r="N3671" s="55">
        <f>P3671*1.411</f>
        <v>1552.1000000000001</v>
      </c>
      <c r="O3671" s="52"/>
      <c r="P3671" s="64">
        <v>1100</v>
      </c>
      <c r="Q3671" s="65"/>
      <c r="R3671" s="6" t="s">
        <v>113</v>
      </c>
      <c r="S3671" s="55">
        <v>900</v>
      </c>
      <c r="T3671" s="295">
        <v>607</v>
      </c>
      <c r="U3671" s="57" t="s">
        <v>114</v>
      </c>
      <c r="V3671" s="58">
        <f t="shared" si="708"/>
        <v>1070.31026</v>
      </c>
      <c r="W3671" s="59">
        <v>821.42</v>
      </c>
      <c r="Y3671" s="6" t="s">
        <v>115</v>
      </c>
      <c r="Z3671" s="55">
        <f t="shared" si="710"/>
        <v>7260</v>
      </c>
      <c r="AA3671" s="56">
        <v>5500</v>
      </c>
    </row>
    <row r="3672" spans="1:27" ht="15" customHeight="1" x14ac:dyDescent="0.2">
      <c r="A3672" s="45"/>
      <c r="B3672" s="53" t="s">
        <v>116</v>
      </c>
      <c r="C3672" s="15">
        <f>J3658</f>
        <v>0</v>
      </c>
      <c r="D3672" s="54">
        <f t="shared" ref="D3672:D3673" si="711">S3677*C3672</f>
        <v>0</v>
      </c>
      <c r="E3672" s="34">
        <f t="shared" ref="E3672:E3673" si="712">D3735*C3672</f>
        <v>0</v>
      </c>
      <c r="F3672" s="45"/>
      <c r="G3672" s="45"/>
      <c r="H3672" s="45"/>
      <c r="I3672" s="44"/>
      <c r="J3672" s="44"/>
      <c r="K3672" s="44"/>
      <c r="L3672" s="46"/>
      <c r="M3672" s="6" t="s">
        <v>28</v>
      </c>
      <c r="N3672" s="55">
        <f t="shared" ref="N3672:N3676" si="713">P3672*1.4</f>
        <v>1260</v>
      </c>
      <c r="O3672" s="52"/>
      <c r="P3672" s="64">
        <v>900</v>
      </c>
      <c r="Q3672" s="65"/>
      <c r="R3672" s="6" t="s">
        <v>117</v>
      </c>
      <c r="S3672" s="55">
        <v>1304.19</v>
      </c>
      <c r="T3672" s="296">
        <v>1011</v>
      </c>
      <c r="U3672" s="66" t="s">
        <v>118</v>
      </c>
      <c r="V3672" s="58">
        <f t="shared" si="708"/>
        <v>1240.1953999999998</v>
      </c>
      <c r="W3672" s="62">
        <v>951.8</v>
      </c>
      <c r="Y3672" s="6" t="s">
        <v>119</v>
      </c>
      <c r="Z3672" s="55">
        <f>AA3672*1.318</f>
        <v>6853.6</v>
      </c>
      <c r="AA3672" s="56">
        <v>5200</v>
      </c>
    </row>
    <row r="3673" spans="1:27" ht="15" customHeight="1" x14ac:dyDescent="0.2">
      <c r="A3673" s="45"/>
      <c r="B3673" s="53" t="s">
        <v>10</v>
      </c>
      <c r="C3673" s="15">
        <f>K3658</f>
        <v>10</v>
      </c>
      <c r="D3673" s="54">
        <f t="shared" si="711"/>
        <v>30058.5</v>
      </c>
      <c r="E3673" s="34">
        <f>T3678*C3673</f>
        <v>20780</v>
      </c>
      <c r="F3673" s="45"/>
      <c r="G3673" s="45"/>
      <c r="H3673" s="45"/>
      <c r="I3673" s="44"/>
      <c r="J3673" s="44"/>
      <c r="K3673" s="44"/>
      <c r="L3673" s="46"/>
      <c r="M3673" s="6" t="s">
        <v>120</v>
      </c>
      <c r="N3673" s="55">
        <f t="shared" si="713"/>
        <v>1889.9999999999998</v>
      </c>
      <c r="O3673" s="52"/>
      <c r="P3673" s="67">
        <v>1350</v>
      </c>
      <c r="Q3673" s="65"/>
      <c r="R3673" s="6" t="s">
        <v>121</v>
      </c>
      <c r="S3673" s="55">
        <v>1006.5</v>
      </c>
      <c r="T3673" s="295">
        <v>676</v>
      </c>
      <c r="U3673" s="6" t="s">
        <v>122</v>
      </c>
      <c r="V3673" s="58">
        <f t="shared" si="708"/>
        <v>8404.35</v>
      </c>
      <c r="W3673" s="59">
        <v>6450</v>
      </c>
      <c r="Y3673" s="6" t="s">
        <v>123</v>
      </c>
      <c r="Z3673" s="55">
        <f t="shared" si="710"/>
        <v>10560</v>
      </c>
      <c r="AA3673" s="56">
        <v>8000</v>
      </c>
    </row>
    <row r="3674" spans="1:27" ht="15" customHeight="1" thickBot="1" x14ac:dyDescent="0.25">
      <c r="A3674" s="45"/>
      <c r="B3674" s="53" t="s">
        <v>124</v>
      </c>
      <c r="C3674" s="15">
        <f>L3658</f>
        <v>0</v>
      </c>
      <c r="D3674" s="54">
        <f>S3674*C3674</f>
        <v>0</v>
      </c>
      <c r="E3674" s="34">
        <f>D3734*C3674</f>
        <v>0</v>
      </c>
      <c r="F3674" s="68" t="s">
        <v>92</v>
      </c>
      <c r="G3674" s="69"/>
      <c r="H3674" s="45"/>
      <c r="I3674" s="44"/>
      <c r="J3674" s="44"/>
      <c r="K3674" s="44"/>
      <c r="L3674" s="46"/>
      <c r="M3674" s="6" t="s">
        <v>125</v>
      </c>
      <c r="N3674" s="55">
        <f t="shared" si="713"/>
        <v>1889.9999999999998</v>
      </c>
      <c r="O3674" s="52"/>
      <c r="P3674" s="67">
        <v>1350</v>
      </c>
      <c r="Q3674" s="65"/>
      <c r="R3674" s="6" t="s">
        <v>126</v>
      </c>
      <c r="S3674" s="55">
        <v>1050.32</v>
      </c>
      <c r="T3674" s="295">
        <v>697</v>
      </c>
      <c r="U3674" s="6" t="s">
        <v>127</v>
      </c>
      <c r="V3674" s="58">
        <f t="shared" si="708"/>
        <v>0</v>
      </c>
      <c r="W3674" s="70"/>
      <c r="Y3674" s="6" t="s">
        <v>128</v>
      </c>
      <c r="Z3674" s="55">
        <f t="shared" si="710"/>
        <v>10560</v>
      </c>
      <c r="AA3674" s="56">
        <v>8000</v>
      </c>
    </row>
    <row r="3675" spans="1:27" ht="15" customHeight="1" thickTop="1" x14ac:dyDescent="0.2">
      <c r="A3675" s="45"/>
      <c r="B3675" s="53" t="s">
        <v>129</v>
      </c>
      <c r="C3675" s="15">
        <f>M3658</f>
        <v>0</v>
      </c>
      <c r="D3675" s="54">
        <f t="shared" ref="D3675:D3676" si="714">S3679*C3675</f>
        <v>0</v>
      </c>
      <c r="E3675" s="34">
        <f t="shared" ref="E3675:E3676" si="715">D3737*C3675</f>
        <v>0</v>
      </c>
      <c r="F3675" s="68" t="s">
        <v>130</v>
      </c>
      <c r="G3675" s="71">
        <f>D3719*0.33</f>
        <v>75090.552240000005</v>
      </c>
      <c r="H3675" s="45"/>
      <c r="I3675" s="44"/>
      <c r="J3675" s="44"/>
      <c r="K3675" s="44"/>
      <c r="L3675" s="46"/>
      <c r="M3675" s="6" t="s">
        <v>131</v>
      </c>
      <c r="N3675" s="55">
        <f t="shared" si="713"/>
        <v>700</v>
      </c>
      <c r="O3675" s="52"/>
      <c r="P3675" s="67">
        <v>500</v>
      </c>
      <c r="Q3675" s="65"/>
      <c r="R3675" s="6"/>
      <c r="S3675" s="55"/>
      <c r="T3675" s="297"/>
      <c r="U3675" s="57" t="s">
        <v>132</v>
      </c>
      <c r="V3675" s="58">
        <f t="shared" si="708"/>
        <v>8800.4619999999995</v>
      </c>
      <c r="W3675" s="70">
        <v>6754</v>
      </c>
      <c r="Y3675" s="6" t="s">
        <v>133</v>
      </c>
      <c r="Z3675" s="55">
        <f t="shared" si="710"/>
        <v>7260</v>
      </c>
      <c r="AA3675" s="56">
        <v>5500</v>
      </c>
    </row>
    <row r="3676" spans="1:27" ht="15" customHeight="1" x14ac:dyDescent="0.2">
      <c r="A3676" s="45"/>
      <c r="B3676" s="53" t="s">
        <v>134</v>
      </c>
      <c r="C3676" s="15">
        <f>N3658</f>
        <v>0</v>
      </c>
      <c r="D3676" s="54">
        <f t="shared" si="714"/>
        <v>0</v>
      </c>
      <c r="E3676" s="34">
        <f t="shared" si="715"/>
        <v>0</v>
      </c>
      <c r="F3676" s="68" t="s">
        <v>135</v>
      </c>
      <c r="G3676" s="72">
        <f>D3719-F3719</f>
        <v>227547.128</v>
      </c>
      <c r="H3676" s="45"/>
      <c r="I3676" s="44"/>
      <c r="J3676" s="44"/>
      <c r="K3676" s="44"/>
      <c r="L3676" s="46"/>
      <c r="M3676" s="6" t="s">
        <v>136</v>
      </c>
      <c r="N3676" s="55">
        <f t="shared" si="713"/>
        <v>1400</v>
      </c>
      <c r="O3676" s="52"/>
      <c r="P3676" s="67">
        <v>1000</v>
      </c>
      <c r="Q3676" s="65"/>
      <c r="R3676" s="6"/>
      <c r="S3676" s="55"/>
      <c r="T3676" s="297"/>
      <c r="U3676" s="57" t="s">
        <v>137</v>
      </c>
      <c r="V3676" s="58">
        <f t="shared" si="708"/>
        <v>6350.8220000000001</v>
      </c>
      <c r="W3676" s="73">
        <v>4874</v>
      </c>
      <c r="Y3676" s="6" t="s">
        <v>39</v>
      </c>
      <c r="Z3676" s="55">
        <f>AA3676*1.321</f>
        <v>8454.4</v>
      </c>
      <c r="AA3676" s="56">
        <v>6400</v>
      </c>
    </row>
    <row r="3677" spans="1:27" ht="15" customHeight="1" x14ac:dyDescent="0.35">
      <c r="A3677" s="45"/>
      <c r="B3677" s="53" t="s">
        <v>138</v>
      </c>
      <c r="C3677" s="15">
        <f>P3658</f>
        <v>0</v>
      </c>
      <c r="D3677" s="54">
        <f>S3682*C3677</f>
        <v>0</v>
      </c>
      <c r="E3677" s="34">
        <f>D3740*C3677</f>
        <v>0</v>
      </c>
      <c r="F3677" s="68" t="s">
        <v>139</v>
      </c>
      <c r="G3677" s="74">
        <f>D3719-E3719</f>
        <v>64110.127999999997</v>
      </c>
      <c r="H3677" s="45"/>
      <c r="I3677" s="44"/>
      <c r="J3677" s="44"/>
      <c r="K3677" s="44"/>
      <c r="L3677" s="46"/>
      <c r="M3677" s="6" t="s">
        <v>140</v>
      </c>
      <c r="N3677" s="55"/>
      <c r="O3677" s="52"/>
      <c r="P3677" s="67"/>
      <c r="Q3677" s="65"/>
      <c r="R3677" s="6" t="s">
        <v>141</v>
      </c>
      <c r="S3677" s="55">
        <v>1850.8</v>
      </c>
      <c r="T3677" s="295">
        <v>1322</v>
      </c>
      <c r="U3677" s="57" t="s">
        <v>142</v>
      </c>
      <c r="V3677" s="58">
        <f t="shared" si="708"/>
        <v>8800.4619999999995</v>
      </c>
      <c r="W3677" s="73">
        <v>6754</v>
      </c>
      <c r="Y3677" s="6" t="s">
        <v>143</v>
      </c>
      <c r="Z3677" s="55">
        <f>AA3677*1.32</f>
        <v>3564</v>
      </c>
      <c r="AA3677" s="56">
        <v>2700</v>
      </c>
    </row>
    <row r="3678" spans="1:27" ht="15" customHeight="1" x14ac:dyDescent="0.2">
      <c r="A3678" s="45"/>
      <c r="B3678" s="53" t="s">
        <v>14</v>
      </c>
      <c r="C3678" s="15">
        <f>O3658</f>
        <v>0</v>
      </c>
      <c r="D3678" s="54">
        <f>S3681*C3678</f>
        <v>0</v>
      </c>
      <c r="E3678" s="34">
        <f>D3739*C3678</f>
        <v>0</v>
      </c>
      <c r="F3678" s="61"/>
      <c r="G3678" s="61"/>
      <c r="H3678" s="45"/>
      <c r="I3678" s="44"/>
      <c r="J3678" s="44"/>
      <c r="K3678" s="44"/>
      <c r="L3678" s="46"/>
      <c r="M3678" s="6"/>
      <c r="N3678" s="55"/>
      <c r="O3678" s="52"/>
      <c r="P3678" s="67"/>
      <c r="Q3678" s="65"/>
      <c r="R3678" s="6" t="s">
        <v>144</v>
      </c>
      <c r="S3678" s="55">
        <v>3005.85</v>
      </c>
      <c r="T3678" s="295">
        <v>2078</v>
      </c>
      <c r="U3678" s="57" t="s">
        <v>145</v>
      </c>
      <c r="V3678" s="58">
        <f t="shared" si="708"/>
        <v>8800.4619999999995</v>
      </c>
      <c r="W3678" s="73">
        <v>6754</v>
      </c>
      <c r="AA3678" s="46"/>
    </row>
    <row r="3679" spans="1:27" ht="15" customHeight="1" x14ac:dyDescent="0.2">
      <c r="A3679" s="45"/>
      <c r="B3679" s="53" t="s">
        <v>16</v>
      </c>
      <c r="C3679" s="15">
        <f>Q3658</f>
        <v>0</v>
      </c>
      <c r="D3679" s="54">
        <f>S3684*C3679</f>
        <v>0</v>
      </c>
      <c r="E3679" s="34"/>
      <c r="F3679" s="61"/>
      <c r="G3679" s="61"/>
      <c r="H3679" s="45"/>
      <c r="I3679" s="44"/>
      <c r="J3679" s="44"/>
      <c r="K3679" s="44"/>
      <c r="L3679" s="46"/>
      <c r="M3679" s="6" t="s">
        <v>146</v>
      </c>
      <c r="N3679" s="55">
        <f t="shared" ref="N3679:N3680" si="716">P3679*1.4</f>
        <v>5600</v>
      </c>
      <c r="O3679" s="52"/>
      <c r="P3679" s="67">
        <v>4000</v>
      </c>
      <c r="Q3679" s="65"/>
      <c r="R3679" s="6" t="s">
        <v>147</v>
      </c>
      <c r="S3679" s="55">
        <v>6101.2</v>
      </c>
      <c r="T3679" s="295">
        <v>4380</v>
      </c>
      <c r="U3679" s="46"/>
      <c r="V3679" s="46"/>
      <c r="W3679" s="46"/>
      <c r="X3679" s="46"/>
      <c r="Y3679" s="46"/>
      <c r="Z3679" s="46"/>
      <c r="AA3679" s="46"/>
    </row>
    <row r="3680" spans="1:27" ht="15" customHeight="1" x14ac:dyDescent="0.2">
      <c r="A3680" s="45"/>
      <c r="B3680" s="33" t="s">
        <v>148</v>
      </c>
      <c r="C3680" s="33"/>
      <c r="D3680" s="75">
        <f t="shared" ref="D3680:E3680" si="717">SUM(D3666:D3679)</f>
        <v>72671.88</v>
      </c>
      <c r="E3680" s="75">
        <f t="shared" si="717"/>
        <v>51121</v>
      </c>
      <c r="F3680" s="75"/>
      <c r="G3680" s="33"/>
      <c r="H3680" s="45"/>
      <c r="I3680" s="44"/>
      <c r="J3680" s="44"/>
      <c r="K3680" s="44"/>
      <c r="L3680" s="46"/>
      <c r="M3680" s="6" t="s">
        <v>149</v>
      </c>
      <c r="N3680" s="55">
        <f t="shared" si="716"/>
        <v>3360</v>
      </c>
      <c r="O3680" s="52"/>
      <c r="P3680" s="67">
        <v>2400</v>
      </c>
      <c r="Q3680" s="65"/>
      <c r="R3680" s="6" t="s">
        <v>150</v>
      </c>
      <c r="S3680" s="55">
        <v>6900.6</v>
      </c>
      <c r="T3680" s="295">
        <v>4920</v>
      </c>
      <c r="U3680" s="46"/>
      <c r="V3680" s="46"/>
      <c r="W3680" s="46"/>
      <c r="X3680" s="46"/>
      <c r="Y3680" s="46"/>
      <c r="Z3680" s="46"/>
      <c r="AA3680" s="46"/>
    </row>
    <row r="3681" spans="1:27" ht="15" customHeight="1" x14ac:dyDescent="0.2">
      <c r="A3681" s="45"/>
      <c r="B3681" s="76" t="s">
        <v>24</v>
      </c>
      <c r="C3681" s="15">
        <f>Y3658</f>
        <v>0</v>
      </c>
      <c r="D3681" s="54">
        <f t="shared" ref="D3681:D3683" si="718">V3670*C3681</f>
        <v>0</v>
      </c>
      <c r="E3681" s="34">
        <f t="shared" ref="E3681:E3683" si="719">W3670*C3681</f>
        <v>0</v>
      </c>
      <c r="F3681" s="45"/>
      <c r="G3681" s="45"/>
      <c r="H3681" s="45"/>
      <c r="I3681" s="44"/>
      <c r="J3681" s="44"/>
      <c r="K3681" s="44"/>
      <c r="L3681" s="46"/>
      <c r="M3681" s="6" t="s">
        <v>151</v>
      </c>
      <c r="N3681" s="55">
        <f>P3681*1.45</f>
        <v>6235</v>
      </c>
      <c r="O3681" s="52"/>
      <c r="P3681" s="67">
        <v>4300</v>
      </c>
      <c r="Q3681" s="65"/>
      <c r="R3681" s="6" t="s">
        <v>152</v>
      </c>
      <c r="S3681" s="55">
        <v>6900.6</v>
      </c>
      <c r="T3681" s="295">
        <v>4920</v>
      </c>
      <c r="U3681" s="46"/>
      <c r="V3681" s="46"/>
      <c r="W3681" s="46"/>
      <c r="X3681" s="46"/>
      <c r="Y3681" s="46"/>
      <c r="Z3681" s="46"/>
      <c r="AA3681" s="46"/>
    </row>
    <row r="3682" spans="1:27" ht="15" customHeight="1" x14ac:dyDescent="0.2">
      <c r="A3682" s="45"/>
      <c r="B3682" s="76" t="s">
        <v>153</v>
      </c>
      <c r="C3682" s="15">
        <f>Z3658</f>
        <v>0</v>
      </c>
      <c r="D3682" s="54">
        <f t="shared" si="718"/>
        <v>0</v>
      </c>
      <c r="E3682" s="34">
        <f t="shared" si="719"/>
        <v>0</v>
      </c>
      <c r="F3682" s="45"/>
      <c r="G3682" s="45"/>
      <c r="H3682" s="45"/>
      <c r="I3682" s="44"/>
      <c r="J3682" s="44"/>
      <c r="K3682" s="44"/>
      <c r="L3682" s="46"/>
      <c r="M3682" s="6" t="s">
        <v>154</v>
      </c>
      <c r="N3682" s="55">
        <f t="shared" ref="N3682:N3683" si="720">P3682*1.4</f>
        <v>5250</v>
      </c>
      <c r="O3682" s="52"/>
      <c r="P3682" s="67">
        <v>3750</v>
      </c>
      <c r="Q3682" s="65"/>
      <c r="R3682" s="6" t="s">
        <v>155</v>
      </c>
      <c r="S3682" s="55">
        <v>8050</v>
      </c>
      <c r="T3682" s="295">
        <v>5770</v>
      </c>
      <c r="U3682" s="46"/>
      <c r="V3682" s="46"/>
      <c r="W3682" s="46"/>
      <c r="X3682" s="46"/>
      <c r="Y3682" s="46"/>
      <c r="Z3682" s="46"/>
      <c r="AA3682" s="46"/>
    </row>
    <row r="3683" spans="1:27" ht="15" customHeight="1" x14ac:dyDescent="0.2">
      <c r="A3683" s="45"/>
      <c r="B3683" s="76" t="s">
        <v>26</v>
      </c>
      <c r="C3683" s="15">
        <f>AA3658</f>
        <v>0</v>
      </c>
      <c r="D3683" s="54">
        <f t="shared" si="718"/>
        <v>0</v>
      </c>
      <c r="E3683" s="34">
        <f t="shared" si="719"/>
        <v>0</v>
      </c>
      <c r="F3683" s="45"/>
      <c r="G3683" s="45"/>
      <c r="H3683" s="45"/>
      <c r="I3683" s="44"/>
      <c r="J3683" s="44"/>
      <c r="K3683" s="44"/>
      <c r="L3683" s="46"/>
      <c r="M3683" s="6" t="s">
        <v>156</v>
      </c>
      <c r="N3683" s="55">
        <f t="shared" si="720"/>
        <v>7419.9999999999991</v>
      </c>
      <c r="O3683" s="52"/>
      <c r="P3683" s="67">
        <v>5300</v>
      </c>
      <c r="Q3683" s="65"/>
      <c r="R3683" s="6" t="s">
        <v>157</v>
      </c>
      <c r="S3683" s="55">
        <v>8000</v>
      </c>
      <c r="T3683" s="295">
        <v>3600</v>
      </c>
      <c r="U3683" s="46"/>
      <c r="V3683" s="46"/>
      <c r="W3683" s="46"/>
      <c r="X3683" s="46"/>
      <c r="Y3683" s="46"/>
      <c r="Z3683" s="46"/>
      <c r="AA3683" s="46"/>
    </row>
    <row r="3684" spans="1:27" ht="15" customHeight="1" x14ac:dyDescent="0.2">
      <c r="A3684" s="45"/>
      <c r="B3684" s="77" t="s">
        <v>158</v>
      </c>
      <c r="C3684" s="15">
        <f>R3658</f>
        <v>2</v>
      </c>
      <c r="D3684" s="54">
        <f>V3667*C3684</f>
        <v>17600.923999999999</v>
      </c>
      <c r="E3684" s="34">
        <f>W3667*C3684</f>
        <v>13508</v>
      </c>
      <c r="F3684" s="45"/>
      <c r="G3684" s="45"/>
      <c r="H3684" s="45"/>
      <c r="I3684" s="44"/>
      <c r="J3684" s="44"/>
      <c r="K3684" s="44"/>
      <c r="L3684" s="46"/>
      <c r="M3684" s="6"/>
      <c r="N3684" s="55"/>
      <c r="O3684" s="52"/>
      <c r="P3684" s="67"/>
      <c r="Q3684" s="65"/>
      <c r="R3684" s="6" t="s">
        <v>16</v>
      </c>
      <c r="S3684" s="55">
        <v>1500</v>
      </c>
      <c r="T3684" s="298">
        <v>1300</v>
      </c>
      <c r="U3684" s="46"/>
      <c r="V3684" s="46"/>
      <c r="W3684" s="46"/>
      <c r="X3684" s="46"/>
      <c r="Y3684" s="46"/>
      <c r="Z3684" s="46"/>
      <c r="AA3684" s="46"/>
    </row>
    <row r="3685" spans="1:27" ht="15" customHeight="1" x14ac:dyDescent="0.2">
      <c r="A3685" s="45"/>
      <c r="B3685" s="78" t="s">
        <v>159</v>
      </c>
      <c r="C3685" s="15">
        <f>T3658</f>
        <v>2</v>
      </c>
      <c r="D3685" s="54">
        <f t="shared" ref="D3685:D3686" si="721">V3667*C3685</f>
        <v>17600.923999999999</v>
      </c>
      <c r="E3685" s="34">
        <f>W3667*C3685</f>
        <v>13508</v>
      </c>
      <c r="F3685" s="45"/>
      <c r="G3685" s="45"/>
      <c r="H3685" s="45"/>
      <c r="I3685" s="44"/>
      <c r="J3685" s="44"/>
      <c r="K3685" s="44"/>
      <c r="L3685" s="46"/>
      <c r="M3685" s="6" t="s">
        <v>160</v>
      </c>
      <c r="N3685" s="55"/>
      <c r="O3685" s="52"/>
      <c r="P3685" s="67"/>
      <c r="Q3685" s="65"/>
      <c r="R3685" s="46"/>
      <c r="S3685" s="46"/>
      <c r="T3685" s="46"/>
      <c r="U3685" s="46"/>
      <c r="V3685" s="46"/>
      <c r="W3685" s="46"/>
      <c r="X3685" s="46"/>
      <c r="Y3685" s="46"/>
      <c r="Z3685" s="46"/>
      <c r="AA3685" s="46"/>
    </row>
    <row r="3686" spans="1:27" ht="15" customHeight="1" x14ac:dyDescent="0.2">
      <c r="A3686" s="45"/>
      <c r="B3686" s="79" t="s">
        <v>161</v>
      </c>
      <c r="C3686" s="80">
        <f>S3658</f>
        <v>0</v>
      </c>
      <c r="D3686" s="81">
        <f t="shared" si="721"/>
        <v>0</v>
      </c>
      <c r="E3686" s="34">
        <f t="shared" ref="E3684:E3686" si="722">J3735*C3686</f>
        <v>0</v>
      </c>
      <c r="F3686" s="45"/>
      <c r="G3686" s="45"/>
      <c r="H3686" s="45"/>
      <c r="I3686" s="44"/>
      <c r="J3686" s="44"/>
      <c r="K3686" s="44"/>
      <c r="L3686" s="46"/>
      <c r="M3686" s="6"/>
      <c r="N3686" s="55"/>
      <c r="O3686" s="52"/>
      <c r="P3686" s="67"/>
      <c r="Q3686" s="65"/>
      <c r="R3686" s="46"/>
      <c r="S3686" s="46"/>
      <c r="T3686" s="46"/>
      <c r="U3686" s="46"/>
      <c r="V3686" s="46"/>
      <c r="W3686" s="46"/>
      <c r="X3686" s="46"/>
      <c r="Y3686" s="46"/>
      <c r="Z3686" s="46"/>
      <c r="AA3686" s="46"/>
    </row>
    <row r="3687" spans="1:27" ht="15" customHeight="1" x14ac:dyDescent="0.2">
      <c r="A3687" s="45"/>
      <c r="B3687" s="78" t="s">
        <v>20</v>
      </c>
      <c r="C3687" s="15">
        <f>U3658</f>
        <v>0</v>
      </c>
      <c r="D3687" s="81">
        <f>V3676*C3687</f>
        <v>0</v>
      </c>
      <c r="E3687" s="34">
        <f>W3676*C3687</f>
        <v>0</v>
      </c>
      <c r="F3687" s="45"/>
      <c r="G3687" s="45"/>
      <c r="H3687" s="45"/>
      <c r="I3687" s="44"/>
      <c r="J3687" s="44"/>
      <c r="K3687" s="44"/>
      <c r="L3687" s="46"/>
      <c r="M3687" s="6" t="s">
        <v>162</v>
      </c>
      <c r="N3687" s="55">
        <f>P3687*1.4</f>
        <v>1540</v>
      </c>
      <c r="O3687" s="52"/>
      <c r="P3687" s="67">
        <v>1100</v>
      </c>
      <c r="Q3687" s="65"/>
      <c r="R3687" s="46"/>
      <c r="S3687" s="46"/>
      <c r="T3687" s="46"/>
      <c r="U3687" s="46"/>
      <c r="V3687" s="46"/>
      <c r="W3687" s="46"/>
      <c r="X3687" s="46"/>
      <c r="Y3687" s="46"/>
      <c r="Z3687" s="46"/>
      <c r="AA3687" s="46"/>
    </row>
    <row r="3688" spans="1:27" ht="15" customHeight="1" x14ac:dyDescent="0.2">
      <c r="A3688" s="45"/>
      <c r="B3688" s="78" t="s">
        <v>163</v>
      </c>
      <c r="C3688" s="15">
        <f>V3658</f>
        <v>0</v>
      </c>
      <c r="D3688" s="81">
        <f t="shared" ref="D3688:D3689" si="723">V3670*C3688</f>
        <v>0</v>
      </c>
      <c r="E3688" s="34">
        <f>W3675*C3688</f>
        <v>0</v>
      </c>
      <c r="F3688" s="45"/>
      <c r="G3688" s="45"/>
      <c r="H3688" s="45"/>
      <c r="I3688" s="44"/>
      <c r="J3688" s="44"/>
      <c r="K3688" s="44"/>
      <c r="L3688" s="46"/>
      <c r="M3688" s="6" t="s">
        <v>164</v>
      </c>
      <c r="N3688" s="55">
        <f t="shared" ref="N3688:N3689" si="724">P3688*1.4</f>
        <v>1540</v>
      </c>
      <c r="O3688" s="52"/>
      <c r="P3688" s="67">
        <v>1100</v>
      </c>
      <c r="Q3688" s="65"/>
      <c r="R3688" s="46"/>
      <c r="S3688" s="46"/>
      <c r="T3688" s="46"/>
      <c r="U3688" s="46"/>
      <c r="V3688" s="46"/>
      <c r="W3688" s="46"/>
      <c r="X3688" s="46"/>
      <c r="Y3688" s="46"/>
      <c r="Z3688" s="46"/>
      <c r="AA3688" s="46"/>
    </row>
    <row r="3689" spans="1:27" ht="15" customHeight="1" x14ac:dyDescent="0.2">
      <c r="A3689" s="45"/>
      <c r="B3689" s="78" t="s">
        <v>165</v>
      </c>
      <c r="C3689" s="15">
        <f>W3658</f>
        <v>0</v>
      </c>
      <c r="D3689" s="81">
        <f t="shared" si="723"/>
        <v>0</v>
      </c>
      <c r="E3689" s="34">
        <f>J3738*C3689</f>
        <v>0</v>
      </c>
      <c r="F3689" s="45"/>
      <c r="G3689" s="45"/>
      <c r="H3689" s="45"/>
      <c r="I3689" s="44"/>
      <c r="J3689" s="44"/>
      <c r="K3689" s="44"/>
      <c r="L3689" s="46"/>
      <c r="M3689" s="6" t="s">
        <v>166</v>
      </c>
      <c r="N3689" s="55">
        <f t="shared" si="724"/>
        <v>1540</v>
      </c>
      <c r="O3689" s="52"/>
      <c r="P3689" s="67">
        <v>1100</v>
      </c>
      <c r="Q3689" s="65"/>
      <c r="R3689" s="46"/>
      <c r="S3689" s="46"/>
      <c r="T3689" s="46"/>
      <c r="U3689" s="46"/>
      <c r="V3689" s="46"/>
      <c r="W3689" s="46"/>
      <c r="X3689" s="46"/>
      <c r="Y3689" s="46"/>
      <c r="Z3689" s="46"/>
      <c r="AA3689" s="46"/>
    </row>
    <row r="3690" spans="1:27" ht="15" customHeight="1" x14ac:dyDescent="0.2">
      <c r="A3690" s="45"/>
      <c r="B3690" s="53" t="s">
        <v>23</v>
      </c>
      <c r="C3690" s="15">
        <f>X3658</f>
        <v>0</v>
      </c>
      <c r="D3690" s="81">
        <f>V3668*C3690</f>
        <v>0</v>
      </c>
      <c r="E3690" s="34">
        <f>W3668*C3690</f>
        <v>0</v>
      </c>
      <c r="F3690" s="45"/>
      <c r="G3690" s="45"/>
      <c r="H3690" s="45"/>
      <c r="I3690" s="44"/>
      <c r="J3690" s="44"/>
      <c r="K3690" s="44"/>
      <c r="L3690" s="46"/>
      <c r="M3690" s="6" t="s">
        <v>167</v>
      </c>
      <c r="N3690" s="55">
        <f>P3690*1.39</f>
        <v>1251</v>
      </c>
      <c r="O3690" s="52"/>
      <c r="P3690" s="67">
        <v>900</v>
      </c>
      <c r="Q3690" s="65"/>
      <c r="R3690" s="46"/>
      <c r="S3690" s="46"/>
      <c r="T3690" s="46"/>
      <c r="U3690" s="46"/>
      <c r="V3690" s="46"/>
      <c r="W3690" s="46"/>
      <c r="X3690" s="46"/>
      <c r="Y3690" s="46"/>
      <c r="Z3690" s="46"/>
      <c r="AA3690" s="46"/>
    </row>
    <row r="3691" spans="1:27" ht="15" customHeight="1" x14ac:dyDescent="0.2">
      <c r="A3691" s="45"/>
      <c r="B3691" s="49" t="s">
        <v>95</v>
      </c>
      <c r="C3691" s="33"/>
      <c r="D3691" s="75">
        <f t="shared" ref="D3691:E3691" si="725">SUM(D3681:D3690)</f>
        <v>35201.847999999998</v>
      </c>
      <c r="E3691" s="82">
        <f t="shared" si="725"/>
        <v>27016</v>
      </c>
      <c r="F3691" s="45"/>
      <c r="G3691" s="45"/>
      <c r="H3691" s="45"/>
      <c r="I3691" s="44"/>
      <c r="J3691" s="44"/>
      <c r="K3691" s="44"/>
      <c r="L3691" s="46"/>
      <c r="M3691" s="6" t="s">
        <v>168</v>
      </c>
      <c r="N3691" s="55">
        <f>P3691*1.42</f>
        <v>852</v>
      </c>
      <c r="O3691" s="52"/>
      <c r="P3691" s="67">
        <v>600</v>
      </c>
      <c r="Q3691" s="65"/>
      <c r="R3691" s="46"/>
      <c r="S3691" s="46"/>
      <c r="T3691" s="46"/>
      <c r="U3691" s="46"/>
      <c r="V3691" s="46"/>
      <c r="W3691" s="46"/>
      <c r="X3691" s="46"/>
      <c r="Y3691" s="46"/>
      <c r="Z3691" s="46"/>
      <c r="AA3691" s="46"/>
    </row>
    <row r="3692" spans="1:27" ht="15" customHeight="1" x14ac:dyDescent="0.2">
      <c r="A3692" s="45"/>
      <c r="B3692" s="53" t="s">
        <v>36</v>
      </c>
      <c r="C3692" s="15">
        <f>AL3658</f>
        <v>10</v>
      </c>
      <c r="D3692" s="83">
        <f>N3687*C3692</f>
        <v>15400</v>
      </c>
      <c r="E3692" s="34">
        <f>P3687*C3692</f>
        <v>11000</v>
      </c>
      <c r="F3692" s="45"/>
      <c r="G3692" s="45"/>
      <c r="H3692" s="45"/>
      <c r="I3692" s="44"/>
      <c r="J3692" s="44"/>
      <c r="K3692" s="44"/>
      <c r="L3692" s="46"/>
      <c r="M3692" s="46"/>
      <c r="N3692" s="46"/>
      <c r="O3692" s="46"/>
      <c r="P3692" s="46"/>
      <c r="Q3692" s="46"/>
      <c r="R3692" s="46"/>
      <c r="S3692" s="46"/>
      <c r="T3692" s="46"/>
      <c r="U3692" s="46"/>
      <c r="V3692" s="46"/>
      <c r="W3692" s="46"/>
      <c r="X3692" s="46"/>
      <c r="Y3692" s="46"/>
      <c r="Z3692" s="46"/>
      <c r="AA3692" s="46"/>
    </row>
    <row r="3693" spans="1:27" ht="15" customHeight="1" x14ac:dyDescent="0.2">
      <c r="A3693" s="45"/>
      <c r="B3693" s="53" t="s">
        <v>35</v>
      </c>
      <c r="C3693" s="15">
        <f>AK3658</f>
        <v>10</v>
      </c>
      <c r="D3693" s="83">
        <f t="shared" ref="D3693:D3695" si="726">N3689*C3693</f>
        <v>15400</v>
      </c>
      <c r="E3693" s="34">
        <f t="shared" ref="E3693:E3695" si="727">P3689*C3693</f>
        <v>11000</v>
      </c>
      <c r="F3693" s="45"/>
      <c r="G3693" s="45"/>
      <c r="H3693" s="45"/>
      <c r="L3693" s="24"/>
      <c r="M3693" s="24"/>
      <c r="N3693" s="24"/>
      <c r="O3693" s="24"/>
      <c r="P3693" s="24"/>
      <c r="Q3693" s="24"/>
    </row>
    <row r="3694" spans="1:27" ht="15" customHeight="1" x14ac:dyDescent="0.2">
      <c r="A3694" s="45"/>
      <c r="B3694" s="84" t="s">
        <v>169</v>
      </c>
      <c r="C3694" s="15">
        <f>AM3658</f>
        <v>3</v>
      </c>
      <c r="D3694" s="83">
        <f t="shared" si="726"/>
        <v>3753</v>
      </c>
      <c r="E3694" s="34">
        <f t="shared" si="727"/>
        <v>2700</v>
      </c>
      <c r="F3694" s="85"/>
      <c r="G3694" s="45"/>
      <c r="H3694" s="45"/>
      <c r="L3694" s="24"/>
      <c r="M3694" s="24"/>
      <c r="N3694" s="24"/>
      <c r="O3694" s="24"/>
      <c r="P3694" s="24"/>
      <c r="Q3694" s="24"/>
    </row>
    <row r="3695" spans="1:27" ht="15" customHeight="1" x14ac:dyDescent="0.2">
      <c r="A3695" s="45"/>
      <c r="B3695" s="84" t="s">
        <v>38</v>
      </c>
      <c r="C3695" s="15">
        <f>AN3658</f>
        <v>0</v>
      </c>
      <c r="D3695" s="83">
        <f t="shared" si="726"/>
        <v>0</v>
      </c>
      <c r="E3695" s="34">
        <f t="shared" si="727"/>
        <v>0</v>
      </c>
      <c r="F3695" s="45"/>
      <c r="G3695" s="45"/>
      <c r="H3695" s="45"/>
      <c r="L3695" s="24"/>
      <c r="M3695" s="24"/>
      <c r="N3695" s="24"/>
      <c r="O3695" s="24"/>
      <c r="P3695" s="24"/>
      <c r="Q3695" s="24"/>
    </row>
    <row r="3696" spans="1:27" ht="15" customHeight="1" x14ac:dyDescent="0.2">
      <c r="A3696" s="45"/>
      <c r="B3696" s="84" t="s">
        <v>170</v>
      </c>
      <c r="C3696" s="15">
        <f>AO3658</f>
        <v>11</v>
      </c>
      <c r="D3696" s="83">
        <f>N3688*C3696</f>
        <v>16940</v>
      </c>
      <c r="E3696" s="34">
        <f>P3688*C3696</f>
        <v>12100</v>
      </c>
      <c r="F3696" s="45"/>
      <c r="G3696" s="45"/>
      <c r="H3696" s="45"/>
      <c r="L3696" s="24"/>
      <c r="M3696" s="24"/>
      <c r="N3696" s="24"/>
      <c r="O3696" s="24"/>
      <c r="P3696" s="24"/>
      <c r="Q3696" s="24"/>
    </row>
    <row r="3697" spans="1:12" ht="15" customHeight="1" x14ac:dyDescent="0.2">
      <c r="A3697" s="45"/>
      <c r="B3697" s="53" t="s">
        <v>31</v>
      </c>
      <c r="C3697" s="15">
        <f>AF3658</f>
        <v>1</v>
      </c>
      <c r="D3697" s="83">
        <f>N3679*C3697</f>
        <v>5600</v>
      </c>
      <c r="E3697" s="34">
        <f>P3679*C3697</f>
        <v>4000</v>
      </c>
      <c r="F3697" s="45"/>
      <c r="G3697" s="45"/>
      <c r="H3697" s="45"/>
    </row>
    <row r="3698" spans="1:12" ht="15" customHeight="1" x14ac:dyDescent="0.2">
      <c r="A3698" s="45"/>
      <c r="B3698" s="53" t="s">
        <v>171</v>
      </c>
      <c r="C3698" s="15">
        <f>AH3658</f>
        <v>1</v>
      </c>
      <c r="D3698" s="83">
        <f>N3679*C3698</f>
        <v>5600</v>
      </c>
      <c r="E3698" s="34">
        <f>P3679*C3698</f>
        <v>4000</v>
      </c>
      <c r="F3698" s="45"/>
      <c r="G3698" s="45"/>
      <c r="H3698" s="45"/>
      <c r="L3698" s="86" t="s">
        <v>172</v>
      </c>
    </row>
    <row r="3699" spans="1:12" ht="15" customHeight="1" x14ac:dyDescent="0.2">
      <c r="A3699" s="45"/>
      <c r="B3699" s="53" t="s">
        <v>151</v>
      </c>
      <c r="C3699" s="15">
        <f>AG3658</f>
        <v>2</v>
      </c>
      <c r="D3699" s="83">
        <f>N3681*C3699</f>
        <v>12470</v>
      </c>
      <c r="E3699" s="34">
        <f>P3681*C3699</f>
        <v>8600</v>
      </c>
      <c r="F3699" s="45"/>
      <c r="G3699" s="45"/>
      <c r="H3699" s="45"/>
    </row>
    <row r="3700" spans="1:12" ht="15" customHeight="1" x14ac:dyDescent="0.2">
      <c r="A3700" s="45"/>
      <c r="B3700" s="53" t="s">
        <v>173</v>
      </c>
      <c r="C3700" s="15">
        <f>AJ3658</f>
        <v>0</v>
      </c>
      <c r="D3700" s="83">
        <f>N3679*C3700</f>
        <v>0</v>
      </c>
      <c r="E3700" s="34">
        <f>P3679*C3700</f>
        <v>0</v>
      </c>
      <c r="F3700" s="45"/>
      <c r="G3700" s="45"/>
      <c r="H3700" s="45"/>
      <c r="L3700" s="86" t="s">
        <v>107</v>
      </c>
    </row>
    <row r="3701" spans="1:12" ht="15" customHeight="1" x14ac:dyDescent="0.2">
      <c r="A3701" s="45"/>
      <c r="B3701" s="53" t="s">
        <v>174</v>
      </c>
      <c r="C3701" s="15">
        <f>AE3658</f>
        <v>0</v>
      </c>
      <c r="D3701" s="83">
        <f>N3683*C3701</f>
        <v>0</v>
      </c>
      <c r="E3701" s="34">
        <f>P3679*C3701</f>
        <v>0</v>
      </c>
      <c r="F3701" s="45"/>
      <c r="G3701" s="45"/>
      <c r="H3701" s="45"/>
    </row>
    <row r="3702" spans="1:12" ht="15" customHeight="1" x14ac:dyDescent="0.2">
      <c r="A3702" s="45"/>
      <c r="B3702" s="87" t="s">
        <v>27</v>
      </c>
      <c r="C3702" s="15">
        <f>AB3658</f>
        <v>24</v>
      </c>
      <c r="D3702" s="83">
        <f t="shared" ref="D3702:D3703" si="728">N3671*C3702</f>
        <v>37250.400000000001</v>
      </c>
      <c r="E3702" s="34">
        <f t="shared" ref="E3702:E3703" si="729">P3671*C3702</f>
        <v>26400</v>
      </c>
      <c r="F3702" s="45"/>
      <c r="G3702" s="45"/>
      <c r="H3702" s="45"/>
      <c r="L3702" s="86" t="s">
        <v>175</v>
      </c>
    </row>
    <row r="3703" spans="1:12" ht="15" customHeight="1" x14ac:dyDescent="0.2">
      <c r="A3703" s="45"/>
      <c r="B3703" s="87" t="s">
        <v>28</v>
      </c>
      <c r="C3703" s="15">
        <f>AC3658</f>
        <v>0</v>
      </c>
      <c r="D3703" s="83">
        <f t="shared" si="728"/>
        <v>0</v>
      </c>
      <c r="E3703" s="34">
        <f t="shared" si="729"/>
        <v>0</v>
      </c>
      <c r="F3703" s="45"/>
      <c r="G3703" s="45"/>
      <c r="H3703" s="45"/>
      <c r="L3703" s="86" t="s">
        <v>176</v>
      </c>
    </row>
    <row r="3704" spans="1:12" ht="15" customHeight="1" x14ac:dyDescent="0.2">
      <c r="A3704" s="45"/>
      <c r="B3704" s="53" t="s">
        <v>177</v>
      </c>
      <c r="C3704" s="15">
        <f>AD3658</f>
        <v>0</v>
      </c>
      <c r="D3704" s="83">
        <f>N3676*C3704</f>
        <v>0</v>
      </c>
      <c r="E3704" s="34">
        <f>P3676*C3704</f>
        <v>0</v>
      </c>
      <c r="F3704" s="45"/>
      <c r="G3704" s="45"/>
      <c r="H3704" s="45"/>
      <c r="L3704" s="86" t="s">
        <v>178</v>
      </c>
    </row>
    <row r="3705" spans="1:12" ht="15" customHeight="1" x14ac:dyDescent="0.2">
      <c r="A3705" s="45"/>
      <c r="B3705" s="49" t="s">
        <v>94</v>
      </c>
      <c r="C3705" s="33"/>
      <c r="D3705" s="75">
        <f t="shared" ref="D3705:E3705" si="730">SUM(D3692:D3704)</f>
        <v>112413.4</v>
      </c>
      <c r="E3705" s="82">
        <f>SUM(E3692:E3704)</f>
        <v>79800</v>
      </c>
      <c r="F3705" s="41"/>
      <c r="G3705" s="45"/>
      <c r="H3705" s="88"/>
      <c r="L3705" s="86" t="s">
        <v>179</v>
      </c>
    </row>
    <row r="3706" spans="1:12" ht="15" customHeight="1" x14ac:dyDescent="0.2">
      <c r="A3706" s="45"/>
      <c r="B3706" s="78" t="s">
        <v>39</v>
      </c>
      <c r="C3706" s="89">
        <f>AP3658</f>
        <v>0</v>
      </c>
      <c r="D3706" s="83">
        <f>Z3676*C3706</f>
        <v>0</v>
      </c>
      <c r="E3706" s="34">
        <f>AA3676*C3706</f>
        <v>0</v>
      </c>
      <c r="F3706" s="88"/>
      <c r="G3706" s="88"/>
      <c r="H3706" s="88"/>
      <c r="L3706" s="86" t="s">
        <v>180</v>
      </c>
    </row>
    <row r="3707" spans="1:12" ht="15" customHeight="1" x14ac:dyDescent="0.2">
      <c r="A3707" s="45"/>
      <c r="B3707" s="78" t="s">
        <v>40</v>
      </c>
      <c r="C3707" s="90">
        <f>AQ3658</f>
        <v>0</v>
      </c>
      <c r="D3707" s="83">
        <f t="shared" ref="D3707:D3709" si="731">Z3667*C3707</f>
        <v>0</v>
      </c>
      <c r="E3707" s="34">
        <f>AA3667*C3707</f>
        <v>0</v>
      </c>
      <c r="F3707" s="88"/>
      <c r="G3707" s="88"/>
      <c r="H3707" s="88"/>
      <c r="L3707" s="86" t="s">
        <v>181</v>
      </c>
    </row>
    <row r="3708" spans="1:12" ht="15" customHeight="1" x14ac:dyDescent="0.2">
      <c r="A3708" s="45"/>
      <c r="B3708" s="78" t="s">
        <v>33</v>
      </c>
      <c r="C3708" s="90">
        <f>AR3658</f>
        <v>0</v>
      </c>
      <c r="D3708" s="83">
        <f t="shared" si="731"/>
        <v>0</v>
      </c>
      <c r="E3708" s="34">
        <f>P3678*C3708</f>
        <v>0</v>
      </c>
      <c r="F3708" s="88"/>
      <c r="G3708" s="88"/>
      <c r="H3708" s="88"/>
    </row>
    <row r="3709" spans="1:12" ht="15" customHeight="1" x14ac:dyDescent="0.2">
      <c r="A3709" s="45"/>
      <c r="B3709" s="78" t="s">
        <v>32</v>
      </c>
      <c r="C3709" s="90">
        <f>AS3658</f>
        <v>0</v>
      </c>
      <c r="D3709" s="83">
        <f t="shared" si="731"/>
        <v>0</v>
      </c>
      <c r="E3709" s="34">
        <f>AA3668*C3709</f>
        <v>0</v>
      </c>
      <c r="F3709" s="88"/>
      <c r="G3709" s="88"/>
      <c r="H3709" s="88"/>
      <c r="L3709" s="86" t="s">
        <v>140</v>
      </c>
    </row>
    <row r="3710" spans="1:12" ht="15" customHeight="1" x14ac:dyDescent="0.2">
      <c r="A3710" s="45"/>
      <c r="B3710" s="78" t="s">
        <v>41</v>
      </c>
      <c r="C3710" s="90">
        <f>AT3658</f>
        <v>1</v>
      </c>
      <c r="D3710" s="83">
        <f>Z3675*C3710</f>
        <v>7260</v>
      </c>
      <c r="E3710" s="34">
        <f>AA3675*C3710</f>
        <v>5500</v>
      </c>
      <c r="F3710" s="88"/>
      <c r="G3710" s="88"/>
      <c r="H3710" s="88"/>
    </row>
    <row r="3711" spans="1:12" ht="15" customHeight="1" x14ac:dyDescent="0.2">
      <c r="A3711" s="45"/>
      <c r="B3711" s="78" t="s">
        <v>42</v>
      </c>
      <c r="C3711" s="90">
        <f>AU3658</f>
        <v>0</v>
      </c>
      <c r="D3711" s="83">
        <f>Z3670*C3711</f>
        <v>0</v>
      </c>
      <c r="E3711" s="34">
        <f>AA3670*C3711</f>
        <v>0</v>
      </c>
      <c r="F3711" s="88"/>
      <c r="G3711" s="88"/>
      <c r="H3711" s="88"/>
      <c r="L3711" s="86" t="s">
        <v>182</v>
      </c>
    </row>
    <row r="3712" spans="1:12" ht="15" customHeight="1" x14ac:dyDescent="0.2">
      <c r="A3712" s="45"/>
      <c r="B3712" s="78" t="s">
        <v>43</v>
      </c>
      <c r="C3712" s="90">
        <f>AV3658</f>
        <v>0</v>
      </c>
      <c r="D3712" s="83">
        <f t="shared" ref="D3712:D3714" si="732">Z3672*C3712</f>
        <v>0</v>
      </c>
      <c r="E3712" s="34">
        <f>AA3672*C3712</f>
        <v>0</v>
      </c>
      <c r="F3712" s="88"/>
      <c r="G3712" s="88"/>
      <c r="H3712" s="88"/>
      <c r="L3712" s="86" t="s">
        <v>183</v>
      </c>
    </row>
    <row r="3713" spans="1:26" ht="15" customHeight="1" x14ac:dyDescent="0.2">
      <c r="A3713" s="45"/>
      <c r="B3713" s="78" t="s">
        <v>44</v>
      </c>
      <c r="C3713" s="90">
        <f>AW3658</f>
        <v>0</v>
      </c>
      <c r="D3713" s="83">
        <f t="shared" si="732"/>
        <v>0</v>
      </c>
      <c r="E3713" s="34">
        <f>AA3674*C3713</f>
        <v>0</v>
      </c>
      <c r="F3713" s="88"/>
      <c r="G3713" s="88"/>
      <c r="H3713" s="88"/>
      <c r="L3713" s="86" t="s">
        <v>184</v>
      </c>
    </row>
    <row r="3714" spans="1:26" ht="15" customHeight="1" x14ac:dyDescent="0.2">
      <c r="A3714" s="45"/>
      <c r="B3714" s="78" t="s">
        <v>45</v>
      </c>
      <c r="C3714" s="90">
        <f>AX3658</f>
        <v>0</v>
      </c>
      <c r="D3714" s="83">
        <f t="shared" si="732"/>
        <v>0</v>
      </c>
      <c r="E3714" s="34">
        <f>AA3673*C3714</f>
        <v>0</v>
      </c>
      <c r="F3714" s="88"/>
      <c r="G3714" s="88"/>
      <c r="H3714" s="88"/>
    </row>
    <row r="3715" spans="1:26" ht="15" customHeight="1" x14ac:dyDescent="0.2">
      <c r="A3715" s="45"/>
      <c r="B3715" s="78" t="s">
        <v>46</v>
      </c>
      <c r="C3715" s="90">
        <f>AY3658</f>
        <v>0</v>
      </c>
      <c r="D3715" s="83">
        <f>Z3671*C3715</f>
        <v>0</v>
      </c>
      <c r="E3715" s="34">
        <f>AA3671*C3715</f>
        <v>0</v>
      </c>
      <c r="F3715" s="88"/>
      <c r="G3715" s="88"/>
      <c r="H3715" s="88"/>
      <c r="L3715" s="86" t="s">
        <v>160</v>
      </c>
    </row>
    <row r="3716" spans="1:26" ht="15" customHeight="1" x14ac:dyDescent="0.2">
      <c r="A3716" s="45"/>
      <c r="B3716" s="53"/>
      <c r="C3716" s="89"/>
      <c r="D3716" s="83">
        <f t="shared" ref="D3716:D3717" si="733">Z3676*C3716</f>
        <v>0</v>
      </c>
      <c r="E3716" s="34">
        <f t="shared" ref="E3716:E3717" si="734">P3686*C3716</f>
        <v>0</v>
      </c>
      <c r="F3716" s="88"/>
      <c r="G3716" s="88"/>
      <c r="H3716" s="88"/>
    </row>
    <row r="3717" spans="1:26" ht="15" customHeight="1" x14ac:dyDescent="0.2">
      <c r="A3717" s="45"/>
      <c r="B3717" s="53"/>
      <c r="C3717" s="89"/>
      <c r="D3717" s="83">
        <f t="shared" si="733"/>
        <v>0</v>
      </c>
      <c r="E3717" s="34">
        <f t="shared" si="734"/>
        <v>0</v>
      </c>
      <c r="F3717" s="88"/>
      <c r="G3717" s="88"/>
      <c r="H3717" s="88"/>
      <c r="L3717" s="86" t="s">
        <v>185</v>
      </c>
    </row>
    <row r="3718" spans="1:26" ht="15" customHeight="1" x14ac:dyDescent="0.2">
      <c r="A3718" s="45"/>
      <c r="B3718" s="91"/>
      <c r="C3718" s="91"/>
      <c r="D3718" s="92">
        <f t="shared" ref="D3718:E3718" si="735">SUM(D3706:D3717)</f>
        <v>7260</v>
      </c>
      <c r="E3718" s="93">
        <f t="shared" si="735"/>
        <v>5500</v>
      </c>
      <c r="F3718" s="41"/>
      <c r="G3718" s="88"/>
      <c r="H3718" s="45"/>
      <c r="L3718" s="86" t="s">
        <v>186</v>
      </c>
    </row>
    <row r="3719" spans="1:26" ht="15" customHeight="1" x14ac:dyDescent="0.2">
      <c r="A3719" s="45"/>
      <c r="B3719" s="33" t="s">
        <v>187</v>
      </c>
      <c r="C3719" s="61"/>
      <c r="D3719" s="94">
        <f>SUM(D3691,D3680,D3705,D3718)</f>
        <v>227547.128</v>
      </c>
      <c r="E3719" s="95">
        <f>SUM(E3718,E3691,E3680,E3705)</f>
        <v>163437</v>
      </c>
      <c r="F3719" s="92">
        <f>SUM(F3718,F3705,F3694,F3680)</f>
        <v>0</v>
      </c>
      <c r="G3719" s="45"/>
      <c r="H3719" s="45"/>
      <c r="L3719" s="86" t="s">
        <v>188</v>
      </c>
    </row>
    <row r="3720" spans="1:26" ht="15" customHeight="1" x14ac:dyDescent="0.2">
      <c r="A3720" s="45"/>
      <c r="B3720" s="45"/>
      <c r="C3720" s="45"/>
      <c r="D3720" s="45"/>
      <c r="E3720" s="45"/>
      <c r="F3720" s="45"/>
      <c r="G3720" s="45"/>
      <c r="H3720" s="45"/>
    </row>
    <row r="3721" spans="1:26" ht="15" customHeight="1" x14ac:dyDescent="0.2">
      <c r="L3721" s="86" t="s">
        <v>189</v>
      </c>
    </row>
    <row r="3723" spans="1:26" ht="15" customHeight="1" x14ac:dyDescent="0.2">
      <c r="L3723" s="86" t="s">
        <v>190</v>
      </c>
    </row>
    <row r="3724" spans="1:26" ht="15" customHeight="1" x14ac:dyDescent="0.2">
      <c r="L3724" s="86" t="s">
        <v>191</v>
      </c>
    </row>
    <row r="3725" spans="1:26" ht="15" customHeight="1" x14ac:dyDescent="0.2">
      <c r="L3725" s="24" t="s">
        <v>192</v>
      </c>
      <c r="M3725" s="24"/>
      <c r="N3725" s="24"/>
      <c r="O3725" s="24"/>
      <c r="P3725" s="24"/>
      <c r="Q3725" s="24"/>
      <c r="R3725" s="24"/>
      <c r="S3725" s="24"/>
    </row>
    <row r="3726" spans="1:26" ht="15" customHeight="1" x14ac:dyDescent="0.2">
      <c r="B3726" s="33"/>
      <c r="C3726" s="96"/>
      <c r="D3726" s="96" t="s">
        <v>193</v>
      </c>
      <c r="E3726" s="96"/>
      <c r="F3726" s="96"/>
      <c r="G3726" s="96"/>
      <c r="H3726" s="33" t="s">
        <v>193</v>
      </c>
      <c r="I3726" s="96"/>
      <c r="J3726" s="96"/>
      <c r="K3726" s="96"/>
      <c r="L3726" s="33" t="s">
        <v>194</v>
      </c>
      <c r="M3726" s="96"/>
      <c r="N3726" s="96"/>
      <c r="O3726" s="96"/>
      <c r="P3726" s="96"/>
      <c r="Q3726" s="96"/>
      <c r="R3726" s="96"/>
      <c r="S3726" s="96"/>
      <c r="T3726" s="96"/>
      <c r="U3726" s="96"/>
      <c r="V3726" s="96"/>
      <c r="W3726" s="96"/>
      <c r="X3726" s="96"/>
      <c r="Y3726" s="96"/>
      <c r="Z3726" s="96"/>
    </row>
    <row r="3727" spans="1:26" ht="15" customHeight="1" x14ac:dyDescent="0.2">
      <c r="B3727" s="33" t="s">
        <v>195</v>
      </c>
      <c r="C3727" s="96" t="s">
        <v>101</v>
      </c>
      <c r="D3727" s="96"/>
      <c r="E3727" s="96"/>
      <c r="F3727" s="96"/>
      <c r="G3727" s="96"/>
      <c r="H3727" s="33"/>
      <c r="I3727" s="96"/>
      <c r="J3727" s="96"/>
      <c r="K3727" s="96"/>
      <c r="L3727" s="33" t="s">
        <v>196</v>
      </c>
      <c r="M3727" s="97">
        <f t="shared" ref="M3727:M3728" si="736">V3758*1.35</f>
        <v>0</v>
      </c>
      <c r="N3727" s="96"/>
      <c r="O3727" s="96"/>
      <c r="P3727" s="96"/>
      <c r="Q3727" s="96"/>
      <c r="R3727" s="96"/>
      <c r="S3727" s="96"/>
      <c r="T3727" s="96"/>
      <c r="U3727" s="96"/>
      <c r="V3727" s="96"/>
      <c r="W3727" s="96"/>
      <c r="X3727" s="96"/>
      <c r="Y3727" s="96"/>
      <c r="Z3727" s="96"/>
    </row>
    <row r="3728" spans="1:26" ht="15" customHeight="1" x14ac:dyDescent="0.2">
      <c r="B3728" s="33" t="s">
        <v>104</v>
      </c>
      <c r="C3728" s="98">
        <v>651</v>
      </c>
      <c r="D3728" s="96">
        <v>434</v>
      </c>
      <c r="E3728" s="96">
        <f t="shared" ref="E3728:E3731" si="737">D3728*50%</f>
        <v>217</v>
      </c>
      <c r="F3728" s="96"/>
      <c r="G3728" s="96"/>
      <c r="H3728" s="33" t="s">
        <v>197</v>
      </c>
      <c r="I3728" s="96"/>
      <c r="J3728" s="96"/>
      <c r="K3728" s="96"/>
      <c r="L3728" s="33" t="s">
        <v>198</v>
      </c>
      <c r="M3728" s="97">
        <f t="shared" si="736"/>
        <v>0</v>
      </c>
      <c r="N3728" s="96"/>
      <c r="O3728" s="96"/>
      <c r="P3728" s="96"/>
      <c r="Q3728" s="96"/>
      <c r="R3728" s="96"/>
      <c r="S3728" s="96"/>
      <c r="T3728" s="96"/>
      <c r="U3728" s="96"/>
      <c r="V3728" s="96"/>
      <c r="W3728" s="96"/>
      <c r="X3728" s="96"/>
      <c r="Y3728" s="96"/>
      <c r="Z3728" s="96"/>
    </row>
    <row r="3729" spans="2:26" ht="15" customHeight="1" x14ac:dyDescent="0.2">
      <c r="B3729" s="33" t="s">
        <v>108</v>
      </c>
      <c r="C3729" s="98">
        <v>651</v>
      </c>
      <c r="D3729" s="96">
        <v>434</v>
      </c>
      <c r="E3729" s="96">
        <f t="shared" si="737"/>
        <v>217</v>
      </c>
      <c r="F3729" s="96"/>
      <c r="G3729" s="96"/>
      <c r="H3729" s="33" t="s">
        <v>102</v>
      </c>
      <c r="I3729" s="98">
        <v>8000.2</v>
      </c>
      <c r="J3729" s="96">
        <v>6450</v>
      </c>
      <c r="K3729" s="96">
        <v>1935</v>
      </c>
      <c r="L3729" s="33" t="s">
        <v>199</v>
      </c>
      <c r="M3729" s="97">
        <f>V3760*1.4</f>
        <v>0</v>
      </c>
      <c r="N3729" s="96"/>
      <c r="O3729" s="96"/>
      <c r="P3729" s="96"/>
      <c r="Q3729" s="96"/>
      <c r="R3729" s="96"/>
      <c r="S3729" s="96"/>
      <c r="T3729" s="96"/>
      <c r="U3729" s="96"/>
      <c r="V3729" s="96"/>
      <c r="W3729" s="96"/>
      <c r="X3729" s="96"/>
      <c r="Y3729" s="96"/>
      <c r="Z3729" s="96"/>
    </row>
    <row r="3730" spans="2:26" ht="15" customHeight="1" x14ac:dyDescent="0.2">
      <c r="B3730" s="33" t="s">
        <v>111</v>
      </c>
      <c r="C3730" s="98">
        <v>900</v>
      </c>
      <c r="D3730" s="96">
        <v>600</v>
      </c>
      <c r="E3730" s="96">
        <f t="shared" si="737"/>
        <v>300</v>
      </c>
      <c r="F3730" s="96"/>
      <c r="G3730" s="96"/>
      <c r="H3730" s="33" t="s">
        <v>105</v>
      </c>
      <c r="I3730" s="98">
        <v>8000.2</v>
      </c>
      <c r="J3730" s="96">
        <v>6450</v>
      </c>
      <c r="K3730" s="96">
        <v>1935</v>
      </c>
      <c r="L3730" s="33" t="s">
        <v>200</v>
      </c>
      <c r="M3730" s="97">
        <f t="shared" ref="M3730:M3732" si="738">V3761*1.35</f>
        <v>0</v>
      </c>
      <c r="N3730" s="96"/>
      <c r="O3730" s="96"/>
      <c r="P3730" s="96"/>
      <c r="Q3730" s="96"/>
      <c r="R3730" s="96"/>
      <c r="S3730" s="96"/>
      <c r="T3730" s="96"/>
      <c r="U3730" s="96"/>
      <c r="V3730" s="96"/>
      <c r="W3730" s="96"/>
      <c r="X3730" s="96"/>
      <c r="Y3730" s="96"/>
      <c r="Z3730" s="96"/>
    </row>
    <row r="3731" spans="2:26" ht="15" customHeight="1" x14ac:dyDescent="0.2">
      <c r="B3731" s="33" t="s">
        <v>113</v>
      </c>
      <c r="C3731" s="98">
        <v>900</v>
      </c>
      <c r="D3731" s="96">
        <v>600</v>
      </c>
      <c r="E3731" s="96">
        <f t="shared" si="737"/>
        <v>300</v>
      </c>
      <c r="F3731" s="96"/>
      <c r="G3731" s="96"/>
      <c r="H3731" s="33" t="s">
        <v>201</v>
      </c>
      <c r="I3731" s="98">
        <v>4550</v>
      </c>
      <c r="J3731" s="96">
        <v>3500</v>
      </c>
      <c r="K3731" s="96">
        <v>1050</v>
      </c>
      <c r="L3731" s="33" t="s">
        <v>202</v>
      </c>
      <c r="M3731" s="97">
        <f t="shared" si="738"/>
        <v>0</v>
      </c>
      <c r="N3731" s="96"/>
      <c r="O3731" s="96"/>
      <c r="P3731" s="96"/>
      <c r="Q3731" s="96"/>
      <c r="R3731" s="96"/>
      <c r="S3731" s="96"/>
      <c r="T3731" s="96"/>
      <c r="U3731" s="96"/>
      <c r="V3731" s="96"/>
      <c r="W3731" s="96"/>
      <c r="X3731" s="96"/>
      <c r="Y3731" s="96"/>
      <c r="Z3731" s="96"/>
    </row>
    <row r="3732" spans="2:26" ht="15" customHeight="1" x14ac:dyDescent="0.2">
      <c r="B3732" s="33" t="s">
        <v>117</v>
      </c>
      <c r="C3732" s="98">
        <v>1304.19</v>
      </c>
      <c r="D3732" s="98">
        <v>1011</v>
      </c>
      <c r="E3732" s="96">
        <v>293</v>
      </c>
      <c r="F3732" s="96"/>
      <c r="G3732" s="96"/>
      <c r="H3732" s="33" t="s">
        <v>132</v>
      </c>
      <c r="I3732" s="98">
        <v>7605</v>
      </c>
      <c r="J3732" s="96">
        <v>6450</v>
      </c>
      <c r="K3732" s="96">
        <v>1935</v>
      </c>
      <c r="L3732" s="33" t="s">
        <v>203</v>
      </c>
      <c r="M3732" s="97">
        <f t="shared" si="738"/>
        <v>0</v>
      </c>
      <c r="N3732" s="96"/>
      <c r="O3732" s="96"/>
      <c r="P3732" s="96"/>
      <c r="Q3732" s="96"/>
      <c r="R3732" s="96"/>
      <c r="S3732" s="96"/>
      <c r="T3732" s="96"/>
      <c r="U3732" s="96"/>
      <c r="V3732" s="96"/>
      <c r="W3732" s="96"/>
      <c r="X3732" s="96"/>
      <c r="Y3732" s="96"/>
      <c r="Z3732" s="96"/>
    </row>
    <row r="3733" spans="2:26" ht="15" customHeight="1" x14ac:dyDescent="0.2">
      <c r="B3733" s="33" t="s">
        <v>121</v>
      </c>
      <c r="C3733" s="98">
        <v>1006.5</v>
      </c>
      <c r="D3733" s="96">
        <v>677</v>
      </c>
      <c r="E3733" s="96">
        <f>D3733*50%</f>
        <v>338.5</v>
      </c>
      <c r="F3733" s="96"/>
      <c r="G3733" s="96"/>
      <c r="H3733" s="33" t="s">
        <v>137</v>
      </c>
      <c r="I3733" s="98">
        <v>5751.2</v>
      </c>
      <c r="J3733" s="96">
        <v>4625</v>
      </c>
      <c r="K3733" s="96">
        <v>1387.5</v>
      </c>
      <c r="L3733" s="33"/>
      <c r="M3733" s="96"/>
      <c r="N3733" s="96"/>
      <c r="O3733" s="96"/>
      <c r="P3733" s="96"/>
      <c r="Q3733" s="96"/>
      <c r="R3733" s="96"/>
      <c r="S3733" s="96"/>
      <c r="T3733" s="96"/>
      <c r="U3733" s="96"/>
      <c r="V3733" s="96"/>
      <c r="W3733" s="96"/>
      <c r="X3733" s="96"/>
      <c r="Y3733" s="96"/>
      <c r="Z3733" s="96"/>
    </row>
    <row r="3734" spans="2:26" ht="15" customHeight="1" x14ac:dyDescent="0.2">
      <c r="B3734" s="33" t="s">
        <v>126</v>
      </c>
      <c r="C3734" s="98">
        <v>1050.32</v>
      </c>
      <c r="D3734" s="96">
        <v>691</v>
      </c>
      <c r="E3734" s="96">
        <v>359</v>
      </c>
      <c r="F3734" s="96"/>
      <c r="G3734" s="96"/>
      <c r="H3734" s="33" t="s">
        <v>142</v>
      </c>
      <c r="I3734" s="98">
        <v>8000.2</v>
      </c>
      <c r="J3734" s="96">
        <v>6450</v>
      </c>
      <c r="K3734" s="96">
        <v>1935</v>
      </c>
      <c r="L3734" s="33"/>
      <c r="M3734" s="96"/>
      <c r="N3734" s="96"/>
      <c r="O3734" s="96"/>
      <c r="P3734" s="96"/>
      <c r="Q3734" s="96"/>
      <c r="R3734" s="96"/>
      <c r="S3734" s="96"/>
      <c r="T3734" s="96"/>
      <c r="U3734" s="96"/>
      <c r="V3734" s="96"/>
      <c r="W3734" s="96"/>
      <c r="X3734" s="96"/>
      <c r="Y3734" s="96"/>
      <c r="Z3734" s="96"/>
    </row>
    <row r="3735" spans="2:26" ht="15" customHeight="1" x14ac:dyDescent="0.2">
      <c r="B3735" s="33" t="s">
        <v>141</v>
      </c>
      <c r="C3735" s="98">
        <v>1850.8</v>
      </c>
      <c r="D3735" s="96">
        <v>1322</v>
      </c>
      <c r="E3735" s="96">
        <v>529</v>
      </c>
      <c r="F3735" s="96"/>
      <c r="G3735" s="96"/>
      <c r="H3735" s="33" t="s">
        <v>145</v>
      </c>
      <c r="I3735" s="98">
        <v>8000.2</v>
      </c>
      <c r="J3735" s="96">
        <v>6450</v>
      </c>
      <c r="K3735" s="96">
        <v>1935</v>
      </c>
      <c r="L3735" s="33"/>
      <c r="M3735" s="96"/>
      <c r="N3735" s="96"/>
      <c r="O3735" s="96"/>
      <c r="P3735" s="96"/>
      <c r="Q3735" s="96"/>
      <c r="R3735" s="96"/>
      <c r="S3735" s="96"/>
      <c r="T3735" s="96"/>
      <c r="U3735" s="96"/>
      <c r="V3735" s="96"/>
      <c r="W3735" s="96"/>
      <c r="X3735" s="96"/>
      <c r="Y3735" s="96"/>
      <c r="Z3735" s="96"/>
    </row>
    <row r="3736" spans="2:26" ht="15" customHeight="1" x14ac:dyDescent="0.2">
      <c r="B3736" s="33" t="s">
        <v>144</v>
      </c>
      <c r="C3736" s="98">
        <v>3005.85</v>
      </c>
      <c r="D3736" s="96">
        <v>2078</v>
      </c>
      <c r="E3736" s="96">
        <v>933</v>
      </c>
      <c r="F3736" s="96"/>
      <c r="G3736" s="96"/>
      <c r="H3736" s="33"/>
      <c r="I3736" s="96"/>
      <c r="J3736" s="96"/>
      <c r="K3736" s="96"/>
      <c r="L3736" s="33"/>
      <c r="M3736" s="96"/>
      <c r="N3736" s="96"/>
      <c r="O3736" s="96"/>
      <c r="P3736" s="96"/>
      <c r="Q3736" s="96"/>
      <c r="R3736" s="96"/>
      <c r="S3736" s="96"/>
      <c r="T3736" s="96"/>
      <c r="U3736" s="96"/>
      <c r="V3736" s="96"/>
      <c r="W3736" s="96"/>
      <c r="X3736" s="96"/>
      <c r="Y3736" s="96"/>
      <c r="Z3736" s="96"/>
    </row>
    <row r="3737" spans="2:26" ht="15" customHeight="1" x14ac:dyDescent="0.2">
      <c r="B3737" s="33" t="s">
        <v>147</v>
      </c>
      <c r="C3737" s="98">
        <v>5500.6</v>
      </c>
      <c r="D3737" s="96">
        <v>3929</v>
      </c>
      <c r="E3737" s="96">
        <v>1572</v>
      </c>
      <c r="F3737" s="96"/>
      <c r="G3737" s="96"/>
      <c r="H3737" s="33"/>
      <c r="I3737" s="96"/>
      <c r="J3737" s="96"/>
      <c r="K3737" s="96"/>
      <c r="L3737" s="33"/>
      <c r="M3737" s="96"/>
      <c r="N3737" s="96"/>
      <c r="O3737" s="96"/>
      <c r="P3737" s="96"/>
      <c r="Q3737" s="96"/>
      <c r="R3737" s="96"/>
      <c r="S3737" s="96"/>
      <c r="T3737" s="96"/>
      <c r="U3737" s="96"/>
      <c r="V3737" s="96"/>
      <c r="W3737" s="96"/>
      <c r="X3737" s="96"/>
      <c r="Y3737" s="96"/>
      <c r="Z3737" s="96"/>
    </row>
    <row r="3738" spans="2:26" ht="15" customHeight="1" x14ac:dyDescent="0.2">
      <c r="B3738" s="33" t="s">
        <v>150</v>
      </c>
      <c r="C3738" s="98">
        <v>6202</v>
      </c>
      <c r="D3738" s="96">
        <v>4430</v>
      </c>
      <c r="E3738" s="96">
        <v>1772</v>
      </c>
      <c r="F3738" s="96"/>
      <c r="G3738" s="96"/>
      <c r="H3738" s="33"/>
      <c r="I3738" s="96"/>
      <c r="J3738" s="96"/>
      <c r="K3738" s="96"/>
      <c r="L3738" s="33"/>
      <c r="M3738" s="96"/>
      <c r="N3738" s="96"/>
      <c r="O3738" s="96"/>
      <c r="P3738" s="96"/>
      <c r="Q3738" s="96"/>
      <c r="R3738" s="96"/>
      <c r="S3738" s="96"/>
      <c r="T3738" s="96"/>
      <c r="U3738" s="96"/>
      <c r="V3738" s="96"/>
      <c r="W3738" s="96"/>
      <c r="X3738" s="96"/>
      <c r="Y3738" s="96"/>
      <c r="Z3738" s="96"/>
    </row>
    <row r="3739" spans="2:26" ht="15" customHeight="1" x14ac:dyDescent="0.2">
      <c r="B3739" s="33" t="s">
        <v>152</v>
      </c>
      <c r="C3739" s="98">
        <v>6202</v>
      </c>
      <c r="D3739" s="96">
        <v>4430</v>
      </c>
      <c r="E3739" s="96">
        <v>1772</v>
      </c>
      <c r="F3739" s="96"/>
      <c r="G3739" s="96"/>
      <c r="H3739" s="33"/>
      <c r="I3739" s="96"/>
      <c r="J3739" s="96"/>
      <c r="K3739" s="96"/>
      <c r="L3739" s="33"/>
      <c r="M3739" s="96"/>
      <c r="N3739" s="96"/>
      <c r="O3739" s="96"/>
      <c r="P3739" s="96"/>
      <c r="Q3739" s="96"/>
      <c r="R3739" s="96"/>
      <c r="S3739" s="96"/>
      <c r="T3739" s="96"/>
      <c r="U3739" s="96"/>
      <c r="V3739" s="96"/>
      <c r="W3739" s="96"/>
      <c r="X3739" s="96"/>
      <c r="Y3739" s="96"/>
      <c r="Z3739" s="96"/>
    </row>
    <row r="3740" spans="2:26" ht="15" customHeight="1" x14ac:dyDescent="0.2">
      <c r="B3740" s="33" t="s">
        <v>155</v>
      </c>
      <c r="C3740" s="98">
        <v>7301</v>
      </c>
      <c r="D3740" s="96">
        <v>5770</v>
      </c>
      <c r="E3740" s="96">
        <v>2086</v>
      </c>
      <c r="F3740" s="96"/>
      <c r="G3740" s="96"/>
      <c r="H3740" s="33"/>
      <c r="I3740" s="96"/>
      <c r="J3740" s="96"/>
      <c r="K3740" s="96"/>
      <c r="L3740" s="33"/>
      <c r="M3740" s="96"/>
      <c r="N3740" s="96"/>
      <c r="O3740" s="96"/>
      <c r="P3740" s="96"/>
      <c r="Q3740" s="96"/>
      <c r="R3740" s="96"/>
      <c r="S3740" s="96"/>
      <c r="T3740" s="96"/>
      <c r="U3740" s="96"/>
      <c r="V3740" s="96"/>
      <c r="W3740" s="96"/>
      <c r="X3740" s="96"/>
      <c r="Y3740" s="96"/>
      <c r="Z3740" s="96"/>
    </row>
    <row r="3741" spans="2:26" ht="15" customHeight="1" x14ac:dyDescent="0.2">
      <c r="B3741" s="33" t="s">
        <v>157</v>
      </c>
      <c r="C3741" s="98">
        <v>3800</v>
      </c>
      <c r="D3741" s="96">
        <v>3600</v>
      </c>
      <c r="E3741" s="96">
        <v>894</v>
      </c>
      <c r="F3741" s="96"/>
      <c r="G3741" s="96"/>
      <c r="H3741" s="33"/>
      <c r="I3741" s="96"/>
      <c r="J3741" s="96"/>
      <c r="K3741" s="96"/>
      <c r="L3741" s="33"/>
      <c r="M3741" s="96"/>
      <c r="N3741" s="96"/>
      <c r="O3741" s="96"/>
      <c r="P3741" s="96"/>
      <c r="Q3741" s="96"/>
      <c r="R3741" s="96"/>
      <c r="S3741" s="96"/>
      <c r="T3741" s="96"/>
      <c r="U3741" s="96"/>
      <c r="V3741" s="96"/>
      <c r="W3741" s="96"/>
      <c r="X3741" s="96"/>
      <c r="Y3741" s="96"/>
      <c r="Z3741" s="96"/>
    </row>
    <row r="3742" spans="2:26" ht="15" customHeight="1" x14ac:dyDescent="0.2">
      <c r="C3742" s="86">
        <f>D3742+E3742</f>
        <v>2002</v>
      </c>
      <c r="D3742" s="86">
        <v>1300</v>
      </c>
      <c r="E3742" s="86">
        <f>D3742*54%</f>
        <v>702</v>
      </c>
    </row>
    <row r="3743" spans="2:26" s="291" customFormat="1" ht="25.5" customHeight="1" x14ac:dyDescent="0.2"/>
    <row r="3745" spans="1:56" ht="15" customHeight="1" x14ac:dyDescent="0.2">
      <c r="A3745" s="1" t="s">
        <v>0</v>
      </c>
      <c r="B3745" s="1" t="s">
        <v>1</v>
      </c>
      <c r="C3745" s="2" t="s">
        <v>2</v>
      </c>
      <c r="D3745" s="2" t="s">
        <v>3</v>
      </c>
      <c r="E3745" s="2" t="s">
        <v>4</v>
      </c>
      <c r="F3745" s="2" t="s">
        <v>5</v>
      </c>
      <c r="G3745" s="2" t="s">
        <v>6</v>
      </c>
      <c r="H3745" s="2" t="s">
        <v>7</v>
      </c>
      <c r="I3745" s="2" t="s">
        <v>8</v>
      </c>
      <c r="J3745" s="2" t="s">
        <v>9</v>
      </c>
      <c r="K3745" s="2" t="s">
        <v>10</v>
      </c>
      <c r="L3745" s="2" t="s">
        <v>11</v>
      </c>
      <c r="M3745" s="2" t="s">
        <v>12</v>
      </c>
      <c r="N3745" s="2" t="s">
        <v>13</v>
      </c>
      <c r="O3745" s="2" t="s">
        <v>14</v>
      </c>
      <c r="P3745" s="1" t="s">
        <v>15</v>
      </c>
      <c r="Q3745" s="1" t="s">
        <v>16</v>
      </c>
      <c r="R3745" s="3" t="s">
        <v>17</v>
      </c>
      <c r="S3745" s="3" t="s">
        <v>18</v>
      </c>
      <c r="T3745" s="3" t="s">
        <v>19</v>
      </c>
      <c r="U3745" s="4" t="s">
        <v>20</v>
      </c>
      <c r="V3745" s="3" t="s">
        <v>21</v>
      </c>
      <c r="W3745" s="3" t="s">
        <v>22</v>
      </c>
      <c r="X3745" s="4" t="s">
        <v>23</v>
      </c>
      <c r="Y3745" s="5" t="s">
        <v>24</v>
      </c>
      <c r="Z3745" s="5" t="s">
        <v>25</v>
      </c>
      <c r="AA3745" s="5" t="s">
        <v>26</v>
      </c>
      <c r="AB3745" s="6" t="s">
        <v>27</v>
      </c>
      <c r="AC3745" s="6" t="s">
        <v>28</v>
      </c>
      <c r="AD3745" s="7" t="s">
        <v>29</v>
      </c>
      <c r="AE3745" s="6" t="s">
        <v>30</v>
      </c>
      <c r="AF3745" s="8" t="s">
        <v>31</v>
      </c>
      <c r="AG3745" s="8" t="s">
        <v>32</v>
      </c>
      <c r="AH3745" s="8" t="s">
        <v>33</v>
      </c>
      <c r="AI3745" s="8"/>
      <c r="AJ3745" s="8" t="s">
        <v>34</v>
      </c>
      <c r="AK3745" s="8" t="s">
        <v>35</v>
      </c>
      <c r="AL3745" s="8" t="s">
        <v>36</v>
      </c>
      <c r="AM3745" s="8" t="s">
        <v>37</v>
      </c>
      <c r="AN3745" s="8" t="s">
        <v>38</v>
      </c>
      <c r="AO3745" s="8"/>
      <c r="AP3745" s="9" t="s">
        <v>39</v>
      </c>
      <c r="AQ3745" s="9" t="s">
        <v>40</v>
      </c>
      <c r="AR3745" s="9" t="s">
        <v>33</v>
      </c>
      <c r="AS3745" s="9" t="s">
        <v>32</v>
      </c>
      <c r="AT3745" s="9" t="s">
        <v>41</v>
      </c>
      <c r="AU3745" s="9" t="s">
        <v>42</v>
      </c>
      <c r="AV3745" s="9" t="s">
        <v>43</v>
      </c>
      <c r="AW3745" s="9" t="s">
        <v>44</v>
      </c>
      <c r="AX3745" s="9" t="s">
        <v>45</v>
      </c>
      <c r="AY3745" s="9" t="s">
        <v>46</v>
      </c>
      <c r="AZ3745" s="10"/>
      <c r="BA3745" s="10"/>
      <c r="BB3745" s="10"/>
      <c r="BC3745" s="10"/>
      <c r="BD3745" s="10"/>
    </row>
    <row r="3746" spans="1:56" ht="15" customHeight="1" x14ac:dyDescent="0.2">
      <c r="A3746" s="11"/>
      <c r="B3746" s="11">
        <v>1</v>
      </c>
      <c r="C3746" s="11" t="s">
        <v>47</v>
      </c>
      <c r="D3746" s="11"/>
      <c r="E3746" s="11"/>
      <c r="F3746" s="11"/>
      <c r="G3746" s="11"/>
      <c r="H3746" s="11"/>
      <c r="I3746" s="11"/>
      <c r="J3746" s="11"/>
      <c r="K3746" s="11"/>
      <c r="L3746" s="11"/>
      <c r="M3746" s="11"/>
      <c r="N3746" s="11"/>
      <c r="O3746" s="11"/>
      <c r="P3746" s="11"/>
      <c r="Q3746" s="11"/>
      <c r="R3746" s="11"/>
      <c r="S3746" s="11"/>
      <c r="T3746" s="11"/>
      <c r="U3746" s="11"/>
      <c r="V3746" s="11"/>
      <c r="W3746" s="11"/>
      <c r="X3746" s="11"/>
      <c r="Y3746" s="11"/>
      <c r="Z3746" s="11"/>
      <c r="AA3746" s="11"/>
      <c r="AB3746" s="11"/>
      <c r="AC3746" s="11"/>
      <c r="AD3746" s="11"/>
      <c r="AE3746" s="11"/>
      <c r="AF3746" s="11"/>
      <c r="AG3746" s="11"/>
      <c r="AH3746" s="11"/>
      <c r="AI3746" s="11"/>
      <c r="AJ3746" s="11"/>
      <c r="AK3746" s="11"/>
      <c r="AL3746" s="11"/>
      <c r="AM3746" s="11"/>
      <c r="AN3746" s="11"/>
      <c r="AO3746" s="11"/>
      <c r="AP3746" s="11"/>
      <c r="AQ3746" s="11"/>
      <c r="AR3746" s="11"/>
      <c r="AS3746" s="11"/>
      <c r="AT3746" s="11"/>
      <c r="AU3746" s="11"/>
      <c r="AV3746" s="11"/>
      <c r="AW3746" s="11"/>
      <c r="AX3746" s="11"/>
      <c r="AY3746" s="11"/>
      <c r="AZ3746" s="12"/>
      <c r="BA3746" s="12"/>
      <c r="BB3746" s="12"/>
      <c r="BC3746" s="12"/>
      <c r="BD3746" s="12"/>
    </row>
    <row r="3747" spans="1:56" ht="15" customHeight="1" x14ac:dyDescent="0.2">
      <c r="A3747" s="1"/>
      <c r="B3747" s="1"/>
      <c r="C3747" s="13"/>
      <c r="D3747" s="14"/>
      <c r="E3747" s="14"/>
      <c r="F3747" s="14"/>
      <c r="G3747" s="14"/>
      <c r="H3747" s="14"/>
      <c r="I3747" s="14"/>
      <c r="J3747" s="14"/>
      <c r="K3747" s="14"/>
      <c r="L3747" s="14"/>
      <c r="M3747" s="14"/>
      <c r="N3747" s="14"/>
      <c r="O3747" s="14"/>
      <c r="P3747" s="14"/>
      <c r="Q3747" s="14"/>
      <c r="R3747" s="4"/>
      <c r="S3747" s="4"/>
      <c r="T3747" s="4"/>
      <c r="U3747" s="4"/>
      <c r="V3747" s="4"/>
      <c r="W3747" s="4"/>
      <c r="X3747" s="4"/>
      <c r="Y3747" s="4"/>
      <c r="Z3747" s="4"/>
      <c r="AA3747" s="4"/>
      <c r="AB3747" s="8"/>
      <c r="AC3747" s="8"/>
      <c r="AD3747" s="8"/>
      <c r="AE3747" s="8"/>
      <c r="AF3747" s="8"/>
      <c r="AG3747" s="8"/>
      <c r="AH3747" s="8"/>
      <c r="AI3747" s="8"/>
      <c r="AJ3747" s="8"/>
      <c r="AK3747" s="8"/>
      <c r="AL3747" s="8"/>
      <c r="AM3747" s="8"/>
      <c r="AN3747" s="8"/>
      <c r="AO3747" s="8"/>
      <c r="AP3747" s="15"/>
      <c r="AQ3747" s="15"/>
      <c r="AR3747" s="15"/>
      <c r="AS3747" s="15"/>
      <c r="AT3747" s="15"/>
      <c r="AU3747" s="15"/>
      <c r="AV3747" s="15"/>
      <c r="AW3747" s="15"/>
      <c r="AX3747" s="15"/>
      <c r="AY3747" s="15"/>
      <c r="AZ3747" s="10"/>
      <c r="BA3747" s="10"/>
      <c r="BB3747" s="10"/>
      <c r="BC3747" s="10"/>
      <c r="BD3747" s="10"/>
    </row>
    <row r="3748" spans="1:56" ht="15" customHeight="1" x14ac:dyDescent="0.2">
      <c r="A3748" s="1"/>
      <c r="B3748" s="16">
        <v>1</v>
      </c>
      <c r="C3748" s="293" t="s">
        <v>49</v>
      </c>
      <c r="D3748" s="18"/>
      <c r="E3748" s="14"/>
      <c r="F3748" s="14"/>
      <c r="G3748" s="14"/>
      <c r="H3748" s="14"/>
      <c r="I3748" s="14"/>
      <c r="J3748" s="14"/>
      <c r="K3748" s="14"/>
      <c r="L3748" s="14"/>
      <c r="M3748" s="14"/>
      <c r="N3748" s="14"/>
      <c r="O3748" s="14"/>
      <c r="P3748" s="14"/>
      <c r="Q3748" s="14"/>
      <c r="R3748" s="4"/>
      <c r="S3748" s="4"/>
      <c r="T3748" s="4"/>
      <c r="U3748" s="4"/>
      <c r="V3748" s="4"/>
      <c r="W3748" s="4"/>
      <c r="X3748" s="4"/>
      <c r="Y3748" s="4"/>
      <c r="Z3748" s="4"/>
      <c r="AA3748" s="4"/>
      <c r="AB3748" s="8"/>
      <c r="AC3748" s="8"/>
      <c r="AD3748" s="8"/>
      <c r="AE3748" s="8"/>
      <c r="AF3748" s="8">
        <v>1</v>
      </c>
      <c r="AG3748" s="8">
        <v>1</v>
      </c>
      <c r="AH3748" s="8"/>
      <c r="AI3748" s="8"/>
      <c r="AJ3748" s="8"/>
      <c r="AK3748" s="8"/>
      <c r="AL3748" s="8"/>
      <c r="AM3748" s="8"/>
      <c r="AN3748" s="8"/>
      <c r="AO3748" s="8"/>
      <c r="AP3748" s="15"/>
      <c r="AQ3748" s="15"/>
      <c r="AR3748" s="15"/>
      <c r="AS3748" s="15"/>
      <c r="AT3748" s="15"/>
      <c r="AU3748" s="15"/>
      <c r="AV3748" s="15"/>
      <c r="AW3748" s="15"/>
      <c r="AX3748" s="15"/>
      <c r="AY3748" s="15"/>
      <c r="BB3748" s="10"/>
      <c r="BC3748" s="10"/>
      <c r="BD3748" s="10"/>
    </row>
    <row r="3749" spans="1:56" ht="15" customHeight="1" x14ac:dyDescent="0.2">
      <c r="A3749" s="19"/>
      <c r="B3749" s="20">
        <v>2</v>
      </c>
      <c r="C3749" s="293" t="s">
        <v>48</v>
      </c>
      <c r="D3749" s="18"/>
      <c r="E3749" s="14"/>
      <c r="F3749" s="14"/>
      <c r="G3749" s="14"/>
      <c r="H3749" s="14"/>
      <c r="I3749" s="14"/>
      <c r="J3749" s="14"/>
      <c r="K3749" s="14">
        <v>2</v>
      </c>
      <c r="L3749" s="14"/>
      <c r="M3749" s="14"/>
      <c r="N3749" s="14"/>
      <c r="O3749" s="14"/>
      <c r="P3749" s="14"/>
      <c r="Q3749" s="14"/>
      <c r="R3749" s="4"/>
      <c r="S3749" s="4"/>
      <c r="T3749" s="4"/>
      <c r="U3749" s="4"/>
      <c r="V3749" s="4"/>
      <c r="W3749" s="4"/>
      <c r="X3749" s="4"/>
      <c r="Y3749" s="4"/>
      <c r="Z3749" s="4"/>
      <c r="AA3749" s="4"/>
      <c r="AB3749" s="8"/>
      <c r="AC3749" s="8"/>
      <c r="AD3749" s="8"/>
      <c r="AE3749" s="8"/>
      <c r="AF3749" s="8"/>
      <c r="AG3749" s="8"/>
      <c r="AH3749" s="8"/>
      <c r="AI3749" s="8"/>
      <c r="AJ3749" s="8"/>
      <c r="AK3749" s="8"/>
      <c r="AL3749" s="8"/>
      <c r="AM3749" s="8"/>
      <c r="AN3749" s="8"/>
      <c r="AO3749" s="8"/>
      <c r="AP3749" s="15"/>
      <c r="AQ3749" s="15"/>
      <c r="AR3749" s="15"/>
      <c r="AS3749" s="15"/>
      <c r="AT3749" s="15"/>
      <c r="AU3749" s="15"/>
      <c r="AV3749" s="15"/>
      <c r="AW3749" s="15"/>
      <c r="AX3749" s="15"/>
      <c r="AY3749" s="15"/>
    </row>
    <row r="3750" spans="1:56" ht="15" customHeight="1" x14ac:dyDescent="0.2">
      <c r="A3750" s="1"/>
      <c r="B3750" s="16">
        <v>3</v>
      </c>
      <c r="C3750" s="17" t="s">
        <v>50</v>
      </c>
      <c r="D3750" s="18"/>
      <c r="E3750" s="14"/>
      <c r="F3750" s="14"/>
      <c r="G3750" s="14"/>
      <c r="H3750" s="14"/>
      <c r="I3750" s="14"/>
      <c r="J3750" s="14"/>
      <c r="K3750" s="14"/>
      <c r="L3750" s="14"/>
      <c r="M3750" s="14"/>
      <c r="N3750" s="14"/>
      <c r="O3750" s="14"/>
      <c r="P3750" s="14"/>
      <c r="Q3750" s="14"/>
      <c r="R3750" s="4"/>
      <c r="S3750" s="4"/>
      <c r="T3750" s="4"/>
      <c r="U3750" s="4"/>
      <c r="V3750" s="4"/>
      <c r="W3750" s="4"/>
      <c r="X3750" s="4"/>
      <c r="Y3750" s="4"/>
      <c r="Z3750" s="4"/>
      <c r="AA3750" s="4"/>
      <c r="AB3750" s="8"/>
      <c r="AC3750" s="8"/>
      <c r="AD3750" s="8"/>
      <c r="AE3750" s="8"/>
      <c r="AF3750" s="8"/>
      <c r="AG3750" s="8"/>
      <c r="AH3750" s="8"/>
      <c r="AI3750" s="8"/>
      <c r="AJ3750" s="8"/>
      <c r="AK3750" s="8"/>
      <c r="AL3750" s="8"/>
      <c r="AM3750" s="8"/>
      <c r="AN3750" s="8"/>
      <c r="AO3750" s="8"/>
      <c r="AP3750" s="15"/>
      <c r="AQ3750" s="15"/>
      <c r="AR3750" s="15"/>
      <c r="AS3750" s="15"/>
      <c r="AT3750" s="15"/>
      <c r="AU3750" s="15"/>
      <c r="AV3750" s="15"/>
      <c r="AW3750" s="15"/>
      <c r="AX3750" s="15"/>
      <c r="AY3750" s="15"/>
      <c r="AZ3750" s="10"/>
      <c r="BA3750" s="10"/>
      <c r="BB3750" s="10"/>
      <c r="BC3750" s="10"/>
      <c r="BD3750" s="10"/>
    </row>
    <row r="3751" spans="1:56" ht="15" customHeight="1" x14ac:dyDescent="0.2">
      <c r="A3751" s="1"/>
      <c r="B3751" s="16">
        <v>4</v>
      </c>
      <c r="C3751" s="17" t="s">
        <v>51</v>
      </c>
      <c r="D3751" s="18"/>
      <c r="E3751" s="14"/>
      <c r="F3751" s="14"/>
      <c r="G3751" s="14"/>
      <c r="H3751" s="14"/>
      <c r="I3751" s="14"/>
      <c r="J3751" s="14"/>
      <c r="K3751" s="14"/>
      <c r="L3751" s="14"/>
      <c r="M3751" s="14"/>
      <c r="N3751" s="14"/>
      <c r="O3751" s="14"/>
      <c r="P3751" s="14"/>
      <c r="Q3751" s="14"/>
      <c r="R3751" s="4"/>
      <c r="S3751" s="4"/>
      <c r="T3751" s="4"/>
      <c r="U3751" s="4"/>
      <c r="V3751" s="4"/>
      <c r="W3751" s="4"/>
      <c r="X3751" s="4"/>
      <c r="Y3751" s="4"/>
      <c r="Z3751" s="4"/>
      <c r="AA3751" s="4"/>
      <c r="AB3751" s="8"/>
      <c r="AC3751" s="8"/>
      <c r="AD3751" s="8"/>
      <c r="AE3751" s="8"/>
      <c r="AF3751" s="8"/>
      <c r="AG3751" s="8"/>
      <c r="AH3751" s="8"/>
      <c r="AI3751" s="8"/>
      <c r="AJ3751" s="8"/>
      <c r="AK3751" s="8"/>
      <c r="AL3751" s="8"/>
      <c r="AM3751" s="8"/>
      <c r="AN3751" s="8"/>
      <c r="AO3751" s="8"/>
      <c r="AP3751" s="15"/>
      <c r="AQ3751" s="15"/>
      <c r="AR3751" s="15"/>
      <c r="AS3751" s="15"/>
      <c r="AT3751" s="15"/>
      <c r="AU3751" s="15"/>
      <c r="AV3751" s="15"/>
      <c r="AW3751" s="15"/>
      <c r="AX3751" s="15"/>
      <c r="AY3751" s="15"/>
      <c r="AZ3751" s="10"/>
      <c r="BA3751" s="10"/>
      <c r="BB3751" s="10"/>
      <c r="BC3751" s="10"/>
      <c r="BD3751" s="10"/>
    </row>
    <row r="3752" spans="1:56" ht="15" customHeight="1" x14ac:dyDescent="0.2">
      <c r="A3752" s="1"/>
      <c r="B3752" s="21">
        <v>5</v>
      </c>
      <c r="C3752" s="17" t="s">
        <v>52</v>
      </c>
      <c r="D3752" s="18"/>
      <c r="E3752" s="14"/>
      <c r="F3752" s="14"/>
      <c r="G3752" s="14"/>
      <c r="H3752" s="14"/>
      <c r="I3752" s="14"/>
      <c r="J3752" s="14"/>
      <c r="K3752" s="14"/>
      <c r="L3752" s="14"/>
      <c r="M3752" s="14"/>
      <c r="N3752" s="14"/>
      <c r="O3752" s="14"/>
      <c r="P3752" s="14"/>
      <c r="Q3752" s="14"/>
      <c r="R3752" s="4"/>
      <c r="S3752" s="4"/>
      <c r="T3752" s="4"/>
      <c r="U3752" s="4"/>
      <c r="V3752" s="4"/>
      <c r="W3752" s="4"/>
      <c r="X3752" s="4"/>
      <c r="Y3752" s="4"/>
      <c r="Z3752" s="4"/>
      <c r="AA3752" s="4"/>
      <c r="AB3752" s="8"/>
      <c r="AC3752" s="8"/>
      <c r="AD3752" s="8"/>
      <c r="AE3752" s="8"/>
      <c r="AF3752" s="8"/>
      <c r="AG3752" s="8"/>
      <c r="AH3752" s="8"/>
      <c r="AI3752" s="8"/>
      <c r="AJ3752" s="8"/>
      <c r="AK3752" s="8"/>
      <c r="AL3752" s="8"/>
      <c r="AM3752" s="8"/>
      <c r="AN3752" s="8"/>
      <c r="AO3752" s="8"/>
      <c r="AP3752" s="15"/>
      <c r="AQ3752" s="15"/>
      <c r="AR3752" s="15"/>
      <c r="AS3752" s="15"/>
      <c r="AT3752" s="15"/>
      <c r="AU3752" s="15"/>
      <c r="AV3752" s="15"/>
      <c r="AW3752" s="15"/>
      <c r="AX3752" s="15"/>
      <c r="AY3752" s="15"/>
      <c r="AZ3752" s="10"/>
      <c r="BA3752" s="10"/>
      <c r="BB3752" s="10"/>
      <c r="BC3752" s="10"/>
      <c r="BD3752" s="10"/>
    </row>
    <row r="3753" spans="1:56" ht="15" customHeight="1" x14ac:dyDescent="0.2">
      <c r="A3753" s="22"/>
      <c r="B3753" s="23">
        <v>6</v>
      </c>
      <c r="C3753" s="17" t="s">
        <v>53</v>
      </c>
      <c r="D3753" s="18"/>
      <c r="E3753" s="14"/>
      <c r="F3753" s="14"/>
      <c r="G3753" s="14"/>
      <c r="H3753" s="14"/>
      <c r="I3753" s="14"/>
      <c r="J3753" s="14"/>
      <c r="K3753" s="14"/>
      <c r="L3753" s="14"/>
      <c r="M3753" s="14"/>
      <c r="N3753" s="14"/>
      <c r="O3753" s="14"/>
      <c r="P3753" s="14"/>
      <c r="Q3753" s="14"/>
      <c r="R3753" s="4"/>
      <c r="S3753" s="4"/>
      <c r="T3753" s="4"/>
      <c r="U3753" s="4"/>
      <c r="V3753" s="4"/>
      <c r="W3753" s="4"/>
      <c r="X3753" s="4"/>
      <c r="Y3753" s="4"/>
      <c r="Z3753" s="4"/>
      <c r="AA3753" s="4"/>
      <c r="AB3753" s="8"/>
      <c r="AC3753" s="8"/>
      <c r="AD3753" s="8"/>
      <c r="AE3753" s="8"/>
      <c r="AF3753" s="8"/>
      <c r="AG3753" s="8"/>
      <c r="AH3753" s="8"/>
      <c r="AI3753" s="8"/>
      <c r="AJ3753" s="8"/>
      <c r="AK3753" s="8"/>
      <c r="AL3753" s="8"/>
      <c r="AM3753" s="8"/>
      <c r="AN3753" s="8"/>
      <c r="AO3753" s="8"/>
      <c r="AP3753" s="15"/>
      <c r="AQ3753" s="15"/>
      <c r="AR3753" s="15"/>
      <c r="AS3753" s="15"/>
      <c r="AT3753" s="15"/>
      <c r="AU3753" s="15"/>
      <c r="AV3753" s="15"/>
      <c r="AW3753" s="15"/>
      <c r="AX3753" s="15"/>
      <c r="AY3753" s="15"/>
      <c r="AZ3753" s="10"/>
      <c r="BA3753" s="10"/>
      <c r="BB3753" s="10"/>
      <c r="BC3753" s="10"/>
      <c r="BD3753" s="10"/>
    </row>
    <row r="3754" spans="1:56" ht="15" customHeight="1" x14ac:dyDescent="0.2">
      <c r="A3754" s="24"/>
      <c r="B3754" s="25"/>
      <c r="C3754" s="293" t="s">
        <v>54</v>
      </c>
      <c r="D3754" s="18"/>
      <c r="E3754" s="14"/>
      <c r="F3754" s="14"/>
      <c r="G3754" s="14"/>
      <c r="H3754" s="14"/>
      <c r="I3754" s="14"/>
      <c r="J3754" s="14"/>
      <c r="K3754" s="14"/>
      <c r="L3754" s="14"/>
      <c r="M3754" s="14"/>
      <c r="N3754" s="14"/>
      <c r="O3754" s="14"/>
      <c r="P3754" s="14"/>
      <c r="Q3754" s="14"/>
      <c r="R3754" s="4"/>
      <c r="S3754" s="4"/>
      <c r="T3754" s="4"/>
      <c r="U3754" s="4"/>
      <c r="V3754" s="4"/>
      <c r="W3754" s="4"/>
      <c r="X3754" s="4"/>
      <c r="Y3754" s="4"/>
      <c r="Z3754" s="4"/>
      <c r="AA3754" s="4"/>
      <c r="AB3754" s="8">
        <v>13</v>
      </c>
      <c r="AC3754" s="8"/>
      <c r="AD3754" s="8"/>
      <c r="AE3754" s="8"/>
      <c r="AF3754" s="8"/>
      <c r="AG3754" s="8"/>
      <c r="AH3754" s="8"/>
      <c r="AI3754" s="8"/>
      <c r="AJ3754" s="8"/>
      <c r="AK3754" s="8"/>
      <c r="AL3754" s="8"/>
      <c r="AM3754" s="8"/>
      <c r="AN3754" s="8"/>
      <c r="AO3754" s="8"/>
      <c r="AP3754" s="15"/>
      <c r="AQ3754" s="15"/>
      <c r="AR3754" s="15"/>
      <c r="AS3754" s="15"/>
      <c r="AT3754" s="15"/>
      <c r="AU3754" s="9"/>
      <c r="AV3754" s="15"/>
      <c r="AW3754" s="15"/>
      <c r="AX3754" s="15"/>
      <c r="AY3754" s="15"/>
      <c r="AZ3754" s="10"/>
      <c r="BA3754" s="10"/>
      <c r="BB3754" s="10"/>
      <c r="BC3754" s="10"/>
      <c r="BD3754" s="10"/>
    </row>
    <row r="3755" spans="1:56" ht="15" customHeight="1" x14ac:dyDescent="0.2">
      <c r="A3755" s="1"/>
      <c r="B3755" s="24"/>
      <c r="C3755" s="17"/>
      <c r="D3755" s="18"/>
      <c r="E3755" s="14"/>
      <c r="F3755" s="14"/>
      <c r="G3755" s="14"/>
      <c r="H3755" s="14"/>
      <c r="I3755" s="14"/>
      <c r="J3755" s="14"/>
      <c r="K3755" s="14"/>
      <c r="L3755" s="14"/>
      <c r="M3755" s="14"/>
      <c r="N3755" s="14"/>
      <c r="O3755" s="14"/>
      <c r="P3755" s="14"/>
      <c r="Q3755" s="14"/>
      <c r="R3755" s="4"/>
      <c r="S3755" s="4"/>
      <c r="T3755" s="4"/>
      <c r="U3755" s="4"/>
      <c r="V3755" s="4"/>
      <c r="W3755" s="4"/>
      <c r="X3755" s="4"/>
      <c r="Y3755" s="4"/>
      <c r="Z3755" s="4"/>
      <c r="AA3755" s="4"/>
      <c r="AB3755" s="8"/>
      <c r="AC3755" s="8"/>
      <c r="AD3755" s="8"/>
      <c r="AE3755" s="8"/>
      <c r="AF3755" s="8"/>
      <c r="AG3755" s="8"/>
      <c r="AH3755" s="8"/>
      <c r="AI3755" s="8"/>
      <c r="AJ3755" s="8"/>
      <c r="AK3755" s="8"/>
      <c r="AL3755" s="8"/>
      <c r="AM3755" s="8"/>
      <c r="AN3755" s="8"/>
      <c r="AO3755" s="8"/>
      <c r="AP3755" s="15"/>
      <c r="AQ3755" s="15"/>
      <c r="AR3755" s="15"/>
      <c r="AS3755" s="15"/>
      <c r="AT3755" s="15"/>
      <c r="AU3755" s="15"/>
      <c r="AV3755" s="15"/>
      <c r="AW3755" s="15"/>
      <c r="AX3755" s="15"/>
      <c r="AY3755" s="15"/>
      <c r="AZ3755" s="10"/>
      <c r="BA3755" s="10"/>
      <c r="BB3755" s="10"/>
      <c r="BC3755" s="10"/>
      <c r="BD3755" s="10"/>
    </row>
    <row r="3756" spans="1:56" ht="15" customHeight="1" x14ac:dyDescent="0.2">
      <c r="A3756" s="1"/>
      <c r="B3756" s="26">
        <v>7</v>
      </c>
      <c r="C3756" s="293" t="s">
        <v>55</v>
      </c>
      <c r="D3756" s="18"/>
      <c r="E3756" s="14"/>
      <c r="F3756" s="14"/>
      <c r="G3756" s="14"/>
      <c r="H3756" s="14"/>
      <c r="I3756" s="14"/>
      <c r="J3756" s="14"/>
      <c r="K3756" s="14">
        <v>2</v>
      </c>
      <c r="L3756" s="14"/>
      <c r="M3756" s="14"/>
      <c r="N3756" s="14"/>
      <c r="O3756" s="14"/>
      <c r="P3756" s="14"/>
      <c r="Q3756" s="14"/>
      <c r="R3756" s="4"/>
      <c r="S3756" s="4"/>
      <c r="T3756" s="4"/>
      <c r="U3756" s="4"/>
      <c r="V3756" s="4"/>
      <c r="W3756" s="4"/>
      <c r="X3756" s="4"/>
      <c r="Y3756" s="4"/>
      <c r="Z3756" s="4"/>
      <c r="AA3756" s="4"/>
      <c r="AB3756" s="8"/>
      <c r="AC3756" s="8"/>
      <c r="AD3756" s="8"/>
      <c r="AE3756" s="8"/>
      <c r="AF3756" s="8"/>
      <c r="AG3756" s="8"/>
      <c r="AH3756" s="8"/>
      <c r="AI3756" s="8"/>
      <c r="AJ3756" s="8"/>
      <c r="AK3756" s="8"/>
      <c r="AL3756" s="8"/>
      <c r="AM3756" s="8"/>
      <c r="AN3756" s="8"/>
      <c r="AO3756" s="8"/>
      <c r="AP3756" s="15"/>
      <c r="AQ3756" s="15"/>
      <c r="AR3756" s="15"/>
      <c r="AS3756" s="15"/>
      <c r="AT3756" s="15"/>
      <c r="AU3756" s="15"/>
      <c r="AV3756" s="15"/>
      <c r="AW3756" s="15"/>
      <c r="AX3756" s="15"/>
      <c r="AY3756" s="15"/>
      <c r="AZ3756" s="10"/>
      <c r="BA3756" s="10"/>
      <c r="BB3756" s="10"/>
      <c r="BC3756" s="10"/>
      <c r="BD3756" s="10"/>
    </row>
    <row r="3757" spans="1:56" ht="15" customHeight="1" x14ac:dyDescent="0.2">
      <c r="A3757" s="1"/>
      <c r="B3757" s="26">
        <v>8</v>
      </c>
      <c r="C3757" s="27" t="s">
        <v>56</v>
      </c>
      <c r="D3757" s="18"/>
      <c r="E3757" s="14"/>
      <c r="F3757" s="14"/>
      <c r="G3757" s="14"/>
      <c r="H3757" s="14"/>
      <c r="I3757" s="14"/>
      <c r="J3757" s="14"/>
      <c r="K3757" s="14"/>
      <c r="L3757" s="14"/>
      <c r="M3757" s="14"/>
      <c r="N3757" s="14"/>
      <c r="O3757" s="14"/>
      <c r="P3757" s="14"/>
      <c r="Q3757" s="14"/>
      <c r="R3757" s="4"/>
      <c r="S3757" s="4"/>
      <c r="T3757" s="4"/>
      <c r="U3757" s="4"/>
      <c r="V3757" s="4"/>
      <c r="W3757" s="4"/>
      <c r="X3757" s="4"/>
      <c r="Y3757" s="4"/>
      <c r="Z3757" s="4"/>
      <c r="AA3757" s="4"/>
      <c r="AB3757" s="8"/>
      <c r="AC3757" s="8"/>
      <c r="AD3757" s="8"/>
      <c r="AE3757" s="8"/>
      <c r="AF3757" s="8"/>
      <c r="AG3757" s="8"/>
      <c r="AH3757" s="8"/>
      <c r="AI3757" s="8"/>
      <c r="AJ3757" s="8"/>
      <c r="AK3757" s="8"/>
      <c r="AL3757" s="8"/>
      <c r="AM3757" s="8"/>
      <c r="AN3757" s="8"/>
      <c r="AO3757" s="8"/>
      <c r="AP3757" s="15"/>
      <c r="AQ3757" s="15"/>
      <c r="AR3757" s="15"/>
      <c r="AS3757" s="15"/>
      <c r="AT3757" s="15"/>
      <c r="AU3757" s="15"/>
      <c r="AV3757" s="15"/>
      <c r="AW3757" s="15"/>
      <c r="AX3757" s="15"/>
      <c r="AY3757" s="15"/>
      <c r="AZ3757" s="10"/>
      <c r="BA3757" s="10"/>
      <c r="BB3757" s="10"/>
      <c r="BC3757" s="10"/>
      <c r="BD3757" s="10"/>
    </row>
    <row r="3758" spans="1:56" ht="15" customHeight="1" x14ac:dyDescent="0.2">
      <c r="A3758" s="1"/>
      <c r="B3758" s="26">
        <v>9</v>
      </c>
      <c r="C3758" s="17" t="s">
        <v>57</v>
      </c>
      <c r="D3758" s="18"/>
      <c r="E3758" s="14"/>
      <c r="F3758" s="14"/>
      <c r="G3758" s="14"/>
      <c r="H3758" s="14"/>
      <c r="I3758" s="14"/>
      <c r="J3758" s="14"/>
      <c r="K3758" s="14"/>
      <c r="L3758" s="14"/>
      <c r="M3758" s="14"/>
      <c r="N3758" s="14"/>
      <c r="O3758" s="14"/>
      <c r="P3758" s="14"/>
      <c r="Q3758" s="14"/>
      <c r="R3758" s="4"/>
      <c r="S3758" s="4"/>
      <c r="T3758" s="4"/>
      <c r="U3758" s="4"/>
      <c r="V3758" s="4"/>
      <c r="W3758" s="4"/>
      <c r="X3758" s="4"/>
      <c r="Y3758" s="4"/>
      <c r="Z3758" s="4"/>
      <c r="AA3758" s="4"/>
      <c r="AB3758" s="8"/>
      <c r="AC3758" s="8"/>
      <c r="AD3758" s="8"/>
      <c r="AE3758" s="8"/>
      <c r="AF3758" s="8"/>
      <c r="AG3758" s="8"/>
      <c r="AH3758" s="8"/>
      <c r="AI3758" s="8"/>
      <c r="AJ3758" s="8"/>
      <c r="AK3758" s="8"/>
      <c r="AL3758" s="8"/>
      <c r="AM3758" s="8"/>
      <c r="AN3758" s="8"/>
      <c r="AO3758" s="8"/>
      <c r="AP3758" s="15"/>
      <c r="AQ3758" s="15"/>
      <c r="AR3758" s="15"/>
      <c r="AS3758" s="15"/>
      <c r="AT3758" s="15"/>
      <c r="AU3758" s="15"/>
      <c r="AV3758" s="15"/>
      <c r="AW3758" s="15"/>
      <c r="AX3758" s="15"/>
      <c r="AY3758" s="15"/>
      <c r="AZ3758" s="10"/>
      <c r="BA3758" s="10"/>
      <c r="BB3758" s="10"/>
      <c r="BC3758" s="10"/>
      <c r="BD3758" s="10"/>
    </row>
    <row r="3759" spans="1:56" ht="15" customHeight="1" x14ac:dyDescent="0.2">
      <c r="A3759" s="1"/>
      <c r="B3759" s="24"/>
      <c r="C3759" s="17"/>
      <c r="D3759" s="18"/>
      <c r="E3759" s="14"/>
      <c r="F3759" s="14"/>
      <c r="G3759" s="14"/>
      <c r="H3759" s="14"/>
      <c r="I3759" s="14"/>
      <c r="J3759" s="14"/>
      <c r="K3759" s="14"/>
      <c r="L3759" s="14"/>
      <c r="M3759" s="14"/>
      <c r="N3759" s="14"/>
      <c r="O3759" s="14"/>
      <c r="P3759" s="14"/>
      <c r="Q3759" s="14"/>
      <c r="R3759" s="4"/>
      <c r="S3759" s="4"/>
      <c r="T3759" s="4"/>
      <c r="U3759" s="4"/>
      <c r="V3759" s="4"/>
      <c r="W3759" s="4"/>
      <c r="X3759" s="4"/>
      <c r="Y3759" s="4"/>
      <c r="Z3759" s="4"/>
      <c r="AA3759" s="4"/>
      <c r="AB3759" s="8"/>
      <c r="AC3759" s="28"/>
      <c r="AD3759" s="8"/>
      <c r="AE3759" s="8"/>
      <c r="AF3759" s="8"/>
      <c r="AG3759" s="8"/>
      <c r="AH3759" s="8"/>
      <c r="AI3759" s="8"/>
      <c r="AJ3759" s="8"/>
      <c r="AK3759" s="8"/>
      <c r="AL3759" s="8"/>
      <c r="AM3759" s="8"/>
      <c r="AN3759" s="8"/>
      <c r="AO3759" s="8"/>
      <c r="AP3759" s="15"/>
      <c r="AQ3759" s="15"/>
      <c r="AR3759" s="15"/>
      <c r="AS3759" s="15"/>
      <c r="AT3759" s="15"/>
      <c r="AU3759" s="15"/>
      <c r="AV3759" s="15"/>
      <c r="AW3759" s="15"/>
      <c r="AX3759" s="15"/>
      <c r="AY3759" s="15"/>
      <c r="AZ3759" s="10"/>
      <c r="BA3759" s="10"/>
      <c r="BB3759" s="10"/>
      <c r="BC3759" s="10"/>
      <c r="BD3759" s="10"/>
    </row>
    <row r="3760" spans="1:56" ht="15" customHeight="1" x14ac:dyDescent="0.2">
      <c r="A3760" s="22"/>
      <c r="B3760" s="29">
        <v>10</v>
      </c>
      <c r="C3760" s="17" t="s">
        <v>58</v>
      </c>
      <c r="D3760" s="18"/>
      <c r="E3760" s="14"/>
      <c r="F3760" s="14"/>
      <c r="G3760" s="14"/>
      <c r="H3760" s="14"/>
      <c r="I3760" s="14"/>
      <c r="J3760" s="14"/>
      <c r="K3760" s="14"/>
      <c r="L3760" s="14"/>
      <c r="M3760" s="14"/>
      <c r="N3760" s="14"/>
      <c r="O3760" s="14"/>
      <c r="P3760" s="14"/>
      <c r="Q3760" s="14"/>
      <c r="R3760" s="4"/>
      <c r="S3760" s="4"/>
      <c r="T3760" s="4"/>
      <c r="U3760" s="4"/>
      <c r="V3760" s="4"/>
      <c r="W3760" s="4"/>
      <c r="X3760" s="4"/>
      <c r="Y3760" s="4"/>
      <c r="Z3760" s="4"/>
      <c r="AA3760" s="4"/>
      <c r="AB3760" s="8"/>
      <c r="AC3760" s="8"/>
      <c r="AD3760" s="8"/>
      <c r="AE3760" s="8"/>
      <c r="AF3760" s="8"/>
      <c r="AG3760" s="8"/>
      <c r="AH3760" s="8"/>
      <c r="AI3760" s="8"/>
      <c r="AJ3760" s="8"/>
      <c r="AK3760" s="8"/>
      <c r="AL3760" s="8"/>
      <c r="AM3760" s="8"/>
      <c r="AN3760" s="8"/>
      <c r="AO3760" s="8"/>
      <c r="AP3760" s="15"/>
      <c r="AQ3760" s="15"/>
      <c r="AR3760" s="15"/>
      <c r="AS3760" s="15"/>
      <c r="AT3760" s="15"/>
      <c r="AU3760" s="15"/>
      <c r="AV3760" s="15"/>
      <c r="AW3760" s="15"/>
      <c r="AX3760" s="15"/>
      <c r="AY3760" s="15"/>
      <c r="AZ3760" s="10"/>
      <c r="BA3760" s="10"/>
      <c r="BB3760" s="10"/>
      <c r="BC3760" s="10"/>
      <c r="BD3760" s="10"/>
    </row>
    <row r="3761" spans="1:56" ht="15" customHeight="1" x14ac:dyDescent="0.2">
      <c r="A3761" s="1"/>
      <c r="B3761" s="30">
        <v>11</v>
      </c>
      <c r="C3761" s="17" t="s">
        <v>59</v>
      </c>
      <c r="D3761" s="18"/>
      <c r="E3761" s="14"/>
      <c r="F3761" s="14"/>
      <c r="G3761" s="14"/>
      <c r="H3761" s="14"/>
      <c r="I3761" s="14"/>
      <c r="J3761" s="14"/>
      <c r="K3761" s="14"/>
      <c r="L3761" s="14"/>
      <c r="M3761" s="14"/>
      <c r="N3761" s="14"/>
      <c r="O3761" s="14"/>
      <c r="P3761" s="14"/>
      <c r="Q3761" s="14"/>
      <c r="R3761" s="4"/>
      <c r="S3761" s="4"/>
      <c r="T3761" s="4"/>
      <c r="U3761" s="4"/>
      <c r="V3761" s="4"/>
      <c r="W3761" s="4"/>
      <c r="X3761" s="4"/>
      <c r="Y3761" s="4"/>
      <c r="Z3761" s="4"/>
      <c r="AA3761" s="4"/>
      <c r="AB3761" s="8"/>
      <c r="AC3761" s="8"/>
      <c r="AD3761" s="8"/>
      <c r="AE3761" s="8"/>
      <c r="AF3761" s="8"/>
      <c r="AG3761" s="8"/>
      <c r="AH3761" s="8"/>
      <c r="AI3761" s="8"/>
      <c r="AJ3761" s="8"/>
      <c r="AK3761" s="8"/>
      <c r="AL3761" s="8"/>
      <c r="AM3761" s="8"/>
      <c r="AN3761" s="8"/>
      <c r="AO3761" s="8"/>
      <c r="AP3761" s="15"/>
      <c r="AQ3761" s="15"/>
      <c r="AR3761" s="15"/>
      <c r="AS3761" s="15"/>
      <c r="AT3761" s="15"/>
      <c r="AU3761" s="15"/>
      <c r="AV3761" s="15"/>
      <c r="AW3761" s="15"/>
      <c r="AX3761" s="15"/>
      <c r="AY3761" s="15"/>
      <c r="AZ3761" s="10"/>
      <c r="BA3761" s="10"/>
      <c r="BB3761" s="10"/>
      <c r="BC3761" s="10"/>
      <c r="BD3761" s="10"/>
    </row>
    <row r="3762" spans="1:56" ht="15" customHeight="1" x14ac:dyDescent="0.2">
      <c r="A3762" s="1"/>
      <c r="B3762" s="31">
        <v>12</v>
      </c>
      <c r="C3762" s="17" t="s">
        <v>60</v>
      </c>
      <c r="D3762" s="18"/>
      <c r="E3762" s="14"/>
      <c r="F3762" s="14"/>
      <c r="G3762" s="14"/>
      <c r="H3762" s="14"/>
      <c r="I3762" s="14"/>
      <c r="J3762" s="14"/>
      <c r="K3762" s="14"/>
      <c r="L3762" s="14"/>
      <c r="M3762" s="14"/>
      <c r="N3762" s="14"/>
      <c r="O3762" s="14"/>
      <c r="P3762" s="14"/>
      <c r="Q3762" s="14"/>
      <c r="R3762" s="4"/>
      <c r="S3762" s="4"/>
      <c r="T3762" s="4"/>
      <c r="U3762" s="4"/>
      <c r="V3762" s="4"/>
      <c r="W3762" s="4"/>
      <c r="X3762" s="4"/>
      <c r="Y3762" s="4"/>
      <c r="Z3762" s="4"/>
      <c r="AA3762" s="4"/>
      <c r="AB3762" s="8"/>
      <c r="AC3762" s="8"/>
      <c r="AD3762" s="8"/>
      <c r="AE3762" s="8"/>
      <c r="AF3762" s="8"/>
      <c r="AG3762" s="8"/>
      <c r="AH3762" s="8"/>
      <c r="AI3762" s="8"/>
      <c r="AJ3762" s="8"/>
      <c r="AK3762" s="8"/>
      <c r="AL3762" s="8"/>
      <c r="AM3762" s="8"/>
      <c r="AN3762" s="8"/>
      <c r="AO3762" s="8"/>
      <c r="AP3762" s="15"/>
      <c r="AQ3762" s="15"/>
      <c r="AR3762" s="15"/>
      <c r="AS3762" s="15"/>
      <c r="AT3762" s="9"/>
      <c r="AU3762" s="15"/>
      <c r="AV3762" s="15"/>
      <c r="AW3762" s="15"/>
      <c r="AX3762" s="15"/>
      <c r="AY3762" s="15"/>
      <c r="AZ3762" s="10"/>
      <c r="BA3762" s="10"/>
      <c r="BB3762" s="10"/>
      <c r="BC3762" s="10"/>
      <c r="BD3762" s="10"/>
    </row>
    <row r="3763" spans="1:56" ht="15" customHeight="1" x14ac:dyDescent="0.2">
      <c r="A3763" s="1"/>
      <c r="B3763" s="31">
        <v>13</v>
      </c>
      <c r="C3763" s="17" t="s">
        <v>61</v>
      </c>
      <c r="D3763" s="18"/>
      <c r="E3763" s="14"/>
      <c r="F3763" s="14"/>
      <c r="G3763" s="14"/>
      <c r="H3763" s="14"/>
      <c r="I3763" s="14"/>
      <c r="J3763" s="14"/>
      <c r="K3763" s="14"/>
      <c r="L3763" s="14"/>
      <c r="M3763" s="14"/>
      <c r="N3763" s="14"/>
      <c r="O3763" s="14"/>
      <c r="P3763" s="14"/>
      <c r="Q3763" s="14"/>
      <c r="R3763" s="4"/>
      <c r="S3763" s="4"/>
      <c r="T3763" s="4"/>
      <c r="U3763" s="4"/>
      <c r="V3763" s="4"/>
      <c r="W3763" s="4"/>
      <c r="X3763" s="4"/>
      <c r="Y3763" s="4"/>
      <c r="Z3763" s="4"/>
      <c r="AA3763" s="4"/>
      <c r="AB3763" s="8"/>
      <c r="AC3763" s="8"/>
      <c r="AD3763" s="8"/>
      <c r="AE3763" s="8"/>
      <c r="AF3763" s="8"/>
      <c r="AG3763" s="8"/>
      <c r="AH3763" s="8"/>
      <c r="AI3763" s="8"/>
      <c r="AJ3763" s="8"/>
      <c r="AK3763" s="8"/>
      <c r="AL3763" s="8"/>
      <c r="AM3763" s="8"/>
      <c r="AN3763" s="8"/>
      <c r="AO3763" s="8"/>
      <c r="AP3763" s="15"/>
      <c r="AQ3763" s="15"/>
      <c r="AR3763" s="15"/>
      <c r="AS3763" s="15"/>
      <c r="AT3763" s="15"/>
      <c r="AU3763" s="15"/>
      <c r="AV3763" s="15"/>
      <c r="AW3763" s="15"/>
      <c r="AX3763" s="15"/>
      <c r="AY3763" s="15"/>
      <c r="AZ3763" s="10"/>
      <c r="BA3763" s="10"/>
      <c r="BB3763" s="10"/>
      <c r="BC3763" s="10"/>
      <c r="BD3763" s="10"/>
    </row>
    <row r="3764" spans="1:56" ht="15" customHeight="1" x14ac:dyDescent="0.2">
      <c r="A3764" s="1"/>
      <c r="B3764" s="31">
        <v>14</v>
      </c>
      <c r="C3764" s="17" t="s">
        <v>62</v>
      </c>
      <c r="D3764" s="18"/>
      <c r="E3764" s="14"/>
      <c r="F3764" s="14"/>
      <c r="G3764" s="14"/>
      <c r="H3764" s="14"/>
      <c r="I3764" s="14"/>
      <c r="J3764" s="14"/>
      <c r="K3764" s="14"/>
      <c r="L3764" s="14"/>
      <c r="M3764" s="14"/>
      <c r="N3764" s="14"/>
      <c r="O3764" s="14"/>
      <c r="P3764" s="14"/>
      <c r="Q3764" s="14"/>
      <c r="R3764" s="4"/>
      <c r="S3764" s="4"/>
      <c r="T3764" s="4"/>
      <c r="U3764" s="4"/>
      <c r="V3764" s="4"/>
      <c r="W3764" s="4"/>
      <c r="X3764" s="4"/>
      <c r="Y3764" s="4"/>
      <c r="Z3764" s="4"/>
      <c r="AA3764" s="4"/>
      <c r="AB3764" s="8"/>
      <c r="AC3764" s="8"/>
      <c r="AD3764" s="8"/>
      <c r="AE3764" s="8"/>
      <c r="AF3764" s="8"/>
      <c r="AG3764" s="8"/>
      <c r="AH3764" s="8"/>
      <c r="AI3764" s="8"/>
      <c r="AJ3764" s="8"/>
      <c r="AK3764" s="8"/>
      <c r="AL3764" s="8"/>
      <c r="AM3764" s="8"/>
      <c r="AN3764" s="8"/>
      <c r="AO3764" s="8"/>
      <c r="AP3764" s="15"/>
      <c r="AQ3764" s="15"/>
      <c r="AR3764" s="15"/>
      <c r="AS3764" s="15"/>
      <c r="AT3764" s="15"/>
      <c r="AU3764" s="15"/>
      <c r="AV3764" s="15"/>
      <c r="AW3764" s="15"/>
      <c r="AX3764" s="15"/>
      <c r="AY3764" s="15"/>
      <c r="AZ3764" s="10"/>
      <c r="BA3764" s="10"/>
      <c r="BB3764" s="10"/>
      <c r="BC3764" s="10"/>
      <c r="BD3764" s="10"/>
    </row>
    <row r="3765" spans="1:56" ht="15" customHeight="1" x14ac:dyDescent="0.2">
      <c r="A3765" s="1"/>
      <c r="B3765" s="31">
        <v>15</v>
      </c>
      <c r="C3765" s="17" t="s">
        <v>63</v>
      </c>
      <c r="D3765" s="18"/>
      <c r="E3765" s="14"/>
      <c r="F3765" s="14"/>
      <c r="G3765" s="14"/>
      <c r="H3765" s="14"/>
      <c r="I3765" s="14"/>
      <c r="J3765" s="14"/>
      <c r="K3765" s="14"/>
      <c r="L3765" s="14"/>
      <c r="M3765" s="14"/>
      <c r="N3765" s="14"/>
      <c r="O3765" s="14"/>
      <c r="P3765" s="14"/>
      <c r="Q3765" s="14"/>
      <c r="R3765" s="4"/>
      <c r="S3765" s="4"/>
      <c r="T3765" s="4"/>
      <c r="U3765" s="4"/>
      <c r="V3765" s="4"/>
      <c r="W3765" s="4"/>
      <c r="X3765" s="4"/>
      <c r="Y3765" s="4"/>
      <c r="Z3765" s="4"/>
      <c r="AA3765" s="4"/>
      <c r="AB3765" s="8"/>
      <c r="AC3765" s="8"/>
      <c r="AD3765" s="8"/>
      <c r="AE3765" s="8"/>
      <c r="AF3765" s="8"/>
      <c r="AG3765" s="8"/>
      <c r="AH3765" s="8"/>
      <c r="AI3765" s="8"/>
      <c r="AJ3765" s="8"/>
      <c r="AK3765" s="8"/>
      <c r="AL3765" s="8"/>
      <c r="AM3765" s="8"/>
      <c r="AN3765" s="8"/>
      <c r="AO3765" s="8"/>
      <c r="AP3765" s="15"/>
      <c r="AQ3765" s="15"/>
      <c r="AR3765" s="15"/>
      <c r="AS3765" s="15"/>
      <c r="AT3765" s="15"/>
      <c r="AU3765" s="9"/>
      <c r="AV3765" s="15"/>
      <c r="AW3765" s="15"/>
      <c r="AX3765" s="15"/>
      <c r="AY3765" s="15"/>
      <c r="AZ3765" s="10"/>
      <c r="BA3765" s="10"/>
      <c r="BB3765" s="10"/>
      <c r="BC3765" s="10"/>
      <c r="BD3765" s="10"/>
    </row>
    <row r="3766" spans="1:56" ht="15" customHeight="1" x14ac:dyDescent="0.2">
      <c r="A3766" s="1"/>
      <c r="B3766" s="31">
        <v>16</v>
      </c>
      <c r="C3766" s="17" t="s">
        <v>64</v>
      </c>
      <c r="D3766" s="18"/>
      <c r="E3766" s="14"/>
      <c r="F3766" s="14"/>
      <c r="G3766" s="14"/>
      <c r="H3766" s="14"/>
      <c r="I3766" s="14"/>
      <c r="J3766" s="14"/>
      <c r="K3766" s="14"/>
      <c r="L3766" s="14"/>
      <c r="M3766" s="14"/>
      <c r="N3766" s="14"/>
      <c r="O3766" s="14"/>
      <c r="P3766" s="14"/>
      <c r="Q3766" s="14"/>
      <c r="R3766" s="4"/>
      <c r="S3766" s="4"/>
      <c r="T3766" s="4"/>
      <c r="U3766" s="4"/>
      <c r="V3766" s="4"/>
      <c r="W3766" s="4"/>
      <c r="X3766" s="4"/>
      <c r="Y3766" s="4"/>
      <c r="Z3766" s="4"/>
      <c r="AA3766" s="4"/>
      <c r="AB3766" s="8"/>
      <c r="AC3766" s="8"/>
      <c r="AD3766" s="8"/>
      <c r="AE3766" s="8"/>
      <c r="AF3766" s="8"/>
      <c r="AG3766" s="8"/>
      <c r="AH3766" s="8"/>
      <c r="AI3766" s="8"/>
      <c r="AJ3766" s="8"/>
      <c r="AK3766" s="8"/>
      <c r="AL3766" s="8"/>
      <c r="AM3766" s="8"/>
      <c r="AN3766" s="8"/>
      <c r="AO3766" s="8"/>
      <c r="AP3766" s="15"/>
      <c r="AQ3766" s="15"/>
      <c r="AR3766" s="15"/>
      <c r="AS3766" s="15"/>
      <c r="AT3766" s="15"/>
      <c r="AU3766" s="15"/>
      <c r="AV3766" s="15"/>
      <c r="AW3766" s="15"/>
      <c r="AX3766" s="15"/>
      <c r="AY3766" s="15"/>
      <c r="AZ3766" s="10"/>
      <c r="BA3766" s="10"/>
      <c r="BB3766" s="10"/>
      <c r="BC3766" s="10"/>
      <c r="BD3766" s="10"/>
    </row>
    <row r="3767" spans="1:56" ht="15" customHeight="1" x14ac:dyDescent="0.2">
      <c r="A3767" s="1"/>
      <c r="B3767" s="31">
        <v>17</v>
      </c>
      <c r="C3767" s="293" t="s">
        <v>65</v>
      </c>
      <c r="D3767" s="18">
        <v>10</v>
      </c>
      <c r="E3767" s="14">
        <v>6</v>
      </c>
      <c r="F3767" s="14">
        <v>3</v>
      </c>
      <c r="G3767" s="14"/>
      <c r="H3767" s="14"/>
      <c r="I3767" s="14"/>
      <c r="J3767" s="14"/>
      <c r="K3767" s="14"/>
      <c r="L3767" s="14"/>
      <c r="M3767" s="14"/>
      <c r="N3767" s="14"/>
      <c r="O3767" s="14"/>
      <c r="P3767" s="14"/>
      <c r="Q3767" s="14"/>
      <c r="R3767" s="4"/>
      <c r="S3767" s="4"/>
      <c r="T3767" s="4"/>
      <c r="U3767" s="4"/>
      <c r="V3767" s="4"/>
      <c r="W3767" s="4"/>
      <c r="X3767" s="4"/>
      <c r="Y3767" s="4"/>
      <c r="Z3767" s="4"/>
      <c r="AA3767" s="4"/>
      <c r="AB3767" s="8"/>
      <c r="AC3767" s="8"/>
      <c r="AD3767" s="8"/>
      <c r="AE3767" s="8"/>
      <c r="AF3767" s="8"/>
      <c r="AG3767" s="8"/>
      <c r="AH3767" s="8"/>
      <c r="AI3767" s="8"/>
      <c r="AJ3767" s="8"/>
      <c r="AK3767" s="8">
        <v>3</v>
      </c>
      <c r="AL3767" s="8">
        <v>1</v>
      </c>
      <c r="AM3767" s="8"/>
      <c r="AN3767" s="8">
        <v>2</v>
      </c>
      <c r="AO3767" s="8">
        <v>4</v>
      </c>
      <c r="AP3767" s="15"/>
      <c r="AQ3767" s="15"/>
      <c r="AR3767" s="15"/>
      <c r="AS3767" s="15"/>
      <c r="AT3767" s="15"/>
      <c r="AU3767" s="15"/>
      <c r="AV3767" s="15"/>
      <c r="AW3767" s="15"/>
      <c r="AX3767" s="15"/>
      <c r="AY3767" s="15"/>
      <c r="AZ3767" s="10"/>
      <c r="BA3767" s="10"/>
      <c r="BB3767" s="10"/>
      <c r="BC3767" s="10"/>
      <c r="BD3767" s="10"/>
    </row>
    <row r="3768" spans="1:56" ht="15" customHeight="1" x14ac:dyDescent="0.2">
      <c r="B3768" s="31">
        <v>18</v>
      </c>
      <c r="C3768" s="17" t="s">
        <v>66</v>
      </c>
      <c r="D3768" s="18"/>
      <c r="E3768" s="14"/>
      <c r="F3768" s="14"/>
      <c r="G3768" s="14"/>
      <c r="H3768" s="14"/>
      <c r="I3768" s="14"/>
      <c r="J3768" s="14"/>
      <c r="K3768" s="32"/>
      <c r="L3768" s="14"/>
      <c r="M3768" s="14"/>
      <c r="N3768" s="14"/>
      <c r="O3768" s="14"/>
      <c r="P3768" s="14"/>
      <c r="Q3768" s="14"/>
      <c r="R3768" s="4"/>
      <c r="S3768" s="4"/>
      <c r="T3768" s="4"/>
      <c r="U3768" s="4"/>
      <c r="V3768" s="4"/>
      <c r="W3768" s="4"/>
      <c r="X3768" s="4"/>
      <c r="Y3768" s="4"/>
      <c r="Z3768" s="4"/>
      <c r="AA3768" s="4"/>
      <c r="AB3768" s="8"/>
      <c r="AC3768" s="8"/>
      <c r="AD3768" s="8"/>
      <c r="AE3768" s="8"/>
      <c r="AF3768" s="8"/>
      <c r="AG3768" s="8"/>
      <c r="AH3768" s="8"/>
      <c r="AI3768" s="8"/>
      <c r="AJ3768" s="8"/>
      <c r="AK3768" s="8"/>
      <c r="AL3768" s="8"/>
      <c r="AM3768" s="8"/>
      <c r="AN3768" s="8"/>
      <c r="AO3768" s="8"/>
      <c r="AP3768" s="15"/>
      <c r="AQ3768" s="15"/>
      <c r="AR3768" s="15"/>
      <c r="AS3768" s="15"/>
      <c r="AT3768" s="15"/>
      <c r="AU3768" s="15"/>
      <c r="AV3768" s="15"/>
      <c r="AW3768" s="15"/>
      <c r="AX3768" s="15"/>
      <c r="AY3768" s="15"/>
      <c r="AZ3768" s="10"/>
      <c r="BA3768" s="10"/>
      <c r="BB3768" s="10"/>
      <c r="BC3768" s="10"/>
      <c r="BD3768" s="10"/>
    </row>
    <row r="3769" spans="1:56" ht="15" customHeight="1" x14ac:dyDescent="0.2">
      <c r="A3769" s="33" t="s">
        <v>67</v>
      </c>
      <c r="B3769" s="31">
        <v>19</v>
      </c>
      <c r="C3769" s="293" t="s">
        <v>68</v>
      </c>
      <c r="D3769" s="18">
        <v>5</v>
      </c>
      <c r="E3769" s="14">
        <v>5</v>
      </c>
      <c r="F3769" s="14">
        <v>3</v>
      </c>
      <c r="G3769" s="14"/>
      <c r="H3769" s="14"/>
      <c r="I3769" s="14">
        <v>3</v>
      </c>
      <c r="J3769" s="14"/>
      <c r="K3769" s="14"/>
      <c r="L3769" s="14"/>
      <c r="M3769" s="14"/>
      <c r="N3769" s="14"/>
      <c r="O3769" s="14"/>
      <c r="P3769" s="14"/>
      <c r="Q3769" s="14"/>
      <c r="R3769" s="4"/>
      <c r="S3769" s="4"/>
      <c r="T3769" s="4"/>
      <c r="U3769" s="4"/>
      <c r="V3769" s="4"/>
      <c r="W3769" s="4"/>
      <c r="X3769" s="4"/>
      <c r="Y3769" s="4"/>
      <c r="Z3769" s="4"/>
      <c r="AA3769" s="4"/>
      <c r="AB3769" s="8"/>
      <c r="AC3769" s="8"/>
      <c r="AD3769" s="8"/>
      <c r="AE3769" s="8"/>
      <c r="AF3769" s="8"/>
      <c r="AG3769" s="8"/>
      <c r="AH3769" s="8"/>
      <c r="AI3769" s="34"/>
      <c r="AJ3769" s="8"/>
      <c r="AK3769" s="8"/>
      <c r="AL3769" s="8"/>
      <c r="AM3769" s="8"/>
      <c r="AN3769" s="8"/>
      <c r="AO3769" s="8"/>
      <c r="AP3769" s="15"/>
      <c r="AQ3769" s="15"/>
      <c r="AR3769" s="15"/>
      <c r="AS3769" s="15"/>
      <c r="AT3769" s="15"/>
      <c r="AU3769" s="15"/>
      <c r="AV3769" s="15"/>
      <c r="AW3769" s="15"/>
      <c r="AX3769" s="15"/>
      <c r="AY3769" s="15"/>
      <c r="AZ3769" s="10"/>
      <c r="BA3769" s="10"/>
      <c r="BB3769" s="10"/>
      <c r="BC3769" s="10"/>
      <c r="BD3769" s="10"/>
    </row>
    <row r="3770" spans="1:56" ht="15" customHeight="1" x14ac:dyDescent="0.2">
      <c r="A3770" s="1"/>
      <c r="B3770" s="31">
        <v>20</v>
      </c>
      <c r="C3770" s="17" t="s">
        <v>69</v>
      </c>
      <c r="D3770" s="35"/>
      <c r="E3770" s="14"/>
      <c r="F3770" s="14"/>
      <c r="G3770" s="14"/>
      <c r="H3770" s="14"/>
      <c r="I3770" s="14"/>
      <c r="J3770" s="14"/>
      <c r="K3770" s="14"/>
      <c r="L3770" s="14"/>
      <c r="M3770" s="14"/>
      <c r="N3770" s="14"/>
      <c r="O3770" s="14"/>
      <c r="P3770" s="14"/>
      <c r="Q3770" s="14"/>
      <c r="R3770" s="4"/>
      <c r="S3770" s="4"/>
      <c r="T3770" s="4"/>
      <c r="U3770" s="4"/>
      <c r="V3770" s="4"/>
      <c r="W3770" s="4"/>
      <c r="X3770" s="4"/>
      <c r="Y3770" s="4"/>
      <c r="Z3770" s="4"/>
      <c r="AA3770" s="4"/>
      <c r="AB3770" s="8"/>
      <c r="AC3770" s="8"/>
      <c r="AD3770" s="8"/>
      <c r="AE3770" s="8"/>
      <c r="AF3770" s="8"/>
      <c r="AG3770" s="8"/>
      <c r="AH3770" s="8"/>
      <c r="AI3770" s="8"/>
      <c r="AJ3770" s="8"/>
      <c r="AK3770" s="8"/>
      <c r="AL3770" s="8"/>
      <c r="AM3770" s="8"/>
      <c r="AN3770" s="8"/>
      <c r="AO3770" s="8"/>
      <c r="AP3770" s="15"/>
      <c r="AQ3770" s="15"/>
      <c r="AR3770" s="15"/>
      <c r="AS3770" s="15"/>
      <c r="AT3770" s="15"/>
      <c r="AU3770" s="15"/>
      <c r="AV3770" s="15"/>
      <c r="AW3770" s="15"/>
      <c r="AX3770" s="15"/>
      <c r="AY3770" s="15"/>
      <c r="AZ3770" s="10"/>
      <c r="BA3770" s="10"/>
      <c r="BB3770" s="10"/>
      <c r="BC3770" s="10"/>
      <c r="BD3770" s="10"/>
    </row>
    <row r="3771" spans="1:56" ht="15" customHeight="1" x14ac:dyDescent="0.2">
      <c r="A3771" s="1"/>
      <c r="B3771" s="31">
        <v>21</v>
      </c>
      <c r="C3771" s="17" t="s">
        <v>70</v>
      </c>
      <c r="D3771" s="18"/>
      <c r="E3771" s="14"/>
      <c r="F3771" s="14"/>
      <c r="G3771" s="14"/>
      <c r="H3771" s="14"/>
      <c r="I3771" s="14"/>
      <c r="J3771" s="14"/>
      <c r="K3771" s="14"/>
      <c r="L3771" s="14"/>
      <c r="M3771" s="14"/>
      <c r="N3771" s="14"/>
      <c r="O3771" s="14"/>
      <c r="P3771" s="14"/>
      <c r="Q3771" s="14"/>
      <c r="R3771" s="4"/>
      <c r="S3771" s="4"/>
      <c r="T3771" s="4"/>
      <c r="U3771" s="4"/>
      <c r="V3771" s="4"/>
      <c r="W3771" s="4"/>
      <c r="X3771" s="4"/>
      <c r="Y3771" s="4"/>
      <c r="Z3771" s="4"/>
      <c r="AA3771" s="4"/>
      <c r="AB3771" s="8"/>
      <c r="AC3771" s="8"/>
      <c r="AD3771" s="8"/>
      <c r="AE3771" s="8"/>
      <c r="AF3771" s="8"/>
      <c r="AG3771" s="8"/>
      <c r="AH3771" s="8"/>
      <c r="AI3771" s="8"/>
      <c r="AJ3771" s="8"/>
      <c r="AK3771" s="8"/>
      <c r="AL3771" s="8"/>
      <c r="AM3771" s="8"/>
      <c r="AN3771" s="8"/>
      <c r="AO3771" s="8"/>
      <c r="AP3771" s="15"/>
      <c r="AQ3771" s="15"/>
      <c r="AR3771" s="15"/>
      <c r="AS3771" s="15"/>
      <c r="AT3771" s="15"/>
      <c r="AU3771" s="15"/>
      <c r="AV3771" s="15"/>
      <c r="AW3771" s="15"/>
      <c r="AX3771" s="15"/>
      <c r="AY3771" s="15"/>
      <c r="AZ3771" s="10"/>
      <c r="BA3771" s="10"/>
      <c r="BB3771" s="10"/>
      <c r="BC3771" s="10"/>
      <c r="BD3771" s="10"/>
    </row>
    <row r="3772" spans="1:56" ht="15" customHeight="1" x14ac:dyDescent="0.2">
      <c r="A3772" s="1"/>
      <c r="B3772" s="31">
        <v>22</v>
      </c>
      <c r="C3772" s="17" t="s">
        <v>71</v>
      </c>
      <c r="D3772" s="18"/>
      <c r="E3772" s="14"/>
      <c r="F3772" s="14"/>
      <c r="G3772" s="14"/>
      <c r="H3772" s="14"/>
      <c r="I3772" s="14"/>
      <c r="J3772" s="14"/>
      <c r="K3772" s="14"/>
      <c r="L3772" s="14"/>
      <c r="M3772" s="14"/>
      <c r="N3772" s="14"/>
      <c r="O3772" s="14"/>
      <c r="P3772" s="14"/>
      <c r="Q3772" s="14"/>
      <c r="R3772" s="4"/>
      <c r="S3772" s="4"/>
      <c r="T3772" s="4"/>
      <c r="U3772" s="4"/>
      <c r="V3772" s="4"/>
      <c r="W3772" s="4"/>
      <c r="X3772" s="4"/>
      <c r="Y3772" s="4"/>
      <c r="Z3772" s="4"/>
      <c r="AA3772" s="4"/>
      <c r="AB3772" s="8"/>
      <c r="AC3772" s="8"/>
      <c r="AD3772" s="8"/>
      <c r="AE3772" s="8"/>
      <c r="AF3772" s="8"/>
      <c r="AG3772" s="8"/>
      <c r="AH3772" s="8"/>
      <c r="AI3772" s="8"/>
      <c r="AJ3772" s="8"/>
      <c r="AK3772" s="8"/>
      <c r="AL3772" s="8"/>
      <c r="AM3772" s="8"/>
      <c r="AN3772" s="8"/>
      <c r="AO3772" s="8"/>
      <c r="AP3772" s="15"/>
      <c r="AQ3772" s="15"/>
      <c r="AR3772" s="15"/>
      <c r="AS3772" s="15"/>
      <c r="AT3772" s="15"/>
      <c r="AU3772" s="15"/>
      <c r="AV3772" s="15"/>
      <c r="AW3772" s="15"/>
      <c r="AX3772" s="15"/>
      <c r="AY3772" s="15"/>
      <c r="AZ3772" s="10"/>
      <c r="BA3772" s="10"/>
      <c r="BB3772" s="10"/>
      <c r="BC3772" s="10"/>
      <c r="BD3772" s="10"/>
    </row>
    <row r="3773" spans="1:56" ht="15" customHeight="1" x14ac:dyDescent="0.2">
      <c r="A3773" s="1"/>
      <c r="B3773" s="31">
        <v>23</v>
      </c>
      <c r="C3773" s="293" t="s">
        <v>72</v>
      </c>
      <c r="D3773" s="18">
        <v>8</v>
      </c>
      <c r="E3773" s="14"/>
      <c r="F3773" s="14"/>
      <c r="G3773" s="14"/>
      <c r="H3773" s="14"/>
      <c r="I3773" s="14"/>
      <c r="J3773" s="14"/>
      <c r="K3773" s="14"/>
      <c r="L3773" s="14">
        <v>2</v>
      </c>
      <c r="M3773" s="36"/>
      <c r="N3773" s="14"/>
      <c r="O3773" s="14"/>
      <c r="P3773" s="14"/>
      <c r="Q3773" s="14"/>
      <c r="R3773" s="4"/>
      <c r="S3773" s="4"/>
      <c r="T3773" s="4"/>
      <c r="U3773" s="4"/>
      <c r="V3773" s="4"/>
      <c r="W3773" s="4"/>
      <c r="X3773" s="4"/>
      <c r="Y3773" s="4"/>
      <c r="Z3773" s="4"/>
      <c r="AA3773" s="4"/>
      <c r="AB3773" s="8"/>
      <c r="AC3773" s="8"/>
      <c r="AD3773" s="8"/>
      <c r="AE3773" s="8"/>
      <c r="AF3773" s="8"/>
      <c r="AG3773" s="8"/>
      <c r="AH3773" s="8"/>
      <c r="AI3773" s="8"/>
      <c r="AJ3773" s="8"/>
      <c r="AK3773" s="8"/>
      <c r="AL3773" s="8"/>
      <c r="AM3773" s="8"/>
      <c r="AN3773" s="8"/>
      <c r="AO3773" s="8"/>
      <c r="AP3773" s="15"/>
      <c r="AQ3773" s="15"/>
      <c r="AR3773" s="15"/>
      <c r="AS3773" s="15"/>
      <c r="AT3773" s="15"/>
      <c r="AU3773" s="15"/>
      <c r="AV3773" s="15"/>
      <c r="AW3773" s="15"/>
      <c r="AX3773" s="15"/>
      <c r="AY3773" s="15"/>
      <c r="AZ3773" s="10"/>
      <c r="BA3773" s="10"/>
      <c r="BB3773" s="10"/>
      <c r="BC3773" s="10"/>
      <c r="BD3773" s="10"/>
    </row>
    <row r="3774" spans="1:56" ht="15" customHeight="1" x14ac:dyDescent="0.2">
      <c r="A3774" s="1"/>
      <c r="B3774" s="31">
        <v>24</v>
      </c>
      <c r="C3774" s="293" t="s">
        <v>73</v>
      </c>
      <c r="D3774" s="18"/>
      <c r="E3774" s="14"/>
      <c r="F3774" s="14">
        <v>5</v>
      </c>
      <c r="G3774" s="14">
        <v>5</v>
      </c>
      <c r="H3774" s="14"/>
      <c r="I3774" s="14"/>
      <c r="J3774" s="14"/>
      <c r="K3774" s="14">
        <v>1</v>
      </c>
      <c r="L3774" s="14"/>
      <c r="M3774" s="14"/>
      <c r="N3774" s="14"/>
      <c r="O3774" s="14"/>
      <c r="P3774" s="14"/>
      <c r="Q3774" s="14"/>
      <c r="R3774" s="4"/>
      <c r="S3774" s="4">
        <v>1</v>
      </c>
      <c r="T3774" s="4">
        <v>1</v>
      </c>
      <c r="U3774" s="4"/>
      <c r="V3774" s="4"/>
      <c r="W3774" s="4"/>
      <c r="X3774" s="4"/>
      <c r="Y3774" s="4"/>
      <c r="Z3774" s="4"/>
      <c r="AA3774" s="4"/>
      <c r="AB3774" s="8">
        <v>2</v>
      </c>
      <c r="AC3774" s="8"/>
      <c r="AD3774" s="8"/>
      <c r="AE3774" s="8">
        <v>2</v>
      </c>
      <c r="AF3774" s="8"/>
      <c r="AG3774" s="8"/>
      <c r="AH3774" s="8"/>
      <c r="AI3774" s="8"/>
      <c r="AJ3774" s="8"/>
      <c r="AK3774" s="8"/>
      <c r="AL3774" s="8">
        <v>4</v>
      </c>
      <c r="AM3774" s="8"/>
      <c r="AN3774" s="8"/>
      <c r="AO3774" s="8"/>
      <c r="AP3774" s="15"/>
      <c r="AQ3774" s="15"/>
      <c r="AR3774" s="15"/>
      <c r="AS3774" s="15"/>
      <c r="AT3774" s="15"/>
      <c r="AU3774" s="15"/>
      <c r="AV3774" s="15"/>
      <c r="AW3774" s="15"/>
      <c r="AX3774" s="15"/>
      <c r="AY3774" s="15"/>
      <c r="AZ3774" s="10"/>
      <c r="BA3774" s="10"/>
      <c r="BB3774" s="10"/>
      <c r="BC3774" s="10"/>
      <c r="BD3774" s="10"/>
    </row>
    <row r="3775" spans="1:56" ht="15" customHeight="1" x14ac:dyDescent="0.2">
      <c r="A3775" s="1"/>
      <c r="B3775" s="31">
        <v>25</v>
      </c>
      <c r="C3775" s="17" t="s">
        <v>74</v>
      </c>
      <c r="D3775" s="18"/>
      <c r="E3775" s="14"/>
      <c r="F3775" s="14"/>
      <c r="G3775" s="14"/>
      <c r="H3775" s="14"/>
      <c r="I3775" s="14"/>
      <c r="J3775" s="14"/>
      <c r="K3775" s="14"/>
      <c r="L3775" s="14"/>
      <c r="M3775" s="14"/>
      <c r="N3775" s="14"/>
      <c r="O3775" s="14"/>
      <c r="P3775" s="14"/>
      <c r="Q3775" s="14"/>
      <c r="R3775" s="4"/>
      <c r="S3775" s="4"/>
      <c r="T3775" s="4"/>
      <c r="U3775" s="4"/>
      <c r="V3775" s="4"/>
      <c r="W3775" s="4"/>
      <c r="X3775" s="4"/>
      <c r="Y3775" s="4"/>
      <c r="Z3775" s="4"/>
      <c r="AA3775" s="4"/>
      <c r="AB3775" s="8"/>
      <c r="AC3775" s="8"/>
      <c r="AD3775" s="8"/>
      <c r="AE3775" s="8"/>
      <c r="AF3775" s="8"/>
      <c r="AG3775" s="8"/>
      <c r="AH3775" s="8"/>
      <c r="AI3775" s="8"/>
      <c r="AJ3775" s="8"/>
      <c r="AK3775" s="8"/>
      <c r="AL3775" s="8"/>
      <c r="AM3775" s="8"/>
      <c r="AN3775" s="8"/>
      <c r="AO3775" s="8"/>
      <c r="AP3775" s="15"/>
      <c r="AQ3775" s="15"/>
      <c r="AR3775" s="15"/>
      <c r="AS3775" s="15"/>
      <c r="AT3775" s="15"/>
      <c r="AU3775" s="15"/>
      <c r="AV3775" s="15"/>
      <c r="AW3775" s="15"/>
      <c r="AX3775" s="15"/>
      <c r="AY3775" s="15"/>
      <c r="AZ3775" s="10"/>
      <c r="BA3775" s="10"/>
      <c r="BB3775" s="10"/>
      <c r="BC3775" s="10"/>
      <c r="BD3775" s="10"/>
    </row>
    <row r="3776" spans="1:56" ht="15" customHeight="1" x14ac:dyDescent="0.2">
      <c r="A3776" s="1"/>
      <c r="B3776" s="31">
        <v>26</v>
      </c>
      <c r="C3776" s="17" t="s">
        <v>75</v>
      </c>
      <c r="D3776" s="18"/>
      <c r="E3776" s="14"/>
      <c r="F3776" s="14"/>
      <c r="G3776" s="14"/>
      <c r="H3776" s="14"/>
      <c r="I3776" s="14"/>
      <c r="J3776" s="14"/>
      <c r="K3776" s="14"/>
      <c r="L3776" s="14"/>
      <c r="M3776" s="14"/>
      <c r="N3776" s="14"/>
      <c r="O3776" s="14"/>
      <c r="P3776" s="14"/>
      <c r="Q3776" s="14"/>
      <c r="R3776" s="4"/>
      <c r="S3776" s="4"/>
      <c r="T3776" s="4"/>
      <c r="U3776" s="4"/>
      <c r="V3776" s="4"/>
      <c r="W3776" s="4"/>
      <c r="X3776" s="4"/>
      <c r="Y3776" s="4"/>
      <c r="Z3776" s="4"/>
      <c r="AA3776" s="4"/>
      <c r="AB3776" s="8"/>
      <c r="AC3776" s="8"/>
      <c r="AD3776" s="8"/>
      <c r="AE3776" s="8"/>
      <c r="AF3776" s="8"/>
      <c r="AG3776" s="8"/>
      <c r="AH3776" s="8"/>
      <c r="AI3776" s="8"/>
      <c r="AJ3776" s="8"/>
      <c r="AK3776" s="8"/>
      <c r="AL3776" s="8"/>
      <c r="AM3776" s="8"/>
      <c r="AN3776" s="8"/>
      <c r="AO3776" s="8"/>
      <c r="AP3776" s="15"/>
      <c r="AQ3776" s="15"/>
      <c r="AR3776" s="15"/>
      <c r="AS3776" s="15"/>
      <c r="AT3776" s="15"/>
      <c r="AU3776" s="15"/>
      <c r="AV3776" s="15"/>
      <c r="AW3776" s="15"/>
      <c r="AX3776" s="15"/>
      <c r="AY3776" s="15"/>
      <c r="AZ3776" s="10"/>
      <c r="BA3776" s="10"/>
      <c r="BB3776" s="10"/>
      <c r="BC3776" s="10"/>
      <c r="BD3776" s="10"/>
    </row>
    <row r="3777" spans="1:56" ht="15" customHeight="1" x14ac:dyDescent="0.2">
      <c r="A3777" s="1"/>
      <c r="B3777" s="31">
        <v>27</v>
      </c>
      <c r="C3777" s="293" t="s">
        <v>76</v>
      </c>
      <c r="D3777" s="18"/>
      <c r="E3777" s="14"/>
      <c r="F3777" s="14"/>
      <c r="G3777" s="14"/>
      <c r="H3777" s="14"/>
      <c r="I3777" s="14"/>
      <c r="J3777" s="14"/>
      <c r="K3777" s="14"/>
      <c r="L3777" s="14"/>
      <c r="M3777" s="14"/>
      <c r="N3777" s="14"/>
      <c r="O3777" s="14"/>
      <c r="P3777" s="14"/>
      <c r="Q3777" s="14"/>
      <c r="R3777" s="4"/>
      <c r="S3777" s="4"/>
      <c r="T3777" s="4"/>
      <c r="U3777" s="4"/>
      <c r="V3777" s="4"/>
      <c r="W3777" s="4"/>
      <c r="X3777" s="4"/>
      <c r="Y3777" s="4"/>
      <c r="Z3777" s="4"/>
      <c r="AA3777" s="4"/>
      <c r="AB3777" s="8">
        <v>6</v>
      </c>
      <c r="AC3777" s="8"/>
      <c r="AD3777" s="8"/>
      <c r="AE3777" s="8">
        <v>3</v>
      </c>
      <c r="AF3777" s="8"/>
      <c r="AG3777" s="8"/>
      <c r="AH3777" s="8"/>
      <c r="AI3777" s="8"/>
      <c r="AJ3777" s="8"/>
      <c r="AK3777" s="8">
        <v>2</v>
      </c>
      <c r="AL3777" s="8">
        <v>2</v>
      </c>
      <c r="AM3777" s="8"/>
      <c r="AN3777" s="8"/>
      <c r="AO3777" s="8">
        <v>2</v>
      </c>
      <c r="AP3777" s="15"/>
      <c r="AQ3777" s="15"/>
      <c r="AR3777" s="15"/>
      <c r="AS3777" s="15"/>
      <c r="AT3777" s="15"/>
      <c r="AU3777" s="15"/>
      <c r="AV3777" s="15"/>
      <c r="AW3777" s="15"/>
      <c r="AX3777" s="15"/>
      <c r="AY3777" s="15"/>
      <c r="AZ3777" s="10"/>
      <c r="BA3777" s="10"/>
      <c r="BB3777" s="10"/>
      <c r="BC3777" s="10"/>
      <c r="BD3777" s="10"/>
    </row>
    <row r="3778" spans="1:56" ht="15" customHeight="1" x14ac:dyDescent="0.2">
      <c r="A3778" s="1"/>
      <c r="B3778" s="31">
        <v>28</v>
      </c>
      <c r="C3778" s="293" t="s">
        <v>77</v>
      </c>
      <c r="D3778" s="18">
        <v>4</v>
      </c>
      <c r="E3778" s="14"/>
      <c r="F3778" s="14"/>
      <c r="G3778" s="14"/>
      <c r="H3778" s="14"/>
      <c r="I3778" s="14"/>
      <c r="J3778" s="14"/>
      <c r="K3778" s="14"/>
      <c r="L3778" s="14"/>
      <c r="M3778" s="14"/>
      <c r="N3778" s="14"/>
      <c r="O3778" s="14"/>
      <c r="P3778" s="14"/>
      <c r="Q3778" s="14"/>
      <c r="R3778" s="4"/>
      <c r="S3778" s="4"/>
      <c r="T3778" s="4"/>
      <c r="U3778" s="4"/>
      <c r="V3778" s="4"/>
      <c r="W3778" s="4"/>
      <c r="X3778" s="4"/>
      <c r="Y3778" s="4"/>
      <c r="Z3778" s="4"/>
      <c r="AA3778" s="4"/>
      <c r="AB3778" s="8">
        <v>8</v>
      </c>
      <c r="AC3778" s="8"/>
      <c r="AD3778" s="8"/>
      <c r="AE3778" s="8"/>
      <c r="AF3778" s="8"/>
      <c r="AG3778" s="8"/>
      <c r="AH3778" s="8"/>
      <c r="AI3778" s="8"/>
      <c r="AJ3778" s="8"/>
      <c r="AK3778" s="8">
        <v>3</v>
      </c>
      <c r="AL3778" s="8">
        <v>1</v>
      </c>
      <c r="AM3778" s="8"/>
      <c r="AN3778" s="8"/>
      <c r="AO3778" s="8"/>
      <c r="AP3778" s="15"/>
      <c r="AQ3778" s="15"/>
      <c r="AR3778" s="15"/>
      <c r="AS3778" s="15"/>
      <c r="AT3778" s="15"/>
      <c r="AU3778" s="15"/>
      <c r="AV3778" s="15"/>
      <c r="AW3778" s="15"/>
      <c r="AX3778" s="15"/>
      <c r="AY3778" s="15"/>
      <c r="AZ3778" s="10"/>
      <c r="BA3778" s="10"/>
      <c r="BB3778" s="10"/>
      <c r="BC3778" s="10"/>
      <c r="BD3778" s="10"/>
    </row>
    <row r="3779" spans="1:56" ht="15" customHeight="1" x14ac:dyDescent="0.2">
      <c r="A3779" s="1"/>
      <c r="B3779" s="31">
        <v>29</v>
      </c>
      <c r="C3779" s="17" t="s">
        <v>78</v>
      </c>
      <c r="D3779" s="18"/>
      <c r="E3779" s="14"/>
      <c r="F3779" s="14"/>
      <c r="G3779" s="14"/>
      <c r="H3779" s="14"/>
      <c r="I3779" s="14"/>
      <c r="J3779" s="14"/>
      <c r="K3779" s="14"/>
      <c r="L3779" s="14"/>
      <c r="M3779" s="14"/>
      <c r="N3779" s="14"/>
      <c r="O3779" s="14"/>
      <c r="P3779" s="14"/>
      <c r="Q3779" s="14"/>
      <c r="R3779" s="4"/>
      <c r="S3779" s="4"/>
      <c r="T3779" s="4"/>
      <c r="U3779" s="4"/>
      <c r="V3779" s="4"/>
      <c r="W3779" s="4"/>
      <c r="X3779" s="4"/>
      <c r="Y3779" s="4"/>
      <c r="Z3779" s="4"/>
      <c r="AA3779" s="4"/>
      <c r="AB3779" s="8"/>
      <c r="AC3779" s="8"/>
      <c r="AD3779" s="8"/>
      <c r="AE3779" s="8"/>
      <c r="AF3779" s="8"/>
      <c r="AG3779" s="8"/>
      <c r="AH3779" s="8"/>
      <c r="AI3779" s="8"/>
      <c r="AJ3779" s="8"/>
      <c r="AK3779" s="8"/>
      <c r="AL3779" s="8"/>
      <c r="AM3779" s="8"/>
      <c r="AN3779" s="8"/>
      <c r="AO3779" s="8"/>
      <c r="AP3779" s="15"/>
      <c r="AQ3779" s="15"/>
      <c r="AR3779" s="15"/>
      <c r="AS3779" s="15"/>
      <c r="AT3779" s="15"/>
      <c r="AU3779" s="15"/>
      <c r="AV3779" s="15"/>
      <c r="AW3779" s="15"/>
      <c r="AX3779" s="15"/>
      <c r="AY3779" s="15"/>
      <c r="AZ3779" s="10"/>
      <c r="BA3779" s="10"/>
      <c r="BB3779" s="10"/>
      <c r="BC3779" s="10"/>
      <c r="BD3779" s="10"/>
    </row>
    <row r="3780" spans="1:56" ht="15" customHeight="1" x14ac:dyDescent="0.2">
      <c r="A3780" s="1"/>
      <c r="B3780" s="37"/>
      <c r="C3780" s="293" t="s">
        <v>523</v>
      </c>
      <c r="D3780" s="18"/>
      <c r="E3780" s="14"/>
      <c r="F3780" s="14">
        <v>4</v>
      </c>
      <c r="G3780" s="14"/>
      <c r="H3780" s="14"/>
      <c r="I3780" s="14"/>
      <c r="J3780" s="14"/>
      <c r="K3780" s="14"/>
      <c r="L3780" s="14"/>
      <c r="M3780" s="14"/>
      <c r="N3780" s="14"/>
      <c r="O3780" s="14"/>
      <c r="P3780" s="14"/>
      <c r="Q3780" s="14"/>
      <c r="R3780" s="4"/>
      <c r="S3780" s="4"/>
      <c r="T3780" s="4"/>
      <c r="U3780" s="4"/>
      <c r="V3780" s="4"/>
      <c r="W3780" s="4"/>
      <c r="X3780" s="4"/>
      <c r="Y3780" s="4"/>
      <c r="Z3780" s="4"/>
      <c r="AA3780" s="4"/>
      <c r="AB3780" s="8">
        <v>6</v>
      </c>
      <c r="AC3780" s="8">
        <v>4</v>
      </c>
      <c r="AD3780" s="8"/>
      <c r="AE3780" s="8"/>
      <c r="AF3780" s="8"/>
      <c r="AG3780" s="8"/>
      <c r="AH3780" s="8"/>
      <c r="AI3780" s="8"/>
      <c r="AJ3780" s="8"/>
      <c r="AK3780" s="8"/>
      <c r="AL3780" s="8"/>
      <c r="AM3780" s="8"/>
      <c r="AN3780" s="8"/>
      <c r="AO3780" s="8"/>
      <c r="AP3780" s="15"/>
      <c r="AQ3780" s="15"/>
      <c r="AR3780" s="15"/>
      <c r="AS3780" s="15"/>
      <c r="AT3780" s="15"/>
      <c r="AU3780" s="15"/>
      <c r="AV3780" s="15"/>
      <c r="AW3780" s="15"/>
      <c r="AX3780" s="15"/>
      <c r="AY3780" s="15"/>
      <c r="AZ3780" s="10"/>
      <c r="BA3780" s="10"/>
      <c r="BB3780" s="10"/>
      <c r="BC3780" s="10"/>
      <c r="BD3780" s="10"/>
    </row>
    <row r="3781" spans="1:56" ht="15" customHeight="1" x14ac:dyDescent="0.2">
      <c r="A3781" s="1"/>
      <c r="B3781" s="38"/>
      <c r="C3781" s="293" t="s">
        <v>524</v>
      </c>
      <c r="D3781" s="18">
        <v>6</v>
      </c>
      <c r="E3781" s="14">
        <v>6</v>
      </c>
      <c r="F3781" s="14">
        <v>9</v>
      </c>
      <c r="G3781" s="14"/>
      <c r="H3781" s="14"/>
      <c r="I3781" s="14"/>
      <c r="J3781" s="14"/>
      <c r="K3781" s="14"/>
      <c r="L3781" s="14"/>
      <c r="M3781" s="14"/>
      <c r="N3781" s="14"/>
      <c r="O3781" s="14"/>
      <c r="P3781" s="14"/>
      <c r="Q3781" s="14"/>
      <c r="R3781" s="4"/>
      <c r="S3781" s="4"/>
      <c r="T3781" s="4"/>
      <c r="U3781" s="4"/>
      <c r="V3781" s="4"/>
      <c r="W3781" s="4"/>
      <c r="X3781" s="4"/>
      <c r="Y3781" s="4"/>
      <c r="Z3781" s="4"/>
      <c r="AA3781" s="4"/>
      <c r="AB3781" s="8"/>
      <c r="AC3781" s="8">
        <v>7</v>
      </c>
      <c r="AD3781" s="8"/>
      <c r="AE3781" s="8"/>
      <c r="AF3781" s="8"/>
      <c r="AG3781" s="8"/>
      <c r="AH3781" s="8"/>
      <c r="AI3781" s="8"/>
      <c r="AJ3781" s="8"/>
      <c r="AK3781" s="8"/>
      <c r="AL3781" s="8"/>
      <c r="AM3781" s="8"/>
      <c r="AN3781" s="8"/>
      <c r="AO3781" s="8"/>
      <c r="AP3781" s="15"/>
      <c r="AQ3781" s="15"/>
      <c r="AR3781" s="15"/>
      <c r="AS3781" s="15"/>
      <c r="AT3781" s="15"/>
      <c r="AU3781" s="15"/>
      <c r="AV3781" s="15"/>
      <c r="AW3781" s="15"/>
      <c r="AX3781" s="15"/>
      <c r="AY3781" s="15"/>
      <c r="AZ3781" s="10"/>
      <c r="BA3781" s="10"/>
      <c r="BB3781" s="10"/>
      <c r="BC3781" s="10"/>
      <c r="BD3781" s="10"/>
    </row>
    <row r="3782" spans="1:56" ht="15" customHeight="1" x14ac:dyDescent="0.2">
      <c r="A3782" s="1"/>
      <c r="B3782" s="39">
        <v>30</v>
      </c>
      <c r="C3782" s="17" t="s">
        <v>80</v>
      </c>
      <c r="D3782" s="18"/>
      <c r="E3782" s="14"/>
      <c r="F3782" s="14"/>
      <c r="G3782" s="14"/>
      <c r="H3782" s="14"/>
      <c r="I3782" s="14"/>
      <c r="J3782" s="14"/>
      <c r="K3782" s="14"/>
      <c r="L3782" s="14"/>
      <c r="M3782" s="14"/>
      <c r="N3782" s="14"/>
      <c r="O3782" s="14"/>
      <c r="P3782" s="14"/>
      <c r="Q3782" s="14"/>
      <c r="R3782" s="4"/>
      <c r="S3782" s="4"/>
      <c r="T3782" s="4"/>
      <c r="U3782" s="4"/>
      <c r="V3782" s="4"/>
      <c r="W3782" s="4"/>
      <c r="X3782" s="4"/>
      <c r="Y3782" s="5"/>
      <c r="Z3782" s="5"/>
      <c r="AA3782" s="5"/>
      <c r="AB3782" s="8"/>
      <c r="AC3782" s="8"/>
      <c r="AD3782" s="8"/>
      <c r="AE3782" s="8"/>
      <c r="AF3782" s="8"/>
      <c r="AG3782" s="8"/>
      <c r="AH3782" s="8"/>
      <c r="AI3782" s="8"/>
      <c r="AJ3782" s="8"/>
      <c r="AK3782" s="8"/>
      <c r="AL3782" s="8"/>
      <c r="AM3782" s="8"/>
      <c r="AN3782" s="8"/>
      <c r="AO3782" s="8"/>
      <c r="AP3782" s="15"/>
      <c r="AQ3782" s="15"/>
      <c r="AR3782" s="15"/>
      <c r="AS3782" s="15"/>
      <c r="AT3782" s="15"/>
      <c r="AU3782" s="15"/>
      <c r="AV3782" s="15"/>
      <c r="AW3782" s="15"/>
      <c r="AX3782" s="15"/>
      <c r="AY3782" s="15"/>
      <c r="AZ3782" s="10"/>
      <c r="BA3782" s="10"/>
      <c r="BB3782" s="10"/>
      <c r="BC3782" s="10"/>
      <c r="BD3782" s="10"/>
    </row>
    <row r="3783" spans="1:56" ht="15" customHeight="1" x14ac:dyDescent="0.2">
      <c r="A3783" s="1"/>
      <c r="B3783" s="39">
        <v>31</v>
      </c>
      <c r="C3783" s="17" t="s">
        <v>81</v>
      </c>
      <c r="D3783" s="18"/>
      <c r="E3783" s="14"/>
      <c r="F3783" s="14"/>
      <c r="G3783" s="14"/>
      <c r="H3783" s="14"/>
      <c r="I3783" s="14"/>
      <c r="J3783" s="14"/>
      <c r="K3783" s="14"/>
      <c r="L3783" s="14"/>
      <c r="M3783" s="14"/>
      <c r="N3783" s="14"/>
      <c r="O3783" s="14"/>
      <c r="P3783" s="14"/>
      <c r="Q3783" s="14"/>
      <c r="R3783" s="4"/>
      <c r="S3783" s="4"/>
      <c r="T3783" s="4"/>
      <c r="U3783" s="4"/>
      <c r="V3783" s="4"/>
      <c r="W3783" s="4"/>
      <c r="X3783" s="4"/>
      <c r="Y3783" s="4"/>
      <c r="Z3783" s="4"/>
      <c r="AA3783" s="4"/>
      <c r="AB3783" s="8"/>
      <c r="AC3783" s="8"/>
      <c r="AD3783" s="8"/>
      <c r="AE3783" s="8"/>
      <c r="AF3783" s="8"/>
      <c r="AG3783" s="8"/>
      <c r="AH3783" s="8"/>
      <c r="AI3783" s="8"/>
      <c r="AJ3783" s="8"/>
      <c r="AK3783" s="8"/>
      <c r="AL3783" s="8"/>
      <c r="AM3783" s="8"/>
      <c r="AN3783" s="8"/>
      <c r="AO3783" s="8"/>
      <c r="AP3783" s="15"/>
      <c r="AQ3783" s="15"/>
      <c r="AR3783" s="15"/>
      <c r="AS3783" s="15"/>
      <c r="AT3783" s="15"/>
      <c r="AU3783" s="15"/>
      <c r="AV3783" s="15"/>
      <c r="AW3783" s="15"/>
      <c r="AX3783" s="15"/>
      <c r="AY3783" s="15"/>
      <c r="AZ3783" s="10"/>
      <c r="BA3783" s="10"/>
      <c r="BB3783" s="10"/>
      <c r="BC3783" s="10"/>
      <c r="BD3783" s="10"/>
    </row>
    <row r="3784" spans="1:56" ht="15" customHeight="1" x14ac:dyDescent="0.2">
      <c r="A3784" s="1"/>
      <c r="B3784" s="39">
        <v>32</v>
      </c>
      <c r="C3784" s="17" t="s">
        <v>82</v>
      </c>
      <c r="D3784" s="18"/>
      <c r="E3784" s="14"/>
      <c r="F3784" s="14"/>
      <c r="G3784" s="14"/>
      <c r="H3784" s="14"/>
      <c r="I3784" s="14"/>
      <c r="J3784" s="14"/>
      <c r="K3784" s="14"/>
      <c r="L3784" s="14"/>
      <c r="M3784" s="14"/>
      <c r="N3784" s="14"/>
      <c r="O3784" s="14"/>
      <c r="P3784" s="14"/>
      <c r="Q3784" s="14"/>
      <c r="R3784" s="4"/>
      <c r="S3784" s="4"/>
      <c r="T3784" s="4"/>
      <c r="U3784" s="4"/>
      <c r="V3784" s="4"/>
      <c r="W3784" s="4"/>
      <c r="X3784" s="4"/>
      <c r="Y3784" s="4"/>
      <c r="Z3784" s="4"/>
      <c r="AA3784" s="4"/>
      <c r="AB3784" s="8"/>
      <c r="AC3784" s="8"/>
      <c r="AD3784" s="8"/>
      <c r="AE3784" s="8"/>
      <c r="AF3784" s="8"/>
      <c r="AG3784" s="8"/>
      <c r="AH3784" s="8"/>
      <c r="AI3784" s="8"/>
      <c r="AJ3784" s="8"/>
      <c r="AK3784" s="8"/>
      <c r="AL3784" s="8"/>
      <c r="AM3784" s="8"/>
      <c r="AN3784" s="8"/>
      <c r="AO3784" s="8"/>
      <c r="AP3784" s="15"/>
      <c r="AQ3784" s="15"/>
      <c r="AR3784" s="15"/>
      <c r="AS3784" s="15"/>
      <c r="AT3784" s="15"/>
      <c r="AU3784" s="15"/>
      <c r="AV3784" s="15"/>
      <c r="AW3784" s="15"/>
      <c r="AX3784" s="15"/>
      <c r="AY3784" s="15"/>
      <c r="AZ3784" s="10"/>
      <c r="BA3784" s="10"/>
      <c r="BB3784" s="10"/>
      <c r="BC3784" s="10"/>
      <c r="BD3784" s="10"/>
    </row>
    <row r="3785" spans="1:56" ht="15" customHeight="1" x14ac:dyDescent="0.2">
      <c r="A3785" s="1"/>
      <c r="B3785" s="22"/>
      <c r="C3785" s="293" t="s">
        <v>525</v>
      </c>
      <c r="D3785" s="18"/>
      <c r="E3785" s="14">
        <v>2</v>
      </c>
      <c r="F3785" s="14"/>
      <c r="G3785" s="14">
        <v>1</v>
      </c>
      <c r="H3785" s="14">
        <v>1</v>
      </c>
      <c r="I3785" s="14"/>
      <c r="J3785" s="14"/>
      <c r="K3785" s="14"/>
      <c r="L3785" s="14"/>
      <c r="M3785" s="14"/>
      <c r="N3785" s="14"/>
      <c r="O3785" s="14"/>
      <c r="P3785" s="14"/>
      <c r="Q3785" s="14"/>
      <c r="R3785" s="4"/>
      <c r="S3785" s="4"/>
      <c r="T3785" s="4"/>
      <c r="U3785" s="4"/>
      <c r="V3785" s="4"/>
      <c r="W3785" s="4"/>
      <c r="X3785" s="4"/>
      <c r="Y3785" s="4"/>
      <c r="Z3785" s="4"/>
      <c r="AA3785" s="4"/>
      <c r="AB3785" s="8">
        <v>4</v>
      </c>
      <c r="AC3785" s="8"/>
      <c r="AD3785" s="8"/>
      <c r="AE3785" s="8"/>
      <c r="AF3785" s="8">
        <v>1</v>
      </c>
      <c r="AG3785" s="8"/>
      <c r="AH3785" s="8"/>
      <c r="AI3785" s="8"/>
      <c r="AJ3785" s="8"/>
      <c r="AK3785" s="8">
        <v>2</v>
      </c>
      <c r="AL3785" s="8">
        <v>2</v>
      </c>
      <c r="AM3785" s="8"/>
      <c r="AN3785" s="8"/>
      <c r="AO3785" s="8">
        <v>3</v>
      </c>
      <c r="AP3785" s="15"/>
      <c r="AQ3785" s="15"/>
      <c r="AR3785" s="15"/>
      <c r="AS3785" s="15"/>
      <c r="AT3785" s="15"/>
      <c r="AU3785" s="15"/>
      <c r="AV3785" s="15"/>
      <c r="AW3785" s="15"/>
      <c r="AX3785" s="15"/>
      <c r="AY3785" s="15"/>
      <c r="AZ3785" s="10"/>
      <c r="BA3785" s="10"/>
      <c r="BB3785" s="10"/>
      <c r="BC3785" s="10"/>
      <c r="BD3785" s="10"/>
    </row>
    <row r="3786" spans="1:56" ht="15" customHeight="1" x14ac:dyDescent="0.2">
      <c r="A3786" s="1"/>
      <c r="B3786" s="40">
        <v>33</v>
      </c>
      <c r="C3786" s="17" t="s">
        <v>83</v>
      </c>
      <c r="D3786" s="18"/>
      <c r="E3786" s="14"/>
      <c r="F3786" s="14"/>
      <c r="G3786" s="14"/>
      <c r="H3786" s="14"/>
      <c r="I3786" s="14"/>
      <c r="J3786" s="14"/>
      <c r="K3786" s="14"/>
      <c r="L3786" s="14"/>
      <c r="M3786" s="14"/>
      <c r="N3786" s="14"/>
      <c r="O3786" s="14"/>
      <c r="P3786" s="14"/>
      <c r="Q3786" s="14"/>
      <c r="R3786" s="4"/>
      <c r="S3786" s="4"/>
      <c r="T3786" s="4"/>
      <c r="U3786" s="4"/>
      <c r="V3786" s="4"/>
      <c r="W3786" s="4"/>
      <c r="X3786" s="4"/>
      <c r="Y3786" s="4"/>
      <c r="Z3786" s="4"/>
      <c r="AA3786" s="4"/>
      <c r="AB3786" s="8"/>
      <c r="AC3786" s="8"/>
      <c r="AD3786" s="8"/>
      <c r="AE3786" s="8"/>
      <c r="AF3786" s="8"/>
      <c r="AG3786" s="8"/>
      <c r="AH3786" s="8"/>
      <c r="AI3786" s="8"/>
      <c r="AJ3786" s="8"/>
      <c r="AK3786" s="8"/>
      <c r="AL3786" s="8"/>
      <c r="AM3786" s="8"/>
      <c r="AN3786" s="8"/>
      <c r="AO3786" s="8"/>
      <c r="AP3786" s="15"/>
      <c r="AQ3786" s="15"/>
      <c r="AR3786" s="15"/>
      <c r="AS3786" s="15"/>
      <c r="AT3786" s="15"/>
      <c r="AU3786" s="15"/>
      <c r="AV3786" s="15"/>
      <c r="AW3786" s="15"/>
      <c r="AX3786" s="15"/>
      <c r="AY3786" s="15"/>
      <c r="AZ3786" s="10"/>
      <c r="BA3786" s="10"/>
      <c r="BB3786" s="10"/>
      <c r="BC3786" s="10"/>
      <c r="BD3786" s="10"/>
    </row>
    <row r="3787" spans="1:56" ht="15" customHeight="1" x14ac:dyDescent="0.2">
      <c r="A3787" s="1"/>
      <c r="B3787" s="40">
        <v>38</v>
      </c>
      <c r="C3787" s="17" t="s">
        <v>84</v>
      </c>
      <c r="D3787" s="18"/>
      <c r="E3787" s="14"/>
      <c r="F3787" s="14"/>
      <c r="G3787" s="14"/>
      <c r="H3787" s="14"/>
      <c r="I3787" s="14"/>
      <c r="J3787" s="14"/>
      <c r="K3787" s="14"/>
      <c r="L3787" s="14"/>
      <c r="M3787" s="14"/>
      <c r="N3787" s="14"/>
      <c r="O3787" s="14"/>
      <c r="P3787" s="14"/>
      <c r="Q3787" s="14"/>
      <c r="R3787" s="4"/>
      <c r="S3787" s="4"/>
      <c r="T3787" s="4"/>
      <c r="U3787" s="4"/>
      <c r="V3787" s="4"/>
      <c r="W3787" s="4"/>
      <c r="X3787" s="4"/>
      <c r="Y3787" s="4"/>
      <c r="Z3787" s="4"/>
      <c r="AA3787" s="4"/>
      <c r="AB3787" s="8"/>
      <c r="AC3787" s="8"/>
      <c r="AD3787" s="8"/>
      <c r="AE3787" s="8"/>
      <c r="AF3787" s="8"/>
      <c r="AG3787" s="8"/>
      <c r="AH3787" s="8"/>
      <c r="AI3787" s="8"/>
      <c r="AJ3787" s="8"/>
      <c r="AK3787" s="8"/>
      <c r="AL3787" s="8"/>
      <c r="AM3787" s="8"/>
      <c r="AN3787" s="8"/>
      <c r="AO3787" s="8"/>
      <c r="AP3787" s="15"/>
      <c r="AQ3787" s="15"/>
      <c r="AR3787" s="15"/>
      <c r="AS3787" s="15"/>
      <c r="AT3787" s="15"/>
      <c r="AU3787" s="15"/>
      <c r="AV3787" s="15"/>
      <c r="AW3787" s="15"/>
      <c r="AX3787" s="15"/>
      <c r="AY3787" s="15"/>
      <c r="AZ3787" s="10"/>
      <c r="BA3787" s="10"/>
      <c r="BB3787" s="10"/>
      <c r="BC3787" s="10"/>
      <c r="BD3787" s="10"/>
    </row>
    <row r="3788" spans="1:56" ht="15" customHeight="1" x14ac:dyDescent="0.2">
      <c r="A3788" s="1"/>
      <c r="B3788" s="40">
        <v>34</v>
      </c>
      <c r="C3788" s="293" t="s">
        <v>85</v>
      </c>
      <c r="D3788" s="18"/>
      <c r="E3788" s="14">
        <v>5</v>
      </c>
      <c r="F3788" s="14"/>
      <c r="G3788" s="14"/>
      <c r="H3788" s="14"/>
      <c r="I3788" s="14"/>
      <c r="J3788" s="14"/>
      <c r="K3788" s="14"/>
      <c r="L3788" s="14"/>
      <c r="M3788" s="14"/>
      <c r="N3788" s="14"/>
      <c r="O3788" s="14"/>
      <c r="P3788" s="14"/>
      <c r="Q3788" s="14"/>
      <c r="R3788" s="4"/>
      <c r="S3788" s="4"/>
      <c r="T3788" s="4"/>
      <c r="U3788" s="4"/>
      <c r="V3788" s="4"/>
      <c r="W3788" s="4"/>
      <c r="X3788" s="4"/>
      <c r="Y3788" s="4"/>
      <c r="Z3788" s="4"/>
      <c r="AA3788" s="4"/>
      <c r="AB3788" s="8"/>
      <c r="AC3788" s="8"/>
      <c r="AD3788" s="8"/>
      <c r="AE3788" s="8"/>
      <c r="AF3788" s="8"/>
      <c r="AG3788" s="8"/>
      <c r="AH3788" s="8"/>
      <c r="AI3788" s="8"/>
      <c r="AJ3788" s="8"/>
      <c r="AK3788" s="8"/>
      <c r="AL3788" s="8"/>
      <c r="AM3788" s="8"/>
      <c r="AN3788" s="8"/>
      <c r="AO3788" s="8"/>
      <c r="AP3788" s="15"/>
      <c r="AQ3788" s="15"/>
      <c r="AR3788" s="15"/>
      <c r="AS3788" s="15"/>
      <c r="AT3788" s="15"/>
      <c r="AU3788" s="15"/>
      <c r="AV3788" s="15"/>
      <c r="AW3788" s="15"/>
      <c r="AX3788" s="15"/>
      <c r="AY3788" s="15"/>
      <c r="AZ3788" s="10"/>
      <c r="BA3788" s="10"/>
      <c r="BB3788" s="10"/>
      <c r="BC3788" s="10"/>
      <c r="BD3788" s="10"/>
    </row>
    <row r="3789" spans="1:56" ht="15" customHeight="1" x14ac:dyDescent="0.2">
      <c r="A3789" s="1"/>
      <c r="B3789" s="22"/>
      <c r="C3789" s="17"/>
      <c r="D3789" s="18"/>
      <c r="E3789" s="14"/>
      <c r="F3789" s="14"/>
      <c r="G3789" s="14"/>
      <c r="H3789" s="14"/>
      <c r="I3789" s="14"/>
      <c r="J3789" s="14"/>
      <c r="K3789" s="14"/>
      <c r="L3789" s="14"/>
      <c r="M3789" s="14"/>
      <c r="N3789" s="14"/>
      <c r="O3789" s="14"/>
      <c r="P3789" s="14"/>
      <c r="Q3789" s="14"/>
      <c r="R3789" s="4"/>
      <c r="S3789" s="4"/>
      <c r="T3789" s="4"/>
      <c r="U3789" s="4"/>
      <c r="V3789" s="4"/>
      <c r="W3789" s="4"/>
      <c r="X3789" s="4"/>
      <c r="Y3789" s="4"/>
      <c r="Z3789" s="4"/>
      <c r="AA3789" s="4"/>
      <c r="AB3789" s="8"/>
      <c r="AC3789" s="8"/>
      <c r="AD3789" s="8"/>
      <c r="AE3789" s="8"/>
      <c r="AF3789" s="8"/>
      <c r="AG3789" s="8"/>
      <c r="AH3789" s="8"/>
      <c r="AI3789" s="8"/>
      <c r="AJ3789" s="8"/>
      <c r="AK3789" s="8"/>
      <c r="AL3789" s="8"/>
      <c r="AM3789" s="8"/>
      <c r="AN3789" s="8"/>
      <c r="AO3789" s="8"/>
      <c r="AP3789" s="15"/>
      <c r="AQ3789" s="15"/>
      <c r="AR3789" s="15"/>
      <c r="AS3789" s="15"/>
      <c r="AT3789" s="15"/>
      <c r="AU3789" s="15"/>
      <c r="AV3789" s="15"/>
      <c r="AW3789" s="15"/>
      <c r="AX3789" s="15"/>
      <c r="AY3789" s="15"/>
      <c r="AZ3789" s="10"/>
      <c r="BA3789" s="10"/>
      <c r="BB3789" s="10"/>
      <c r="BC3789" s="10"/>
      <c r="BD3789" s="10"/>
    </row>
    <row r="3790" spans="1:56" ht="15" customHeight="1" x14ac:dyDescent="0.2">
      <c r="A3790" s="1"/>
      <c r="B3790" s="22"/>
      <c r="C3790" s="17"/>
      <c r="D3790" s="18"/>
      <c r="E3790" s="14"/>
      <c r="F3790" s="14"/>
      <c r="G3790" s="14"/>
      <c r="H3790" s="14"/>
      <c r="I3790" s="14"/>
      <c r="J3790" s="14"/>
      <c r="K3790" s="14"/>
      <c r="L3790" s="14"/>
      <c r="M3790" s="14"/>
      <c r="N3790" s="14"/>
      <c r="O3790" s="14"/>
      <c r="P3790" s="14"/>
      <c r="Q3790" s="14"/>
      <c r="R3790" s="4"/>
      <c r="S3790" s="4"/>
      <c r="T3790" s="4"/>
      <c r="U3790" s="4"/>
      <c r="V3790" s="4"/>
      <c r="W3790" s="4"/>
      <c r="X3790" s="4"/>
      <c r="Y3790" s="4"/>
      <c r="Z3790" s="4"/>
      <c r="AA3790" s="4"/>
      <c r="AB3790" s="8"/>
      <c r="AC3790" s="8"/>
      <c r="AD3790" s="8"/>
      <c r="AE3790" s="8"/>
      <c r="AF3790" s="8"/>
      <c r="AG3790" s="8"/>
      <c r="AH3790" s="8"/>
      <c r="AI3790" s="8"/>
      <c r="AJ3790" s="8"/>
      <c r="AK3790" s="8"/>
      <c r="AL3790" s="8"/>
      <c r="AM3790" s="8"/>
      <c r="AN3790" s="8"/>
      <c r="AO3790" s="8"/>
      <c r="AP3790" s="15"/>
      <c r="AQ3790" s="15"/>
      <c r="AR3790" s="15"/>
      <c r="AS3790" s="15"/>
      <c r="AT3790" s="15"/>
      <c r="AU3790" s="15"/>
      <c r="AV3790" s="15"/>
      <c r="AW3790" s="15"/>
      <c r="AX3790" s="15"/>
      <c r="AY3790" s="15"/>
      <c r="AZ3790" s="10"/>
      <c r="BA3790" s="10"/>
      <c r="BB3790" s="10"/>
      <c r="BC3790" s="10"/>
      <c r="BD3790" s="10"/>
    </row>
    <row r="3791" spans="1:56" ht="15" customHeight="1" x14ac:dyDescent="0.2">
      <c r="A3791" s="1"/>
      <c r="B3791" s="22"/>
      <c r="C3791" s="41" t="s">
        <v>86</v>
      </c>
      <c r="D3791" s="18"/>
      <c r="E3791" s="14"/>
      <c r="F3791" s="14"/>
      <c r="G3791" s="14"/>
      <c r="H3791" s="14"/>
      <c r="I3791" s="14"/>
      <c r="J3791" s="14"/>
      <c r="K3791" s="14"/>
      <c r="L3791" s="14"/>
      <c r="M3791" s="14"/>
      <c r="N3791" s="14"/>
      <c r="O3791" s="14"/>
      <c r="P3791" s="14"/>
      <c r="Q3791" s="14"/>
      <c r="R3791" s="4"/>
      <c r="S3791" s="4"/>
      <c r="T3791" s="4"/>
      <c r="U3791" s="4"/>
      <c r="V3791" s="4"/>
      <c r="W3791" s="4"/>
      <c r="X3791" s="4"/>
      <c r="Y3791" s="4"/>
      <c r="Z3791" s="4"/>
      <c r="AA3791" s="4"/>
      <c r="AB3791" s="8"/>
      <c r="AC3791" s="8"/>
      <c r="AD3791" s="8"/>
      <c r="AE3791" s="8"/>
      <c r="AF3791" s="8"/>
      <c r="AG3791" s="8"/>
      <c r="AH3791" s="8"/>
      <c r="AI3791" s="8"/>
      <c r="AJ3791" s="8"/>
      <c r="AK3791" s="8"/>
      <c r="AL3791" s="8"/>
      <c r="AM3791" s="8"/>
      <c r="AN3791" s="8"/>
      <c r="AO3791" s="8"/>
      <c r="AP3791" s="15"/>
      <c r="AQ3791" s="15"/>
      <c r="AR3791" s="15"/>
      <c r="AS3791" s="15"/>
      <c r="AT3791" s="15"/>
      <c r="AU3791" s="15"/>
      <c r="AV3791" s="15"/>
      <c r="AW3791" s="15"/>
      <c r="AX3791" s="15"/>
      <c r="AY3791" s="15"/>
      <c r="AZ3791" s="10"/>
      <c r="BA3791" s="10"/>
      <c r="BB3791" s="10"/>
      <c r="BC3791" s="10"/>
      <c r="BD3791" s="10"/>
    </row>
    <row r="3792" spans="1:56" ht="15" customHeight="1" x14ac:dyDescent="0.2">
      <c r="A3792" s="1"/>
      <c r="B3792" s="42">
        <v>35</v>
      </c>
      <c r="C3792" s="293" t="s">
        <v>87</v>
      </c>
      <c r="D3792" s="18"/>
      <c r="E3792" s="14">
        <v>6</v>
      </c>
      <c r="F3792" s="14">
        <v>6</v>
      </c>
      <c r="G3792" s="14"/>
      <c r="H3792" s="14"/>
      <c r="I3792" s="14"/>
      <c r="J3792" s="14"/>
      <c r="K3792" s="14"/>
      <c r="L3792" s="14"/>
      <c r="M3792" s="14"/>
      <c r="N3792" s="14"/>
      <c r="O3792" s="14"/>
      <c r="P3792" s="14"/>
      <c r="Q3792" s="14"/>
      <c r="R3792" s="4"/>
      <c r="S3792" s="4"/>
      <c r="T3792" s="4"/>
      <c r="U3792" s="4"/>
      <c r="V3792" s="4"/>
      <c r="W3792" s="4"/>
      <c r="X3792" s="4"/>
      <c r="Y3792" s="4"/>
      <c r="Z3792" s="4"/>
      <c r="AA3792" s="4"/>
      <c r="AB3792" s="8"/>
      <c r="AC3792" s="8"/>
      <c r="AD3792" s="8"/>
      <c r="AE3792" s="8"/>
      <c r="AF3792" s="8"/>
      <c r="AG3792" s="8"/>
      <c r="AH3792" s="8"/>
      <c r="AI3792" s="8"/>
      <c r="AJ3792" s="8">
        <v>1</v>
      </c>
      <c r="AK3792" s="8"/>
      <c r="AL3792" s="8"/>
      <c r="AM3792" s="8"/>
      <c r="AN3792" s="8"/>
      <c r="AO3792" s="8"/>
      <c r="AP3792" s="15"/>
      <c r="AQ3792" s="15"/>
      <c r="AR3792" s="15"/>
      <c r="AS3792" s="15"/>
      <c r="AT3792" s="15"/>
      <c r="AU3792" s="15"/>
      <c r="AV3792" s="15"/>
      <c r="AW3792" s="15"/>
      <c r="AX3792" s="15"/>
      <c r="AY3792" s="15"/>
      <c r="AZ3792" s="10"/>
      <c r="BA3792" s="10"/>
      <c r="BB3792" s="10"/>
      <c r="BC3792" s="10"/>
      <c r="BD3792" s="10"/>
    </row>
    <row r="3793" spans="1:56" ht="15" customHeight="1" x14ac:dyDescent="0.2">
      <c r="A3793" s="1"/>
      <c r="B3793" s="1"/>
      <c r="C3793" s="43"/>
      <c r="D3793" s="14"/>
      <c r="E3793" s="14"/>
      <c r="F3793" s="14"/>
      <c r="G3793" s="14"/>
      <c r="H3793" s="14"/>
      <c r="I3793" s="14"/>
      <c r="J3793" s="14"/>
      <c r="K3793" s="14"/>
      <c r="L3793" s="14"/>
      <c r="M3793" s="14"/>
      <c r="N3793" s="14"/>
      <c r="O3793" s="14"/>
      <c r="P3793" s="14"/>
      <c r="Q3793" s="14"/>
      <c r="R3793" s="4"/>
      <c r="S3793" s="4"/>
      <c r="T3793" s="4"/>
      <c r="U3793" s="4"/>
      <c r="V3793" s="4"/>
      <c r="W3793" s="4"/>
      <c r="X3793" s="4"/>
      <c r="Y3793" s="4"/>
      <c r="Z3793" s="4"/>
      <c r="AA3793" s="4"/>
      <c r="AB3793" s="8"/>
      <c r="AC3793" s="8"/>
      <c r="AD3793" s="8"/>
      <c r="AE3793" s="8"/>
      <c r="AF3793" s="8"/>
      <c r="AG3793" s="8"/>
      <c r="AH3793" s="8"/>
      <c r="AI3793" s="8"/>
      <c r="AJ3793" s="8"/>
      <c r="AK3793" s="8"/>
      <c r="AL3793" s="8"/>
      <c r="AM3793" s="8"/>
      <c r="AN3793" s="8"/>
      <c r="AO3793" s="8"/>
      <c r="AP3793" s="15"/>
      <c r="AQ3793" s="15"/>
      <c r="AR3793" s="15"/>
      <c r="AS3793" s="15"/>
      <c r="AT3793" s="15"/>
      <c r="AU3793" s="15"/>
      <c r="AV3793" s="15"/>
      <c r="AW3793" s="15"/>
      <c r="AX3793" s="15"/>
      <c r="AY3793" s="15"/>
      <c r="AZ3793" s="10"/>
      <c r="BA3793" s="10"/>
      <c r="BB3793" s="10"/>
      <c r="BC3793" s="10"/>
      <c r="BD3793" s="10"/>
    </row>
    <row r="3794" spans="1:56" ht="15" customHeight="1" x14ac:dyDescent="0.2">
      <c r="A3794" s="1"/>
      <c r="B3794" s="1"/>
      <c r="D3794" s="14"/>
      <c r="E3794" s="14"/>
      <c r="F3794" s="14"/>
      <c r="G3794" s="14"/>
      <c r="H3794" s="14"/>
      <c r="I3794" s="14"/>
      <c r="J3794" s="14"/>
      <c r="K3794" s="14"/>
      <c r="L3794" s="14"/>
      <c r="M3794" s="14"/>
      <c r="N3794" s="14"/>
      <c r="O3794" s="14"/>
      <c r="P3794" s="14"/>
      <c r="Q3794" s="14"/>
      <c r="R3794" s="4"/>
      <c r="S3794" s="4"/>
      <c r="T3794" s="4"/>
      <c r="U3794" s="4"/>
      <c r="V3794" s="4"/>
      <c r="W3794" s="4"/>
      <c r="X3794" s="4"/>
      <c r="Y3794" s="4"/>
      <c r="Z3794" s="4"/>
      <c r="AA3794" s="4"/>
      <c r="AB3794" s="8"/>
      <c r="AC3794" s="8"/>
      <c r="AD3794" s="8"/>
      <c r="AE3794" s="8"/>
      <c r="AF3794" s="8"/>
      <c r="AG3794" s="8"/>
      <c r="AH3794" s="8"/>
      <c r="AI3794" s="8"/>
      <c r="AJ3794" s="8"/>
      <c r="AK3794" s="8"/>
      <c r="AL3794" s="8"/>
      <c r="AM3794" s="8"/>
      <c r="AN3794" s="8"/>
      <c r="AO3794" s="8"/>
      <c r="AP3794" s="15"/>
      <c r="AQ3794" s="15"/>
      <c r="AR3794" s="15"/>
      <c r="AS3794" s="15"/>
      <c r="AT3794" s="15"/>
      <c r="AU3794" s="15"/>
      <c r="AV3794" s="15"/>
      <c r="AW3794" s="15"/>
      <c r="AX3794" s="15"/>
      <c r="AY3794" s="15"/>
      <c r="AZ3794" s="10"/>
      <c r="BA3794" s="10"/>
      <c r="BB3794" s="10"/>
      <c r="BC3794" s="10"/>
      <c r="BD3794" s="10"/>
    </row>
    <row r="3795" spans="1:56" ht="15" customHeight="1" x14ac:dyDescent="0.2">
      <c r="A3795" s="33"/>
      <c r="B3795" s="33"/>
      <c r="C3795" s="33"/>
      <c r="D3795" s="33">
        <f t="shared" ref="D3795:AY3795" si="739">SUM(D3747:D3794)</f>
        <v>33</v>
      </c>
      <c r="E3795" s="33">
        <f t="shared" si="739"/>
        <v>30</v>
      </c>
      <c r="F3795" s="33">
        <f t="shared" si="739"/>
        <v>30</v>
      </c>
      <c r="G3795" s="33">
        <f t="shared" si="739"/>
        <v>6</v>
      </c>
      <c r="H3795" s="33">
        <f t="shared" si="739"/>
        <v>1</v>
      </c>
      <c r="I3795" s="33">
        <f t="shared" si="739"/>
        <v>3</v>
      </c>
      <c r="J3795" s="33">
        <f t="shared" si="739"/>
        <v>0</v>
      </c>
      <c r="K3795" s="33">
        <f t="shared" si="739"/>
        <v>5</v>
      </c>
      <c r="L3795" s="33">
        <f t="shared" si="739"/>
        <v>2</v>
      </c>
      <c r="M3795" s="33">
        <f t="shared" si="739"/>
        <v>0</v>
      </c>
      <c r="N3795" s="33">
        <f t="shared" si="739"/>
        <v>0</v>
      </c>
      <c r="O3795" s="33">
        <f t="shared" si="739"/>
        <v>0</v>
      </c>
      <c r="P3795" s="33">
        <f t="shared" si="739"/>
        <v>0</v>
      </c>
      <c r="Q3795" s="33">
        <f t="shared" si="739"/>
        <v>0</v>
      </c>
      <c r="R3795" s="33">
        <f t="shared" si="739"/>
        <v>0</v>
      </c>
      <c r="S3795" s="33">
        <f t="shared" si="739"/>
        <v>1</v>
      </c>
      <c r="T3795" s="33">
        <f t="shared" si="739"/>
        <v>1</v>
      </c>
      <c r="U3795" s="33">
        <f t="shared" si="739"/>
        <v>0</v>
      </c>
      <c r="V3795" s="33">
        <f t="shared" si="739"/>
        <v>0</v>
      </c>
      <c r="W3795" s="33">
        <f t="shared" si="739"/>
        <v>0</v>
      </c>
      <c r="X3795" s="33">
        <f t="shared" si="739"/>
        <v>0</v>
      </c>
      <c r="Y3795" s="33">
        <f t="shared" si="739"/>
        <v>0</v>
      </c>
      <c r="Z3795" s="33">
        <f t="shared" si="739"/>
        <v>0</v>
      </c>
      <c r="AA3795" s="33">
        <f t="shared" si="739"/>
        <v>0</v>
      </c>
      <c r="AB3795" s="33">
        <f t="shared" si="739"/>
        <v>39</v>
      </c>
      <c r="AC3795" s="33">
        <f t="shared" si="739"/>
        <v>11</v>
      </c>
      <c r="AD3795" s="33">
        <f t="shared" si="739"/>
        <v>0</v>
      </c>
      <c r="AE3795" s="33">
        <f t="shared" si="739"/>
        <v>5</v>
      </c>
      <c r="AF3795" s="33">
        <f t="shared" si="739"/>
        <v>2</v>
      </c>
      <c r="AG3795" s="33">
        <f t="shared" si="739"/>
        <v>1</v>
      </c>
      <c r="AH3795" s="33">
        <f t="shared" si="739"/>
        <v>0</v>
      </c>
      <c r="AI3795" s="33">
        <f t="shared" si="739"/>
        <v>0</v>
      </c>
      <c r="AJ3795" s="33">
        <f t="shared" si="739"/>
        <v>1</v>
      </c>
      <c r="AK3795" s="33">
        <f t="shared" si="739"/>
        <v>10</v>
      </c>
      <c r="AL3795" s="33">
        <f t="shared" si="739"/>
        <v>10</v>
      </c>
      <c r="AM3795" s="33">
        <f t="shared" si="739"/>
        <v>0</v>
      </c>
      <c r="AN3795" s="33">
        <f t="shared" si="739"/>
        <v>2</v>
      </c>
      <c r="AO3795" s="33">
        <f t="shared" si="739"/>
        <v>9</v>
      </c>
      <c r="AP3795" s="33">
        <f t="shared" si="739"/>
        <v>0</v>
      </c>
      <c r="AQ3795" s="33">
        <f t="shared" si="739"/>
        <v>0</v>
      </c>
      <c r="AR3795" s="33">
        <f t="shared" si="739"/>
        <v>0</v>
      </c>
      <c r="AS3795" s="33">
        <f t="shared" si="739"/>
        <v>0</v>
      </c>
      <c r="AT3795" s="33">
        <f t="shared" si="739"/>
        <v>0</v>
      </c>
      <c r="AU3795" s="33">
        <f t="shared" si="739"/>
        <v>0</v>
      </c>
      <c r="AV3795" s="33">
        <f t="shared" si="739"/>
        <v>0</v>
      </c>
      <c r="AW3795" s="33">
        <f t="shared" si="739"/>
        <v>0</v>
      </c>
      <c r="AX3795" s="33">
        <f t="shared" si="739"/>
        <v>0</v>
      </c>
      <c r="AY3795" s="33">
        <f t="shared" si="739"/>
        <v>0</v>
      </c>
      <c r="AZ3795" s="10"/>
      <c r="BA3795" s="10"/>
      <c r="BB3795" s="10"/>
      <c r="BC3795" s="10"/>
      <c r="BD3795" s="10"/>
    </row>
    <row r="3796" spans="1:56" ht="15" customHeight="1" x14ac:dyDescent="0.2">
      <c r="A3796" s="44"/>
      <c r="B3796" s="44"/>
      <c r="C3796" s="44"/>
      <c r="D3796" s="44"/>
      <c r="E3796" s="44"/>
      <c r="F3796" s="44"/>
      <c r="G3796" s="44"/>
      <c r="H3796" s="44"/>
      <c r="I3796" s="44"/>
      <c r="J3796" s="44"/>
      <c r="K3796" s="44"/>
      <c r="L3796" s="44"/>
      <c r="M3796" s="44"/>
      <c r="N3796" s="44"/>
      <c r="O3796" s="44"/>
      <c r="P3796" s="44"/>
      <c r="Q3796" s="44"/>
      <c r="R3796" s="44"/>
      <c r="S3796" s="44"/>
      <c r="T3796" s="44"/>
      <c r="U3796" s="44"/>
      <c r="V3796" s="44"/>
      <c r="W3796" s="44"/>
      <c r="X3796" s="44"/>
    </row>
    <row r="3797" spans="1:56" ht="15" customHeight="1" x14ac:dyDescent="0.2">
      <c r="A3797" s="44"/>
      <c r="B3797" s="44"/>
      <c r="C3797" s="44"/>
      <c r="D3797" s="44"/>
      <c r="E3797" s="44"/>
      <c r="F3797" s="44"/>
      <c r="G3797" s="44"/>
      <c r="H3797" s="44"/>
      <c r="I3797" s="44"/>
      <c r="J3797" s="44"/>
      <c r="K3797" s="44"/>
      <c r="L3797" s="44"/>
      <c r="M3797" s="44"/>
      <c r="N3797" s="44"/>
      <c r="O3797" s="44"/>
      <c r="P3797" s="44"/>
      <c r="Q3797" s="44"/>
      <c r="R3797" s="44"/>
      <c r="S3797" s="44"/>
      <c r="T3797" s="44"/>
      <c r="U3797" s="44"/>
      <c r="V3797" s="44"/>
      <c r="W3797" s="44"/>
      <c r="X3797" s="44"/>
    </row>
    <row r="3798" spans="1:56" ht="15" customHeight="1" x14ac:dyDescent="0.2">
      <c r="A3798" s="44"/>
      <c r="B3798" s="44"/>
      <c r="C3798" s="44"/>
      <c r="D3798" s="44"/>
      <c r="E3798" s="44"/>
      <c r="F3798" s="44"/>
      <c r="G3798" s="44"/>
      <c r="H3798" s="44"/>
      <c r="I3798" s="44"/>
      <c r="J3798" s="44"/>
      <c r="K3798" s="44"/>
      <c r="L3798" s="44"/>
      <c r="M3798" s="44"/>
      <c r="N3798" s="44"/>
      <c r="O3798" s="44"/>
      <c r="P3798" s="44"/>
      <c r="Q3798" s="44"/>
      <c r="R3798" s="44"/>
      <c r="S3798" s="44"/>
      <c r="T3798" s="44"/>
      <c r="U3798" s="44"/>
      <c r="V3798" s="44"/>
      <c r="W3798" s="44"/>
      <c r="X3798" s="44"/>
    </row>
    <row r="3799" spans="1:56" ht="15" customHeight="1" x14ac:dyDescent="0.2">
      <c r="A3799" s="45"/>
      <c r="B3799" s="45"/>
      <c r="C3799" s="45"/>
      <c r="D3799" s="45"/>
      <c r="E3799" s="45"/>
      <c r="F3799" s="45"/>
      <c r="G3799" s="45"/>
      <c r="H3799" s="45"/>
      <c r="I3799" s="44"/>
      <c r="J3799" s="44"/>
      <c r="K3799" s="44"/>
      <c r="L3799" s="44"/>
      <c r="M3799" s="44"/>
      <c r="N3799" s="44"/>
      <c r="O3799" s="44"/>
      <c r="P3799" s="44"/>
      <c r="Q3799" s="44"/>
      <c r="R3799" s="44"/>
      <c r="S3799" s="44"/>
      <c r="T3799" s="44"/>
      <c r="U3799" s="44"/>
      <c r="V3799" s="44"/>
      <c r="W3799" s="44"/>
      <c r="X3799" s="44"/>
    </row>
    <row r="3800" spans="1:56" ht="15" customHeight="1" x14ac:dyDescent="0.2">
      <c r="A3800" s="45"/>
      <c r="B3800" s="45"/>
      <c r="C3800" s="45"/>
      <c r="D3800" s="45"/>
      <c r="E3800" s="45"/>
      <c r="F3800" s="45"/>
      <c r="G3800" s="45"/>
      <c r="H3800" s="45"/>
      <c r="I3800" s="44"/>
      <c r="J3800" s="44"/>
      <c r="K3800" s="44"/>
      <c r="L3800" s="46"/>
      <c r="M3800" s="46"/>
      <c r="N3800" s="46"/>
      <c r="O3800" s="46"/>
      <c r="P3800" s="46"/>
      <c r="Q3800" s="46"/>
      <c r="R3800" s="46"/>
      <c r="S3800" s="46"/>
      <c r="T3800" s="46"/>
      <c r="U3800" s="46"/>
      <c r="V3800" s="46"/>
      <c r="W3800" s="46"/>
      <c r="X3800" s="46"/>
      <c r="Y3800" s="46"/>
      <c r="Z3800" s="46"/>
      <c r="AA3800" s="46"/>
    </row>
    <row r="3801" spans="1:56" ht="15" customHeight="1" x14ac:dyDescent="0.6">
      <c r="A3801" s="45"/>
      <c r="B3801" s="47" t="s">
        <v>88</v>
      </c>
      <c r="C3801" s="48"/>
      <c r="D3801" s="48"/>
      <c r="E3801" s="48"/>
      <c r="F3801" s="48"/>
      <c r="G3801" s="48"/>
      <c r="H3801" s="45"/>
      <c r="I3801" s="44"/>
      <c r="J3801" s="44"/>
      <c r="K3801" s="44"/>
      <c r="L3801" s="46"/>
      <c r="M3801" s="46"/>
      <c r="N3801" s="46"/>
      <c r="O3801" s="46"/>
      <c r="P3801" s="46"/>
      <c r="Q3801" s="46"/>
      <c r="R3801" s="46"/>
      <c r="S3801" s="46"/>
      <c r="T3801" s="46"/>
      <c r="U3801" s="46"/>
      <c r="V3801" s="46"/>
      <c r="W3801" s="46"/>
      <c r="X3801" s="46"/>
      <c r="Y3801" s="46"/>
      <c r="Z3801" s="46"/>
      <c r="AA3801" s="46"/>
    </row>
    <row r="3802" spans="1:56" ht="15" customHeight="1" x14ac:dyDescent="0.2">
      <c r="A3802" s="45"/>
      <c r="B3802" s="49" t="s">
        <v>89</v>
      </c>
      <c r="C3802" s="33" t="s">
        <v>90</v>
      </c>
      <c r="D3802" s="33" t="s">
        <v>91</v>
      </c>
      <c r="E3802" s="33" t="s">
        <v>92</v>
      </c>
      <c r="F3802" s="50"/>
      <c r="G3802" s="50" t="s">
        <v>93</v>
      </c>
      <c r="H3802" s="45"/>
      <c r="I3802" s="44"/>
      <c r="J3802" s="44"/>
      <c r="K3802" s="44"/>
      <c r="L3802" s="46"/>
      <c r="M3802" s="46"/>
      <c r="N3802" s="46"/>
      <c r="O3802" s="46"/>
      <c r="P3802" s="46"/>
      <c r="Q3802" s="46"/>
      <c r="R3802" s="46"/>
      <c r="S3802" s="46"/>
      <c r="T3802" s="46"/>
      <c r="U3802" s="46"/>
      <c r="V3802" s="46"/>
      <c r="W3802" s="46"/>
      <c r="Y3802" s="51" t="s">
        <v>94</v>
      </c>
      <c r="Z3802" s="52"/>
      <c r="AA3802" s="52"/>
    </row>
    <row r="3803" spans="1:56" ht="15" customHeight="1" x14ac:dyDescent="0.2">
      <c r="A3803" s="45"/>
      <c r="B3803" s="53" t="s">
        <v>3</v>
      </c>
      <c r="C3803" s="15">
        <f>D3795</f>
        <v>33</v>
      </c>
      <c r="D3803" s="54">
        <f>S3806*C3803</f>
        <v>21483</v>
      </c>
      <c r="E3803" s="34">
        <f>T3806*C3803</f>
        <v>14520</v>
      </c>
      <c r="F3803" s="45"/>
      <c r="G3803" s="45"/>
      <c r="H3803" s="45"/>
      <c r="I3803" s="44"/>
      <c r="J3803" s="44"/>
      <c r="K3803" s="44"/>
      <c r="L3803" s="46"/>
      <c r="M3803" s="51" t="s">
        <v>95</v>
      </c>
      <c r="N3803" s="52"/>
      <c r="O3803" s="52"/>
      <c r="P3803" s="52"/>
      <c r="Q3803" s="52"/>
      <c r="R3803" s="51" t="s">
        <v>96</v>
      </c>
      <c r="S3803" s="52"/>
      <c r="T3803" s="46"/>
      <c r="U3803" s="51" t="s">
        <v>97</v>
      </c>
      <c r="V3803" s="52"/>
      <c r="W3803" s="46"/>
      <c r="Y3803" s="6" t="s">
        <v>98</v>
      </c>
      <c r="Z3803" s="55"/>
      <c r="AA3803" s="56"/>
    </row>
    <row r="3804" spans="1:56" ht="15" customHeight="1" x14ac:dyDescent="0.2">
      <c r="A3804" s="45"/>
      <c r="B3804" s="53" t="s">
        <v>99</v>
      </c>
      <c r="C3804" s="15">
        <f>E3795</f>
        <v>30</v>
      </c>
      <c r="D3804" s="54">
        <f>S3805*C3804</f>
        <v>19530</v>
      </c>
      <c r="E3804" s="34">
        <f>T3806*C3804</f>
        <v>13200</v>
      </c>
      <c r="F3804" s="45"/>
      <c r="G3804" s="45"/>
      <c r="H3804" s="45"/>
      <c r="I3804" s="44"/>
      <c r="J3804" s="44"/>
      <c r="K3804" s="44"/>
      <c r="L3804" s="46"/>
      <c r="M3804" s="6" t="s">
        <v>100</v>
      </c>
      <c r="N3804" s="52"/>
      <c r="O3804" s="52"/>
      <c r="P3804" s="52"/>
      <c r="Q3804" s="52"/>
      <c r="R3804" s="6"/>
      <c r="S3804" s="55" t="s">
        <v>101</v>
      </c>
      <c r="T3804" s="295"/>
      <c r="U3804" s="57" t="s">
        <v>102</v>
      </c>
      <c r="V3804" s="58">
        <f t="shared" ref="V3804:V3815" si="740">W3804*1.303</f>
        <v>8800.4619999999995</v>
      </c>
      <c r="W3804" s="59">
        <v>6754</v>
      </c>
      <c r="Y3804" s="60" t="s">
        <v>31</v>
      </c>
      <c r="Z3804" s="55">
        <f>AA3804*1.318</f>
        <v>6853.6</v>
      </c>
      <c r="AA3804" s="56">
        <v>5200</v>
      </c>
    </row>
    <row r="3805" spans="1:56" ht="15" customHeight="1" x14ac:dyDescent="0.2">
      <c r="A3805" s="45"/>
      <c r="B3805" s="53" t="s">
        <v>103</v>
      </c>
      <c r="C3805" s="15">
        <f>F3795</f>
        <v>30</v>
      </c>
      <c r="D3805" s="54">
        <f>S3808*C3805</f>
        <v>27000</v>
      </c>
      <c r="E3805" s="34">
        <f>T3807*C3805</f>
        <v>18210</v>
      </c>
      <c r="F3805" s="45"/>
      <c r="G3805" s="45"/>
      <c r="H3805" s="61"/>
      <c r="I3805" s="44"/>
      <c r="J3805" s="44"/>
      <c r="K3805" s="44"/>
      <c r="L3805" s="46"/>
      <c r="M3805" s="6"/>
      <c r="N3805" s="52"/>
      <c r="O3805" s="52"/>
      <c r="P3805" s="52"/>
      <c r="Q3805" s="52"/>
      <c r="R3805" s="6" t="s">
        <v>104</v>
      </c>
      <c r="S3805" s="55">
        <v>651</v>
      </c>
      <c r="T3805" s="295">
        <v>440</v>
      </c>
      <c r="U3805" s="57" t="s">
        <v>105</v>
      </c>
      <c r="V3805" s="58">
        <f t="shared" si="740"/>
        <v>8800.4619999999995</v>
      </c>
      <c r="W3805" s="62">
        <v>6754</v>
      </c>
      <c r="Y3805" s="6" t="s">
        <v>33</v>
      </c>
      <c r="Z3805" s="55">
        <f t="shared" ref="Z3805:Z3806" si="741">AA3805*1.318</f>
        <v>6853.6</v>
      </c>
      <c r="AA3805" s="56">
        <v>5200</v>
      </c>
    </row>
    <row r="3806" spans="1:56" ht="15" customHeight="1" x14ac:dyDescent="0.2">
      <c r="A3806" s="45"/>
      <c r="B3806" s="53" t="s">
        <v>106</v>
      </c>
      <c r="C3806" s="15">
        <f>G3795</f>
        <v>6</v>
      </c>
      <c r="D3806" s="54">
        <f>S3808*C3806</f>
        <v>5400</v>
      </c>
      <c r="E3806" s="34">
        <f>T3808*C3806</f>
        <v>3642</v>
      </c>
      <c r="F3806" s="45"/>
      <c r="G3806" s="45"/>
      <c r="H3806" s="45"/>
      <c r="I3806" s="44"/>
      <c r="J3806" s="44"/>
      <c r="K3806" s="44"/>
      <c r="L3806" s="46"/>
      <c r="M3806" s="6" t="s">
        <v>107</v>
      </c>
      <c r="N3806" s="52"/>
      <c r="O3806" s="52"/>
      <c r="P3806" s="52"/>
      <c r="Q3806" s="52"/>
      <c r="R3806" s="6" t="s">
        <v>108</v>
      </c>
      <c r="S3806" s="55">
        <v>651</v>
      </c>
      <c r="T3806" s="295">
        <v>440</v>
      </c>
      <c r="U3806" s="6" t="s">
        <v>109</v>
      </c>
      <c r="V3806" s="58">
        <f t="shared" si="740"/>
        <v>4560.5</v>
      </c>
      <c r="W3806" s="59">
        <v>3500</v>
      </c>
      <c r="Y3806" s="6" t="s">
        <v>32</v>
      </c>
      <c r="Z3806" s="55">
        <f t="shared" si="741"/>
        <v>6853.6</v>
      </c>
      <c r="AA3806" s="56">
        <v>5200</v>
      </c>
    </row>
    <row r="3807" spans="1:56" ht="15" customHeight="1" x14ac:dyDescent="0.2">
      <c r="A3807" s="45"/>
      <c r="B3807" s="53" t="s">
        <v>7</v>
      </c>
      <c r="C3807" s="15">
        <f>H3795</f>
        <v>1</v>
      </c>
      <c r="D3807" s="54">
        <f>S3810*C3807</f>
        <v>1006.5</v>
      </c>
      <c r="E3807" s="34">
        <f>T3810*C3807</f>
        <v>676</v>
      </c>
      <c r="F3807" s="45"/>
      <c r="G3807" s="45"/>
      <c r="H3807" s="45"/>
      <c r="I3807" s="44"/>
      <c r="J3807" s="44"/>
      <c r="K3807" s="44"/>
      <c r="L3807" s="46"/>
      <c r="M3807" s="6" t="s">
        <v>110</v>
      </c>
      <c r="N3807" s="55">
        <f>P3807*1.375</f>
        <v>1650</v>
      </c>
      <c r="O3807" s="52"/>
      <c r="P3807" s="63">
        <v>1200</v>
      </c>
      <c r="Q3807" s="52"/>
      <c r="R3807" s="6" t="s">
        <v>111</v>
      </c>
      <c r="S3807" s="55">
        <v>900</v>
      </c>
      <c r="T3807" s="295">
        <v>607</v>
      </c>
      <c r="U3807" s="57" t="s">
        <v>112</v>
      </c>
      <c r="V3807" s="58">
        <f t="shared" si="740"/>
        <v>2300.0556000000001</v>
      </c>
      <c r="W3807" s="62">
        <v>1765.2</v>
      </c>
      <c r="Y3807" s="6" t="s">
        <v>42</v>
      </c>
      <c r="Z3807" s="55">
        <f t="shared" ref="Z3807:Z3812" si="742">AA3807*1.32</f>
        <v>7260</v>
      </c>
      <c r="AA3807" s="56">
        <v>5500</v>
      </c>
    </row>
    <row r="3808" spans="1:56" ht="15" customHeight="1" x14ac:dyDescent="0.2">
      <c r="A3808" s="45"/>
      <c r="B3808" s="53" t="s">
        <v>8</v>
      </c>
      <c r="C3808" s="15">
        <f>I3795</f>
        <v>3</v>
      </c>
      <c r="D3808" s="54">
        <f>S3809*C3808</f>
        <v>4360.2000000000007</v>
      </c>
      <c r="E3808" s="34">
        <f>T3809*C3808</f>
        <v>3354</v>
      </c>
      <c r="F3808" s="45"/>
      <c r="G3808" s="45"/>
      <c r="H3808" s="45"/>
      <c r="I3808" s="44"/>
      <c r="J3808" s="44"/>
      <c r="K3808" s="44"/>
      <c r="L3808" s="46"/>
      <c r="M3808" s="6" t="s">
        <v>27</v>
      </c>
      <c r="N3808" s="55">
        <f>P3808*1.411</f>
        <v>1552.1000000000001</v>
      </c>
      <c r="O3808" s="52"/>
      <c r="P3808" s="64">
        <v>1100</v>
      </c>
      <c r="Q3808" s="65"/>
      <c r="R3808" s="6" t="s">
        <v>113</v>
      </c>
      <c r="S3808" s="55">
        <v>900</v>
      </c>
      <c r="T3808" s="295">
        <v>607</v>
      </c>
      <c r="U3808" s="57" t="s">
        <v>114</v>
      </c>
      <c r="V3808" s="58">
        <f t="shared" si="740"/>
        <v>1070.31026</v>
      </c>
      <c r="W3808" s="59">
        <v>821.42</v>
      </c>
      <c r="Y3808" s="6" t="s">
        <v>115</v>
      </c>
      <c r="Z3808" s="55">
        <f t="shared" si="742"/>
        <v>7260</v>
      </c>
      <c r="AA3808" s="56">
        <v>5500</v>
      </c>
    </row>
    <row r="3809" spans="1:27" ht="15" customHeight="1" x14ac:dyDescent="0.2">
      <c r="A3809" s="45"/>
      <c r="B3809" s="53" t="s">
        <v>116</v>
      </c>
      <c r="C3809" s="15">
        <f>J3795</f>
        <v>0</v>
      </c>
      <c r="D3809" s="54">
        <f t="shared" ref="D3809:D3810" si="743">S3814*C3809</f>
        <v>0</v>
      </c>
      <c r="E3809" s="34">
        <f t="shared" ref="E3809:E3810" si="744">D3872*C3809</f>
        <v>0</v>
      </c>
      <c r="F3809" s="45"/>
      <c r="G3809" s="45"/>
      <c r="H3809" s="45"/>
      <c r="I3809" s="44"/>
      <c r="J3809" s="44"/>
      <c r="K3809" s="44"/>
      <c r="L3809" s="46"/>
      <c r="M3809" s="6" t="s">
        <v>28</v>
      </c>
      <c r="N3809" s="55">
        <f t="shared" ref="N3809:N3813" si="745">P3809*1.4</f>
        <v>1260</v>
      </c>
      <c r="O3809" s="52"/>
      <c r="P3809" s="64">
        <v>900</v>
      </c>
      <c r="Q3809" s="65"/>
      <c r="R3809" s="6" t="s">
        <v>117</v>
      </c>
      <c r="S3809" s="55">
        <f>T3809*1.3</f>
        <v>1453.4</v>
      </c>
      <c r="T3809" s="296">
        <v>1118</v>
      </c>
      <c r="U3809" s="66" t="s">
        <v>118</v>
      </c>
      <c r="V3809" s="58">
        <f t="shared" si="740"/>
        <v>1240.1953999999998</v>
      </c>
      <c r="W3809" s="62">
        <v>951.8</v>
      </c>
      <c r="Y3809" s="6" t="s">
        <v>119</v>
      </c>
      <c r="Z3809" s="55">
        <f>AA3809*1.318</f>
        <v>6853.6</v>
      </c>
      <c r="AA3809" s="56">
        <v>5200</v>
      </c>
    </row>
    <row r="3810" spans="1:27" ht="15" customHeight="1" x14ac:dyDescent="0.2">
      <c r="A3810" s="45"/>
      <c r="B3810" s="53" t="s">
        <v>10</v>
      </c>
      <c r="C3810" s="15">
        <f>K3795</f>
        <v>5</v>
      </c>
      <c r="D3810" s="54">
        <f t="shared" si="743"/>
        <v>15029.25</v>
      </c>
      <c r="E3810" s="34">
        <f>T3815*C3810</f>
        <v>10390</v>
      </c>
      <c r="F3810" s="45"/>
      <c r="G3810" s="45"/>
      <c r="H3810" s="45"/>
      <c r="I3810" s="44"/>
      <c r="J3810" s="44"/>
      <c r="K3810" s="44"/>
      <c r="L3810" s="46"/>
      <c r="M3810" s="6" t="s">
        <v>120</v>
      </c>
      <c r="N3810" s="55">
        <f t="shared" si="745"/>
        <v>1889.9999999999998</v>
      </c>
      <c r="O3810" s="52"/>
      <c r="P3810" s="67">
        <v>1350</v>
      </c>
      <c r="Q3810" s="65"/>
      <c r="R3810" s="6" t="s">
        <v>121</v>
      </c>
      <c r="S3810" s="55">
        <v>1006.5</v>
      </c>
      <c r="T3810" s="295">
        <v>676</v>
      </c>
      <c r="U3810" s="6" t="s">
        <v>122</v>
      </c>
      <c r="V3810" s="58">
        <f t="shared" si="740"/>
        <v>8404.35</v>
      </c>
      <c r="W3810" s="59">
        <v>6450</v>
      </c>
      <c r="Y3810" s="6" t="s">
        <v>123</v>
      </c>
      <c r="Z3810" s="55">
        <f t="shared" si="742"/>
        <v>10560</v>
      </c>
      <c r="AA3810" s="56">
        <v>8000</v>
      </c>
    </row>
    <row r="3811" spans="1:27" ht="15" customHeight="1" thickBot="1" x14ac:dyDescent="0.25">
      <c r="A3811" s="45"/>
      <c r="B3811" s="53" t="s">
        <v>124</v>
      </c>
      <c r="C3811" s="15">
        <f>L3795</f>
        <v>2</v>
      </c>
      <c r="D3811" s="54">
        <f>S3811*C3811</f>
        <v>2100.64</v>
      </c>
      <c r="E3811" s="34">
        <f>T3811*C3811</f>
        <v>1394</v>
      </c>
      <c r="F3811" s="68" t="s">
        <v>92</v>
      </c>
      <c r="G3811" s="69"/>
      <c r="H3811" s="45"/>
      <c r="I3811" s="44"/>
      <c r="J3811" s="44"/>
      <c r="K3811" s="44"/>
      <c r="L3811" s="46"/>
      <c r="M3811" s="6" t="s">
        <v>125</v>
      </c>
      <c r="N3811" s="55">
        <f t="shared" si="745"/>
        <v>1889.9999999999998</v>
      </c>
      <c r="O3811" s="52"/>
      <c r="P3811" s="67">
        <v>1350</v>
      </c>
      <c r="Q3811" s="65"/>
      <c r="R3811" s="6" t="s">
        <v>126</v>
      </c>
      <c r="S3811" s="55">
        <v>1050.32</v>
      </c>
      <c r="T3811" s="295">
        <v>697</v>
      </c>
      <c r="U3811" s="6" t="s">
        <v>127</v>
      </c>
      <c r="V3811" s="58">
        <f t="shared" si="740"/>
        <v>0</v>
      </c>
      <c r="W3811" s="70"/>
      <c r="Y3811" s="6" t="s">
        <v>128</v>
      </c>
      <c r="Z3811" s="55">
        <f t="shared" si="742"/>
        <v>10560</v>
      </c>
      <c r="AA3811" s="56">
        <v>8000</v>
      </c>
    </row>
    <row r="3812" spans="1:27" ht="15" customHeight="1" thickTop="1" x14ac:dyDescent="0.2">
      <c r="A3812" s="45"/>
      <c r="B3812" s="53" t="s">
        <v>129</v>
      </c>
      <c r="C3812" s="15">
        <f>M3795</f>
        <v>0</v>
      </c>
      <c r="D3812" s="54">
        <f t="shared" ref="D3812:D3813" si="746">S3816*C3812</f>
        <v>0</v>
      </c>
      <c r="E3812" s="34">
        <f t="shared" ref="E3812:E3813" si="747">D3874*C3812</f>
        <v>0</v>
      </c>
      <c r="F3812" s="68" t="s">
        <v>130</v>
      </c>
      <c r="G3812" s="71">
        <f>D3856*0.33</f>
        <v>87631.966620000007</v>
      </c>
      <c r="H3812" s="45"/>
      <c r="I3812" s="44"/>
      <c r="J3812" s="44"/>
      <c r="K3812" s="44"/>
      <c r="L3812" s="46"/>
      <c r="M3812" s="6" t="s">
        <v>131</v>
      </c>
      <c r="N3812" s="55">
        <f t="shared" si="745"/>
        <v>700</v>
      </c>
      <c r="O3812" s="52"/>
      <c r="P3812" s="67">
        <v>500</v>
      </c>
      <c r="Q3812" s="65"/>
      <c r="R3812" s="6"/>
      <c r="S3812" s="55"/>
      <c r="T3812" s="297"/>
      <c r="U3812" s="57" t="s">
        <v>132</v>
      </c>
      <c r="V3812" s="58">
        <f t="shared" si="740"/>
        <v>8800.4619999999995</v>
      </c>
      <c r="W3812" s="70">
        <v>6754</v>
      </c>
      <c r="Y3812" s="6" t="s">
        <v>133</v>
      </c>
      <c r="Z3812" s="55">
        <f t="shared" si="742"/>
        <v>7260</v>
      </c>
      <c r="AA3812" s="56">
        <v>5500</v>
      </c>
    </row>
    <row r="3813" spans="1:27" ht="15" customHeight="1" x14ac:dyDescent="0.2">
      <c r="A3813" s="45"/>
      <c r="B3813" s="53" t="s">
        <v>134</v>
      </c>
      <c r="C3813" s="15">
        <f>N3795</f>
        <v>0</v>
      </c>
      <c r="D3813" s="54">
        <f t="shared" si="746"/>
        <v>0</v>
      </c>
      <c r="E3813" s="34">
        <f t="shared" si="747"/>
        <v>0</v>
      </c>
      <c r="F3813" s="68" t="s">
        <v>135</v>
      </c>
      <c r="G3813" s="72">
        <f>D3856-F3856</f>
        <v>265551.41399999999</v>
      </c>
      <c r="H3813" s="45"/>
      <c r="I3813" s="44"/>
      <c r="J3813" s="44"/>
      <c r="K3813" s="44"/>
      <c r="L3813" s="46"/>
      <c r="M3813" s="6" t="s">
        <v>136</v>
      </c>
      <c r="N3813" s="55">
        <f t="shared" si="745"/>
        <v>1400</v>
      </c>
      <c r="O3813" s="52"/>
      <c r="P3813" s="67">
        <v>1000</v>
      </c>
      <c r="Q3813" s="65"/>
      <c r="R3813" s="6"/>
      <c r="S3813" s="55"/>
      <c r="T3813" s="297"/>
      <c r="U3813" s="57" t="s">
        <v>137</v>
      </c>
      <c r="V3813" s="58">
        <f t="shared" si="740"/>
        <v>6350.8220000000001</v>
      </c>
      <c r="W3813" s="73">
        <v>4874</v>
      </c>
      <c r="Y3813" s="6" t="s">
        <v>39</v>
      </c>
      <c r="Z3813" s="55">
        <f>AA3813*1.321</f>
        <v>8454.4</v>
      </c>
      <c r="AA3813" s="56">
        <v>6400</v>
      </c>
    </row>
    <row r="3814" spans="1:27" ht="15" customHeight="1" x14ac:dyDescent="0.35">
      <c r="A3814" s="45"/>
      <c r="B3814" s="53" t="s">
        <v>138</v>
      </c>
      <c r="C3814" s="15">
        <f>P3795</f>
        <v>0</v>
      </c>
      <c r="D3814" s="54">
        <f>S3819*C3814</f>
        <v>0</v>
      </c>
      <c r="E3814" s="34">
        <f>D3877*C3814</f>
        <v>0</v>
      </c>
      <c r="F3814" s="68" t="s">
        <v>139</v>
      </c>
      <c r="G3814" s="74">
        <f>D3856-E3856</f>
        <v>79065.41399999999</v>
      </c>
      <c r="H3814" s="45"/>
      <c r="I3814" s="44"/>
      <c r="J3814" s="44"/>
      <c r="K3814" s="44"/>
      <c r="L3814" s="46"/>
      <c r="M3814" s="6" t="s">
        <v>140</v>
      </c>
      <c r="N3814" s="55"/>
      <c r="O3814" s="52"/>
      <c r="P3814" s="67"/>
      <c r="Q3814" s="65"/>
      <c r="R3814" s="6" t="s">
        <v>141</v>
      </c>
      <c r="S3814" s="55">
        <v>1850.8</v>
      </c>
      <c r="T3814" s="295">
        <v>1322</v>
      </c>
      <c r="U3814" s="57" t="s">
        <v>142</v>
      </c>
      <c r="V3814" s="58">
        <f t="shared" si="740"/>
        <v>8800.4619999999995</v>
      </c>
      <c r="W3814" s="73">
        <v>6754</v>
      </c>
      <c r="Y3814" s="6" t="s">
        <v>143</v>
      </c>
      <c r="Z3814" s="55">
        <f>AA3814*1.32</f>
        <v>3564</v>
      </c>
      <c r="AA3814" s="56">
        <v>2700</v>
      </c>
    </row>
    <row r="3815" spans="1:27" ht="15" customHeight="1" x14ac:dyDescent="0.2">
      <c r="A3815" s="45"/>
      <c r="B3815" s="53" t="s">
        <v>14</v>
      </c>
      <c r="C3815" s="15">
        <f>O3795</f>
        <v>0</v>
      </c>
      <c r="D3815" s="54">
        <f>S3818*C3815</f>
        <v>0</v>
      </c>
      <c r="E3815" s="34">
        <f>D3876*C3815</f>
        <v>0</v>
      </c>
      <c r="F3815" s="61"/>
      <c r="G3815" s="61"/>
      <c r="H3815" s="45"/>
      <c r="I3815" s="44"/>
      <c r="J3815" s="44"/>
      <c r="K3815" s="44"/>
      <c r="L3815" s="46"/>
      <c r="M3815" s="6"/>
      <c r="N3815" s="55"/>
      <c r="O3815" s="52"/>
      <c r="P3815" s="67"/>
      <c r="Q3815" s="65"/>
      <c r="R3815" s="6" t="s">
        <v>144</v>
      </c>
      <c r="S3815" s="55">
        <v>3005.85</v>
      </c>
      <c r="T3815" s="295">
        <v>2078</v>
      </c>
      <c r="U3815" s="57" t="s">
        <v>145</v>
      </c>
      <c r="V3815" s="58">
        <f t="shared" si="740"/>
        <v>8800.4619999999995</v>
      </c>
      <c r="W3815" s="73">
        <v>6754</v>
      </c>
      <c r="AA3815" s="46"/>
    </row>
    <row r="3816" spans="1:27" ht="15" customHeight="1" x14ac:dyDescent="0.2">
      <c r="A3816" s="45"/>
      <c r="B3816" s="53" t="s">
        <v>16</v>
      </c>
      <c r="C3816" s="15">
        <f>Q3795</f>
        <v>0</v>
      </c>
      <c r="D3816" s="54">
        <f>S3821*C3816</f>
        <v>0</v>
      </c>
      <c r="E3816" s="34"/>
      <c r="F3816" s="61"/>
      <c r="G3816" s="61"/>
      <c r="H3816" s="45"/>
      <c r="I3816" s="44"/>
      <c r="J3816" s="44"/>
      <c r="K3816" s="44"/>
      <c r="L3816" s="46"/>
      <c r="M3816" s="6" t="s">
        <v>146</v>
      </c>
      <c r="N3816" s="55">
        <f t="shared" ref="N3816:N3817" si="748">P3816*1.4</f>
        <v>5600</v>
      </c>
      <c r="O3816" s="52"/>
      <c r="P3816" s="67">
        <v>4000</v>
      </c>
      <c r="Q3816" s="65"/>
      <c r="R3816" s="6" t="s">
        <v>147</v>
      </c>
      <c r="S3816" s="55">
        <v>6101.2</v>
      </c>
      <c r="T3816" s="295">
        <v>4380</v>
      </c>
      <c r="U3816" s="46"/>
      <c r="V3816" s="46"/>
      <c r="W3816" s="46"/>
      <c r="X3816" s="46"/>
      <c r="Y3816" s="46"/>
      <c r="Z3816" s="46"/>
      <c r="AA3816" s="46"/>
    </row>
    <row r="3817" spans="1:27" ht="15" customHeight="1" x14ac:dyDescent="0.2">
      <c r="A3817" s="45"/>
      <c r="B3817" s="33" t="s">
        <v>148</v>
      </c>
      <c r="C3817" s="33"/>
      <c r="D3817" s="75">
        <f t="shared" ref="D3817:E3817" si="749">SUM(D3803:D3816)</f>
        <v>95909.59</v>
      </c>
      <c r="E3817" s="75">
        <f>SUM(E3803:E3816)</f>
        <v>65386</v>
      </c>
      <c r="F3817" s="75"/>
      <c r="G3817" s="33"/>
      <c r="H3817" s="45"/>
      <c r="I3817" s="44"/>
      <c r="J3817" s="44"/>
      <c r="K3817" s="44"/>
      <c r="L3817" s="46"/>
      <c r="M3817" s="6" t="s">
        <v>149</v>
      </c>
      <c r="N3817" s="55">
        <f t="shared" si="748"/>
        <v>3360</v>
      </c>
      <c r="O3817" s="52"/>
      <c r="P3817" s="67">
        <v>2400</v>
      </c>
      <c r="Q3817" s="65"/>
      <c r="R3817" s="6" t="s">
        <v>150</v>
      </c>
      <c r="S3817" s="55">
        <v>6900.6</v>
      </c>
      <c r="T3817" s="295">
        <v>4920</v>
      </c>
      <c r="U3817" s="46"/>
      <c r="V3817" s="46"/>
      <c r="W3817" s="46"/>
      <c r="X3817" s="46"/>
      <c r="Y3817" s="46"/>
      <c r="Z3817" s="46"/>
      <c r="AA3817" s="46"/>
    </row>
    <row r="3818" spans="1:27" ht="15" customHeight="1" x14ac:dyDescent="0.2">
      <c r="A3818" s="45"/>
      <c r="B3818" s="76" t="s">
        <v>24</v>
      </c>
      <c r="C3818" s="15">
        <f>Y3795</f>
        <v>0</v>
      </c>
      <c r="D3818" s="54">
        <f t="shared" ref="D3818:D3820" si="750">V3807*C3818</f>
        <v>0</v>
      </c>
      <c r="E3818" s="34">
        <f t="shared" ref="E3818:E3820" si="751">W3807*C3818</f>
        <v>0</v>
      </c>
      <c r="F3818" s="45"/>
      <c r="G3818" s="45"/>
      <c r="H3818" s="45"/>
      <c r="I3818" s="44"/>
      <c r="J3818" s="44"/>
      <c r="K3818" s="44"/>
      <c r="L3818" s="46"/>
      <c r="M3818" s="6" t="s">
        <v>151</v>
      </c>
      <c r="N3818" s="55">
        <f>P3818*1.45</f>
        <v>6235</v>
      </c>
      <c r="O3818" s="52"/>
      <c r="P3818" s="67">
        <v>4300</v>
      </c>
      <c r="Q3818" s="65"/>
      <c r="R3818" s="6" t="s">
        <v>152</v>
      </c>
      <c r="S3818" s="55">
        <v>6900.6</v>
      </c>
      <c r="T3818" s="295">
        <v>4920</v>
      </c>
      <c r="U3818" s="46"/>
      <c r="V3818" s="46"/>
      <c r="W3818" s="46"/>
      <c r="X3818" s="46"/>
      <c r="Y3818" s="46"/>
      <c r="Z3818" s="46"/>
      <c r="AA3818" s="46"/>
    </row>
    <row r="3819" spans="1:27" ht="15" customHeight="1" x14ac:dyDescent="0.2">
      <c r="A3819" s="45"/>
      <c r="B3819" s="76" t="s">
        <v>153</v>
      </c>
      <c r="C3819" s="15">
        <f>Z3795</f>
        <v>0</v>
      </c>
      <c r="D3819" s="54">
        <f t="shared" si="750"/>
        <v>0</v>
      </c>
      <c r="E3819" s="34">
        <f t="shared" si="751"/>
        <v>0</v>
      </c>
      <c r="F3819" s="45"/>
      <c r="G3819" s="45"/>
      <c r="H3819" s="45"/>
      <c r="I3819" s="44"/>
      <c r="J3819" s="44"/>
      <c r="K3819" s="44"/>
      <c r="L3819" s="46"/>
      <c r="M3819" s="6" t="s">
        <v>154</v>
      </c>
      <c r="N3819" s="55">
        <f t="shared" ref="N3819:N3820" si="752">P3819*1.4</f>
        <v>5250</v>
      </c>
      <c r="O3819" s="52"/>
      <c r="P3819" s="67">
        <v>3750</v>
      </c>
      <c r="Q3819" s="65"/>
      <c r="R3819" s="6" t="s">
        <v>155</v>
      </c>
      <c r="S3819" s="55">
        <v>8050</v>
      </c>
      <c r="T3819" s="295">
        <v>5770</v>
      </c>
      <c r="U3819" s="46"/>
      <c r="V3819" s="46"/>
      <c r="W3819" s="46"/>
      <c r="X3819" s="46"/>
      <c r="Y3819" s="46"/>
      <c r="Z3819" s="46"/>
      <c r="AA3819" s="46"/>
    </row>
    <row r="3820" spans="1:27" ht="15" customHeight="1" x14ac:dyDescent="0.2">
      <c r="A3820" s="45"/>
      <c r="B3820" s="76" t="s">
        <v>26</v>
      </c>
      <c r="C3820" s="15">
        <f>AA3795</f>
        <v>0</v>
      </c>
      <c r="D3820" s="54">
        <f t="shared" si="750"/>
        <v>0</v>
      </c>
      <c r="E3820" s="34">
        <f t="shared" si="751"/>
        <v>0</v>
      </c>
      <c r="F3820" s="45"/>
      <c r="G3820" s="45"/>
      <c r="H3820" s="45"/>
      <c r="I3820" s="44"/>
      <c r="J3820" s="44"/>
      <c r="K3820" s="44"/>
      <c r="L3820" s="46"/>
      <c r="M3820" s="6" t="s">
        <v>156</v>
      </c>
      <c r="N3820" s="55">
        <f t="shared" si="752"/>
        <v>7419.9999999999991</v>
      </c>
      <c r="O3820" s="52"/>
      <c r="P3820" s="67">
        <v>5300</v>
      </c>
      <c r="Q3820" s="65"/>
      <c r="R3820" s="6" t="s">
        <v>157</v>
      </c>
      <c r="S3820" s="55">
        <v>8000</v>
      </c>
      <c r="T3820" s="295">
        <v>3600</v>
      </c>
      <c r="U3820" s="46"/>
      <c r="V3820" s="46"/>
      <c r="W3820" s="46"/>
      <c r="X3820" s="46"/>
      <c r="Y3820" s="46"/>
      <c r="Z3820" s="46"/>
      <c r="AA3820" s="46"/>
    </row>
    <row r="3821" spans="1:27" ht="15" customHeight="1" x14ac:dyDescent="0.2">
      <c r="A3821" s="45"/>
      <c r="B3821" s="77" t="s">
        <v>158</v>
      </c>
      <c r="C3821" s="15">
        <f>R3795</f>
        <v>0</v>
      </c>
      <c r="D3821" s="54">
        <f>V3804*C3821</f>
        <v>0</v>
      </c>
      <c r="E3821" s="34">
        <f t="shared" ref="E3821:E3823" si="753">J3870*C3821</f>
        <v>0</v>
      </c>
      <c r="F3821" s="45"/>
      <c r="G3821" s="45"/>
      <c r="H3821" s="45"/>
      <c r="I3821" s="44"/>
      <c r="J3821" s="44"/>
      <c r="K3821" s="44"/>
      <c r="L3821" s="46"/>
      <c r="M3821" s="6"/>
      <c r="N3821" s="55"/>
      <c r="O3821" s="52"/>
      <c r="P3821" s="67"/>
      <c r="Q3821" s="65"/>
      <c r="R3821" s="6" t="s">
        <v>16</v>
      </c>
      <c r="S3821" s="55">
        <v>1500</v>
      </c>
      <c r="T3821" s="298">
        <v>1300</v>
      </c>
      <c r="U3821" s="46"/>
      <c r="V3821" s="46"/>
      <c r="W3821" s="46"/>
      <c r="X3821" s="46"/>
      <c r="Y3821" s="46"/>
      <c r="Z3821" s="46"/>
      <c r="AA3821" s="46"/>
    </row>
    <row r="3822" spans="1:27" ht="15" customHeight="1" x14ac:dyDescent="0.2">
      <c r="A3822" s="45"/>
      <c r="B3822" s="78" t="s">
        <v>159</v>
      </c>
      <c r="C3822" s="15">
        <f>T3795</f>
        <v>1</v>
      </c>
      <c r="D3822" s="54">
        <f t="shared" ref="D3822:D3823" si="754">V3804*C3822</f>
        <v>8800.4619999999995</v>
      </c>
      <c r="E3822" s="34">
        <f t="shared" si="753"/>
        <v>6450</v>
      </c>
      <c r="F3822" s="45"/>
      <c r="G3822" s="45"/>
      <c r="H3822" s="45"/>
      <c r="I3822" s="44"/>
      <c r="J3822" s="44"/>
      <c r="K3822" s="44"/>
      <c r="L3822" s="46"/>
      <c r="M3822" s="6" t="s">
        <v>160</v>
      </c>
      <c r="N3822" s="55"/>
      <c r="O3822" s="52"/>
      <c r="P3822" s="67"/>
      <c r="Q3822" s="65"/>
      <c r="R3822" s="46"/>
      <c r="S3822" s="46"/>
      <c r="T3822" s="46"/>
      <c r="U3822" s="46"/>
      <c r="V3822" s="46"/>
      <c r="W3822" s="46"/>
      <c r="X3822" s="46"/>
      <c r="Y3822" s="46"/>
      <c r="Z3822" s="46"/>
      <c r="AA3822" s="46"/>
    </row>
    <row r="3823" spans="1:27" ht="15" customHeight="1" x14ac:dyDescent="0.2">
      <c r="A3823" s="45"/>
      <c r="B3823" s="79" t="s">
        <v>161</v>
      </c>
      <c r="C3823" s="80">
        <f>S3795</f>
        <v>1</v>
      </c>
      <c r="D3823" s="81">
        <f t="shared" si="754"/>
        <v>8800.4619999999995</v>
      </c>
      <c r="E3823" s="34">
        <f t="shared" si="753"/>
        <v>6450</v>
      </c>
      <c r="F3823" s="45"/>
      <c r="G3823" s="45"/>
      <c r="H3823" s="45"/>
      <c r="I3823" s="44"/>
      <c r="J3823" s="44"/>
      <c r="K3823" s="44"/>
      <c r="L3823" s="46"/>
      <c r="M3823" s="6"/>
      <c r="N3823" s="55"/>
      <c r="O3823" s="52"/>
      <c r="P3823" s="67"/>
      <c r="Q3823" s="65"/>
      <c r="R3823" s="46"/>
      <c r="S3823" s="46"/>
      <c r="T3823" s="46"/>
      <c r="U3823" s="46"/>
      <c r="V3823" s="46"/>
      <c r="W3823" s="46"/>
      <c r="X3823" s="46"/>
      <c r="Y3823" s="46"/>
      <c r="Z3823" s="46"/>
      <c r="AA3823" s="46"/>
    </row>
    <row r="3824" spans="1:27" ht="15" customHeight="1" x14ac:dyDescent="0.2">
      <c r="A3824" s="45"/>
      <c r="B3824" s="78" t="s">
        <v>20</v>
      </c>
      <c r="C3824" s="15">
        <f>U3795</f>
        <v>0</v>
      </c>
      <c r="D3824" s="81">
        <f>V3813*C3824</f>
        <v>0</v>
      </c>
      <c r="E3824" s="34">
        <f>W3813*C3824</f>
        <v>0</v>
      </c>
      <c r="F3824" s="45"/>
      <c r="G3824" s="45"/>
      <c r="H3824" s="45"/>
      <c r="I3824" s="44"/>
      <c r="J3824" s="44"/>
      <c r="K3824" s="44"/>
      <c r="L3824" s="46"/>
      <c r="M3824" s="6" t="s">
        <v>162</v>
      </c>
      <c r="N3824" s="55">
        <f>P3824*1.4</f>
        <v>1540</v>
      </c>
      <c r="O3824" s="52"/>
      <c r="P3824" s="67">
        <v>1100</v>
      </c>
      <c r="Q3824" s="65"/>
      <c r="R3824" s="46"/>
      <c r="S3824" s="46"/>
      <c r="T3824" s="46"/>
      <c r="U3824" s="46"/>
      <c r="V3824" s="46"/>
      <c r="W3824" s="46"/>
      <c r="X3824" s="46"/>
      <c r="Y3824" s="46"/>
      <c r="Z3824" s="46"/>
      <c r="AA3824" s="46"/>
    </row>
    <row r="3825" spans="1:27" ht="15" customHeight="1" x14ac:dyDescent="0.2">
      <c r="A3825" s="45"/>
      <c r="B3825" s="78" t="s">
        <v>163</v>
      </c>
      <c r="C3825" s="15">
        <f>V3795</f>
        <v>0</v>
      </c>
      <c r="D3825" s="81">
        <f t="shared" ref="D3825:D3826" si="755">V3807*C3825</f>
        <v>0</v>
      </c>
      <c r="E3825" s="34">
        <f>W3812*C3825</f>
        <v>0</v>
      </c>
      <c r="F3825" s="45"/>
      <c r="G3825" s="45"/>
      <c r="H3825" s="45"/>
      <c r="I3825" s="44"/>
      <c r="J3825" s="44"/>
      <c r="K3825" s="44"/>
      <c r="L3825" s="46"/>
      <c r="M3825" s="6" t="s">
        <v>164</v>
      </c>
      <c r="N3825" s="55">
        <f t="shared" ref="N3825:N3826" si="756">P3825*1.4</f>
        <v>1540</v>
      </c>
      <c r="O3825" s="52"/>
      <c r="P3825" s="67">
        <v>1100</v>
      </c>
      <c r="Q3825" s="65"/>
      <c r="R3825" s="46"/>
      <c r="S3825" s="46"/>
      <c r="T3825" s="46"/>
      <c r="U3825" s="46"/>
      <c r="V3825" s="46"/>
      <c r="W3825" s="46"/>
      <c r="X3825" s="46"/>
      <c r="Y3825" s="46"/>
      <c r="Z3825" s="46"/>
      <c r="AA3825" s="46"/>
    </row>
    <row r="3826" spans="1:27" ht="15" customHeight="1" x14ac:dyDescent="0.2">
      <c r="A3826" s="45"/>
      <c r="B3826" s="78" t="s">
        <v>165</v>
      </c>
      <c r="C3826" s="15">
        <f>W3795</f>
        <v>0</v>
      </c>
      <c r="D3826" s="81">
        <f t="shared" si="755"/>
        <v>0</v>
      </c>
      <c r="E3826" s="34">
        <f>J3875*C3826</f>
        <v>0</v>
      </c>
      <c r="F3826" s="45"/>
      <c r="G3826" s="45"/>
      <c r="H3826" s="45"/>
      <c r="I3826" s="44"/>
      <c r="J3826" s="44"/>
      <c r="K3826" s="44"/>
      <c r="L3826" s="46"/>
      <c r="M3826" s="6" t="s">
        <v>166</v>
      </c>
      <c r="N3826" s="55">
        <f t="shared" si="756"/>
        <v>1540</v>
      </c>
      <c r="O3826" s="52"/>
      <c r="P3826" s="67">
        <v>1100</v>
      </c>
      <c r="Q3826" s="65"/>
      <c r="R3826" s="46"/>
      <c r="S3826" s="46"/>
      <c r="T3826" s="46"/>
      <c r="U3826" s="46"/>
      <c r="V3826" s="46"/>
      <c r="W3826" s="46"/>
      <c r="X3826" s="46"/>
      <c r="Y3826" s="46"/>
      <c r="Z3826" s="46"/>
      <c r="AA3826" s="46"/>
    </row>
    <row r="3827" spans="1:27" ht="15" customHeight="1" x14ac:dyDescent="0.2">
      <c r="A3827" s="45"/>
      <c r="B3827" s="53" t="s">
        <v>23</v>
      </c>
      <c r="C3827" s="15">
        <f>X3795</f>
        <v>0</v>
      </c>
      <c r="D3827" s="81">
        <f>V3805*C3827</f>
        <v>0</v>
      </c>
      <c r="E3827" s="34">
        <f>W3805*C3827</f>
        <v>0</v>
      </c>
      <c r="F3827" s="45"/>
      <c r="G3827" s="45"/>
      <c r="H3827" s="45"/>
      <c r="I3827" s="44"/>
      <c r="J3827" s="44"/>
      <c r="K3827" s="44"/>
      <c r="L3827" s="46"/>
      <c r="M3827" s="6" t="s">
        <v>167</v>
      </c>
      <c r="N3827" s="55">
        <f>P3827*1.39</f>
        <v>1251</v>
      </c>
      <c r="O3827" s="52"/>
      <c r="P3827" s="67">
        <v>900</v>
      </c>
      <c r="Q3827" s="65"/>
      <c r="R3827" s="46"/>
      <c r="S3827" s="46"/>
      <c r="T3827" s="46"/>
      <c r="U3827" s="46"/>
      <c r="V3827" s="46"/>
      <c r="W3827" s="46"/>
      <c r="X3827" s="46"/>
      <c r="Y3827" s="46"/>
      <c r="Z3827" s="46"/>
      <c r="AA3827" s="46"/>
    </row>
    <row r="3828" spans="1:27" ht="15" customHeight="1" x14ac:dyDescent="0.2">
      <c r="A3828" s="45"/>
      <c r="B3828" s="49" t="s">
        <v>95</v>
      </c>
      <c r="C3828" s="33"/>
      <c r="D3828" s="75">
        <f t="shared" ref="D3828:E3828" si="757">SUM(D3818:D3827)</f>
        <v>17600.923999999999</v>
      </c>
      <c r="E3828" s="82">
        <f t="shared" si="757"/>
        <v>12900</v>
      </c>
      <c r="F3828" s="45"/>
      <c r="G3828" s="45"/>
      <c r="H3828" s="45"/>
      <c r="I3828" s="44"/>
      <c r="J3828" s="44"/>
      <c r="K3828" s="44"/>
      <c r="L3828" s="46"/>
      <c r="M3828" s="6" t="s">
        <v>168</v>
      </c>
      <c r="N3828" s="55">
        <f>P3828*1.42</f>
        <v>852</v>
      </c>
      <c r="O3828" s="52"/>
      <c r="P3828" s="67">
        <v>600</v>
      </c>
      <c r="Q3828" s="65"/>
      <c r="R3828" s="46"/>
      <c r="S3828" s="46"/>
      <c r="T3828" s="46"/>
      <c r="U3828" s="46"/>
      <c r="V3828" s="46"/>
      <c r="W3828" s="46"/>
      <c r="X3828" s="46"/>
      <c r="Y3828" s="46"/>
      <c r="Z3828" s="46"/>
      <c r="AA3828" s="46"/>
    </row>
    <row r="3829" spans="1:27" ht="15" customHeight="1" x14ac:dyDescent="0.2">
      <c r="A3829" s="45"/>
      <c r="B3829" s="53" t="s">
        <v>36</v>
      </c>
      <c r="C3829" s="15">
        <f>AL3795</f>
        <v>10</v>
      </c>
      <c r="D3829" s="83">
        <f>N3824*C3829</f>
        <v>15400</v>
      </c>
      <c r="E3829" s="34">
        <f>P3824*C3829</f>
        <v>11000</v>
      </c>
      <c r="F3829" s="45"/>
      <c r="G3829" s="45"/>
      <c r="H3829" s="45"/>
      <c r="I3829" s="44"/>
      <c r="J3829" s="44"/>
      <c r="K3829" s="44"/>
      <c r="L3829" s="46"/>
      <c r="M3829" s="46"/>
      <c r="N3829" s="46"/>
      <c r="O3829" s="46"/>
      <c r="P3829" s="46"/>
      <c r="Q3829" s="46"/>
      <c r="R3829" s="46"/>
      <c r="S3829" s="46"/>
      <c r="T3829" s="46"/>
      <c r="U3829" s="46"/>
      <c r="V3829" s="46"/>
      <c r="W3829" s="46"/>
      <c r="X3829" s="46"/>
      <c r="Y3829" s="46"/>
      <c r="Z3829" s="46"/>
      <c r="AA3829" s="46"/>
    </row>
    <row r="3830" spans="1:27" ht="15" customHeight="1" x14ac:dyDescent="0.2">
      <c r="A3830" s="45"/>
      <c r="B3830" s="53" t="s">
        <v>35</v>
      </c>
      <c r="C3830" s="15">
        <f>AK3795</f>
        <v>10</v>
      </c>
      <c r="D3830" s="83">
        <f t="shared" ref="D3830:D3832" si="758">N3826*C3830</f>
        <v>15400</v>
      </c>
      <c r="E3830" s="34">
        <f t="shared" ref="E3830:E3832" si="759">P3826*C3830</f>
        <v>11000</v>
      </c>
      <c r="F3830" s="45"/>
      <c r="G3830" s="45"/>
      <c r="H3830" s="45"/>
      <c r="L3830" s="24"/>
      <c r="M3830" s="24"/>
      <c r="N3830" s="24"/>
      <c r="O3830" s="24"/>
      <c r="P3830" s="24"/>
      <c r="Q3830" s="24"/>
    </row>
    <row r="3831" spans="1:27" ht="15" customHeight="1" x14ac:dyDescent="0.2">
      <c r="A3831" s="45"/>
      <c r="B3831" s="84" t="s">
        <v>169</v>
      </c>
      <c r="C3831" s="15">
        <f>AM3795</f>
        <v>0</v>
      </c>
      <c r="D3831" s="83">
        <f t="shared" si="758"/>
        <v>0</v>
      </c>
      <c r="E3831" s="34">
        <f t="shared" si="759"/>
        <v>0</v>
      </c>
      <c r="F3831" s="85"/>
      <c r="G3831" s="45"/>
      <c r="H3831" s="45"/>
      <c r="L3831" s="24"/>
      <c r="M3831" s="24"/>
      <c r="N3831" s="24"/>
      <c r="O3831" s="24"/>
      <c r="P3831" s="24"/>
      <c r="Q3831" s="24"/>
    </row>
    <row r="3832" spans="1:27" ht="15" customHeight="1" x14ac:dyDescent="0.2">
      <c r="A3832" s="45"/>
      <c r="B3832" s="84" t="s">
        <v>38</v>
      </c>
      <c r="C3832" s="15">
        <f>AN3795</f>
        <v>2</v>
      </c>
      <c r="D3832" s="83">
        <f t="shared" si="758"/>
        <v>1704</v>
      </c>
      <c r="E3832" s="34">
        <f t="shared" si="759"/>
        <v>1200</v>
      </c>
      <c r="F3832" s="45"/>
      <c r="G3832" s="45"/>
      <c r="H3832" s="45"/>
      <c r="L3832" s="24"/>
      <c r="M3832" s="24"/>
      <c r="N3832" s="24"/>
      <c r="O3832" s="24"/>
      <c r="P3832" s="24"/>
      <c r="Q3832" s="24"/>
    </row>
    <row r="3833" spans="1:27" ht="15" customHeight="1" x14ac:dyDescent="0.2">
      <c r="A3833" s="45"/>
      <c r="B3833" s="84" t="s">
        <v>170</v>
      </c>
      <c r="C3833" s="15">
        <f>AO3795</f>
        <v>9</v>
      </c>
      <c r="D3833" s="83">
        <f>N3825*C3833</f>
        <v>13860</v>
      </c>
      <c r="E3833" s="34">
        <f>P3825*C3833</f>
        <v>9900</v>
      </c>
      <c r="F3833" s="45"/>
      <c r="G3833" s="45"/>
      <c r="H3833" s="45"/>
      <c r="L3833" s="24"/>
      <c r="M3833" s="24"/>
      <c r="N3833" s="24"/>
      <c r="O3833" s="24"/>
      <c r="P3833" s="24"/>
      <c r="Q3833" s="24"/>
    </row>
    <row r="3834" spans="1:27" ht="15" customHeight="1" x14ac:dyDescent="0.2">
      <c r="A3834" s="45"/>
      <c r="B3834" s="53" t="s">
        <v>31</v>
      </c>
      <c r="C3834" s="15">
        <f>AF3795</f>
        <v>2</v>
      </c>
      <c r="D3834" s="83">
        <f>N3816*C3834</f>
        <v>11200</v>
      </c>
      <c r="E3834" s="34">
        <f>P3816*C3834</f>
        <v>8000</v>
      </c>
      <c r="F3834" s="45"/>
      <c r="G3834" s="45"/>
      <c r="H3834" s="45"/>
    </row>
    <row r="3835" spans="1:27" ht="15" customHeight="1" x14ac:dyDescent="0.2">
      <c r="A3835" s="45"/>
      <c r="B3835" s="53" t="s">
        <v>171</v>
      </c>
      <c r="C3835" s="15">
        <f>AH3795</f>
        <v>0</v>
      </c>
      <c r="D3835" s="83">
        <f>N3816*C3835</f>
        <v>0</v>
      </c>
      <c r="E3835" s="34">
        <f>P3816*C3835</f>
        <v>0</v>
      </c>
      <c r="F3835" s="45"/>
      <c r="G3835" s="45"/>
      <c r="H3835" s="45"/>
      <c r="L3835" s="86" t="s">
        <v>172</v>
      </c>
    </row>
    <row r="3836" spans="1:27" ht="15" customHeight="1" x14ac:dyDescent="0.2">
      <c r="A3836" s="45"/>
      <c r="B3836" s="53" t="s">
        <v>151</v>
      </c>
      <c r="C3836" s="15">
        <f>AG3795</f>
        <v>1</v>
      </c>
      <c r="D3836" s="83">
        <f>N3818*C3836</f>
        <v>6235</v>
      </c>
      <c r="E3836" s="34">
        <f>P3818*C3836</f>
        <v>4300</v>
      </c>
      <c r="F3836" s="45"/>
      <c r="G3836" s="45"/>
      <c r="H3836" s="45"/>
    </row>
    <row r="3837" spans="1:27" ht="15" customHeight="1" x14ac:dyDescent="0.2">
      <c r="A3837" s="45"/>
      <c r="B3837" s="53" t="s">
        <v>173</v>
      </c>
      <c r="C3837" s="15">
        <f>AJ3795</f>
        <v>1</v>
      </c>
      <c r="D3837" s="83">
        <f>N3816*C3837</f>
        <v>5600</v>
      </c>
      <c r="E3837" s="34">
        <f>P3816*C3837</f>
        <v>4000</v>
      </c>
      <c r="F3837" s="45"/>
      <c r="G3837" s="45"/>
      <c r="H3837" s="45"/>
      <c r="L3837" s="86" t="s">
        <v>107</v>
      </c>
    </row>
    <row r="3838" spans="1:27" ht="15" customHeight="1" x14ac:dyDescent="0.2">
      <c r="A3838" s="45"/>
      <c r="B3838" s="53" t="s">
        <v>174</v>
      </c>
      <c r="C3838" s="15">
        <f>AE3795</f>
        <v>5</v>
      </c>
      <c r="D3838" s="83">
        <f>N3807*C3838</f>
        <v>8250</v>
      </c>
      <c r="E3838" s="34">
        <f>P3807*C3838</f>
        <v>6000</v>
      </c>
      <c r="F3838" s="45"/>
      <c r="G3838" s="45"/>
      <c r="H3838" s="45"/>
    </row>
    <row r="3839" spans="1:27" ht="15" customHeight="1" x14ac:dyDescent="0.2">
      <c r="A3839" s="45"/>
      <c r="B3839" s="87" t="s">
        <v>27</v>
      </c>
      <c r="C3839" s="15">
        <f>AB3795</f>
        <v>39</v>
      </c>
      <c r="D3839" s="83">
        <f t="shared" ref="D3839:D3840" si="760">N3808*C3839</f>
        <v>60531.900000000009</v>
      </c>
      <c r="E3839" s="34">
        <f t="shared" ref="E3839:E3840" si="761">P3808*C3839</f>
        <v>42900</v>
      </c>
      <c r="F3839" s="45"/>
      <c r="G3839" s="45"/>
      <c r="H3839" s="45"/>
      <c r="L3839" s="86" t="s">
        <v>175</v>
      </c>
    </row>
    <row r="3840" spans="1:27" ht="15" customHeight="1" x14ac:dyDescent="0.2">
      <c r="A3840" s="45"/>
      <c r="B3840" s="87" t="s">
        <v>28</v>
      </c>
      <c r="C3840" s="15">
        <f>AC3795</f>
        <v>11</v>
      </c>
      <c r="D3840" s="83">
        <f t="shared" si="760"/>
        <v>13860</v>
      </c>
      <c r="E3840" s="34">
        <f t="shared" si="761"/>
        <v>9900</v>
      </c>
      <c r="F3840" s="45"/>
      <c r="G3840" s="45"/>
      <c r="H3840" s="45"/>
      <c r="L3840" s="86" t="s">
        <v>176</v>
      </c>
    </row>
    <row r="3841" spans="1:12" ht="15" customHeight="1" x14ac:dyDescent="0.2">
      <c r="A3841" s="45"/>
      <c r="B3841" s="53" t="s">
        <v>177</v>
      </c>
      <c r="C3841" s="15">
        <f>AD3795</f>
        <v>0</v>
      </c>
      <c r="D3841" s="83">
        <f>N3813*C3841</f>
        <v>0</v>
      </c>
      <c r="E3841" s="34">
        <f>P3813*C3841</f>
        <v>0</v>
      </c>
      <c r="F3841" s="45"/>
      <c r="G3841" s="45"/>
      <c r="H3841" s="45"/>
      <c r="L3841" s="86" t="s">
        <v>178</v>
      </c>
    </row>
    <row r="3842" spans="1:12" ht="15" customHeight="1" x14ac:dyDescent="0.2">
      <c r="A3842" s="45"/>
      <c r="B3842" s="49" t="s">
        <v>94</v>
      </c>
      <c r="C3842" s="33"/>
      <c r="D3842" s="75">
        <f t="shared" ref="D3842:E3842" si="762">SUM(D3829:D3841)</f>
        <v>152040.90000000002</v>
      </c>
      <c r="E3842" s="82">
        <f t="shared" si="762"/>
        <v>108200</v>
      </c>
      <c r="F3842" s="41"/>
      <c r="G3842" s="45"/>
      <c r="H3842" s="88"/>
      <c r="L3842" s="86" t="s">
        <v>179</v>
      </c>
    </row>
    <row r="3843" spans="1:12" ht="15" customHeight="1" x14ac:dyDescent="0.2">
      <c r="A3843" s="45"/>
      <c r="B3843" s="78" t="s">
        <v>39</v>
      </c>
      <c r="C3843" s="89">
        <f>AP3795</f>
        <v>0</v>
      </c>
      <c r="D3843" s="83">
        <f>Z3813*C3843</f>
        <v>0</v>
      </c>
      <c r="E3843" s="34">
        <f>AA3813*C3843</f>
        <v>0</v>
      </c>
      <c r="F3843" s="88"/>
      <c r="G3843" s="88"/>
      <c r="H3843" s="88"/>
      <c r="L3843" s="86" t="s">
        <v>180</v>
      </c>
    </row>
    <row r="3844" spans="1:12" ht="15" customHeight="1" x14ac:dyDescent="0.2">
      <c r="A3844" s="45"/>
      <c r="B3844" s="78" t="s">
        <v>40</v>
      </c>
      <c r="C3844" s="90">
        <f>AQ3795</f>
        <v>0</v>
      </c>
      <c r="D3844" s="83">
        <f t="shared" ref="D3844:D3846" si="763">Z3804*C3844</f>
        <v>0</v>
      </c>
      <c r="E3844" s="34">
        <f>AA3804*C3844</f>
        <v>0</v>
      </c>
      <c r="F3844" s="88"/>
      <c r="G3844" s="88"/>
      <c r="H3844" s="88"/>
      <c r="L3844" s="86" t="s">
        <v>181</v>
      </c>
    </row>
    <row r="3845" spans="1:12" ht="15" customHeight="1" x14ac:dyDescent="0.2">
      <c r="A3845" s="45"/>
      <c r="B3845" s="78" t="s">
        <v>33</v>
      </c>
      <c r="C3845" s="90">
        <f>AR3795</f>
        <v>0</v>
      </c>
      <c r="D3845" s="83">
        <f t="shared" si="763"/>
        <v>0</v>
      </c>
      <c r="E3845" s="34">
        <f>P3815*C3845</f>
        <v>0</v>
      </c>
      <c r="F3845" s="88"/>
      <c r="G3845" s="88"/>
      <c r="H3845" s="88"/>
    </row>
    <row r="3846" spans="1:12" ht="15" customHeight="1" x14ac:dyDescent="0.2">
      <c r="A3846" s="45"/>
      <c r="B3846" s="78" t="s">
        <v>32</v>
      </c>
      <c r="C3846" s="90">
        <f>AS3795</f>
        <v>0</v>
      </c>
      <c r="D3846" s="83">
        <f t="shared" si="763"/>
        <v>0</v>
      </c>
      <c r="E3846" s="34">
        <f>AA3805*C3846</f>
        <v>0</v>
      </c>
      <c r="F3846" s="88"/>
      <c r="G3846" s="88"/>
      <c r="H3846" s="88"/>
      <c r="L3846" s="86" t="s">
        <v>140</v>
      </c>
    </row>
    <row r="3847" spans="1:12" ht="15" customHeight="1" x14ac:dyDescent="0.2">
      <c r="A3847" s="45"/>
      <c r="B3847" s="78" t="s">
        <v>41</v>
      </c>
      <c r="C3847" s="90">
        <f>AT3795</f>
        <v>0</v>
      </c>
      <c r="D3847" s="83">
        <f>Z3812*C3847</f>
        <v>0</v>
      </c>
      <c r="E3847" s="34">
        <f>AA3812*C3847</f>
        <v>0</v>
      </c>
      <c r="F3847" s="88"/>
      <c r="G3847" s="88"/>
      <c r="H3847" s="88"/>
    </row>
    <row r="3848" spans="1:12" ht="15" customHeight="1" x14ac:dyDescent="0.2">
      <c r="A3848" s="45"/>
      <c r="B3848" s="78" t="s">
        <v>42</v>
      </c>
      <c r="C3848" s="90">
        <f>AU3795</f>
        <v>0</v>
      </c>
      <c r="D3848" s="83">
        <f>Z3807*C3848</f>
        <v>0</v>
      </c>
      <c r="E3848" s="34">
        <f>AA3807*C3848</f>
        <v>0</v>
      </c>
      <c r="F3848" s="88"/>
      <c r="G3848" s="88"/>
      <c r="H3848" s="88"/>
      <c r="L3848" s="86" t="s">
        <v>182</v>
      </c>
    </row>
    <row r="3849" spans="1:12" ht="15" customHeight="1" x14ac:dyDescent="0.2">
      <c r="A3849" s="45"/>
      <c r="B3849" s="78" t="s">
        <v>43</v>
      </c>
      <c r="C3849" s="90">
        <f>AV3795</f>
        <v>0</v>
      </c>
      <c r="D3849" s="83">
        <f t="shared" ref="D3849:D3851" si="764">Z3809*C3849</f>
        <v>0</v>
      </c>
      <c r="E3849" s="34">
        <f>AA3809*C3849</f>
        <v>0</v>
      </c>
      <c r="F3849" s="88"/>
      <c r="G3849" s="88"/>
      <c r="H3849" s="88"/>
      <c r="L3849" s="86" t="s">
        <v>183</v>
      </c>
    </row>
    <row r="3850" spans="1:12" ht="15" customHeight="1" x14ac:dyDescent="0.2">
      <c r="A3850" s="45"/>
      <c r="B3850" s="78" t="s">
        <v>44</v>
      </c>
      <c r="C3850" s="90">
        <f>AW3795</f>
        <v>0</v>
      </c>
      <c r="D3850" s="83">
        <f t="shared" si="764"/>
        <v>0</v>
      </c>
      <c r="E3850" s="34">
        <f>AA3811*C3850</f>
        <v>0</v>
      </c>
      <c r="F3850" s="88"/>
      <c r="G3850" s="88"/>
      <c r="H3850" s="88"/>
      <c r="L3850" s="86" t="s">
        <v>184</v>
      </c>
    </row>
    <row r="3851" spans="1:12" ht="15" customHeight="1" x14ac:dyDescent="0.2">
      <c r="A3851" s="45"/>
      <c r="B3851" s="78" t="s">
        <v>45</v>
      </c>
      <c r="C3851" s="90">
        <f>AX3795</f>
        <v>0</v>
      </c>
      <c r="D3851" s="83">
        <f t="shared" si="764"/>
        <v>0</v>
      </c>
      <c r="E3851" s="34">
        <f>AA3810*C3851</f>
        <v>0</v>
      </c>
      <c r="F3851" s="88"/>
      <c r="G3851" s="88"/>
      <c r="H3851" s="88"/>
    </row>
    <row r="3852" spans="1:12" ht="15" customHeight="1" x14ac:dyDescent="0.2">
      <c r="A3852" s="45"/>
      <c r="B3852" s="78" t="s">
        <v>46</v>
      </c>
      <c r="C3852" s="90">
        <f>AY3795</f>
        <v>0</v>
      </c>
      <c r="D3852" s="83">
        <f>Z3808*C3852</f>
        <v>0</v>
      </c>
      <c r="E3852" s="34">
        <f>AA3808*C3852</f>
        <v>0</v>
      </c>
      <c r="F3852" s="88"/>
      <c r="G3852" s="88"/>
      <c r="H3852" s="88"/>
      <c r="L3852" s="86" t="s">
        <v>160</v>
      </c>
    </row>
    <row r="3853" spans="1:12" ht="15" customHeight="1" x14ac:dyDescent="0.2">
      <c r="A3853" s="45"/>
      <c r="B3853" s="53"/>
      <c r="C3853" s="89"/>
      <c r="D3853" s="83">
        <f t="shared" ref="D3853:D3854" si="765">Z3813*C3853</f>
        <v>0</v>
      </c>
      <c r="E3853" s="34">
        <f t="shared" ref="E3853:E3854" si="766">P3823*C3853</f>
        <v>0</v>
      </c>
      <c r="F3853" s="88"/>
      <c r="G3853" s="88"/>
      <c r="H3853" s="88"/>
    </row>
    <row r="3854" spans="1:12" ht="15" customHeight="1" x14ac:dyDescent="0.2">
      <c r="A3854" s="45"/>
      <c r="B3854" s="53"/>
      <c r="C3854" s="89"/>
      <c r="D3854" s="83">
        <f t="shared" si="765"/>
        <v>0</v>
      </c>
      <c r="E3854" s="34">
        <f t="shared" si="766"/>
        <v>0</v>
      </c>
      <c r="F3854" s="88"/>
      <c r="G3854" s="88"/>
      <c r="H3854" s="88"/>
      <c r="L3854" s="86" t="s">
        <v>185</v>
      </c>
    </row>
    <row r="3855" spans="1:12" ht="15" customHeight="1" x14ac:dyDescent="0.2">
      <c r="A3855" s="45"/>
      <c r="B3855" s="91"/>
      <c r="C3855" s="91"/>
      <c r="D3855" s="92">
        <f t="shared" ref="D3855:E3855" si="767">SUM(D3843:D3854)</f>
        <v>0</v>
      </c>
      <c r="E3855" s="93">
        <f t="shared" si="767"/>
        <v>0</v>
      </c>
      <c r="F3855" s="41"/>
      <c r="G3855" s="88"/>
      <c r="H3855" s="45"/>
      <c r="L3855" s="86" t="s">
        <v>186</v>
      </c>
    </row>
    <row r="3856" spans="1:12" ht="15" customHeight="1" x14ac:dyDescent="0.2">
      <c r="A3856" s="45"/>
      <c r="B3856" s="33" t="s">
        <v>187</v>
      </c>
      <c r="C3856" s="61"/>
      <c r="D3856" s="94">
        <f>SUM(D3828,D3817,D3842,D3855)</f>
        <v>265551.41399999999</v>
      </c>
      <c r="E3856" s="95">
        <f>SUM(E3855,E3828,E3817,E3842)</f>
        <v>186486</v>
      </c>
      <c r="F3856" s="92">
        <f>SUM(F3855,F3842,F3831,F3817)</f>
        <v>0</v>
      </c>
      <c r="G3856" s="45"/>
      <c r="H3856" s="45"/>
      <c r="L3856" s="86" t="s">
        <v>188</v>
      </c>
    </row>
    <row r="3857" spans="1:26" ht="15" customHeight="1" x14ac:dyDescent="0.2">
      <c r="A3857" s="45"/>
      <c r="B3857" s="45"/>
      <c r="C3857" s="45"/>
      <c r="D3857" s="45"/>
      <c r="E3857" s="45"/>
      <c r="F3857" s="45"/>
      <c r="G3857" s="45"/>
      <c r="H3857" s="45"/>
    </row>
    <row r="3858" spans="1:26" ht="15" customHeight="1" x14ac:dyDescent="0.2">
      <c r="L3858" s="86" t="s">
        <v>189</v>
      </c>
    </row>
    <row r="3860" spans="1:26" ht="15" customHeight="1" x14ac:dyDescent="0.2">
      <c r="L3860" s="86" t="s">
        <v>190</v>
      </c>
    </row>
    <row r="3861" spans="1:26" ht="15" customHeight="1" x14ac:dyDescent="0.2">
      <c r="L3861" s="86" t="s">
        <v>191</v>
      </c>
    </row>
    <row r="3862" spans="1:26" ht="15" customHeight="1" x14ac:dyDescent="0.2">
      <c r="L3862" s="24" t="s">
        <v>192</v>
      </c>
      <c r="M3862" s="24"/>
      <c r="N3862" s="24"/>
      <c r="O3862" s="24"/>
      <c r="P3862" s="24"/>
      <c r="Q3862" s="24"/>
      <c r="R3862" s="24"/>
      <c r="S3862" s="24"/>
    </row>
    <row r="3863" spans="1:26" ht="15" customHeight="1" x14ac:dyDescent="0.2">
      <c r="B3863" s="33"/>
      <c r="C3863" s="96"/>
      <c r="D3863" s="96" t="s">
        <v>193</v>
      </c>
      <c r="E3863" s="96"/>
      <c r="F3863" s="96"/>
      <c r="G3863" s="96"/>
      <c r="H3863" s="33" t="s">
        <v>193</v>
      </c>
      <c r="I3863" s="96"/>
      <c r="J3863" s="96"/>
      <c r="K3863" s="96"/>
      <c r="L3863" s="33" t="s">
        <v>194</v>
      </c>
      <c r="M3863" s="96"/>
      <c r="N3863" s="96"/>
      <c r="O3863" s="96"/>
      <c r="P3863" s="96"/>
      <c r="Q3863" s="96"/>
      <c r="R3863" s="96"/>
      <c r="S3863" s="96"/>
      <c r="T3863" s="96"/>
      <c r="U3863" s="96"/>
      <c r="V3863" s="96"/>
      <c r="W3863" s="96"/>
      <c r="X3863" s="96"/>
      <c r="Y3863" s="96"/>
      <c r="Z3863" s="96"/>
    </row>
    <row r="3864" spans="1:26" ht="15" customHeight="1" x14ac:dyDescent="0.2">
      <c r="B3864" s="33" t="s">
        <v>195</v>
      </c>
      <c r="C3864" s="96" t="s">
        <v>101</v>
      </c>
      <c r="D3864" s="96"/>
      <c r="E3864" s="96"/>
      <c r="F3864" s="96"/>
      <c r="G3864" s="96"/>
      <c r="H3864" s="33"/>
      <c r="I3864" s="96"/>
      <c r="J3864" s="96"/>
      <c r="K3864" s="96"/>
      <c r="L3864" s="33" t="s">
        <v>196</v>
      </c>
      <c r="M3864" s="97">
        <f t="shared" ref="M3864:M3865" si="768">V3895*1.35</f>
        <v>0</v>
      </c>
      <c r="N3864" s="96"/>
      <c r="O3864" s="96"/>
      <c r="P3864" s="96"/>
      <c r="Q3864" s="96"/>
      <c r="R3864" s="96"/>
      <c r="S3864" s="96"/>
      <c r="T3864" s="96"/>
      <c r="U3864" s="96"/>
      <c r="V3864" s="96"/>
      <c r="W3864" s="96"/>
      <c r="X3864" s="96"/>
      <c r="Y3864" s="96"/>
      <c r="Z3864" s="96"/>
    </row>
    <row r="3865" spans="1:26" ht="15" customHeight="1" x14ac:dyDescent="0.2">
      <c r="B3865" s="33" t="s">
        <v>104</v>
      </c>
      <c r="C3865" s="98">
        <v>651</v>
      </c>
      <c r="D3865" s="96">
        <v>434</v>
      </c>
      <c r="E3865" s="96">
        <f t="shared" ref="E3865:E3868" si="769">D3865*50%</f>
        <v>217</v>
      </c>
      <c r="F3865" s="96"/>
      <c r="G3865" s="96"/>
      <c r="H3865" s="33" t="s">
        <v>197</v>
      </c>
      <c r="I3865" s="96"/>
      <c r="J3865" s="96"/>
      <c r="K3865" s="96"/>
      <c r="L3865" s="33" t="s">
        <v>198</v>
      </c>
      <c r="M3865" s="97">
        <f t="shared" si="768"/>
        <v>0</v>
      </c>
      <c r="N3865" s="96"/>
      <c r="O3865" s="96"/>
      <c r="P3865" s="96"/>
      <c r="Q3865" s="96"/>
      <c r="R3865" s="96"/>
      <c r="S3865" s="96"/>
      <c r="T3865" s="96"/>
      <c r="U3865" s="96"/>
      <c r="V3865" s="96"/>
      <c r="W3865" s="96"/>
      <c r="X3865" s="96"/>
      <c r="Y3865" s="96"/>
      <c r="Z3865" s="96"/>
    </row>
    <row r="3866" spans="1:26" ht="15" customHeight="1" x14ac:dyDescent="0.2">
      <c r="B3866" s="33" t="s">
        <v>108</v>
      </c>
      <c r="C3866" s="98">
        <v>651</v>
      </c>
      <c r="D3866" s="96">
        <v>434</v>
      </c>
      <c r="E3866" s="96">
        <f t="shared" si="769"/>
        <v>217</v>
      </c>
      <c r="F3866" s="96"/>
      <c r="G3866" s="96"/>
      <c r="H3866" s="33" t="s">
        <v>102</v>
      </c>
      <c r="I3866" s="98">
        <v>8000.2</v>
      </c>
      <c r="J3866" s="96">
        <v>6450</v>
      </c>
      <c r="K3866" s="96">
        <v>1935</v>
      </c>
      <c r="L3866" s="33" t="s">
        <v>199</v>
      </c>
      <c r="M3866" s="97">
        <f>V3897*1.4</f>
        <v>0</v>
      </c>
      <c r="N3866" s="96"/>
      <c r="O3866" s="96"/>
      <c r="P3866" s="96"/>
      <c r="Q3866" s="96"/>
      <c r="R3866" s="96"/>
      <c r="S3866" s="96"/>
      <c r="T3866" s="96"/>
      <c r="U3866" s="96"/>
      <c r="V3866" s="96"/>
      <c r="W3866" s="96"/>
      <c r="X3866" s="96"/>
      <c r="Y3866" s="96"/>
      <c r="Z3866" s="96"/>
    </row>
    <row r="3867" spans="1:26" ht="15" customHeight="1" x14ac:dyDescent="0.2">
      <c r="B3867" s="33" t="s">
        <v>111</v>
      </c>
      <c r="C3867" s="98">
        <v>900</v>
      </c>
      <c r="D3867" s="96">
        <v>600</v>
      </c>
      <c r="E3867" s="96">
        <f t="shared" si="769"/>
        <v>300</v>
      </c>
      <c r="F3867" s="96"/>
      <c r="G3867" s="96"/>
      <c r="H3867" s="33" t="s">
        <v>105</v>
      </c>
      <c r="I3867" s="98">
        <v>8000.2</v>
      </c>
      <c r="J3867" s="96">
        <v>6450</v>
      </c>
      <c r="K3867" s="96">
        <v>1935</v>
      </c>
      <c r="L3867" s="33" t="s">
        <v>200</v>
      </c>
      <c r="M3867" s="97">
        <f t="shared" ref="M3867:M3869" si="770">V3898*1.35</f>
        <v>0</v>
      </c>
      <c r="N3867" s="96"/>
      <c r="O3867" s="96"/>
      <c r="P3867" s="96"/>
      <c r="Q3867" s="96"/>
      <c r="R3867" s="96"/>
      <c r="S3867" s="96"/>
      <c r="T3867" s="96"/>
      <c r="U3867" s="96"/>
      <c r="V3867" s="96"/>
      <c r="W3867" s="96"/>
      <c r="X3867" s="96"/>
      <c r="Y3867" s="96"/>
      <c r="Z3867" s="96"/>
    </row>
    <row r="3868" spans="1:26" ht="15" customHeight="1" x14ac:dyDescent="0.2">
      <c r="B3868" s="33" t="s">
        <v>113</v>
      </c>
      <c r="C3868" s="98">
        <v>900</v>
      </c>
      <c r="D3868" s="96">
        <v>600</v>
      </c>
      <c r="E3868" s="96">
        <f t="shared" si="769"/>
        <v>300</v>
      </c>
      <c r="F3868" s="96"/>
      <c r="G3868" s="96"/>
      <c r="H3868" s="33" t="s">
        <v>201</v>
      </c>
      <c r="I3868" s="98">
        <v>4550</v>
      </c>
      <c r="J3868" s="96">
        <v>3500</v>
      </c>
      <c r="K3868" s="96">
        <v>1050</v>
      </c>
      <c r="L3868" s="33" t="s">
        <v>202</v>
      </c>
      <c r="M3868" s="97">
        <f t="shared" si="770"/>
        <v>0</v>
      </c>
      <c r="N3868" s="96"/>
      <c r="O3868" s="96"/>
      <c r="P3868" s="96"/>
      <c r="Q3868" s="96"/>
      <c r="R3868" s="96"/>
      <c r="S3868" s="96"/>
      <c r="T3868" s="96"/>
      <c r="U3868" s="96"/>
      <c r="V3868" s="96"/>
      <c r="W3868" s="96"/>
      <c r="X3868" s="96"/>
      <c r="Y3868" s="96"/>
      <c r="Z3868" s="96"/>
    </row>
    <row r="3869" spans="1:26" ht="15" customHeight="1" x14ac:dyDescent="0.2">
      <c r="B3869" s="33" t="s">
        <v>117</v>
      </c>
      <c r="C3869" s="98">
        <v>1304.19</v>
      </c>
      <c r="D3869" s="98">
        <v>1011</v>
      </c>
      <c r="E3869" s="96">
        <v>293</v>
      </c>
      <c r="F3869" s="96"/>
      <c r="G3869" s="96"/>
      <c r="H3869" s="33" t="s">
        <v>132</v>
      </c>
      <c r="I3869" s="98">
        <v>7605</v>
      </c>
      <c r="J3869" s="96">
        <v>6450</v>
      </c>
      <c r="K3869" s="96">
        <v>1935</v>
      </c>
      <c r="L3869" s="33" t="s">
        <v>203</v>
      </c>
      <c r="M3869" s="97">
        <f t="shared" si="770"/>
        <v>0</v>
      </c>
      <c r="N3869" s="96"/>
      <c r="O3869" s="96"/>
      <c r="P3869" s="96"/>
      <c r="Q3869" s="96"/>
      <c r="R3869" s="96"/>
      <c r="S3869" s="96"/>
      <c r="T3869" s="96"/>
      <c r="U3869" s="96"/>
      <c r="V3869" s="96"/>
      <c r="W3869" s="96"/>
      <c r="X3869" s="96"/>
      <c r="Y3869" s="96"/>
      <c r="Z3869" s="96"/>
    </row>
    <row r="3870" spans="1:26" ht="15" customHeight="1" x14ac:dyDescent="0.2">
      <c r="B3870" s="33" t="s">
        <v>121</v>
      </c>
      <c r="C3870" s="98">
        <v>1006.5</v>
      </c>
      <c r="D3870" s="96">
        <v>677</v>
      </c>
      <c r="E3870" s="96">
        <f>D3870*50%</f>
        <v>338.5</v>
      </c>
      <c r="F3870" s="96"/>
      <c r="G3870" s="96"/>
      <c r="H3870" s="33" t="s">
        <v>137</v>
      </c>
      <c r="I3870" s="98">
        <v>5751.2</v>
      </c>
      <c r="J3870" s="96">
        <v>4625</v>
      </c>
      <c r="K3870" s="96">
        <v>1387.5</v>
      </c>
      <c r="L3870" s="33"/>
      <c r="M3870" s="96"/>
      <c r="N3870" s="96"/>
      <c r="O3870" s="96"/>
      <c r="P3870" s="96"/>
      <c r="Q3870" s="96"/>
      <c r="R3870" s="96"/>
      <c r="S3870" s="96"/>
      <c r="T3870" s="96"/>
      <c r="U3870" s="96"/>
      <c r="V3870" s="96"/>
      <c r="W3870" s="96"/>
      <c r="X3870" s="96"/>
      <c r="Y3870" s="96"/>
      <c r="Z3870" s="96"/>
    </row>
    <row r="3871" spans="1:26" ht="15" customHeight="1" x14ac:dyDescent="0.2">
      <c r="B3871" s="33" t="s">
        <v>126</v>
      </c>
      <c r="C3871" s="98">
        <v>1050.32</v>
      </c>
      <c r="D3871" s="96">
        <v>691</v>
      </c>
      <c r="E3871" s="96">
        <v>359</v>
      </c>
      <c r="F3871" s="96"/>
      <c r="G3871" s="96"/>
      <c r="H3871" s="33" t="s">
        <v>142</v>
      </c>
      <c r="I3871" s="98">
        <v>8000.2</v>
      </c>
      <c r="J3871" s="96">
        <v>6450</v>
      </c>
      <c r="K3871" s="96">
        <v>1935</v>
      </c>
      <c r="L3871" s="33"/>
      <c r="M3871" s="96"/>
      <c r="N3871" s="96"/>
      <c r="O3871" s="96"/>
      <c r="P3871" s="96"/>
      <c r="Q3871" s="96"/>
      <c r="R3871" s="96"/>
      <c r="S3871" s="96"/>
      <c r="T3871" s="96"/>
      <c r="U3871" s="96"/>
      <c r="V3871" s="96"/>
      <c r="W3871" s="96"/>
      <c r="X3871" s="96"/>
      <c r="Y3871" s="96"/>
      <c r="Z3871" s="96"/>
    </row>
    <row r="3872" spans="1:26" ht="15" customHeight="1" x14ac:dyDescent="0.2">
      <c r="B3872" s="33" t="s">
        <v>141</v>
      </c>
      <c r="C3872" s="98">
        <v>1850.8</v>
      </c>
      <c r="D3872" s="96">
        <v>1322</v>
      </c>
      <c r="E3872" s="96">
        <v>529</v>
      </c>
      <c r="F3872" s="96"/>
      <c r="G3872" s="96"/>
      <c r="H3872" s="33" t="s">
        <v>145</v>
      </c>
      <c r="I3872" s="98">
        <v>8000.2</v>
      </c>
      <c r="J3872" s="96">
        <v>6450</v>
      </c>
      <c r="K3872" s="96">
        <v>1935</v>
      </c>
      <c r="L3872" s="33"/>
      <c r="M3872" s="96"/>
      <c r="N3872" s="96"/>
      <c r="O3872" s="96"/>
      <c r="P3872" s="96"/>
      <c r="Q3872" s="96"/>
      <c r="R3872" s="96"/>
      <c r="S3872" s="96"/>
      <c r="T3872" s="96"/>
      <c r="U3872" s="96"/>
      <c r="V3872" s="96"/>
      <c r="W3872" s="96"/>
      <c r="X3872" s="96"/>
      <c r="Y3872" s="96"/>
      <c r="Z3872" s="96"/>
    </row>
    <row r="3873" spans="1:56" ht="15" customHeight="1" x14ac:dyDescent="0.2">
      <c r="B3873" s="33" t="s">
        <v>144</v>
      </c>
      <c r="C3873" s="98">
        <v>3005.85</v>
      </c>
      <c r="D3873" s="96">
        <v>2078</v>
      </c>
      <c r="E3873" s="96">
        <v>933</v>
      </c>
      <c r="F3873" s="96"/>
      <c r="G3873" s="96"/>
      <c r="H3873" s="33"/>
      <c r="I3873" s="96"/>
      <c r="J3873" s="96"/>
      <c r="K3873" s="96"/>
      <c r="L3873" s="33"/>
      <c r="M3873" s="96"/>
      <c r="N3873" s="96"/>
      <c r="O3873" s="96"/>
      <c r="P3873" s="96"/>
      <c r="Q3873" s="96"/>
      <c r="R3873" s="96"/>
      <c r="S3873" s="96"/>
      <c r="T3873" s="96"/>
      <c r="U3873" s="96"/>
      <c r="V3873" s="96"/>
      <c r="W3873" s="96"/>
      <c r="X3873" s="96"/>
      <c r="Y3873" s="96"/>
      <c r="Z3873" s="96"/>
    </row>
    <row r="3874" spans="1:56" ht="15" customHeight="1" x14ac:dyDescent="0.2">
      <c r="B3874" s="33" t="s">
        <v>147</v>
      </c>
      <c r="C3874" s="98">
        <v>5500.6</v>
      </c>
      <c r="D3874" s="96">
        <v>3929</v>
      </c>
      <c r="E3874" s="96">
        <v>1572</v>
      </c>
      <c r="F3874" s="96"/>
      <c r="G3874" s="96"/>
      <c r="H3874" s="33"/>
      <c r="I3874" s="96"/>
      <c r="J3874" s="96"/>
      <c r="K3874" s="96"/>
      <c r="L3874" s="33"/>
      <c r="M3874" s="96"/>
      <c r="N3874" s="96"/>
      <c r="O3874" s="96"/>
      <c r="P3874" s="96"/>
      <c r="Q3874" s="96"/>
      <c r="R3874" s="96"/>
      <c r="S3874" s="96"/>
      <c r="T3874" s="96"/>
      <c r="U3874" s="96"/>
      <c r="V3874" s="96"/>
      <c r="W3874" s="96"/>
      <c r="X3874" s="96"/>
      <c r="Y3874" s="96"/>
      <c r="Z3874" s="96"/>
    </row>
    <row r="3875" spans="1:56" ht="15" customHeight="1" x14ac:dyDescent="0.2">
      <c r="B3875" s="33" t="s">
        <v>150</v>
      </c>
      <c r="C3875" s="98">
        <v>6202</v>
      </c>
      <c r="D3875" s="96">
        <v>4430</v>
      </c>
      <c r="E3875" s="96">
        <v>1772</v>
      </c>
      <c r="F3875" s="96"/>
      <c r="G3875" s="96"/>
      <c r="H3875" s="33"/>
      <c r="I3875" s="96"/>
      <c r="J3875" s="96"/>
      <c r="K3875" s="96"/>
      <c r="L3875" s="33"/>
      <c r="M3875" s="96"/>
      <c r="N3875" s="96"/>
      <c r="O3875" s="96"/>
      <c r="P3875" s="96"/>
      <c r="Q3875" s="96"/>
      <c r="R3875" s="96"/>
      <c r="S3875" s="96"/>
      <c r="T3875" s="96"/>
      <c r="U3875" s="96"/>
      <c r="V3875" s="96"/>
      <c r="W3875" s="96"/>
      <c r="X3875" s="96"/>
      <c r="Y3875" s="96"/>
      <c r="Z3875" s="96"/>
    </row>
    <row r="3876" spans="1:56" ht="15" customHeight="1" x14ac:dyDescent="0.2">
      <c r="B3876" s="33" t="s">
        <v>152</v>
      </c>
      <c r="C3876" s="98">
        <v>6202</v>
      </c>
      <c r="D3876" s="96">
        <v>4430</v>
      </c>
      <c r="E3876" s="96">
        <v>1772</v>
      </c>
      <c r="F3876" s="96"/>
      <c r="G3876" s="96"/>
      <c r="H3876" s="33"/>
      <c r="I3876" s="96"/>
      <c r="J3876" s="96"/>
      <c r="K3876" s="96"/>
      <c r="L3876" s="33"/>
      <c r="M3876" s="96"/>
      <c r="N3876" s="96"/>
      <c r="O3876" s="96"/>
      <c r="P3876" s="96"/>
      <c r="Q3876" s="96"/>
      <c r="R3876" s="96"/>
      <c r="S3876" s="96"/>
      <c r="T3876" s="96"/>
      <c r="U3876" s="96"/>
      <c r="V3876" s="96"/>
      <c r="W3876" s="96"/>
      <c r="X3876" s="96"/>
      <c r="Y3876" s="96"/>
      <c r="Z3876" s="96"/>
    </row>
    <row r="3877" spans="1:56" ht="15" customHeight="1" x14ac:dyDescent="0.2">
      <c r="B3877" s="33" t="s">
        <v>155</v>
      </c>
      <c r="C3877" s="98">
        <v>7301</v>
      </c>
      <c r="D3877" s="96">
        <v>5770</v>
      </c>
      <c r="E3877" s="96">
        <v>2086</v>
      </c>
      <c r="F3877" s="96"/>
      <c r="G3877" s="96"/>
      <c r="H3877" s="33"/>
      <c r="I3877" s="96"/>
      <c r="J3877" s="96"/>
      <c r="K3877" s="96"/>
      <c r="L3877" s="33"/>
      <c r="M3877" s="96"/>
      <c r="N3877" s="96"/>
      <c r="O3877" s="96"/>
      <c r="P3877" s="96"/>
      <c r="Q3877" s="96"/>
      <c r="R3877" s="96"/>
      <c r="S3877" s="96"/>
      <c r="T3877" s="96"/>
      <c r="U3877" s="96"/>
      <c r="V3877" s="96"/>
      <c r="W3877" s="96"/>
      <c r="X3877" s="96"/>
      <c r="Y3877" s="96"/>
      <c r="Z3877" s="96"/>
    </row>
    <row r="3878" spans="1:56" ht="15" customHeight="1" x14ac:dyDescent="0.2">
      <c r="B3878" s="33" t="s">
        <v>157</v>
      </c>
      <c r="C3878" s="98">
        <v>3800</v>
      </c>
      <c r="D3878" s="96">
        <v>3600</v>
      </c>
      <c r="E3878" s="96">
        <v>894</v>
      </c>
      <c r="F3878" s="96"/>
      <c r="G3878" s="96"/>
      <c r="H3878" s="33"/>
      <c r="I3878" s="96"/>
      <c r="J3878" s="96"/>
      <c r="K3878" s="96"/>
      <c r="L3878" s="33"/>
      <c r="M3878" s="96"/>
      <c r="N3878" s="96"/>
      <c r="O3878" s="96"/>
      <c r="P3878" s="96"/>
      <c r="Q3878" s="96"/>
      <c r="R3878" s="96"/>
      <c r="S3878" s="96"/>
      <c r="T3878" s="96"/>
      <c r="U3878" s="96"/>
      <c r="V3878" s="96"/>
      <c r="W3878" s="96"/>
      <c r="X3878" s="96"/>
      <c r="Y3878" s="96"/>
      <c r="Z3878" s="96"/>
    </row>
    <row r="3879" spans="1:56" ht="15" customHeight="1" x14ac:dyDescent="0.2">
      <c r="C3879" s="86">
        <f>D3879+E3879</f>
        <v>2002</v>
      </c>
      <c r="D3879" s="86">
        <v>1300</v>
      </c>
      <c r="E3879" s="86">
        <f>D3879*54%</f>
        <v>702</v>
      </c>
    </row>
    <row r="3884" spans="1:56" s="291" customFormat="1" ht="34.5" customHeight="1" x14ac:dyDescent="0.2"/>
    <row r="3886" spans="1:56" ht="15" customHeight="1" x14ac:dyDescent="0.2">
      <c r="A3886" s="1" t="s">
        <v>0</v>
      </c>
      <c r="B3886" s="1" t="s">
        <v>1</v>
      </c>
      <c r="C3886" s="2" t="s">
        <v>2</v>
      </c>
      <c r="D3886" s="2" t="s">
        <v>3</v>
      </c>
      <c r="E3886" s="2" t="s">
        <v>4</v>
      </c>
      <c r="F3886" s="2" t="s">
        <v>5</v>
      </c>
      <c r="G3886" s="2" t="s">
        <v>6</v>
      </c>
      <c r="H3886" s="2" t="s">
        <v>7</v>
      </c>
      <c r="I3886" s="2" t="s">
        <v>8</v>
      </c>
      <c r="J3886" s="2" t="s">
        <v>9</v>
      </c>
      <c r="K3886" s="2" t="s">
        <v>10</v>
      </c>
      <c r="L3886" s="2" t="s">
        <v>11</v>
      </c>
      <c r="M3886" s="2" t="s">
        <v>12</v>
      </c>
      <c r="N3886" s="2" t="s">
        <v>13</v>
      </c>
      <c r="O3886" s="2" t="s">
        <v>14</v>
      </c>
      <c r="P3886" s="1" t="s">
        <v>15</v>
      </c>
      <c r="Q3886" s="1" t="s">
        <v>16</v>
      </c>
      <c r="R3886" s="3" t="s">
        <v>17</v>
      </c>
      <c r="S3886" s="3" t="s">
        <v>18</v>
      </c>
      <c r="T3886" s="3" t="s">
        <v>19</v>
      </c>
      <c r="U3886" s="4" t="s">
        <v>20</v>
      </c>
      <c r="V3886" s="3" t="s">
        <v>21</v>
      </c>
      <c r="W3886" s="3" t="s">
        <v>22</v>
      </c>
      <c r="X3886" s="4" t="s">
        <v>23</v>
      </c>
      <c r="Y3886" s="5" t="s">
        <v>24</v>
      </c>
      <c r="Z3886" s="5" t="s">
        <v>25</v>
      </c>
      <c r="AA3886" s="5" t="s">
        <v>26</v>
      </c>
      <c r="AB3886" s="6" t="s">
        <v>27</v>
      </c>
      <c r="AC3886" s="6" t="s">
        <v>28</v>
      </c>
      <c r="AD3886" s="7" t="s">
        <v>29</v>
      </c>
      <c r="AE3886" s="6" t="s">
        <v>30</v>
      </c>
      <c r="AF3886" s="8" t="s">
        <v>31</v>
      </c>
      <c r="AG3886" s="8" t="s">
        <v>32</v>
      </c>
      <c r="AH3886" s="8" t="s">
        <v>33</v>
      </c>
      <c r="AI3886" s="8"/>
      <c r="AJ3886" s="8" t="s">
        <v>34</v>
      </c>
      <c r="AK3886" s="8" t="s">
        <v>35</v>
      </c>
      <c r="AL3886" s="8" t="s">
        <v>36</v>
      </c>
      <c r="AM3886" s="8" t="s">
        <v>37</v>
      </c>
      <c r="AN3886" s="8" t="s">
        <v>38</v>
      </c>
      <c r="AO3886" s="8"/>
      <c r="AP3886" s="9" t="s">
        <v>39</v>
      </c>
      <c r="AQ3886" s="9" t="s">
        <v>40</v>
      </c>
      <c r="AR3886" s="9" t="s">
        <v>33</v>
      </c>
      <c r="AS3886" s="9" t="s">
        <v>32</v>
      </c>
      <c r="AT3886" s="9" t="s">
        <v>41</v>
      </c>
      <c r="AU3886" s="9" t="s">
        <v>42</v>
      </c>
      <c r="AV3886" s="9" t="s">
        <v>43</v>
      </c>
      <c r="AW3886" s="9" t="s">
        <v>44</v>
      </c>
      <c r="AX3886" s="9" t="s">
        <v>45</v>
      </c>
      <c r="AY3886" s="9" t="s">
        <v>46</v>
      </c>
      <c r="AZ3886" s="10"/>
      <c r="BA3886" s="10"/>
      <c r="BB3886" s="10"/>
      <c r="BC3886" s="10"/>
      <c r="BD3886" s="10"/>
    </row>
    <row r="3887" spans="1:56" ht="15" customHeight="1" x14ac:dyDescent="0.2">
      <c r="A3887" s="11"/>
      <c r="B3887" s="11">
        <v>1</v>
      </c>
      <c r="C3887" s="11" t="s">
        <v>47</v>
      </c>
      <c r="D3887" s="11"/>
      <c r="E3887" s="11"/>
      <c r="F3887" s="11"/>
      <c r="G3887" s="11"/>
      <c r="H3887" s="11"/>
      <c r="I3887" s="11"/>
      <c r="J3887" s="11"/>
      <c r="K3887" s="11"/>
      <c r="L3887" s="11"/>
      <c r="M3887" s="11"/>
      <c r="N3887" s="11"/>
      <c r="O3887" s="11"/>
      <c r="P3887" s="11"/>
      <c r="Q3887" s="11"/>
      <c r="R3887" s="11"/>
      <c r="S3887" s="11"/>
      <c r="T3887" s="11"/>
      <c r="U3887" s="11"/>
      <c r="V3887" s="11"/>
      <c r="W3887" s="11"/>
      <c r="X3887" s="11"/>
      <c r="Y3887" s="11"/>
      <c r="Z3887" s="11"/>
      <c r="AA3887" s="11"/>
      <c r="AB3887" s="11"/>
      <c r="AC3887" s="11"/>
      <c r="AD3887" s="11"/>
      <c r="AE3887" s="11"/>
      <c r="AF3887" s="11"/>
      <c r="AG3887" s="11"/>
      <c r="AH3887" s="11"/>
      <c r="AI3887" s="11"/>
      <c r="AJ3887" s="11"/>
      <c r="AK3887" s="11"/>
      <c r="AL3887" s="11"/>
      <c r="AM3887" s="11"/>
      <c r="AN3887" s="11"/>
      <c r="AO3887" s="11"/>
      <c r="AP3887" s="11"/>
      <c r="AQ3887" s="11"/>
      <c r="AR3887" s="11"/>
      <c r="AS3887" s="11"/>
      <c r="AT3887" s="11"/>
      <c r="AU3887" s="11"/>
      <c r="AV3887" s="11"/>
      <c r="AW3887" s="11"/>
      <c r="AX3887" s="11"/>
      <c r="AY3887" s="11"/>
      <c r="AZ3887" s="12"/>
      <c r="BA3887" s="12"/>
      <c r="BB3887" s="12"/>
      <c r="BC3887" s="12"/>
      <c r="BD3887" s="12"/>
    </row>
    <row r="3888" spans="1:56" ht="15" customHeight="1" x14ac:dyDescent="0.2">
      <c r="A3888" s="1"/>
      <c r="B3888" s="1"/>
      <c r="C3888" s="13"/>
      <c r="D3888" s="14"/>
      <c r="E3888" s="14"/>
      <c r="F3888" s="14"/>
      <c r="G3888" s="14"/>
      <c r="H3888" s="14"/>
      <c r="I3888" s="14"/>
      <c r="J3888" s="14"/>
      <c r="K3888" s="14"/>
      <c r="L3888" s="14"/>
      <c r="M3888" s="14"/>
      <c r="N3888" s="14"/>
      <c r="O3888" s="14"/>
      <c r="P3888" s="14"/>
      <c r="Q3888" s="14"/>
      <c r="R3888" s="4"/>
      <c r="S3888" s="4"/>
      <c r="T3888" s="4"/>
      <c r="U3888" s="4"/>
      <c r="V3888" s="4"/>
      <c r="W3888" s="4"/>
      <c r="X3888" s="4"/>
      <c r="Y3888" s="4"/>
      <c r="Z3888" s="4"/>
      <c r="AA3888" s="4"/>
      <c r="AB3888" s="8"/>
      <c r="AC3888" s="8"/>
      <c r="AD3888" s="8"/>
      <c r="AE3888" s="8"/>
      <c r="AF3888" s="8"/>
      <c r="AG3888" s="8"/>
      <c r="AH3888" s="8"/>
      <c r="AI3888" s="8"/>
      <c r="AJ3888" s="8"/>
      <c r="AK3888" s="8"/>
      <c r="AL3888" s="8"/>
      <c r="AM3888" s="8"/>
      <c r="AN3888" s="8"/>
      <c r="AO3888" s="8"/>
      <c r="AP3888" s="15"/>
      <c r="AQ3888" s="15"/>
      <c r="AR3888" s="15"/>
      <c r="AS3888" s="15"/>
      <c r="AT3888" s="15"/>
      <c r="AU3888" s="15"/>
      <c r="AV3888" s="15"/>
      <c r="AW3888" s="15"/>
      <c r="AX3888" s="15"/>
      <c r="AY3888" s="15"/>
      <c r="AZ3888" s="10"/>
      <c r="BA3888" s="10"/>
      <c r="BB3888" s="10"/>
      <c r="BC3888" s="10"/>
      <c r="BD3888" s="10"/>
    </row>
    <row r="3889" spans="1:56" ht="15" customHeight="1" x14ac:dyDescent="0.2">
      <c r="A3889" s="1"/>
      <c r="B3889" s="16">
        <v>1</v>
      </c>
      <c r="C3889" s="293" t="s">
        <v>48</v>
      </c>
      <c r="D3889" s="18"/>
      <c r="E3889" s="14"/>
      <c r="F3889" s="14"/>
      <c r="G3889" s="14"/>
      <c r="H3889" s="14"/>
      <c r="I3889" s="14"/>
      <c r="J3889" s="14"/>
      <c r="K3889" s="14">
        <v>2</v>
      </c>
      <c r="L3889" s="14"/>
      <c r="M3889" s="14"/>
      <c r="N3889" s="14"/>
      <c r="O3889" s="14"/>
      <c r="P3889" s="14"/>
      <c r="Q3889" s="14"/>
      <c r="R3889" s="4"/>
      <c r="S3889" s="4"/>
      <c r="T3889" s="4"/>
      <c r="U3889" s="4"/>
      <c r="V3889" s="4"/>
      <c r="W3889" s="4"/>
      <c r="X3889" s="4"/>
      <c r="Y3889" s="4"/>
      <c r="Z3889" s="4"/>
      <c r="AA3889" s="4"/>
      <c r="AB3889" s="8"/>
      <c r="AC3889" s="8"/>
      <c r="AD3889" s="8"/>
      <c r="AE3889" s="8"/>
      <c r="AF3889" s="8"/>
      <c r="AG3889" s="8"/>
      <c r="AH3889" s="8"/>
      <c r="AI3889" s="8"/>
      <c r="AJ3889" s="8"/>
      <c r="AK3889" s="8"/>
      <c r="AL3889" s="8"/>
      <c r="AM3889" s="8"/>
      <c r="AN3889" s="8"/>
      <c r="AO3889" s="8"/>
      <c r="AP3889" s="15"/>
      <c r="AQ3889" s="15"/>
      <c r="AR3889" s="15"/>
      <c r="AS3889" s="15"/>
      <c r="AT3889" s="15"/>
      <c r="AU3889" s="15"/>
      <c r="AV3889" s="15"/>
      <c r="AW3889" s="15"/>
      <c r="AX3889" s="15"/>
      <c r="AY3889" s="15"/>
      <c r="AZ3889" s="10"/>
      <c r="BA3889" s="10"/>
      <c r="BB3889" s="10"/>
      <c r="BC3889" s="10"/>
      <c r="BD3889" s="10"/>
    </row>
    <row r="3890" spans="1:56" ht="15" customHeight="1" x14ac:dyDescent="0.2">
      <c r="A3890" s="19"/>
      <c r="B3890" s="20">
        <v>2</v>
      </c>
      <c r="C3890" s="293" t="s">
        <v>49</v>
      </c>
      <c r="D3890" s="18"/>
      <c r="E3890" s="14"/>
      <c r="F3890" s="14"/>
      <c r="G3890" s="14"/>
      <c r="H3890" s="14"/>
      <c r="I3890" s="14"/>
      <c r="J3890" s="14"/>
      <c r="K3890" s="14"/>
      <c r="L3890" s="14"/>
      <c r="M3890" s="14"/>
      <c r="N3890" s="14"/>
      <c r="O3890" s="14"/>
      <c r="P3890" s="14"/>
      <c r="Q3890" s="14"/>
      <c r="R3890" s="4"/>
      <c r="S3890" s="4"/>
      <c r="T3890" s="4"/>
      <c r="U3890" s="4"/>
      <c r="V3890" s="4"/>
      <c r="W3890" s="4"/>
      <c r="X3890" s="4"/>
      <c r="Y3890" s="4"/>
      <c r="Z3890" s="4"/>
      <c r="AA3890" s="4"/>
      <c r="AB3890" s="8"/>
      <c r="AC3890" s="8"/>
      <c r="AD3890" s="8"/>
      <c r="AE3890" s="8"/>
      <c r="AF3890" s="8">
        <v>1</v>
      </c>
      <c r="AG3890" s="8">
        <v>1</v>
      </c>
      <c r="AH3890" s="8"/>
      <c r="AI3890" s="8"/>
      <c r="AJ3890" s="8"/>
      <c r="AK3890" s="8"/>
      <c r="AL3890" s="8"/>
      <c r="AM3890" s="8"/>
      <c r="AN3890" s="8"/>
      <c r="AO3890" s="8"/>
      <c r="AP3890" s="15"/>
      <c r="AQ3890" s="15"/>
      <c r="AR3890" s="15"/>
      <c r="AS3890" s="15"/>
      <c r="AT3890" s="15"/>
      <c r="AU3890" s="15"/>
      <c r="AV3890" s="15"/>
      <c r="AW3890" s="15"/>
      <c r="AX3890" s="15"/>
      <c r="AY3890" s="15"/>
    </row>
    <row r="3891" spans="1:56" ht="15" customHeight="1" x14ac:dyDescent="0.2">
      <c r="A3891" s="1"/>
      <c r="B3891" s="16">
        <v>3</v>
      </c>
      <c r="C3891" s="17" t="s">
        <v>50</v>
      </c>
      <c r="D3891" s="18"/>
      <c r="E3891" s="14"/>
      <c r="F3891" s="14"/>
      <c r="G3891" s="14"/>
      <c r="H3891" s="14"/>
      <c r="I3891" s="14"/>
      <c r="J3891" s="14"/>
      <c r="K3891" s="14"/>
      <c r="L3891" s="14"/>
      <c r="M3891" s="14"/>
      <c r="N3891" s="14"/>
      <c r="O3891" s="14"/>
      <c r="P3891" s="14"/>
      <c r="Q3891" s="14"/>
      <c r="R3891" s="4"/>
      <c r="S3891" s="4"/>
      <c r="T3891" s="4"/>
      <c r="U3891" s="4"/>
      <c r="V3891" s="4"/>
      <c r="W3891" s="4"/>
      <c r="X3891" s="4"/>
      <c r="Y3891" s="4"/>
      <c r="Z3891" s="4"/>
      <c r="AA3891" s="4"/>
      <c r="AB3891" s="8"/>
      <c r="AC3891" s="8"/>
      <c r="AD3891" s="8"/>
      <c r="AE3891" s="8"/>
      <c r="AF3891" s="8"/>
      <c r="AG3891" s="8"/>
      <c r="AH3891" s="8"/>
      <c r="AI3891" s="8"/>
      <c r="AJ3891" s="8"/>
      <c r="AK3891" s="8"/>
      <c r="AL3891" s="8"/>
      <c r="AM3891" s="8"/>
      <c r="AN3891" s="8"/>
      <c r="AO3891" s="8"/>
      <c r="AP3891" s="15"/>
      <c r="AQ3891" s="15"/>
      <c r="AR3891" s="15"/>
      <c r="AS3891" s="15"/>
      <c r="AT3891" s="15"/>
      <c r="AU3891" s="15"/>
      <c r="AV3891" s="15"/>
      <c r="AW3891" s="15"/>
      <c r="AX3891" s="15"/>
      <c r="AY3891" s="15"/>
      <c r="AZ3891" s="10"/>
      <c r="BA3891" s="10"/>
      <c r="BB3891" s="10"/>
      <c r="BC3891" s="10"/>
      <c r="BD3891" s="10"/>
    </row>
    <row r="3892" spans="1:56" ht="15" customHeight="1" x14ac:dyDescent="0.2">
      <c r="A3892" s="1"/>
      <c r="B3892" s="16">
        <v>4</v>
      </c>
      <c r="C3892" s="17" t="s">
        <v>51</v>
      </c>
      <c r="D3892" s="18"/>
      <c r="E3892" s="14"/>
      <c r="F3892" s="14"/>
      <c r="G3892" s="14"/>
      <c r="H3892" s="14"/>
      <c r="I3892" s="14"/>
      <c r="J3892" s="14"/>
      <c r="K3892" s="14"/>
      <c r="L3892" s="14"/>
      <c r="M3892" s="14"/>
      <c r="N3892" s="14"/>
      <c r="O3892" s="14"/>
      <c r="P3892" s="14"/>
      <c r="Q3892" s="14"/>
      <c r="R3892" s="4"/>
      <c r="S3892" s="4"/>
      <c r="T3892" s="4"/>
      <c r="U3892" s="4"/>
      <c r="V3892" s="4"/>
      <c r="W3892" s="4"/>
      <c r="X3892" s="4"/>
      <c r="Y3892" s="4"/>
      <c r="Z3892" s="4"/>
      <c r="AA3892" s="4"/>
      <c r="AB3892" s="8"/>
      <c r="AC3892" s="8"/>
      <c r="AD3892" s="8"/>
      <c r="AE3892" s="8"/>
      <c r="AF3892" s="8"/>
      <c r="AG3892" s="8"/>
      <c r="AH3892" s="8"/>
      <c r="AI3892" s="8"/>
      <c r="AJ3892" s="8"/>
      <c r="AK3892" s="8"/>
      <c r="AL3892" s="8"/>
      <c r="AM3892" s="8"/>
      <c r="AN3892" s="8"/>
      <c r="AO3892" s="8"/>
      <c r="AP3892" s="15"/>
      <c r="AQ3892" s="15"/>
      <c r="AR3892" s="15"/>
      <c r="AS3892" s="15"/>
      <c r="AT3892" s="15"/>
      <c r="AU3892" s="15"/>
      <c r="AV3892" s="15"/>
      <c r="AW3892" s="15"/>
      <c r="AX3892" s="15"/>
      <c r="AY3892" s="15"/>
      <c r="AZ3892" s="10"/>
      <c r="BA3892" s="10"/>
      <c r="BB3892" s="10"/>
      <c r="BC3892" s="10"/>
      <c r="BD3892" s="10"/>
    </row>
    <row r="3893" spans="1:56" ht="15" customHeight="1" x14ac:dyDescent="0.2">
      <c r="A3893" s="1"/>
      <c r="B3893" s="21">
        <v>5</v>
      </c>
      <c r="C3893" s="17" t="s">
        <v>52</v>
      </c>
      <c r="D3893" s="18"/>
      <c r="E3893" s="14"/>
      <c r="F3893" s="14"/>
      <c r="G3893" s="14"/>
      <c r="H3893" s="14"/>
      <c r="I3893" s="14"/>
      <c r="J3893" s="14"/>
      <c r="K3893" s="14"/>
      <c r="L3893" s="14"/>
      <c r="M3893" s="14"/>
      <c r="N3893" s="14"/>
      <c r="O3893" s="14"/>
      <c r="P3893" s="14"/>
      <c r="Q3893" s="14"/>
      <c r="R3893" s="4"/>
      <c r="S3893" s="4"/>
      <c r="T3893" s="4"/>
      <c r="U3893" s="4"/>
      <c r="V3893" s="4"/>
      <c r="W3893" s="4"/>
      <c r="X3893" s="4"/>
      <c r="Y3893" s="4"/>
      <c r="Z3893" s="4"/>
      <c r="AA3893" s="4"/>
      <c r="AB3893" s="8"/>
      <c r="AC3893" s="8"/>
      <c r="AD3893" s="8"/>
      <c r="AE3893" s="8"/>
      <c r="AF3893" s="8"/>
      <c r="AG3893" s="8"/>
      <c r="AH3893" s="8"/>
      <c r="AI3893" s="8"/>
      <c r="AJ3893" s="8"/>
      <c r="AK3893" s="8"/>
      <c r="AL3893" s="8"/>
      <c r="AM3893" s="8"/>
      <c r="AN3893" s="8"/>
      <c r="AO3893" s="8"/>
      <c r="AP3893" s="15"/>
      <c r="AQ3893" s="15"/>
      <c r="AR3893" s="15"/>
      <c r="AS3893" s="15"/>
      <c r="AT3893" s="15"/>
      <c r="AU3893" s="15"/>
      <c r="AV3893" s="15"/>
      <c r="AW3893" s="15"/>
      <c r="AX3893" s="15"/>
      <c r="AY3893" s="15"/>
      <c r="AZ3893" s="10"/>
      <c r="BA3893" s="10"/>
      <c r="BB3893" s="10"/>
      <c r="BC3893" s="10"/>
      <c r="BD3893" s="10"/>
    </row>
    <row r="3894" spans="1:56" ht="15" customHeight="1" x14ac:dyDescent="0.2">
      <c r="A3894" s="22"/>
      <c r="B3894" s="23">
        <v>6</v>
      </c>
      <c r="C3894" s="17" t="s">
        <v>53</v>
      </c>
      <c r="D3894" s="18"/>
      <c r="E3894" s="14"/>
      <c r="F3894" s="14"/>
      <c r="G3894" s="14"/>
      <c r="H3894" s="14"/>
      <c r="I3894" s="14"/>
      <c r="J3894" s="14"/>
      <c r="K3894" s="14"/>
      <c r="L3894" s="14"/>
      <c r="M3894" s="14"/>
      <c r="N3894" s="14"/>
      <c r="O3894" s="14"/>
      <c r="P3894" s="14"/>
      <c r="Q3894" s="14"/>
      <c r="R3894" s="4"/>
      <c r="S3894" s="4"/>
      <c r="T3894" s="4"/>
      <c r="U3894" s="4"/>
      <c r="V3894" s="4"/>
      <c r="W3894" s="4"/>
      <c r="X3894" s="4"/>
      <c r="Y3894" s="4"/>
      <c r="Z3894" s="4"/>
      <c r="AA3894" s="4"/>
      <c r="AB3894" s="8"/>
      <c r="AC3894" s="8"/>
      <c r="AD3894" s="8"/>
      <c r="AE3894" s="8"/>
      <c r="AF3894" s="8"/>
      <c r="AG3894" s="8"/>
      <c r="AH3894" s="8"/>
      <c r="AI3894" s="8"/>
      <c r="AJ3894" s="8"/>
      <c r="AK3894" s="8"/>
      <c r="AL3894" s="8"/>
      <c r="AM3894" s="8"/>
      <c r="AN3894" s="8"/>
      <c r="AO3894" s="8"/>
      <c r="AP3894" s="15"/>
      <c r="AQ3894" s="15"/>
      <c r="AR3894" s="15"/>
      <c r="AS3894" s="15"/>
      <c r="AT3894" s="15"/>
      <c r="AU3894" s="15"/>
      <c r="AV3894" s="15"/>
      <c r="AW3894" s="15"/>
      <c r="AX3894" s="15"/>
      <c r="AY3894" s="15"/>
      <c r="AZ3894" s="10"/>
      <c r="BA3894" s="10"/>
      <c r="BB3894" s="10"/>
      <c r="BC3894" s="10"/>
      <c r="BD3894" s="10"/>
    </row>
    <row r="3895" spans="1:56" ht="15" customHeight="1" x14ac:dyDescent="0.2">
      <c r="A3895" s="24"/>
      <c r="B3895" s="25"/>
      <c r="C3895" s="293" t="s">
        <v>54</v>
      </c>
      <c r="D3895" s="18"/>
      <c r="E3895" s="14"/>
      <c r="F3895" s="14"/>
      <c r="G3895" s="14"/>
      <c r="H3895" s="14"/>
      <c r="I3895" s="14"/>
      <c r="J3895" s="14"/>
      <c r="K3895" s="14"/>
      <c r="L3895" s="14"/>
      <c r="M3895" s="14"/>
      <c r="N3895" s="14"/>
      <c r="O3895" s="14"/>
      <c r="P3895" s="14"/>
      <c r="Q3895" s="14"/>
      <c r="R3895" s="4"/>
      <c r="S3895" s="4"/>
      <c r="T3895" s="4"/>
      <c r="U3895" s="4"/>
      <c r="V3895" s="4"/>
      <c r="W3895" s="4"/>
      <c r="X3895" s="4"/>
      <c r="Y3895" s="4"/>
      <c r="Z3895" s="4"/>
      <c r="AA3895" s="4"/>
      <c r="AB3895" s="8">
        <v>5</v>
      </c>
      <c r="AC3895" s="8"/>
      <c r="AD3895" s="8"/>
      <c r="AE3895" s="8"/>
      <c r="AF3895" s="8"/>
      <c r="AG3895" s="8"/>
      <c r="AH3895" s="8"/>
      <c r="AI3895" s="8"/>
      <c r="AJ3895" s="8"/>
      <c r="AK3895" s="8"/>
      <c r="AL3895" s="8"/>
      <c r="AM3895" s="8"/>
      <c r="AN3895" s="8"/>
      <c r="AO3895" s="8"/>
      <c r="AP3895" s="15"/>
      <c r="AQ3895" s="15"/>
      <c r="AR3895" s="15"/>
      <c r="AS3895" s="15"/>
      <c r="AT3895" s="15"/>
      <c r="AU3895" s="9"/>
      <c r="AV3895" s="15"/>
      <c r="AW3895" s="15"/>
      <c r="AX3895" s="15"/>
      <c r="AY3895" s="15"/>
      <c r="AZ3895" s="10"/>
      <c r="BA3895" s="10"/>
      <c r="BB3895" s="10"/>
      <c r="BC3895" s="10"/>
      <c r="BD3895" s="10"/>
    </row>
    <row r="3896" spans="1:56" ht="15" customHeight="1" x14ac:dyDescent="0.2">
      <c r="A3896" s="1"/>
      <c r="B3896" s="24"/>
      <c r="C3896" s="17"/>
      <c r="D3896" s="18"/>
      <c r="E3896" s="14"/>
      <c r="F3896" s="14"/>
      <c r="G3896" s="14"/>
      <c r="H3896" s="14"/>
      <c r="I3896" s="14"/>
      <c r="J3896" s="14"/>
      <c r="K3896" s="14"/>
      <c r="L3896" s="14"/>
      <c r="M3896" s="14"/>
      <c r="N3896" s="14"/>
      <c r="O3896" s="14"/>
      <c r="P3896" s="14"/>
      <c r="Q3896" s="14"/>
      <c r="R3896" s="4"/>
      <c r="S3896" s="4"/>
      <c r="T3896" s="4"/>
      <c r="U3896" s="4"/>
      <c r="V3896" s="4"/>
      <c r="W3896" s="4"/>
      <c r="X3896" s="4"/>
      <c r="Y3896" s="4"/>
      <c r="Z3896" s="4"/>
      <c r="AA3896" s="4"/>
      <c r="AB3896" s="8"/>
      <c r="AC3896" s="8"/>
      <c r="AD3896" s="8"/>
      <c r="AE3896" s="8"/>
      <c r="AF3896" s="8"/>
      <c r="AG3896" s="8"/>
      <c r="AH3896" s="8"/>
      <c r="AI3896" s="8"/>
      <c r="AJ3896" s="8"/>
      <c r="AK3896" s="8"/>
      <c r="AL3896" s="8"/>
      <c r="AM3896" s="8"/>
      <c r="AN3896" s="8"/>
      <c r="AO3896" s="8"/>
      <c r="AP3896" s="15"/>
      <c r="AQ3896" s="15"/>
      <c r="AR3896" s="15"/>
      <c r="AS3896" s="15"/>
      <c r="AT3896" s="15"/>
      <c r="AU3896" s="15"/>
      <c r="AV3896" s="15"/>
      <c r="AW3896" s="15"/>
      <c r="AX3896" s="15"/>
      <c r="AY3896" s="15"/>
      <c r="AZ3896" s="10"/>
      <c r="BA3896" s="10"/>
      <c r="BB3896" s="10"/>
      <c r="BC3896" s="10"/>
      <c r="BD3896" s="10"/>
    </row>
    <row r="3897" spans="1:56" ht="15" customHeight="1" x14ac:dyDescent="0.2">
      <c r="A3897" s="1"/>
      <c r="B3897" s="26">
        <v>7</v>
      </c>
      <c r="C3897" s="293" t="s">
        <v>55</v>
      </c>
      <c r="D3897" s="18"/>
      <c r="E3897" s="14"/>
      <c r="F3897" s="14"/>
      <c r="G3897" s="14"/>
      <c r="H3897" s="14"/>
      <c r="I3897" s="14"/>
      <c r="J3897" s="14"/>
      <c r="K3897" s="14">
        <v>2</v>
      </c>
      <c r="L3897" s="14"/>
      <c r="M3897" s="14"/>
      <c r="N3897" s="14"/>
      <c r="O3897" s="14"/>
      <c r="P3897" s="14"/>
      <c r="Q3897" s="14"/>
      <c r="R3897" s="4"/>
      <c r="S3897" s="4"/>
      <c r="T3897" s="4"/>
      <c r="U3897" s="4"/>
      <c r="V3897" s="4"/>
      <c r="W3897" s="4"/>
      <c r="X3897" s="4"/>
      <c r="Y3897" s="4"/>
      <c r="Z3897" s="4"/>
      <c r="AA3897" s="4"/>
      <c r="AB3897" s="8"/>
      <c r="AC3897" s="8"/>
      <c r="AD3897" s="8"/>
      <c r="AE3897" s="8"/>
      <c r="AF3897" s="8"/>
      <c r="AG3897" s="8"/>
      <c r="AH3897" s="8"/>
      <c r="AI3897" s="8"/>
      <c r="AJ3897" s="8"/>
      <c r="AK3897" s="8"/>
      <c r="AL3897" s="8"/>
      <c r="AM3897" s="8"/>
      <c r="AN3897" s="8"/>
      <c r="AO3897" s="8"/>
      <c r="AP3897" s="15"/>
      <c r="AQ3897" s="15"/>
      <c r="AR3897" s="15"/>
      <c r="AS3897" s="15"/>
      <c r="AT3897" s="15"/>
      <c r="AU3897" s="15"/>
      <c r="AV3897" s="15"/>
      <c r="AW3897" s="15"/>
      <c r="AX3897" s="15"/>
      <c r="AY3897" s="15"/>
      <c r="AZ3897" s="10"/>
      <c r="BA3897" s="10"/>
      <c r="BB3897" s="10"/>
      <c r="BC3897" s="10"/>
      <c r="BD3897" s="10"/>
    </row>
    <row r="3898" spans="1:56" ht="15" customHeight="1" x14ac:dyDescent="0.2">
      <c r="A3898" s="1"/>
      <c r="B3898" s="26">
        <v>8</v>
      </c>
      <c r="C3898" s="27" t="s">
        <v>56</v>
      </c>
      <c r="D3898" s="18"/>
      <c r="E3898" s="14"/>
      <c r="F3898" s="14"/>
      <c r="G3898" s="14"/>
      <c r="H3898" s="14"/>
      <c r="I3898" s="14"/>
      <c r="J3898" s="14"/>
      <c r="K3898" s="14"/>
      <c r="L3898" s="14"/>
      <c r="M3898" s="14"/>
      <c r="N3898" s="14"/>
      <c r="O3898" s="14"/>
      <c r="P3898" s="14"/>
      <c r="Q3898" s="14"/>
      <c r="R3898" s="4"/>
      <c r="S3898" s="4"/>
      <c r="T3898" s="4"/>
      <c r="U3898" s="4"/>
      <c r="V3898" s="4"/>
      <c r="W3898" s="4"/>
      <c r="X3898" s="4"/>
      <c r="Y3898" s="4"/>
      <c r="Z3898" s="4"/>
      <c r="AA3898" s="4"/>
      <c r="AB3898" s="8"/>
      <c r="AC3898" s="8"/>
      <c r="AD3898" s="8"/>
      <c r="AE3898" s="8"/>
      <c r="AF3898" s="8"/>
      <c r="AG3898" s="8"/>
      <c r="AH3898" s="8"/>
      <c r="AI3898" s="8"/>
      <c r="AJ3898" s="8"/>
      <c r="AK3898" s="8"/>
      <c r="AL3898" s="8"/>
      <c r="AM3898" s="8"/>
      <c r="AN3898" s="8"/>
      <c r="AO3898" s="8"/>
      <c r="AP3898" s="15"/>
      <c r="AQ3898" s="15"/>
      <c r="AR3898" s="15"/>
      <c r="AS3898" s="15"/>
      <c r="AT3898" s="15"/>
      <c r="AU3898" s="15"/>
      <c r="AV3898" s="15"/>
      <c r="AW3898" s="15"/>
      <c r="AX3898" s="15"/>
      <c r="AY3898" s="15"/>
      <c r="AZ3898" s="10"/>
      <c r="BA3898" s="10"/>
      <c r="BB3898" s="10"/>
      <c r="BC3898" s="10"/>
      <c r="BD3898" s="10"/>
    </row>
    <row r="3899" spans="1:56" ht="15" customHeight="1" x14ac:dyDescent="0.2">
      <c r="A3899" s="1"/>
      <c r="B3899" s="26">
        <v>9</v>
      </c>
      <c r="C3899" s="17" t="s">
        <v>57</v>
      </c>
      <c r="D3899" s="18"/>
      <c r="E3899" s="14"/>
      <c r="F3899" s="14"/>
      <c r="G3899" s="14"/>
      <c r="H3899" s="14"/>
      <c r="I3899" s="14"/>
      <c r="J3899" s="14"/>
      <c r="K3899" s="14"/>
      <c r="L3899" s="14"/>
      <c r="M3899" s="14"/>
      <c r="N3899" s="14"/>
      <c r="O3899" s="14"/>
      <c r="P3899" s="14"/>
      <c r="Q3899" s="14"/>
      <c r="R3899" s="4"/>
      <c r="S3899" s="4"/>
      <c r="T3899" s="4"/>
      <c r="U3899" s="4"/>
      <c r="V3899" s="4"/>
      <c r="W3899" s="4"/>
      <c r="X3899" s="4"/>
      <c r="Y3899" s="4"/>
      <c r="Z3899" s="4"/>
      <c r="AA3899" s="4"/>
      <c r="AB3899" s="8"/>
      <c r="AC3899" s="8"/>
      <c r="AD3899" s="8"/>
      <c r="AE3899" s="8"/>
      <c r="AF3899" s="8"/>
      <c r="AG3899" s="8"/>
      <c r="AH3899" s="8"/>
      <c r="AI3899" s="8"/>
      <c r="AJ3899" s="8"/>
      <c r="AK3899" s="8"/>
      <c r="AL3899" s="8"/>
      <c r="AM3899" s="8"/>
      <c r="AN3899" s="8"/>
      <c r="AO3899" s="8"/>
      <c r="AP3899" s="15"/>
      <c r="AQ3899" s="15"/>
      <c r="AR3899" s="15"/>
      <c r="AS3899" s="15"/>
      <c r="AT3899" s="15"/>
      <c r="AU3899" s="15"/>
      <c r="AV3899" s="15"/>
      <c r="AW3899" s="15"/>
      <c r="AX3899" s="15"/>
      <c r="AY3899" s="15"/>
      <c r="AZ3899" s="10"/>
      <c r="BA3899" s="10"/>
      <c r="BB3899" s="10"/>
      <c r="BC3899" s="10"/>
      <c r="BD3899" s="10"/>
    </row>
    <row r="3900" spans="1:56" ht="15" customHeight="1" x14ac:dyDescent="0.2">
      <c r="A3900" s="1"/>
      <c r="B3900" s="24"/>
      <c r="C3900" s="17"/>
      <c r="D3900" s="18"/>
      <c r="E3900" s="14"/>
      <c r="F3900" s="14"/>
      <c r="G3900" s="14"/>
      <c r="H3900" s="14"/>
      <c r="I3900" s="14"/>
      <c r="J3900" s="14"/>
      <c r="K3900" s="14"/>
      <c r="L3900" s="14"/>
      <c r="M3900" s="14"/>
      <c r="N3900" s="14"/>
      <c r="O3900" s="14"/>
      <c r="P3900" s="14"/>
      <c r="Q3900" s="14"/>
      <c r="R3900" s="4"/>
      <c r="S3900" s="4"/>
      <c r="T3900" s="4"/>
      <c r="U3900" s="4"/>
      <c r="V3900" s="4"/>
      <c r="W3900" s="4"/>
      <c r="X3900" s="4"/>
      <c r="Y3900" s="4"/>
      <c r="Z3900" s="4"/>
      <c r="AA3900" s="4"/>
      <c r="AB3900" s="8"/>
      <c r="AC3900" s="28"/>
      <c r="AD3900" s="8"/>
      <c r="AE3900" s="8"/>
      <c r="AF3900" s="8"/>
      <c r="AG3900" s="8"/>
      <c r="AH3900" s="8"/>
      <c r="AI3900" s="8"/>
      <c r="AJ3900" s="8"/>
      <c r="AK3900" s="8"/>
      <c r="AL3900" s="8"/>
      <c r="AM3900" s="8"/>
      <c r="AN3900" s="8"/>
      <c r="AO3900" s="8"/>
      <c r="AP3900" s="15"/>
      <c r="AQ3900" s="15"/>
      <c r="AR3900" s="15"/>
      <c r="AS3900" s="15"/>
      <c r="AT3900" s="15"/>
      <c r="AU3900" s="15"/>
      <c r="AV3900" s="15"/>
      <c r="AW3900" s="15"/>
      <c r="AX3900" s="15"/>
      <c r="AY3900" s="15"/>
      <c r="AZ3900" s="10"/>
      <c r="BA3900" s="10"/>
      <c r="BB3900" s="10"/>
      <c r="BC3900" s="10"/>
      <c r="BD3900" s="10"/>
    </row>
    <row r="3901" spans="1:56" ht="15" customHeight="1" x14ac:dyDescent="0.2">
      <c r="A3901" s="22"/>
      <c r="B3901" s="29">
        <v>10</v>
      </c>
      <c r="C3901" s="293" t="s">
        <v>58</v>
      </c>
      <c r="D3901" s="18"/>
      <c r="E3901" s="14"/>
      <c r="F3901" s="14"/>
      <c r="G3901" s="14"/>
      <c r="H3901" s="14"/>
      <c r="I3901" s="14"/>
      <c r="J3901" s="14"/>
      <c r="K3901" s="14">
        <v>1</v>
      </c>
      <c r="L3901" s="14"/>
      <c r="M3901" s="14"/>
      <c r="N3901" s="14"/>
      <c r="O3901" s="14"/>
      <c r="P3901" s="14"/>
      <c r="Q3901" s="14"/>
      <c r="R3901" s="4"/>
      <c r="S3901" s="4"/>
      <c r="T3901" s="4"/>
      <c r="U3901" s="4"/>
      <c r="V3901" s="4"/>
      <c r="W3901" s="4"/>
      <c r="X3901" s="4"/>
      <c r="Y3901" s="4"/>
      <c r="Z3901" s="4"/>
      <c r="AA3901" s="4"/>
      <c r="AB3901" s="8"/>
      <c r="AC3901" s="8"/>
      <c r="AD3901" s="8"/>
      <c r="AE3901" s="8"/>
      <c r="AF3901" s="8"/>
      <c r="AG3901" s="8"/>
      <c r="AH3901" s="8"/>
      <c r="AI3901" s="8"/>
      <c r="AJ3901" s="8"/>
      <c r="AK3901" s="8"/>
      <c r="AL3901" s="8"/>
      <c r="AM3901" s="8"/>
      <c r="AN3901" s="8"/>
      <c r="AO3901" s="8"/>
      <c r="AP3901" s="15"/>
      <c r="AQ3901" s="15"/>
      <c r="AR3901" s="15"/>
      <c r="AS3901" s="15"/>
      <c r="AT3901" s="15"/>
      <c r="AU3901" s="15"/>
      <c r="AV3901" s="15"/>
      <c r="AW3901" s="15"/>
      <c r="AX3901" s="15"/>
      <c r="AY3901" s="15"/>
      <c r="AZ3901" s="10"/>
      <c r="BA3901" s="10"/>
      <c r="BB3901" s="10"/>
      <c r="BC3901" s="10"/>
      <c r="BD3901" s="10"/>
    </row>
    <row r="3902" spans="1:56" ht="15" customHeight="1" x14ac:dyDescent="0.2">
      <c r="A3902" s="1"/>
      <c r="B3902" s="30">
        <v>11</v>
      </c>
      <c r="C3902" s="17" t="s">
        <v>59</v>
      </c>
      <c r="D3902" s="18"/>
      <c r="E3902" s="14"/>
      <c r="F3902" s="14"/>
      <c r="G3902" s="14"/>
      <c r="H3902" s="14"/>
      <c r="I3902" s="14"/>
      <c r="J3902" s="14"/>
      <c r="K3902" s="14"/>
      <c r="L3902" s="14"/>
      <c r="M3902" s="14"/>
      <c r="N3902" s="14"/>
      <c r="O3902" s="14"/>
      <c r="P3902" s="14"/>
      <c r="Q3902" s="14"/>
      <c r="R3902" s="4"/>
      <c r="S3902" s="4"/>
      <c r="T3902" s="4"/>
      <c r="U3902" s="4"/>
      <c r="V3902" s="4"/>
      <c r="W3902" s="4"/>
      <c r="X3902" s="4"/>
      <c r="Y3902" s="4"/>
      <c r="Z3902" s="4"/>
      <c r="AA3902" s="4"/>
      <c r="AB3902" s="8"/>
      <c r="AC3902" s="8"/>
      <c r="AD3902" s="8"/>
      <c r="AE3902" s="8"/>
      <c r="AF3902" s="8"/>
      <c r="AG3902" s="8"/>
      <c r="AH3902" s="8"/>
      <c r="AI3902" s="8"/>
      <c r="AJ3902" s="8"/>
      <c r="AK3902" s="8"/>
      <c r="AL3902" s="8"/>
      <c r="AM3902" s="8"/>
      <c r="AN3902" s="8"/>
      <c r="AO3902" s="8"/>
      <c r="AP3902" s="15"/>
      <c r="AQ3902" s="15"/>
      <c r="AR3902" s="15"/>
      <c r="AS3902" s="15"/>
      <c r="AT3902" s="15"/>
      <c r="AU3902" s="15"/>
      <c r="AV3902" s="15"/>
      <c r="AW3902" s="15"/>
      <c r="AX3902" s="15"/>
      <c r="AY3902" s="15"/>
      <c r="AZ3902" s="10"/>
      <c r="BA3902" s="10"/>
      <c r="BB3902" s="10"/>
      <c r="BC3902" s="10"/>
      <c r="BD3902" s="10"/>
    </row>
    <row r="3903" spans="1:56" ht="15" customHeight="1" x14ac:dyDescent="0.2">
      <c r="A3903" s="1"/>
      <c r="B3903" s="31">
        <v>12</v>
      </c>
      <c r="C3903" s="17" t="s">
        <v>60</v>
      </c>
      <c r="D3903" s="18"/>
      <c r="E3903" s="14"/>
      <c r="F3903" s="14"/>
      <c r="G3903" s="14"/>
      <c r="H3903" s="14"/>
      <c r="I3903" s="14"/>
      <c r="J3903" s="14"/>
      <c r="K3903" s="14"/>
      <c r="L3903" s="14"/>
      <c r="M3903" s="14"/>
      <c r="N3903" s="14"/>
      <c r="O3903" s="14"/>
      <c r="P3903" s="14"/>
      <c r="Q3903" s="14"/>
      <c r="R3903" s="4"/>
      <c r="S3903" s="4"/>
      <c r="T3903" s="4"/>
      <c r="U3903" s="4"/>
      <c r="V3903" s="4"/>
      <c r="W3903" s="4"/>
      <c r="X3903" s="4"/>
      <c r="Y3903" s="4"/>
      <c r="Z3903" s="4"/>
      <c r="AA3903" s="4"/>
      <c r="AB3903" s="8"/>
      <c r="AC3903" s="8"/>
      <c r="AD3903" s="8"/>
      <c r="AE3903" s="8"/>
      <c r="AF3903" s="8"/>
      <c r="AG3903" s="8"/>
      <c r="AH3903" s="8"/>
      <c r="AI3903" s="8"/>
      <c r="AJ3903" s="8"/>
      <c r="AK3903" s="8"/>
      <c r="AL3903" s="8"/>
      <c r="AM3903" s="8"/>
      <c r="AN3903" s="8"/>
      <c r="AO3903" s="8"/>
      <c r="AP3903" s="15"/>
      <c r="AQ3903" s="15"/>
      <c r="AR3903" s="15"/>
      <c r="AS3903" s="15"/>
      <c r="AT3903" s="9"/>
      <c r="AU3903" s="15"/>
      <c r="AV3903" s="15"/>
      <c r="AW3903" s="15"/>
      <c r="AX3903" s="15"/>
      <c r="AY3903" s="15"/>
      <c r="AZ3903" s="10"/>
      <c r="BA3903" s="10"/>
      <c r="BB3903" s="10"/>
      <c r="BC3903" s="10"/>
      <c r="BD3903" s="10"/>
    </row>
    <row r="3904" spans="1:56" ht="15" customHeight="1" x14ac:dyDescent="0.2">
      <c r="A3904" s="1"/>
      <c r="B3904" s="31">
        <v>13</v>
      </c>
      <c r="C3904" s="17" t="s">
        <v>61</v>
      </c>
      <c r="D3904" s="18"/>
      <c r="E3904" s="14"/>
      <c r="F3904" s="14"/>
      <c r="G3904" s="14"/>
      <c r="H3904" s="14"/>
      <c r="I3904" s="14"/>
      <c r="J3904" s="14"/>
      <c r="K3904" s="14"/>
      <c r="L3904" s="14"/>
      <c r="M3904" s="14"/>
      <c r="N3904" s="14"/>
      <c r="O3904" s="14"/>
      <c r="P3904" s="14"/>
      <c r="Q3904" s="14"/>
      <c r="R3904" s="4"/>
      <c r="S3904" s="4"/>
      <c r="T3904" s="4"/>
      <c r="U3904" s="4"/>
      <c r="V3904" s="4"/>
      <c r="W3904" s="4"/>
      <c r="X3904" s="4"/>
      <c r="Y3904" s="4"/>
      <c r="Z3904" s="4"/>
      <c r="AA3904" s="4"/>
      <c r="AB3904" s="8"/>
      <c r="AC3904" s="8"/>
      <c r="AD3904" s="8"/>
      <c r="AE3904" s="8"/>
      <c r="AF3904" s="8"/>
      <c r="AG3904" s="8"/>
      <c r="AH3904" s="8"/>
      <c r="AI3904" s="8"/>
      <c r="AJ3904" s="8"/>
      <c r="AK3904" s="8"/>
      <c r="AL3904" s="8"/>
      <c r="AM3904" s="8"/>
      <c r="AN3904" s="8"/>
      <c r="AO3904" s="8"/>
      <c r="AP3904" s="15"/>
      <c r="AQ3904" s="15"/>
      <c r="AR3904" s="15"/>
      <c r="AS3904" s="15"/>
      <c r="AT3904" s="15"/>
      <c r="AU3904" s="15"/>
      <c r="AV3904" s="15"/>
      <c r="AW3904" s="15"/>
      <c r="AX3904" s="15"/>
      <c r="AY3904" s="15"/>
      <c r="AZ3904" s="10"/>
      <c r="BA3904" s="10"/>
      <c r="BB3904" s="10"/>
      <c r="BC3904" s="10"/>
      <c r="BD3904" s="10"/>
    </row>
    <row r="3905" spans="1:56" ht="15" customHeight="1" x14ac:dyDescent="0.2">
      <c r="A3905" s="1"/>
      <c r="B3905" s="31">
        <v>14</v>
      </c>
      <c r="C3905" s="293" t="s">
        <v>62</v>
      </c>
      <c r="D3905" s="18"/>
      <c r="E3905" s="14"/>
      <c r="F3905" s="14"/>
      <c r="G3905" s="14"/>
      <c r="H3905" s="14"/>
      <c r="I3905" s="14"/>
      <c r="J3905" s="14"/>
      <c r="K3905" s="14"/>
      <c r="L3905" s="14"/>
      <c r="M3905" s="14"/>
      <c r="N3905" s="14"/>
      <c r="O3905" s="14"/>
      <c r="P3905" s="14"/>
      <c r="Q3905" s="14"/>
      <c r="R3905" s="4"/>
      <c r="S3905" s="4"/>
      <c r="T3905" s="4"/>
      <c r="U3905" s="4"/>
      <c r="V3905" s="4"/>
      <c r="W3905" s="4"/>
      <c r="X3905" s="4"/>
      <c r="Y3905" s="4"/>
      <c r="Z3905" s="4"/>
      <c r="AA3905" s="4"/>
      <c r="AB3905" s="8">
        <v>8</v>
      </c>
      <c r="AC3905" s="8"/>
      <c r="AD3905" s="8"/>
      <c r="AE3905" s="8"/>
      <c r="AF3905" s="8"/>
      <c r="AG3905" s="8"/>
      <c r="AH3905" s="8"/>
      <c r="AI3905" s="8"/>
      <c r="AJ3905" s="8"/>
      <c r="AK3905" s="8"/>
      <c r="AL3905" s="8"/>
      <c r="AM3905" s="8"/>
      <c r="AN3905" s="8"/>
      <c r="AO3905" s="8"/>
      <c r="AP3905" s="15"/>
      <c r="AQ3905" s="15"/>
      <c r="AR3905" s="15"/>
      <c r="AS3905" s="15"/>
      <c r="AT3905" s="15"/>
      <c r="AU3905" s="15"/>
      <c r="AV3905" s="15"/>
      <c r="AW3905" s="15"/>
      <c r="AX3905" s="15"/>
      <c r="AY3905" s="15"/>
      <c r="AZ3905" s="10"/>
      <c r="BA3905" s="10"/>
      <c r="BB3905" s="10"/>
      <c r="BC3905" s="10"/>
      <c r="BD3905" s="10"/>
    </row>
    <row r="3906" spans="1:56" ht="15" customHeight="1" x14ac:dyDescent="0.2">
      <c r="A3906" s="1"/>
      <c r="B3906" s="31">
        <v>15</v>
      </c>
      <c r="C3906" s="17" t="s">
        <v>63</v>
      </c>
      <c r="D3906" s="18"/>
      <c r="E3906" s="14"/>
      <c r="F3906" s="14"/>
      <c r="G3906" s="14"/>
      <c r="H3906" s="14"/>
      <c r="I3906" s="14"/>
      <c r="J3906" s="14"/>
      <c r="K3906" s="14"/>
      <c r="L3906" s="14"/>
      <c r="M3906" s="14"/>
      <c r="N3906" s="14"/>
      <c r="O3906" s="14"/>
      <c r="P3906" s="14"/>
      <c r="Q3906" s="14"/>
      <c r="R3906" s="4"/>
      <c r="S3906" s="4"/>
      <c r="T3906" s="4"/>
      <c r="U3906" s="4"/>
      <c r="V3906" s="4"/>
      <c r="W3906" s="4"/>
      <c r="X3906" s="4"/>
      <c r="Y3906" s="4"/>
      <c r="Z3906" s="4"/>
      <c r="AA3906" s="4"/>
      <c r="AB3906" s="8"/>
      <c r="AC3906" s="8"/>
      <c r="AD3906" s="8"/>
      <c r="AE3906" s="8"/>
      <c r="AF3906" s="8"/>
      <c r="AG3906" s="8"/>
      <c r="AH3906" s="8"/>
      <c r="AI3906" s="8"/>
      <c r="AJ3906" s="8"/>
      <c r="AK3906" s="8"/>
      <c r="AL3906" s="8"/>
      <c r="AM3906" s="8"/>
      <c r="AN3906" s="8"/>
      <c r="AO3906" s="8"/>
      <c r="AP3906" s="15"/>
      <c r="AQ3906" s="15"/>
      <c r="AR3906" s="15"/>
      <c r="AS3906" s="15"/>
      <c r="AT3906" s="15"/>
      <c r="AU3906" s="9"/>
      <c r="AV3906" s="15"/>
      <c r="AW3906" s="15"/>
      <c r="AX3906" s="15"/>
      <c r="AY3906" s="15"/>
      <c r="AZ3906" s="10"/>
      <c r="BA3906" s="10"/>
      <c r="BB3906" s="10"/>
      <c r="BC3906" s="10"/>
      <c r="BD3906" s="10"/>
    </row>
    <row r="3907" spans="1:56" ht="15" customHeight="1" x14ac:dyDescent="0.2">
      <c r="A3907" s="1"/>
      <c r="B3907" s="31">
        <v>16</v>
      </c>
      <c r="C3907" s="17" t="s">
        <v>64</v>
      </c>
      <c r="D3907" s="18"/>
      <c r="E3907" s="14"/>
      <c r="F3907" s="14"/>
      <c r="G3907" s="14"/>
      <c r="H3907" s="14"/>
      <c r="I3907" s="14"/>
      <c r="J3907" s="14"/>
      <c r="K3907" s="14"/>
      <c r="L3907" s="14"/>
      <c r="M3907" s="14"/>
      <c r="N3907" s="14"/>
      <c r="O3907" s="14"/>
      <c r="P3907" s="14"/>
      <c r="Q3907" s="14"/>
      <c r="R3907" s="4"/>
      <c r="S3907" s="4"/>
      <c r="T3907" s="4"/>
      <c r="U3907" s="4"/>
      <c r="V3907" s="4"/>
      <c r="W3907" s="4"/>
      <c r="X3907" s="4"/>
      <c r="Y3907" s="4"/>
      <c r="Z3907" s="4"/>
      <c r="AA3907" s="4"/>
      <c r="AB3907" s="8"/>
      <c r="AC3907" s="8"/>
      <c r="AD3907" s="8"/>
      <c r="AE3907" s="8"/>
      <c r="AF3907" s="8"/>
      <c r="AG3907" s="8"/>
      <c r="AH3907" s="8"/>
      <c r="AI3907" s="8"/>
      <c r="AJ3907" s="8"/>
      <c r="AK3907" s="8"/>
      <c r="AL3907" s="8"/>
      <c r="AM3907" s="8"/>
      <c r="AN3907" s="8"/>
      <c r="AO3907" s="8"/>
      <c r="AP3907" s="15"/>
      <c r="AQ3907" s="15"/>
      <c r="AR3907" s="15"/>
      <c r="AS3907" s="15"/>
      <c r="AT3907" s="15"/>
      <c r="AU3907" s="15"/>
      <c r="AV3907" s="15"/>
      <c r="AW3907" s="15"/>
      <c r="AX3907" s="15"/>
      <c r="AY3907" s="15"/>
      <c r="AZ3907" s="10"/>
      <c r="BA3907" s="10"/>
      <c r="BB3907" s="10"/>
      <c r="BC3907" s="10"/>
      <c r="BD3907" s="10"/>
    </row>
    <row r="3908" spans="1:56" ht="15" customHeight="1" x14ac:dyDescent="0.2">
      <c r="A3908" s="1"/>
      <c r="B3908" s="31">
        <v>17</v>
      </c>
      <c r="C3908" s="293" t="s">
        <v>65</v>
      </c>
      <c r="D3908" s="18">
        <v>10</v>
      </c>
      <c r="E3908" s="14">
        <v>8</v>
      </c>
      <c r="F3908" s="14">
        <v>3</v>
      </c>
      <c r="G3908" s="14">
        <v>3</v>
      </c>
      <c r="H3908" s="14"/>
      <c r="I3908" s="14"/>
      <c r="J3908" s="14"/>
      <c r="K3908" s="14"/>
      <c r="L3908" s="14"/>
      <c r="M3908" s="14"/>
      <c r="N3908" s="14"/>
      <c r="O3908" s="14"/>
      <c r="P3908" s="14"/>
      <c r="Q3908" s="14"/>
      <c r="R3908" s="4"/>
      <c r="S3908" s="4"/>
      <c r="T3908" s="4"/>
      <c r="U3908" s="4"/>
      <c r="V3908" s="4"/>
      <c r="W3908" s="4"/>
      <c r="X3908" s="4"/>
      <c r="Y3908" s="4"/>
      <c r="Z3908" s="4"/>
      <c r="AA3908" s="4"/>
      <c r="AB3908" s="8"/>
      <c r="AC3908" s="8"/>
      <c r="AD3908" s="8"/>
      <c r="AE3908" s="8"/>
      <c r="AF3908" s="8"/>
      <c r="AG3908" s="8"/>
      <c r="AH3908" s="8"/>
      <c r="AI3908" s="8"/>
      <c r="AJ3908" s="8"/>
      <c r="AK3908" s="8">
        <v>2</v>
      </c>
      <c r="AL3908" s="8">
        <v>2</v>
      </c>
      <c r="AM3908" s="8"/>
      <c r="AN3908" s="8"/>
      <c r="AO3908" s="8">
        <v>2</v>
      </c>
      <c r="AP3908" s="15"/>
      <c r="AQ3908" s="15"/>
      <c r="AR3908" s="15"/>
      <c r="AS3908" s="15"/>
      <c r="AT3908" s="15"/>
      <c r="AU3908" s="15"/>
      <c r="AV3908" s="15"/>
      <c r="AW3908" s="15"/>
      <c r="AX3908" s="15"/>
      <c r="AY3908" s="15"/>
      <c r="AZ3908" s="10"/>
      <c r="BA3908" s="10"/>
      <c r="BB3908" s="10"/>
      <c r="BC3908" s="10"/>
      <c r="BD3908" s="10"/>
    </row>
    <row r="3909" spans="1:56" ht="15" customHeight="1" x14ac:dyDescent="0.2">
      <c r="B3909" s="31">
        <v>18</v>
      </c>
      <c r="C3909" s="17" t="s">
        <v>66</v>
      </c>
      <c r="D3909" s="18"/>
      <c r="E3909" s="14"/>
      <c r="F3909" s="14"/>
      <c r="G3909" s="14"/>
      <c r="H3909" s="14"/>
      <c r="I3909" s="14"/>
      <c r="J3909" s="14"/>
      <c r="K3909" s="32"/>
      <c r="L3909" s="14"/>
      <c r="M3909" s="14"/>
      <c r="N3909" s="14"/>
      <c r="O3909" s="14"/>
      <c r="P3909" s="14"/>
      <c r="Q3909" s="14"/>
      <c r="R3909" s="4"/>
      <c r="S3909" s="4"/>
      <c r="T3909" s="4"/>
      <c r="U3909" s="4"/>
      <c r="V3909" s="4"/>
      <c r="W3909" s="4"/>
      <c r="X3909" s="4"/>
      <c r="Y3909" s="4"/>
      <c r="Z3909" s="4"/>
      <c r="AA3909" s="4"/>
      <c r="AB3909" s="8"/>
      <c r="AC3909" s="8"/>
      <c r="AD3909" s="8"/>
      <c r="AE3909" s="8"/>
      <c r="AF3909" s="8"/>
      <c r="AG3909" s="8"/>
      <c r="AH3909" s="8"/>
      <c r="AI3909" s="8"/>
      <c r="AJ3909" s="8"/>
      <c r="AK3909" s="8"/>
      <c r="AL3909" s="8"/>
      <c r="AM3909" s="8"/>
      <c r="AN3909" s="8"/>
      <c r="AO3909" s="8"/>
      <c r="AP3909" s="15"/>
      <c r="AQ3909" s="15"/>
      <c r="AR3909" s="15"/>
      <c r="AS3909" s="15"/>
      <c r="AT3909" s="15"/>
      <c r="AU3909" s="15"/>
      <c r="AV3909" s="15"/>
      <c r="AW3909" s="15"/>
      <c r="AX3909" s="15"/>
      <c r="AY3909" s="15"/>
      <c r="AZ3909" s="10"/>
      <c r="BA3909" s="10"/>
      <c r="BB3909" s="10"/>
      <c r="BC3909" s="10"/>
      <c r="BD3909" s="10"/>
    </row>
    <row r="3910" spans="1:56" ht="15" customHeight="1" x14ac:dyDescent="0.2">
      <c r="A3910" s="33" t="s">
        <v>67</v>
      </c>
      <c r="B3910" s="31">
        <v>19</v>
      </c>
      <c r="C3910" s="17" t="s">
        <v>68</v>
      </c>
      <c r="D3910" s="18"/>
      <c r="E3910" s="14"/>
      <c r="F3910" s="14"/>
      <c r="G3910" s="14"/>
      <c r="H3910" s="14"/>
      <c r="I3910" s="14"/>
      <c r="J3910" s="14"/>
      <c r="K3910" s="14"/>
      <c r="L3910" s="14"/>
      <c r="M3910" s="14"/>
      <c r="N3910" s="14"/>
      <c r="O3910" s="14"/>
      <c r="P3910" s="14"/>
      <c r="Q3910" s="14"/>
      <c r="R3910" s="4"/>
      <c r="S3910" s="4"/>
      <c r="T3910" s="4"/>
      <c r="U3910" s="4"/>
      <c r="V3910" s="4"/>
      <c r="W3910" s="4"/>
      <c r="X3910" s="4"/>
      <c r="Y3910" s="4"/>
      <c r="Z3910" s="4"/>
      <c r="AA3910" s="4"/>
      <c r="AB3910" s="8"/>
      <c r="AC3910" s="8"/>
      <c r="AD3910" s="8"/>
      <c r="AE3910" s="8"/>
      <c r="AF3910" s="8"/>
      <c r="AG3910" s="8"/>
      <c r="AH3910" s="8"/>
      <c r="AI3910" s="34"/>
      <c r="AJ3910" s="8"/>
      <c r="AK3910" s="8"/>
      <c r="AL3910" s="8"/>
      <c r="AM3910" s="8"/>
      <c r="AN3910" s="8"/>
      <c r="AO3910" s="8"/>
      <c r="AP3910" s="15"/>
      <c r="AQ3910" s="15"/>
      <c r="AR3910" s="15"/>
      <c r="AS3910" s="15"/>
      <c r="AT3910" s="15"/>
      <c r="AU3910" s="15"/>
      <c r="AV3910" s="15"/>
      <c r="AW3910" s="15"/>
      <c r="AX3910" s="15"/>
      <c r="AY3910" s="15"/>
      <c r="AZ3910" s="10"/>
      <c r="BA3910" s="10"/>
      <c r="BB3910" s="10"/>
      <c r="BC3910" s="10"/>
      <c r="BD3910" s="10"/>
    </row>
    <row r="3911" spans="1:56" ht="15" customHeight="1" x14ac:dyDescent="0.2">
      <c r="A3911" s="1"/>
      <c r="B3911" s="31">
        <v>20</v>
      </c>
      <c r="C3911" s="293" t="s">
        <v>69</v>
      </c>
      <c r="D3911" s="35"/>
      <c r="E3911" s="14"/>
      <c r="F3911" s="14"/>
      <c r="G3911" s="14"/>
      <c r="H3911" s="14"/>
      <c r="I3911" s="14"/>
      <c r="J3911" s="14"/>
      <c r="K3911" s="14">
        <v>1</v>
      </c>
      <c r="L3911" s="14"/>
      <c r="M3911" s="14"/>
      <c r="N3911" s="14"/>
      <c r="O3911" s="14"/>
      <c r="P3911" s="14"/>
      <c r="Q3911" s="14"/>
      <c r="R3911" s="4"/>
      <c r="S3911" s="4"/>
      <c r="T3911" s="4"/>
      <c r="U3911" s="4"/>
      <c r="V3911" s="4"/>
      <c r="W3911" s="4"/>
      <c r="X3911" s="4"/>
      <c r="Y3911" s="4"/>
      <c r="Z3911" s="4"/>
      <c r="AA3911" s="4"/>
      <c r="AB3911" s="8"/>
      <c r="AC3911" s="8"/>
      <c r="AD3911" s="8"/>
      <c r="AE3911" s="8"/>
      <c r="AF3911" s="8"/>
      <c r="AG3911" s="8"/>
      <c r="AH3911" s="8"/>
      <c r="AI3911" s="8"/>
      <c r="AJ3911" s="8"/>
      <c r="AK3911" s="8"/>
      <c r="AL3911" s="8"/>
      <c r="AM3911" s="8"/>
      <c r="AN3911" s="8"/>
      <c r="AO3911" s="8"/>
      <c r="AP3911" s="15"/>
      <c r="AQ3911" s="15"/>
      <c r="AR3911" s="15"/>
      <c r="AS3911" s="15"/>
      <c r="AT3911" s="15"/>
      <c r="AU3911" s="15"/>
      <c r="AV3911" s="15"/>
      <c r="AW3911" s="15"/>
      <c r="AX3911" s="15"/>
      <c r="AY3911" s="15"/>
      <c r="AZ3911" s="10"/>
      <c r="BA3911" s="10"/>
      <c r="BB3911" s="10"/>
      <c r="BC3911" s="10"/>
      <c r="BD3911" s="10"/>
    </row>
    <row r="3912" spans="1:56" ht="15" customHeight="1" x14ac:dyDescent="0.2">
      <c r="A3912" s="1"/>
      <c r="B3912" s="31">
        <v>21</v>
      </c>
      <c r="C3912" s="17" t="s">
        <v>70</v>
      </c>
      <c r="D3912" s="18"/>
      <c r="E3912" s="14"/>
      <c r="F3912" s="14"/>
      <c r="G3912" s="14"/>
      <c r="H3912" s="14"/>
      <c r="I3912" s="14"/>
      <c r="J3912" s="14"/>
      <c r="K3912" s="14"/>
      <c r="L3912" s="14"/>
      <c r="M3912" s="14"/>
      <c r="N3912" s="14"/>
      <c r="O3912" s="14"/>
      <c r="P3912" s="14"/>
      <c r="Q3912" s="14"/>
      <c r="R3912" s="4"/>
      <c r="S3912" s="4"/>
      <c r="T3912" s="4"/>
      <c r="U3912" s="4"/>
      <c r="V3912" s="4"/>
      <c r="W3912" s="4"/>
      <c r="X3912" s="4"/>
      <c r="Y3912" s="4"/>
      <c r="Z3912" s="4"/>
      <c r="AA3912" s="4"/>
      <c r="AB3912" s="8"/>
      <c r="AC3912" s="8"/>
      <c r="AD3912" s="8"/>
      <c r="AE3912" s="8"/>
      <c r="AF3912" s="8"/>
      <c r="AG3912" s="8"/>
      <c r="AH3912" s="8"/>
      <c r="AI3912" s="8"/>
      <c r="AJ3912" s="8"/>
      <c r="AK3912" s="8"/>
      <c r="AL3912" s="8"/>
      <c r="AM3912" s="8"/>
      <c r="AN3912" s="8"/>
      <c r="AO3912" s="8"/>
      <c r="AP3912" s="15"/>
      <c r="AQ3912" s="15"/>
      <c r="AR3912" s="15"/>
      <c r="AS3912" s="15"/>
      <c r="AT3912" s="15"/>
      <c r="AU3912" s="15"/>
      <c r="AV3912" s="15"/>
      <c r="AW3912" s="15"/>
      <c r="AX3912" s="15"/>
      <c r="AY3912" s="15"/>
      <c r="AZ3912" s="10"/>
      <c r="BA3912" s="10"/>
      <c r="BB3912" s="10"/>
      <c r="BC3912" s="10"/>
      <c r="BD3912" s="10"/>
    </row>
    <row r="3913" spans="1:56" ht="15" customHeight="1" x14ac:dyDescent="0.2">
      <c r="A3913" s="1"/>
      <c r="B3913" s="31">
        <v>22</v>
      </c>
      <c r="C3913" s="17" t="s">
        <v>71</v>
      </c>
      <c r="D3913" s="18"/>
      <c r="E3913" s="14"/>
      <c r="F3913" s="14"/>
      <c r="G3913" s="14"/>
      <c r="H3913" s="14"/>
      <c r="I3913" s="14"/>
      <c r="J3913" s="14"/>
      <c r="K3913" s="14"/>
      <c r="L3913" s="14"/>
      <c r="M3913" s="14"/>
      <c r="N3913" s="14"/>
      <c r="O3913" s="14"/>
      <c r="P3913" s="14"/>
      <c r="Q3913" s="14"/>
      <c r="R3913" s="4"/>
      <c r="S3913" s="4"/>
      <c r="T3913" s="4"/>
      <c r="U3913" s="4"/>
      <c r="V3913" s="4"/>
      <c r="W3913" s="4"/>
      <c r="X3913" s="4"/>
      <c r="Y3913" s="4"/>
      <c r="Z3913" s="4"/>
      <c r="AA3913" s="4"/>
      <c r="AB3913" s="8"/>
      <c r="AC3913" s="8"/>
      <c r="AD3913" s="8"/>
      <c r="AE3913" s="8"/>
      <c r="AF3913" s="8"/>
      <c r="AG3913" s="8"/>
      <c r="AH3913" s="8"/>
      <c r="AI3913" s="8"/>
      <c r="AJ3913" s="8"/>
      <c r="AK3913" s="8"/>
      <c r="AL3913" s="8"/>
      <c r="AM3913" s="8"/>
      <c r="AN3913" s="8"/>
      <c r="AO3913" s="8"/>
      <c r="AP3913" s="15"/>
      <c r="AQ3913" s="15"/>
      <c r="AR3913" s="15"/>
      <c r="AS3913" s="15"/>
      <c r="AT3913" s="15"/>
      <c r="AU3913" s="15"/>
      <c r="AV3913" s="15"/>
      <c r="AW3913" s="15"/>
      <c r="AX3913" s="15"/>
      <c r="AY3913" s="15"/>
      <c r="AZ3913" s="10"/>
      <c r="BA3913" s="10"/>
      <c r="BB3913" s="10"/>
      <c r="BC3913" s="10"/>
      <c r="BD3913" s="10"/>
    </row>
    <row r="3914" spans="1:56" ht="15" customHeight="1" x14ac:dyDescent="0.2">
      <c r="A3914" s="1"/>
      <c r="B3914" s="31">
        <v>23</v>
      </c>
      <c r="C3914" s="293" t="s">
        <v>72</v>
      </c>
      <c r="D3914" s="18">
        <v>6</v>
      </c>
      <c r="E3914" s="14"/>
      <c r="F3914" s="14"/>
      <c r="G3914" s="14"/>
      <c r="H3914" s="14"/>
      <c r="I3914" s="14"/>
      <c r="J3914" s="14"/>
      <c r="K3914" s="14"/>
      <c r="L3914" s="14">
        <v>9</v>
      </c>
      <c r="M3914" s="36"/>
      <c r="N3914" s="14"/>
      <c r="O3914" s="14"/>
      <c r="P3914" s="14"/>
      <c r="Q3914" s="14"/>
      <c r="R3914" s="4"/>
      <c r="S3914" s="4"/>
      <c r="T3914" s="4"/>
      <c r="U3914" s="4"/>
      <c r="V3914" s="4"/>
      <c r="W3914" s="4"/>
      <c r="X3914" s="4"/>
      <c r="Y3914" s="4"/>
      <c r="Z3914" s="4"/>
      <c r="AA3914" s="4"/>
      <c r="AB3914" s="8"/>
      <c r="AC3914" s="8"/>
      <c r="AD3914" s="8"/>
      <c r="AE3914" s="8"/>
      <c r="AF3914" s="8"/>
      <c r="AG3914" s="8"/>
      <c r="AH3914" s="8"/>
      <c r="AI3914" s="8"/>
      <c r="AJ3914" s="8"/>
      <c r="AK3914" s="8"/>
      <c r="AL3914" s="8"/>
      <c r="AM3914" s="8"/>
      <c r="AN3914" s="8"/>
      <c r="AO3914" s="8"/>
      <c r="AP3914" s="15"/>
      <c r="AQ3914" s="15"/>
      <c r="AR3914" s="15"/>
      <c r="AS3914" s="15"/>
      <c r="AT3914" s="15"/>
      <c r="AU3914" s="15"/>
      <c r="AV3914" s="15"/>
      <c r="AW3914" s="15"/>
      <c r="AX3914" s="15"/>
      <c r="AY3914" s="15"/>
      <c r="AZ3914" s="10"/>
      <c r="BA3914" s="10"/>
      <c r="BB3914" s="10"/>
      <c r="BC3914" s="10"/>
      <c r="BD3914" s="10"/>
    </row>
    <row r="3915" spans="1:56" ht="15" customHeight="1" x14ac:dyDescent="0.2">
      <c r="A3915" s="1"/>
      <c r="B3915" s="31">
        <v>24</v>
      </c>
      <c r="C3915" s="293" t="s">
        <v>73</v>
      </c>
      <c r="D3915" s="18">
        <v>3</v>
      </c>
      <c r="E3915" s="14">
        <v>3</v>
      </c>
      <c r="F3915" s="14"/>
      <c r="G3915" s="14"/>
      <c r="H3915" s="14"/>
      <c r="I3915" s="14"/>
      <c r="J3915" s="14"/>
      <c r="K3915" s="14">
        <v>2</v>
      </c>
      <c r="L3915" s="14"/>
      <c r="M3915" s="14"/>
      <c r="N3915" s="14"/>
      <c r="O3915" s="14"/>
      <c r="P3915" s="14"/>
      <c r="Q3915" s="14"/>
      <c r="R3915" s="4"/>
      <c r="S3915" s="4"/>
      <c r="T3915" s="4"/>
      <c r="U3915" s="4"/>
      <c r="V3915" s="4"/>
      <c r="W3915" s="4"/>
      <c r="X3915" s="4"/>
      <c r="Y3915" s="4"/>
      <c r="Z3915" s="4"/>
      <c r="AA3915" s="4"/>
      <c r="AB3915" s="8">
        <v>3</v>
      </c>
      <c r="AC3915" s="8"/>
      <c r="AD3915" s="8"/>
      <c r="AE3915" s="8"/>
      <c r="AF3915" s="8"/>
      <c r="AG3915" s="8"/>
      <c r="AH3915" s="8"/>
      <c r="AI3915" s="8"/>
      <c r="AJ3915" s="8"/>
      <c r="AK3915" s="8">
        <v>2</v>
      </c>
      <c r="AL3915" s="8">
        <v>4</v>
      </c>
      <c r="AM3915" s="8"/>
      <c r="AN3915" s="8"/>
      <c r="AO3915" s="8">
        <v>4</v>
      </c>
      <c r="AP3915" s="15"/>
      <c r="AQ3915" s="15"/>
      <c r="AR3915" s="15"/>
      <c r="AS3915" s="15"/>
      <c r="AT3915" s="15"/>
      <c r="AU3915" s="15"/>
      <c r="AV3915" s="15"/>
      <c r="AW3915" s="15"/>
      <c r="AX3915" s="15"/>
      <c r="AY3915" s="15"/>
      <c r="AZ3915" s="10"/>
      <c r="BA3915" s="10"/>
      <c r="BB3915" s="10"/>
      <c r="BC3915" s="10"/>
      <c r="BD3915" s="10"/>
    </row>
    <row r="3916" spans="1:56" ht="15" customHeight="1" x14ac:dyDescent="0.2">
      <c r="A3916" s="1"/>
      <c r="B3916" s="31">
        <v>25</v>
      </c>
      <c r="C3916" s="17" t="s">
        <v>74</v>
      </c>
      <c r="D3916" s="18"/>
      <c r="E3916" s="14"/>
      <c r="F3916" s="14"/>
      <c r="G3916" s="14"/>
      <c r="H3916" s="14"/>
      <c r="I3916" s="14"/>
      <c r="J3916" s="14"/>
      <c r="K3916" s="14"/>
      <c r="L3916" s="14"/>
      <c r="M3916" s="14"/>
      <c r="N3916" s="14"/>
      <c r="O3916" s="14"/>
      <c r="P3916" s="14"/>
      <c r="Q3916" s="14"/>
      <c r="R3916" s="4"/>
      <c r="S3916" s="4"/>
      <c r="T3916" s="4"/>
      <c r="U3916" s="4"/>
      <c r="V3916" s="4"/>
      <c r="W3916" s="4"/>
      <c r="X3916" s="4"/>
      <c r="Y3916" s="4"/>
      <c r="Z3916" s="4"/>
      <c r="AA3916" s="4"/>
      <c r="AB3916" s="8"/>
      <c r="AC3916" s="8"/>
      <c r="AD3916" s="8"/>
      <c r="AE3916" s="8"/>
      <c r="AF3916" s="8"/>
      <c r="AG3916" s="8"/>
      <c r="AH3916" s="8"/>
      <c r="AI3916" s="8"/>
      <c r="AJ3916" s="8"/>
      <c r="AK3916" s="8"/>
      <c r="AL3916" s="8"/>
      <c r="AM3916" s="8"/>
      <c r="AN3916" s="8"/>
      <c r="AO3916" s="8"/>
      <c r="AP3916" s="15"/>
      <c r="AQ3916" s="15"/>
      <c r="AR3916" s="15"/>
      <c r="AS3916" s="15"/>
      <c r="AT3916" s="15"/>
      <c r="AU3916" s="15"/>
      <c r="AV3916" s="15"/>
      <c r="AW3916" s="15"/>
      <c r="AX3916" s="15"/>
      <c r="AY3916" s="15"/>
      <c r="AZ3916" s="10"/>
      <c r="BA3916" s="10"/>
      <c r="BB3916" s="10"/>
      <c r="BC3916" s="10"/>
      <c r="BD3916" s="10"/>
    </row>
    <row r="3917" spans="1:56" ht="15" customHeight="1" x14ac:dyDescent="0.2">
      <c r="A3917" s="1"/>
      <c r="B3917" s="31">
        <v>26</v>
      </c>
      <c r="C3917" s="17" t="s">
        <v>75</v>
      </c>
      <c r="D3917" s="18"/>
      <c r="E3917" s="14"/>
      <c r="F3917" s="14"/>
      <c r="G3917" s="14"/>
      <c r="H3917" s="14"/>
      <c r="I3917" s="14"/>
      <c r="J3917" s="14"/>
      <c r="K3917" s="14"/>
      <c r="L3917" s="14"/>
      <c r="M3917" s="14"/>
      <c r="N3917" s="14"/>
      <c r="O3917" s="14"/>
      <c r="P3917" s="14"/>
      <c r="Q3917" s="14"/>
      <c r="R3917" s="4"/>
      <c r="S3917" s="4"/>
      <c r="T3917" s="4"/>
      <c r="U3917" s="4"/>
      <c r="V3917" s="4"/>
      <c r="W3917" s="4"/>
      <c r="X3917" s="4"/>
      <c r="Y3917" s="4"/>
      <c r="Z3917" s="4"/>
      <c r="AA3917" s="4"/>
      <c r="AB3917" s="8"/>
      <c r="AC3917" s="8"/>
      <c r="AD3917" s="8"/>
      <c r="AE3917" s="8"/>
      <c r="AF3917" s="8"/>
      <c r="AG3917" s="8"/>
      <c r="AH3917" s="8"/>
      <c r="AI3917" s="8"/>
      <c r="AJ3917" s="8"/>
      <c r="AK3917" s="8"/>
      <c r="AL3917" s="8"/>
      <c r="AM3917" s="8"/>
      <c r="AN3917" s="8"/>
      <c r="AO3917" s="8"/>
      <c r="AP3917" s="15"/>
      <c r="AQ3917" s="15"/>
      <c r="AR3917" s="15"/>
      <c r="AS3917" s="15"/>
      <c r="AT3917" s="15"/>
      <c r="AU3917" s="15"/>
      <c r="AV3917" s="15"/>
      <c r="AW3917" s="15"/>
      <c r="AX3917" s="15"/>
      <c r="AY3917" s="15"/>
      <c r="AZ3917" s="10"/>
      <c r="BA3917" s="10"/>
      <c r="BB3917" s="10"/>
      <c r="BC3917" s="10"/>
      <c r="BD3917" s="10"/>
    </row>
    <row r="3918" spans="1:56" ht="15" customHeight="1" x14ac:dyDescent="0.2">
      <c r="A3918" s="1"/>
      <c r="B3918" s="31">
        <v>27</v>
      </c>
      <c r="C3918" s="293" t="s">
        <v>76</v>
      </c>
      <c r="D3918" s="18"/>
      <c r="E3918" s="14"/>
      <c r="F3918" s="14"/>
      <c r="G3918" s="14"/>
      <c r="H3918" s="14"/>
      <c r="I3918" s="14"/>
      <c r="J3918" s="14"/>
      <c r="K3918" s="14"/>
      <c r="L3918" s="14"/>
      <c r="M3918" s="14"/>
      <c r="N3918" s="14"/>
      <c r="O3918" s="14"/>
      <c r="P3918" s="14"/>
      <c r="Q3918" s="14"/>
      <c r="R3918" s="4"/>
      <c r="S3918" s="4"/>
      <c r="T3918" s="4"/>
      <c r="U3918" s="4"/>
      <c r="V3918" s="4"/>
      <c r="W3918" s="4"/>
      <c r="X3918" s="4"/>
      <c r="Y3918" s="4"/>
      <c r="Z3918" s="4"/>
      <c r="AA3918" s="4"/>
      <c r="AB3918" s="8"/>
      <c r="AC3918" s="8"/>
      <c r="AD3918" s="8"/>
      <c r="AE3918" s="8"/>
      <c r="AF3918" s="8"/>
      <c r="AG3918" s="8"/>
      <c r="AH3918" s="8"/>
      <c r="AI3918" s="8"/>
      <c r="AJ3918" s="8"/>
      <c r="AK3918" s="8">
        <v>3</v>
      </c>
      <c r="AL3918" s="8"/>
      <c r="AM3918" s="8"/>
      <c r="AN3918" s="8"/>
      <c r="AO3918" s="8">
        <v>4</v>
      </c>
      <c r="AP3918" s="15"/>
      <c r="AQ3918" s="15"/>
      <c r="AR3918" s="15"/>
      <c r="AS3918" s="15"/>
      <c r="AT3918" s="15"/>
      <c r="AU3918" s="15"/>
      <c r="AV3918" s="15"/>
      <c r="AW3918" s="15"/>
      <c r="AX3918" s="15"/>
      <c r="AY3918" s="15"/>
      <c r="AZ3918" s="10"/>
      <c r="BA3918" s="10"/>
      <c r="BB3918" s="10"/>
      <c r="BC3918" s="10"/>
      <c r="BD3918" s="10"/>
    </row>
    <row r="3919" spans="1:56" ht="15" customHeight="1" x14ac:dyDescent="0.2">
      <c r="A3919" s="1"/>
      <c r="B3919" s="31">
        <v>28</v>
      </c>
      <c r="C3919" s="293" t="s">
        <v>77</v>
      </c>
      <c r="D3919" s="18">
        <v>4</v>
      </c>
      <c r="E3919" s="14"/>
      <c r="F3919" s="14"/>
      <c r="G3919" s="14"/>
      <c r="H3919" s="14"/>
      <c r="I3919" s="14"/>
      <c r="J3919" s="14"/>
      <c r="K3919" s="14"/>
      <c r="L3919" s="14"/>
      <c r="M3919" s="14"/>
      <c r="N3919" s="14"/>
      <c r="O3919" s="14"/>
      <c r="P3919" s="14"/>
      <c r="Q3919" s="14"/>
      <c r="R3919" s="4"/>
      <c r="S3919" s="4"/>
      <c r="T3919" s="4"/>
      <c r="U3919" s="4"/>
      <c r="V3919" s="4"/>
      <c r="W3919" s="4"/>
      <c r="X3919" s="4"/>
      <c r="Y3919" s="4"/>
      <c r="Z3919" s="4"/>
      <c r="AA3919" s="4"/>
      <c r="AB3919" s="8">
        <v>8</v>
      </c>
      <c r="AC3919" s="8"/>
      <c r="AD3919" s="8"/>
      <c r="AE3919" s="8"/>
      <c r="AF3919" s="8"/>
      <c r="AG3919" s="8"/>
      <c r="AH3919" s="8"/>
      <c r="AI3919" s="8"/>
      <c r="AJ3919" s="8"/>
      <c r="AK3919" s="8">
        <v>3</v>
      </c>
      <c r="AL3919" s="8">
        <v>1</v>
      </c>
      <c r="AM3919" s="8"/>
      <c r="AN3919" s="8"/>
      <c r="AO3919" s="8"/>
      <c r="AP3919" s="15"/>
      <c r="AQ3919" s="15"/>
      <c r="AR3919" s="15"/>
      <c r="AS3919" s="15"/>
      <c r="AT3919" s="15"/>
      <c r="AU3919" s="15"/>
      <c r="AV3919" s="15"/>
      <c r="AW3919" s="15"/>
      <c r="AX3919" s="15"/>
      <c r="AY3919" s="15"/>
      <c r="AZ3919" s="10"/>
      <c r="BA3919" s="10"/>
      <c r="BB3919" s="10"/>
      <c r="BC3919" s="10"/>
      <c r="BD3919" s="10"/>
    </row>
    <row r="3920" spans="1:56" ht="15" customHeight="1" x14ac:dyDescent="0.2">
      <c r="A3920" s="1"/>
      <c r="B3920" s="31">
        <v>29</v>
      </c>
      <c r="C3920" s="293" t="s">
        <v>78</v>
      </c>
      <c r="D3920" s="18">
        <v>6</v>
      </c>
      <c r="E3920" s="14"/>
      <c r="F3920" s="14"/>
      <c r="G3920" s="14"/>
      <c r="H3920" s="14"/>
      <c r="I3920" s="14"/>
      <c r="J3920" s="14"/>
      <c r="K3920" s="14">
        <v>1</v>
      </c>
      <c r="L3920" s="14"/>
      <c r="M3920" s="14"/>
      <c r="N3920" s="14"/>
      <c r="O3920" s="14"/>
      <c r="P3920" s="14"/>
      <c r="Q3920" s="14"/>
      <c r="R3920" s="4"/>
      <c r="S3920" s="4"/>
      <c r="T3920" s="4"/>
      <c r="U3920" s="4"/>
      <c r="V3920" s="4"/>
      <c r="W3920" s="4"/>
      <c r="X3920" s="4"/>
      <c r="Y3920" s="4"/>
      <c r="Z3920" s="4"/>
      <c r="AA3920" s="4"/>
      <c r="AB3920" s="8"/>
      <c r="AC3920" s="8"/>
      <c r="AD3920" s="8"/>
      <c r="AE3920" s="8"/>
      <c r="AF3920" s="8"/>
      <c r="AG3920" s="8"/>
      <c r="AH3920" s="8"/>
      <c r="AI3920" s="8"/>
      <c r="AJ3920" s="8">
        <v>1</v>
      </c>
      <c r="AK3920" s="8"/>
      <c r="AL3920" s="8"/>
      <c r="AM3920" s="8"/>
      <c r="AN3920" s="8"/>
      <c r="AO3920" s="8"/>
      <c r="AP3920" s="15"/>
      <c r="AQ3920" s="15"/>
      <c r="AR3920" s="15"/>
      <c r="AS3920" s="15"/>
      <c r="AT3920" s="15"/>
      <c r="AU3920" s="15"/>
      <c r="AV3920" s="15"/>
      <c r="AW3920" s="15"/>
      <c r="AX3920" s="15"/>
      <c r="AY3920" s="15"/>
      <c r="AZ3920" s="10"/>
      <c r="BA3920" s="10"/>
      <c r="BB3920" s="10"/>
      <c r="BC3920" s="10"/>
      <c r="BD3920" s="10"/>
    </row>
    <row r="3921" spans="1:56" ht="15" customHeight="1" x14ac:dyDescent="0.2">
      <c r="A3921" s="1"/>
      <c r="B3921" s="37"/>
      <c r="C3921" s="293" t="s">
        <v>528</v>
      </c>
      <c r="D3921" s="18">
        <v>4</v>
      </c>
      <c r="E3921" s="14">
        <v>4</v>
      </c>
      <c r="F3921" s="14">
        <v>4</v>
      </c>
      <c r="G3921" s="14"/>
      <c r="H3921" s="14"/>
      <c r="I3921" s="14">
        <v>5</v>
      </c>
      <c r="J3921" s="14"/>
      <c r="K3921" s="14"/>
      <c r="L3921" s="14"/>
      <c r="M3921" s="14"/>
      <c r="N3921" s="14"/>
      <c r="O3921" s="14"/>
      <c r="P3921" s="14"/>
      <c r="Q3921" s="14"/>
      <c r="R3921" s="4"/>
      <c r="S3921" s="4"/>
      <c r="T3921" s="4"/>
      <c r="U3921" s="4"/>
      <c r="V3921" s="4"/>
      <c r="W3921" s="4"/>
      <c r="X3921" s="4"/>
      <c r="Y3921" s="4"/>
      <c r="Z3921" s="4"/>
      <c r="AA3921" s="4"/>
      <c r="AB3921" s="8"/>
      <c r="AC3921" s="8"/>
      <c r="AD3921" s="8"/>
      <c r="AE3921" s="8"/>
      <c r="AF3921" s="8"/>
      <c r="AG3921" s="8"/>
      <c r="AH3921" s="8"/>
      <c r="AI3921" s="8"/>
      <c r="AJ3921" s="8"/>
      <c r="AK3921" s="8"/>
      <c r="AL3921" s="8"/>
      <c r="AM3921" s="8"/>
      <c r="AN3921" s="8"/>
      <c r="AO3921" s="8"/>
      <c r="AP3921" s="15"/>
      <c r="AQ3921" s="15"/>
      <c r="AR3921" s="15"/>
      <c r="AS3921" s="15"/>
      <c r="AT3921" s="15"/>
      <c r="AU3921" s="15"/>
      <c r="AV3921" s="15"/>
      <c r="AW3921" s="15"/>
      <c r="AX3921" s="15"/>
      <c r="AY3921" s="15"/>
      <c r="AZ3921" s="10"/>
      <c r="BA3921" s="10"/>
      <c r="BB3921" s="10"/>
      <c r="BC3921" s="10"/>
      <c r="BD3921" s="10"/>
    </row>
    <row r="3922" spans="1:56" ht="15" customHeight="1" x14ac:dyDescent="0.2">
      <c r="A3922" s="1"/>
      <c r="B3922" s="38"/>
      <c r="C3922" s="293" t="s">
        <v>529</v>
      </c>
      <c r="D3922" s="18">
        <v>8</v>
      </c>
      <c r="E3922" s="14">
        <v>5</v>
      </c>
      <c r="F3922" s="14">
        <v>8</v>
      </c>
      <c r="G3922" s="14"/>
      <c r="H3922" s="14"/>
      <c r="I3922" s="14"/>
      <c r="J3922" s="14"/>
      <c r="K3922" s="14"/>
      <c r="L3922" s="14"/>
      <c r="M3922" s="14"/>
      <c r="N3922" s="14"/>
      <c r="O3922" s="14"/>
      <c r="P3922" s="14"/>
      <c r="Q3922" s="14"/>
      <c r="R3922" s="4"/>
      <c r="S3922" s="4"/>
      <c r="T3922" s="4"/>
      <c r="U3922" s="4"/>
      <c r="V3922" s="4"/>
      <c r="W3922" s="4"/>
      <c r="X3922" s="4"/>
      <c r="Y3922" s="4"/>
      <c r="Z3922" s="4"/>
      <c r="AA3922" s="4"/>
      <c r="AB3922" s="8"/>
      <c r="AC3922" s="8"/>
      <c r="AD3922" s="8"/>
      <c r="AE3922" s="8"/>
      <c r="AF3922" s="8"/>
      <c r="AG3922" s="8"/>
      <c r="AH3922" s="8"/>
      <c r="AI3922" s="8"/>
      <c r="AJ3922" s="8"/>
      <c r="AK3922" s="8">
        <v>5</v>
      </c>
      <c r="AL3922" s="8">
        <v>2</v>
      </c>
      <c r="AM3922" s="8"/>
      <c r="AN3922" s="8"/>
      <c r="AO3922" s="8">
        <v>5</v>
      </c>
      <c r="AP3922" s="15"/>
      <c r="AQ3922" s="15"/>
      <c r="AR3922" s="15"/>
      <c r="AS3922" s="15"/>
      <c r="AT3922" s="15"/>
      <c r="AU3922" s="15"/>
      <c r="AV3922" s="15"/>
      <c r="AW3922" s="15"/>
      <c r="AX3922" s="15"/>
      <c r="AY3922" s="15"/>
      <c r="AZ3922" s="10"/>
      <c r="BA3922" s="10"/>
      <c r="BB3922" s="10"/>
      <c r="BC3922" s="10"/>
      <c r="BD3922" s="10"/>
    </row>
    <row r="3923" spans="1:56" ht="15" customHeight="1" x14ac:dyDescent="0.2">
      <c r="A3923" s="1"/>
      <c r="B3923" s="39">
        <v>30</v>
      </c>
      <c r="C3923" s="17" t="s">
        <v>80</v>
      </c>
      <c r="D3923" s="18"/>
      <c r="E3923" s="14"/>
      <c r="F3923" s="14"/>
      <c r="G3923" s="14"/>
      <c r="H3923" s="14"/>
      <c r="I3923" s="14"/>
      <c r="J3923" s="14"/>
      <c r="K3923" s="14"/>
      <c r="L3923" s="14"/>
      <c r="M3923" s="14"/>
      <c r="N3923" s="14"/>
      <c r="O3923" s="14"/>
      <c r="P3923" s="14"/>
      <c r="Q3923" s="14"/>
      <c r="R3923" s="4"/>
      <c r="S3923" s="4"/>
      <c r="T3923" s="4"/>
      <c r="U3923" s="4"/>
      <c r="V3923" s="4"/>
      <c r="W3923" s="4"/>
      <c r="X3923" s="4"/>
      <c r="Y3923" s="5"/>
      <c r="Z3923" s="5"/>
      <c r="AA3923" s="5"/>
      <c r="AB3923" s="8"/>
      <c r="AC3923" s="8"/>
      <c r="AD3923" s="8"/>
      <c r="AE3923" s="8"/>
      <c r="AF3923" s="8"/>
      <c r="AG3923" s="8"/>
      <c r="AH3923" s="8"/>
      <c r="AI3923" s="8"/>
      <c r="AJ3923" s="8"/>
      <c r="AK3923" s="8"/>
      <c r="AL3923" s="8"/>
      <c r="AM3923" s="8"/>
      <c r="AN3923" s="8"/>
      <c r="AO3923" s="8"/>
      <c r="AP3923" s="15"/>
      <c r="AQ3923" s="15"/>
      <c r="AR3923" s="15"/>
      <c r="AS3923" s="15"/>
      <c r="AT3923" s="15"/>
      <c r="AU3923" s="15"/>
      <c r="AV3923" s="15"/>
      <c r="AW3923" s="15"/>
      <c r="AX3923" s="15"/>
      <c r="AY3923" s="15"/>
      <c r="AZ3923" s="10"/>
      <c r="BA3923" s="10"/>
      <c r="BB3923" s="10"/>
      <c r="BC3923" s="10"/>
      <c r="BD3923" s="10"/>
    </row>
    <row r="3924" spans="1:56" ht="15" customHeight="1" x14ac:dyDescent="0.2">
      <c r="A3924" s="1"/>
      <c r="B3924" s="39">
        <v>31</v>
      </c>
      <c r="C3924" s="303" t="s">
        <v>81</v>
      </c>
      <c r="D3924" s="18"/>
      <c r="E3924" s="14"/>
      <c r="F3924" s="14"/>
      <c r="G3924" s="14"/>
      <c r="H3924" s="14"/>
      <c r="I3924" s="14"/>
      <c r="J3924" s="14"/>
      <c r="K3924" s="14"/>
      <c r="L3924" s="14"/>
      <c r="M3924" s="14"/>
      <c r="N3924" s="14"/>
      <c r="O3924" s="14"/>
      <c r="P3924" s="14"/>
      <c r="Q3924" s="14"/>
      <c r="R3924" s="4"/>
      <c r="S3924" s="4"/>
      <c r="T3924" s="4"/>
      <c r="U3924" s="4"/>
      <c r="V3924" s="4"/>
      <c r="W3924" s="4"/>
      <c r="X3924" s="4"/>
      <c r="Y3924" s="4"/>
      <c r="Z3924" s="4"/>
      <c r="AA3924" s="4"/>
      <c r="AB3924" s="8"/>
      <c r="AC3924" s="8"/>
      <c r="AD3924" s="8"/>
      <c r="AE3924" s="8"/>
      <c r="AF3924" s="8"/>
      <c r="AG3924" s="8"/>
      <c r="AH3924" s="8"/>
      <c r="AI3924" s="8"/>
      <c r="AJ3924" s="8"/>
      <c r="AK3924" s="8"/>
      <c r="AL3924" s="8"/>
      <c r="AM3924" s="8"/>
      <c r="AN3924" s="8"/>
      <c r="AO3924" s="8"/>
      <c r="AP3924" s="15"/>
      <c r="AQ3924" s="15"/>
      <c r="AR3924" s="15"/>
      <c r="AS3924" s="15"/>
      <c r="AT3924" s="15"/>
      <c r="AU3924" s="15"/>
      <c r="AV3924" s="15"/>
      <c r="AW3924" s="15"/>
      <c r="AX3924" s="15"/>
      <c r="AY3924" s="15"/>
      <c r="AZ3924" s="10"/>
      <c r="BA3924" s="10"/>
      <c r="BB3924" s="10"/>
      <c r="BC3924" s="10"/>
      <c r="BD3924" s="10"/>
    </row>
    <row r="3925" spans="1:56" ht="15" customHeight="1" x14ac:dyDescent="0.2">
      <c r="A3925" s="1"/>
      <c r="B3925" s="39">
        <v>32</v>
      </c>
      <c r="C3925" s="293" t="s">
        <v>82</v>
      </c>
      <c r="D3925" s="18"/>
      <c r="E3925" s="14"/>
      <c r="F3925" s="14"/>
      <c r="G3925" s="14"/>
      <c r="H3925" s="14"/>
      <c r="I3925" s="14"/>
      <c r="J3925" s="14"/>
      <c r="K3925" s="14"/>
      <c r="L3925" s="14"/>
      <c r="M3925" s="14"/>
      <c r="N3925" s="14"/>
      <c r="O3925" s="14"/>
      <c r="P3925" s="14"/>
      <c r="Q3925" s="14"/>
      <c r="R3925" s="4"/>
      <c r="S3925" s="4"/>
      <c r="T3925" s="4"/>
      <c r="U3925" s="4"/>
      <c r="V3925" s="4"/>
      <c r="W3925" s="4"/>
      <c r="X3925" s="4"/>
      <c r="Y3925" s="4"/>
      <c r="Z3925" s="4"/>
      <c r="AA3925" s="4"/>
      <c r="AB3925" s="8">
        <v>3</v>
      </c>
      <c r="AC3925" s="8">
        <v>3</v>
      </c>
      <c r="AD3925" s="8"/>
      <c r="AE3925" s="8"/>
      <c r="AF3925" s="8"/>
      <c r="AG3925" s="8"/>
      <c r="AH3925" s="8"/>
      <c r="AI3925" s="8"/>
      <c r="AJ3925" s="8"/>
      <c r="AK3925" s="8">
        <v>1</v>
      </c>
      <c r="AL3925" s="8"/>
      <c r="AM3925" s="8">
        <v>2</v>
      </c>
      <c r="AN3925" s="8">
        <v>2</v>
      </c>
      <c r="AO3925" s="8">
        <v>2</v>
      </c>
      <c r="AP3925" s="15"/>
      <c r="AQ3925" s="15"/>
      <c r="AR3925" s="15"/>
      <c r="AS3925" s="15"/>
      <c r="AT3925" s="15"/>
      <c r="AU3925" s="15"/>
      <c r="AV3925" s="15"/>
      <c r="AW3925" s="15"/>
      <c r="AX3925" s="15"/>
      <c r="AY3925" s="15"/>
      <c r="AZ3925" s="10"/>
      <c r="BA3925" s="10"/>
      <c r="BB3925" s="10"/>
      <c r="BC3925" s="10"/>
      <c r="BD3925" s="10"/>
    </row>
    <row r="3926" spans="1:56" ht="15" customHeight="1" x14ac:dyDescent="0.2">
      <c r="A3926" s="1"/>
      <c r="B3926" s="22"/>
      <c r="C3926" s="293" t="s">
        <v>530</v>
      </c>
      <c r="D3926" s="18">
        <v>8</v>
      </c>
      <c r="E3926" s="14"/>
      <c r="F3926" s="14"/>
      <c r="G3926" s="14"/>
      <c r="H3926" s="14"/>
      <c r="I3926" s="14"/>
      <c r="J3926" s="14"/>
      <c r="K3926" s="14"/>
      <c r="L3926" s="14"/>
      <c r="M3926" s="14"/>
      <c r="N3926" s="14"/>
      <c r="O3926" s="14"/>
      <c r="P3926" s="14"/>
      <c r="Q3926" s="14"/>
      <c r="R3926" s="4"/>
      <c r="S3926" s="4"/>
      <c r="T3926" s="4"/>
      <c r="U3926" s="4"/>
      <c r="V3926" s="4"/>
      <c r="W3926" s="4"/>
      <c r="X3926" s="4"/>
      <c r="Y3926" s="4"/>
      <c r="Z3926" s="4"/>
      <c r="AA3926" s="4">
        <v>2</v>
      </c>
      <c r="AB3926" s="8"/>
      <c r="AC3926" s="8"/>
      <c r="AD3926" s="8"/>
      <c r="AE3926" s="8"/>
      <c r="AF3926" s="8"/>
      <c r="AG3926" s="8"/>
      <c r="AH3926" s="8"/>
      <c r="AI3926" s="8"/>
      <c r="AJ3926" s="8"/>
      <c r="AK3926" s="8">
        <v>2</v>
      </c>
      <c r="AL3926" s="8"/>
      <c r="AM3926" s="8">
        <v>3</v>
      </c>
      <c r="AN3926" s="8"/>
      <c r="AO3926" s="8">
        <v>2</v>
      </c>
      <c r="AP3926" s="15"/>
      <c r="AQ3926" s="15"/>
      <c r="AR3926" s="15"/>
      <c r="AS3926" s="15"/>
      <c r="AT3926" s="15"/>
      <c r="AU3926" s="15"/>
      <c r="AV3926" s="15"/>
      <c r="AW3926" s="15"/>
      <c r="AX3926" s="15"/>
      <c r="AY3926" s="15"/>
      <c r="AZ3926" s="10"/>
      <c r="BA3926" s="10"/>
      <c r="BB3926" s="10"/>
      <c r="BC3926" s="10"/>
      <c r="BD3926" s="10"/>
    </row>
    <row r="3928" spans="1:56" ht="15" customHeight="1" x14ac:dyDescent="0.2">
      <c r="A3928" s="1"/>
      <c r="B3928" s="40">
        <v>38</v>
      </c>
      <c r="C3928" s="17" t="s">
        <v>84</v>
      </c>
      <c r="D3928" s="18"/>
      <c r="E3928" s="14"/>
      <c r="F3928" s="14"/>
      <c r="G3928" s="14"/>
      <c r="H3928" s="14"/>
      <c r="I3928" s="14"/>
      <c r="J3928" s="14"/>
      <c r="K3928" s="14"/>
      <c r="L3928" s="14"/>
      <c r="M3928" s="14"/>
      <c r="N3928" s="14"/>
      <c r="O3928" s="14"/>
      <c r="P3928" s="14"/>
      <c r="Q3928" s="14"/>
      <c r="R3928" s="4"/>
      <c r="S3928" s="4"/>
      <c r="T3928" s="4"/>
      <c r="U3928" s="4"/>
      <c r="V3928" s="4"/>
      <c r="W3928" s="4"/>
      <c r="X3928" s="4"/>
      <c r="Y3928" s="4"/>
      <c r="Z3928" s="4"/>
      <c r="AA3928" s="4"/>
      <c r="AB3928" s="8"/>
      <c r="AC3928" s="8"/>
      <c r="AD3928" s="8"/>
      <c r="AE3928" s="8"/>
      <c r="AF3928" s="8"/>
      <c r="AG3928" s="8"/>
      <c r="AH3928" s="8"/>
      <c r="AI3928" s="8"/>
      <c r="AJ3928" s="8"/>
      <c r="AK3928" s="8"/>
      <c r="AL3928" s="8"/>
      <c r="AM3928" s="8"/>
      <c r="AN3928" s="8"/>
      <c r="AO3928" s="8"/>
      <c r="AP3928" s="15"/>
      <c r="AQ3928" s="15"/>
      <c r="AR3928" s="15"/>
      <c r="AS3928" s="15"/>
      <c r="AT3928" s="15"/>
      <c r="AU3928" s="15"/>
      <c r="AV3928" s="15"/>
      <c r="AW3928" s="15"/>
      <c r="AX3928" s="15"/>
      <c r="AY3928" s="15"/>
      <c r="AZ3928" s="10"/>
      <c r="BA3928" s="10"/>
      <c r="BB3928" s="10"/>
      <c r="BC3928" s="10"/>
      <c r="BD3928" s="10"/>
    </row>
    <row r="3929" spans="1:56" ht="15" customHeight="1" x14ac:dyDescent="0.2">
      <c r="A3929" s="1"/>
      <c r="B3929" s="40">
        <v>34</v>
      </c>
      <c r="C3929" s="17" t="s">
        <v>85</v>
      </c>
      <c r="D3929" s="18"/>
      <c r="E3929" s="14"/>
      <c r="F3929" s="14"/>
      <c r="G3929" s="14"/>
      <c r="H3929" s="14"/>
      <c r="I3929" s="14"/>
      <c r="J3929" s="14"/>
      <c r="K3929" s="14"/>
      <c r="L3929" s="14"/>
      <c r="M3929" s="14"/>
      <c r="N3929" s="14"/>
      <c r="O3929" s="14"/>
      <c r="P3929" s="14"/>
      <c r="Q3929" s="14"/>
      <c r="R3929" s="4"/>
      <c r="S3929" s="4"/>
      <c r="T3929" s="4"/>
      <c r="U3929" s="4"/>
      <c r="V3929" s="4"/>
      <c r="W3929" s="4"/>
      <c r="X3929" s="4"/>
      <c r="Y3929" s="4"/>
      <c r="Z3929" s="4"/>
      <c r="AA3929" s="4"/>
      <c r="AB3929" s="8"/>
      <c r="AC3929" s="8"/>
      <c r="AD3929" s="8"/>
      <c r="AE3929" s="8"/>
      <c r="AF3929" s="8"/>
      <c r="AG3929" s="8"/>
      <c r="AH3929" s="8"/>
      <c r="AI3929" s="8"/>
      <c r="AJ3929" s="8"/>
      <c r="AK3929" s="8"/>
      <c r="AL3929" s="8"/>
      <c r="AM3929" s="8"/>
      <c r="AN3929" s="8"/>
      <c r="AO3929" s="8"/>
      <c r="AP3929" s="15"/>
      <c r="AQ3929" s="15"/>
      <c r="AR3929" s="15"/>
      <c r="AS3929" s="15"/>
      <c r="AT3929" s="15"/>
      <c r="AU3929" s="15"/>
      <c r="AV3929" s="15"/>
      <c r="AW3929" s="15"/>
      <c r="AX3929" s="15"/>
      <c r="AY3929" s="15"/>
      <c r="AZ3929" s="10"/>
      <c r="BA3929" s="10"/>
      <c r="BB3929" s="10"/>
      <c r="BC3929" s="10"/>
      <c r="BD3929" s="10"/>
    </row>
    <row r="3930" spans="1:56" ht="15" customHeight="1" x14ac:dyDescent="0.2">
      <c r="A3930" s="1"/>
      <c r="B3930" s="22"/>
      <c r="C3930" s="17"/>
      <c r="D3930" s="18"/>
      <c r="E3930" s="14"/>
      <c r="F3930" s="14"/>
      <c r="G3930" s="14"/>
      <c r="H3930" s="14"/>
      <c r="I3930" s="14"/>
      <c r="J3930" s="14"/>
      <c r="K3930" s="14"/>
      <c r="L3930" s="14"/>
      <c r="M3930" s="14"/>
      <c r="N3930" s="14"/>
      <c r="O3930" s="14"/>
      <c r="P3930" s="14"/>
      <c r="Q3930" s="14"/>
      <c r="R3930" s="4"/>
      <c r="S3930" s="4"/>
      <c r="T3930" s="4"/>
      <c r="U3930" s="4"/>
      <c r="V3930" s="4"/>
      <c r="W3930" s="4"/>
      <c r="X3930" s="4"/>
      <c r="Y3930" s="4"/>
      <c r="Z3930" s="4"/>
      <c r="AA3930" s="4"/>
      <c r="AB3930" s="8"/>
      <c r="AC3930" s="8"/>
      <c r="AD3930" s="8"/>
      <c r="AE3930" s="8"/>
      <c r="AF3930" s="8"/>
      <c r="AG3930" s="8"/>
      <c r="AH3930" s="8"/>
      <c r="AI3930" s="8"/>
      <c r="AJ3930" s="8"/>
      <c r="AK3930" s="8"/>
      <c r="AL3930" s="8"/>
      <c r="AM3930" s="8"/>
      <c r="AN3930" s="8"/>
      <c r="AO3930" s="8"/>
      <c r="AP3930" s="15"/>
      <c r="AQ3930" s="15"/>
      <c r="AR3930" s="15"/>
      <c r="AS3930" s="15"/>
      <c r="AT3930" s="15"/>
      <c r="AU3930" s="15"/>
      <c r="AV3930" s="15"/>
      <c r="AW3930" s="15"/>
      <c r="AX3930" s="15"/>
      <c r="AY3930" s="15"/>
      <c r="AZ3930" s="10"/>
      <c r="BA3930" s="10"/>
      <c r="BB3930" s="10"/>
      <c r="BC3930" s="10"/>
      <c r="BD3930" s="10"/>
    </row>
    <row r="3931" spans="1:56" ht="15" customHeight="1" x14ac:dyDescent="0.2">
      <c r="A3931" s="1"/>
      <c r="B3931" s="22"/>
      <c r="C3931" s="17"/>
      <c r="D3931" s="18"/>
      <c r="E3931" s="14"/>
      <c r="F3931" s="14"/>
      <c r="G3931" s="14"/>
      <c r="H3931" s="14"/>
      <c r="I3931" s="14"/>
      <c r="J3931" s="14"/>
      <c r="K3931" s="14"/>
      <c r="L3931" s="14"/>
      <c r="M3931" s="14"/>
      <c r="N3931" s="14"/>
      <c r="O3931" s="14"/>
      <c r="P3931" s="14"/>
      <c r="Q3931" s="14"/>
      <c r="R3931" s="4"/>
      <c r="S3931" s="4"/>
      <c r="T3931" s="4"/>
      <c r="U3931" s="4"/>
      <c r="V3931" s="4"/>
      <c r="W3931" s="4"/>
      <c r="X3931" s="4"/>
      <c r="Y3931" s="4"/>
      <c r="Z3931" s="4"/>
      <c r="AA3931" s="4"/>
      <c r="AB3931" s="8"/>
      <c r="AC3931" s="8"/>
      <c r="AD3931" s="8"/>
      <c r="AE3931" s="8"/>
      <c r="AF3931" s="8"/>
      <c r="AG3931" s="8"/>
      <c r="AH3931" s="8"/>
      <c r="AI3931" s="8"/>
      <c r="AJ3931" s="8"/>
      <c r="AK3931" s="8"/>
      <c r="AL3931" s="8"/>
      <c r="AM3931" s="8"/>
      <c r="AN3931" s="8"/>
      <c r="AO3931" s="8"/>
      <c r="AP3931" s="15"/>
      <c r="AQ3931" s="15"/>
      <c r="AR3931" s="15"/>
      <c r="AS3931" s="15"/>
      <c r="AT3931" s="15"/>
      <c r="AU3931" s="15"/>
      <c r="AV3931" s="15"/>
      <c r="AW3931" s="15"/>
      <c r="AX3931" s="15"/>
      <c r="AY3931" s="15"/>
      <c r="AZ3931" s="10"/>
      <c r="BA3931" s="10"/>
      <c r="BB3931" s="10"/>
      <c r="BC3931" s="10"/>
      <c r="BD3931" s="10"/>
    </row>
    <row r="3932" spans="1:56" ht="15" customHeight="1" x14ac:dyDescent="0.2">
      <c r="A3932" s="1"/>
      <c r="B3932" s="22"/>
      <c r="C3932" s="41" t="s">
        <v>86</v>
      </c>
      <c r="D3932" s="18"/>
      <c r="E3932" s="14"/>
      <c r="F3932" s="14"/>
      <c r="G3932" s="14"/>
      <c r="H3932" s="14"/>
      <c r="I3932" s="14"/>
      <c r="J3932" s="14"/>
      <c r="K3932" s="14"/>
      <c r="L3932" s="14"/>
      <c r="M3932" s="14"/>
      <c r="N3932" s="14"/>
      <c r="O3932" s="14"/>
      <c r="P3932" s="14"/>
      <c r="Q3932" s="14"/>
      <c r="R3932" s="4"/>
      <c r="S3932" s="4"/>
      <c r="T3932" s="4"/>
      <c r="U3932" s="4"/>
      <c r="V3932" s="4"/>
      <c r="W3932" s="4"/>
      <c r="X3932" s="4"/>
      <c r="Y3932" s="4"/>
      <c r="Z3932" s="4"/>
      <c r="AA3932" s="4"/>
      <c r="AB3932" s="8"/>
      <c r="AC3932" s="8"/>
      <c r="AD3932" s="8"/>
      <c r="AE3932" s="8"/>
      <c r="AF3932" s="8"/>
      <c r="AG3932" s="8"/>
      <c r="AH3932" s="8"/>
      <c r="AI3932" s="8"/>
      <c r="AJ3932" s="8"/>
      <c r="AK3932" s="8"/>
      <c r="AL3932" s="8"/>
      <c r="AM3932" s="8"/>
      <c r="AN3932" s="8"/>
      <c r="AO3932" s="8"/>
      <c r="AP3932" s="15"/>
      <c r="AQ3932" s="15"/>
      <c r="AR3932" s="15"/>
      <c r="AS3932" s="15"/>
      <c r="AT3932" s="15"/>
      <c r="AU3932" s="15"/>
      <c r="AV3932" s="15"/>
      <c r="AW3932" s="15"/>
      <c r="AX3932" s="15"/>
      <c r="AY3932" s="15"/>
      <c r="AZ3932" s="10"/>
      <c r="BA3932" s="10"/>
      <c r="BB3932" s="10"/>
      <c r="BC3932" s="10"/>
      <c r="BD3932" s="10"/>
    </row>
    <row r="3933" spans="1:56" ht="15" customHeight="1" x14ac:dyDescent="0.2">
      <c r="A3933" s="1"/>
      <c r="B3933" s="42">
        <v>35</v>
      </c>
      <c r="C3933" s="17" t="s">
        <v>87</v>
      </c>
      <c r="D3933" s="18"/>
      <c r="E3933" s="14"/>
      <c r="F3933" s="14"/>
      <c r="G3933" s="14"/>
      <c r="H3933" s="14"/>
      <c r="I3933" s="14"/>
      <c r="J3933" s="14"/>
      <c r="K3933" s="14"/>
      <c r="L3933" s="14"/>
      <c r="M3933" s="14"/>
      <c r="N3933" s="14"/>
      <c r="O3933" s="14"/>
      <c r="P3933" s="14"/>
      <c r="Q3933" s="14"/>
      <c r="R3933" s="4"/>
      <c r="S3933" s="4"/>
      <c r="T3933" s="4"/>
      <c r="U3933" s="4"/>
      <c r="V3933" s="4"/>
      <c r="W3933" s="4"/>
      <c r="X3933" s="4"/>
      <c r="Y3933" s="4"/>
      <c r="Z3933" s="4"/>
      <c r="AA3933" s="4"/>
      <c r="AB3933" s="8"/>
      <c r="AC3933" s="8"/>
      <c r="AD3933" s="8"/>
      <c r="AE3933" s="8"/>
      <c r="AF3933" s="8"/>
      <c r="AG3933" s="8"/>
      <c r="AH3933" s="8"/>
      <c r="AI3933" s="8"/>
      <c r="AJ3933" s="8"/>
      <c r="AK3933" s="8"/>
      <c r="AL3933" s="8"/>
      <c r="AM3933" s="8"/>
      <c r="AN3933" s="8"/>
      <c r="AO3933" s="8"/>
      <c r="AP3933" s="15"/>
      <c r="AQ3933" s="15"/>
      <c r="AR3933" s="15"/>
      <c r="AS3933" s="15"/>
      <c r="AT3933" s="15"/>
      <c r="AU3933" s="15"/>
      <c r="AV3933" s="15"/>
      <c r="AW3933" s="15"/>
      <c r="AX3933" s="15"/>
      <c r="AY3933" s="15"/>
      <c r="AZ3933" s="10"/>
      <c r="BA3933" s="10"/>
      <c r="BB3933" s="10"/>
      <c r="BC3933" s="10"/>
      <c r="BD3933" s="10"/>
    </row>
    <row r="3934" spans="1:56" ht="15" customHeight="1" x14ac:dyDescent="0.2">
      <c r="A3934" s="1"/>
      <c r="B3934" s="1"/>
      <c r="C3934" s="43"/>
      <c r="D3934" s="14"/>
      <c r="E3934" s="14"/>
      <c r="F3934" s="14"/>
      <c r="G3934" s="14"/>
      <c r="H3934" s="14"/>
      <c r="I3934" s="14"/>
      <c r="J3934" s="14"/>
      <c r="K3934" s="14"/>
      <c r="L3934" s="14"/>
      <c r="M3934" s="14"/>
      <c r="N3934" s="14"/>
      <c r="O3934" s="14"/>
      <c r="P3934" s="14"/>
      <c r="Q3934" s="14"/>
      <c r="R3934" s="4"/>
      <c r="S3934" s="4"/>
      <c r="T3934" s="4"/>
      <c r="U3934" s="4"/>
      <c r="V3934" s="4"/>
      <c r="W3934" s="4"/>
      <c r="X3934" s="4"/>
      <c r="Y3934" s="4"/>
      <c r="Z3934" s="4"/>
      <c r="AA3934" s="4"/>
      <c r="AB3934" s="8"/>
      <c r="AC3934" s="8"/>
      <c r="AD3934" s="8"/>
      <c r="AE3934" s="8"/>
      <c r="AF3934" s="8"/>
      <c r="AG3934" s="8"/>
      <c r="AH3934" s="8"/>
      <c r="AI3934" s="8"/>
      <c r="AJ3934" s="8"/>
      <c r="AK3934" s="8"/>
      <c r="AL3934" s="8"/>
      <c r="AM3934" s="8"/>
      <c r="AN3934" s="8"/>
      <c r="AO3934" s="8"/>
      <c r="AP3934" s="15"/>
      <c r="AQ3934" s="15"/>
      <c r="AR3934" s="15"/>
      <c r="AS3934" s="15"/>
      <c r="AT3934" s="15"/>
      <c r="AU3934" s="15"/>
      <c r="AV3934" s="15"/>
      <c r="AW3934" s="15"/>
      <c r="AX3934" s="15"/>
      <c r="AY3934" s="15"/>
      <c r="AZ3934" s="10"/>
      <c r="BA3934" s="10"/>
      <c r="BB3934" s="10"/>
      <c r="BC3934" s="10"/>
      <c r="BD3934" s="10"/>
    </row>
    <row r="3935" spans="1:56" ht="15" customHeight="1" x14ac:dyDescent="0.2">
      <c r="A3935" s="1"/>
      <c r="B3935" s="1"/>
      <c r="D3935" s="14"/>
      <c r="E3935" s="14"/>
      <c r="F3935" s="14"/>
      <c r="G3935" s="14"/>
      <c r="H3935" s="14"/>
      <c r="I3935" s="14"/>
      <c r="J3935" s="14"/>
      <c r="K3935" s="14"/>
      <c r="L3935" s="14"/>
      <c r="M3935" s="14"/>
      <c r="N3935" s="14"/>
      <c r="O3935" s="14"/>
      <c r="P3935" s="14"/>
      <c r="Q3935" s="14"/>
      <c r="R3935" s="4"/>
      <c r="S3935" s="4"/>
      <c r="T3935" s="4"/>
      <c r="U3935" s="4"/>
      <c r="V3935" s="4"/>
      <c r="W3935" s="4"/>
      <c r="X3935" s="4"/>
      <c r="Y3935" s="4"/>
      <c r="Z3935" s="4"/>
      <c r="AA3935" s="4"/>
      <c r="AB3935" s="8"/>
      <c r="AC3935" s="8"/>
      <c r="AD3935" s="8"/>
      <c r="AE3935" s="8"/>
      <c r="AF3935" s="8"/>
      <c r="AG3935" s="8"/>
      <c r="AH3935" s="8"/>
      <c r="AI3935" s="8"/>
      <c r="AJ3935" s="8"/>
      <c r="AK3935" s="8"/>
      <c r="AL3935" s="8"/>
      <c r="AM3935" s="8"/>
      <c r="AN3935" s="8"/>
      <c r="AO3935" s="8"/>
      <c r="AP3935" s="15"/>
      <c r="AQ3935" s="15"/>
      <c r="AR3935" s="15"/>
      <c r="AS3935" s="15"/>
      <c r="AT3935" s="15"/>
      <c r="AU3935" s="15"/>
      <c r="AV3935" s="15"/>
      <c r="AW3935" s="15"/>
      <c r="AX3935" s="15"/>
      <c r="AY3935" s="15"/>
      <c r="AZ3935" s="10"/>
      <c r="BA3935" s="10"/>
      <c r="BB3935" s="10"/>
      <c r="BC3935" s="10"/>
      <c r="BD3935" s="10"/>
    </row>
    <row r="3936" spans="1:56" ht="15" customHeight="1" x14ac:dyDescent="0.2">
      <c r="A3936" s="33"/>
      <c r="B3936" s="33"/>
      <c r="C3936" s="33"/>
      <c r="D3936" s="33">
        <f t="shared" ref="D3936:AY3936" si="771">SUM(D3888:D3935)</f>
        <v>49</v>
      </c>
      <c r="E3936" s="33">
        <f t="shared" si="771"/>
        <v>20</v>
      </c>
      <c r="F3936" s="33">
        <f t="shared" si="771"/>
        <v>15</v>
      </c>
      <c r="G3936" s="33">
        <f t="shared" si="771"/>
        <v>3</v>
      </c>
      <c r="H3936" s="33">
        <f t="shared" si="771"/>
        <v>0</v>
      </c>
      <c r="I3936" s="33">
        <f t="shared" si="771"/>
        <v>5</v>
      </c>
      <c r="J3936" s="33">
        <f t="shared" si="771"/>
        <v>0</v>
      </c>
      <c r="K3936" s="33">
        <f t="shared" si="771"/>
        <v>9</v>
      </c>
      <c r="L3936" s="33">
        <f t="shared" si="771"/>
        <v>9</v>
      </c>
      <c r="M3936" s="33">
        <f t="shared" si="771"/>
        <v>0</v>
      </c>
      <c r="N3936" s="33">
        <f t="shared" si="771"/>
        <v>0</v>
      </c>
      <c r="O3936" s="33">
        <f t="shared" si="771"/>
        <v>0</v>
      </c>
      <c r="P3936" s="33">
        <f t="shared" si="771"/>
        <v>0</v>
      </c>
      <c r="Q3936" s="33">
        <f t="shared" si="771"/>
        <v>0</v>
      </c>
      <c r="R3936" s="33">
        <f t="shared" si="771"/>
        <v>0</v>
      </c>
      <c r="S3936" s="33">
        <f t="shared" si="771"/>
        <v>0</v>
      </c>
      <c r="T3936" s="33">
        <f t="shared" si="771"/>
        <v>0</v>
      </c>
      <c r="U3936" s="33">
        <f t="shared" si="771"/>
        <v>0</v>
      </c>
      <c r="V3936" s="33">
        <f t="shared" si="771"/>
        <v>0</v>
      </c>
      <c r="W3936" s="33">
        <f t="shared" si="771"/>
        <v>0</v>
      </c>
      <c r="X3936" s="33">
        <f t="shared" si="771"/>
        <v>0</v>
      </c>
      <c r="Y3936" s="33">
        <f t="shared" si="771"/>
        <v>0</v>
      </c>
      <c r="Z3936" s="33">
        <f t="shared" si="771"/>
        <v>0</v>
      </c>
      <c r="AA3936" s="33">
        <f t="shared" si="771"/>
        <v>2</v>
      </c>
      <c r="AB3936" s="33">
        <f t="shared" si="771"/>
        <v>27</v>
      </c>
      <c r="AC3936" s="33">
        <f t="shared" si="771"/>
        <v>3</v>
      </c>
      <c r="AD3936" s="33">
        <f t="shared" si="771"/>
        <v>0</v>
      </c>
      <c r="AE3936" s="33">
        <f t="shared" si="771"/>
        <v>0</v>
      </c>
      <c r="AF3936" s="33">
        <f t="shared" si="771"/>
        <v>1</v>
      </c>
      <c r="AG3936" s="33">
        <f t="shared" si="771"/>
        <v>1</v>
      </c>
      <c r="AH3936" s="33">
        <f t="shared" si="771"/>
        <v>0</v>
      </c>
      <c r="AI3936" s="33">
        <f t="shared" si="771"/>
        <v>0</v>
      </c>
      <c r="AJ3936" s="33">
        <f t="shared" si="771"/>
        <v>1</v>
      </c>
      <c r="AK3936" s="33">
        <f t="shared" si="771"/>
        <v>18</v>
      </c>
      <c r="AL3936" s="33">
        <f t="shared" si="771"/>
        <v>9</v>
      </c>
      <c r="AM3936" s="33">
        <f t="shared" si="771"/>
        <v>5</v>
      </c>
      <c r="AN3936" s="33">
        <f t="shared" si="771"/>
        <v>2</v>
      </c>
      <c r="AO3936" s="33">
        <f t="shared" si="771"/>
        <v>19</v>
      </c>
      <c r="AP3936" s="33">
        <f t="shared" si="771"/>
        <v>0</v>
      </c>
      <c r="AQ3936" s="33">
        <f t="shared" si="771"/>
        <v>0</v>
      </c>
      <c r="AR3936" s="33">
        <f t="shared" si="771"/>
        <v>0</v>
      </c>
      <c r="AS3936" s="33">
        <f t="shared" si="771"/>
        <v>0</v>
      </c>
      <c r="AT3936" s="33">
        <f t="shared" si="771"/>
        <v>0</v>
      </c>
      <c r="AU3936" s="33">
        <f t="shared" si="771"/>
        <v>0</v>
      </c>
      <c r="AV3936" s="33">
        <f t="shared" si="771"/>
        <v>0</v>
      </c>
      <c r="AW3936" s="33">
        <f t="shared" si="771"/>
        <v>0</v>
      </c>
      <c r="AX3936" s="33">
        <f t="shared" si="771"/>
        <v>0</v>
      </c>
      <c r="AY3936" s="33">
        <f t="shared" si="771"/>
        <v>0</v>
      </c>
      <c r="AZ3936" s="10"/>
      <c r="BA3936" s="10"/>
      <c r="BB3936" s="10"/>
      <c r="BC3936" s="10"/>
      <c r="BD3936" s="10"/>
    </row>
    <row r="3937" spans="1:56" ht="15" customHeight="1" x14ac:dyDescent="0.2">
      <c r="A3937" s="1"/>
      <c r="B3937" s="40">
        <v>33</v>
      </c>
      <c r="C3937" s="292" t="s">
        <v>83</v>
      </c>
      <c r="D3937" s="18"/>
      <c r="E3937" s="14"/>
      <c r="F3937" s="14"/>
      <c r="G3937" s="14"/>
      <c r="H3937" s="14"/>
      <c r="I3937" s="14"/>
      <c r="J3937" s="14"/>
      <c r="K3937" s="14"/>
      <c r="L3937" s="14"/>
      <c r="M3937" s="14"/>
      <c r="N3937" s="14"/>
      <c r="O3937" s="14"/>
      <c r="P3937" s="14"/>
      <c r="Q3937" s="14"/>
      <c r="R3937" s="4"/>
      <c r="S3937" s="4"/>
      <c r="T3937" s="4"/>
      <c r="U3937" s="4"/>
      <c r="V3937" s="4"/>
      <c r="W3937" s="4"/>
      <c r="X3937" s="4"/>
      <c r="Y3937" s="4"/>
      <c r="Z3937" s="4"/>
      <c r="AA3937" s="4"/>
      <c r="AB3937" s="8"/>
      <c r="AC3937" s="8"/>
      <c r="AD3937" s="8"/>
      <c r="AE3937" s="8"/>
      <c r="AF3937" s="8">
        <v>1</v>
      </c>
      <c r="AG3937" s="8">
        <v>1</v>
      </c>
      <c r="AH3937" s="8">
        <v>1</v>
      </c>
      <c r="AI3937" s="8"/>
      <c r="AJ3937" s="8"/>
      <c r="AK3937" s="8">
        <v>3</v>
      </c>
      <c r="AL3937" s="8">
        <v>1</v>
      </c>
      <c r="AM3937" s="8"/>
      <c r="AN3937" s="8"/>
      <c r="AO3937" s="8"/>
      <c r="AP3937" s="15"/>
      <c r="AQ3937" s="15"/>
      <c r="AR3937" s="15"/>
      <c r="AS3937" s="15"/>
      <c r="AT3937" s="15"/>
      <c r="AU3937" s="15"/>
      <c r="AV3937" s="15"/>
      <c r="AW3937" s="15"/>
      <c r="AX3937" s="15"/>
      <c r="AY3937" s="15"/>
      <c r="AZ3937" s="10"/>
      <c r="BA3937" s="10"/>
      <c r="BB3937" s="10"/>
      <c r="BC3937" s="10"/>
      <c r="BD3937" s="10"/>
    </row>
    <row r="3938" spans="1:56" ht="15" customHeight="1" x14ac:dyDescent="0.2">
      <c r="A3938" s="44"/>
      <c r="B3938" s="44"/>
      <c r="C3938" s="44"/>
      <c r="D3938" s="44"/>
      <c r="E3938" s="44"/>
      <c r="F3938" s="44"/>
      <c r="G3938" s="44"/>
      <c r="H3938" s="44"/>
      <c r="I3938" s="44"/>
      <c r="J3938" s="44"/>
      <c r="K3938" s="44"/>
      <c r="L3938" s="44"/>
      <c r="M3938" s="4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</row>
    <row r="3939" spans="1:56" ht="15" customHeight="1" x14ac:dyDescent="0.2">
      <c r="A3939" s="44"/>
      <c r="B3939" s="44"/>
      <c r="C3939" s="44"/>
      <c r="D3939" s="44"/>
      <c r="E3939" s="44"/>
      <c r="F3939" s="44"/>
      <c r="G3939" s="44"/>
      <c r="H3939" s="44"/>
      <c r="I3939" s="44"/>
      <c r="J3939" s="44"/>
      <c r="K3939" s="44"/>
      <c r="L3939" s="44"/>
      <c r="M3939" s="4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</row>
    <row r="3940" spans="1:56" ht="15" customHeight="1" x14ac:dyDescent="0.2">
      <c r="A3940" s="45"/>
      <c r="B3940" s="45"/>
      <c r="C3940" s="45"/>
      <c r="D3940" s="45"/>
      <c r="E3940" s="45"/>
      <c r="F3940" s="45"/>
      <c r="G3940" s="45"/>
      <c r="H3940" s="45"/>
      <c r="I3940" s="44"/>
      <c r="J3940" s="44"/>
      <c r="K3940" s="44"/>
      <c r="L3940" s="44"/>
      <c r="M3940" s="44"/>
      <c r="N3940" s="44"/>
      <c r="O3940" s="44"/>
      <c r="P3940" s="44"/>
      <c r="Q3940" s="44"/>
      <c r="R3940" s="44"/>
      <c r="S3940" s="44"/>
      <c r="T3940" s="44"/>
      <c r="U3940" s="44"/>
      <c r="V3940" s="44"/>
      <c r="W3940" s="44"/>
      <c r="X3940" s="44"/>
    </row>
    <row r="3941" spans="1:56" ht="15" customHeight="1" x14ac:dyDescent="0.2">
      <c r="A3941" s="45"/>
      <c r="B3941" s="45"/>
      <c r="C3941" s="45"/>
      <c r="D3941" s="45"/>
      <c r="E3941" s="45"/>
      <c r="F3941" s="45"/>
      <c r="G3941" s="45"/>
      <c r="H3941" s="45"/>
      <c r="I3941" s="44"/>
      <c r="J3941" s="44"/>
      <c r="K3941" s="44"/>
      <c r="L3941" s="46"/>
      <c r="M3941" s="46"/>
      <c r="N3941" s="46"/>
      <c r="O3941" s="46"/>
      <c r="P3941" s="46"/>
      <c r="Q3941" s="46"/>
      <c r="R3941" s="46"/>
      <c r="S3941" s="46"/>
      <c r="T3941" s="46"/>
      <c r="U3941" s="46"/>
      <c r="V3941" s="46"/>
      <c r="W3941" s="46"/>
      <c r="X3941" s="46"/>
      <c r="Y3941" s="46"/>
      <c r="Z3941" s="46"/>
      <c r="AA3941" s="46"/>
    </row>
    <row r="3942" spans="1:56" ht="15" customHeight="1" x14ac:dyDescent="0.6">
      <c r="A3942" s="45"/>
      <c r="B3942" s="47" t="s">
        <v>88</v>
      </c>
      <c r="C3942" s="48"/>
      <c r="D3942" s="48"/>
      <c r="E3942" s="48"/>
      <c r="F3942" s="48"/>
      <c r="G3942" s="48"/>
      <c r="H3942" s="45"/>
      <c r="I3942" s="44"/>
      <c r="J3942" s="44"/>
      <c r="K3942" s="44"/>
      <c r="L3942" s="46"/>
      <c r="M3942" s="46"/>
      <c r="N3942" s="46"/>
      <c r="O3942" s="46"/>
      <c r="P3942" s="46"/>
      <c r="Q3942" s="46"/>
      <c r="R3942" s="46"/>
      <c r="S3942" s="46"/>
      <c r="T3942" s="46"/>
      <c r="U3942" s="46"/>
      <c r="V3942" s="46"/>
      <c r="W3942" s="46"/>
      <c r="X3942" s="46"/>
      <c r="Y3942" s="46"/>
      <c r="Z3942" s="46"/>
      <c r="AA3942" s="46"/>
    </row>
    <row r="3943" spans="1:56" ht="15" customHeight="1" x14ac:dyDescent="0.2">
      <c r="A3943" s="45"/>
      <c r="B3943" s="49" t="s">
        <v>89</v>
      </c>
      <c r="C3943" s="33" t="s">
        <v>90</v>
      </c>
      <c r="D3943" s="33" t="s">
        <v>91</v>
      </c>
      <c r="E3943" s="33" t="s">
        <v>92</v>
      </c>
      <c r="F3943" s="50"/>
      <c r="G3943" s="50" t="s">
        <v>93</v>
      </c>
      <c r="H3943" s="45"/>
      <c r="I3943" s="44"/>
      <c r="J3943" s="44"/>
      <c r="K3943" s="44"/>
      <c r="L3943" s="46"/>
      <c r="M3943" s="46"/>
      <c r="N3943" s="46"/>
      <c r="O3943" s="46"/>
      <c r="P3943" s="46"/>
      <c r="Q3943" s="46"/>
      <c r="R3943" s="46"/>
      <c r="S3943" s="46"/>
      <c r="T3943" s="46"/>
      <c r="U3943" s="46"/>
      <c r="V3943" s="46"/>
      <c r="W3943" s="46"/>
      <c r="Y3943" s="51" t="s">
        <v>94</v>
      </c>
      <c r="Z3943" s="52"/>
      <c r="AA3943" s="52"/>
    </row>
    <row r="3944" spans="1:56" ht="15" customHeight="1" x14ac:dyDescent="0.2">
      <c r="A3944" s="45"/>
      <c r="B3944" s="53" t="s">
        <v>3</v>
      </c>
      <c r="C3944" s="15">
        <f>D3936</f>
        <v>49</v>
      </c>
      <c r="D3944" s="54">
        <f>S3947*C3944</f>
        <v>34300</v>
      </c>
      <c r="E3944" s="34">
        <f>T3946*C3944</f>
        <v>24304</v>
      </c>
      <c r="F3944" s="45"/>
      <c r="G3944" s="45"/>
      <c r="H3944" s="45"/>
      <c r="I3944" s="44"/>
      <c r="J3944" s="44"/>
      <c r="K3944" s="44"/>
      <c r="L3944" s="46"/>
      <c r="M3944" s="51" t="s">
        <v>95</v>
      </c>
      <c r="N3944" s="52"/>
      <c r="O3944" s="52"/>
      <c r="P3944" s="52"/>
      <c r="Q3944" s="52"/>
      <c r="R3944" s="51" t="s">
        <v>96</v>
      </c>
      <c r="S3944" s="52"/>
      <c r="T3944" s="46"/>
      <c r="U3944" s="51" t="s">
        <v>97</v>
      </c>
      <c r="V3944" s="52"/>
      <c r="W3944" s="46"/>
      <c r="Y3944" s="6" t="s">
        <v>98</v>
      </c>
      <c r="Z3944" s="55"/>
      <c r="AA3944" s="56"/>
    </row>
    <row r="3945" spans="1:56" ht="15" customHeight="1" x14ac:dyDescent="0.2">
      <c r="A3945" s="45"/>
      <c r="B3945" s="53" t="s">
        <v>99</v>
      </c>
      <c r="C3945" s="15">
        <f>E3936</f>
        <v>20</v>
      </c>
      <c r="D3945" s="54">
        <f>S3946*C3945</f>
        <v>14000</v>
      </c>
      <c r="E3945" s="34">
        <f>T3947*C3945</f>
        <v>9920</v>
      </c>
      <c r="F3945" s="45"/>
      <c r="G3945" s="45"/>
      <c r="H3945" s="45"/>
      <c r="I3945" s="44"/>
      <c r="J3945" s="44"/>
      <c r="K3945" s="44"/>
      <c r="L3945" s="46"/>
      <c r="M3945" s="6" t="s">
        <v>100</v>
      </c>
      <c r="N3945" s="52"/>
      <c r="O3945" s="52"/>
      <c r="P3945" s="52"/>
      <c r="Q3945" s="52"/>
      <c r="R3945" s="6"/>
      <c r="S3945" s="55" t="s">
        <v>101</v>
      </c>
      <c r="T3945" s="295"/>
      <c r="U3945" s="57" t="s">
        <v>102</v>
      </c>
      <c r="V3945" s="58">
        <f t="shared" ref="V3945:V3956" si="772">W3945*1.303</f>
        <v>8800.4619999999995</v>
      </c>
      <c r="W3945" s="59">
        <v>6754</v>
      </c>
      <c r="Y3945" s="60" t="s">
        <v>31</v>
      </c>
      <c r="Z3945" s="55">
        <f>AA3945*1.318</f>
        <v>6853.6</v>
      </c>
      <c r="AA3945" s="56">
        <v>5200</v>
      </c>
    </row>
    <row r="3946" spans="1:56" ht="15" customHeight="1" x14ac:dyDescent="0.2">
      <c r="A3946" s="45"/>
      <c r="B3946" s="53" t="s">
        <v>103</v>
      </c>
      <c r="C3946" s="15">
        <f>F3936</f>
        <v>15</v>
      </c>
      <c r="D3946" s="54">
        <f>S3949*C3946</f>
        <v>15000</v>
      </c>
      <c r="E3946" s="34">
        <f>T3948*C3946</f>
        <v>9825</v>
      </c>
      <c r="F3946" s="45"/>
      <c r="G3946" s="45"/>
      <c r="H3946" s="61"/>
      <c r="I3946" s="44"/>
      <c r="J3946" s="44"/>
      <c r="K3946" s="44"/>
      <c r="L3946" s="46"/>
      <c r="M3946" s="6"/>
      <c r="N3946" s="52"/>
      <c r="O3946" s="52"/>
      <c r="P3946" s="52"/>
      <c r="Q3946" s="52"/>
      <c r="R3946" s="6" t="s">
        <v>104</v>
      </c>
      <c r="S3946" s="55">
        <v>700</v>
      </c>
      <c r="T3946" s="295">
        <v>496</v>
      </c>
      <c r="U3946" s="57" t="s">
        <v>105</v>
      </c>
      <c r="V3946" s="58">
        <f t="shared" si="772"/>
        <v>8800.4619999999995</v>
      </c>
      <c r="W3946" s="62">
        <v>6754</v>
      </c>
      <c r="Y3946" s="6" t="s">
        <v>33</v>
      </c>
      <c r="Z3946" s="55">
        <f t="shared" ref="Z3946:Z3947" si="773">AA3946*1.318</f>
        <v>6853.6</v>
      </c>
      <c r="AA3946" s="56">
        <v>5200</v>
      </c>
    </row>
    <row r="3947" spans="1:56" ht="15" customHeight="1" x14ac:dyDescent="0.2">
      <c r="A3947" s="45"/>
      <c r="B3947" s="53" t="s">
        <v>106</v>
      </c>
      <c r="C3947" s="15">
        <f>G3936</f>
        <v>3</v>
      </c>
      <c r="D3947" s="54">
        <f>S3949*C3947</f>
        <v>3000</v>
      </c>
      <c r="E3947" s="34">
        <f>T3949*C3947</f>
        <v>1965</v>
      </c>
      <c r="F3947" s="45"/>
      <c r="G3947" s="45"/>
      <c r="H3947" s="45"/>
      <c r="I3947" s="44"/>
      <c r="J3947" s="44"/>
      <c r="K3947" s="44"/>
      <c r="L3947" s="46"/>
      <c r="M3947" s="6" t="s">
        <v>107</v>
      </c>
      <c r="N3947" s="52"/>
      <c r="O3947" s="52"/>
      <c r="P3947" s="52"/>
      <c r="Q3947" s="52"/>
      <c r="R3947" s="6" t="s">
        <v>108</v>
      </c>
      <c r="S3947" s="55">
        <v>700</v>
      </c>
      <c r="T3947" s="295">
        <v>496</v>
      </c>
      <c r="U3947" s="6" t="s">
        <v>109</v>
      </c>
      <c r="V3947" s="58">
        <f t="shared" si="772"/>
        <v>4560.5</v>
      </c>
      <c r="W3947" s="59">
        <v>3500</v>
      </c>
      <c r="Y3947" s="6" t="s">
        <v>32</v>
      </c>
      <c r="Z3947" s="55">
        <f t="shared" si="773"/>
        <v>6853.6</v>
      </c>
      <c r="AA3947" s="56">
        <v>5200</v>
      </c>
    </row>
    <row r="3948" spans="1:56" ht="15" customHeight="1" x14ac:dyDescent="0.2">
      <c r="A3948" s="45"/>
      <c r="B3948" s="53" t="s">
        <v>7</v>
      </c>
      <c r="C3948" s="15">
        <f>H3936</f>
        <v>0</v>
      </c>
      <c r="D3948" s="54">
        <f>S3951*C3948</f>
        <v>0</v>
      </c>
      <c r="E3948" s="34">
        <f>S3951*C3948</f>
        <v>0</v>
      </c>
      <c r="F3948" s="45"/>
      <c r="G3948" s="45"/>
      <c r="H3948" s="45"/>
      <c r="I3948" s="44"/>
      <c r="J3948" s="44"/>
      <c r="K3948" s="44"/>
      <c r="L3948" s="46"/>
      <c r="M3948" s="6" t="s">
        <v>110</v>
      </c>
      <c r="N3948" s="55">
        <f>P3948*1.375</f>
        <v>1650</v>
      </c>
      <c r="O3948" s="52"/>
      <c r="P3948" s="63">
        <v>1200</v>
      </c>
      <c r="Q3948" s="52"/>
      <c r="R3948" s="6" t="s">
        <v>111</v>
      </c>
      <c r="S3948" s="55">
        <v>1000</v>
      </c>
      <c r="T3948" s="295">
        <v>655</v>
      </c>
      <c r="U3948" s="57" t="s">
        <v>112</v>
      </c>
      <c r="V3948" s="58">
        <f t="shared" si="772"/>
        <v>2300.0556000000001</v>
      </c>
      <c r="W3948" s="62">
        <v>1765.2</v>
      </c>
      <c r="Y3948" s="6" t="s">
        <v>42</v>
      </c>
      <c r="Z3948" s="55">
        <f t="shared" ref="Z3948:Z3953" si="774">AA3948*1.32</f>
        <v>7260</v>
      </c>
      <c r="AA3948" s="56">
        <v>5500</v>
      </c>
    </row>
    <row r="3949" spans="1:56" ht="15" customHeight="1" x14ac:dyDescent="0.2">
      <c r="A3949" s="45"/>
      <c r="B3949" s="53" t="s">
        <v>8</v>
      </c>
      <c r="C3949" s="15">
        <f>I3936</f>
        <v>5</v>
      </c>
      <c r="D3949" s="54">
        <f>S3950*C3949</f>
        <v>8000</v>
      </c>
      <c r="E3949" s="34">
        <f>T3950*C3949</f>
        <v>6425</v>
      </c>
      <c r="F3949" s="45"/>
      <c r="G3949" s="45"/>
      <c r="H3949" s="45"/>
      <c r="I3949" s="44"/>
      <c r="J3949" s="44"/>
      <c r="K3949" s="44"/>
      <c r="L3949" s="46"/>
      <c r="M3949" s="6" t="s">
        <v>27</v>
      </c>
      <c r="N3949" s="55">
        <f>P3949*1.411</f>
        <v>1552.1000000000001</v>
      </c>
      <c r="O3949" s="52"/>
      <c r="P3949" s="64">
        <v>1100</v>
      </c>
      <c r="Q3949" s="65"/>
      <c r="R3949" s="6" t="s">
        <v>113</v>
      </c>
      <c r="S3949" s="55">
        <v>1000</v>
      </c>
      <c r="T3949" s="295">
        <v>655</v>
      </c>
      <c r="U3949" s="57" t="s">
        <v>114</v>
      </c>
      <c r="V3949" s="58">
        <f t="shared" si="772"/>
        <v>1070.31026</v>
      </c>
      <c r="W3949" s="59">
        <v>821.42</v>
      </c>
      <c r="Y3949" s="6" t="s">
        <v>115</v>
      </c>
      <c r="Z3949" s="55">
        <f t="shared" si="774"/>
        <v>7260</v>
      </c>
      <c r="AA3949" s="56">
        <v>5500</v>
      </c>
    </row>
    <row r="3950" spans="1:56" ht="15" customHeight="1" x14ac:dyDescent="0.2">
      <c r="A3950" s="45"/>
      <c r="B3950" s="53" t="s">
        <v>116</v>
      </c>
      <c r="C3950" s="15">
        <f>J3936</f>
        <v>0</v>
      </c>
      <c r="D3950" s="54">
        <f>S3955*C3950</f>
        <v>0</v>
      </c>
      <c r="E3950" s="34">
        <f t="shared" ref="E3950:E3951" si="775">D4013*C3950</f>
        <v>0</v>
      </c>
      <c r="F3950" s="45"/>
      <c r="G3950" s="45"/>
      <c r="H3950" s="45"/>
      <c r="I3950" s="44"/>
      <c r="J3950" s="44"/>
      <c r="K3950" s="44"/>
      <c r="L3950" s="46"/>
      <c r="M3950" s="6" t="s">
        <v>28</v>
      </c>
      <c r="N3950" s="55">
        <f t="shared" ref="N3950:N3954" si="776">P3950*1.4</f>
        <v>1260</v>
      </c>
      <c r="O3950" s="52"/>
      <c r="P3950" s="64">
        <v>900</v>
      </c>
      <c r="Q3950" s="65"/>
      <c r="R3950" s="6" t="s">
        <v>117</v>
      </c>
      <c r="S3950" s="55">
        <v>1600</v>
      </c>
      <c r="T3950" s="296">
        <v>1285</v>
      </c>
      <c r="U3950" s="66" t="s">
        <v>118</v>
      </c>
      <c r="V3950" s="58">
        <f t="shared" si="772"/>
        <v>1240.1953999999998</v>
      </c>
      <c r="W3950" s="62">
        <v>951.8</v>
      </c>
      <c r="Y3950" s="6" t="s">
        <v>119</v>
      </c>
      <c r="Z3950" s="55">
        <f>AA3950*1.318</f>
        <v>6853.6</v>
      </c>
      <c r="AA3950" s="56">
        <v>5200</v>
      </c>
    </row>
    <row r="3951" spans="1:56" ht="15" customHeight="1" x14ac:dyDescent="0.2">
      <c r="A3951" s="45"/>
      <c r="B3951" s="53" t="s">
        <v>10</v>
      </c>
      <c r="C3951" s="15">
        <f>K3936</f>
        <v>9</v>
      </c>
      <c r="D3951" s="54">
        <f>S3956*C3951</f>
        <v>32322.239999999998</v>
      </c>
      <c r="E3951" s="34">
        <f>T3956*C3951</f>
        <v>22446</v>
      </c>
      <c r="F3951" s="45"/>
      <c r="G3951" s="45"/>
      <c r="H3951" s="45"/>
      <c r="I3951" s="44"/>
      <c r="J3951" s="44"/>
      <c r="K3951" s="44"/>
      <c r="L3951" s="46"/>
      <c r="M3951" s="6" t="s">
        <v>120</v>
      </c>
      <c r="N3951" s="55">
        <f t="shared" si="776"/>
        <v>1889.9999999999998</v>
      </c>
      <c r="O3951" s="52"/>
      <c r="P3951" s="67">
        <v>1350</v>
      </c>
      <c r="Q3951" s="65"/>
      <c r="R3951" s="6" t="s">
        <v>121</v>
      </c>
      <c r="S3951" s="55">
        <v>1006.5</v>
      </c>
      <c r="T3951" s="295">
        <v>676</v>
      </c>
      <c r="U3951" s="6" t="s">
        <v>122</v>
      </c>
      <c r="V3951" s="58">
        <f t="shared" si="772"/>
        <v>8404.35</v>
      </c>
      <c r="W3951" s="59">
        <v>6450</v>
      </c>
      <c r="Y3951" s="6" t="s">
        <v>123</v>
      </c>
      <c r="Z3951" s="55">
        <f t="shared" si="774"/>
        <v>10560</v>
      </c>
      <c r="AA3951" s="56">
        <v>8000</v>
      </c>
    </row>
    <row r="3952" spans="1:56" ht="15" customHeight="1" thickBot="1" x14ac:dyDescent="0.25">
      <c r="A3952" s="45"/>
      <c r="B3952" s="53" t="s">
        <v>124</v>
      </c>
      <c r="C3952" s="15">
        <f>L3936</f>
        <v>9</v>
      </c>
      <c r="D3952" s="54">
        <f>S3952*C3952</f>
        <v>9900</v>
      </c>
      <c r="E3952" s="34">
        <f>D4012*C3952</f>
        <v>6219</v>
      </c>
      <c r="F3952" s="68" t="s">
        <v>92</v>
      </c>
      <c r="G3952" s="69"/>
      <c r="H3952" s="45"/>
      <c r="I3952" s="44"/>
      <c r="J3952" s="44"/>
      <c r="K3952" s="44"/>
      <c r="L3952" s="46"/>
      <c r="M3952" s="6" t="s">
        <v>125</v>
      </c>
      <c r="N3952" s="55">
        <f t="shared" si="776"/>
        <v>1889.9999999999998</v>
      </c>
      <c r="O3952" s="52"/>
      <c r="P3952" s="67">
        <v>1350</v>
      </c>
      <c r="Q3952" s="65"/>
      <c r="R3952" s="6" t="s">
        <v>126</v>
      </c>
      <c r="S3952" s="55">
        <v>1100</v>
      </c>
      <c r="T3952" s="295">
        <v>766</v>
      </c>
      <c r="U3952" s="6" t="s">
        <v>127</v>
      </c>
      <c r="V3952" s="58">
        <f t="shared" si="772"/>
        <v>0</v>
      </c>
      <c r="W3952" s="70"/>
      <c r="Y3952" s="6" t="s">
        <v>128</v>
      </c>
      <c r="Z3952" s="55">
        <f t="shared" si="774"/>
        <v>10560</v>
      </c>
      <c r="AA3952" s="56">
        <v>8000</v>
      </c>
    </row>
    <row r="3953" spans="1:27" ht="15" customHeight="1" thickTop="1" x14ac:dyDescent="0.2">
      <c r="A3953" s="45"/>
      <c r="B3953" s="53" t="s">
        <v>129</v>
      </c>
      <c r="C3953" s="15">
        <f>M3936</f>
        <v>0</v>
      </c>
      <c r="D3953" s="54">
        <f>S3957*C3953</f>
        <v>0</v>
      </c>
      <c r="E3953" s="34">
        <f t="shared" ref="E3953:E3954" si="777">D4015*C3953</f>
        <v>0</v>
      </c>
      <c r="F3953" s="68" t="s">
        <v>130</v>
      </c>
      <c r="G3953" s="71">
        <f>D3997*0.33</f>
        <v>86477.599163999999</v>
      </c>
      <c r="H3953" s="45"/>
      <c r="I3953" s="44"/>
      <c r="J3953" s="44"/>
      <c r="K3953" s="44"/>
      <c r="L3953" s="46"/>
      <c r="M3953" s="6" t="s">
        <v>131</v>
      </c>
      <c r="N3953" s="55">
        <f t="shared" si="776"/>
        <v>700</v>
      </c>
      <c r="O3953" s="52"/>
      <c r="P3953" s="67">
        <v>500</v>
      </c>
      <c r="Q3953" s="65"/>
      <c r="R3953" s="6"/>
      <c r="S3953" s="55"/>
      <c r="T3953" s="297"/>
      <c r="U3953" s="57" t="s">
        <v>132</v>
      </c>
      <c r="V3953" s="58">
        <f t="shared" si="772"/>
        <v>8800.4619999999995</v>
      </c>
      <c r="W3953" s="70">
        <v>6754</v>
      </c>
      <c r="Y3953" s="6" t="s">
        <v>133</v>
      </c>
      <c r="Z3953" s="55">
        <f t="shared" si="774"/>
        <v>7260</v>
      </c>
      <c r="AA3953" s="56">
        <v>5500</v>
      </c>
    </row>
    <row r="3954" spans="1:27" ht="15" customHeight="1" x14ac:dyDescent="0.2">
      <c r="A3954" s="45"/>
      <c r="B3954" s="53" t="s">
        <v>134</v>
      </c>
      <c r="C3954" s="15">
        <f>N3936</f>
        <v>0</v>
      </c>
      <c r="D3954" s="54">
        <f>S3958*C3954</f>
        <v>0</v>
      </c>
      <c r="E3954" s="34">
        <f t="shared" si="777"/>
        <v>0</v>
      </c>
      <c r="F3954" s="68" t="s">
        <v>135</v>
      </c>
      <c r="G3954" s="72">
        <f>D3997-F3997</f>
        <v>262053.3308</v>
      </c>
      <c r="H3954" s="45"/>
      <c r="I3954" s="44"/>
      <c r="J3954" s="44"/>
      <c r="K3954" s="44"/>
      <c r="L3954" s="46"/>
      <c r="M3954" s="6" t="s">
        <v>136</v>
      </c>
      <c r="N3954" s="55">
        <f t="shared" si="776"/>
        <v>1400</v>
      </c>
      <c r="O3954" s="52"/>
      <c r="P3954" s="67">
        <v>1000</v>
      </c>
      <c r="Q3954" s="65"/>
      <c r="R3954" s="6"/>
      <c r="S3954" s="55"/>
      <c r="T3954" s="297"/>
      <c r="U3954" s="57" t="s">
        <v>137</v>
      </c>
      <c r="V3954" s="58">
        <f t="shared" si="772"/>
        <v>6350.8220000000001</v>
      </c>
      <c r="W3954" s="73">
        <v>4874</v>
      </c>
      <c r="Y3954" s="6" t="s">
        <v>39</v>
      </c>
      <c r="Z3954" s="55">
        <f>AA3954*1.321</f>
        <v>8454.4</v>
      </c>
      <c r="AA3954" s="56">
        <v>6400</v>
      </c>
    </row>
    <row r="3955" spans="1:27" ht="15" customHeight="1" x14ac:dyDescent="0.35">
      <c r="A3955" s="45"/>
      <c r="B3955" s="53" t="s">
        <v>138</v>
      </c>
      <c r="C3955" s="15">
        <f>P3936</f>
        <v>0</v>
      </c>
      <c r="D3955" s="54">
        <f>S3960*C3955</f>
        <v>0</v>
      </c>
      <c r="E3955" s="34">
        <f>D4018*C3955</f>
        <v>0</v>
      </c>
      <c r="F3955" s="68" t="s">
        <v>139</v>
      </c>
      <c r="G3955" s="74">
        <f>D3997-E3997</f>
        <v>77245.73079999999</v>
      </c>
      <c r="H3955" s="45"/>
      <c r="I3955" s="44"/>
      <c r="J3955" s="44"/>
      <c r="K3955" s="44"/>
      <c r="L3955" s="46"/>
      <c r="M3955" s="6" t="s">
        <v>140</v>
      </c>
      <c r="N3955" s="55"/>
      <c r="O3955" s="52"/>
      <c r="P3955" s="67"/>
      <c r="Q3955" s="65"/>
      <c r="R3955" s="6" t="s">
        <v>141</v>
      </c>
      <c r="S3955" s="55">
        <v>1850.8</v>
      </c>
      <c r="T3955" s="295">
        <v>1322</v>
      </c>
      <c r="U3955" s="57" t="s">
        <v>142</v>
      </c>
      <c r="V3955" s="58">
        <f t="shared" si="772"/>
        <v>8800.4619999999995</v>
      </c>
      <c r="W3955" s="73">
        <v>6754</v>
      </c>
      <c r="Y3955" s="6" t="s">
        <v>143</v>
      </c>
      <c r="Z3955" s="55">
        <f>AA3955*1.32</f>
        <v>3564</v>
      </c>
      <c r="AA3955" s="56">
        <v>2700</v>
      </c>
    </row>
    <row r="3956" spans="1:27" ht="15" customHeight="1" x14ac:dyDescent="0.2">
      <c r="A3956" s="45"/>
      <c r="B3956" s="53" t="s">
        <v>14</v>
      </c>
      <c r="C3956" s="15">
        <f>O3936</f>
        <v>0</v>
      </c>
      <c r="D3956" s="54">
        <f>S3959*C3956</f>
        <v>0</v>
      </c>
      <c r="E3956" s="34">
        <f>D4017*C3956</f>
        <v>0</v>
      </c>
      <c r="F3956" s="61"/>
      <c r="G3956" s="61"/>
      <c r="H3956" s="45"/>
      <c r="I3956" s="44"/>
      <c r="J3956" s="44"/>
      <c r="K3956" s="44"/>
      <c r="L3956" s="46"/>
      <c r="M3956" s="6"/>
      <c r="N3956" s="55"/>
      <c r="O3956" s="52"/>
      <c r="P3956" s="67"/>
      <c r="Q3956" s="65"/>
      <c r="R3956" s="6" t="s">
        <v>144</v>
      </c>
      <c r="S3956" s="55">
        <f>T3956*1.44</f>
        <v>3591.3599999999997</v>
      </c>
      <c r="T3956" s="295">
        <v>2494</v>
      </c>
      <c r="U3956" s="57" t="s">
        <v>145</v>
      </c>
      <c r="V3956" s="58">
        <f t="shared" si="772"/>
        <v>8800.4619999999995</v>
      </c>
      <c r="W3956" s="73">
        <v>6754</v>
      </c>
      <c r="AA3956" s="46"/>
    </row>
    <row r="3957" spans="1:27" ht="15" customHeight="1" x14ac:dyDescent="0.2">
      <c r="A3957" s="45"/>
      <c r="B3957" s="53" t="s">
        <v>16</v>
      </c>
      <c r="C3957" s="15">
        <f>Q3936</f>
        <v>0</v>
      </c>
      <c r="D3957" s="54">
        <f>S3962*C3957</f>
        <v>0</v>
      </c>
      <c r="E3957" s="34"/>
      <c r="F3957" s="61"/>
      <c r="G3957" s="61"/>
      <c r="H3957" s="45"/>
      <c r="I3957" s="44"/>
      <c r="J3957" s="44"/>
      <c r="K3957" s="44"/>
      <c r="L3957" s="46"/>
      <c r="M3957" s="6" t="s">
        <v>146</v>
      </c>
      <c r="N3957" s="55">
        <f t="shared" ref="N3957:N3958" si="778">P3957*1.4</f>
        <v>6020</v>
      </c>
      <c r="O3957" s="52"/>
      <c r="P3957" s="67">
        <v>4300</v>
      </c>
      <c r="Q3957" s="65"/>
      <c r="R3957" s="6" t="s">
        <v>147</v>
      </c>
      <c r="S3957" s="55">
        <v>6101.2</v>
      </c>
      <c r="T3957" s="295">
        <v>4380</v>
      </c>
      <c r="U3957" s="46"/>
      <c r="V3957" s="46"/>
      <c r="W3957" s="46"/>
      <c r="X3957" s="46"/>
      <c r="Y3957" s="46"/>
      <c r="Z3957" s="46"/>
      <c r="AA3957" s="46"/>
    </row>
    <row r="3958" spans="1:27" ht="15" customHeight="1" x14ac:dyDescent="0.2">
      <c r="A3958" s="45"/>
      <c r="B3958" s="33" t="s">
        <v>148</v>
      </c>
      <c r="C3958" s="33"/>
      <c r="D3958" s="75">
        <f t="shared" ref="D3958:E3958" si="779">SUM(D3944:D3957)</f>
        <v>116522.23999999999</v>
      </c>
      <c r="E3958" s="75">
        <f>SUM(E3944:E3957)</f>
        <v>81104</v>
      </c>
      <c r="F3958" s="75"/>
      <c r="G3958" s="33"/>
      <c r="H3958" s="45"/>
      <c r="I3958" s="44"/>
      <c r="J3958" s="44"/>
      <c r="K3958" s="44"/>
      <c r="L3958" s="46"/>
      <c r="M3958" s="6" t="s">
        <v>149</v>
      </c>
      <c r="N3958" s="55">
        <f t="shared" si="778"/>
        <v>3360</v>
      </c>
      <c r="O3958" s="52"/>
      <c r="P3958" s="67">
        <v>2400</v>
      </c>
      <c r="Q3958" s="65"/>
      <c r="R3958" s="6" t="s">
        <v>150</v>
      </c>
      <c r="S3958" s="55">
        <v>6900.6</v>
      </c>
      <c r="T3958" s="295">
        <v>4920</v>
      </c>
      <c r="U3958" s="46"/>
      <c r="V3958" s="46"/>
      <c r="W3958" s="46"/>
      <c r="X3958" s="46"/>
      <c r="Y3958" s="46"/>
      <c r="Z3958" s="46"/>
      <c r="AA3958" s="46"/>
    </row>
    <row r="3959" spans="1:27" ht="15" customHeight="1" x14ac:dyDescent="0.2">
      <c r="A3959" s="45"/>
      <c r="B3959" s="76" t="s">
        <v>24</v>
      </c>
      <c r="C3959" s="15">
        <f>Y3936</f>
        <v>0</v>
      </c>
      <c r="D3959" s="54">
        <f t="shared" ref="D3959:D3961" si="780">V3948*C3959</f>
        <v>0</v>
      </c>
      <c r="E3959" s="34">
        <f t="shared" ref="E3959:E3961" si="781">W3948*C3959</f>
        <v>0</v>
      </c>
      <c r="F3959" s="45"/>
      <c r="G3959" s="45"/>
      <c r="H3959" s="45"/>
      <c r="I3959" s="44"/>
      <c r="J3959" s="44"/>
      <c r="K3959" s="44"/>
      <c r="L3959" s="46"/>
      <c r="M3959" s="6" t="s">
        <v>151</v>
      </c>
      <c r="N3959" s="55">
        <f>P3959*1.45</f>
        <v>6525</v>
      </c>
      <c r="O3959" s="52"/>
      <c r="P3959" s="67">
        <v>4500</v>
      </c>
      <c r="Q3959" s="65"/>
      <c r="R3959" s="6" t="s">
        <v>152</v>
      </c>
      <c r="S3959" s="55">
        <v>6900.6</v>
      </c>
      <c r="T3959" s="295">
        <v>4920</v>
      </c>
      <c r="U3959" s="46"/>
      <c r="V3959" s="46"/>
      <c r="W3959" s="46"/>
      <c r="X3959" s="46"/>
      <c r="Y3959" s="46"/>
      <c r="Z3959" s="46"/>
      <c r="AA3959" s="46"/>
    </row>
    <row r="3960" spans="1:27" ht="15" customHeight="1" x14ac:dyDescent="0.2">
      <c r="A3960" s="45"/>
      <c r="B3960" s="76" t="s">
        <v>153</v>
      </c>
      <c r="C3960" s="15">
        <f>Z3936</f>
        <v>0</v>
      </c>
      <c r="D3960" s="54">
        <f t="shared" si="780"/>
        <v>0</v>
      </c>
      <c r="E3960" s="34">
        <f t="shared" si="781"/>
        <v>0</v>
      </c>
      <c r="F3960" s="45"/>
      <c r="G3960" s="45"/>
      <c r="H3960" s="45"/>
      <c r="I3960" s="44"/>
      <c r="J3960" s="44"/>
      <c r="K3960" s="44"/>
      <c r="L3960" s="46"/>
      <c r="M3960" s="6" t="s">
        <v>154</v>
      </c>
      <c r="N3960" s="55">
        <f t="shared" ref="N3960:N3961" si="782">P3960*1.4</f>
        <v>5250</v>
      </c>
      <c r="O3960" s="52"/>
      <c r="P3960" s="67">
        <v>3750</v>
      </c>
      <c r="Q3960" s="65"/>
      <c r="R3960" s="6" t="s">
        <v>155</v>
      </c>
      <c r="S3960" s="55">
        <v>8050</v>
      </c>
      <c r="T3960" s="295">
        <v>5770</v>
      </c>
      <c r="U3960" s="46"/>
      <c r="V3960" s="46"/>
      <c r="W3960" s="46"/>
      <c r="X3960" s="46"/>
      <c r="Y3960" s="46"/>
      <c r="Z3960" s="46"/>
      <c r="AA3960" s="46"/>
    </row>
    <row r="3961" spans="1:27" ht="15" customHeight="1" x14ac:dyDescent="0.2">
      <c r="A3961" s="45"/>
      <c r="B3961" s="76" t="s">
        <v>26</v>
      </c>
      <c r="C3961" s="15">
        <f>AA3936</f>
        <v>2</v>
      </c>
      <c r="D3961" s="54">
        <f t="shared" si="780"/>
        <v>2480.3907999999997</v>
      </c>
      <c r="E3961" s="34">
        <f t="shared" si="781"/>
        <v>1903.6</v>
      </c>
      <c r="F3961" s="45"/>
      <c r="G3961" s="45"/>
      <c r="H3961" s="45"/>
      <c r="I3961" s="44"/>
      <c r="J3961" s="44"/>
      <c r="K3961" s="44"/>
      <c r="L3961" s="46"/>
      <c r="M3961" s="6" t="s">
        <v>156</v>
      </c>
      <c r="N3961" s="55">
        <f t="shared" si="782"/>
        <v>7419.9999999999991</v>
      </c>
      <c r="O3961" s="52"/>
      <c r="P3961" s="67">
        <v>5300</v>
      </c>
      <c r="Q3961" s="65"/>
      <c r="R3961" s="6" t="s">
        <v>157</v>
      </c>
      <c r="S3961" s="55">
        <v>8000</v>
      </c>
      <c r="T3961" s="295">
        <v>3600</v>
      </c>
      <c r="U3961" s="46"/>
      <c r="V3961" s="46"/>
      <c r="W3961" s="46"/>
      <c r="X3961" s="46"/>
      <c r="Y3961" s="46"/>
      <c r="Z3961" s="46"/>
      <c r="AA3961" s="46"/>
    </row>
    <row r="3962" spans="1:27" ht="15" customHeight="1" x14ac:dyDescent="0.2">
      <c r="A3962" s="45"/>
      <c r="B3962" s="77" t="s">
        <v>158</v>
      </c>
      <c r="C3962" s="15">
        <f>R3936</f>
        <v>0</v>
      </c>
      <c r="D3962" s="54">
        <f>V3945*C3962</f>
        <v>0</v>
      </c>
      <c r="E3962" s="34">
        <f t="shared" ref="E3962:E3964" si="783">J4011*C3962</f>
        <v>0</v>
      </c>
      <c r="F3962" s="45"/>
      <c r="G3962" s="45"/>
      <c r="H3962" s="45"/>
      <c r="I3962" s="44"/>
      <c r="J3962" s="44"/>
      <c r="K3962" s="44"/>
      <c r="L3962" s="46"/>
      <c r="M3962" s="6"/>
      <c r="N3962" s="55"/>
      <c r="O3962" s="52"/>
      <c r="P3962" s="67"/>
      <c r="Q3962" s="65"/>
      <c r="R3962" s="6" t="s">
        <v>16</v>
      </c>
      <c r="S3962" s="55">
        <v>1500</v>
      </c>
      <c r="T3962" s="298">
        <v>1300</v>
      </c>
      <c r="U3962" s="46"/>
      <c r="V3962" s="46"/>
      <c r="W3962" s="46"/>
      <c r="X3962" s="46"/>
      <c r="Y3962" s="46"/>
      <c r="Z3962" s="46"/>
      <c r="AA3962" s="46"/>
    </row>
    <row r="3963" spans="1:27" ht="15" customHeight="1" x14ac:dyDescent="0.2">
      <c r="A3963" s="45"/>
      <c r="B3963" s="78" t="s">
        <v>159</v>
      </c>
      <c r="C3963" s="15">
        <f>T3936</f>
        <v>0</v>
      </c>
      <c r="D3963" s="54">
        <f t="shared" ref="D3963:D3964" si="784">V3945*C3963</f>
        <v>0</v>
      </c>
      <c r="E3963" s="34">
        <f t="shared" si="783"/>
        <v>0</v>
      </c>
      <c r="F3963" s="45"/>
      <c r="G3963" s="45"/>
      <c r="H3963" s="45"/>
      <c r="I3963" s="44"/>
      <c r="J3963" s="44"/>
      <c r="K3963" s="44"/>
      <c r="L3963" s="46"/>
      <c r="M3963" s="6" t="s">
        <v>160</v>
      </c>
      <c r="N3963" s="55"/>
      <c r="O3963" s="52"/>
      <c r="P3963" s="67"/>
      <c r="Q3963" s="65"/>
      <c r="R3963" s="46"/>
      <c r="S3963" s="46"/>
      <c r="T3963" s="46"/>
      <c r="U3963" s="46"/>
      <c r="V3963" s="46"/>
      <c r="W3963" s="46"/>
      <c r="X3963" s="46"/>
      <c r="Y3963" s="46"/>
      <c r="Z3963" s="46"/>
      <c r="AA3963" s="46"/>
    </row>
    <row r="3964" spans="1:27" ht="15" customHeight="1" x14ac:dyDescent="0.2">
      <c r="A3964" s="45"/>
      <c r="B3964" s="79" t="s">
        <v>161</v>
      </c>
      <c r="C3964" s="80">
        <f>S3936</f>
        <v>0</v>
      </c>
      <c r="D3964" s="81">
        <f t="shared" si="784"/>
        <v>0</v>
      </c>
      <c r="E3964" s="34">
        <f t="shared" si="783"/>
        <v>0</v>
      </c>
      <c r="F3964" s="45"/>
      <c r="G3964" s="45"/>
      <c r="H3964" s="45"/>
      <c r="I3964" s="44"/>
      <c r="J3964" s="44"/>
      <c r="K3964" s="44"/>
      <c r="L3964" s="46"/>
      <c r="M3964" s="6"/>
      <c r="N3964" s="55"/>
      <c r="O3964" s="52"/>
      <c r="P3964" s="67"/>
      <c r="Q3964" s="65"/>
      <c r="R3964" s="46"/>
      <c r="S3964" s="46"/>
      <c r="T3964" s="46"/>
      <c r="U3964" s="46"/>
      <c r="V3964" s="46"/>
      <c r="W3964" s="46"/>
      <c r="X3964" s="46"/>
      <c r="Y3964" s="46"/>
      <c r="Z3964" s="46"/>
      <c r="AA3964" s="46"/>
    </row>
    <row r="3965" spans="1:27" ht="15" customHeight="1" x14ac:dyDescent="0.2">
      <c r="A3965" s="45"/>
      <c r="B3965" s="78" t="s">
        <v>20</v>
      </c>
      <c r="C3965" s="15">
        <f>U3936</f>
        <v>0</v>
      </c>
      <c r="D3965" s="81">
        <f>V3954*C3965</f>
        <v>0</v>
      </c>
      <c r="E3965" s="34">
        <f>W3954*C3965</f>
        <v>0</v>
      </c>
      <c r="F3965" s="45"/>
      <c r="G3965" s="45"/>
      <c r="H3965" s="45"/>
      <c r="I3965" s="44"/>
      <c r="J3965" s="44"/>
      <c r="K3965" s="44"/>
      <c r="L3965" s="46"/>
      <c r="M3965" s="6" t="s">
        <v>162</v>
      </c>
      <c r="N3965" s="55">
        <f>P3965*1.4</f>
        <v>1540</v>
      </c>
      <c r="O3965" s="52"/>
      <c r="P3965" s="67">
        <v>1100</v>
      </c>
      <c r="Q3965" s="65"/>
      <c r="R3965" s="46"/>
      <c r="S3965" s="46"/>
      <c r="T3965" s="46"/>
      <c r="U3965" s="46"/>
      <c r="V3965" s="46"/>
      <c r="W3965" s="46"/>
      <c r="X3965" s="46"/>
      <c r="Y3965" s="46"/>
      <c r="Z3965" s="46"/>
      <c r="AA3965" s="46"/>
    </row>
    <row r="3966" spans="1:27" ht="15" customHeight="1" x14ac:dyDescent="0.2">
      <c r="A3966" s="45"/>
      <c r="B3966" s="78" t="s">
        <v>163</v>
      </c>
      <c r="C3966" s="15">
        <f>V3936</f>
        <v>0</v>
      </c>
      <c r="D3966" s="81">
        <f t="shared" ref="D3966:D3967" si="785">V3948*C3966</f>
        <v>0</v>
      </c>
      <c r="E3966" s="34">
        <f>W3953*C3966</f>
        <v>0</v>
      </c>
      <c r="F3966" s="45"/>
      <c r="G3966" s="45"/>
      <c r="H3966" s="45"/>
      <c r="I3966" s="44"/>
      <c r="J3966" s="44"/>
      <c r="K3966" s="44"/>
      <c r="L3966" s="46"/>
      <c r="M3966" s="6" t="s">
        <v>164</v>
      </c>
      <c r="N3966" s="55">
        <f t="shared" ref="N3966:N3967" si="786">P3966*1.4</f>
        <v>1540</v>
      </c>
      <c r="O3966" s="52"/>
      <c r="P3966" s="67">
        <v>1100</v>
      </c>
      <c r="Q3966" s="65"/>
      <c r="R3966" s="46"/>
      <c r="S3966" s="46"/>
      <c r="T3966" s="46"/>
      <c r="U3966" s="46"/>
      <c r="V3966" s="46"/>
      <c r="W3966" s="46"/>
      <c r="X3966" s="46"/>
      <c r="Y3966" s="46"/>
      <c r="Z3966" s="46"/>
      <c r="AA3966" s="46"/>
    </row>
    <row r="3967" spans="1:27" ht="15" customHeight="1" x14ac:dyDescent="0.2">
      <c r="A3967" s="45"/>
      <c r="B3967" s="78" t="s">
        <v>165</v>
      </c>
      <c r="C3967" s="15">
        <f>W3936</f>
        <v>0</v>
      </c>
      <c r="D3967" s="81">
        <f t="shared" si="785"/>
        <v>0</v>
      </c>
      <c r="E3967" s="34">
        <f>J4016*C3967</f>
        <v>0</v>
      </c>
      <c r="F3967" s="45"/>
      <c r="G3967" s="45"/>
      <c r="H3967" s="45"/>
      <c r="I3967" s="44"/>
      <c r="J3967" s="44"/>
      <c r="K3967" s="44"/>
      <c r="L3967" s="46"/>
      <c r="M3967" s="6" t="s">
        <v>166</v>
      </c>
      <c r="N3967" s="55">
        <f t="shared" si="786"/>
        <v>1540</v>
      </c>
      <c r="O3967" s="52"/>
      <c r="P3967" s="67">
        <v>1100</v>
      </c>
      <c r="Q3967" s="65"/>
      <c r="R3967" s="46"/>
      <c r="S3967" s="46"/>
      <c r="T3967" s="46"/>
      <c r="U3967" s="46"/>
      <c r="V3967" s="46"/>
      <c r="W3967" s="46"/>
      <c r="X3967" s="46"/>
      <c r="Y3967" s="46"/>
      <c r="Z3967" s="46"/>
      <c r="AA3967" s="46"/>
    </row>
    <row r="3968" spans="1:27" ht="15" customHeight="1" x14ac:dyDescent="0.2">
      <c r="A3968" s="45"/>
      <c r="B3968" s="53" t="s">
        <v>23</v>
      </c>
      <c r="C3968" s="15">
        <f>X3936</f>
        <v>0</v>
      </c>
      <c r="D3968" s="81">
        <f>V3946*C3968</f>
        <v>0</v>
      </c>
      <c r="E3968" s="34">
        <f>W3946*C3968</f>
        <v>0</v>
      </c>
      <c r="F3968" s="45"/>
      <c r="G3968" s="45"/>
      <c r="H3968" s="45"/>
      <c r="I3968" s="44"/>
      <c r="J3968" s="44"/>
      <c r="K3968" s="44"/>
      <c r="L3968" s="46"/>
      <c r="M3968" s="6" t="s">
        <v>167</v>
      </c>
      <c r="N3968" s="55">
        <f>P3968*1.39</f>
        <v>1251</v>
      </c>
      <c r="O3968" s="52"/>
      <c r="P3968" s="67">
        <v>900</v>
      </c>
      <c r="Q3968" s="65"/>
      <c r="R3968" s="46"/>
      <c r="S3968" s="46"/>
      <c r="T3968" s="46"/>
      <c r="U3968" s="46"/>
      <c r="V3968" s="46"/>
      <c r="W3968" s="46"/>
      <c r="X3968" s="46"/>
      <c r="Y3968" s="46"/>
      <c r="Z3968" s="46"/>
      <c r="AA3968" s="46"/>
    </row>
    <row r="3969" spans="1:27" ht="15" customHeight="1" x14ac:dyDescent="0.2">
      <c r="A3969" s="45"/>
      <c r="B3969" s="49" t="s">
        <v>95</v>
      </c>
      <c r="C3969" s="33"/>
      <c r="D3969" s="75">
        <f t="shared" ref="D3969:E3969" si="787">SUM(D3959:D3968)</f>
        <v>2480.3907999999997</v>
      </c>
      <c r="E3969" s="82">
        <f t="shared" si="787"/>
        <v>1903.6</v>
      </c>
      <c r="F3969" s="45"/>
      <c r="G3969" s="45"/>
      <c r="H3969" s="45"/>
      <c r="I3969" s="44"/>
      <c r="J3969" s="44"/>
      <c r="K3969" s="44"/>
      <c r="L3969" s="46"/>
      <c r="M3969" s="6" t="s">
        <v>168</v>
      </c>
      <c r="N3969" s="55">
        <f>P3969*1.42</f>
        <v>852</v>
      </c>
      <c r="O3969" s="52"/>
      <c r="P3969" s="67">
        <v>600</v>
      </c>
      <c r="Q3969" s="65"/>
      <c r="R3969" s="46"/>
      <c r="S3969" s="46"/>
      <c r="T3969" s="46"/>
      <c r="U3969" s="46"/>
      <c r="V3969" s="46"/>
      <c r="W3969" s="46"/>
      <c r="X3969" s="46"/>
      <c r="Y3969" s="46"/>
      <c r="Z3969" s="46"/>
      <c r="AA3969" s="46"/>
    </row>
    <row r="3970" spans="1:27" ht="15" customHeight="1" x14ac:dyDescent="0.2">
      <c r="A3970" s="45"/>
      <c r="B3970" s="53" t="s">
        <v>36</v>
      </c>
      <c r="C3970" s="15">
        <f>AL3936</f>
        <v>9</v>
      </c>
      <c r="D3970" s="83">
        <f>N3965*C3970</f>
        <v>13860</v>
      </c>
      <c r="E3970" s="34">
        <f>P3965*C3970</f>
        <v>9900</v>
      </c>
      <c r="F3970" s="45"/>
      <c r="G3970" s="45"/>
      <c r="H3970" s="45"/>
      <c r="I3970" s="44"/>
      <c r="J3970" s="44"/>
      <c r="K3970" s="44"/>
      <c r="L3970" s="46"/>
      <c r="M3970" s="46"/>
      <c r="N3970" s="46"/>
      <c r="O3970" s="46"/>
      <c r="P3970" s="46"/>
      <c r="Q3970" s="46"/>
      <c r="R3970" s="46"/>
      <c r="S3970" s="46"/>
      <c r="T3970" s="46"/>
      <c r="U3970" s="46"/>
      <c r="V3970" s="46"/>
      <c r="W3970" s="46"/>
      <c r="X3970" s="46"/>
      <c r="Y3970" s="46"/>
      <c r="Z3970" s="46"/>
      <c r="AA3970" s="46"/>
    </row>
    <row r="3971" spans="1:27" ht="15" customHeight="1" x14ac:dyDescent="0.2">
      <c r="A3971" s="45"/>
      <c r="B3971" s="53" t="s">
        <v>35</v>
      </c>
      <c r="C3971" s="15">
        <f>AK3936</f>
        <v>18</v>
      </c>
      <c r="D3971" s="83">
        <f t="shared" ref="D3971:D3973" si="788">N3967*C3971</f>
        <v>27720</v>
      </c>
      <c r="E3971" s="34">
        <f t="shared" ref="E3971:E3973" si="789">P3967*C3971</f>
        <v>19800</v>
      </c>
      <c r="F3971" s="45"/>
      <c r="G3971" s="45"/>
      <c r="H3971" s="45"/>
      <c r="L3971" s="24"/>
      <c r="M3971" s="24"/>
      <c r="N3971" s="24"/>
      <c r="O3971" s="24"/>
      <c r="P3971" s="24"/>
      <c r="Q3971" s="24"/>
    </row>
    <row r="3972" spans="1:27" ht="15" customHeight="1" x14ac:dyDescent="0.2">
      <c r="A3972" s="45"/>
      <c r="B3972" s="84" t="s">
        <v>169</v>
      </c>
      <c r="C3972" s="15">
        <f>AM3936</f>
        <v>5</v>
      </c>
      <c r="D3972" s="83">
        <f t="shared" si="788"/>
        <v>6255</v>
      </c>
      <c r="E3972" s="34">
        <f t="shared" si="789"/>
        <v>4500</v>
      </c>
      <c r="F3972" s="85"/>
      <c r="G3972" s="45"/>
      <c r="H3972" s="45"/>
      <c r="L3972" s="24"/>
      <c r="M3972" s="24"/>
      <c r="N3972" s="24"/>
      <c r="O3972" s="24"/>
      <c r="P3972" s="24"/>
      <c r="Q3972" s="24"/>
    </row>
    <row r="3973" spans="1:27" ht="15" customHeight="1" x14ac:dyDescent="0.2">
      <c r="A3973" s="45"/>
      <c r="B3973" s="84" t="s">
        <v>38</v>
      </c>
      <c r="C3973" s="15">
        <f>AN3936</f>
        <v>2</v>
      </c>
      <c r="D3973" s="83">
        <f t="shared" si="788"/>
        <v>1704</v>
      </c>
      <c r="E3973" s="34">
        <f t="shared" si="789"/>
        <v>1200</v>
      </c>
      <c r="F3973" s="45"/>
      <c r="G3973" s="45"/>
      <c r="H3973" s="45"/>
      <c r="L3973" s="24"/>
      <c r="M3973" s="24"/>
      <c r="N3973" s="24"/>
      <c r="O3973" s="24"/>
      <c r="P3973" s="24"/>
      <c r="Q3973" s="24"/>
    </row>
    <row r="3974" spans="1:27" ht="15" customHeight="1" x14ac:dyDescent="0.2">
      <c r="A3974" s="45"/>
      <c r="B3974" s="84" t="s">
        <v>170</v>
      </c>
      <c r="C3974" s="15">
        <f>AO3936</f>
        <v>19</v>
      </c>
      <c r="D3974" s="83">
        <f>N3966*C3974</f>
        <v>29260</v>
      </c>
      <c r="E3974" s="34">
        <f>P3966*C3974</f>
        <v>20900</v>
      </c>
      <c r="F3974" s="45"/>
      <c r="G3974" s="45"/>
      <c r="H3974" s="45"/>
      <c r="L3974" s="24"/>
      <c r="M3974" s="24"/>
      <c r="N3974" s="24"/>
      <c r="O3974" s="24"/>
      <c r="P3974" s="24"/>
      <c r="Q3974" s="24"/>
    </row>
    <row r="3975" spans="1:27" ht="15" customHeight="1" x14ac:dyDescent="0.2">
      <c r="A3975" s="45"/>
      <c r="B3975" s="53" t="s">
        <v>31</v>
      </c>
      <c r="C3975" s="15">
        <f>AF3936</f>
        <v>1</v>
      </c>
      <c r="D3975" s="83">
        <f>N3957*C3975</f>
        <v>6020</v>
      </c>
      <c r="E3975" s="34">
        <f>P3957*C3975</f>
        <v>4300</v>
      </c>
      <c r="F3975" s="45"/>
      <c r="G3975" s="45"/>
      <c r="H3975" s="45"/>
    </row>
    <row r="3976" spans="1:27" ht="15" customHeight="1" x14ac:dyDescent="0.2">
      <c r="A3976" s="45"/>
      <c r="B3976" s="53" t="s">
        <v>171</v>
      </c>
      <c r="C3976" s="15">
        <f>AH3936</f>
        <v>0</v>
      </c>
      <c r="D3976" s="83">
        <f>N3957*C3976</f>
        <v>0</v>
      </c>
      <c r="E3976" s="34">
        <f>P3957*C3976</f>
        <v>0</v>
      </c>
      <c r="F3976" s="45"/>
      <c r="G3976" s="45"/>
      <c r="H3976" s="45"/>
      <c r="L3976" s="86" t="s">
        <v>172</v>
      </c>
    </row>
    <row r="3977" spans="1:27" ht="15" customHeight="1" x14ac:dyDescent="0.2">
      <c r="A3977" s="45"/>
      <c r="B3977" s="53" t="s">
        <v>151</v>
      </c>
      <c r="C3977" s="15">
        <f>AG3936</f>
        <v>1</v>
      </c>
      <c r="D3977" s="83">
        <f>N3959*C3977</f>
        <v>6525</v>
      </c>
      <c r="E3977" s="34">
        <f>P3959*C3977</f>
        <v>4500</v>
      </c>
      <c r="F3977" s="45"/>
      <c r="G3977" s="45"/>
      <c r="H3977" s="45"/>
    </row>
    <row r="3978" spans="1:27" ht="15" customHeight="1" x14ac:dyDescent="0.2">
      <c r="A3978" s="45"/>
      <c r="B3978" s="53" t="s">
        <v>173</v>
      </c>
      <c r="C3978" s="15">
        <f>AJ3936</f>
        <v>1</v>
      </c>
      <c r="D3978" s="83">
        <f>N3957*C3978</f>
        <v>6020</v>
      </c>
      <c r="E3978" s="34">
        <f>P3957*C3978</f>
        <v>4300</v>
      </c>
      <c r="F3978" s="45"/>
      <c r="G3978" s="45"/>
      <c r="H3978" s="45"/>
      <c r="L3978" s="86" t="s">
        <v>107</v>
      </c>
    </row>
    <row r="3979" spans="1:27" ht="15" customHeight="1" x14ac:dyDescent="0.2">
      <c r="A3979" s="45"/>
      <c r="B3979" s="53" t="s">
        <v>174</v>
      </c>
      <c r="C3979" s="15">
        <f>AE3936</f>
        <v>0</v>
      </c>
      <c r="D3979" s="83">
        <f>N3961*C3979</f>
        <v>0</v>
      </c>
      <c r="E3979" s="34">
        <f>P3957*C3979</f>
        <v>0</v>
      </c>
      <c r="F3979" s="45"/>
      <c r="G3979" s="45"/>
      <c r="H3979" s="45"/>
    </row>
    <row r="3980" spans="1:27" ht="15" customHeight="1" x14ac:dyDescent="0.2">
      <c r="A3980" s="45"/>
      <c r="B3980" s="87" t="s">
        <v>27</v>
      </c>
      <c r="C3980" s="15">
        <f>AB3936</f>
        <v>27</v>
      </c>
      <c r="D3980" s="83">
        <f t="shared" ref="D3980:D3981" si="790">N3949*C3980</f>
        <v>41906.700000000004</v>
      </c>
      <c r="E3980" s="34">
        <f t="shared" ref="E3980:E3981" si="791">P3949*C3980</f>
        <v>29700</v>
      </c>
      <c r="F3980" s="45"/>
      <c r="G3980" s="45"/>
      <c r="H3980" s="45"/>
      <c r="L3980" s="86" t="s">
        <v>175</v>
      </c>
    </row>
    <row r="3981" spans="1:27" ht="15" customHeight="1" x14ac:dyDescent="0.2">
      <c r="A3981" s="45"/>
      <c r="B3981" s="87" t="s">
        <v>28</v>
      </c>
      <c r="C3981" s="15">
        <f>AC3936</f>
        <v>3</v>
      </c>
      <c r="D3981" s="83">
        <f t="shared" si="790"/>
        <v>3780</v>
      </c>
      <c r="E3981" s="34">
        <f t="shared" si="791"/>
        <v>2700</v>
      </c>
      <c r="F3981" s="45"/>
      <c r="G3981" s="45"/>
      <c r="H3981" s="45"/>
      <c r="L3981" s="86" t="s">
        <v>176</v>
      </c>
    </row>
    <row r="3982" spans="1:27" ht="15" customHeight="1" x14ac:dyDescent="0.2">
      <c r="A3982" s="45"/>
      <c r="B3982" s="53" t="s">
        <v>177</v>
      </c>
      <c r="C3982" s="15">
        <f>AD3936</f>
        <v>0</v>
      </c>
      <c r="D3982" s="83">
        <f>N3954*C3982</f>
        <v>0</v>
      </c>
      <c r="E3982" s="34">
        <f>P3954*C3982</f>
        <v>0</v>
      </c>
      <c r="F3982" s="45"/>
      <c r="G3982" s="45"/>
      <c r="H3982" s="45"/>
      <c r="L3982" s="86" t="s">
        <v>178</v>
      </c>
    </row>
    <row r="3983" spans="1:27" ht="15" customHeight="1" x14ac:dyDescent="0.2">
      <c r="A3983" s="45"/>
      <c r="B3983" s="49" t="s">
        <v>94</v>
      </c>
      <c r="C3983" s="33"/>
      <c r="D3983" s="75">
        <f t="shared" ref="D3983:E3983" si="792">SUM(D3970:D3982)</f>
        <v>143050.70000000001</v>
      </c>
      <c r="E3983" s="82">
        <f>SUM(E3970:E3982)</f>
        <v>101800</v>
      </c>
      <c r="F3983" s="41"/>
      <c r="G3983" s="45"/>
      <c r="H3983" s="88"/>
      <c r="L3983" s="86" t="s">
        <v>179</v>
      </c>
    </row>
    <row r="3984" spans="1:27" ht="15" customHeight="1" x14ac:dyDescent="0.2">
      <c r="A3984" s="45"/>
      <c r="B3984" s="78" t="s">
        <v>39</v>
      </c>
      <c r="C3984" s="89">
        <f>AP3936</f>
        <v>0</v>
      </c>
      <c r="D3984" s="83">
        <f>Z3954*C3984</f>
        <v>0</v>
      </c>
      <c r="E3984" s="34">
        <f>AA3954*C3984</f>
        <v>0</v>
      </c>
      <c r="F3984" s="88"/>
      <c r="G3984" s="88"/>
      <c r="H3984" s="88"/>
      <c r="L3984" s="86" t="s">
        <v>180</v>
      </c>
    </row>
    <row r="3985" spans="1:12" ht="15" customHeight="1" x14ac:dyDescent="0.2">
      <c r="A3985" s="45"/>
      <c r="B3985" s="78" t="s">
        <v>40</v>
      </c>
      <c r="C3985" s="90">
        <f>AQ3936</f>
        <v>0</v>
      </c>
      <c r="D3985" s="83">
        <f t="shared" ref="D3985:D3987" si="793">Z3945*C3985</f>
        <v>0</v>
      </c>
      <c r="E3985" s="34">
        <f>AA3945*C3985</f>
        <v>0</v>
      </c>
      <c r="F3985" s="88"/>
      <c r="G3985" s="88"/>
      <c r="H3985" s="88"/>
      <c r="L3985" s="86" t="s">
        <v>181</v>
      </c>
    </row>
    <row r="3986" spans="1:12" ht="15" customHeight="1" x14ac:dyDescent="0.2">
      <c r="A3986" s="45"/>
      <c r="B3986" s="78" t="s">
        <v>33</v>
      </c>
      <c r="C3986" s="90">
        <f>AR3936</f>
        <v>0</v>
      </c>
      <c r="D3986" s="83">
        <f t="shared" si="793"/>
        <v>0</v>
      </c>
      <c r="E3986" s="34">
        <f>P3956*C3986</f>
        <v>0</v>
      </c>
      <c r="F3986" s="88"/>
      <c r="G3986" s="88"/>
      <c r="H3986" s="88"/>
    </row>
    <row r="3987" spans="1:12" ht="15" customHeight="1" x14ac:dyDescent="0.2">
      <c r="A3987" s="45"/>
      <c r="B3987" s="78" t="s">
        <v>32</v>
      </c>
      <c r="C3987" s="90">
        <f>AS3936</f>
        <v>0</v>
      </c>
      <c r="D3987" s="83">
        <f t="shared" si="793"/>
        <v>0</v>
      </c>
      <c r="E3987" s="34">
        <f>AA3946*C3987</f>
        <v>0</v>
      </c>
      <c r="F3987" s="88"/>
      <c r="G3987" s="88"/>
      <c r="H3987" s="88"/>
      <c r="L3987" s="86" t="s">
        <v>140</v>
      </c>
    </row>
    <row r="3988" spans="1:12" ht="15" customHeight="1" x14ac:dyDescent="0.2">
      <c r="A3988" s="45"/>
      <c r="B3988" s="78" t="s">
        <v>41</v>
      </c>
      <c r="C3988" s="90">
        <f>AT3936</f>
        <v>0</v>
      </c>
      <c r="D3988" s="83">
        <f>Z3953*C3988</f>
        <v>0</v>
      </c>
      <c r="E3988" s="34">
        <f>AA3953*C3988</f>
        <v>0</v>
      </c>
      <c r="F3988" s="88"/>
      <c r="G3988" s="88"/>
      <c r="H3988" s="88"/>
    </row>
    <row r="3989" spans="1:12" ht="15" customHeight="1" x14ac:dyDescent="0.2">
      <c r="A3989" s="45"/>
      <c r="B3989" s="78" t="s">
        <v>42</v>
      </c>
      <c r="C3989" s="90">
        <f>AU3936</f>
        <v>0</v>
      </c>
      <c r="D3989" s="83">
        <f>Z3948*C3989</f>
        <v>0</v>
      </c>
      <c r="E3989" s="34">
        <f>AA3948*C3989</f>
        <v>0</v>
      </c>
      <c r="F3989" s="88"/>
      <c r="G3989" s="88"/>
      <c r="H3989" s="88"/>
      <c r="L3989" s="86" t="s">
        <v>182</v>
      </c>
    </row>
    <row r="3990" spans="1:12" ht="15" customHeight="1" x14ac:dyDescent="0.2">
      <c r="A3990" s="45"/>
      <c r="B3990" s="78" t="s">
        <v>43</v>
      </c>
      <c r="C3990" s="90">
        <f>AV3936</f>
        <v>0</v>
      </c>
      <c r="D3990" s="83">
        <f t="shared" ref="D3990:D3992" si="794">Z3950*C3990</f>
        <v>0</v>
      </c>
      <c r="E3990" s="34">
        <f>AA3950*C3990</f>
        <v>0</v>
      </c>
      <c r="F3990" s="88"/>
      <c r="G3990" s="88"/>
      <c r="H3990" s="88"/>
      <c r="L3990" s="86" t="s">
        <v>183</v>
      </c>
    </row>
    <row r="3991" spans="1:12" ht="15" customHeight="1" x14ac:dyDescent="0.2">
      <c r="A3991" s="45"/>
      <c r="B3991" s="78" t="s">
        <v>44</v>
      </c>
      <c r="C3991" s="90">
        <f>AW3936</f>
        <v>0</v>
      </c>
      <c r="D3991" s="83">
        <f t="shared" si="794"/>
        <v>0</v>
      </c>
      <c r="E3991" s="34">
        <f>AA3952*C3991</f>
        <v>0</v>
      </c>
      <c r="F3991" s="88"/>
      <c r="G3991" s="88"/>
      <c r="H3991" s="88"/>
      <c r="L3991" s="86" t="s">
        <v>184</v>
      </c>
    </row>
    <row r="3992" spans="1:12" ht="15" customHeight="1" x14ac:dyDescent="0.2">
      <c r="A3992" s="45"/>
      <c r="B3992" s="78" t="s">
        <v>45</v>
      </c>
      <c r="C3992" s="90">
        <f>AX3936</f>
        <v>0</v>
      </c>
      <c r="D3992" s="83">
        <f t="shared" si="794"/>
        <v>0</v>
      </c>
      <c r="E3992" s="34">
        <f>AA3951*C3992</f>
        <v>0</v>
      </c>
      <c r="F3992" s="88"/>
      <c r="G3992" s="88"/>
      <c r="H3992" s="88"/>
    </row>
    <row r="3993" spans="1:12" ht="15" customHeight="1" x14ac:dyDescent="0.2">
      <c r="A3993" s="45"/>
      <c r="B3993" s="78" t="s">
        <v>46</v>
      </c>
      <c r="C3993" s="90">
        <f>AY3936</f>
        <v>0</v>
      </c>
      <c r="D3993" s="83">
        <f>Z3949*C3993</f>
        <v>0</v>
      </c>
      <c r="E3993" s="34">
        <f>AA3949*C3993</f>
        <v>0</v>
      </c>
      <c r="F3993" s="88"/>
      <c r="G3993" s="88"/>
      <c r="H3993" s="88"/>
      <c r="L3993" s="86" t="s">
        <v>160</v>
      </c>
    </row>
    <row r="3994" spans="1:12" ht="15" customHeight="1" x14ac:dyDescent="0.2">
      <c r="A3994" s="45"/>
      <c r="B3994" s="53"/>
      <c r="C3994" s="89"/>
      <c r="D3994" s="83">
        <f t="shared" ref="D3994:D3995" si="795">Z3954*C3994</f>
        <v>0</v>
      </c>
      <c r="E3994" s="34">
        <f t="shared" ref="E3994:E3995" si="796">P3964*C3994</f>
        <v>0</v>
      </c>
      <c r="F3994" s="88"/>
      <c r="G3994" s="88"/>
      <c r="H3994" s="88"/>
    </row>
    <row r="3995" spans="1:12" ht="15" customHeight="1" x14ac:dyDescent="0.2">
      <c r="A3995" s="45"/>
      <c r="B3995" s="53"/>
      <c r="C3995" s="89"/>
      <c r="D3995" s="83">
        <f t="shared" si="795"/>
        <v>0</v>
      </c>
      <c r="E3995" s="34">
        <f t="shared" si="796"/>
        <v>0</v>
      </c>
      <c r="F3995" s="88"/>
      <c r="G3995" s="88"/>
      <c r="H3995" s="88"/>
      <c r="L3995" s="86" t="s">
        <v>185</v>
      </c>
    </row>
    <row r="3996" spans="1:12" ht="15" customHeight="1" x14ac:dyDescent="0.2">
      <c r="A3996" s="45"/>
      <c r="B3996" s="91"/>
      <c r="C3996" s="91"/>
      <c r="D3996" s="92">
        <f t="shared" ref="D3996:E3996" si="797">SUM(D3984:D3995)</f>
        <v>0</v>
      </c>
      <c r="E3996" s="93">
        <f t="shared" si="797"/>
        <v>0</v>
      </c>
      <c r="F3996" s="41"/>
      <c r="G3996" s="88"/>
      <c r="H3996" s="45"/>
      <c r="L3996" s="86" t="s">
        <v>186</v>
      </c>
    </row>
    <row r="3997" spans="1:12" ht="15" customHeight="1" x14ac:dyDescent="0.2">
      <c r="A3997" s="45"/>
      <c r="B3997" s="33" t="s">
        <v>187</v>
      </c>
      <c r="C3997" s="61"/>
      <c r="D3997" s="94">
        <f>SUM(D3969,D3958,D3983,D3996)</f>
        <v>262053.3308</v>
      </c>
      <c r="E3997" s="95">
        <f>SUM(E3996,E3969,E3958,E3983)</f>
        <v>184807.6</v>
      </c>
      <c r="F3997" s="92">
        <f>SUM(F3996,F3983,F3972,F3958)</f>
        <v>0</v>
      </c>
      <c r="G3997" s="45"/>
      <c r="H3997" s="45"/>
      <c r="L3997" s="86" t="s">
        <v>188</v>
      </c>
    </row>
    <row r="3998" spans="1:12" ht="15" customHeight="1" x14ac:dyDescent="0.2">
      <c r="A3998" s="45"/>
      <c r="B3998" s="45"/>
      <c r="C3998" s="45"/>
      <c r="D3998" s="45"/>
      <c r="E3998" s="45"/>
      <c r="F3998" s="45"/>
      <c r="G3998" s="45"/>
      <c r="H3998" s="45"/>
    </row>
    <row r="3999" spans="1:12" ht="15" customHeight="1" x14ac:dyDescent="0.2">
      <c r="L3999" s="86" t="s">
        <v>189</v>
      </c>
    </row>
    <row r="4001" spans="2:26" ht="15" customHeight="1" x14ac:dyDescent="0.2">
      <c r="L4001" s="86" t="s">
        <v>190</v>
      </c>
    </row>
    <row r="4002" spans="2:26" ht="15" customHeight="1" x14ac:dyDescent="0.2">
      <c r="L4002" s="86" t="s">
        <v>191</v>
      </c>
    </row>
    <row r="4003" spans="2:26" ht="15" customHeight="1" x14ac:dyDescent="0.2">
      <c r="L4003" s="24" t="s">
        <v>192</v>
      </c>
      <c r="M4003" s="24"/>
      <c r="N4003" s="24"/>
      <c r="O4003" s="24"/>
      <c r="P4003" s="24"/>
      <c r="Q4003" s="24"/>
      <c r="R4003" s="24"/>
      <c r="S4003" s="24"/>
    </row>
    <row r="4004" spans="2:26" ht="15" customHeight="1" x14ac:dyDescent="0.2">
      <c r="B4004" s="33"/>
      <c r="C4004" s="96"/>
      <c r="D4004" s="96" t="s">
        <v>193</v>
      </c>
      <c r="E4004" s="96"/>
      <c r="F4004" s="96"/>
      <c r="G4004" s="96"/>
      <c r="H4004" s="33" t="s">
        <v>193</v>
      </c>
      <c r="I4004" s="96"/>
      <c r="J4004" s="96"/>
      <c r="K4004" s="96"/>
      <c r="L4004" s="33" t="s">
        <v>194</v>
      </c>
      <c r="M4004" s="96"/>
      <c r="N4004" s="96"/>
      <c r="O4004" s="96"/>
      <c r="P4004" s="96"/>
      <c r="Q4004" s="96"/>
      <c r="R4004" s="96"/>
      <c r="S4004" s="96"/>
      <c r="T4004" s="96"/>
      <c r="U4004" s="96"/>
      <c r="V4004" s="96"/>
      <c r="W4004" s="96"/>
      <c r="X4004" s="96"/>
      <c r="Y4004" s="96"/>
      <c r="Z4004" s="96"/>
    </row>
    <row r="4005" spans="2:26" ht="15" customHeight="1" x14ac:dyDescent="0.2">
      <c r="B4005" s="33" t="s">
        <v>195</v>
      </c>
      <c r="C4005" s="96" t="s">
        <v>101</v>
      </c>
      <c r="D4005" s="96"/>
      <c r="E4005" s="96"/>
      <c r="F4005" s="96"/>
      <c r="G4005" s="96"/>
      <c r="H4005" s="33"/>
      <c r="I4005" s="96"/>
      <c r="J4005" s="96"/>
      <c r="K4005" s="96"/>
      <c r="L4005" s="33" t="s">
        <v>196</v>
      </c>
      <c r="M4005" s="97">
        <f t="shared" ref="M4005:M4006" si="798">V4036*1.35</f>
        <v>0</v>
      </c>
      <c r="N4005" s="96"/>
      <c r="O4005" s="96"/>
      <c r="P4005" s="96"/>
      <c r="Q4005" s="96"/>
      <c r="R4005" s="96"/>
      <c r="S4005" s="96"/>
      <c r="T4005" s="96"/>
      <c r="U4005" s="96"/>
      <c r="V4005" s="96"/>
      <c r="W4005" s="96"/>
      <c r="X4005" s="96"/>
      <c r="Y4005" s="96"/>
      <c r="Z4005" s="96"/>
    </row>
    <row r="4006" spans="2:26" ht="15" customHeight="1" x14ac:dyDescent="0.2">
      <c r="B4006" s="33" t="s">
        <v>104</v>
      </c>
      <c r="C4006" s="98">
        <v>651</v>
      </c>
      <c r="D4006" s="96">
        <v>434</v>
      </c>
      <c r="E4006" s="96">
        <f t="shared" ref="E4006:E4009" si="799">D4006*50%</f>
        <v>217</v>
      </c>
      <c r="F4006" s="96"/>
      <c r="G4006" s="96"/>
      <c r="H4006" s="33" t="s">
        <v>197</v>
      </c>
      <c r="I4006" s="96"/>
      <c r="J4006" s="96"/>
      <c r="K4006" s="96"/>
      <c r="L4006" s="33" t="s">
        <v>198</v>
      </c>
      <c r="M4006" s="97">
        <f t="shared" si="798"/>
        <v>0</v>
      </c>
      <c r="N4006" s="96"/>
      <c r="O4006" s="96"/>
      <c r="P4006" s="96"/>
      <c r="Q4006" s="96"/>
      <c r="R4006" s="96"/>
      <c r="S4006" s="96"/>
      <c r="T4006" s="96"/>
      <c r="U4006" s="96"/>
      <c r="V4006" s="96"/>
      <c r="W4006" s="96"/>
      <c r="X4006" s="96"/>
      <c r="Y4006" s="96"/>
      <c r="Z4006" s="96"/>
    </row>
    <row r="4007" spans="2:26" ht="15" customHeight="1" x14ac:dyDescent="0.2">
      <c r="B4007" s="33" t="s">
        <v>108</v>
      </c>
      <c r="C4007" s="98">
        <v>651</v>
      </c>
      <c r="D4007" s="96">
        <v>434</v>
      </c>
      <c r="E4007" s="96">
        <f t="shared" si="799"/>
        <v>217</v>
      </c>
      <c r="F4007" s="96"/>
      <c r="G4007" s="96"/>
      <c r="H4007" s="33" t="s">
        <v>102</v>
      </c>
      <c r="I4007" s="98">
        <v>8000.2</v>
      </c>
      <c r="J4007" s="96">
        <v>6450</v>
      </c>
      <c r="K4007" s="96">
        <v>1935</v>
      </c>
      <c r="L4007" s="33" t="s">
        <v>199</v>
      </c>
      <c r="M4007" s="97">
        <f>V4038*1.4</f>
        <v>0</v>
      </c>
      <c r="N4007" s="96"/>
      <c r="O4007" s="96"/>
      <c r="P4007" s="96"/>
      <c r="Q4007" s="96"/>
      <c r="R4007" s="96"/>
      <c r="S4007" s="96"/>
      <c r="T4007" s="96"/>
      <c r="U4007" s="96"/>
      <c r="V4007" s="96"/>
      <c r="W4007" s="96"/>
      <c r="X4007" s="96"/>
      <c r="Y4007" s="96"/>
      <c r="Z4007" s="96"/>
    </row>
    <row r="4008" spans="2:26" ht="15" customHeight="1" x14ac:dyDescent="0.2">
      <c r="B4008" s="33" t="s">
        <v>111</v>
      </c>
      <c r="C4008" s="98">
        <v>900</v>
      </c>
      <c r="D4008" s="96">
        <v>600</v>
      </c>
      <c r="E4008" s="96">
        <f t="shared" si="799"/>
        <v>300</v>
      </c>
      <c r="F4008" s="96"/>
      <c r="G4008" s="96"/>
      <c r="H4008" s="33" t="s">
        <v>105</v>
      </c>
      <c r="I4008" s="98">
        <v>8000.2</v>
      </c>
      <c r="J4008" s="96">
        <v>6450</v>
      </c>
      <c r="K4008" s="96">
        <v>1935</v>
      </c>
      <c r="L4008" s="33" t="s">
        <v>200</v>
      </c>
      <c r="M4008" s="97">
        <f t="shared" ref="M4008:M4010" si="800">V4039*1.35</f>
        <v>0</v>
      </c>
      <c r="N4008" s="96"/>
      <c r="O4008" s="96"/>
      <c r="P4008" s="96"/>
      <c r="Q4008" s="96"/>
      <c r="R4008" s="96"/>
      <c r="S4008" s="96"/>
      <c r="T4008" s="96"/>
      <c r="U4008" s="96"/>
      <c r="V4008" s="96"/>
      <c r="W4008" s="96"/>
      <c r="X4008" s="96"/>
      <c r="Y4008" s="96"/>
      <c r="Z4008" s="96"/>
    </row>
    <row r="4009" spans="2:26" ht="15" customHeight="1" x14ac:dyDescent="0.2">
      <c r="B4009" s="33" t="s">
        <v>113</v>
      </c>
      <c r="C4009" s="98">
        <v>900</v>
      </c>
      <c r="D4009" s="96">
        <v>600</v>
      </c>
      <c r="E4009" s="96">
        <f t="shared" si="799"/>
        <v>300</v>
      </c>
      <c r="F4009" s="96"/>
      <c r="G4009" s="96"/>
      <c r="H4009" s="33" t="s">
        <v>201</v>
      </c>
      <c r="I4009" s="98">
        <v>4550</v>
      </c>
      <c r="J4009" s="96">
        <v>3500</v>
      </c>
      <c r="K4009" s="96">
        <v>1050</v>
      </c>
      <c r="L4009" s="33" t="s">
        <v>202</v>
      </c>
      <c r="M4009" s="97">
        <f t="shared" si="800"/>
        <v>0</v>
      </c>
      <c r="N4009" s="96"/>
      <c r="O4009" s="96"/>
      <c r="P4009" s="96"/>
      <c r="Q4009" s="96"/>
      <c r="R4009" s="96"/>
      <c r="S4009" s="96"/>
      <c r="T4009" s="96"/>
      <c r="U4009" s="96"/>
      <c r="V4009" s="96"/>
      <c r="W4009" s="96"/>
      <c r="X4009" s="96"/>
      <c r="Y4009" s="96"/>
      <c r="Z4009" s="96"/>
    </row>
    <row r="4010" spans="2:26" ht="15" customHeight="1" x14ac:dyDescent="0.2">
      <c r="B4010" s="33" t="s">
        <v>117</v>
      </c>
      <c r="C4010" s="98">
        <v>1304.19</v>
      </c>
      <c r="D4010" s="98">
        <v>1011</v>
      </c>
      <c r="E4010" s="96">
        <v>293</v>
      </c>
      <c r="F4010" s="96"/>
      <c r="G4010" s="96"/>
      <c r="H4010" s="33" t="s">
        <v>132</v>
      </c>
      <c r="I4010" s="98">
        <v>7605</v>
      </c>
      <c r="J4010" s="96">
        <v>6450</v>
      </c>
      <c r="K4010" s="96">
        <v>1935</v>
      </c>
      <c r="L4010" s="33" t="s">
        <v>203</v>
      </c>
      <c r="M4010" s="97">
        <f t="shared" si="800"/>
        <v>0</v>
      </c>
      <c r="N4010" s="96"/>
      <c r="O4010" s="96"/>
      <c r="P4010" s="96"/>
      <c r="Q4010" s="96"/>
      <c r="R4010" s="96"/>
      <c r="S4010" s="96"/>
      <c r="T4010" s="96"/>
      <c r="U4010" s="96"/>
      <c r="V4010" s="96"/>
      <c r="W4010" s="96"/>
      <c r="X4010" s="96"/>
      <c r="Y4010" s="96"/>
      <c r="Z4010" s="96"/>
    </row>
    <row r="4011" spans="2:26" ht="15" customHeight="1" x14ac:dyDescent="0.2">
      <c r="B4011" s="33" t="s">
        <v>121</v>
      </c>
      <c r="C4011" s="98">
        <v>1006.5</v>
      </c>
      <c r="D4011" s="96">
        <v>677</v>
      </c>
      <c r="E4011" s="96">
        <f>D4011*50%</f>
        <v>338.5</v>
      </c>
      <c r="F4011" s="96"/>
      <c r="G4011" s="96"/>
      <c r="H4011" s="33" t="s">
        <v>137</v>
      </c>
      <c r="I4011" s="98">
        <v>5751.2</v>
      </c>
      <c r="J4011" s="96">
        <v>4625</v>
      </c>
      <c r="K4011" s="96">
        <v>1387.5</v>
      </c>
      <c r="L4011" s="33"/>
      <c r="M4011" s="96"/>
      <c r="N4011" s="96"/>
      <c r="O4011" s="96"/>
      <c r="P4011" s="96"/>
      <c r="Q4011" s="96"/>
      <c r="R4011" s="96"/>
      <c r="S4011" s="96"/>
      <c r="T4011" s="96"/>
      <c r="U4011" s="96"/>
      <c r="V4011" s="96"/>
      <c r="W4011" s="96"/>
      <c r="X4011" s="96"/>
      <c r="Y4011" s="96"/>
      <c r="Z4011" s="96"/>
    </row>
    <row r="4012" spans="2:26" ht="15" customHeight="1" x14ac:dyDescent="0.2">
      <c r="B4012" s="33" t="s">
        <v>126</v>
      </c>
      <c r="C4012" s="98">
        <v>1050.32</v>
      </c>
      <c r="D4012" s="96">
        <v>691</v>
      </c>
      <c r="E4012" s="96">
        <v>359</v>
      </c>
      <c r="F4012" s="96"/>
      <c r="G4012" s="96"/>
      <c r="H4012" s="33" t="s">
        <v>142</v>
      </c>
      <c r="I4012" s="98">
        <v>8000.2</v>
      </c>
      <c r="J4012" s="96">
        <v>6450</v>
      </c>
      <c r="K4012" s="96">
        <v>1935</v>
      </c>
      <c r="L4012" s="33"/>
      <c r="M4012" s="96"/>
      <c r="N4012" s="96"/>
      <c r="O4012" s="96"/>
      <c r="P4012" s="96"/>
      <c r="Q4012" s="96"/>
      <c r="R4012" s="96"/>
      <c r="S4012" s="96"/>
      <c r="T4012" s="96"/>
      <c r="U4012" s="96"/>
      <c r="V4012" s="96"/>
      <c r="W4012" s="96"/>
      <c r="X4012" s="96"/>
      <c r="Y4012" s="96"/>
      <c r="Z4012" s="96"/>
    </row>
    <row r="4013" spans="2:26" ht="15" customHeight="1" x14ac:dyDescent="0.2">
      <c r="B4013" s="33" t="s">
        <v>141</v>
      </c>
      <c r="C4013" s="98">
        <v>1850.8</v>
      </c>
      <c r="D4013" s="96">
        <v>1322</v>
      </c>
      <c r="E4013" s="96">
        <v>529</v>
      </c>
      <c r="F4013" s="96"/>
      <c r="G4013" s="96"/>
      <c r="H4013" s="33" t="s">
        <v>145</v>
      </c>
      <c r="I4013" s="98">
        <v>8000.2</v>
      </c>
      <c r="J4013" s="96">
        <v>6450</v>
      </c>
      <c r="K4013" s="96">
        <v>1935</v>
      </c>
      <c r="L4013" s="33"/>
      <c r="M4013" s="96"/>
      <c r="N4013" s="96"/>
      <c r="O4013" s="96"/>
      <c r="P4013" s="96"/>
      <c r="Q4013" s="96"/>
      <c r="R4013" s="96"/>
      <c r="S4013" s="96"/>
      <c r="T4013" s="96"/>
      <c r="U4013" s="96"/>
      <c r="V4013" s="96"/>
      <c r="W4013" s="96"/>
      <c r="X4013" s="96"/>
      <c r="Y4013" s="96"/>
      <c r="Z4013" s="96"/>
    </row>
    <row r="4014" spans="2:26" ht="15" customHeight="1" x14ac:dyDescent="0.2">
      <c r="B4014" s="33" t="s">
        <v>144</v>
      </c>
      <c r="C4014" s="98">
        <v>3005.85</v>
      </c>
      <c r="D4014" s="96">
        <v>2078</v>
      </c>
      <c r="E4014" s="96">
        <v>933</v>
      </c>
      <c r="F4014" s="96"/>
      <c r="G4014" s="96"/>
      <c r="H4014" s="33"/>
      <c r="I4014" s="96"/>
      <c r="J4014" s="96"/>
      <c r="K4014" s="96"/>
      <c r="L4014" s="33"/>
      <c r="M4014" s="96"/>
      <c r="N4014" s="96"/>
      <c r="O4014" s="96"/>
      <c r="P4014" s="96"/>
      <c r="Q4014" s="96"/>
      <c r="R4014" s="96"/>
      <c r="S4014" s="96"/>
      <c r="T4014" s="96"/>
      <c r="U4014" s="96"/>
      <c r="V4014" s="96"/>
      <c r="W4014" s="96"/>
      <c r="X4014" s="96"/>
      <c r="Y4014" s="96"/>
      <c r="Z4014" s="96"/>
    </row>
    <row r="4015" spans="2:26" ht="15" customHeight="1" x14ac:dyDescent="0.2">
      <c r="B4015" s="33" t="s">
        <v>147</v>
      </c>
      <c r="C4015" s="98">
        <v>5500.6</v>
      </c>
      <c r="D4015" s="96">
        <v>3929</v>
      </c>
      <c r="E4015" s="96">
        <v>1572</v>
      </c>
      <c r="F4015" s="96"/>
      <c r="G4015" s="96"/>
      <c r="H4015" s="33"/>
      <c r="I4015" s="96"/>
      <c r="J4015" s="96"/>
      <c r="K4015" s="96"/>
      <c r="L4015" s="33"/>
      <c r="M4015" s="96"/>
      <c r="N4015" s="96"/>
      <c r="O4015" s="96"/>
      <c r="P4015" s="96"/>
      <c r="Q4015" s="96"/>
      <c r="R4015" s="96"/>
      <c r="S4015" s="96"/>
      <c r="T4015" s="96"/>
      <c r="U4015" s="96"/>
      <c r="V4015" s="96"/>
      <c r="W4015" s="96"/>
      <c r="X4015" s="96"/>
      <c r="Y4015" s="96"/>
      <c r="Z4015" s="96"/>
    </row>
    <row r="4016" spans="2:26" ht="15" customHeight="1" x14ac:dyDescent="0.2">
      <c r="B4016" s="33" t="s">
        <v>150</v>
      </c>
      <c r="C4016" s="98">
        <v>6202</v>
      </c>
      <c r="D4016" s="96">
        <v>4430</v>
      </c>
      <c r="E4016" s="96">
        <v>1772</v>
      </c>
      <c r="F4016" s="96"/>
      <c r="G4016" s="96"/>
      <c r="H4016" s="33"/>
      <c r="I4016" s="96"/>
      <c r="J4016" s="96"/>
      <c r="K4016" s="96"/>
      <c r="L4016" s="33"/>
      <c r="M4016" s="96"/>
      <c r="N4016" s="96"/>
      <c r="O4016" s="96"/>
      <c r="P4016" s="96"/>
      <c r="Q4016" s="96"/>
      <c r="R4016" s="96"/>
      <c r="S4016" s="96"/>
      <c r="T4016" s="96"/>
      <c r="U4016" s="96"/>
      <c r="V4016" s="96"/>
      <c r="W4016" s="96"/>
      <c r="X4016" s="96"/>
      <c r="Y4016" s="96"/>
      <c r="Z4016" s="96"/>
    </row>
    <row r="4017" spans="2:33" ht="15" customHeight="1" x14ac:dyDescent="0.2">
      <c r="B4017" s="33" t="s">
        <v>152</v>
      </c>
      <c r="C4017" s="98">
        <v>6202</v>
      </c>
      <c r="D4017" s="96">
        <v>4430</v>
      </c>
      <c r="E4017" s="96">
        <v>1772</v>
      </c>
      <c r="F4017" s="96"/>
      <c r="G4017" s="96"/>
      <c r="H4017" s="33"/>
      <c r="I4017" s="96"/>
      <c r="J4017" s="96"/>
      <c r="K4017" s="96"/>
      <c r="L4017" s="33"/>
      <c r="M4017" s="96"/>
      <c r="N4017" s="96"/>
      <c r="O4017" s="96"/>
      <c r="P4017" s="96"/>
      <c r="Q4017" s="96"/>
      <c r="R4017" s="96"/>
      <c r="S4017" s="96"/>
      <c r="T4017" s="96"/>
      <c r="U4017" s="96"/>
      <c r="V4017" s="96"/>
      <c r="W4017" s="96"/>
      <c r="X4017" s="96"/>
      <c r="Y4017" s="96"/>
      <c r="Z4017" s="96"/>
    </row>
    <row r="4018" spans="2:33" ht="15" customHeight="1" x14ac:dyDescent="0.2">
      <c r="B4018" s="33" t="s">
        <v>155</v>
      </c>
      <c r="C4018" s="98">
        <v>7301</v>
      </c>
      <c r="D4018" s="96">
        <v>5770</v>
      </c>
      <c r="E4018" s="96">
        <v>2086</v>
      </c>
      <c r="F4018" s="96"/>
      <c r="G4018" s="96"/>
      <c r="H4018" s="33"/>
      <c r="I4018" s="96"/>
      <c r="J4018" s="96"/>
      <c r="K4018" s="96"/>
      <c r="L4018" s="33"/>
      <c r="M4018" s="96"/>
      <c r="N4018" s="96"/>
      <c r="O4018" s="96"/>
      <c r="P4018" s="96"/>
      <c r="Q4018" s="96"/>
      <c r="R4018" s="96"/>
      <c r="S4018" s="96"/>
      <c r="T4018" s="96"/>
      <c r="U4018" s="96"/>
      <c r="V4018" s="96"/>
      <c r="W4018" s="96"/>
      <c r="X4018" s="96"/>
      <c r="Y4018" s="96"/>
      <c r="Z4018" s="96"/>
    </row>
    <row r="4019" spans="2:33" ht="15" customHeight="1" x14ac:dyDescent="0.2">
      <c r="B4019" s="33" t="s">
        <v>157</v>
      </c>
      <c r="C4019" s="98">
        <v>3800</v>
      </c>
      <c r="D4019" s="96">
        <v>3600</v>
      </c>
      <c r="E4019" s="96">
        <v>894</v>
      </c>
      <c r="F4019" s="96"/>
      <c r="G4019" s="96"/>
      <c r="H4019" s="33"/>
      <c r="I4019" s="96"/>
      <c r="J4019" s="96"/>
      <c r="K4019" s="96"/>
      <c r="L4019" s="33"/>
      <c r="M4019" s="96"/>
      <c r="N4019" s="96"/>
      <c r="O4019" s="96"/>
      <c r="P4019" s="96"/>
      <c r="Q4019" s="96"/>
      <c r="R4019" s="96"/>
      <c r="S4019" s="96"/>
      <c r="T4019" s="96"/>
      <c r="U4019" s="96"/>
      <c r="V4019" s="96"/>
      <c r="W4019" s="96"/>
      <c r="X4019" s="96"/>
      <c r="Y4019" s="96"/>
      <c r="Z4019" s="96"/>
    </row>
    <row r="4020" spans="2:33" ht="15" customHeight="1" x14ac:dyDescent="0.2">
      <c r="C4020" s="86">
        <f>D4020+E4020</f>
        <v>2002</v>
      </c>
      <c r="D4020" s="86">
        <v>1300</v>
      </c>
      <c r="E4020" s="86">
        <f>D4020*54%</f>
        <v>702</v>
      </c>
    </row>
    <row r="4027" spans="2:33" s="291" customFormat="1" ht="31.5" customHeight="1" x14ac:dyDescent="0.2"/>
    <row r="4030" spans="2:33" ht="15" customHeight="1" x14ac:dyDescent="0.2">
      <c r="AA4030" s="99"/>
      <c r="AB4030" s="99"/>
      <c r="AC4030" s="99"/>
      <c r="AD4030" s="99"/>
    </row>
    <row r="4031" spans="2:33" ht="15" customHeight="1" x14ac:dyDescent="0.2">
      <c r="AA4031" s="99"/>
      <c r="AB4031" s="99"/>
      <c r="AC4031" s="99"/>
      <c r="AD4031" s="99"/>
      <c r="AE4031" s="99"/>
      <c r="AF4031" s="99"/>
      <c r="AG4031" s="99"/>
    </row>
    <row r="4032" spans="2:33" ht="15" customHeight="1" x14ac:dyDescent="0.2">
      <c r="AA4032" s="99"/>
      <c r="AB4032" s="100" t="s">
        <v>204</v>
      </c>
      <c r="AC4032" s="101" t="s">
        <v>205</v>
      </c>
      <c r="AD4032" s="100" t="s">
        <v>206</v>
      </c>
      <c r="AE4032" s="100" t="s">
        <v>207</v>
      </c>
      <c r="AF4032" s="100" t="s">
        <v>208</v>
      </c>
      <c r="AG4032" s="99"/>
    </row>
    <row r="4033" spans="1:53" ht="15" customHeight="1" x14ac:dyDescent="0.2">
      <c r="AA4033" s="99"/>
      <c r="AB4033" s="100" t="s">
        <v>209</v>
      </c>
      <c r="AC4033" s="102">
        <v>45330</v>
      </c>
      <c r="AD4033" s="100">
        <v>24417</v>
      </c>
      <c r="AE4033" s="100"/>
      <c r="AF4033" s="103">
        <v>45333</v>
      </c>
      <c r="AG4033" s="99"/>
    </row>
    <row r="4034" spans="1:53" ht="15" customHeight="1" x14ac:dyDescent="0.2">
      <c r="A4034" s="1" t="s">
        <v>0</v>
      </c>
      <c r="B4034" s="1" t="s">
        <v>1</v>
      </c>
      <c r="C4034" s="2" t="s">
        <v>2</v>
      </c>
      <c r="D4034" s="2" t="s">
        <v>3</v>
      </c>
      <c r="E4034" s="2" t="s">
        <v>4</v>
      </c>
      <c r="F4034" s="2" t="s">
        <v>5</v>
      </c>
      <c r="G4034" s="2" t="s">
        <v>6</v>
      </c>
      <c r="H4034" s="2" t="s">
        <v>7</v>
      </c>
      <c r="I4034" s="2" t="s">
        <v>8</v>
      </c>
      <c r="J4034" s="2" t="s">
        <v>9</v>
      </c>
      <c r="K4034" s="2" t="s">
        <v>10</v>
      </c>
      <c r="L4034" s="2" t="s">
        <v>11</v>
      </c>
      <c r="M4034" s="2" t="s">
        <v>12</v>
      </c>
      <c r="N4034" s="2" t="s">
        <v>13</v>
      </c>
      <c r="O4034" s="2" t="s">
        <v>14</v>
      </c>
      <c r="P4034" s="1" t="s">
        <v>15</v>
      </c>
      <c r="Q4034" s="1" t="s">
        <v>16</v>
      </c>
      <c r="R4034" s="3" t="s">
        <v>17</v>
      </c>
      <c r="S4034" s="3" t="s">
        <v>18</v>
      </c>
      <c r="T4034" s="3" t="s">
        <v>19</v>
      </c>
      <c r="U4034" s="4" t="s">
        <v>20</v>
      </c>
      <c r="V4034" s="3" t="s">
        <v>21</v>
      </c>
      <c r="W4034" s="3" t="s">
        <v>22</v>
      </c>
      <c r="X4034" s="4" t="s">
        <v>23</v>
      </c>
      <c r="Y4034" s="5" t="s">
        <v>24</v>
      </c>
      <c r="Z4034" s="5" t="s">
        <v>25</v>
      </c>
      <c r="AA4034" s="5" t="s">
        <v>26</v>
      </c>
      <c r="AB4034" s="6" t="s">
        <v>27</v>
      </c>
      <c r="AC4034" s="6" t="s">
        <v>28</v>
      </c>
      <c r="AD4034" s="7" t="s">
        <v>29</v>
      </c>
      <c r="AE4034" s="6" t="s">
        <v>30</v>
      </c>
      <c r="AF4034" s="8" t="s">
        <v>31</v>
      </c>
      <c r="AG4034" s="8" t="s">
        <v>32</v>
      </c>
      <c r="AH4034" s="8" t="s">
        <v>33</v>
      </c>
      <c r="AI4034" s="8"/>
      <c r="AJ4034" s="8" t="s">
        <v>34</v>
      </c>
      <c r="AK4034" s="8" t="s">
        <v>35</v>
      </c>
      <c r="AL4034" s="8" t="s">
        <v>36</v>
      </c>
      <c r="AM4034" s="8" t="s">
        <v>37</v>
      </c>
      <c r="AN4034" s="8" t="s">
        <v>38</v>
      </c>
      <c r="AO4034" s="8"/>
      <c r="AP4034" s="9" t="s">
        <v>39</v>
      </c>
      <c r="AQ4034" s="9" t="s">
        <v>40</v>
      </c>
      <c r="AR4034" s="9" t="s">
        <v>33</v>
      </c>
      <c r="AS4034" s="9" t="s">
        <v>32</v>
      </c>
      <c r="AT4034" s="9" t="s">
        <v>41</v>
      </c>
      <c r="AU4034" s="9" t="s">
        <v>42</v>
      </c>
      <c r="AV4034" s="9" t="s">
        <v>43</v>
      </c>
      <c r="AW4034" s="9" t="s">
        <v>44</v>
      </c>
      <c r="AX4034" s="9" t="s">
        <v>45</v>
      </c>
      <c r="AY4034" s="9" t="s">
        <v>46</v>
      </c>
      <c r="AZ4034" s="10"/>
      <c r="BA4034" s="10"/>
    </row>
    <row r="4035" spans="1:53" ht="15" customHeight="1" x14ac:dyDescent="0.2">
      <c r="A4035" s="11"/>
      <c r="B4035" s="11">
        <v>1</v>
      </c>
      <c r="C4035" s="11" t="s">
        <v>47</v>
      </c>
      <c r="D4035" s="11"/>
      <c r="E4035" s="11"/>
      <c r="F4035" s="11"/>
      <c r="G4035" s="11"/>
      <c r="H4035" s="11"/>
      <c r="I4035" s="11"/>
      <c r="J4035" s="11"/>
      <c r="K4035" s="11"/>
      <c r="L4035" s="11"/>
      <c r="M4035" s="11"/>
      <c r="N4035" s="11"/>
      <c r="O4035" s="11"/>
      <c r="P4035" s="11"/>
      <c r="Q4035" s="11"/>
      <c r="R4035" s="11"/>
      <c r="S4035" s="11"/>
      <c r="T4035" s="11"/>
      <c r="U4035" s="11"/>
      <c r="V4035" s="11"/>
      <c r="W4035" s="11"/>
      <c r="X4035" s="11"/>
      <c r="Y4035" s="11"/>
      <c r="Z4035" s="11"/>
      <c r="AA4035" s="11"/>
      <c r="AB4035" s="11"/>
      <c r="AC4035" s="11"/>
      <c r="AD4035" s="11"/>
      <c r="AE4035" s="11"/>
      <c r="AF4035" s="11"/>
      <c r="AG4035" s="11"/>
      <c r="AH4035" s="11"/>
      <c r="AI4035" s="11"/>
      <c r="AJ4035" s="11"/>
      <c r="AK4035" s="11"/>
      <c r="AL4035" s="11"/>
      <c r="AM4035" s="11"/>
      <c r="AN4035" s="11"/>
      <c r="AO4035" s="11"/>
      <c r="AP4035" s="11"/>
      <c r="AQ4035" s="11"/>
      <c r="AR4035" s="11"/>
      <c r="AS4035" s="11"/>
      <c r="AT4035" s="11"/>
      <c r="AU4035" s="11"/>
      <c r="AV4035" s="11"/>
      <c r="AW4035" s="11"/>
      <c r="AX4035" s="11"/>
      <c r="AY4035" s="11"/>
      <c r="AZ4035" s="12"/>
      <c r="BA4035" s="12"/>
    </row>
    <row r="4036" spans="1:53" ht="15" customHeight="1" x14ac:dyDescent="0.2">
      <c r="A4036" s="1"/>
      <c r="B4036" s="1"/>
      <c r="C4036" s="13"/>
      <c r="D4036" s="14"/>
      <c r="E4036" s="14"/>
      <c r="F4036" s="14"/>
      <c r="G4036" s="14"/>
      <c r="H4036" s="14"/>
      <c r="I4036" s="14"/>
      <c r="J4036" s="14"/>
      <c r="K4036" s="14"/>
      <c r="L4036" s="14"/>
      <c r="M4036" s="14"/>
      <c r="N4036" s="14"/>
      <c r="O4036" s="14"/>
      <c r="P4036" s="14"/>
      <c r="Q4036" s="14"/>
      <c r="R4036" s="4"/>
      <c r="S4036" s="4"/>
      <c r="T4036" s="4"/>
      <c r="U4036" s="4"/>
      <c r="V4036" s="4"/>
      <c r="W4036" s="4"/>
      <c r="X4036" s="4"/>
      <c r="Y4036" s="4"/>
      <c r="Z4036" s="4"/>
      <c r="AA4036" s="4"/>
      <c r="AB4036" s="8"/>
      <c r="AC4036" s="8"/>
      <c r="AD4036" s="8"/>
      <c r="AE4036" s="8"/>
      <c r="AF4036" s="8"/>
      <c r="AG4036" s="8"/>
      <c r="AH4036" s="8"/>
      <c r="AI4036" s="8"/>
      <c r="AJ4036" s="8"/>
      <c r="AK4036" s="8"/>
      <c r="AL4036" s="8"/>
      <c r="AM4036" s="8"/>
      <c r="AN4036" s="8"/>
      <c r="AO4036" s="8"/>
      <c r="AP4036" s="15"/>
      <c r="AQ4036" s="15"/>
      <c r="AR4036" s="15"/>
      <c r="AS4036" s="15"/>
      <c r="AT4036" s="15"/>
      <c r="AU4036" s="15"/>
      <c r="AV4036" s="15"/>
      <c r="AW4036" s="15"/>
      <c r="AX4036" s="15"/>
      <c r="AY4036" s="15"/>
      <c r="AZ4036" s="10"/>
      <c r="BA4036" s="10"/>
    </row>
    <row r="4037" spans="1:53" ht="15" customHeight="1" x14ac:dyDescent="0.2">
      <c r="A4037" s="1"/>
      <c r="B4037" s="16">
        <v>1</v>
      </c>
      <c r="C4037" s="293" t="s">
        <v>48</v>
      </c>
      <c r="D4037" s="18"/>
      <c r="E4037" s="14"/>
      <c r="F4037" s="14"/>
      <c r="G4037" s="14"/>
      <c r="H4037" s="14"/>
      <c r="I4037" s="14"/>
      <c r="J4037" s="14"/>
      <c r="K4037" s="14">
        <v>2</v>
      </c>
      <c r="L4037" s="14"/>
      <c r="M4037" s="14"/>
      <c r="N4037" s="14"/>
      <c r="O4037" s="14"/>
      <c r="P4037" s="14"/>
      <c r="Q4037" s="14"/>
      <c r="R4037" s="4"/>
      <c r="S4037" s="4"/>
      <c r="T4037" s="4"/>
      <c r="U4037" s="4"/>
      <c r="V4037" s="4"/>
      <c r="W4037" s="4"/>
      <c r="X4037" s="4"/>
      <c r="Y4037" s="4"/>
      <c r="Z4037" s="4"/>
      <c r="AA4037" s="4"/>
      <c r="AB4037" s="8"/>
      <c r="AC4037" s="8"/>
      <c r="AD4037" s="8"/>
      <c r="AE4037" s="8"/>
      <c r="AF4037" s="8"/>
      <c r="AG4037" s="8"/>
      <c r="AH4037" s="8"/>
      <c r="AI4037" s="8"/>
      <c r="AJ4037" s="8"/>
      <c r="AK4037" s="8"/>
      <c r="AL4037" s="8"/>
      <c r="AM4037" s="8"/>
      <c r="AN4037" s="8"/>
      <c r="AO4037" s="8"/>
      <c r="AP4037" s="15"/>
      <c r="AQ4037" s="15"/>
      <c r="AR4037" s="15"/>
      <c r="AS4037" s="15"/>
      <c r="AT4037" s="15"/>
      <c r="AU4037" s="15"/>
      <c r="AV4037" s="15"/>
      <c r="AW4037" s="15"/>
      <c r="AX4037" s="15"/>
      <c r="AY4037" s="15"/>
      <c r="AZ4037" s="10"/>
      <c r="BA4037" s="10"/>
    </row>
    <row r="4038" spans="1:53" ht="15" customHeight="1" x14ac:dyDescent="0.2">
      <c r="A4038" s="19"/>
      <c r="B4038" s="20">
        <v>2</v>
      </c>
      <c r="C4038" s="293" t="s">
        <v>49</v>
      </c>
      <c r="D4038" s="18"/>
      <c r="E4038" s="14"/>
      <c r="F4038" s="14"/>
      <c r="G4038" s="14"/>
      <c r="H4038" s="14"/>
      <c r="I4038" s="14"/>
      <c r="J4038" s="14"/>
      <c r="K4038" s="14"/>
      <c r="L4038" s="14"/>
      <c r="M4038" s="14"/>
      <c r="N4038" s="14"/>
      <c r="O4038" s="14"/>
      <c r="P4038" s="14"/>
      <c r="Q4038" s="14"/>
      <c r="R4038" s="4"/>
      <c r="S4038" s="4"/>
      <c r="T4038" s="4"/>
      <c r="U4038" s="4"/>
      <c r="V4038" s="4"/>
      <c r="W4038" s="4"/>
      <c r="X4038" s="4"/>
      <c r="Y4038" s="4"/>
      <c r="Z4038" s="4"/>
      <c r="AA4038" s="4"/>
      <c r="AB4038" s="8"/>
      <c r="AC4038" s="8"/>
      <c r="AD4038" s="8"/>
      <c r="AE4038" s="8"/>
      <c r="AF4038" s="8">
        <v>1</v>
      </c>
      <c r="AG4038" s="8">
        <v>1</v>
      </c>
      <c r="AH4038" s="8"/>
      <c r="AI4038" s="8"/>
      <c r="AJ4038" s="8"/>
      <c r="AK4038" s="8"/>
      <c r="AL4038" s="8"/>
      <c r="AM4038" s="8"/>
      <c r="AN4038" s="8"/>
      <c r="AO4038" s="8"/>
      <c r="AP4038" s="15"/>
      <c r="AQ4038" s="15"/>
      <c r="AR4038" s="15"/>
      <c r="AS4038" s="15"/>
      <c r="AT4038" s="15"/>
      <c r="AU4038" s="15"/>
      <c r="AV4038" s="15"/>
      <c r="AW4038" s="15"/>
      <c r="AX4038" s="15"/>
      <c r="AY4038" s="15"/>
    </row>
    <row r="4039" spans="1:53" ht="15" customHeight="1" x14ac:dyDescent="0.2">
      <c r="A4039" s="1"/>
      <c r="B4039" s="16">
        <v>3</v>
      </c>
      <c r="C4039" s="17" t="s">
        <v>50</v>
      </c>
      <c r="D4039" s="18"/>
      <c r="E4039" s="14"/>
      <c r="F4039" s="14"/>
      <c r="G4039" s="14"/>
      <c r="H4039" s="14"/>
      <c r="I4039" s="14"/>
      <c r="J4039" s="14"/>
      <c r="K4039" s="14"/>
      <c r="L4039" s="14"/>
      <c r="M4039" s="14"/>
      <c r="N4039" s="14"/>
      <c r="O4039" s="14"/>
      <c r="P4039" s="14"/>
      <c r="Q4039" s="14"/>
      <c r="R4039" s="4"/>
      <c r="S4039" s="4"/>
      <c r="T4039" s="4"/>
      <c r="U4039" s="4"/>
      <c r="V4039" s="4"/>
      <c r="W4039" s="4"/>
      <c r="X4039" s="4"/>
      <c r="Y4039" s="4"/>
      <c r="Z4039" s="4"/>
      <c r="AA4039" s="4"/>
      <c r="AB4039" s="8"/>
      <c r="AC4039" s="8"/>
      <c r="AD4039" s="8"/>
      <c r="AE4039" s="8"/>
      <c r="AF4039" s="8"/>
      <c r="AG4039" s="8"/>
      <c r="AH4039" s="8"/>
      <c r="AI4039" s="8"/>
      <c r="AJ4039" s="8"/>
      <c r="AK4039" s="8"/>
      <c r="AL4039" s="8"/>
      <c r="AM4039" s="8"/>
      <c r="AN4039" s="8"/>
      <c r="AO4039" s="8"/>
      <c r="AP4039" s="15"/>
      <c r="AQ4039" s="15"/>
      <c r="AR4039" s="15"/>
      <c r="AS4039" s="15"/>
      <c r="AT4039" s="15"/>
      <c r="AU4039" s="15"/>
      <c r="AV4039" s="15"/>
      <c r="AW4039" s="15"/>
      <c r="AX4039" s="15"/>
      <c r="AY4039" s="15"/>
      <c r="AZ4039" s="10"/>
      <c r="BA4039" s="10"/>
    </row>
    <row r="4040" spans="1:53" ht="15" customHeight="1" x14ac:dyDescent="0.2">
      <c r="A4040" s="1"/>
      <c r="B4040" s="16">
        <v>4</v>
      </c>
      <c r="C4040" s="17" t="s">
        <v>51</v>
      </c>
      <c r="D4040" s="18"/>
      <c r="E4040" s="14"/>
      <c r="F4040" s="14"/>
      <c r="G4040" s="14"/>
      <c r="H4040" s="14"/>
      <c r="I4040" s="14"/>
      <c r="J4040" s="14"/>
      <c r="K4040" s="14"/>
      <c r="L4040" s="14"/>
      <c r="M4040" s="14"/>
      <c r="N4040" s="14"/>
      <c r="O4040" s="14"/>
      <c r="P4040" s="14"/>
      <c r="Q4040" s="14"/>
      <c r="R4040" s="4"/>
      <c r="S4040" s="4"/>
      <c r="T4040" s="4"/>
      <c r="U4040" s="4"/>
      <c r="V4040" s="4"/>
      <c r="W4040" s="4"/>
      <c r="X4040" s="4"/>
      <c r="Y4040" s="4"/>
      <c r="Z4040" s="4"/>
      <c r="AA4040" s="4"/>
      <c r="AB4040" s="8"/>
      <c r="AC4040" s="8"/>
      <c r="AD4040" s="8"/>
      <c r="AE4040" s="8"/>
      <c r="AF4040" s="8"/>
      <c r="AG4040" s="8"/>
      <c r="AH4040" s="8"/>
      <c r="AI4040" s="8"/>
      <c r="AJ4040" s="8"/>
      <c r="AK4040" s="8"/>
      <c r="AL4040" s="8"/>
      <c r="AM4040" s="8"/>
      <c r="AN4040" s="8"/>
      <c r="AO4040" s="8"/>
      <c r="AP4040" s="15"/>
      <c r="AQ4040" s="15"/>
      <c r="AR4040" s="15"/>
      <c r="AS4040" s="15"/>
      <c r="AT4040" s="15"/>
      <c r="AU4040" s="15"/>
      <c r="AV4040" s="15"/>
      <c r="AW4040" s="15"/>
      <c r="AX4040" s="15"/>
      <c r="AY4040" s="15"/>
      <c r="AZ4040" s="10"/>
      <c r="BA4040" s="10"/>
    </row>
    <row r="4041" spans="1:53" ht="15" customHeight="1" x14ac:dyDescent="0.2">
      <c r="A4041" s="1"/>
      <c r="B4041" s="21">
        <v>5</v>
      </c>
      <c r="C4041" s="17" t="s">
        <v>52</v>
      </c>
      <c r="D4041" s="18"/>
      <c r="E4041" s="14"/>
      <c r="F4041" s="14"/>
      <c r="G4041" s="14"/>
      <c r="H4041" s="14"/>
      <c r="I4041" s="14"/>
      <c r="J4041" s="14"/>
      <c r="K4041" s="14"/>
      <c r="L4041" s="14"/>
      <c r="M4041" s="14"/>
      <c r="N4041" s="14"/>
      <c r="O4041" s="14"/>
      <c r="P4041" s="14"/>
      <c r="Q4041" s="14"/>
      <c r="R4041" s="4"/>
      <c r="S4041" s="4"/>
      <c r="T4041" s="4"/>
      <c r="U4041" s="4"/>
      <c r="V4041" s="4"/>
      <c r="W4041" s="4"/>
      <c r="X4041" s="4"/>
      <c r="Y4041" s="4"/>
      <c r="Z4041" s="4"/>
      <c r="AA4041" s="4"/>
      <c r="AB4041" s="8"/>
      <c r="AC4041" s="8"/>
      <c r="AD4041" s="8"/>
      <c r="AE4041" s="8"/>
      <c r="AF4041" s="8"/>
      <c r="AG4041" s="8"/>
      <c r="AH4041" s="8"/>
      <c r="AI4041" s="8"/>
      <c r="AJ4041" s="8"/>
      <c r="AK4041" s="8"/>
      <c r="AL4041" s="8"/>
      <c r="AM4041" s="8"/>
      <c r="AN4041" s="8"/>
      <c r="AO4041" s="8"/>
      <c r="AP4041" s="15"/>
      <c r="AQ4041" s="15"/>
      <c r="AR4041" s="15"/>
      <c r="AS4041" s="15"/>
      <c r="AT4041" s="15"/>
      <c r="AU4041" s="15"/>
      <c r="AV4041" s="15"/>
      <c r="AW4041" s="15"/>
      <c r="AX4041" s="15"/>
      <c r="AY4041" s="15"/>
      <c r="AZ4041" s="10"/>
      <c r="BA4041" s="10"/>
    </row>
    <row r="4042" spans="1:53" ht="15" customHeight="1" x14ac:dyDescent="0.2">
      <c r="A4042" s="22"/>
      <c r="B4042" s="23">
        <v>6</v>
      </c>
      <c r="C4042" s="17" t="s">
        <v>53</v>
      </c>
      <c r="D4042" s="18"/>
      <c r="E4042" s="14"/>
      <c r="F4042" s="14"/>
      <c r="G4042" s="14"/>
      <c r="H4042" s="14"/>
      <c r="I4042" s="14"/>
      <c r="J4042" s="14"/>
      <c r="K4042" s="14"/>
      <c r="L4042" s="14"/>
      <c r="M4042" s="14"/>
      <c r="N4042" s="14"/>
      <c r="O4042" s="14"/>
      <c r="P4042" s="14"/>
      <c r="Q4042" s="14"/>
      <c r="R4042" s="4"/>
      <c r="S4042" s="4"/>
      <c r="T4042" s="4"/>
      <c r="U4042" s="4"/>
      <c r="V4042" s="4"/>
      <c r="W4042" s="4"/>
      <c r="X4042" s="4"/>
      <c r="Y4042" s="4"/>
      <c r="Z4042" s="4"/>
      <c r="AA4042" s="4"/>
      <c r="AB4042" s="8"/>
      <c r="AC4042" s="8"/>
      <c r="AD4042" s="8"/>
      <c r="AE4042" s="8"/>
      <c r="AF4042" s="8"/>
      <c r="AG4042" s="8"/>
      <c r="AH4042" s="8"/>
      <c r="AI4042" s="8"/>
      <c r="AJ4042" s="8"/>
      <c r="AK4042" s="8"/>
      <c r="AL4042" s="8"/>
      <c r="AM4042" s="8"/>
      <c r="AN4042" s="8"/>
      <c r="AO4042" s="8"/>
      <c r="AP4042" s="15"/>
      <c r="AQ4042" s="15"/>
      <c r="AR4042" s="15"/>
      <c r="AS4042" s="15"/>
      <c r="AT4042" s="15"/>
      <c r="AU4042" s="15"/>
      <c r="AV4042" s="15"/>
      <c r="AW4042" s="15"/>
      <c r="AX4042" s="15"/>
      <c r="AY4042" s="15"/>
      <c r="AZ4042" s="10"/>
      <c r="BA4042" s="10"/>
    </row>
    <row r="4043" spans="1:53" ht="15" customHeight="1" x14ac:dyDescent="0.2">
      <c r="A4043" s="24"/>
      <c r="B4043" s="25"/>
      <c r="C4043" s="293" t="s">
        <v>54</v>
      </c>
      <c r="D4043" s="18"/>
      <c r="E4043" s="14"/>
      <c r="F4043" s="14"/>
      <c r="G4043" s="14"/>
      <c r="H4043" s="14"/>
      <c r="I4043" s="14"/>
      <c r="J4043" s="14"/>
      <c r="K4043" s="14"/>
      <c r="L4043" s="14"/>
      <c r="M4043" s="14"/>
      <c r="N4043" s="14"/>
      <c r="O4043" s="14"/>
      <c r="P4043" s="14"/>
      <c r="Q4043" s="14"/>
      <c r="R4043" s="4"/>
      <c r="S4043" s="4"/>
      <c r="T4043" s="4"/>
      <c r="U4043" s="4"/>
      <c r="V4043" s="4"/>
      <c r="W4043" s="4"/>
      <c r="X4043" s="4"/>
      <c r="Y4043" s="4"/>
      <c r="Z4043" s="4"/>
      <c r="AA4043" s="4"/>
      <c r="AB4043" s="8">
        <v>8</v>
      </c>
      <c r="AC4043" s="8"/>
      <c r="AD4043" s="8"/>
      <c r="AE4043" s="8"/>
      <c r="AF4043" s="8"/>
      <c r="AG4043" s="8"/>
      <c r="AH4043" s="8"/>
      <c r="AI4043" s="8"/>
      <c r="AJ4043" s="8"/>
      <c r="AK4043" s="8"/>
      <c r="AL4043" s="8"/>
      <c r="AM4043" s="8"/>
      <c r="AN4043" s="8"/>
      <c r="AO4043" s="8"/>
      <c r="AP4043" s="15"/>
      <c r="AQ4043" s="15"/>
      <c r="AR4043" s="15"/>
      <c r="AS4043" s="15"/>
      <c r="AT4043" s="15"/>
      <c r="AU4043" s="9"/>
      <c r="AV4043" s="15"/>
      <c r="AW4043" s="15"/>
      <c r="AX4043" s="15"/>
      <c r="AY4043" s="15"/>
      <c r="AZ4043" s="10"/>
      <c r="BA4043" s="10"/>
    </row>
    <row r="4044" spans="1:53" ht="15" customHeight="1" x14ac:dyDescent="0.2">
      <c r="A4044" s="1"/>
      <c r="B4044" s="24"/>
      <c r="C4044" s="17"/>
      <c r="D4044" s="18"/>
      <c r="E4044" s="14"/>
      <c r="F4044" s="14"/>
      <c r="G4044" s="14"/>
      <c r="H4044" s="14"/>
      <c r="I4044" s="14"/>
      <c r="J4044" s="14"/>
      <c r="K4044" s="14"/>
      <c r="L4044" s="14"/>
      <c r="M4044" s="14"/>
      <c r="N4044" s="14"/>
      <c r="O4044" s="14"/>
      <c r="P4044" s="14"/>
      <c r="Q4044" s="14"/>
      <c r="R4044" s="4"/>
      <c r="S4044" s="4"/>
      <c r="T4044" s="4"/>
      <c r="U4044" s="4"/>
      <c r="V4044" s="4"/>
      <c r="W4044" s="4"/>
      <c r="X4044" s="4"/>
      <c r="Y4044" s="4"/>
      <c r="Z4044" s="4"/>
      <c r="AA4044" s="4"/>
      <c r="AB4044" s="8"/>
      <c r="AC4044" s="8"/>
      <c r="AD4044" s="8"/>
      <c r="AE4044" s="8"/>
      <c r="AF4044" s="8"/>
      <c r="AG4044" s="8"/>
      <c r="AH4044" s="8"/>
      <c r="AI4044" s="8"/>
      <c r="AJ4044" s="8"/>
      <c r="AK4044" s="8"/>
      <c r="AL4044" s="8"/>
      <c r="AM4044" s="8"/>
      <c r="AN4044" s="8"/>
      <c r="AO4044" s="8"/>
      <c r="AP4044" s="15"/>
      <c r="AQ4044" s="15"/>
      <c r="AR4044" s="15"/>
      <c r="AS4044" s="15"/>
      <c r="AT4044" s="15"/>
      <c r="AU4044" s="15"/>
      <c r="AV4044" s="15"/>
      <c r="AW4044" s="15"/>
      <c r="AX4044" s="15"/>
      <c r="AY4044" s="15"/>
      <c r="AZ4044" s="10"/>
      <c r="BA4044" s="10"/>
    </row>
    <row r="4045" spans="1:53" ht="15" customHeight="1" x14ac:dyDescent="0.2">
      <c r="A4045" s="1"/>
      <c r="B4045" s="26">
        <v>7</v>
      </c>
      <c r="C4045" s="17" t="s">
        <v>55</v>
      </c>
      <c r="D4045" s="18"/>
      <c r="E4045" s="14"/>
      <c r="F4045" s="14"/>
      <c r="G4045" s="14"/>
      <c r="H4045" s="14"/>
      <c r="I4045" s="14"/>
      <c r="J4045" s="14"/>
      <c r="K4045" s="14"/>
      <c r="L4045" s="14"/>
      <c r="M4045" s="14"/>
      <c r="N4045" s="14"/>
      <c r="O4045" s="14"/>
      <c r="P4045" s="14"/>
      <c r="Q4045" s="14"/>
      <c r="R4045" s="4"/>
      <c r="S4045" s="4"/>
      <c r="T4045" s="4"/>
      <c r="U4045" s="4"/>
      <c r="V4045" s="4"/>
      <c r="W4045" s="4"/>
      <c r="X4045" s="4"/>
      <c r="Y4045" s="4"/>
      <c r="Z4045" s="4"/>
      <c r="AA4045" s="4"/>
      <c r="AB4045" s="8"/>
      <c r="AC4045" s="8"/>
      <c r="AD4045" s="8"/>
      <c r="AE4045" s="8"/>
      <c r="AF4045" s="8"/>
      <c r="AG4045" s="8"/>
      <c r="AH4045" s="8"/>
      <c r="AI4045" s="8"/>
      <c r="AJ4045" s="8"/>
      <c r="AK4045" s="8"/>
      <c r="AL4045" s="8"/>
      <c r="AM4045" s="8"/>
      <c r="AN4045" s="8"/>
      <c r="AO4045" s="8"/>
      <c r="AP4045" s="15"/>
      <c r="AQ4045" s="15"/>
      <c r="AR4045" s="15"/>
      <c r="AS4045" s="15"/>
      <c r="AT4045" s="15"/>
      <c r="AU4045" s="15"/>
      <c r="AV4045" s="15"/>
      <c r="AW4045" s="15"/>
      <c r="AX4045" s="15"/>
      <c r="AY4045" s="15"/>
      <c r="AZ4045" s="10"/>
      <c r="BA4045" s="10"/>
    </row>
    <row r="4046" spans="1:53" ht="15" customHeight="1" x14ac:dyDescent="0.2">
      <c r="A4046" s="1"/>
      <c r="B4046" s="26">
        <v>8</v>
      </c>
      <c r="C4046" s="27" t="s">
        <v>56</v>
      </c>
      <c r="D4046" s="18"/>
      <c r="E4046" s="14"/>
      <c r="F4046" s="14"/>
      <c r="G4046" s="14"/>
      <c r="H4046" s="14"/>
      <c r="I4046" s="14"/>
      <c r="J4046" s="14"/>
      <c r="K4046" s="14"/>
      <c r="L4046" s="14"/>
      <c r="M4046" s="14"/>
      <c r="N4046" s="14"/>
      <c r="O4046" s="14"/>
      <c r="P4046" s="14"/>
      <c r="Q4046" s="14"/>
      <c r="R4046" s="4"/>
      <c r="S4046" s="4"/>
      <c r="T4046" s="4"/>
      <c r="U4046" s="4"/>
      <c r="V4046" s="4"/>
      <c r="W4046" s="4"/>
      <c r="X4046" s="4"/>
      <c r="Y4046" s="4"/>
      <c r="Z4046" s="4"/>
      <c r="AA4046" s="4"/>
      <c r="AB4046" s="8"/>
      <c r="AC4046" s="8"/>
      <c r="AD4046" s="8"/>
      <c r="AE4046" s="8"/>
      <c r="AF4046" s="8"/>
      <c r="AG4046" s="8"/>
      <c r="AH4046" s="8"/>
      <c r="AI4046" s="8"/>
      <c r="AJ4046" s="8"/>
      <c r="AK4046" s="8"/>
      <c r="AL4046" s="8"/>
      <c r="AM4046" s="8"/>
      <c r="AN4046" s="8"/>
      <c r="AO4046" s="8"/>
      <c r="AP4046" s="15"/>
      <c r="AQ4046" s="15"/>
      <c r="AR4046" s="15"/>
      <c r="AS4046" s="15"/>
      <c r="AT4046" s="15"/>
      <c r="AU4046" s="15"/>
      <c r="AV4046" s="15"/>
      <c r="AW4046" s="15"/>
      <c r="AX4046" s="15"/>
      <c r="AY4046" s="15"/>
      <c r="AZ4046" s="10"/>
      <c r="BA4046" s="10"/>
    </row>
    <row r="4047" spans="1:53" ht="15" customHeight="1" x14ac:dyDescent="0.2">
      <c r="A4047" s="1"/>
      <c r="B4047" s="26">
        <v>9</v>
      </c>
      <c r="C4047" s="17" t="s">
        <v>57</v>
      </c>
      <c r="D4047" s="18"/>
      <c r="E4047" s="14"/>
      <c r="F4047" s="14"/>
      <c r="G4047" s="14"/>
      <c r="H4047" s="14"/>
      <c r="I4047" s="14"/>
      <c r="J4047" s="14"/>
      <c r="K4047" s="14"/>
      <c r="L4047" s="14"/>
      <c r="M4047" s="14"/>
      <c r="N4047" s="14"/>
      <c r="O4047" s="14"/>
      <c r="P4047" s="14"/>
      <c r="Q4047" s="14"/>
      <c r="R4047" s="4"/>
      <c r="S4047" s="4"/>
      <c r="T4047" s="4"/>
      <c r="U4047" s="4"/>
      <c r="V4047" s="4"/>
      <c r="W4047" s="4"/>
      <c r="X4047" s="4"/>
      <c r="Y4047" s="4"/>
      <c r="Z4047" s="4"/>
      <c r="AA4047" s="4"/>
      <c r="AB4047" s="8"/>
      <c r="AC4047" s="8"/>
      <c r="AD4047" s="8"/>
      <c r="AE4047" s="8"/>
      <c r="AF4047" s="8"/>
      <c r="AG4047" s="8"/>
      <c r="AH4047" s="8"/>
      <c r="AI4047" s="8"/>
      <c r="AJ4047" s="8"/>
      <c r="AK4047" s="8"/>
      <c r="AL4047" s="8"/>
      <c r="AM4047" s="8"/>
      <c r="AN4047" s="8"/>
      <c r="AO4047" s="8"/>
      <c r="AP4047" s="15"/>
      <c r="AQ4047" s="15"/>
      <c r="AR4047" s="15"/>
      <c r="AS4047" s="15"/>
      <c r="AT4047" s="15"/>
      <c r="AU4047" s="15"/>
      <c r="AV4047" s="15"/>
      <c r="AW4047" s="15"/>
      <c r="AX4047" s="15"/>
      <c r="AY4047" s="15"/>
      <c r="AZ4047" s="10"/>
      <c r="BA4047" s="10"/>
    </row>
    <row r="4048" spans="1:53" ht="15" customHeight="1" x14ac:dyDescent="0.2">
      <c r="A4048" s="1"/>
      <c r="B4048" s="24"/>
      <c r="C4048" s="17"/>
      <c r="D4048" s="18"/>
      <c r="E4048" s="14"/>
      <c r="F4048" s="14"/>
      <c r="G4048" s="14"/>
      <c r="H4048" s="14"/>
      <c r="I4048" s="14"/>
      <c r="J4048" s="14"/>
      <c r="K4048" s="14"/>
      <c r="L4048" s="14"/>
      <c r="M4048" s="14"/>
      <c r="N4048" s="14"/>
      <c r="O4048" s="14"/>
      <c r="P4048" s="14"/>
      <c r="Q4048" s="14"/>
      <c r="R4048" s="4"/>
      <c r="S4048" s="4"/>
      <c r="T4048" s="4"/>
      <c r="U4048" s="4"/>
      <c r="V4048" s="4"/>
      <c r="W4048" s="4"/>
      <c r="X4048" s="4"/>
      <c r="Y4048" s="4"/>
      <c r="Z4048" s="4"/>
      <c r="AA4048" s="4"/>
      <c r="AB4048" s="8"/>
      <c r="AC4048" s="28"/>
      <c r="AD4048" s="8"/>
      <c r="AE4048" s="8"/>
      <c r="AF4048" s="8"/>
      <c r="AG4048" s="8"/>
      <c r="AH4048" s="8"/>
      <c r="AI4048" s="8"/>
      <c r="AJ4048" s="8"/>
      <c r="AK4048" s="8"/>
      <c r="AL4048" s="8"/>
      <c r="AM4048" s="8"/>
      <c r="AN4048" s="8"/>
      <c r="AO4048" s="8"/>
      <c r="AP4048" s="15"/>
      <c r="AQ4048" s="15"/>
      <c r="AR4048" s="15"/>
      <c r="AS4048" s="15"/>
      <c r="AT4048" s="15"/>
      <c r="AU4048" s="15"/>
      <c r="AV4048" s="15"/>
      <c r="AW4048" s="15"/>
      <c r="AX4048" s="15"/>
      <c r="AY4048" s="15"/>
      <c r="AZ4048" s="10"/>
      <c r="BA4048" s="10"/>
    </row>
    <row r="4049" spans="1:53" ht="15" customHeight="1" x14ac:dyDescent="0.2">
      <c r="A4049" s="22"/>
      <c r="B4049" s="29">
        <v>10</v>
      </c>
      <c r="C4049" s="17" t="s">
        <v>58</v>
      </c>
      <c r="D4049" s="18"/>
      <c r="E4049" s="14"/>
      <c r="F4049" s="14"/>
      <c r="G4049" s="14"/>
      <c r="H4049" s="14"/>
      <c r="I4049" s="14"/>
      <c r="J4049" s="14"/>
      <c r="K4049" s="14"/>
      <c r="L4049" s="14"/>
      <c r="M4049" s="14"/>
      <c r="N4049" s="14"/>
      <c r="O4049" s="14"/>
      <c r="P4049" s="14"/>
      <c r="Q4049" s="14"/>
      <c r="R4049" s="4"/>
      <c r="S4049" s="4"/>
      <c r="T4049" s="4"/>
      <c r="U4049" s="4"/>
      <c r="V4049" s="4"/>
      <c r="W4049" s="4"/>
      <c r="X4049" s="4"/>
      <c r="Y4049" s="4"/>
      <c r="Z4049" s="4"/>
      <c r="AA4049" s="4"/>
      <c r="AB4049" s="8"/>
      <c r="AC4049" s="8"/>
      <c r="AD4049" s="8"/>
      <c r="AE4049" s="8"/>
      <c r="AF4049" s="8"/>
      <c r="AG4049" s="8"/>
      <c r="AH4049" s="8"/>
      <c r="AI4049" s="8"/>
      <c r="AJ4049" s="8"/>
      <c r="AK4049" s="8"/>
      <c r="AL4049" s="8"/>
      <c r="AM4049" s="8"/>
      <c r="AN4049" s="8"/>
      <c r="AO4049" s="8"/>
      <c r="AP4049" s="15"/>
      <c r="AQ4049" s="15"/>
      <c r="AR4049" s="15"/>
      <c r="AS4049" s="15"/>
      <c r="AT4049" s="15"/>
      <c r="AU4049" s="15"/>
      <c r="AV4049" s="15"/>
      <c r="AW4049" s="15"/>
      <c r="AX4049" s="15"/>
      <c r="AY4049" s="15"/>
      <c r="AZ4049" s="10"/>
      <c r="BA4049" s="10"/>
    </row>
    <row r="4050" spans="1:53" ht="15" customHeight="1" x14ac:dyDescent="0.2">
      <c r="A4050" s="1"/>
      <c r="B4050" s="30">
        <v>11</v>
      </c>
      <c r="C4050" s="17" t="s">
        <v>59</v>
      </c>
      <c r="D4050" s="18"/>
      <c r="E4050" s="14"/>
      <c r="F4050" s="14"/>
      <c r="G4050" s="14"/>
      <c r="H4050" s="14"/>
      <c r="I4050" s="14"/>
      <c r="J4050" s="14"/>
      <c r="K4050" s="14"/>
      <c r="L4050" s="14"/>
      <c r="M4050" s="14"/>
      <c r="N4050" s="14"/>
      <c r="O4050" s="14"/>
      <c r="P4050" s="14"/>
      <c r="Q4050" s="14"/>
      <c r="R4050" s="4"/>
      <c r="S4050" s="4"/>
      <c r="T4050" s="4"/>
      <c r="U4050" s="4"/>
      <c r="V4050" s="4"/>
      <c r="W4050" s="4"/>
      <c r="X4050" s="4"/>
      <c r="Y4050" s="4"/>
      <c r="Z4050" s="4"/>
      <c r="AA4050" s="4"/>
      <c r="AB4050" s="8"/>
      <c r="AC4050" s="8"/>
      <c r="AD4050" s="8"/>
      <c r="AE4050" s="8"/>
      <c r="AF4050" s="8"/>
      <c r="AG4050" s="8"/>
      <c r="AH4050" s="8"/>
      <c r="AI4050" s="8"/>
      <c r="AJ4050" s="8"/>
      <c r="AK4050" s="8"/>
      <c r="AL4050" s="8"/>
      <c r="AM4050" s="8"/>
      <c r="AN4050" s="8"/>
      <c r="AO4050" s="8"/>
      <c r="AP4050" s="15"/>
      <c r="AQ4050" s="15"/>
      <c r="AR4050" s="15"/>
      <c r="AS4050" s="15"/>
      <c r="AT4050" s="15"/>
      <c r="AU4050" s="15"/>
      <c r="AV4050" s="15"/>
      <c r="AW4050" s="15"/>
      <c r="AX4050" s="15"/>
      <c r="AY4050" s="15"/>
      <c r="AZ4050" s="10"/>
      <c r="BA4050" s="10"/>
    </row>
    <row r="4051" spans="1:53" ht="15" customHeight="1" x14ac:dyDescent="0.2">
      <c r="A4051" s="1"/>
      <c r="B4051" s="31">
        <v>12</v>
      </c>
      <c r="C4051" s="17" t="s">
        <v>60</v>
      </c>
      <c r="D4051" s="18"/>
      <c r="E4051" s="14"/>
      <c r="F4051" s="14"/>
      <c r="G4051" s="14"/>
      <c r="H4051" s="14"/>
      <c r="I4051" s="14"/>
      <c r="J4051" s="14"/>
      <c r="K4051" s="14"/>
      <c r="L4051" s="14"/>
      <c r="M4051" s="14"/>
      <c r="N4051" s="14"/>
      <c r="O4051" s="14"/>
      <c r="P4051" s="14"/>
      <c r="Q4051" s="14"/>
      <c r="R4051" s="4"/>
      <c r="S4051" s="4"/>
      <c r="T4051" s="4"/>
      <c r="U4051" s="4"/>
      <c r="V4051" s="4"/>
      <c r="W4051" s="4"/>
      <c r="X4051" s="4"/>
      <c r="Y4051" s="4"/>
      <c r="Z4051" s="4"/>
      <c r="AA4051" s="4"/>
      <c r="AB4051" s="8"/>
      <c r="AC4051" s="8"/>
      <c r="AD4051" s="8"/>
      <c r="AE4051" s="8"/>
      <c r="AF4051" s="8"/>
      <c r="AG4051" s="8"/>
      <c r="AH4051" s="8"/>
      <c r="AI4051" s="8"/>
      <c r="AJ4051" s="8"/>
      <c r="AK4051" s="8"/>
      <c r="AL4051" s="8"/>
      <c r="AM4051" s="8"/>
      <c r="AN4051" s="8"/>
      <c r="AO4051" s="8"/>
      <c r="AP4051" s="15"/>
      <c r="AQ4051" s="15"/>
      <c r="AR4051" s="15"/>
      <c r="AS4051" s="15"/>
      <c r="AT4051" s="9"/>
      <c r="AU4051" s="15"/>
      <c r="AV4051" s="15"/>
      <c r="AW4051" s="15"/>
      <c r="AX4051" s="15"/>
      <c r="AY4051" s="15"/>
      <c r="AZ4051" s="10"/>
      <c r="BA4051" s="10"/>
    </row>
    <row r="4052" spans="1:53" ht="15" customHeight="1" x14ac:dyDescent="0.2">
      <c r="A4052" s="1"/>
      <c r="B4052" s="31">
        <v>13</v>
      </c>
      <c r="C4052" s="17" t="s">
        <v>61</v>
      </c>
      <c r="D4052" s="18"/>
      <c r="E4052" s="14"/>
      <c r="F4052" s="14"/>
      <c r="G4052" s="14"/>
      <c r="H4052" s="14"/>
      <c r="I4052" s="14"/>
      <c r="J4052" s="14"/>
      <c r="K4052" s="14"/>
      <c r="L4052" s="14"/>
      <c r="M4052" s="14"/>
      <c r="N4052" s="14"/>
      <c r="O4052" s="14"/>
      <c r="P4052" s="14"/>
      <c r="Q4052" s="14"/>
      <c r="R4052" s="4"/>
      <c r="S4052" s="4"/>
      <c r="T4052" s="4"/>
      <c r="U4052" s="4"/>
      <c r="V4052" s="4"/>
      <c r="W4052" s="4"/>
      <c r="X4052" s="4"/>
      <c r="Y4052" s="4"/>
      <c r="Z4052" s="4"/>
      <c r="AA4052" s="4"/>
      <c r="AB4052" s="8"/>
      <c r="AC4052" s="8"/>
      <c r="AD4052" s="8"/>
      <c r="AE4052" s="8"/>
      <c r="AF4052" s="8"/>
      <c r="AG4052" s="8"/>
      <c r="AH4052" s="8"/>
      <c r="AI4052" s="8"/>
      <c r="AJ4052" s="8"/>
      <c r="AK4052" s="8"/>
      <c r="AL4052" s="8"/>
      <c r="AM4052" s="8"/>
      <c r="AN4052" s="8"/>
      <c r="AO4052" s="8"/>
      <c r="AP4052" s="15"/>
      <c r="AQ4052" s="15"/>
      <c r="AR4052" s="15"/>
      <c r="AS4052" s="15"/>
      <c r="AT4052" s="15"/>
      <c r="AU4052" s="15"/>
      <c r="AV4052" s="15"/>
      <c r="AW4052" s="15"/>
      <c r="AX4052" s="15"/>
      <c r="AY4052" s="15"/>
      <c r="AZ4052" s="10"/>
      <c r="BA4052" s="10"/>
    </row>
    <row r="4053" spans="1:53" ht="15" customHeight="1" x14ac:dyDescent="0.2">
      <c r="A4053" s="1"/>
      <c r="B4053" s="31">
        <v>14</v>
      </c>
      <c r="C4053" s="293" t="s">
        <v>62</v>
      </c>
      <c r="D4053" s="18"/>
      <c r="E4053" s="14"/>
      <c r="F4053" s="14"/>
      <c r="G4053" s="14"/>
      <c r="H4053" s="14"/>
      <c r="I4053" s="14"/>
      <c r="J4053" s="14"/>
      <c r="K4053" s="14"/>
      <c r="L4053" s="14"/>
      <c r="M4053" s="14"/>
      <c r="N4053" s="14"/>
      <c r="O4053" s="14"/>
      <c r="P4053" s="14"/>
      <c r="Q4053" s="14"/>
      <c r="R4053" s="4"/>
      <c r="S4053" s="4"/>
      <c r="T4053" s="4"/>
      <c r="U4053" s="4"/>
      <c r="V4053" s="4"/>
      <c r="W4053" s="4"/>
      <c r="X4053" s="4"/>
      <c r="Y4053" s="4"/>
      <c r="Z4053" s="4"/>
      <c r="AA4053" s="4"/>
      <c r="AB4053" s="8">
        <v>10</v>
      </c>
      <c r="AC4053" s="8"/>
      <c r="AD4053" s="8"/>
      <c r="AE4053" s="8"/>
      <c r="AF4053" s="8"/>
      <c r="AG4053" s="8">
        <v>1</v>
      </c>
      <c r="AH4053" s="8">
        <v>1</v>
      </c>
      <c r="AI4053" s="8"/>
      <c r="AJ4053" s="8"/>
      <c r="AK4053" s="8"/>
      <c r="AL4053" s="8"/>
      <c r="AM4053" s="8"/>
      <c r="AN4053" s="8"/>
      <c r="AO4053" s="8"/>
      <c r="AP4053" s="15"/>
      <c r="AQ4053" s="15"/>
      <c r="AR4053" s="15"/>
      <c r="AS4053" s="15"/>
      <c r="AT4053" s="15"/>
      <c r="AU4053" s="15"/>
      <c r="AV4053" s="15"/>
      <c r="AW4053" s="15"/>
      <c r="AX4053" s="15"/>
      <c r="AY4053" s="15"/>
      <c r="AZ4053" s="10"/>
      <c r="BA4053" s="10"/>
    </row>
    <row r="4054" spans="1:53" ht="15" customHeight="1" x14ac:dyDescent="0.2">
      <c r="A4054" s="1"/>
      <c r="B4054" s="31">
        <v>15</v>
      </c>
      <c r="C4054" s="293" t="s">
        <v>63</v>
      </c>
      <c r="D4054" s="18"/>
      <c r="E4054" s="14"/>
      <c r="F4054" s="14"/>
      <c r="G4054" s="14"/>
      <c r="H4054" s="14"/>
      <c r="I4054" s="14"/>
      <c r="J4054" s="14"/>
      <c r="K4054" s="14">
        <v>1</v>
      </c>
      <c r="L4054" s="14"/>
      <c r="M4054" s="14"/>
      <c r="N4054" s="14"/>
      <c r="O4054" s="14"/>
      <c r="P4054" s="14"/>
      <c r="Q4054" s="14"/>
      <c r="R4054" s="4"/>
      <c r="S4054" s="4"/>
      <c r="T4054" s="4"/>
      <c r="U4054" s="4"/>
      <c r="V4054" s="4"/>
      <c r="W4054" s="4"/>
      <c r="X4054" s="4"/>
      <c r="Y4054" s="4"/>
      <c r="Z4054" s="4"/>
      <c r="AA4054" s="4"/>
      <c r="AB4054" s="8">
        <v>7</v>
      </c>
      <c r="AC4054" s="8"/>
      <c r="AD4054" s="8"/>
      <c r="AE4054" s="8"/>
      <c r="AF4054" s="8"/>
      <c r="AG4054" s="8"/>
      <c r="AH4054" s="8"/>
      <c r="AI4054" s="8"/>
      <c r="AJ4054" s="8"/>
      <c r="AK4054" s="8"/>
      <c r="AL4054" s="8"/>
      <c r="AM4054" s="8"/>
      <c r="AN4054" s="8"/>
      <c r="AO4054" s="8"/>
      <c r="AP4054" s="15"/>
      <c r="AQ4054" s="15"/>
      <c r="AR4054" s="15"/>
      <c r="AS4054" s="15"/>
      <c r="AT4054" s="15"/>
      <c r="AU4054" s="9"/>
      <c r="AV4054" s="15"/>
      <c r="AW4054" s="15"/>
      <c r="AX4054" s="15"/>
      <c r="AY4054" s="15"/>
      <c r="AZ4054" s="10"/>
      <c r="BA4054" s="10"/>
    </row>
    <row r="4055" spans="1:53" ht="15" customHeight="1" x14ac:dyDescent="0.2">
      <c r="A4055" s="1"/>
      <c r="B4055" s="31">
        <v>16</v>
      </c>
      <c r="C4055" s="17" t="s">
        <v>64</v>
      </c>
      <c r="D4055" s="18"/>
      <c r="E4055" s="14"/>
      <c r="F4055" s="14"/>
      <c r="G4055" s="14"/>
      <c r="H4055" s="14"/>
      <c r="I4055" s="14"/>
      <c r="J4055" s="14"/>
      <c r="K4055" s="14"/>
      <c r="L4055" s="14"/>
      <c r="M4055" s="14"/>
      <c r="N4055" s="14"/>
      <c r="O4055" s="14"/>
      <c r="P4055" s="14"/>
      <c r="Q4055" s="14"/>
      <c r="R4055" s="4"/>
      <c r="S4055" s="4"/>
      <c r="T4055" s="4"/>
      <c r="U4055" s="4"/>
      <c r="V4055" s="4"/>
      <c r="W4055" s="4"/>
      <c r="X4055" s="4"/>
      <c r="Y4055" s="4"/>
      <c r="Z4055" s="4"/>
      <c r="AA4055" s="4"/>
      <c r="AB4055" s="8"/>
      <c r="AC4055" s="8"/>
      <c r="AD4055" s="8"/>
      <c r="AE4055" s="8"/>
      <c r="AF4055" s="8"/>
      <c r="AG4055" s="8"/>
      <c r="AH4055" s="8"/>
      <c r="AI4055" s="8"/>
      <c r="AJ4055" s="8"/>
      <c r="AK4055" s="8"/>
      <c r="AL4055" s="8"/>
      <c r="AM4055" s="8"/>
      <c r="AN4055" s="8"/>
      <c r="AO4055" s="8"/>
      <c r="AP4055" s="15"/>
      <c r="AQ4055" s="15"/>
      <c r="AR4055" s="15"/>
      <c r="AS4055" s="15"/>
      <c r="AT4055" s="15"/>
      <c r="AU4055" s="15"/>
      <c r="AV4055" s="15"/>
      <c r="AW4055" s="15"/>
      <c r="AX4055" s="15"/>
      <c r="AY4055" s="15"/>
      <c r="AZ4055" s="10"/>
      <c r="BA4055" s="10"/>
    </row>
    <row r="4056" spans="1:53" ht="15" customHeight="1" x14ac:dyDescent="0.2">
      <c r="A4056" s="1"/>
      <c r="B4056" s="31">
        <v>17</v>
      </c>
      <c r="C4056" s="293" t="s">
        <v>65</v>
      </c>
      <c r="D4056" s="18">
        <v>10</v>
      </c>
      <c r="E4056" s="14">
        <v>8</v>
      </c>
      <c r="F4056" s="14">
        <v>6</v>
      </c>
      <c r="G4056" s="14">
        <v>4</v>
      </c>
      <c r="H4056" s="14"/>
      <c r="I4056" s="14"/>
      <c r="J4056" s="14"/>
      <c r="K4056" s="14"/>
      <c r="L4056" s="14"/>
      <c r="M4056" s="14"/>
      <c r="N4056" s="14"/>
      <c r="O4056" s="14"/>
      <c r="P4056" s="14"/>
      <c r="Q4056" s="14"/>
      <c r="R4056" s="4"/>
      <c r="S4056" s="4"/>
      <c r="T4056" s="4"/>
      <c r="U4056" s="4"/>
      <c r="V4056" s="4"/>
      <c r="W4056" s="4"/>
      <c r="X4056" s="4"/>
      <c r="Y4056" s="4"/>
      <c r="Z4056" s="4"/>
      <c r="AA4056" s="4"/>
      <c r="AB4056" s="8"/>
      <c r="AC4056" s="8"/>
      <c r="AD4056" s="8"/>
      <c r="AE4056" s="8"/>
      <c r="AF4056" s="8"/>
      <c r="AG4056" s="8"/>
      <c r="AH4056" s="8"/>
      <c r="AI4056" s="8"/>
      <c r="AJ4056" s="8"/>
      <c r="AK4056" s="8">
        <v>2</v>
      </c>
      <c r="AL4056" s="8">
        <v>2</v>
      </c>
      <c r="AM4056" s="8"/>
      <c r="AN4056" s="8">
        <v>3</v>
      </c>
      <c r="AO4056" s="8">
        <v>3</v>
      </c>
      <c r="AP4056" s="15"/>
      <c r="AQ4056" s="15"/>
      <c r="AR4056" s="15"/>
      <c r="AS4056" s="15"/>
      <c r="AT4056" s="15"/>
      <c r="AU4056" s="15"/>
      <c r="AV4056" s="15"/>
      <c r="AW4056" s="15"/>
      <c r="AX4056" s="15"/>
      <c r="AY4056" s="15"/>
      <c r="AZ4056" s="10"/>
      <c r="BA4056" s="10"/>
    </row>
    <row r="4057" spans="1:53" ht="15" customHeight="1" x14ac:dyDescent="0.2">
      <c r="B4057" s="31">
        <v>18</v>
      </c>
      <c r="C4057" s="17" t="s">
        <v>66</v>
      </c>
      <c r="D4057" s="18"/>
      <c r="E4057" s="14"/>
      <c r="F4057" s="14"/>
      <c r="G4057" s="14"/>
      <c r="H4057" s="14"/>
      <c r="I4057" s="14"/>
      <c r="J4057" s="14"/>
      <c r="K4057" s="32"/>
      <c r="L4057" s="14"/>
      <c r="M4057" s="14"/>
      <c r="N4057" s="14"/>
      <c r="O4057" s="14"/>
      <c r="P4057" s="14"/>
      <c r="Q4057" s="14"/>
      <c r="R4057" s="4"/>
      <c r="S4057" s="4"/>
      <c r="T4057" s="4"/>
      <c r="U4057" s="4"/>
      <c r="V4057" s="4"/>
      <c r="W4057" s="4"/>
      <c r="X4057" s="4"/>
      <c r="Y4057" s="4"/>
      <c r="Z4057" s="4"/>
      <c r="AA4057" s="4"/>
      <c r="AB4057" s="8"/>
      <c r="AC4057" s="8"/>
      <c r="AD4057" s="8"/>
      <c r="AE4057" s="8"/>
      <c r="AF4057" s="8"/>
      <c r="AG4057" s="8"/>
      <c r="AH4057" s="8"/>
      <c r="AI4057" s="8"/>
      <c r="AJ4057" s="8"/>
      <c r="AK4057" s="8"/>
      <c r="AL4057" s="8"/>
      <c r="AM4057" s="8"/>
      <c r="AN4057" s="8"/>
      <c r="AO4057" s="8"/>
      <c r="AP4057" s="15"/>
      <c r="AQ4057" s="15"/>
      <c r="AR4057" s="15"/>
      <c r="AS4057" s="15"/>
      <c r="AT4057" s="15"/>
      <c r="AU4057" s="15"/>
      <c r="AV4057" s="15"/>
      <c r="AW4057" s="15"/>
      <c r="AX4057" s="15"/>
      <c r="AY4057" s="15"/>
      <c r="AZ4057" s="10"/>
      <c r="BA4057" s="10"/>
    </row>
    <row r="4058" spans="1:53" ht="15" customHeight="1" x14ac:dyDescent="0.2">
      <c r="A4058" s="33" t="s">
        <v>67</v>
      </c>
      <c r="B4058" s="31">
        <v>19</v>
      </c>
      <c r="C4058" s="17" t="s">
        <v>68</v>
      </c>
      <c r="D4058" s="18"/>
      <c r="E4058" s="14"/>
      <c r="F4058" s="14"/>
      <c r="G4058" s="14"/>
      <c r="H4058" s="14"/>
      <c r="I4058" s="14"/>
      <c r="J4058" s="14"/>
      <c r="K4058" s="14"/>
      <c r="L4058" s="14"/>
      <c r="M4058" s="14"/>
      <c r="N4058" s="14"/>
      <c r="O4058" s="14"/>
      <c r="P4058" s="14"/>
      <c r="Q4058" s="14"/>
      <c r="R4058" s="4"/>
      <c r="S4058" s="4"/>
      <c r="T4058" s="4"/>
      <c r="U4058" s="4"/>
      <c r="V4058" s="4"/>
      <c r="W4058" s="4"/>
      <c r="X4058" s="4"/>
      <c r="Y4058" s="4"/>
      <c r="Z4058" s="4"/>
      <c r="AA4058" s="4"/>
      <c r="AB4058" s="8"/>
      <c r="AC4058" s="8"/>
      <c r="AD4058" s="8"/>
      <c r="AE4058" s="8"/>
      <c r="AF4058" s="8"/>
      <c r="AG4058" s="8"/>
      <c r="AH4058" s="8"/>
      <c r="AI4058" s="34"/>
      <c r="AJ4058" s="8"/>
      <c r="AK4058" s="8"/>
      <c r="AL4058" s="8"/>
      <c r="AM4058" s="8"/>
      <c r="AN4058" s="8"/>
      <c r="AO4058" s="8"/>
      <c r="AP4058" s="15"/>
      <c r="AQ4058" s="15"/>
      <c r="AR4058" s="15"/>
      <c r="AS4058" s="15"/>
      <c r="AT4058" s="15"/>
      <c r="AU4058" s="15"/>
      <c r="AV4058" s="15"/>
      <c r="AW4058" s="15"/>
      <c r="AX4058" s="15"/>
      <c r="AY4058" s="15"/>
      <c r="AZ4058" s="10"/>
      <c r="BA4058" s="10"/>
    </row>
    <row r="4059" spans="1:53" ht="15" customHeight="1" x14ac:dyDescent="0.2">
      <c r="A4059" s="1"/>
      <c r="B4059" s="31">
        <v>20</v>
      </c>
      <c r="C4059" s="17" t="s">
        <v>69</v>
      </c>
      <c r="D4059" s="35"/>
      <c r="E4059" s="14"/>
      <c r="F4059" s="14"/>
      <c r="G4059" s="14"/>
      <c r="H4059" s="14"/>
      <c r="I4059" s="14"/>
      <c r="J4059" s="14"/>
      <c r="K4059" s="14"/>
      <c r="L4059" s="14"/>
      <c r="M4059" s="14"/>
      <c r="N4059" s="14"/>
      <c r="O4059" s="14"/>
      <c r="P4059" s="14"/>
      <c r="Q4059" s="14"/>
      <c r="R4059" s="4"/>
      <c r="S4059" s="4"/>
      <c r="T4059" s="4"/>
      <c r="U4059" s="4"/>
      <c r="V4059" s="4"/>
      <c r="W4059" s="4"/>
      <c r="X4059" s="4"/>
      <c r="Y4059" s="4"/>
      <c r="Z4059" s="4"/>
      <c r="AA4059" s="4"/>
      <c r="AB4059" s="8"/>
      <c r="AC4059" s="8"/>
      <c r="AD4059" s="8"/>
      <c r="AE4059" s="8"/>
      <c r="AF4059" s="8"/>
      <c r="AG4059" s="8"/>
      <c r="AH4059" s="8"/>
      <c r="AI4059" s="8"/>
      <c r="AJ4059" s="8"/>
      <c r="AK4059" s="8"/>
      <c r="AL4059" s="8"/>
      <c r="AM4059" s="8"/>
      <c r="AN4059" s="8"/>
      <c r="AO4059" s="8"/>
      <c r="AP4059" s="15"/>
      <c r="AQ4059" s="15"/>
      <c r="AR4059" s="15"/>
      <c r="AS4059" s="15"/>
      <c r="AT4059" s="15"/>
      <c r="AU4059" s="15"/>
      <c r="AV4059" s="15"/>
      <c r="AW4059" s="15"/>
      <c r="AX4059" s="15"/>
      <c r="AY4059" s="15"/>
      <c r="AZ4059" s="10"/>
      <c r="BA4059" s="10"/>
    </row>
    <row r="4060" spans="1:53" ht="15" customHeight="1" x14ac:dyDescent="0.2">
      <c r="A4060" s="1"/>
      <c r="B4060" s="31">
        <v>21</v>
      </c>
      <c r="C4060" s="17" t="s">
        <v>70</v>
      </c>
      <c r="D4060" s="18"/>
      <c r="E4060" s="14"/>
      <c r="F4060" s="14"/>
      <c r="G4060" s="14"/>
      <c r="H4060" s="14"/>
      <c r="I4060" s="14"/>
      <c r="J4060" s="14"/>
      <c r="K4060" s="14"/>
      <c r="L4060" s="14"/>
      <c r="M4060" s="14"/>
      <c r="N4060" s="14"/>
      <c r="O4060" s="14"/>
      <c r="P4060" s="14"/>
      <c r="Q4060" s="14"/>
      <c r="R4060" s="4"/>
      <c r="S4060" s="4"/>
      <c r="T4060" s="4"/>
      <c r="U4060" s="4"/>
      <c r="V4060" s="4"/>
      <c r="W4060" s="4"/>
      <c r="X4060" s="4"/>
      <c r="Y4060" s="4"/>
      <c r="Z4060" s="4"/>
      <c r="AA4060" s="4"/>
      <c r="AB4060" s="8"/>
      <c r="AC4060" s="8"/>
      <c r="AD4060" s="8"/>
      <c r="AE4060" s="8"/>
      <c r="AF4060" s="8"/>
      <c r="AG4060" s="8"/>
      <c r="AH4060" s="8"/>
      <c r="AI4060" s="8"/>
      <c r="AJ4060" s="8"/>
      <c r="AK4060" s="8"/>
      <c r="AL4060" s="8"/>
      <c r="AM4060" s="8"/>
      <c r="AN4060" s="8"/>
      <c r="AO4060" s="8"/>
      <c r="AP4060" s="15"/>
      <c r="AQ4060" s="15"/>
      <c r="AR4060" s="15"/>
      <c r="AS4060" s="15"/>
      <c r="AT4060" s="15"/>
      <c r="AU4060" s="15"/>
      <c r="AV4060" s="15"/>
      <c r="AW4060" s="15"/>
      <c r="AX4060" s="15"/>
      <c r="AY4060" s="15"/>
      <c r="AZ4060" s="10"/>
      <c r="BA4060" s="10"/>
    </row>
    <row r="4061" spans="1:53" ht="15" customHeight="1" x14ac:dyDescent="0.2">
      <c r="A4061" s="1"/>
      <c r="B4061" s="31">
        <v>22</v>
      </c>
      <c r="C4061" s="17" t="s">
        <v>71</v>
      </c>
      <c r="D4061" s="18"/>
      <c r="E4061" s="14"/>
      <c r="F4061" s="14"/>
      <c r="G4061" s="14"/>
      <c r="H4061" s="14"/>
      <c r="I4061" s="14"/>
      <c r="J4061" s="14"/>
      <c r="K4061" s="14"/>
      <c r="L4061" s="14"/>
      <c r="M4061" s="14"/>
      <c r="N4061" s="14"/>
      <c r="O4061" s="14"/>
      <c r="P4061" s="14"/>
      <c r="Q4061" s="14"/>
      <c r="R4061" s="4"/>
      <c r="S4061" s="4"/>
      <c r="T4061" s="4"/>
      <c r="U4061" s="4"/>
      <c r="V4061" s="4"/>
      <c r="W4061" s="4"/>
      <c r="X4061" s="4"/>
      <c r="Y4061" s="4"/>
      <c r="Z4061" s="4"/>
      <c r="AA4061" s="4"/>
      <c r="AB4061" s="8"/>
      <c r="AC4061" s="8"/>
      <c r="AD4061" s="8"/>
      <c r="AE4061" s="8"/>
      <c r="AF4061" s="8"/>
      <c r="AG4061" s="8"/>
      <c r="AH4061" s="8"/>
      <c r="AI4061" s="8"/>
      <c r="AJ4061" s="8"/>
      <c r="AK4061" s="8"/>
      <c r="AL4061" s="8"/>
      <c r="AM4061" s="8"/>
      <c r="AN4061" s="8"/>
      <c r="AO4061" s="8"/>
      <c r="AP4061" s="15"/>
      <c r="AQ4061" s="15"/>
      <c r="AR4061" s="15"/>
      <c r="AS4061" s="15"/>
      <c r="AT4061" s="15"/>
      <c r="AU4061" s="15"/>
      <c r="AV4061" s="15"/>
      <c r="AW4061" s="15"/>
      <c r="AX4061" s="15"/>
      <c r="AY4061" s="15"/>
      <c r="AZ4061" s="10"/>
      <c r="BA4061" s="10"/>
    </row>
    <row r="4062" spans="1:53" ht="15" customHeight="1" x14ac:dyDescent="0.2">
      <c r="A4062" s="1"/>
      <c r="B4062" s="31">
        <v>23</v>
      </c>
      <c r="C4062" s="293" t="s">
        <v>72</v>
      </c>
      <c r="D4062" s="18"/>
      <c r="E4062" s="14"/>
      <c r="F4062" s="14"/>
      <c r="G4062" s="14"/>
      <c r="H4062" s="14"/>
      <c r="I4062" s="14"/>
      <c r="J4062" s="14"/>
      <c r="K4062" s="14"/>
      <c r="L4062" s="14">
        <v>12</v>
      </c>
      <c r="M4062" s="36"/>
      <c r="N4062" s="14"/>
      <c r="O4062" s="14"/>
      <c r="P4062" s="14"/>
      <c r="Q4062" s="14"/>
      <c r="R4062" s="4"/>
      <c r="S4062" s="4"/>
      <c r="T4062" s="4"/>
      <c r="U4062" s="4"/>
      <c r="V4062" s="4"/>
      <c r="W4062" s="4"/>
      <c r="X4062" s="4"/>
      <c r="Y4062" s="4"/>
      <c r="Z4062" s="4"/>
      <c r="AA4062" s="4"/>
      <c r="AB4062" s="8"/>
      <c r="AC4062" s="8"/>
      <c r="AD4062" s="8"/>
      <c r="AE4062" s="8"/>
      <c r="AF4062" s="8"/>
      <c r="AG4062" s="8"/>
      <c r="AH4062" s="8"/>
      <c r="AI4062" s="8"/>
      <c r="AJ4062" s="8"/>
      <c r="AK4062" s="8"/>
      <c r="AL4062" s="8"/>
      <c r="AM4062" s="8"/>
      <c r="AN4062" s="8"/>
      <c r="AO4062" s="8"/>
      <c r="AP4062" s="15"/>
      <c r="AQ4062" s="15"/>
      <c r="AR4062" s="15"/>
      <c r="AS4062" s="15"/>
      <c r="AT4062" s="15"/>
      <c r="AU4062" s="15"/>
      <c r="AV4062" s="15"/>
      <c r="AW4062" s="15"/>
      <c r="AX4062" s="15"/>
      <c r="AY4062" s="15"/>
      <c r="AZ4062" s="10"/>
      <c r="BA4062" s="10"/>
    </row>
    <row r="4063" spans="1:53" ht="15" customHeight="1" x14ac:dyDescent="0.2">
      <c r="A4063" s="1"/>
      <c r="B4063" s="31">
        <v>24</v>
      </c>
      <c r="C4063" s="293" t="s">
        <v>73</v>
      </c>
      <c r="D4063" s="18"/>
      <c r="E4063" s="14">
        <v>3</v>
      </c>
      <c r="F4063" s="14"/>
      <c r="G4063" s="14"/>
      <c r="H4063" s="14"/>
      <c r="I4063" s="14"/>
      <c r="J4063" s="14"/>
      <c r="K4063" s="14"/>
      <c r="L4063" s="14"/>
      <c r="M4063" s="14"/>
      <c r="N4063" s="14"/>
      <c r="O4063" s="14"/>
      <c r="P4063" s="14"/>
      <c r="Q4063" s="14"/>
      <c r="R4063" s="4"/>
      <c r="S4063" s="4"/>
      <c r="T4063" s="4"/>
      <c r="U4063" s="4"/>
      <c r="V4063" s="4"/>
      <c r="W4063" s="4"/>
      <c r="X4063" s="4"/>
      <c r="Y4063" s="4"/>
      <c r="Z4063" s="4"/>
      <c r="AA4063" s="4"/>
      <c r="AB4063" s="8">
        <v>4</v>
      </c>
      <c r="AC4063" s="8"/>
      <c r="AD4063" s="8"/>
      <c r="AE4063" s="8"/>
      <c r="AF4063" s="8"/>
      <c r="AG4063" s="8"/>
      <c r="AH4063" s="8"/>
      <c r="AI4063" s="8"/>
      <c r="AJ4063" s="8"/>
      <c r="AK4063" s="8"/>
      <c r="AL4063" s="8"/>
      <c r="AM4063" s="8"/>
      <c r="AN4063" s="8"/>
      <c r="AO4063" s="8">
        <v>3</v>
      </c>
      <c r="AP4063" s="15"/>
      <c r="AQ4063" s="15"/>
      <c r="AR4063" s="15"/>
      <c r="AS4063" s="15"/>
      <c r="AT4063" s="15"/>
      <c r="AU4063" s="15"/>
      <c r="AV4063" s="15"/>
      <c r="AW4063" s="15"/>
      <c r="AX4063" s="15"/>
      <c r="AY4063" s="15"/>
      <c r="AZ4063" s="10"/>
      <c r="BA4063" s="10"/>
    </row>
    <row r="4064" spans="1:53" ht="15" customHeight="1" x14ac:dyDescent="0.2">
      <c r="A4064" s="1"/>
      <c r="B4064" s="31">
        <v>25</v>
      </c>
      <c r="C4064" s="17" t="s">
        <v>74</v>
      </c>
      <c r="D4064" s="18"/>
      <c r="E4064" s="14"/>
      <c r="F4064" s="14"/>
      <c r="G4064" s="14"/>
      <c r="H4064" s="14"/>
      <c r="I4064" s="14"/>
      <c r="J4064" s="14"/>
      <c r="K4064" s="14"/>
      <c r="L4064" s="14"/>
      <c r="M4064" s="14"/>
      <c r="N4064" s="14"/>
      <c r="O4064" s="14"/>
      <c r="P4064" s="14"/>
      <c r="Q4064" s="14"/>
      <c r="R4064" s="4"/>
      <c r="S4064" s="4"/>
      <c r="T4064" s="4"/>
      <c r="U4064" s="4"/>
      <c r="V4064" s="4"/>
      <c r="W4064" s="4"/>
      <c r="X4064" s="4"/>
      <c r="Y4064" s="4"/>
      <c r="Z4064" s="4"/>
      <c r="AA4064" s="4"/>
      <c r="AB4064" s="8"/>
      <c r="AC4064" s="8"/>
      <c r="AD4064" s="8"/>
      <c r="AE4064" s="8"/>
      <c r="AF4064" s="8"/>
      <c r="AG4064" s="8"/>
      <c r="AH4064" s="8"/>
      <c r="AI4064" s="8"/>
      <c r="AJ4064" s="8"/>
      <c r="AK4064" s="8"/>
      <c r="AL4064" s="8"/>
      <c r="AM4064" s="8"/>
      <c r="AN4064" s="8"/>
      <c r="AO4064" s="8"/>
      <c r="AP4064" s="15"/>
      <c r="AQ4064" s="15"/>
      <c r="AR4064" s="15"/>
      <c r="AS4064" s="15"/>
      <c r="AT4064" s="15"/>
      <c r="AU4064" s="15"/>
      <c r="AV4064" s="15"/>
      <c r="AW4064" s="15"/>
      <c r="AX4064" s="15"/>
      <c r="AY4064" s="15"/>
      <c r="AZ4064" s="10"/>
      <c r="BA4064" s="10"/>
    </row>
    <row r="4065" spans="1:53" ht="15" customHeight="1" x14ac:dyDescent="0.2">
      <c r="A4065" s="1"/>
      <c r="B4065" s="31">
        <v>26</v>
      </c>
      <c r="C4065" s="17" t="s">
        <v>75</v>
      </c>
      <c r="D4065" s="18"/>
      <c r="E4065" s="14"/>
      <c r="F4065" s="14"/>
      <c r="G4065" s="14"/>
      <c r="H4065" s="14"/>
      <c r="I4065" s="14"/>
      <c r="J4065" s="14"/>
      <c r="K4065" s="14"/>
      <c r="L4065" s="14"/>
      <c r="M4065" s="14"/>
      <c r="N4065" s="14"/>
      <c r="O4065" s="14"/>
      <c r="P4065" s="14"/>
      <c r="Q4065" s="14"/>
      <c r="R4065" s="4"/>
      <c r="S4065" s="4"/>
      <c r="T4065" s="4"/>
      <c r="U4065" s="4"/>
      <c r="V4065" s="4"/>
      <c r="W4065" s="4"/>
      <c r="X4065" s="4"/>
      <c r="Y4065" s="4"/>
      <c r="Z4065" s="4"/>
      <c r="AA4065" s="4"/>
      <c r="AB4065" s="8"/>
      <c r="AC4065" s="8"/>
      <c r="AD4065" s="8"/>
      <c r="AE4065" s="8"/>
      <c r="AF4065" s="8"/>
      <c r="AG4065" s="8"/>
      <c r="AH4065" s="8"/>
      <c r="AI4065" s="8"/>
      <c r="AJ4065" s="8"/>
      <c r="AK4065" s="8"/>
      <c r="AL4065" s="8"/>
      <c r="AM4065" s="8"/>
      <c r="AN4065" s="8"/>
      <c r="AO4065" s="8"/>
      <c r="AP4065" s="15"/>
      <c r="AQ4065" s="15"/>
      <c r="AR4065" s="15"/>
      <c r="AS4065" s="15"/>
      <c r="AT4065" s="15"/>
      <c r="AU4065" s="15"/>
      <c r="AV4065" s="15"/>
      <c r="AW4065" s="15"/>
      <c r="AX4065" s="15"/>
      <c r="AY4065" s="15"/>
      <c r="AZ4065" s="10"/>
      <c r="BA4065" s="10"/>
    </row>
    <row r="4066" spans="1:53" ht="15" customHeight="1" x14ac:dyDescent="0.2">
      <c r="A4066" s="1"/>
      <c r="B4066" s="31">
        <v>27</v>
      </c>
      <c r="C4066" s="17" t="s">
        <v>76</v>
      </c>
      <c r="D4066" s="18"/>
      <c r="E4066" s="14"/>
      <c r="F4066" s="14"/>
      <c r="G4066" s="14"/>
      <c r="H4066" s="14"/>
      <c r="I4066" s="14"/>
      <c r="J4066" s="14"/>
      <c r="K4066" s="14"/>
      <c r="L4066" s="14"/>
      <c r="M4066" s="14"/>
      <c r="N4066" s="14"/>
      <c r="O4066" s="14"/>
      <c r="P4066" s="14"/>
      <c r="Q4066" s="14"/>
      <c r="R4066" s="4"/>
      <c r="S4066" s="4"/>
      <c r="T4066" s="4"/>
      <c r="U4066" s="4"/>
      <c r="V4066" s="4"/>
      <c r="W4066" s="4"/>
      <c r="X4066" s="4"/>
      <c r="Y4066" s="4"/>
      <c r="Z4066" s="4"/>
      <c r="AA4066" s="4"/>
      <c r="AB4066" s="8"/>
      <c r="AC4066" s="8"/>
      <c r="AD4066" s="8"/>
      <c r="AE4066" s="8"/>
      <c r="AF4066" s="8"/>
      <c r="AG4066" s="8"/>
      <c r="AH4066" s="8"/>
      <c r="AI4066" s="8"/>
      <c r="AJ4066" s="8"/>
      <c r="AK4066" s="8"/>
      <c r="AL4066" s="8"/>
      <c r="AM4066" s="8"/>
      <c r="AN4066" s="8"/>
      <c r="AO4066" s="8"/>
      <c r="AP4066" s="15"/>
      <c r="AQ4066" s="15"/>
      <c r="AR4066" s="15"/>
      <c r="AS4066" s="15"/>
      <c r="AT4066" s="15"/>
      <c r="AU4066" s="15"/>
      <c r="AV4066" s="15"/>
      <c r="AW4066" s="15"/>
      <c r="AX4066" s="15"/>
      <c r="AY4066" s="15"/>
      <c r="AZ4066" s="10"/>
      <c r="BA4066" s="10"/>
    </row>
    <row r="4067" spans="1:53" ht="15" customHeight="1" x14ac:dyDescent="0.2">
      <c r="A4067" s="1"/>
      <c r="B4067" s="31">
        <v>28</v>
      </c>
      <c r="C4067" s="293" t="s">
        <v>77</v>
      </c>
      <c r="D4067" s="18">
        <v>3</v>
      </c>
      <c r="E4067" s="14">
        <v>3</v>
      </c>
      <c r="F4067" s="14"/>
      <c r="G4067" s="14"/>
      <c r="H4067" s="14"/>
      <c r="I4067" s="14"/>
      <c r="J4067" s="14"/>
      <c r="K4067" s="14"/>
      <c r="L4067" s="14"/>
      <c r="M4067" s="14"/>
      <c r="N4067" s="14"/>
      <c r="O4067" s="14"/>
      <c r="P4067" s="14"/>
      <c r="Q4067" s="14"/>
      <c r="R4067" s="4"/>
      <c r="S4067" s="4"/>
      <c r="T4067" s="4"/>
      <c r="U4067" s="4"/>
      <c r="V4067" s="4"/>
      <c r="W4067" s="4"/>
      <c r="X4067" s="4"/>
      <c r="Y4067" s="4"/>
      <c r="Z4067" s="4"/>
      <c r="AA4067" s="4"/>
      <c r="AB4067" s="8">
        <v>10</v>
      </c>
      <c r="AC4067" s="8"/>
      <c r="AD4067" s="8"/>
      <c r="AE4067" s="8"/>
      <c r="AF4067" s="8"/>
      <c r="AG4067" s="8"/>
      <c r="AH4067" s="8"/>
      <c r="AI4067" s="8"/>
      <c r="AJ4067" s="8"/>
      <c r="AK4067" s="8">
        <v>3</v>
      </c>
      <c r="AL4067" s="8">
        <v>1</v>
      </c>
      <c r="AM4067" s="8"/>
      <c r="AN4067" s="8"/>
      <c r="AO4067" s="8"/>
      <c r="AP4067" s="15"/>
      <c r="AQ4067" s="15"/>
      <c r="AR4067" s="15"/>
      <c r="AS4067" s="15"/>
      <c r="AT4067" s="15"/>
      <c r="AU4067" s="15"/>
      <c r="AV4067" s="15"/>
      <c r="AW4067" s="15"/>
      <c r="AX4067" s="15"/>
      <c r="AY4067" s="15"/>
      <c r="AZ4067" s="10"/>
      <c r="BA4067" s="10"/>
    </row>
    <row r="4068" spans="1:53" ht="15" customHeight="1" x14ac:dyDescent="0.2">
      <c r="A4068" s="1"/>
      <c r="B4068" s="31">
        <v>29</v>
      </c>
      <c r="C4068" s="17" t="s">
        <v>78</v>
      </c>
      <c r="D4068" s="18"/>
      <c r="E4068" s="14"/>
      <c r="F4068" s="14"/>
      <c r="G4068" s="14"/>
      <c r="H4068" s="14"/>
      <c r="I4068" s="14"/>
      <c r="J4068" s="14"/>
      <c r="K4068" s="14"/>
      <c r="L4068" s="14"/>
      <c r="M4068" s="14"/>
      <c r="N4068" s="14"/>
      <c r="O4068" s="14"/>
      <c r="P4068" s="14"/>
      <c r="Q4068" s="14"/>
      <c r="R4068" s="4"/>
      <c r="S4068" s="4"/>
      <c r="T4068" s="4"/>
      <c r="U4068" s="4"/>
      <c r="V4068" s="4"/>
      <c r="W4068" s="4"/>
      <c r="X4068" s="4"/>
      <c r="Y4068" s="4"/>
      <c r="Z4068" s="4"/>
      <c r="AA4068" s="4"/>
      <c r="AB4068" s="8"/>
      <c r="AC4068" s="8"/>
      <c r="AD4068" s="8"/>
      <c r="AE4068" s="8"/>
      <c r="AF4068" s="8"/>
      <c r="AG4068" s="8"/>
      <c r="AH4068" s="8"/>
      <c r="AI4068" s="8"/>
      <c r="AJ4068" s="8"/>
      <c r="AK4068" s="8"/>
      <c r="AL4068" s="8"/>
      <c r="AM4068" s="8"/>
      <c r="AN4068" s="8"/>
      <c r="AO4068" s="8"/>
      <c r="AP4068" s="15"/>
      <c r="AQ4068" s="15"/>
      <c r="AR4068" s="15"/>
      <c r="AS4068" s="15"/>
      <c r="AT4068" s="15"/>
      <c r="AU4068" s="15"/>
      <c r="AV4068" s="15"/>
      <c r="AW4068" s="15"/>
      <c r="AX4068" s="15"/>
      <c r="AY4068" s="15"/>
      <c r="AZ4068" s="10"/>
      <c r="BA4068" s="10"/>
    </row>
    <row r="4069" spans="1:53" ht="15" customHeight="1" x14ac:dyDescent="0.2">
      <c r="A4069" s="1"/>
      <c r="B4069" s="37"/>
      <c r="C4069" s="293" t="s">
        <v>533</v>
      </c>
      <c r="D4069" s="18"/>
      <c r="E4069" s="14"/>
      <c r="F4069" s="14"/>
      <c r="G4069" s="14"/>
      <c r="H4069" s="14"/>
      <c r="I4069" s="14"/>
      <c r="J4069" s="14"/>
      <c r="K4069" s="14"/>
      <c r="L4069" s="14"/>
      <c r="M4069" s="14"/>
      <c r="N4069" s="14"/>
      <c r="O4069" s="14"/>
      <c r="P4069" s="14"/>
      <c r="Q4069" s="14"/>
      <c r="R4069" s="4"/>
      <c r="S4069" s="4">
        <v>1</v>
      </c>
      <c r="T4069" s="4">
        <v>1</v>
      </c>
      <c r="U4069" s="4"/>
      <c r="V4069" s="4"/>
      <c r="W4069" s="4"/>
      <c r="X4069" s="4"/>
      <c r="Y4069" s="4"/>
      <c r="Z4069" s="4"/>
      <c r="AA4069" s="4"/>
      <c r="AB4069" s="8"/>
      <c r="AC4069" s="8"/>
      <c r="AD4069" s="8"/>
      <c r="AE4069" s="8"/>
      <c r="AF4069" s="8"/>
      <c r="AG4069" s="8"/>
      <c r="AH4069" s="8"/>
      <c r="AI4069" s="8"/>
      <c r="AJ4069" s="8"/>
      <c r="AK4069" s="8"/>
      <c r="AL4069" s="8"/>
      <c r="AM4069" s="8"/>
      <c r="AN4069" s="8"/>
      <c r="AO4069" s="8"/>
      <c r="AP4069" s="15"/>
      <c r="AQ4069" s="15"/>
      <c r="AR4069" s="15"/>
      <c r="AS4069" s="15"/>
      <c r="AT4069" s="15"/>
      <c r="AU4069" s="15"/>
      <c r="AV4069" s="15"/>
      <c r="AW4069" s="15"/>
      <c r="AX4069" s="15"/>
      <c r="AY4069" s="15"/>
      <c r="AZ4069" s="10"/>
      <c r="BA4069" s="10"/>
    </row>
    <row r="4070" spans="1:53" ht="15" customHeight="1" x14ac:dyDescent="0.2">
      <c r="A4070" s="1"/>
      <c r="B4070" s="38"/>
      <c r="C4070" s="293" t="s">
        <v>531</v>
      </c>
      <c r="D4070" s="18">
        <v>6</v>
      </c>
      <c r="E4070" s="14">
        <v>6</v>
      </c>
      <c r="F4070" s="14">
        <v>2</v>
      </c>
      <c r="G4070" s="14"/>
      <c r="H4070" s="14"/>
      <c r="I4070" s="14"/>
      <c r="J4070" s="14"/>
      <c r="K4070" s="14"/>
      <c r="L4070" s="14"/>
      <c r="M4070" s="14"/>
      <c r="N4070" s="14"/>
      <c r="O4070" s="14"/>
      <c r="P4070" s="14"/>
      <c r="Q4070" s="14"/>
      <c r="R4070" s="4"/>
      <c r="S4070" s="4"/>
      <c r="T4070" s="4"/>
      <c r="U4070" s="4"/>
      <c r="V4070" s="4"/>
      <c r="W4070" s="4"/>
      <c r="X4070" s="4"/>
      <c r="Y4070" s="4"/>
      <c r="Z4070" s="4"/>
      <c r="AA4070" s="4">
        <v>4</v>
      </c>
      <c r="AB4070" s="8"/>
      <c r="AC4070" s="8"/>
      <c r="AD4070" s="8"/>
      <c r="AE4070" s="8"/>
      <c r="AF4070" s="8"/>
      <c r="AG4070" s="8"/>
      <c r="AH4070" s="8"/>
      <c r="AI4070" s="8"/>
      <c r="AJ4070" s="8"/>
      <c r="AK4070" s="8">
        <v>2</v>
      </c>
      <c r="AL4070" s="8"/>
      <c r="AM4070" s="8"/>
      <c r="AN4070" s="8"/>
      <c r="AO4070" s="8">
        <v>2</v>
      </c>
      <c r="AP4070" s="15"/>
      <c r="AQ4070" s="15"/>
      <c r="AR4070" s="15"/>
      <c r="AS4070" s="15"/>
      <c r="AT4070" s="15"/>
      <c r="AU4070" s="15"/>
      <c r="AV4070" s="15"/>
      <c r="AW4070" s="15"/>
      <c r="AX4070" s="15"/>
      <c r="AY4070" s="15"/>
      <c r="AZ4070" s="10"/>
      <c r="BA4070" s="10"/>
    </row>
    <row r="4071" spans="1:53" ht="15" customHeight="1" x14ac:dyDescent="0.2">
      <c r="A4071" s="1"/>
      <c r="B4071" s="39">
        <v>30</v>
      </c>
      <c r="C4071" s="17" t="s">
        <v>80</v>
      </c>
      <c r="D4071" s="18"/>
      <c r="E4071" s="14"/>
      <c r="F4071" s="14"/>
      <c r="G4071" s="14"/>
      <c r="H4071" s="14"/>
      <c r="I4071" s="14"/>
      <c r="J4071" s="14"/>
      <c r="K4071" s="14"/>
      <c r="L4071" s="14"/>
      <c r="M4071" s="14"/>
      <c r="N4071" s="14"/>
      <c r="O4071" s="14"/>
      <c r="P4071" s="14"/>
      <c r="Q4071" s="14"/>
      <c r="R4071" s="4"/>
      <c r="S4071" s="4"/>
      <c r="T4071" s="4"/>
      <c r="U4071" s="4"/>
      <c r="V4071" s="4"/>
      <c r="W4071" s="4"/>
      <c r="X4071" s="4"/>
      <c r="Y4071" s="5"/>
      <c r="Z4071" s="5"/>
      <c r="AA4071" s="5"/>
      <c r="AB4071" s="8"/>
      <c r="AC4071" s="8"/>
      <c r="AD4071" s="8"/>
      <c r="AE4071" s="8"/>
      <c r="AF4071" s="8"/>
      <c r="AG4071" s="8"/>
      <c r="AH4071" s="8"/>
      <c r="AI4071" s="8"/>
      <c r="AJ4071" s="8"/>
      <c r="AK4071" s="8"/>
      <c r="AL4071" s="8"/>
      <c r="AM4071" s="8"/>
      <c r="AN4071" s="8"/>
      <c r="AO4071" s="8"/>
      <c r="AP4071" s="15"/>
      <c r="AQ4071" s="15"/>
      <c r="AR4071" s="15"/>
      <c r="AS4071" s="15"/>
      <c r="AT4071" s="15"/>
      <c r="AU4071" s="15"/>
      <c r="AV4071" s="15"/>
      <c r="AW4071" s="15"/>
      <c r="AX4071" s="15"/>
      <c r="AY4071" s="15"/>
      <c r="AZ4071" s="10"/>
      <c r="BA4071" s="10"/>
    </row>
    <row r="4072" spans="1:53" ht="15" customHeight="1" x14ac:dyDescent="0.2">
      <c r="A4072" s="1"/>
      <c r="B4072" s="39">
        <v>31</v>
      </c>
      <c r="C4072" s="17" t="s">
        <v>81</v>
      </c>
      <c r="D4072" s="18"/>
      <c r="E4072" s="14"/>
      <c r="F4072" s="14"/>
      <c r="G4072" s="14"/>
      <c r="H4072" s="14"/>
      <c r="I4072" s="14"/>
      <c r="J4072" s="14"/>
      <c r="K4072" s="14"/>
      <c r="L4072" s="14"/>
      <c r="M4072" s="14"/>
      <c r="N4072" s="14"/>
      <c r="O4072" s="14"/>
      <c r="P4072" s="14"/>
      <c r="Q4072" s="14"/>
      <c r="R4072" s="4"/>
      <c r="S4072" s="4"/>
      <c r="T4072" s="4"/>
      <c r="U4072" s="4"/>
      <c r="V4072" s="4"/>
      <c r="W4072" s="4"/>
      <c r="X4072" s="4"/>
      <c r="Y4072" s="4"/>
      <c r="Z4072" s="4"/>
      <c r="AA4072" s="4"/>
      <c r="AB4072" s="8"/>
      <c r="AC4072" s="8"/>
      <c r="AD4072" s="8"/>
      <c r="AE4072" s="8"/>
      <c r="AF4072" s="8"/>
      <c r="AG4072" s="8"/>
      <c r="AH4072" s="8"/>
      <c r="AI4072" s="8"/>
      <c r="AJ4072" s="8"/>
      <c r="AK4072" s="8"/>
      <c r="AL4072" s="8"/>
      <c r="AM4072" s="8"/>
      <c r="AN4072" s="8"/>
      <c r="AO4072" s="8"/>
      <c r="AP4072" s="15"/>
      <c r="AQ4072" s="15"/>
      <c r="AR4072" s="15"/>
      <c r="AS4072" s="15"/>
      <c r="AT4072" s="15"/>
      <c r="AU4072" s="15"/>
      <c r="AV4072" s="15"/>
      <c r="AW4072" s="15"/>
      <c r="AX4072" s="15"/>
      <c r="AY4072" s="15"/>
      <c r="AZ4072" s="10"/>
      <c r="BA4072" s="10"/>
    </row>
    <row r="4073" spans="1:53" ht="15" customHeight="1" x14ac:dyDescent="0.2">
      <c r="A4073" s="1"/>
      <c r="B4073" s="39">
        <v>32</v>
      </c>
      <c r="C4073" s="17" t="s">
        <v>82</v>
      </c>
      <c r="D4073" s="18"/>
      <c r="E4073" s="14"/>
      <c r="F4073" s="14"/>
      <c r="G4073" s="14"/>
      <c r="H4073" s="14"/>
      <c r="I4073" s="14"/>
      <c r="J4073" s="14"/>
      <c r="K4073" s="14"/>
      <c r="L4073" s="14"/>
      <c r="M4073" s="14"/>
      <c r="N4073" s="14"/>
      <c r="O4073" s="14"/>
      <c r="P4073" s="14"/>
      <c r="Q4073" s="14"/>
      <c r="R4073" s="4"/>
      <c r="S4073" s="4"/>
      <c r="T4073" s="4"/>
      <c r="U4073" s="4"/>
      <c r="V4073" s="4"/>
      <c r="W4073" s="4"/>
      <c r="X4073" s="4"/>
      <c r="Y4073" s="4"/>
      <c r="Z4073" s="4"/>
      <c r="AA4073" s="4"/>
      <c r="AB4073" s="8"/>
      <c r="AC4073" s="8"/>
      <c r="AD4073" s="8"/>
      <c r="AE4073" s="8"/>
      <c r="AF4073" s="8"/>
      <c r="AG4073" s="8"/>
      <c r="AH4073" s="8"/>
      <c r="AI4073" s="8"/>
      <c r="AJ4073" s="8"/>
      <c r="AK4073" s="8"/>
      <c r="AL4073" s="8"/>
      <c r="AM4073" s="8"/>
      <c r="AN4073" s="8"/>
      <c r="AO4073" s="8"/>
      <c r="AP4073" s="15"/>
      <c r="AQ4073" s="15"/>
      <c r="AR4073" s="15"/>
      <c r="AS4073" s="15"/>
      <c r="AT4073" s="15"/>
      <c r="AU4073" s="15"/>
      <c r="AV4073" s="15"/>
      <c r="AW4073" s="15"/>
      <c r="AX4073" s="15"/>
      <c r="AY4073" s="15"/>
      <c r="AZ4073" s="10"/>
      <c r="BA4073" s="10"/>
    </row>
    <row r="4074" spans="1:53" ht="15" customHeight="1" x14ac:dyDescent="0.2">
      <c r="A4074" s="1"/>
      <c r="B4074" s="22"/>
      <c r="C4074" s="17"/>
      <c r="D4074" s="18"/>
      <c r="E4074" s="14"/>
      <c r="F4074" s="14"/>
      <c r="G4074" s="14"/>
      <c r="H4074" s="14"/>
      <c r="I4074" s="14"/>
      <c r="J4074" s="14"/>
      <c r="K4074" s="14"/>
      <c r="L4074" s="14"/>
      <c r="M4074" s="14"/>
      <c r="N4074" s="14"/>
      <c r="O4074" s="14"/>
      <c r="P4074" s="14"/>
      <c r="Q4074" s="14"/>
      <c r="R4074" s="4"/>
      <c r="S4074" s="4"/>
      <c r="T4074" s="4"/>
      <c r="U4074" s="4"/>
      <c r="V4074" s="4"/>
      <c r="W4074" s="4"/>
      <c r="X4074" s="4"/>
      <c r="Y4074" s="4"/>
      <c r="Z4074" s="4"/>
      <c r="AA4074" s="4"/>
      <c r="AB4074" s="8"/>
      <c r="AC4074" s="8"/>
      <c r="AD4074" s="8"/>
      <c r="AE4074" s="8"/>
      <c r="AF4074" s="8"/>
      <c r="AG4074" s="8"/>
      <c r="AH4074" s="8"/>
      <c r="AI4074" s="8"/>
      <c r="AJ4074" s="8"/>
      <c r="AK4074" s="8"/>
      <c r="AL4074" s="8"/>
      <c r="AM4074" s="8"/>
      <c r="AN4074" s="8"/>
      <c r="AO4074" s="8"/>
      <c r="AP4074" s="15"/>
      <c r="AQ4074" s="15"/>
      <c r="AR4074" s="15"/>
      <c r="AS4074" s="15"/>
      <c r="AT4074" s="15"/>
      <c r="AU4074" s="15"/>
      <c r="AV4074" s="15"/>
      <c r="AW4074" s="15"/>
      <c r="AX4074" s="15"/>
      <c r="AY4074" s="15"/>
      <c r="AZ4074" s="10"/>
      <c r="BA4074" s="10"/>
    </row>
    <row r="4075" spans="1:53" ht="15" customHeight="1" x14ac:dyDescent="0.2">
      <c r="A4075" s="1"/>
      <c r="B4075" s="40">
        <v>33</v>
      </c>
      <c r="C4075" s="17" t="s">
        <v>83</v>
      </c>
      <c r="D4075" s="18"/>
      <c r="E4075" s="14"/>
      <c r="F4075" s="14"/>
      <c r="G4075" s="14"/>
      <c r="H4075" s="14"/>
      <c r="I4075" s="14"/>
      <c r="J4075" s="14"/>
      <c r="K4075" s="14"/>
      <c r="L4075" s="14"/>
      <c r="M4075" s="14"/>
      <c r="N4075" s="14"/>
      <c r="O4075" s="14"/>
      <c r="P4075" s="14"/>
      <c r="Q4075" s="14"/>
      <c r="R4075" s="4"/>
      <c r="S4075" s="4"/>
      <c r="T4075" s="4"/>
      <c r="U4075" s="4"/>
      <c r="V4075" s="4"/>
      <c r="W4075" s="4"/>
      <c r="X4075" s="4"/>
      <c r="Y4075" s="4"/>
      <c r="Z4075" s="4"/>
      <c r="AA4075" s="4"/>
      <c r="AB4075" s="8"/>
      <c r="AC4075" s="8"/>
      <c r="AD4075" s="8"/>
      <c r="AE4075" s="8"/>
      <c r="AF4075" s="8"/>
      <c r="AG4075" s="8"/>
      <c r="AH4075" s="8"/>
      <c r="AI4075" s="8"/>
      <c r="AJ4075" s="8"/>
      <c r="AK4075" s="8"/>
      <c r="AL4075" s="8"/>
      <c r="AM4075" s="8"/>
      <c r="AN4075" s="8"/>
      <c r="AO4075" s="8"/>
      <c r="AP4075" s="15"/>
      <c r="AQ4075" s="15"/>
      <c r="AR4075" s="15"/>
      <c r="AS4075" s="15"/>
      <c r="AT4075" s="15"/>
      <c r="AU4075" s="15"/>
      <c r="AV4075" s="15"/>
      <c r="AW4075" s="15"/>
      <c r="AX4075" s="15"/>
      <c r="AY4075" s="15"/>
      <c r="AZ4075" s="10"/>
      <c r="BA4075" s="10"/>
    </row>
    <row r="4076" spans="1:53" ht="15" customHeight="1" x14ac:dyDescent="0.2">
      <c r="A4076" s="1"/>
      <c r="B4076" s="40">
        <v>38</v>
      </c>
      <c r="C4076" s="17" t="s">
        <v>84</v>
      </c>
      <c r="D4076" s="18"/>
      <c r="E4076" s="14"/>
      <c r="F4076" s="14"/>
      <c r="G4076" s="14"/>
      <c r="H4076" s="14"/>
      <c r="I4076" s="14"/>
      <c r="J4076" s="14"/>
      <c r="K4076" s="14"/>
      <c r="L4076" s="14"/>
      <c r="M4076" s="14"/>
      <c r="N4076" s="14"/>
      <c r="O4076" s="14"/>
      <c r="P4076" s="14"/>
      <c r="Q4076" s="14"/>
      <c r="R4076" s="4"/>
      <c r="S4076" s="4"/>
      <c r="T4076" s="4"/>
      <c r="U4076" s="4"/>
      <c r="V4076" s="4"/>
      <c r="W4076" s="4"/>
      <c r="X4076" s="4"/>
      <c r="Y4076" s="4"/>
      <c r="Z4076" s="4"/>
      <c r="AA4076" s="4"/>
      <c r="AB4076" s="8"/>
      <c r="AC4076" s="8"/>
      <c r="AD4076" s="8"/>
      <c r="AE4076" s="8"/>
      <c r="AF4076" s="8"/>
      <c r="AG4076" s="8"/>
      <c r="AH4076" s="8"/>
      <c r="AI4076" s="8"/>
      <c r="AJ4076" s="8"/>
      <c r="AK4076" s="8"/>
      <c r="AL4076" s="8"/>
      <c r="AM4076" s="8"/>
      <c r="AN4076" s="8"/>
      <c r="AO4076" s="8"/>
      <c r="AP4076" s="15"/>
      <c r="AQ4076" s="15"/>
      <c r="AR4076" s="15"/>
      <c r="AS4076" s="15"/>
      <c r="AT4076" s="15"/>
      <c r="AU4076" s="15"/>
      <c r="AV4076" s="15"/>
      <c r="AW4076" s="15"/>
      <c r="AX4076" s="15"/>
      <c r="AY4076" s="15"/>
      <c r="AZ4076" s="10"/>
      <c r="BA4076" s="10"/>
    </row>
    <row r="4077" spans="1:53" ht="15" customHeight="1" x14ac:dyDescent="0.2">
      <c r="A4077" s="1"/>
      <c r="B4077" s="40">
        <v>34</v>
      </c>
      <c r="C4077" s="293" t="s">
        <v>85</v>
      </c>
      <c r="D4077" s="18"/>
      <c r="E4077" s="14">
        <v>5</v>
      </c>
      <c r="F4077" s="14"/>
      <c r="G4077" s="14"/>
      <c r="H4077" s="14"/>
      <c r="I4077" s="14"/>
      <c r="J4077" s="14"/>
      <c r="K4077" s="14"/>
      <c r="L4077" s="14"/>
      <c r="M4077" s="14"/>
      <c r="N4077" s="14"/>
      <c r="O4077" s="14"/>
      <c r="P4077" s="14"/>
      <c r="Q4077" s="14"/>
      <c r="R4077" s="4"/>
      <c r="S4077" s="4"/>
      <c r="T4077" s="4"/>
      <c r="U4077" s="4"/>
      <c r="V4077" s="4"/>
      <c r="W4077" s="4"/>
      <c r="X4077" s="4"/>
      <c r="Y4077" s="4"/>
      <c r="Z4077" s="4"/>
      <c r="AA4077" s="4"/>
      <c r="AB4077" s="8"/>
      <c r="AC4077" s="8"/>
      <c r="AD4077" s="8"/>
      <c r="AE4077" s="8"/>
      <c r="AF4077" s="8"/>
      <c r="AG4077" s="8"/>
      <c r="AH4077" s="8"/>
      <c r="AI4077" s="8"/>
      <c r="AJ4077" s="8"/>
      <c r="AK4077" s="8"/>
      <c r="AL4077" s="8"/>
      <c r="AM4077" s="8"/>
      <c r="AN4077" s="8"/>
      <c r="AO4077" s="8"/>
      <c r="AP4077" s="15"/>
      <c r="AQ4077" s="15"/>
      <c r="AR4077" s="15"/>
      <c r="AS4077" s="15"/>
      <c r="AT4077" s="15"/>
      <c r="AU4077" s="15"/>
      <c r="AV4077" s="15"/>
      <c r="AW4077" s="15"/>
      <c r="AX4077" s="15"/>
      <c r="AY4077" s="15"/>
      <c r="AZ4077" s="10"/>
      <c r="BA4077" s="10"/>
    </row>
    <row r="4078" spans="1:53" ht="15" customHeight="1" x14ac:dyDescent="0.2">
      <c r="A4078" s="1"/>
      <c r="B4078" s="22"/>
      <c r="C4078" s="293" t="s">
        <v>532</v>
      </c>
      <c r="D4078" s="18">
        <v>5</v>
      </c>
      <c r="E4078" s="14">
        <v>5</v>
      </c>
      <c r="F4078" s="14">
        <v>2</v>
      </c>
      <c r="G4078" s="14"/>
      <c r="H4078" s="14"/>
      <c r="I4078" s="14"/>
      <c r="J4078" s="14"/>
      <c r="K4078" s="14"/>
      <c r="L4078" s="14"/>
      <c r="M4078" s="14"/>
      <c r="N4078" s="14"/>
      <c r="O4078" s="14"/>
      <c r="P4078" s="14"/>
      <c r="Q4078" s="14"/>
      <c r="R4078" s="4"/>
      <c r="S4078" s="4"/>
      <c r="T4078" s="4"/>
      <c r="U4078" s="4"/>
      <c r="V4078" s="4"/>
      <c r="W4078" s="4"/>
      <c r="X4078" s="4"/>
      <c r="Y4078" s="4"/>
      <c r="Z4078" s="4"/>
      <c r="AA4078" s="4"/>
      <c r="AB4078" s="8"/>
      <c r="AC4078" s="8"/>
      <c r="AD4078" s="8"/>
      <c r="AE4078" s="8"/>
      <c r="AF4078" s="8"/>
      <c r="AG4078" s="8"/>
      <c r="AH4078" s="8"/>
      <c r="AI4078" s="8"/>
      <c r="AJ4078" s="8"/>
      <c r="AK4078" s="8"/>
      <c r="AL4078" s="8"/>
      <c r="AM4078" s="8"/>
      <c r="AN4078" s="8"/>
      <c r="AO4078" s="8"/>
      <c r="AP4078" s="15"/>
      <c r="AQ4078" s="15"/>
      <c r="AR4078" s="15"/>
      <c r="AS4078" s="15"/>
      <c r="AT4078" s="15"/>
      <c r="AU4078" s="15"/>
      <c r="AV4078" s="15"/>
      <c r="AW4078" s="15"/>
      <c r="AX4078" s="15"/>
      <c r="AY4078" s="15"/>
      <c r="AZ4078" s="10"/>
      <c r="BA4078" s="10"/>
    </row>
    <row r="4079" spans="1:53" ht="15" customHeight="1" x14ac:dyDescent="0.2">
      <c r="A4079" s="1"/>
      <c r="B4079" s="22"/>
      <c r="C4079" s="293" t="s">
        <v>534</v>
      </c>
      <c r="D4079" s="18">
        <v>4</v>
      </c>
      <c r="E4079" s="14">
        <v>4</v>
      </c>
      <c r="F4079" s="14">
        <v>2</v>
      </c>
      <c r="G4079" s="14">
        <v>2</v>
      </c>
      <c r="H4079" s="14"/>
      <c r="I4079" s="14"/>
      <c r="J4079" s="14"/>
      <c r="K4079" s="14"/>
      <c r="L4079" s="14"/>
      <c r="M4079" s="14"/>
      <c r="N4079" s="14"/>
      <c r="O4079" s="14"/>
      <c r="P4079" s="14"/>
      <c r="Q4079" s="14"/>
      <c r="R4079" s="4"/>
      <c r="S4079" s="4"/>
      <c r="T4079" s="4"/>
      <c r="U4079" s="4"/>
      <c r="V4079" s="4"/>
      <c r="W4079" s="4"/>
      <c r="X4079" s="4"/>
      <c r="Y4079" s="4"/>
      <c r="Z4079" s="4"/>
      <c r="AA4079" s="4"/>
      <c r="AB4079" s="8"/>
      <c r="AC4079" s="8"/>
      <c r="AD4079" s="8"/>
      <c r="AE4079" s="8"/>
      <c r="AF4079" s="8"/>
      <c r="AG4079" s="8"/>
      <c r="AH4079" s="8"/>
      <c r="AI4079" s="8"/>
      <c r="AJ4079" s="8"/>
      <c r="AK4079" s="8"/>
      <c r="AL4079" s="8"/>
      <c r="AM4079" s="8"/>
      <c r="AN4079" s="8"/>
      <c r="AO4079" s="8"/>
      <c r="AP4079" s="15"/>
      <c r="AQ4079" s="15"/>
      <c r="AR4079" s="15"/>
      <c r="AS4079" s="15"/>
      <c r="AT4079" s="15"/>
      <c r="AU4079" s="15"/>
      <c r="AV4079" s="15"/>
      <c r="AW4079" s="15"/>
      <c r="AX4079" s="15"/>
      <c r="AY4079" s="15"/>
      <c r="AZ4079" s="10"/>
      <c r="BA4079" s="10"/>
    </row>
    <row r="4080" spans="1:53" ht="15" customHeight="1" x14ac:dyDescent="0.2">
      <c r="A4080" s="1"/>
      <c r="B4080" s="22"/>
      <c r="C4080" s="293" t="s">
        <v>535</v>
      </c>
      <c r="D4080" s="18"/>
      <c r="E4080" s="14"/>
      <c r="F4080" s="14"/>
      <c r="G4080" s="14"/>
      <c r="H4080" s="14"/>
      <c r="I4080" s="14"/>
      <c r="J4080" s="14"/>
      <c r="K4080" s="14"/>
      <c r="L4080" s="14"/>
      <c r="M4080" s="14"/>
      <c r="N4080" s="14"/>
      <c r="O4080" s="14"/>
      <c r="P4080" s="14"/>
      <c r="Q4080" s="14"/>
      <c r="R4080" s="4"/>
      <c r="S4080" s="4"/>
      <c r="T4080" s="4"/>
      <c r="U4080" s="4"/>
      <c r="V4080" s="4"/>
      <c r="W4080" s="4"/>
      <c r="X4080" s="4"/>
      <c r="Y4080" s="4"/>
      <c r="Z4080" s="4"/>
      <c r="AA4080" s="4"/>
      <c r="AB4080" s="8">
        <v>10</v>
      </c>
      <c r="AC4080" s="8"/>
      <c r="AD4080" s="8"/>
      <c r="AE4080" s="8"/>
      <c r="AF4080" s="8"/>
      <c r="AG4080" s="8"/>
      <c r="AH4080" s="8"/>
      <c r="AI4080" s="8"/>
      <c r="AJ4080" s="8"/>
      <c r="AK4080" s="8"/>
      <c r="AL4080" s="8"/>
      <c r="AM4080" s="8"/>
      <c r="AN4080" s="8"/>
      <c r="AO4080" s="8"/>
      <c r="AP4080" s="15"/>
      <c r="AQ4080" s="15"/>
      <c r="AR4080" s="15"/>
      <c r="AS4080" s="15"/>
      <c r="AT4080" s="15"/>
      <c r="AU4080" s="15"/>
      <c r="AV4080" s="15"/>
      <c r="AW4080" s="15"/>
      <c r="AX4080" s="15"/>
      <c r="AY4080" s="15"/>
      <c r="AZ4080" s="10"/>
      <c r="BA4080" s="10"/>
    </row>
    <row r="4081" spans="1:53" ht="15" customHeight="1" x14ac:dyDescent="0.2">
      <c r="A4081" s="1"/>
      <c r="B4081" s="42">
        <v>35</v>
      </c>
      <c r="C4081" s="293" t="s">
        <v>87</v>
      </c>
      <c r="D4081" s="18">
        <v>3</v>
      </c>
      <c r="E4081" s="14"/>
      <c r="F4081" s="14">
        <v>6</v>
      </c>
      <c r="G4081" s="14">
        <v>3</v>
      </c>
      <c r="H4081" s="14"/>
      <c r="I4081" s="14"/>
      <c r="J4081" s="14"/>
      <c r="K4081" s="14"/>
      <c r="L4081" s="14"/>
      <c r="M4081" s="14"/>
      <c r="N4081" s="14"/>
      <c r="O4081" s="14"/>
      <c r="P4081" s="14"/>
      <c r="Q4081" s="14"/>
      <c r="R4081" s="4"/>
      <c r="S4081" s="4"/>
      <c r="T4081" s="4"/>
      <c r="U4081" s="4"/>
      <c r="V4081" s="4"/>
      <c r="W4081" s="4"/>
      <c r="X4081" s="4"/>
      <c r="Y4081" s="4"/>
      <c r="Z4081" s="4"/>
      <c r="AA4081" s="4"/>
      <c r="AB4081" s="8"/>
      <c r="AC4081" s="8"/>
      <c r="AD4081" s="8"/>
      <c r="AE4081" s="8"/>
      <c r="AF4081" s="8"/>
      <c r="AG4081" s="8"/>
      <c r="AH4081" s="8"/>
      <c r="AI4081" s="8"/>
      <c r="AJ4081" s="8"/>
      <c r="AK4081" s="8"/>
      <c r="AL4081" s="8"/>
      <c r="AM4081" s="8"/>
      <c r="AN4081" s="8"/>
      <c r="AO4081" s="8"/>
      <c r="AP4081" s="15"/>
      <c r="AQ4081" s="15"/>
      <c r="AR4081" s="15"/>
      <c r="AS4081" s="15"/>
      <c r="AT4081" s="15"/>
      <c r="AU4081" s="15"/>
      <c r="AV4081" s="15"/>
      <c r="AW4081" s="15"/>
      <c r="AX4081" s="15"/>
      <c r="AY4081" s="15"/>
      <c r="AZ4081" s="10"/>
      <c r="BA4081" s="10"/>
    </row>
    <row r="4082" spans="1:53" ht="15" customHeight="1" x14ac:dyDescent="0.2">
      <c r="A4082" s="1"/>
      <c r="B4082" s="1"/>
      <c r="C4082" s="43"/>
      <c r="D4082" s="14"/>
      <c r="E4082" s="14"/>
      <c r="F4082" s="14"/>
      <c r="G4082" s="14"/>
      <c r="H4082" s="14"/>
      <c r="I4082" s="14"/>
      <c r="J4082" s="14"/>
      <c r="K4082" s="14"/>
      <c r="L4082" s="14"/>
      <c r="M4082" s="14"/>
      <c r="N4082" s="14"/>
      <c r="O4082" s="14"/>
      <c r="P4082" s="14"/>
      <c r="Q4082" s="14"/>
      <c r="R4082" s="4"/>
      <c r="S4082" s="4"/>
      <c r="T4082" s="4"/>
      <c r="U4082" s="4"/>
      <c r="V4082" s="4"/>
      <c r="W4082" s="4"/>
      <c r="X4082" s="4"/>
      <c r="Y4082" s="4"/>
      <c r="Z4082" s="4"/>
      <c r="AA4082" s="4"/>
      <c r="AB4082" s="8"/>
      <c r="AC4082" s="8"/>
      <c r="AD4082" s="8"/>
      <c r="AE4082" s="8"/>
      <c r="AF4082" s="8"/>
      <c r="AG4082" s="8"/>
      <c r="AH4082" s="8"/>
      <c r="AI4082" s="8"/>
      <c r="AJ4082" s="8"/>
      <c r="AK4082" s="8"/>
      <c r="AL4082" s="8"/>
      <c r="AM4082" s="8"/>
      <c r="AN4082" s="8"/>
      <c r="AO4082" s="8"/>
      <c r="AP4082" s="15"/>
      <c r="AQ4082" s="15"/>
      <c r="AR4082" s="15"/>
      <c r="AS4082" s="15"/>
      <c r="AT4082" s="15"/>
      <c r="AU4082" s="15"/>
      <c r="AV4082" s="15"/>
      <c r="AW4082" s="15"/>
      <c r="AX4082" s="15"/>
      <c r="AY4082" s="15"/>
      <c r="AZ4082" s="10"/>
      <c r="BA4082" s="10"/>
    </row>
    <row r="4083" spans="1:53" ht="15" customHeight="1" x14ac:dyDescent="0.2">
      <c r="A4083" s="1"/>
      <c r="B4083" s="1"/>
      <c r="D4083" s="14"/>
      <c r="E4083" s="14"/>
      <c r="F4083" s="14"/>
      <c r="G4083" s="14"/>
      <c r="H4083" s="14"/>
      <c r="I4083" s="14"/>
      <c r="J4083" s="14"/>
      <c r="K4083" s="14"/>
      <c r="L4083" s="14"/>
      <c r="M4083" s="14"/>
      <c r="N4083" s="14"/>
      <c r="O4083" s="14"/>
      <c r="P4083" s="14"/>
      <c r="Q4083" s="14"/>
      <c r="R4083" s="4"/>
      <c r="S4083" s="4"/>
      <c r="T4083" s="4"/>
      <c r="U4083" s="4"/>
      <c r="V4083" s="4"/>
      <c r="W4083" s="4"/>
      <c r="X4083" s="4"/>
      <c r="Y4083" s="4"/>
      <c r="Z4083" s="4"/>
      <c r="AA4083" s="4"/>
      <c r="AB4083" s="8"/>
      <c r="AC4083" s="8"/>
      <c r="AD4083" s="8"/>
      <c r="AE4083" s="8"/>
      <c r="AF4083" s="8"/>
      <c r="AG4083" s="8"/>
      <c r="AH4083" s="8"/>
      <c r="AI4083" s="8"/>
      <c r="AJ4083" s="8"/>
      <c r="AK4083" s="8"/>
      <c r="AL4083" s="8"/>
      <c r="AM4083" s="8"/>
      <c r="AN4083" s="8"/>
      <c r="AO4083" s="8"/>
      <c r="AP4083" s="15"/>
      <c r="AQ4083" s="15"/>
      <c r="AR4083" s="15"/>
      <c r="AS4083" s="15"/>
      <c r="AT4083" s="15"/>
      <c r="AU4083" s="15"/>
      <c r="AV4083" s="15"/>
      <c r="AW4083" s="15"/>
      <c r="AX4083" s="15"/>
      <c r="AY4083" s="15"/>
      <c r="AZ4083" s="10"/>
      <c r="BA4083" s="10"/>
    </row>
    <row r="4084" spans="1:53" ht="15" customHeight="1" x14ac:dyDescent="0.2">
      <c r="A4084" s="33"/>
      <c r="B4084" s="33"/>
      <c r="C4084" s="33"/>
      <c r="D4084" s="33">
        <f t="shared" ref="D4084:AY4084" si="801">SUM(D4036:D4083)</f>
        <v>31</v>
      </c>
      <c r="E4084" s="33">
        <f t="shared" si="801"/>
        <v>34</v>
      </c>
      <c r="F4084" s="33">
        <f t="shared" si="801"/>
        <v>18</v>
      </c>
      <c r="G4084" s="33">
        <f t="shared" si="801"/>
        <v>9</v>
      </c>
      <c r="H4084" s="33">
        <f t="shared" si="801"/>
        <v>0</v>
      </c>
      <c r="I4084" s="33">
        <f t="shared" si="801"/>
        <v>0</v>
      </c>
      <c r="J4084" s="33">
        <f t="shared" si="801"/>
        <v>0</v>
      </c>
      <c r="K4084" s="33">
        <f t="shared" si="801"/>
        <v>3</v>
      </c>
      <c r="L4084" s="33">
        <f t="shared" si="801"/>
        <v>12</v>
      </c>
      <c r="M4084" s="33">
        <f t="shared" si="801"/>
        <v>0</v>
      </c>
      <c r="N4084" s="33">
        <f t="shared" si="801"/>
        <v>0</v>
      </c>
      <c r="O4084" s="33">
        <f t="shared" si="801"/>
        <v>0</v>
      </c>
      <c r="P4084" s="33">
        <f t="shared" si="801"/>
        <v>0</v>
      </c>
      <c r="Q4084" s="33">
        <f t="shared" si="801"/>
        <v>0</v>
      </c>
      <c r="R4084" s="33">
        <f t="shared" si="801"/>
        <v>0</v>
      </c>
      <c r="S4084" s="33">
        <f t="shared" si="801"/>
        <v>1</v>
      </c>
      <c r="T4084" s="33">
        <f t="shared" si="801"/>
        <v>1</v>
      </c>
      <c r="U4084" s="33">
        <f t="shared" si="801"/>
        <v>0</v>
      </c>
      <c r="V4084" s="33">
        <f t="shared" si="801"/>
        <v>0</v>
      </c>
      <c r="W4084" s="33">
        <f t="shared" si="801"/>
        <v>0</v>
      </c>
      <c r="X4084" s="33">
        <f t="shared" si="801"/>
        <v>0</v>
      </c>
      <c r="Y4084" s="33">
        <f t="shared" si="801"/>
        <v>0</v>
      </c>
      <c r="Z4084" s="33">
        <f t="shared" si="801"/>
        <v>0</v>
      </c>
      <c r="AA4084" s="33">
        <f t="shared" si="801"/>
        <v>4</v>
      </c>
      <c r="AB4084" s="33">
        <f t="shared" si="801"/>
        <v>49</v>
      </c>
      <c r="AC4084" s="33">
        <f t="shared" si="801"/>
        <v>0</v>
      </c>
      <c r="AD4084" s="33">
        <f t="shared" si="801"/>
        <v>0</v>
      </c>
      <c r="AE4084" s="33">
        <f t="shared" si="801"/>
        <v>0</v>
      </c>
      <c r="AF4084" s="33">
        <f t="shared" si="801"/>
        <v>1</v>
      </c>
      <c r="AG4084" s="33">
        <f t="shared" si="801"/>
        <v>2</v>
      </c>
      <c r="AH4084" s="33">
        <f t="shared" si="801"/>
        <v>1</v>
      </c>
      <c r="AI4084" s="33">
        <f t="shared" si="801"/>
        <v>0</v>
      </c>
      <c r="AJ4084" s="33">
        <f t="shared" si="801"/>
        <v>0</v>
      </c>
      <c r="AK4084" s="33">
        <f t="shared" si="801"/>
        <v>7</v>
      </c>
      <c r="AL4084" s="33">
        <f t="shared" si="801"/>
        <v>3</v>
      </c>
      <c r="AM4084" s="33">
        <f t="shared" si="801"/>
        <v>0</v>
      </c>
      <c r="AN4084" s="33">
        <f t="shared" si="801"/>
        <v>3</v>
      </c>
      <c r="AO4084" s="33">
        <f t="shared" si="801"/>
        <v>8</v>
      </c>
      <c r="AP4084" s="33">
        <f t="shared" si="801"/>
        <v>0</v>
      </c>
      <c r="AQ4084" s="33">
        <f t="shared" si="801"/>
        <v>0</v>
      </c>
      <c r="AR4084" s="33">
        <f t="shared" si="801"/>
        <v>0</v>
      </c>
      <c r="AS4084" s="33">
        <f t="shared" si="801"/>
        <v>0</v>
      </c>
      <c r="AT4084" s="33">
        <f t="shared" si="801"/>
        <v>0</v>
      </c>
      <c r="AU4084" s="33">
        <f t="shared" si="801"/>
        <v>0</v>
      </c>
      <c r="AV4084" s="33">
        <f t="shared" si="801"/>
        <v>0</v>
      </c>
      <c r="AW4084" s="33">
        <f t="shared" si="801"/>
        <v>0</v>
      </c>
      <c r="AX4084" s="33">
        <f t="shared" si="801"/>
        <v>0</v>
      </c>
      <c r="AY4084" s="33">
        <f t="shared" si="801"/>
        <v>0</v>
      </c>
      <c r="AZ4084" s="10"/>
      <c r="BA4084" s="10"/>
    </row>
    <row r="4085" spans="1:53" ht="15" customHeight="1" x14ac:dyDescent="0.2">
      <c r="A4085" s="44"/>
      <c r="B4085" s="44"/>
      <c r="C4085" s="44"/>
      <c r="D4085" s="44"/>
      <c r="E4085" s="44"/>
      <c r="F4085" s="44"/>
      <c r="G4085" s="44"/>
      <c r="H4085" s="44"/>
      <c r="I4085" s="44"/>
      <c r="J4085" s="44"/>
      <c r="K4085" s="44"/>
      <c r="L4085" s="44"/>
      <c r="M4085" s="44"/>
      <c r="N4085" s="44"/>
      <c r="O4085" s="44"/>
      <c r="P4085" s="44"/>
      <c r="Q4085" s="44"/>
      <c r="R4085" s="44"/>
      <c r="S4085" s="44"/>
      <c r="T4085" s="44"/>
      <c r="U4085" s="44"/>
      <c r="V4085" s="44"/>
      <c r="W4085" s="44"/>
      <c r="X4085" s="44"/>
    </row>
    <row r="4086" spans="1:53" ht="15" customHeight="1" x14ac:dyDescent="0.2">
      <c r="A4086" s="44"/>
      <c r="B4086" s="44"/>
      <c r="C4086" s="44"/>
      <c r="D4086" s="44"/>
      <c r="E4086" s="44"/>
      <c r="F4086" s="44"/>
      <c r="G4086" s="44"/>
      <c r="H4086" s="44"/>
      <c r="I4086" s="44"/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</row>
    <row r="4087" spans="1:53" ht="15" customHeight="1" x14ac:dyDescent="0.2">
      <c r="A4087" s="44"/>
      <c r="B4087" s="44"/>
      <c r="C4087" s="44"/>
      <c r="D4087" s="44"/>
      <c r="E4087" s="44"/>
      <c r="F4087" s="44"/>
      <c r="G4087" s="44"/>
      <c r="H4087" s="44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</row>
    <row r="4088" spans="1:53" ht="15" customHeight="1" x14ac:dyDescent="0.2">
      <c r="A4088" s="45"/>
      <c r="B4088" s="45"/>
      <c r="C4088" s="45"/>
      <c r="D4088" s="45"/>
      <c r="E4088" s="45"/>
      <c r="F4088" s="45"/>
      <c r="G4088" s="45"/>
      <c r="H4088" s="45"/>
      <c r="I4088" s="44"/>
      <c r="J4088" s="44"/>
      <c r="K4088" s="44"/>
      <c r="L4088" s="44"/>
      <c r="M4088" s="44"/>
      <c r="N4088" s="44"/>
      <c r="O4088" s="44"/>
      <c r="P4088" s="44"/>
      <c r="Q4088" s="44"/>
      <c r="R4088" s="44"/>
      <c r="S4088" s="44"/>
      <c r="T4088" s="44"/>
      <c r="U4088" s="44"/>
      <c r="V4088" s="44"/>
      <c r="W4088" s="44"/>
      <c r="X4088" s="44"/>
    </row>
    <row r="4089" spans="1:53" ht="15" customHeight="1" x14ac:dyDescent="0.2">
      <c r="A4089" s="45"/>
      <c r="B4089" s="45"/>
      <c r="C4089" s="45"/>
      <c r="D4089" s="45"/>
      <c r="E4089" s="45"/>
      <c r="F4089" s="45"/>
      <c r="G4089" s="45"/>
      <c r="H4089" s="45"/>
      <c r="I4089" s="44"/>
      <c r="J4089" s="44"/>
      <c r="K4089" s="44"/>
      <c r="L4089" s="46"/>
      <c r="M4089" s="46"/>
      <c r="N4089" s="46"/>
      <c r="O4089" s="46"/>
      <c r="P4089" s="46"/>
      <c r="Q4089" s="46"/>
      <c r="R4089" s="46"/>
      <c r="S4089" s="46"/>
      <c r="T4089" s="46"/>
      <c r="U4089" s="46"/>
      <c r="V4089" s="46"/>
      <c r="W4089" s="46"/>
      <c r="X4089" s="46"/>
      <c r="Y4089" s="46"/>
      <c r="Z4089" s="46"/>
      <c r="AA4089" s="46"/>
    </row>
    <row r="4090" spans="1:53" ht="15" customHeight="1" x14ac:dyDescent="0.6">
      <c r="A4090" s="45"/>
      <c r="B4090" s="47" t="s">
        <v>88</v>
      </c>
      <c r="C4090" s="48"/>
      <c r="D4090" s="48"/>
      <c r="E4090" s="48"/>
      <c r="F4090" s="48"/>
      <c r="G4090" s="48"/>
      <c r="H4090" s="45"/>
      <c r="I4090" s="44"/>
      <c r="J4090" s="44"/>
      <c r="K4090" s="44"/>
      <c r="L4090" s="46"/>
      <c r="M4090" s="46"/>
      <c r="N4090" s="46"/>
      <c r="O4090" s="46"/>
      <c r="P4090" s="46"/>
      <c r="Q4090" s="46"/>
      <c r="R4090" s="46"/>
      <c r="S4090" s="46"/>
      <c r="T4090" s="46"/>
      <c r="U4090" s="46"/>
      <c r="V4090" s="46"/>
      <c r="W4090" s="46"/>
      <c r="X4090" s="46"/>
      <c r="Y4090" s="46"/>
      <c r="Z4090" s="46"/>
      <c r="AA4090" s="46"/>
    </row>
    <row r="4091" spans="1:53" ht="15" customHeight="1" x14ac:dyDescent="0.2">
      <c r="A4091" s="45"/>
      <c r="B4091" s="49" t="s">
        <v>89</v>
      </c>
      <c r="C4091" s="33" t="s">
        <v>90</v>
      </c>
      <c r="D4091" s="33" t="s">
        <v>91</v>
      </c>
      <c r="E4091" s="33" t="s">
        <v>92</v>
      </c>
      <c r="F4091" s="50"/>
      <c r="G4091" s="50" t="s">
        <v>93</v>
      </c>
      <c r="H4091" s="45"/>
      <c r="I4091" s="44"/>
      <c r="J4091" s="44"/>
      <c r="K4091" s="44"/>
      <c r="L4091" s="46"/>
      <c r="M4091" s="46"/>
      <c r="N4091" s="46"/>
      <c r="O4091" s="46"/>
      <c r="P4091" s="46"/>
      <c r="Q4091" s="46"/>
      <c r="R4091" s="46"/>
      <c r="S4091" s="46"/>
      <c r="T4091" s="46"/>
      <c r="U4091" s="46"/>
      <c r="V4091" s="46"/>
      <c r="W4091" s="46"/>
      <c r="Y4091" s="51" t="s">
        <v>94</v>
      </c>
      <c r="Z4091" s="52"/>
      <c r="AA4091" s="52"/>
    </row>
    <row r="4092" spans="1:53" ht="15" customHeight="1" x14ac:dyDescent="0.2">
      <c r="A4092" s="45"/>
      <c r="B4092" s="53" t="s">
        <v>3</v>
      </c>
      <c r="C4092" s="15">
        <f>D4084</f>
        <v>31</v>
      </c>
      <c r="D4092" s="54">
        <f>S4095*C4092</f>
        <v>21700</v>
      </c>
      <c r="E4092" s="34">
        <f>T4094*C4092</f>
        <v>15376</v>
      </c>
      <c r="F4092" s="45"/>
      <c r="G4092" s="45"/>
      <c r="H4092" s="45"/>
      <c r="I4092" s="44"/>
      <c r="J4092" s="44"/>
      <c r="K4092" s="44"/>
      <c r="L4092" s="46"/>
      <c r="M4092" s="51" t="s">
        <v>95</v>
      </c>
      <c r="N4092" s="52"/>
      <c r="O4092" s="52"/>
      <c r="P4092" s="52"/>
      <c r="Q4092" s="52"/>
      <c r="R4092" s="51" t="s">
        <v>96</v>
      </c>
      <c r="S4092" s="52"/>
      <c r="T4092" s="46"/>
      <c r="U4092" s="51" t="s">
        <v>97</v>
      </c>
      <c r="V4092" s="52"/>
      <c r="W4092" s="46"/>
      <c r="Y4092" s="6" t="s">
        <v>98</v>
      </c>
      <c r="Z4092" s="55"/>
      <c r="AA4092" s="56"/>
    </row>
    <row r="4093" spans="1:53" ht="15" customHeight="1" x14ac:dyDescent="0.2">
      <c r="A4093" s="45"/>
      <c r="B4093" s="53" t="s">
        <v>99</v>
      </c>
      <c r="C4093" s="15">
        <f>E4084</f>
        <v>34</v>
      </c>
      <c r="D4093" s="54">
        <f>S4094*C4093</f>
        <v>23800</v>
      </c>
      <c r="E4093" s="34">
        <f>T4095*C4093</f>
        <v>16864</v>
      </c>
      <c r="F4093" s="45"/>
      <c r="G4093" s="45"/>
      <c r="H4093" s="45"/>
      <c r="I4093" s="44"/>
      <c r="J4093" s="44"/>
      <c r="K4093" s="44"/>
      <c r="L4093" s="46"/>
      <c r="M4093" s="6" t="s">
        <v>100</v>
      </c>
      <c r="N4093" s="52"/>
      <c r="O4093" s="52"/>
      <c r="P4093" s="52"/>
      <c r="Q4093" s="52"/>
      <c r="R4093" s="6"/>
      <c r="S4093" s="55" t="s">
        <v>101</v>
      </c>
      <c r="T4093" s="295"/>
      <c r="U4093" s="57" t="s">
        <v>102</v>
      </c>
      <c r="V4093" s="58">
        <f t="shared" ref="V4093:V4104" si="802">W4093*1.303</f>
        <v>8800.4619999999995</v>
      </c>
      <c r="W4093" s="59">
        <v>6754</v>
      </c>
      <c r="Y4093" s="60" t="s">
        <v>31</v>
      </c>
      <c r="Z4093" s="55">
        <f>AA4093*1.318</f>
        <v>6853.6</v>
      </c>
      <c r="AA4093" s="56">
        <v>5200</v>
      </c>
    </row>
    <row r="4094" spans="1:53" ht="15" customHeight="1" x14ac:dyDescent="0.2">
      <c r="A4094" s="45"/>
      <c r="B4094" s="53" t="s">
        <v>103</v>
      </c>
      <c r="C4094" s="15">
        <f>F4084</f>
        <v>18</v>
      </c>
      <c r="D4094" s="54">
        <f>S4097*C4094</f>
        <v>18000</v>
      </c>
      <c r="E4094" s="34">
        <f>T4096*C4094</f>
        <v>11790</v>
      </c>
      <c r="F4094" s="45"/>
      <c r="G4094" s="45"/>
      <c r="H4094" s="61"/>
      <c r="I4094" s="44"/>
      <c r="J4094" s="44"/>
      <c r="K4094" s="44"/>
      <c r="L4094" s="46"/>
      <c r="M4094" s="6"/>
      <c r="N4094" s="52"/>
      <c r="O4094" s="52"/>
      <c r="P4094" s="52"/>
      <c r="Q4094" s="52"/>
      <c r="R4094" s="6" t="s">
        <v>104</v>
      </c>
      <c r="S4094" s="55">
        <v>700</v>
      </c>
      <c r="T4094" s="295">
        <v>496</v>
      </c>
      <c r="U4094" s="57" t="s">
        <v>105</v>
      </c>
      <c r="V4094" s="58">
        <f t="shared" si="802"/>
        <v>8800.4619999999995</v>
      </c>
      <c r="W4094" s="62">
        <v>6754</v>
      </c>
      <c r="Y4094" s="6" t="s">
        <v>33</v>
      </c>
      <c r="Z4094" s="55">
        <f t="shared" ref="Z4094:Z4095" si="803">AA4094*1.318</f>
        <v>6853.6</v>
      </c>
      <c r="AA4094" s="56">
        <v>5200</v>
      </c>
    </row>
    <row r="4095" spans="1:53" ht="15" customHeight="1" x14ac:dyDescent="0.2">
      <c r="A4095" s="45"/>
      <c r="B4095" s="53" t="s">
        <v>106</v>
      </c>
      <c r="C4095" s="15">
        <f>G4084</f>
        <v>9</v>
      </c>
      <c r="D4095" s="54">
        <f>S4097*C4095</f>
        <v>9000</v>
      </c>
      <c r="E4095" s="34">
        <f>T4097*C4095</f>
        <v>5895</v>
      </c>
      <c r="F4095" s="45"/>
      <c r="G4095" s="45"/>
      <c r="H4095" s="45"/>
      <c r="I4095" s="44"/>
      <c r="J4095" s="44"/>
      <c r="K4095" s="44"/>
      <c r="L4095" s="46"/>
      <c r="M4095" s="6" t="s">
        <v>107</v>
      </c>
      <c r="N4095" s="52"/>
      <c r="O4095" s="52"/>
      <c r="P4095" s="52"/>
      <c r="Q4095" s="52"/>
      <c r="R4095" s="6" t="s">
        <v>108</v>
      </c>
      <c r="S4095" s="55">
        <v>700</v>
      </c>
      <c r="T4095" s="295">
        <v>496</v>
      </c>
      <c r="U4095" s="6" t="s">
        <v>109</v>
      </c>
      <c r="V4095" s="58">
        <f t="shared" si="802"/>
        <v>4560.5</v>
      </c>
      <c r="W4095" s="59">
        <v>3500</v>
      </c>
      <c r="Y4095" s="6" t="s">
        <v>32</v>
      </c>
      <c r="Z4095" s="55">
        <f t="shared" si="803"/>
        <v>6853.6</v>
      </c>
      <c r="AA4095" s="56">
        <v>5200</v>
      </c>
    </row>
    <row r="4096" spans="1:53" ht="15" customHeight="1" x14ac:dyDescent="0.2">
      <c r="A4096" s="45"/>
      <c r="B4096" s="53" t="s">
        <v>7</v>
      </c>
      <c r="C4096" s="15">
        <f>H4084</f>
        <v>0</v>
      </c>
      <c r="D4096" s="54">
        <f>S4099*C4096</f>
        <v>0</v>
      </c>
      <c r="E4096" s="34">
        <f>T4099*C4096</f>
        <v>0</v>
      </c>
      <c r="F4096" s="45"/>
      <c r="G4096" s="45"/>
      <c r="H4096" s="45"/>
      <c r="I4096" s="44"/>
      <c r="J4096" s="44"/>
      <c r="K4096" s="44"/>
      <c r="L4096" s="46"/>
      <c r="M4096" s="6" t="s">
        <v>110</v>
      </c>
      <c r="N4096" s="55">
        <f>P4096*1.375</f>
        <v>1650</v>
      </c>
      <c r="O4096" s="52"/>
      <c r="P4096" s="63">
        <v>1200</v>
      </c>
      <c r="Q4096" s="52"/>
      <c r="R4096" s="6" t="s">
        <v>111</v>
      </c>
      <c r="S4096" s="55">
        <v>1000</v>
      </c>
      <c r="T4096" s="295">
        <v>655</v>
      </c>
      <c r="U4096" s="57" t="s">
        <v>112</v>
      </c>
      <c r="V4096" s="58">
        <f t="shared" si="802"/>
        <v>2300.0556000000001</v>
      </c>
      <c r="W4096" s="62">
        <v>1765.2</v>
      </c>
      <c r="Y4096" s="6" t="s">
        <v>42</v>
      </c>
      <c r="Z4096" s="55">
        <f t="shared" ref="Z4096:Z4101" si="804">AA4096*1.32</f>
        <v>7260</v>
      </c>
      <c r="AA4096" s="56">
        <v>5500</v>
      </c>
    </row>
    <row r="4097" spans="1:27" ht="15" customHeight="1" x14ac:dyDescent="0.2">
      <c r="A4097" s="45"/>
      <c r="B4097" s="53" t="s">
        <v>8</v>
      </c>
      <c r="C4097" s="15">
        <f>I4084</f>
        <v>0</v>
      </c>
      <c r="D4097" s="54">
        <f>S4098*C4097</f>
        <v>0</v>
      </c>
      <c r="E4097" s="34">
        <f>T4098*C4097</f>
        <v>0</v>
      </c>
      <c r="F4097" s="45"/>
      <c r="G4097" s="45"/>
      <c r="H4097" s="45"/>
      <c r="I4097" s="44"/>
      <c r="J4097" s="44"/>
      <c r="K4097" s="44"/>
      <c r="L4097" s="46"/>
      <c r="M4097" s="6" t="s">
        <v>27</v>
      </c>
      <c r="N4097" s="55">
        <f>P4097*1.411</f>
        <v>1552.1000000000001</v>
      </c>
      <c r="O4097" s="52"/>
      <c r="P4097" s="64">
        <v>1100</v>
      </c>
      <c r="Q4097" s="65"/>
      <c r="R4097" s="6" t="s">
        <v>113</v>
      </c>
      <c r="S4097" s="55">
        <v>1000</v>
      </c>
      <c r="T4097" s="295">
        <v>655</v>
      </c>
      <c r="U4097" s="57" t="s">
        <v>114</v>
      </c>
      <c r="V4097" s="58">
        <f t="shared" si="802"/>
        <v>1070.31026</v>
      </c>
      <c r="W4097" s="59">
        <v>821.42</v>
      </c>
      <c r="Y4097" s="6" t="s">
        <v>115</v>
      </c>
      <c r="Z4097" s="55">
        <f t="shared" si="804"/>
        <v>7260</v>
      </c>
      <c r="AA4097" s="56">
        <v>5500</v>
      </c>
    </row>
    <row r="4098" spans="1:27" ht="15" customHeight="1" x14ac:dyDescent="0.2">
      <c r="A4098" s="45"/>
      <c r="B4098" s="53" t="s">
        <v>116</v>
      </c>
      <c r="C4098" s="15">
        <f>J4084</f>
        <v>0</v>
      </c>
      <c r="D4098" s="54">
        <f t="shared" ref="D4098:D4099" si="805">S4103*C4098</f>
        <v>0</v>
      </c>
      <c r="E4098" s="34">
        <f t="shared" ref="E4098:E4099" si="806">D4161*C4098</f>
        <v>0</v>
      </c>
      <c r="F4098" s="45"/>
      <c r="G4098" s="45"/>
      <c r="H4098" s="45"/>
      <c r="I4098" s="44"/>
      <c r="J4098" s="44"/>
      <c r="K4098" s="44"/>
      <c r="L4098" s="46"/>
      <c r="M4098" s="6" t="s">
        <v>28</v>
      </c>
      <c r="N4098" s="55">
        <f t="shared" ref="N4098:N4102" si="807">P4098*1.4</f>
        <v>1260</v>
      </c>
      <c r="O4098" s="52"/>
      <c r="P4098" s="64">
        <v>900</v>
      </c>
      <c r="Q4098" s="65"/>
      <c r="R4098" s="6" t="s">
        <v>117</v>
      </c>
      <c r="S4098" s="55">
        <v>1600</v>
      </c>
      <c r="T4098" s="296">
        <v>1285</v>
      </c>
      <c r="U4098" s="66" t="s">
        <v>118</v>
      </c>
      <c r="V4098" s="58">
        <f t="shared" si="802"/>
        <v>1240.1953999999998</v>
      </c>
      <c r="W4098" s="62">
        <v>951.8</v>
      </c>
      <c r="Y4098" s="6" t="s">
        <v>119</v>
      </c>
      <c r="Z4098" s="55">
        <f>AA4098*1.318</f>
        <v>6853.6</v>
      </c>
      <c r="AA4098" s="56">
        <v>5200</v>
      </c>
    </row>
    <row r="4099" spans="1:27" ht="15" customHeight="1" x14ac:dyDescent="0.2">
      <c r="A4099" s="45"/>
      <c r="B4099" s="53" t="s">
        <v>10</v>
      </c>
      <c r="C4099" s="15">
        <f>K4084</f>
        <v>3</v>
      </c>
      <c r="D4099" s="54">
        <f t="shared" si="805"/>
        <v>10774.079999999998</v>
      </c>
      <c r="E4099" s="34">
        <f>T4104*C4099</f>
        <v>7482</v>
      </c>
      <c r="F4099" s="45"/>
      <c r="G4099" s="45"/>
      <c r="H4099" s="45"/>
      <c r="I4099" s="44"/>
      <c r="J4099" s="44"/>
      <c r="K4099" s="44"/>
      <c r="L4099" s="46"/>
      <c r="M4099" s="6" t="s">
        <v>120</v>
      </c>
      <c r="N4099" s="55">
        <f t="shared" si="807"/>
        <v>1889.9999999999998</v>
      </c>
      <c r="O4099" s="52"/>
      <c r="P4099" s="67">
        <v>1350</v>
      </c>
      <c r="Q4099" s="65"/>
      <c r="R4099" s="6" t="s">
        <v>121</v>
      </c>
      <c r="S4099" s="55">
        <f>T4099*1.4</f>
        <v>1230.5999999999999</v>
      </c>
      <c r="T4099" s="295">
        <v>879</v>
      </c>
      <c r="U4099" s="6" t="s">
        <v>122</v>
      </c>
      <c r="V4099" s="58">
        <f t="shared" si="802"/>
        <v>8404.35</v>
      </c>
      <c r="W4099" s="59">
        <v>6450</v>
      </c>
      <c r="Y4099" s="6" t="s">
        <v>123</v>
      </c>
      <c r="Z4099" s="55">
        <f t="shared" si="804"/>
        <v>10560</v>
      </c>
      <c r="AA4099" s="56">
        <v>8000</v>
      </c>
    </row>
    <row r="4100" spans="1:27" ht="15" customHeight="1" thickBot="1" x14ac:dyDescent="0.25">
      <c r="A4100" s="45"/>
      <c r="B4100" s="53" t="s">
        <v>124</v>
      </c>
      <c r="C4100" s="15">
        <f>L4084</f>
        <v>12</v>
      </c>
      <c r="D4100" s="54">
        <f>S4100*C4100</f>
        <v>13236.48</v>
      </c>
      <c r="E4100" s="34">
        <f>T4100*C4100</f>
        <v>9192</v>
      </c>
      <c r="F4100" s="68" t="s">
        <v>92</v>
      </c>
      <c r="G4100" s="69"/>
      <c r="H4100" s="45"/>
      <c r="I4100" s="44"/>
      <c r="J4100" s="44"/>
      <c r="K4100" s="44"/>
      <c r="L4100" s="46"/>
      <c r="M4100" s="6" t="s">
        <v>125</v>
      </c>
      <c r="N4100" s="55">
        <f t="shared" si="807"/>
        <v>1889.9999999999998</v>
      </c>
      <c r="O4100" s="52"/>
      <c r="P4100" s="67">
        <v>1350</v>
      </c>
      <c r="Q4100" s="65"/>
      <c r="R4100" s="6" t="s">
        <v>126</v>
      </c>
      <c r="S4100" s="55">
        <f>T4100*1.44</f>
        <v>1103.04</v>
      </c>
      <c r="T4100" s="295">
        <v>766</v>
      </c>
      <c r="U4100" s="6" t="s">
        <v>127</v>
      </c>
      <c r="V4100" s="58">
        <f t="shared" si="802"/>
        <v>0</v>
      </c>
      <c r="W4100" s="70"/>
      <c r="Y4100" s="6" t="s">
        <v>128</v>
      </c>
      <c r="Z4100" s="55">
        <f t="shared" si="804"/>
        <v>10560</v>
      </c>
      <c r="AA4100" s="56">
        <v>8000</v>
      </c>
    </row>
    <row r="4101" spans="1:27" ht="15" customHeight="1" thickTop="1" x14ac:dyDescent="0.2">
      <c r="A4101" s="45"/>
      <c r="B4101" s="53" t="s">
        <v>129</v>
      </c>
      <c r="C4101" s="15">
        <f>M4084</f>
        <v>0</v>
      </c>
      <c r="D4101" s="54">
        <f t="shared" ref="D4101:D4102" si="808">S4105*C4101</f>
        <v>0</v>
      </c>
      <c r="E4101" s="34">
        <f t="shared" ref="E4101:E4102" si="809">D4163*C4101</f>
        <v>0</v>
      </c>
      <c r="F4101" s="68" t="s">
        <v>130</v>
      </c>
      <c r="G4101" s="71">
        <f>D4145*0.33</f>
        <v>82662.084648000004</v>
      </c>
      <c r="H4101" s="45"/>
      <c r="I4101" s="44"/>
      <c r="J4101" s="44"/>
      <c r="K4101" s="44"/>
      <c r="L4101" s="46"/>
      <c r="M4101" s="6" t="s">
        <v>131</v>
      </c>
      <c r="N4101" s="55">
        <f t="shared" si="807"/>
        <v>700</v>
      </c>
      <c r="O4101" s="52"/>
      <c r="P4101" s="67">
        <v>500</v>
      </c>
      <c r="Q4101" s="65"/>
      <c r="R4101" s="6"/>
      <c r="S4101" s="55"/>
      <c r="T4101" s="297"/>
      <c r="U4101" s="57" t="s">
        <v>132</v>
      </c>
      <c r="V4101" s="58">
        <f t="shared" si="802"/>
        <v>8800.4619999999995</v>
      </c>
      <c r="W4101" s="70">
        <v>6754</v>
      </c>
      <c r="Y4101" s="6" t="s">
        <v>133</v>
      </c>
      <c r="Z4101" s="55">
        <f t="shared" si="804"/>
        <v>7260</v>
      </c>
      <c r="AA4101" s="56">
        <v>5500</v>
      </c>
    </row>
    <row r="4102" spans="1:27" ht="15" customHeight="1" x14ac:dyDescent="0.2">
      <c r="A4102" s="45"/>
      <c r="B4102" s="53" t="s">
        <v>134</v>
      </c>
      <c r="C4102" s="15">
        <f>N4084</f>
        <v>0</v>
      </c>
      <c r="D4102" s="54">
        <f t="shared" si="808"/>
        <v>0</v>
      </c>
      <c r="E4102" s="34">
        <f t="shared" si="809"/>
        <v>0</v>
      </c>
      <c r="F4102" s="68" t="s">
        <v>135</v>
      </c>
      <c r="G4102" s="72">
        <f>D4145-F4145</f>
        <v>250491.16560000001</v>
      </c>
      <c r="H4102" s="45"/>
      <c r="I4102" s="44"/>
      <c r="J4102" s="44"/>
      <c r="K4102" s="44"/>
      <c r="L4102" s="46"/>
      <c r="M4102" s="6" t="s">
        <v>136</v>
      </c>
      <c r="N4102" s="55">
        <f t="shared" si="807"/>
        <v>1400</v>
      </c>
      <c r="O4102" s="52"/>
      <c r="P4102" s="67">
        <v>1000</v>
      </c>
      <c r="Q4102" s="65"/>
      <c r="R4102" s="6"/>
      <c r="S4102" s="55"/>
      <c r="T4102" s="297"/>
      <c r="U4102" s="57" t="s">
        <v>137</v>
      </c>
      <c r="V4102" s="58">
        <f t="shared" si="802"/>
        <v>6350.8220000000001</v>
      </c>
      <c r="W4102" s="73">
        <v>4874</v>
      </c>
      <c r="Y4102" s="6" t="s">
        <v>39</v>
      </c>
      <c r="Z4102" s="55">
        <f>AA4102*1.321</f>
        <v>8454.4</v>
      </c>
      <c r="AA4102" s="56">
        <v>6400</v>
      </c>
    </row>
    <row r="4103" spans="1:27" ht="15" customHeight="1" x14ac:dyDescent="0.35">
      <c r="A4103" s="45"/>
      <c r="B4103" s="53" t="s">
        <v>138</v>
      </c>
      <c r="C4103" s="15">
        <f>P4084</f>
        <v>0</v>
      </c>
      <c r="D4103" s="54">
        <f>S4108*C4103</f>
        <v>0</v>
      </c>
      <c r="E4103" s="34">
        <f>D4166*C4103</f>
        <v>0</v>
      </c>
      <c r="F4103" s="68" t="s">
        <v>139</v>
      </c>
      <c r="G4103" s="74">
        <f>D4145-E4145</f>
        <v>74084.965599999996</v>
      </c>
      <c r="H4103" s="45"/>
      <c r="I4103" s="44"/>
      <c r="J4103" s="44"/>
      <c r="K4103" s="44"/>
      <c r="L4103" s="46"/>
      <c r="M4103" s="6" t="s">
        <v>140</v>
      </c>
      <c r="N4103" s="55"/>
      <c r="O4103" s="52"/>
      <c r="P4103" s="67"/>
      <c r="Q4103" s="65"/>
      <c r="R4103" s="6" t="s">
        <v>141</v>
      </c>
      <c r="S4103" s="55">
        <v>1850.8</v>
      </c>
      <c r="T4103" s="295">
        <v>1322</v>
      </c>
      <c r="U4103" s="57" t="s">
        <v>142</v>
      </c>
      <c r="V4103" s="58">
        <f t="shared" si="802"/>
        <v>8800.4619999999995</v>
      </c>
      <c r="W4103" s="73">
        <v>6754</v>
      </c>
      <c r="Y4103" s="6" t="s">
        <v>143</v>
      </c>
      <c r="Z4103" s="55">
        <f>AA4103*1.32</f>
        <v>3564</v>
      </c>
      <c r="AA4103" s="56">
        <v>2700</v>
      </c>
    </row>
    <row r="4104" spans="1:27" ht="15" customHeight="1" x14ac:dyDescent="0.2">
      <c r="A4104" s="45"/>
      <c r="B4104" s="53" t="s">
        <v>14</v>
      </c>
      <c r="C4104" s="15">
        <f>O4084</f>
        <v>0</v>
      </c>
      <c r="D4104" s="54">
        <f>S4107*C4104</f>
        <v>0</v>
      </c>
      <c r="E4104" s="34">
        <f>D4165*C4104</f>
        <v>0</v>
      </c>
      <c r="F4104" s="61"/>
      <c r="G4104" s="61"/>
      <c r="H4104" s="45"/>
      <c r="I4104" s="44"/>
      <c r="J4104" s="44"/>
      <c r="K4104" s="44"/>
      <c r="L4104" s="46"/>
      <c r="M4104" s="6"/>
      <c r="N4104" s="55"/>
      <c r="O4104" s="52"/>
      <c r="P4104" s="67"/>
      <c r="Q4104" s="65"/>
      <c r="R4104" s="6" t="s">
        <v>144</v>
      </c>
      <c r="S4104" s="55">
        <f>T4104*1.44</f>
        <v>3591.3599999999997</v>
      </c>
      <c r="T4104" s="295">
        <v>2494</v>
      </c>
      <c r="U4104" s="57" t="s">
        <v>145</v>
      </c>
      <c r="V4104" s="58">
        <f t="shared" si="802"/>
        <v>8800.4619999999995</v>
      </c>
      <c r="W4104" s="73">
        <v>6754</v>
      </c>
      <c r="AA4104" s="46"/>
    </row>
    <row r="4105" spans="1:27" ht="15" customHeight="1" x14ac:dyDescent="0.2">
      <c r="A4105" s="45"/>
      <c r="B4105" s="53" t="s">
        <v>16</v>
      </c>
      <c r="C4105" s="15">
        <f>Q4084</f>
        <v>0</v>
      </c>
      <c r="D4105" s="54">
        <f>S4110*C4105</f>
        <v>0</v>
      </c>
      <c r="E4105" s="34"/>
      <c r="F4105" s="61"/>
      <c r="G4105" s="61"/>
      <c r="H4105" s="45"/>
      <c r="I4105" s="44"/>
      <c r="J4105" s="44"/>
      <c r="K4105" s="44"/>
      <c r="L4105" s="46"/>
      <c r="M4105" s="6" t="s">
        <v>146</v>
      </c>
      <c r="N4105" s="55">
        <f t="shared" ref="N4105:N4106" si="810">P4105*1.4</f>
        <v>6020</v>
      </c>
      <c r="O4105" s="52"/>
      <c r="P4105" s="67">
        <v>4300</v>
      </c>
      <c r="Q4105" s="65"/>
      <c r="R4105" s="6" t="s">
        <v>147</v>
      </c>
      <c r="S4105" s="55">
        <v>6101.2</v>
      </c>
      <c r="T4105" s="295">
        <v>4380</v>
      </c>
      <c r="U4105" s="46"/>
      <c r="V4105" s="46"/>
      <c r="W4105" s="46"/>
      <c r="X4105" s="46"/>
      <c r="Y4105" s="46"/>
      <c r="Z4105" s="46"/>
    </row>
    <row r="4106" spans="1:27" ht="15" customHeight="1" x14ac:dyDescent="0.2">
      <c r="A4106" s="45"/>
      <c r="B4106" s="320" t="s">
        <v>148</v>
      </c>
      <c r="C4106" s="33"/>
      <c r="D4106" s="75">
        <f t="shared" ref="D4106:E4106" si="811">SUM(D4092:D4105)</f>
        <v>96510.56</v>
      </c>
      <c r="E4106" s="75">
        <f t="shared" si="811"/>
        <v>66599</v>
      </c>
      <c r="F4106" s="75"/>
      <c r="G4106" s="33"/>
      <c r="H4106" s="45"/>
      <c r="I4106" s="44"/>
      <c r="J4106" s="44"/>
      <c r="K4106" s="44"/>
      <c r="L4106" s="46"/>
      <c r="M4106" s="6" t="s">
        <v>149</v>
      </c>
      <c r="N4106" s="55">
        <f t="shared" si="810"/>
        <v>3360</v>
      </c>
      <c r="O4106" s="52"/>
      <c r="P4106" s="67">
        <v>2400</v>
      </c>
      <c r="Q4106" s="65"/>
      <c r="R4106" s="6" t="s">
        <v>150</v>
      </c>
      <c r="S4106" s="55">
        <v>6900.6</v>
      </c>
      <c r="T4106" s="295">
        <v>4920</v>
      </c>
      <c r="U4106" s="46"/>
      <c r="V4106" s="46"/>
      <c r="W4106" s="46"/>
      <c r="X4106" s="46"/>
      <c r="Y4106" s="46"/>
      <c r="Z4106" s="46"/>
      <c r="AA4106" s="46"/>
    </row>
    <row r="4107" spans="1:27" ht="15" customHeight="1" x14ac:dyDescent="0.2">
      <c r="A4107" s="45"/>
      <c r="B4107" s="317" t="s">
        <v>24</v>
      </c>
      <c r="C4107" s="319">
        <f>Y4084</f>
        <v>0</v>
      </c>
      <c r="D4107" s="54">
        <f t="shared" ref="D4107:D4109" si="812">V4096*C4107</f>
        <v>0</v>
      </c>
      <c r="E4107" s="34">
        <f t="shared" ref="E4107:E4109" si="813">W4096*C4107</f>
        <v>0</v>
      </c>
      <c r="F4107" s="45"/>
      <c r="G4107" s="45"/>
      <c r="H4107" s="45"/>
      <c r="I4107" s="44"/>
      <c r="J4107" s="44"/>
      <c r="K4107" s="44"/>
      <c r="L4107" s="46"/>
      <c r="M4107" s="6" t="s">
        <v>151</v>
      </c>
      <c r="N4107" s="55">
        <f>P4107*1.45</f>
        <v>6525</v>
      </c>
      <c r="O4107" s="52"/>
      <c r="P4107" s="67">
        <v>4500</v>
      </c>
      <c r="Q4107" s="65"/>
      <c r="R4107" s="6" t="s">
        <v>152</v>
      </c>
      <c r="S4107" s="55">
        <v>6900.6</v>
      </c>
      <c r="T4107" s="295">
        <v>4920</v>
      </c>
      <c r="U4107" s="46"/>
      <c r="V4107" s="46"/>
      <c r="W4107" s="46"/>
      <c r="X4107" s="46"/>
      <c r="Y4107" s="46"/>
      <c r="Z4107" s="46"/>
      <c r="AA4107" s="46"/>
    </row>
    <row r="4108" spans="1:27" ht="15" customHeight="1" x14ac:dyDescent="0.2">
      <c r="A4108" s="45"/>
      <c r="B4108" s="317" t="s">
        <v>153</v>
      </c>
      <c r="C4108" s="319">
        <f>Z4084</f>
        <v>0</v>
      </c>
      <c r="D4108" s="54">
        <f t="shared" si="812"/>
        <v>0</v>
      </c>
      <c r="E4108" s="34">
        <f t="shared" si="813"/>
        <v>0</v>
      </c>
      <c r="F4108" s="45"/>
      <c r="G4108" s="45"/>
      <c r="H4108" s="45"/>
      <c r="I4108" s="44"/>
      <c r="J4108" s="44"/>
      <c r="K4108" s="44"/>
      <c r="L4108" s="46"/>
      <c r="M4108" s="6" t="s">
        <v>154</v>
      </c>
      <c r="N4108" s="55">
        <f t="shared" ref="N4108:N4109" si="814">P4108*1.4</f>
        <v>5250</v>
      </c>
      <c r="O4108" s="52"/>
      <c r="P4108" s="67">
        <v>3750</v>
      </c>
      <c r="Q4108" s="65"/>
      <c r="R4108" s="6" t="s">
        <v>155</v>
      </c>
      <c r="S4108" s="55">
        <v>8050</v>
      </c>
      <c r="T4108" s="295">
        <v>5770</v>
      </c>
      <c r="U4108" s="46"/>
      <c r="V4108" s="46"/>
      <c r="W4108" s="46"/>
      <c r="X4108" s="46"/>
      <c r="Y4108" s="46"/>
      <c r="Z4108" s="46"/>
      <c r="AA4108" s="46"/>
    </row>
    <row r="4109" spans="1:27" ht="15" customHeight="1" x14ac:dyDescent="0.2">
      <c r="A4109" s="45"/>
      <c r="B4109" s="317" t="s">
        <v>26</v>
      </c>
      <c r="C4109" s="319">
        <f>AA4084</f>
        <v>4</v>
      </c>
      <c r="D4109" s="54">
        <f t="shared" si="812"/>
        <v>4960.7815999999993</v>
      </c>
      <c r="E4109" s="34">
        <f t="shared" si="813"/>
        <v>3807.2</v>
      </c>
      <c r="F4109" s="45"/>
      <c r="G4109" s="45"/>
      <c r="H4109" s="45"/>
      <c r="I4109" s="44"/>
      <c r="J4109" s="44"/>
      <c r="K4109" s="44"/>
      <c r="L4109" s="46"/>
      <c r="M4109" s="6" t="s">
        <v>156</v>
      </c>
      <c r="N4109" s="55">
        <f t="shared" si="814"/>
        <v>7419.9999999999991</v>
      </c>
      <c r="O4109" s="52"/>
      <c r="P4109" s="67">
        <v>5300</v>
      </c>
      <c r="Q4109" s="65"/>
      <c r="R4109" s="6" t="s">
        <v>157</v>
      </c>
      <c r="S4109" s="55">
        <v>8000</v>
      </c>
      <c r="T4109" s="295">
        <v>3600</v>
      </c>
      <c r="U4109" s="46"/>
      <c r="V4109" s="46"/>
      <c r="W4109" s="46"/>
      <c r="X4109" s="46"/>
      <c r="Y4109" s="46"/>
      <c r="Z4109" s="46"/>
      <c r="AA4109" s="46"/>
    </row>
    <row r="4110" spans="1:27" ht="15" customHeight="1" x14ac:dyDescent="0.2">
      <c r="A4110" s="45"/>
      <c r="B4110" s="318" t="s">
        <v>158</v>
      </c>
      <c r="C4110" s="319">
        <f>R4084</f>
        <v>0</v>
      </c>
      <c r="D4110" s="54">
        <f>V4093*C4110</f>
        <v>0</v>
      </c>
      <c r="E4110" s="34">
        <f t="shared" ref="E4110:E4112" si="815">J4159*C4110</f>
        <v>0</v>
      </c>
      <c r="F4110" s="45"/>
      <c r="G4110" s="45"/>
      <c r="H4110" s="45"/>
      <c r="I4110" s="44"/>
      <c r="J4110" s="44"/>
      <c r="K4110" s="44"/>
      <c r="L4110" s="46"/>
      <c r="M4110" s="6"/>
      <c r="N4110" s="55"/>
      <c r="O4110" s="52"/>
      <c r="P4110" s="67"/>
      <c r="Q4110" s="65"/>
      <c r="R4110" s="6" t="s">
        <v>16</v>
      </c>
      <c r="S4110" s="55">
        <v>1500</v>
      </c>
      <c r="T4110" s="298">
        <v>1300</v>
      </c>
      <c r="U4110" s="46"/>
      <c r="V4110" s="46"/>
      <c r="W4110" s="46"/>
      <c r="X4110" s="46"/>
      <c r="Y4110" s="46"/>
      <c r="Z4110" s="46"/>
      <c r="AA4110" s="46"/>
    </row>
    <row r="4111" spans="1:27" ht="15" customHeight="1" x14ac:dyDescent="0.2">
      <c r="A4111" s="45"/>
      <c r="B4111" s="321" t="s">
        <v>159</v>
      </c>
      <c r="C4111" s="15">
        <f>T4084</f>
        <v>1</v>
      </c>
      <c r="D4111" s="54">
        <f t="shared" ref="D4111:D4112" si="816">V4093*C4111</f>
        <v>8800.4619999999995</v>
      </c>
      <c r="E4111" s="34">
        <f t="shared" si="815"/>
        <v>6450</v>
      </c>
      <c r="F4111" s="45"/>
      <c r="G4111" s="45"/>
      <c r="H4111" s="45"/>
      <c r="I4111" s="44"/>
      <c r="J4111" s="44"/>
      <c r="K4111" s="44"/>
      <c r="L4111" s="46"/>
      <c r="M4111" s="6" t="s">
        <v>160</v>
      </c>
      <c r="N4111" s="55"/>
      <c r="O4111" s="52"/>
      <c r="P4111" s="67"/>
      <c r="Q4111" s="65"/>
      <c r="R4111" s="46"/>
      <c r="S4111" s="46"/>
      <c r="T4111" s="46"/>
      <c r="U4111" s="46"/>
      <c r="V4111" s="46"/>
      <c r="W4111" s="46"/>
      <c r="X4111" s="46"/>
      <c r="Y4111" s="46"/>
      <c r="Z4111" s="46"/>
      <c r="AA4111" s="46"/>
    </row>
    <row r="4112" spans="1:27" ht="15" customHeight="1" x14ac:dyDescent="0.2">
      <c r="A4112" s="45"/>
      <c r="B4112" s="79" t="s">
        <v>161</v>
      </c>
      <c r="C4112" s="80">
        <f>S4084</f>
        <v>1</v>
      </c>
      <c r="D4112" s="81">
        <f t="shared" si="816"/>
        <v>8800.4619999999995</v>
      </c>
      <c r="E4112" s="34">
        <f t="shared" si="815"/>
        <v>6450</v>
      </c>
      <c r="F4112" s="45"/>
      <c r="G4112" s="45"/>
      <c r="H4112" s="45"/>
      <c r="I4112" s="44"/>
      <c r="J4112" s="44"/>
      <c r="K4112" s="44"/>
      <c r="L4112" s="46"/>
      <c r="M4112" s="6"/>
      <c r="N4112" s="55"/>
      <c r="O4112" s="52"/>
      <c r="P4112" s="67"/>
      <c r="Q4112" s="65"/>
      <c r="R4112" s="46"/>
      <c r="S4112" s="46"/>
      <c r="T4112" s="46"/>
      <c r="U4112" s="46"/>
      <c r="V4112" s="46"/>
      <c r="W4112" s="46"/>
      <c r="X4112" s="46"/>
      <c r="Y4112" s="46"/>
      <c r="Z4112" s="46"/>
      <c r="AA4112" s="46"/>
    </row>
    <row r="4113" spans="1:27" ht="15" customHeight="1" x14ac:dyDescent="0.2">
      <c r="A4113" s="45"/>
      <c r="B4113" s="78" t="s">
        <v>20</v>
      </c>
      <c r="C4113" s="15">
        <f>U4084</f>
        <v>0</v>
      </c>
      <c r="D4113" s="81">
        <f>V4102*C4113</f>
        <v>0</v>
      </c>
      <c r="E4113" s="34">
        <f>W4102*C4113</f>
        <v>0</v>
      </c>
      <c r="F4113" s="45"/>
      <c r="G4113" s="45"/>
      <c r="H4113" s="45"/>
      <c r="I4113" s="44"/>
      <c r="J4113" s="44"/>
      <c r="K4113" s="44"/>
      <c r="L4113" s="46"/>
      <c r="M4113" s="6" t="s">
        <v>162</v>
      </c>
      <c r="N4113" s="55">
        <f>P4113*1.4</f>
        <v>1540</v>
      </c>
      <c r="O4113" s="52"/>
      <c r="P4113" s="67">
        <v>1100</v>
      </c>
      <c r="Q4113" s="65"/>
      <c r="R4113" s="46"/>
      <c r="S4113" s="46"/>
      <c r="T4113" s="46"/>
      <c r="U4113" s="46"/>
      <c r="V4113" s="46"/>
      <c r="W4113" s="46"/>
      <c r="X4113" s="46"/>
      <c r="Y4113" s="46"/>
      <c r="Z4113" s="46"/>
      <c r="AA4113" s="46"/>
    </row>
    <row r="4114" spans="1:27" ht="15" customHeight="1" x14ac:dyDescent="0.2">
      <c r="A4114" s="45"/>
      <c r="B4114" s="78" t="s">
        <v>163</v>
      </c>
      <c r="C4114" s="15">
        <f>V4084</f>
        <v>0</v>
      </c>
      <c r="D4114" s="81">
        <f t="shared" ref="D4114:D4115" si="817">V4096*C4114</f>
        <v>0</v>
      </c>
      <c r="E4114" s="34">
        <f>W4101*C4114</f>
        <v>0</v>
      </c>
      <c r="F4114" s="45"/>
      <c r="G4114" s="45"/>
      <c r="H4114" s="45"/>
      <c r="I4114" s="44"/>
      <c r="J4114" s="44"/>
      <c r="K4114" s="44"/>
      <c r="L4114" s="46"/>
      <c r="M4114" s="6" t="s">
        <v>164</v>
      </c>
      <c r="N4114" s="55">
        <f t="shared" ref="N4114:N4115" si="818">P4114*1.4</f>
        <v>1540</v>
      </c>
      <c r="O4114" s="52"/>
      <c r="P4114" s="67">
        <v>1100</v>
      </c>
      <c r="Q4114" s="65"/>
      <c r="R4114" s="46"/>
      <c r="S4114" s="46"/>
      <c r="T4114" s="46"/>
      <c r="U4114" s="46"/>
      <c r="V4114" s="46"/>
      <c r="W4114" s="46"/>
      <c r="X4114" s="46"/>
      <c r="Y4114" s="46"/>
      <c r="Z4114" s="46"/>
      <c r="AA4114" s="46"/>
    </row>
    <row r="4115" spans="1:27" ht="15" customHeight="1" x14ac:dyDescent="0.2">
      <c r="A4115" s="45"/>
      <c r="B4115" s="78" t="s">
        <v>165</v>
      </c>
      <c r="C4115" s="15">
        <f>W4084</f>
        <v>0</v>
      </c>
      <c r="D4115" s="81">
        <f t="shared" si="817"/>
        <v>0</v>
      </c>
      <c r="E4115" s="34">
        <f>J4164*C4115</f>
        <v>0</v>
      </c>
      <c r="F4115" s="45"/>
      <c r="G4115" s="45"/>
      <c r="H4115" s="45"/>
      <c r="I4115" s="44"/>
      <c r="J4115" s="44"/>
      <c r="K4115" s="44"/>
      <c r="L4115" s="46"/>
      <c r="M4115" s="6" t="s">
        <v>166</v>
      </c>
      <c r="N4115" s="55">
        <f t="shared" si="818"/>
        <v>1540</v>
      </c>
      <c r="O4115" s="52"/>
      <c r="P4115" s="67">
        <v>1100</v>
      </c>
      <c r="Q4115" s="65"/>
      <c r="R4115" s="46"/>
      <c r="S4115" s="46"/>
      <c r="T4115" s="46"/>
      <c r="U4115" s="46"/>
      <c r="V4115" s="46"/>
      <c r="W4115" s="46"/>
      <c r="X4115" s="46"/>
      <c r="Y4115" s="46"/>
      <c r="Z4115" s="46"/>
      <c r="AA4115" s="46"/>
    </row>
    <row r="4116" spans="1:27" ht="15" customHeight="1" x14ac:dyDescent="0.2">
      <c r="A4116" s="45"/>
      <c r="B4116" s="53" t="s">
        <v>23</v>
      </c>
      <c r="C4116" s="15">
        <f>X4084</f>
        <v>0</v>
      </c>
      <c r="D4116" s="81">
        <f>V4094*C4116</f>
        <v>0</v>
      </c>
      <c r="E4116" s="34">
        <f>W4094*C4116</f>
        <v>0</v>
      </c>
      <c r="F4116" s="45"/>
      <c r="G4116" s="45"/>
      <c r="H4116" s="45"/>
      <c r="I4116" s="44"/>
      <c r="J4116" s="44"/>
      <c r="K4116" s="44"/>
      <c r="L4116" s="46"/>
      <c r="M4116" s="6" t="s">
        <v>167</v>
      </c>
      <c r="N4116" s="55">
        <f>P4116*1.39</f>
        <v>1251</v>
      </c>
      <c r="O4116" s="52"/>
      <c r="P4116" s="67">
        <v>900</v>
      </c>
      <c r="Q4116" s="65"/>
      <c r="R4116" s="46"/>
      <c r="S4116" s="46"/>
      <c r="T4116" s="46"/>
      <c r="U4116" s="46"/>
      <c r="V4116" s="46"/>
      <c r="W4116" s="46"/>
      <c r="X4116" s="46"/>
      <c r="Y4116" s="46"/>
      <c r="Z4116" s="46"/>
      <c r="AA4116" s="46"/>
    </row>
    <row r="4117" spans="1:27" ht="15" customHeight="1" x14ac:dyDescent="0.2">
      <c r="A4117" s="45"/>
      <c r="B4117" s="49" t="s">
        <v>95</v>
      </c>
      <c r="C4117" s="33"/>
      <c r="D4117" s="75">
        <f t="shared" ref="D4117:E4117" si="819">SUM(D4107:D4116)</f>
        <v>22561.705599999998</v>
      </c>
      <c r="E4117" s="82">
        <f t="shared" si="819"/>
        <v>16707.2</v>
      </c>
      <c r="F4117" s="45"/>
      <c r="G4117" s="45"/>
      <c r="H4117" s="45"/>
      <c r="I4117" s="44"/>
      <c r="J4117" s="44"/>
      <c r="K4117" s="44"/>
      <c r="L4117" s="46"/>
      <c r="M4117" s="6" t="s">
        <v>168</v>
      </c>
      <c r="N4117" s="55">
        <f>P4117*1.42</f>
        <v>852</v>
      </c>
      <c r="O4117" s="52"/>
      <c r="P4117" s="67">
        <v>600</v>
      </c>
      <c r="Q4117" s="65"/>
      <c r="R4117" s="46"/>
      <c r="S4117" s="46"/>
      <c r="T4117" s="46"/>
      <c r="U4117" s="46"/>
      <c r="V4117" s="46"/>
      <c r="W4117" s="46"/>
      <c r="X4117" s="46"/>
      <c r="Y4117" s="46"/>
      <c r="Z4117" s="46"/>
      <c r="AA4117" s="46"/>
    </row>
    <row r="4118" spans="1:27" ht="15" customHeight="1" x14ac:dyDescent="0.2">
      <c r="A4118" s="45"/>
      <c r="B4118" s="53" t="s">
        <v>36</v>
      </c>
      <c r="C4118" s="15">
        <f>AL4084</f>
        <v>3</v>
      </c>
      <c r="D4118" s="83">
        <f>N4113*C4118</f>
        <v>4620</v>
      </c>
      <c r="E4118" s="34">
        <f>P4113*C4118</f>
        <v>3300</v>
      </c>
      <c r="F4118" s="45"/>
      <c r="G4118" s="45"/>
      <c r="H4118" s="45"/>
      <c r="I4118" s="44"/>
      <c r="J4118" s="44"/>
      <c r="K4118" s="44"/>
      <c r="L4118" s="46"/>
      <c r="M4118" s="46"/>
      <c r="N4118" s="46"/>
      <c r="O4118" s="46"/>
      <c r="P4118" s="46"/>
      <c r="Q4118" s="46"/>
      <c r="R4118" s="46"/>
      <c r="S4118" s="46"/>
      <c r="T4118" s="46"/>
      <c r="U4118" s="46"/>
      <c r="V4118" s="46"/>
      <c r="W4118" s="46"/>
      <c r="X4118" s="46"/>
      <c r="Y4118" s="46"/>
      <c r="Z4118" s="46"/>
      <c r="AA4118" s="46"/>
    </row>
    <row r="4119" spans="1:27" ht="15" customHeight="1" x14ac:dyDescent="0.2">
      <c r="A4119" s="45"/>
      <c r="B4119" s="53" t="s">
        <v>35</v>
      </c>
      <c r="C4119" s="15">
        <f>AK4084</f>
        <v>7</v>
      </c>
      <c r="D4119" s="83">
        <f t="shared" ref="D4119:D4121" si="820">N4115*C4119</f>
        <v>10780</v>
      </c>
      <c r="E4119" s="34">
        <f t="shared" ref="E4119:E4121" si="821">P4115*C4119</f>
        <v>7700</v>
      </c>
      <c r="F4119" s="45"/>
      <c r="G4119" s="45"/>
      <c r="H4119" s="45"/>
      <c r="L4119" s="24"/>
      <c r="M4119" s="24"/>
      <c r="N4119" s="24"/>
      <c r="O4119" s="24"/>
      <c r="P4119" s="24"/>
      <c r="Q4119" s="24"/>
    </row>
    <row r="4120" spans="1:27" ht="15" customHeight="1" x14ac:dyDescent="0.2">
      <c r="A4120" s="45"/>
      <c r="B4120" s="84" t="s">
        <v>169</v>
      </c>
      <c r="C4120" s="15">
        <f>AM4084</f>
        <v>0</v>
      </c>
      <c r="D4120" s="83">
        <f t="shared" si="820"/>
        <v>0</v>
      </c>
      <c r="E4120" s="34">
        <f t="shared" si="821"/>
        <v>0</v>
      </c>
      <c r="F4120" s="85"/>
      <c r="G4120" s="45"/>
      <c r="H4120" s="45"/>
      <c r="L4120" s="24"/>
      <c r="M4120" s="24"/>
      <c r="N4120" s="24"/>
      <c r="O4120" s="24"/>
      <c r="P4120" s="24"/>
      <c r="Q4120" s="24"/>
    </row>
    <row r="4121" spans="1:27" ht="15" customHeight="1" x14ac:dyDescent="0.2">
      <c r="A4121" s="45"/>
      <c r="B4121" s="84" t="s">
        <v>38</v>
      </c>
      <c r="C4121" s="15">
        <f>AN4084</f>
        <v>3</v>
      </c>
      <c r="D4121" s="83">
        <f t="shared" si="820"/>
        <v>2556</v>
      </c>
      <c r="E4121" s="34">
        <f t="shared" si="821"/>
        <v>1800</v>
      </c>
      <c r="F4121" s="45"/>
      <c r="G4121" s="45"/>
      <c r="H4121" s="45"/>
      <c r="L4121" s="24"/>
      <c r="M4121" s="24"/>
      <c r="N4121" s="24"/>
      <c r="O4121" s="24"/>
      <c r="P4121" s="24"/>
      <c r="Q4121" s="24"/>
    </row>
    <row r="4122" spans="1:27" ht="15" customHeight="1" x14ac:dyDescent="0.2">
      <c r="A4122" s="45"/>
      <c r="B4122" s="84" t="s">
        <v>170</v>
      </c>
      <c r="C4122" s="15">
        <f>AO4084</f>
        <v>8</v>
      </c>
      <c r="D4122" s="83">
        <f>N4114*C4122</f>
        <v>12320</v>
      </c>
      <c r="E4122" s="34">
        <f>P4114*C4122</f>
        <v>8800</v>
      </c>
      <c r="F4122" s="45"/>
      <c r="G4122" s="45"/>
      <c r="H4122" s="45"/>
      <c r="L4122" s="24"/>
      <c r="M4122" s="24"/>
      <c r="N4122" s="24"/>
      <c r="O4122" s="24"/>
      <c r="P4122" s="24"/>
      <c r="Q4122" s="24"/>
    </row>
    <row r="4123" spans="1:27" ht="15" customHeight="1" x14ac:dyDescent="0.2">
      <c r="A4123" s="45"/>
      <c r="B4123" s="53" t="s">
        <v>31</v>
      </c>
      <c r="C4123" s="15">
        <f>AF4084</f>
        <v>1</v>
      </c>
      <c r="D4123" s="83">
        <f>N4105*C4123</f>
        <v>6020</v>
      </c>
      <c r="E4123" s="34">
        <f>P4105*C4123</f>
        <v>4300</v>
      </c>
      <c r="F4123" s="45"/>
      <c r="G4123" s="45"/>
      <c r="H4123" s="45"/>
    </row>
    <row r="4124" spans="1:27" ht="15" customHeight="1" x14ac:dyDescent="0.2">
      <c r="A4124" s="45"/>
      <c r="B4124" s="53" t="s">
        <v>171</v>
      </c>
      <c r="C4124" s="15">
        <f>AH4084</f>
        <v>1</v>
      </c>
      <c r="D4124" s="83">
        <f>N4105*C4124</f>
        <v>6020</v>
      </c>
      <c r="E4124" s="34">
        <f>P4105*C4124</f>
        <v>4300</v>
      </c>
      <c r="F4124" s="45"/>
      <c r="G4124" s="45"/>
      <c r="H4124" s="45"/>
      <c r="L4124" s="86" t="s">
        <v>172</v>
      </c>
    </row>
    <row r="4125" spans="1:27" ht="15" customHeight="1" x14ac:dyDescent="0.2">
      <c r="A4125" s="45"/>
      <c r="B4125" s="53" t="s">
        <v>151</v>
      </c>
      <c r="C4125" s="15">
        <f>AG4084</f>
        <v>2</v>
      </c>
      <c r="D4125" s="83">
        <f>N4107*C4125</f>
        <v>13050</v>
      </c>
      <c r="E4125" s="34">
        <f>P4107*C4125</f>
        <v>9000</v>
      </c>
      <c r="F4125" s="45"/>
      <c r="G4125" s="45"/>
      <c r="H4125" s="45"/>
    </row>
    <row r="4126" spans="1:27" ht="15" customHeight="1" x14ac:dyDescent="0.2">
      <c r="A4126" s="45"/>
      <c r="B4126" s="53" t="s">
        <v>173</v>
      </c>
      <c r="C4126" s="15">
        <f>AJ4084</f>
        <v>0</v>
      </c>
      <c r="D4126" s="83">
        <f>N4105*C4126</f>
        <v>0</v>
      </c>
      <c r="E4126" s="34">
        <f>P4105*C4126</f>
        <v>0</v>
      </c>
      <c r="F4126" s="45"/>
      <c r="G4126" s="45"/>
      <c r="H4126" s="45"/>
      <c r="L4126" s="86" t="s">
        <v>107</v>
      </c>
    </row>
    <row r="4127" spans="1:27" ht="15" customHeight="1" x14ac:dyDescent="0.2">
      <c r="A4127" s="45"/>
      <c r="B4127" s="53" t="s">
        <v>174</v>
      </c>
      <c r="C4127" s="15">
        <f>AE4084</f>
        <v>0</v>
      </c>
      <c r="D4127" s="83">
        <f>N4109*C4127</f>
        <v>0</v>
      </c>
      <c r="E4127" s="34">
        <f>P4105*C4127</f>
        <v>0</v>
      </c>
      <c r="F4127" s="45"/>
      <c r="G4127" s="45"/>
      <c r="H4127" s="45"/>
    </row>
    <row r="4128" spans="1:27" ht="15" customHeight="1" x14ac:dyDescent="0.2">
      <c r="A4128" s="45"/>
      <c r="B4128" s="87" t="s">
        <v>27</v>
      </c>
      <c r="C4128" s="15">
        <f>AB4084</f>
        <v>49</v>
      </c>
      <c r="D4128" s="83">
        <f t="shared" ref="D4128:D4129" si="822">N4097*C4128</f>
        <v>76052.900000000009</v>
      </c>
      <c r="E4128" s="34">
        <f t="shared" ref="E4128:E4129" si="823">P4097*C4128</f>
        <v>53900</v>
      </c>
      <c r="F4128" s="45"/>
      <c r="G4128" s="45"/>
      <c r="H4128" s="45"/>
      <c r="L4128" s="86" t="s">
        <v>175</v>
      </c>
    </row>
    <row r="4129" spans="1:12" ht="15" customHeight="1" x14ac:dyDescent="0.2">
      <c r="A4129" s="45"/>
      <c r="B4129" s="87" t="s">
        <v>28</v>
      </c>
      <c r="C4129" s="15">
        <f>AC4084</f>
        <v>0</v>
      </c>
      <c r="D4129" s="83">
        <f t="shared" si="822"/>
        <v>0</v>
      </c>
      <c r="E4129" s="34">
        <f t="shared" si="823"/>
        <v>0</v>
      </c>
      <c r="F4129" s="45"/>
      <c r="G4129" s="45"/>
      <c r="H4129" s="45"/>
      <c r="L4129" s="86" t="s">
        <v>176</v>
      </c>
    </row>
    <row r="4130" spans="1:12" ht="15" customHeight="1" x14ac:dyDescent="0.2">
      <c r="A4130" s="45"/>
      <c r="B4130" s="53" t="s">
        <v>177</v>
      </c>
      <c r="C4130" s="15">
        <f>AD4084</f>
        <v>0</v>
      </c>
      <c r="D4130" s="83">
        <f>N4102*C4130</f>
        <v>0</v>
      </c>
      <c r="E4130" s="34">
        <f>P4102*C4130</f>
        <v>0</v>
      </c>
      <c r="F4130" s="45"/>
      <c r="G4130" s="45"/>
      <c r="H4130" s="45"/>
      <c r="L4130" s="86" t="s">
        <v>178</v>
      </c>
    </row>
    <row r="4131" spans="1:12" ht="15" customHeight="1" x14ac:dyDescent="0.2">
      <c r="A4131" s="45"/>
      <c r="B4131" s="49" t="s">
        <v>94</v>
      </c>
      <c r="C4131" s="33"/>
      <c r="D4131" s="75">
        <f t="shared" ref="D4131:E4131" si="824">SUM(D4118:D4130)</f>
        <v>131418.90000000002</v>
      </c>
      <c r="E4131" s="82">
        <f t="shared" si="824"/>
        <v>93100</v>
      </c>
      <c r="F4131" s="41"/>
      <c r="G4131" s="45"/>
      <c r="H4131" s="88"/>
      <c r="L4131" s="86" t="s">
        <v>179</v>
      </c>
    </row>
    <row r="4132" spans="1:12" ht="15" customHeight="1" x14ac:dyDescent="0.2">
      <c r="A4132" s="45"/>
      <c r="B4132" s="78" t="s">
        <v>39</v>
      </c>
      <c r="C4132" s="89">
        <f>AP4084</f>
        <v>0</v>
      </c>
      <c r="D4132" s="83">
        <f>Z4102*C4132</f>
        <v>0</v>
      </c>
      <c r="E4132" s="34">
        <f>AA4102*C4132</f>
        <v>0</v>
      </c>
      <c r="F4132" s="88"/>
      <c r="G4132" s="88"/>
      <c r="H4132" s="88"/>
      <c r="L4132" s="86" t="s">
        <v>180</v>
      </c>
    </row>
    <row r="4133" spans="1:12" ht="15" customHeight="1" x14ac:dyDescent="0.2">
      <c r="A4133" s="45"/>
      <c r="B4133" s="78" t="s">
        <v>40</v>
      </c>
      <c r="C4133" s="90">
        <f>AQ4084</f>
        <v>0</v>
      </c>
      <c r="D4133" s="83">
        <f t="shared" ref="D4133:D4135" si="825">Z4093*C4133</f>
        <v>0</v>
      </c>
      <c r="E4133" s="34">
        <f>AA4093*C4133</f>
        <v>0</v>
      </c>
      <c r="F4133" s="88"/>
      <c r="G4133" s="88"/>
      <c r="H4133" s="88"/>
      <c r="L4133" s="86" t="s">
        <v>181</v>
      </c>
    </row>
    <row r="4134" spans="1:12" ht="15" customHeight="1" x14ac:dyDescent="0.2">
      <c r="A4134" s="45"/>
      <c r="B4134" s="78" t="s">
        <v>33</v>
      </c>
      <c r="C4134" s="90">
        <f>AR4084</f>
        <v>0</v>
      </c>
      <c r="D4134" s="83">
        <f t="shared" si="825"/>
        <v>0</v>
      </c>
      <c r="E4134" s="34">
        <f>P4104*C4134</f>
        <v>0</v>
      </c>
      <c r="F4134" s="88"/>
      <c r="G4134" s="88"/>
      <c r="H4134" s="88"/>
    </row>
    <row r="4135" spans="1:12" ht="15" customHeight="1" x14ac:dyDescent="0.2">
      <c r="A4135" s="45"/>
      <c r="B4135" s="78" t="s">
        <v>32</v>
      </c>
      <c r="C4135" s="90">
        <f>AS4084</f>
        <v>0</v>
      </c>
      <c r="D4135" s="83">
        <f t="shared" si="825"/>
        <v>0</v>
      </c>
      <c r="E4135" s="34">
        <f>AA4094*C4135</f>
        <v>0</v>
      </c>
      <c r="F4135" s="88"/>
      <c r="G4135" s="88"/>
      <c r="H4135" s="88"/>
      <c r="L4135" s="86" t="s">
        <v>140</v>
      </c>
    </row>
    <row r="4136" spans="1:12" ht="15" customHeight="1" x14ac:dyDescent="0.2">
      <c r="A4136" s="45"/>
      <c r="B4136" s="78" t="s">
        <v>41</v>
      </c>
      <c r="C4136" s="90">
        <f>AT4084</f>
        <v>0</v>
      </c>
      <c r="D4136" s="83">
        <f>Z4101*C4136</f>
        <v>0</v>
      </c>
      <c r="E4136" s="34">
        <f>AA4101*C4136</f>
        <v>0</v>
      </c>
      <c r="F4136" s="88"/>
      <c r="G4136" s="88"/>
      <c r="H4136" s="88"/>
    </row>
    <row r="4137" spans="1:12" ht="15" customHeight="1" x14ac:dyDescent="0.2">
      <c r="A4137" s="45"/>
      <c r="B4137" s="78" t="s">
        <v>42</v>
      </c>
      <c r="C4137" s="90">
        <f>AU4084</f>
        <v>0</v>
      </c>
      <c r="D4137" s="83">
        <f>Z4096*C4137</f>
        <v>0</v>
      </c>
      <c r="E4137" s="34">
        <f>AA4096*C4137</f>
        <v>0</v>
      </c>
      <c r="F4137" s="88"/>
      <c r="G4137" s="88"/>
      <c r="H4137" s="88"/>
      <c r="L4137" s="86" t="s">
        <v>182</v>
      </c>
    </row>
    <row r="4138" spans="1:12" ht="15" customHeight="1" x14ac:dyDescent="0.2">
      <c r="A4138" s="45"/>
      <c r="B4138" s="78" t="s">
        <v>43</v>
      </c>
      <c r="C4138" s="90">
        <f>AV4084</f>
        <v>0</v>
      </c>
      <c r="D4138" s="83">
        <f t="shared" ref="D4138:D4140" si="826">Z4098*C4138</f>
        <v>0</v>
      </c>
      <c r="E4138" s="34">
        <f>AA4098*C4138</f>
        <v>0</v>
      </c>
      <c r="F4138" s="88"/>
      <c r="G4138" s="88"/>
      <c r="H4138" s="88"/>
      <c r="L4138" s="86" t="s">
        <v>183</v>
      </c>
    </row>
    <row r="4139" spans="1:12" ht="15" customHeight="1" x14ac:dyDescent="0.2">
      <c r="A4139" s="45"/>
      <c r="B4139" s="78" t="s">
        <v>44</v>
      </c>
      <c r="C4139" s="90">
        <f>AW4084</f>
        <v>0</v>
      </c>
      <c r="D4139" s="83">
        <f t="shared" si="826"/>
        <v>0</v>
      </c>
      <c r="E4139" s="34">
        <f>AA4100*C4139</f>
        <v>0</v>
      </c>
      <c r="F4139" s="88"/>
      <c r="G4139" s="88"/>
      <c r="H4139" s="88"/>
      <c r="L4139" s="86" t="s">
        <v>184</v>
      </c>
    </row>
    <row r="4140" spans="1:12" ht="15" customHeight="1" x14ac:dyDescent="0.2">
      <c r="A4140" s="45"/>
      <c r="B4140" s="78" t="s">
        <v>45</v>
      </c>
      <c r="C4140" s="90">
        <f>AX4084</f>
        <v>0</v>
      </c>
      <c r="D4140" s="83">
        <f t="shared" si="826"/>
        <v>0</v>
      </c>
      <c r="E4140" s="34">
        <f>AA4099*C4140</f>
        <v>0</v>
      </c>
      <c r="F4140" s="88"/>
      <c r="G4140" s="88"/>
      <c r="H4140" s="88"/>
    </row>
    <row r="4141" spans="1:12" ht="15" customHeight="1" x14ac:dyDescent="0.2">
      <c r="A4141" s="45"/>
      <c r="B4141" s="78" t="s">
        <v>46</v>
      </c>
      <c r="C4141" s="90">
        <f>AY4084</f>
        <v>0</v>
      </c>
      <c r="D4141" s="83">
        <f>Z4097*C4141</f>
        <v>0</v>
      </c>
      <c r="E4141" s="34">
        <f>AA4097*C4141</f>
        <v>0</v>
      </c>
      <c r="F4141" s="88"/>
      <c r="G4141" s="88"/>
      <c r="H4141" s="88"/>
      <c r="L4141" s="86" t="s">
        <v>160</v>
      </c>
    </row>
    <row r="4142" spans="1:12" ht="15" customHeight="1" x14ac:dyDescent="0.2">
      <c r="A4142" s="45"/>
      <c r="B4142" s="53"/>
      <c r="C4142" s="89"/>
      <c r="D4142" s="83">
        <f t="shared" ref="D4142:D4143" si="827">Z4102*C4142</f>
        <v>0</v>
      </c>
      <c r="E4142" s="34">
        <f t="shared" ref="E4142:E4143" si="828">P4112*C4142</f>
        <v>0</v>
      </c>
      <c r="F4142" s="88"/>
      <c r="G4142" s="88"/>
      <c r="H4142" s="88"/>
    </row>
    <row r="4143" spans="1:12" ht="15" customHeight="1" x14ac:dyDescent="0.2">
      <c r="A4143" s="45"/>
      <c r="B4143" s="53"/>
      <c r="C4143" s="89"/>
      <c r="D4143" s="83">
        <f t="shared" si="827"/>
        <v>0</v>
      </c>
      <c r="E4143" s="34">
        <f t="shared" si="828"/>
        <v>0</v>
      </c>
      <c r="F4143" s="88"/>
      <c r="G4143" s="88"/>
      <c r="H4143" s="88"/>
      <c r="L4143" s="86" t="s">
        <v>185</v>
      </c>
    </row>
    <row r="4144" spans="1:12" ht="15" customHeight="1" x14ac:dyDescent="0.2">
      <c r="A4144" s="45"/>
      <c r="B4144" s="91"/>
      <c r="C4144" s="91"/>
      <c r="D4144" s="92">
        <f t="shared" ref="D4144:E4144" si="829">SUM(D4132:D4143)</f>
        <v>0</v>
      </c>
      <c r="E4144" s="93">
        <f t="shared" si="829"/>
        <v>0</v>
      </c>
      <c r="F4144" s="41"/>
      <c r="G4144" s="88"/>
      <c r="H4144" s="45"/>
      <c r="L4144" s="86" t="s">
        <v>186</v>
      </c>
    </row>
    <row r="4145" spans="1:26" ht="15" customHeight="1" x14ac:dyDescent="0.2">
      <c r="A4145" s="45"/>
      <c r="B4145" s="33" t="s">
        <v>187</v>
      </c>
      <c r="C4145" s="61"/>
      <c r="D4145" s="94">
        <f>SUM(D4117,D4106,D4131,D4144)</f>
        <v>250491.16560000001</v>
      </c>
      <c r="E4145" s="95">
        <f>SUM(E4144,E4117,E4106,E4131)</f>
        <v>176406.2</v>
      </c>
      <c r="F4145" s="92">
        <f>SUM(F4144,F4131,F4120,F4106)</f>
        <v>0</v>
      </c>
      <c r="G4145" s="45"/>
      <c r="H4145" s="45"/>
      <c r="L4145" s="86" t="s">
        <v>188</v>
      </c>
    </row>
    <row r="4146" spans="1:26" ht="15" customHeight="1" x14ac:dyDescent="0.2">
      <c r="A4146" s="45"/>
      <c r="B4146" s="45"/>
      <c r="C4146" s="45"/>
      <c r="D4146" s="45"/>
      <c r="E4146" s="45"/>
      <c r="F4146" s="45"/>
      <c r="G4146" s="45"/>
      <c r="H4146" s="45"/>
    </row>
    <row r="4147" spans="1:26" ht="15" customHeight="1" x14ac:dyDescent="0.2">
      <c r="L4147" s="86" t="s">
        <v>189</v>
      </c>
    </row>
    <row r="4149" spans="1:26" ht="15" customHeight="1" x14ac:dyDescent="0.2">
      <c r="L4149" s="86" t="s">
        <v>190</v>
      </c>
    </row>
    <row r="4150" spans="1:26" ht="15" customHeight="1" x14ac:dyDescent="0.2">
      <c r="L4150" s="86" t="s">
        <v>191</v>
      </c>
    </row>
    <row r="4151" spans="1:26" ht="15" customHeight="1" x14ac:dyDescent="0.2">
      <c r="L4151" s="24" t="s">
        <v>192</v>
      </c>
      <c r="M4151" s="24"/>
      <c r="N4151" s="24"/>
      <c r="O4151" s="24"/>
      <c r="P4151" s="24"/>
      <c r="Q4151" s="24"/>
      <c r="R4151" s="24"/>
      <c r="S4151" s="24"/>
    </row>
    <row r="4152" spans="1:26" ht="15" customHeight="1" x14ac:dyDescent="0.2">
      <c r="B4152" s="33"/>
      <c r="C4152" s="96"/>
      <c r="D4152" s="96" t="s">
        <v>193</v>
      </c>
      <c r="E4152" s="96"/>
      <c r="F4152" s="96"/>
      <c r="G4152" s="96"/>
      <c r="H4152" s="33" t="s">
        <v>193</v>
      </c>
      <c r="I4152" s="96"/>
      <c r="J4152" s="96"/>
      <c r="K4152" s="96"/>
      <c r="L4152" s="33" t="s">
        <v>194</v>
      </c>
      <c r="M4152" s="96"/>
      <c r="N4152" s="96"/>
      <c r="O4152" s="96"/>
      <c r="P4152" s="96"/>
      <c r="Q4152" s="96"/>
      <c r="R4152" s="96"/>
      <c r="S4152" s="96"/>
      <c r="T4152" s="96"/>
      <c r="U4152" s="96"/>
      <c r="V4152" s="96"/>
      <c r="W4152" s="96"/>
      <c r="X4152" s="96"/>
      <c r="Y4152" s="96"/>
      <c r="Z4152" s="96"/>
    </row>
    <row r="4153" spans="1:26" ht="15" customHeight="1" x14ac:dyDescent="0.2">
      <c r="B4153" s="33" t="s">
        <v>195</v>
      </c>
      <c r="C4153" s="96" t="s">
        <v>101</v>
      </c>
      <c r="D4153" s="96"/>
      <c r="E4153" s="96"/>
      <c r="F4153" s="96"/>
      <c r="G4153" s="96"/>
      <c r="H4153" s="33"/>
      <c r="I4153" s="96"/>
      <c r="J4153" s="96"/>
      <c r="K4153" s="96"/>
      <c r="L4153" s="33" t="s">
        <v>196</v>
      </c>
      <c r="M4153" s="97">
        <f t="shared" ref="M4153:M4154" si="830">V4184*1.35</f>
        <v>0</v>
      </c>
      <c r="N4153" s="96"/>
      <c r="O4153" s="96"/>
      <c r="P4153" s="96"/>
      <c r="Q4153" s="96"/>
      <c r="R4153" s="96"/>
      <c r="S4153" s="96"/>
      <c r="T4153" s="96"/>
      <c r="U4153" s="96"/>
      <c r="V4153" s="96"/>
      <c r="W4153" s="96"/>
      <c r="X4153" s="96"/>
      <c r="Y4153" s="96"/>
      <c r="Z4153" s="96"/>
    </row>
    <row r="4154" spans="1:26" ht="15" customHeight="1" x14ac:dyDescent="0.2">
      <c r="B4154" s="33" t="s">
        <v>104</v>
      </c>
      <c r="C4154" s="98">
        <v>651</v>
      </c>
      <c r="D4154" s="96">
        <v>434</v>
      </c>
      <c r="E4154" s="96">
        <f t="shared" ref="E4154:E4157" si="831">D4154*50%</f>
        <v>217</v>
      </c>
      <c r="F4154" s="96"/>
      <c r="G4154" s="96"/>
      <c r="H4154" s="33" t="s">
        <v>197</v>
      </c>
      <c r="I4154" s="96"/>
      <c r="J4154" s="96"/>
      <c r="K4154" s="96"/>
      <c r="L4154" s="33" t="s">
        <v>198</v>
      </c>
      <c r="M4154" s="97">
        <f t="shared" si="830"/>
        <v>0</v>
      </c>
      <c r="N4154" s="96"/>
      <c r="O4154" s="96"/>
      <c r="P4154" s="96"/>
      <c r="Q4154" s="96"/>
      <c r="R4154" s="96"/>
      <c r="S4154" s="96"/>
      <c r="T4154" s="96"/>
      <c r="U4154" s="96"/>
      <c r="V4154" s="96"/>
      <c r="W4154" s="96"/>
      <c r="X4154" s="96"/>
      <c r="Y4154" s="96"/>
      <c r="Z4154" s="96"/>
    </row>
    <row r="4155" spans="1:26" ht="15" customHeight="1" x14ac:dyDescent="0.2">
      <c r="B4155" s="33" t="s">
        <v>108</v>
      </c>
      <c r="C4155" s="98">
        <v>651</v>
      </c>
      <c r="D4155" s="96">
        <v>434</v>
      </c>
      <c r="E4155" s="96">
        <f t="shared" si="831"/>
        <v>217</v>
      </c>
      <c r="F4155" s="96"/>
      <c r="G4155" s="96"/>
      <c r="H4155" s="33" t="s">
        <v>102</v>
      </c>
      <c r="I4155" s="98">
        <v>8000.2</v>
      </c>
      <c r="J4155" s="96">
        <v>6450</v>
      </c>
      <c r="K4155" s="96">
        <v>1935</v>
      </c>
      <c r="L4155" s="33" t="s">
        <v>199</v>
      </c>
      <c r="M4155" s="97">
        <f>V4186*1.4</f>
        <v>0</v>
      </c>
      <c r="N4155" s="96"/>
      <c r="O4155" s="96"/>
      <c r="P4155" s="96"/>
      <c r="Q4155" s="96"/>
      <c r="R4155" s="96"/>
      <c r="S4155" s="96"/>
      <c r="T4155" s="96"/>
      <c r="U4155" s="96"/>
      <c r="V4155" s="96"/>
      <c r="W4155" s="96"/>
      <c r="X4155" s="96"/>
      <c r="Y4155" s="96"/>
      <c r="Z4155" s="96"/>
    </row>
    <row r="4156" spans="1:26" ht="15" customHeight="1" x14ac:dyDescent="0.2">
      <c r="B4156" s="33" t="s">
        <v>111</v>
      </c>
      <c r="C4156" s="98">
        <v>900</v>
      </c>
      <c r="D4156" s="96">
        <v>600</v>
      </c>
      <c r="E4156" s="96">
        <f t="shared" si="831"/>
        <v>300</v>
      </c>
      <c r="F4156" s="96"/>
      <c r="G4156" s="96"/>
      <c r="H4156" s="33" t="s">
        <v>105</v>
      </c>
      <c r="I4156" s="98">
        <v>8000.2</v>
      </c>
      <c r="J4156" s="96">
        <v>6450</v>
      </c>
      <c r="K4156" s="96">
        <v>1935</v>
      </c>
      <c r="L4156" s="33" t="s">
        <v>200</v>
      </c>
      <c r="M4156" s="97" t="e">
        <f t="shared" ref="M4156:M4158" si="832">V4187*1.35</f>
        <v>#VALUE!</v>
      </c>
      <c r="N4156" s="96"/>
      <c r="O4156" s="96"/>
      <c r="P4156" s="96"/>
      <c r="Q4156" s="96"/>
      <c r="R4156" s="96"/>
      <c r="S4156" s="96"/>
      <c r="T4156" s="96"/>
      <c r="U4156" s="96"/>
      <c r="V4156" s="96"/>
      <c r="W4156" s="96"/>
      <c r="X4156" s="96"/>
      <c r="Y4156" s="96"/>
      <c r="Z4156" s="96"/>
    </row>
    <row r="4157" spans="1:26" ht="15" customHeight="1" x14ac:dyDescent="0.2">
      <c r="B4157" s="33" t="s">
        <v>113</v>
      </c>
      <c r="C4157" s="98">
        <v>900</v>
      </c>
      <c r="D4157" s="96">
        <v>600</v>
      </c>
      <c r="E4157" s="96">
        <f t="shared" si="831"/>
        <v>300</v>
      </c>
      <c r="F4157" s="96"/>
      <c r="G4157" s="96"/>
      <c r="H4157" s="33" t="s">
        <v>201</v>
      </c>
      <c r="I4157" s="98">
        <v>4550</v>
      </c>
      <c r="J4157" s="96">
        <v>3500</v>
      </c>
      <c r="K4157" s="96">
        <v>1050</v>
      </c>
      <c r="L4157" s="33" t="s">
        <v>202</v>
      </c>
      <c r="M4157" s="97">
        <f t="shared" si="832"/>
        <v>0</v>
      </c>
      <c r="N4157" s="96"/>
      <c r="O4157" s="96"/>
      <c r="P4157" s="96"/>
      <c r="Q4157" s="96"/>
      <c r="R4157" s="96"/>
      <c r="S4157" s="96"/>
      <c r="T4157" s="96"/>
      <c r="U4157" s="96"/>
      <c r="V4157" s="96"/>
      <c r="W4157" s="96"/>
      <c r="X4157" s="96"/>
      <c r="Y4157" s="96"/>
      <c r="Z4157" s="96"/>
    </row>
    <row r="4158" spans="1:26" ht="15" customHeight="1" x14ac:dyDescent="0.2">
      <c r="B4158" s="33" t="s">
        <v>117</v>
      </c>
      <c r="C4158" s="98">
        <v>1304.19</v>
      </c>
      <c r="D4158" s="98">
        <v>1011</v>
      </c>
      <c r="E4158" s="96">
        <v>293</v>
      </c>
      <c r="F4158" s="96"/>
      <c r="G4158" s="96"/>
      <c r="H4158" s="33" t="s">
        <v>132</v>
      </c>
      <c r="I4158" s="98">
        <v>7605</v>
      </c>
      <c r="J4158" s="96">
        <v>6450</v>
      </c>
      <c r="K4158" s="96">
        <v>1935</v>
      </c>
      <c r="L4158" s="33" t="s">
        <v>203</v>
      </c>
      <c r="M4158" s="97">
        <f t="shared" si="832"/>
        <v>0</v>
      </c>
      <c r="N4158" s="96"/>
      <c r="O4158" s="96"/>
      <c r="P4158" s="96"/>
      <c r="Q4158" s="96"/>
      <c r="R4158" s="96"/>
      <c r="S4158" s="96"/>
      <c r="T4158" s="96"/>
      <c r="U4158" s="96"/>
      <c r="V4158" s="96"/>
      <c r="W4158" s="96"/>
      <c r="X4158" s="96"/>
      <c r="Y4158" s="96"/>
      <c r="Z4158" s="96"/>
    </row>
    <row r="4159" spans="1:26" ht="15" customHeight="1" x14ac:dyDescent="0.2">
      <c r="B4159" s="33" t="s">
        <v>121</v>
      </c>
      <c r="C4159" s="98">
        <v>1006.5</v>
      </c>
      <c r="D4159" s="96">
        <v>677</v>
      </c>
      <c r="E4159" s="96">
        <f>D4159*50%</f>
        <v>338.5</v>
      </c>
      <c r="F4159" s="96"/>
      <c r="G4159" s="96"/>
      <c r="H4159" s="33" t="s">
        <v>137</v>
      </c>
      <c r="I4159" s="98">
        <v>5751.2</v>
      </c>
      <c r="J4159" s="96">
        <v>4625</v>
      </c>
      <c r="K4159" s="96">
        <v>1387.5</v>
      </c>
      <c r="L4159" s="33"/>
      <c r="M4159" s="96"/>
      <c r="N4159" s="96"/>
      <c r="O4159" s="96"/>
      <c r="P4159" s="96"/>
      <c r="Q4159" s="96"/>
      <c r="R4159" s="96"/>
      <c r="S4159" s="96"/>
      <c r="T4159" s="96"/>
      <c r="U4159" s="96"/>
      <c r="V4159" s="96"/>
      <c r="W4159" s="96"/>
      <c r="X4159" s="96"/>
      <c r="Y4159" s="96"/>
      <c r="Z4159" s="96"/>
    </row>
    <row r="4160" spans="1:26" ht="15" customHeight="1" x14ac:dyDescent="0.2">
      <c r="B4160" s="33" t="s">
        <v>126</v>
      </c>
      <c r="C4160" s="98">
        <v>1050.32</v>
      </c>
      <c r="D4160" s="96">
        <v>691</v>
      </c>
      <c r="E4160" s="96">
        <v>359</v>
      </c>
      <c r="F4160" s="96"/>
      <c r="G4160" s="96"/>
      <c r="H4160" s="33" t="s">
        <v>142</v>
      </c>
      <c r="I4160" s="98">
        <v>8000.2</v>
      </c>
      <c r="J4160" s="96">
        <v>6450</v>
      </c>
      <c r="K4160" s="96">
        <v>1935</v>
      </c>
      <c r="L4160" s="33"/>
      <c r="M4160" s="96"/>
      <c r="N4160" s="96"/>
      <c r="O4160" s="96"/>
      <c r="P4160" s="96"/>
      <c r="Q4160" s="96"/>
      <c r="R4160" s="96"/>
      <c r="S4160" s="96"/>
      <c r="T4160" s="96"/>
      <c r="U4160" s="96"/>
      <c r="V4160" s="96"/>
      <c r="W4160" s="96"/>
      <c r="X4160" s="96"/>
      <c r="Y4160" s="96"/>
      <c r="Z4160" s="96"/>
    </row>
    <row r="4161" spans="2:26" ht="15" customHeight="1" x14ac:dyDescent="0.2">
      <c r="B4161" s="33" t="s">
        <v>141</v>
      </c>
      <c r="C4161" s="98">
        <v>1850.8</v>
      </c>
      <c r="D4161" s="96">
        <v>1322</v>
      </c>
      <c r="E4161" s="96">
        <v>529</v>
      </c>
      <c r="F4161" s="96"/>
      <c r="G4161" s="96"/>
      <c r="H4161" s="33" t="s">
        <v>145</v>
      </c>
      <c r="I4161" s="98">
        <v>8000.2</v>
      </c>
      <c r="J4161" s="96">
        <v>6450</v>
      </c>
      <c r="K4161" s="96">
        <v>1935</v>
      </c>
      <c r="L4161" s="33"/>
      <c r="M4161" s="96"/>
      <c r="N4161" s="96"/>
      <c r="O4161" s="96"/>
      <c r="P4161" s="96"/>
      <c r="Q4161" s="96"/>
      <c r="R4161" s="96"/>
      <c r="S4161" s="96"/>
      <c r="T4161" s="96"/>
      <c r="U4161" s="96"/>
      <c r="V4161" s="96"/>
      <c r="W4161" s="96"/>
      <c r="X4161" s="96"/>
      <c r="Y4161" s="96"/>
      <c r="Z4161" s="96"/>
    </row>
    <row r="4162" spans="2:26" ht="15" customHeight="1" x14ac:dyDescent="0.2">
      <c r="B4162" s="33" t="s">
        <v>144</v>
      </c>
      <c r="C4162" s="98">
        <v>3005.85</v>
      </c>
      <c r="D4162" s="96">
        <v>2078</v>
      </c>
      <c r="E4162" s="96">
        <v>933</v>
      </c>
      <c r="F4162" s="96"/>
      <c r="G4162" s="96"/>
      <c r="H4162" s="33"/>
      <c r="I4162" s="96"/>
      <c r="J4162" s="96"/>
      <c r="K4162" s="96"/>
      <c r="L4162" s="33"/>
      <c r="M4162" s="96"/>
      <c r="N4162" s="96"/>
      <c r="O4162" s="96"/>
      <c r="P4162" s="96"/>
      <c r="Q4162" s="96"/>
      <c r="R4162" s="96"/>
      <c r="S4162" s="96"/>
      <c r="T4162" s="96"/>
      <c r="U4162" s="96"/>
      <c r="V4162" s="96"/>
      <c r="W4162" s="96"/>
      <c r="X4162" s="96"/>
      <c r="Y4162" s="96"/>
      <c r="Z4162" s="96"/>
    </row>
    <row r="4163" spans="2:26" ht="15" customHeight="1" x14ac:dyDescent="0.2">
      <c r="B4163" s="33" t="s">
        <v>147</v>
      </c>
      <c r="C4163" s="98">
        <v>5500.6</v>
      </c>
      <c r="D4163" s="96">
        <v>3929</v>
      </c>
      <c r="E4163" s="96">
        <v>1572</v>
      </c>
      <c r="F4163" s="96"/>
      <c r="G4163" s="96"/>
      <c r="H4163" s="33"/>
      <c r="I4163" s="96"/>
      <c r="J4163" s="96"/>
      <c r="K4163" s="96"/>
      <c r="L4163" s="33"/>
      <c r="M4163" s="96"/>
      <c r="N4163" s="96"/>
      <c r="O4163" s="96"/>
      <c r="P4163" s="96"/>
      <c r="Q4163" s="96"/>
      <c r="R4163" s="96"/>
      <c r="S4163" s="96"/>
      <c r="T4163" s="96"/>
      <c r="U4163" s="96"/>
      <c r="V4163" s="96"/>
      <c r="W4163" s="96"/>
      <c r="X4163" s="96"/>
      <c r="Y4163" s="96"/>
      <c r="Z4163" s="96"/>
    </row>
    <row r="4164" spans="2:26" ht="15" customHeight="1" x14ac:dyDescent="0.2">
      <c r="B4164" s="33" t="s">
        <v>150</v>
      </c>
      <c r="C4164" s="98">
        <v>6202</v>
      </c>
      <c r="D4164" s="96">
        <v>4430</v>
      </c>
      <c r="E4164" s="96">
        <v>1772</v>
      </c>
      <c r="F4164" s="96"/>
      <c r="G4164" s="96"/>
      <c r="H4164" s="33"/>
      <c r="I4164" s="96"/>
      <c r="J4164" s="96"/>
      <c r="K4164" s="96"/>
      <c r="L4164" s="33"/>
      <c r="M4164" s="96"/>
      <c r="N4164" s="96"/>
      <c r="O4164" s="96"/>
      <c r="P4164" s="96"/>
      <c r="Q4164" s="96"/>
      <c r="R4164" s="96"/>
      <c r="S4164" s="96"/>
      <c r="T4164" s="96"/>
      <c r="U4164" s="96"/>
      <c r="V4164" s="96"/>
      <c r="W4164" s="96"/>
      <c r="X4164" s="96"/>
      <c r="Y4164" s="96"/>
      <c r="Z4164" s="96"/>
    </row>
    <row r="4165" spans="2:26" ht="15" customHeight="1" x14ac:dyDescent="0.2">
      <c r="B4165" s="33" t="s">
        <v>152</v>
      </c>
      <c r="C4165" s="98">
        <v>6202</v>
      </c>
      <c r="D4165" s="96">
        <v>4430</v>
      </c>
      <c r="E4165" s="96">
        <v>1772</v>
      </c>
      <c r="F4165" s="96"/>
      <c r="G4165" s="96"/>
      <c r="H4165" s="33"/>
      <c r="I4165" s="96"/>
      <c r="J4165" s="96"/>
      <c r="K4165" s="96"/>
      <c r="L4165" s="33"/>
      <c r="M4165" s="96"/>
      <c r="N4165" s="96"/>
      <c r="O4165" s="96"/>
      <c r="P4165" s="96"/>
      <c r="Q4165" s="96"/>
      <c r="R4165" s="96"/>
      <c r="S4165" s="96"/>
      <c r="T4165" s="96"/>
      <c r="U4165" s="96"/>
      <c r="V4165" s="96"/>
      <c r="W4165" s="96"/>
      <c r="X4165" s="96"/>
      <c r="Y4165" s="96"/>
      <c r="Z4165" s="96"/>
    </row>
    <row r="4166" spans="2:26" ht="15" customHeight="1" x14ac:dyDescent="0.2">
      <c r="B4166" s="33" t="s">
        <v>155</v>
      </c>
      <c r="C4166" s="98">
        <v>7301</v>
      </c>
      <c r="D4166" s="96">
        <v>5770</v>
      </c>
      <c r="E4166" s="96">
        <v>2086</v>
      </c>
      <c r="F4166" s="96"/>
      <c r="G4166" s="96"/>
      <c r="H4166" s="33"/>
      <c r="I4166" s="96"/>
      <c r="J4166" s="96"/>
      <c r="K4166" s="96"/>
      <c r="L4166" s="33"/>
      <c r="M4166" s="96"/>
      <c r="N4166" s="96"/>
      <c r="O4166" s="96"/>
      <c r="P4166" s="96"/>
      <c r="Q4166" s="96"/>
      <c r="R4166" s="96"/>
      <c r="S4166" s="96"/>
      <c r="T4166" s="96"/>
      <c r="U4166" s="96"/>
      <c r="V4166" s="96"/>
      <c r="W4166" s="96"/>
      <c r="X4166" s="96"/>
      <c r="Y4166" s="96"/>
      <c r="Z4166" s="96"/>
    </row>
    <row r="4167" spans="2:26" ht="15" customHeight="1" x14ac:dyDescent="0.2">
      <c r="B4167" s="33" t="s">
        <v>157</v>
      </c>
      <c r="C4167" s="98">
        <v>3800</v>
      </c>
      <c r="D4167" s="96">
        <v>3600</v>
      </c>
      <c r="E4167" s="96">
        <v>894</v>
      </c>
      <c r="F4167" s="96"/>
      <c r="G4167" s="96"/>
      <c r="H4167" s="33"/>
      <c r="I4167" s="96"/>
      <c r="J4167" s="96"/>
      <c r="K4167" s="96"/>
      <c r="L4167" s="33"/>
      <c r="M4167" s="96"/>
      <c r="N4167" s="96"/>
      <c r="O4167" s="96"/>
      <c r="P4167" s="96"/>
      <c r="Q4167" s="96"/>
      <c r="R4167" s="96"/>
      <c r="S4167" s="96"/>
      <c r="T4167" s="96"/>
      <c r="U4167" s="96"/>
      <c r="V4167" s="96"/>
      <c r="W4167" s="96"/>
      <c r="X4167" s="96"/>
      <c r="Y4167" s="96"/>
      <c r="Z4167" s="96"/>
    </row>
    <row r="4168" spans="2:26" ht="15" customHeight="1" x14ac:dyDescent="0.2">
      <c r="C4168" s="86">
        <f>D4168+E4168</f>
        <v>2002</v>
      </c>
      <c r="D4168" s="86">
        <v>1300</v>
      </c>
      <c r="E4168" s="86">
        <f>D4168*54%</f>
        <v>702</v>
      </c>
    </row>
    <row r="4178" spans="1:53" ht="15" customHeight="1" x14ac:dyDescent="0.2">
      <c r="AA4178" s="99"/>
      <c r="AB4178" s="99"/>
      <c r="AC4178" s="99"/>
      <c r="AD4178" s="99"/>
    </row>
    <row r="4179" spans="1:53" ht="15" customHeight="1" x14ac:dyDescent="0.2">
      <c r="AA4179" s="99"/>
      <c r="AB4179" s="99"/>
      <c r="AC4179" s="99"/>
      <c r="AD4179" s="99"/>
      <c r="AE4179" s="99"/>
      <c r="AF4179" s="99"/>
      <c r="AG4179" s="99"/>
    </row>
    <row r="4180" spans="1:53" ht="15" customHeight="1" x14ac:dyDescent="0.2">
      <c r="AA4180" s="99"/>
      <c r="AB4180" s="100" t="s">
        <v>204</v>
      </c>
      <c r="AC4180" s="101" t="s">
        <v>205</v>
      </c>
      <c r="AD4180" s="100" t="s">
        <v>206</v>
      </c>
      <c r="AE4180" s="100" t="s">
        <v>207</v>
      </c>
      <c r="AF4180" s="100" t="s">
        <v>208</v>
      </c>
      <c r="AG4180" s="99"/>
    </row>
    <row r="4181" spans="1:53" ht="15" customHeight="1" x14ac:dyDescent="0.2">
      <c r="AA4181" s="99"/>
      <c r="AB4181" s="100" t="s">
        <v>209</v>
      </c>
      <c r="AC4181" s="102">
        <v>45330</v>
      </c>
      <c r="AD4181" s="100">
        <v>24417</v>
      </c>
      <c r="AE4181" s="100"/>
      <c r="AF4181" s="103">
        <v>45333</v>
      </c>
      <c r="AG4181" s="99"/>
    </row>
    <row r="4182" spans="1:53" ht="15" customHeight="1" x14ac:dyDescent="0.2">
      <c r="AA4182" s="99"/>
      <c r="AB4182" s="100"/>
      <c r="AC4182" s="101"/>
      <c r="AD4182" s="100"/>
      <c r="AE4182" s="100"/>
      <c r="AF4182" s="100"/>
      <c r="AG4182" s="99"/>
    </row>
    <row r="4183" spans="1:53" ht="15" customHeight="1" x14ac:dyDescent="0.2">
      <c r="AA4183" s="99"/>
      <c r="AB4183" s="100"/>
      <c r="AC4183" s="101"/>
      <c r="AD4183" s="100"/>
      <c r="AE4183" s="100"/>
      <c r="AF4183" s="100"/>
      <c r="AG4183" s="99"/>
    </row>
    <row r="4184" spans="1:53" ht="15" customHeight="1" x14ac:dyDescent="0.2">
      <c r="AA4184" s="99"/>
      <c r="AB4184" s="100"/>
      <c r="AC4184" s="101"/>
      <c r="AD4184" s="100"/>
      <c r="AE4184" s="100"/>
      <c r="AF4184" s="100"/>
      <c r="AG4184" s="99"/>
    </row>
    <row r="4185" spans="1:53" ht="15" customHeight="1" x14ac:dyDescent="0.2">
      <c r="AA4185" s="99"/>
      <c r="AB4185" s="100"/>
      <c r="AC4185" s="101"/>
      <c r="AD4185" s="100"/>
      <c r="AE4185" s="100"/>
      <c r="AF4185" s="100"/>
      <c r="AG4185" s="99"/>
    </row>
    <row r="4186" spans="1:53" s="305" customFormat="1" ht="81" customHeight="1" x14ac:dyDescent="0.45">
      <c r="A4186" s="326" t="s">
        <v>541</v>
      </c>
      <c r="B4186" s="333">
        <f>SUM(G4256,G4417,G4559,G4723)</f>
        <v>347839.99267999997</v>
      </c>
      <c r="K4186" s="322"/>
      <c r="AA4186" s="323"/>
      <c r="AB4186" s="294"/>
      <c r="AC4186" s="324"/>
      <c r="AD4186" s="294"/>
      <c r="AE4186" s="294"/>
      <c r="AF4186" s="294"/>
      <c r="AG4186" s="323"/>
    </row>
    <row r="4187" spans="1:53" ht="15" customHeight="1" x14ac:dyDescent="0.2">
      <c r="A4187" s="1" t="s">
        <v>0</v>
      </c>
      <c r="B4187" s="1" t="s">
        <v>1</v>
      </c>
      <c r="C4187" s="2" t="s">
        <v>2</v>
      </c>
      <c r="D4187" s="2" t="s">
        <v>3</v>
      </c>
      <c r="E4187" s="2" t="s">
        <v>4</v>
      </c>
      <c r="F4187" s="2" t="s">
        <v>5</v>
      </c>
      <c r="G4187" s="2" t="s">
        <v>6</v>
      </c>
      <c r="H4187" s="2" t="s">
        <v>7</v>
      </c>
      <c r="I4187" s="2" t="s">
        <v>8</v>
      </c>
      <c r="J4187" s="2" t="s">
        <v>9</v>
      </c>
      <c r="K4187" s="2" t="s">
        <v>10</v>
      </c>
      <c r="L4187" s="2" t="s">
        <v>11</v>
      </c>
      <c r="M4187" s="2" t="s">
        <v>12</v>
      </c>
      <c r="N4187" s="2" t="s">
        <v>13</v>
      </c>
      <c r="O4187" s="2" t="s">
        <v>14</v>
      </c>
      <c r="P4187" s="1" t="s">
        <v>15</v>
      </c>
      <c r="Q4187" s="1" t="s">
        <v>16</v>
      </c>
      <c r="R4187" s="3" t="s">
        <v>17</v>
      </c>
      <c r="S4187" s="3" t="s">
        <v>18</v>
      </c>
      <c r="T4187" s="3" t="s">
        <v>19</v>
      </c>
      <c r="U4187" s="4" t="s">
        <v>20</v>
      </c>
      <c r="V4187" s="3" t="s">
        <v>21</v>
      </c>
      <c r="W4187" s="3" t="s">
        <v>22</v>
      </c>
      <c r="X4187" s="4" t="s">
        <v>23</v>
      </c>
      <c r="Y4187" s="5" t="s">
        <v>24</v>
      </c>
      <c r="Z4187" s="5" t="s">
        <v>25</v>
      </c>
      <c r="AA4187" s="5" t="s">
        <v>26</v>
      </c>
      <c r="AB4187" s="6" t="s">
        <v>27</v>
      </c>
      <c r="AC4187" s="6" t="s">
        <v>28</v>
      </c>
      <c r="AD4187" s="7" t="s">
        <v>29</v>
      </c>
      <c r="AE4187" s="6" t="s">
        <v>30</v>
      </c>
      <c r="AF4187" s="8" t="s">
        <v>31</v>
      </c>
      <c r="AG4187" s="8" t="s">
        <v>32</v>
      </c>
      <c r="AH4187" s="8" t="s">
        <v>33</v>
      </c>
      <c r="AI4187" s="8"/>
      <c r="AJ4187" s="8" t="s">
        <v>34</v>
      </c>
      <c r="AK4187" s="8" t="s">
        <v>35</v>
      </c>
      <c r="AL4187" s="8" t="s">
        <v>36</v>
      </c>
      <c r="AM4187" s="8" t="s">
        <v>37</v>
      </c>
      <c r="AN4187" s="8" t="s">
        <v>38</v>
      </c>
      <c r="AO4187" s="8"/>
      <c r="AP4187" s="9" t="s">
        <v>39</v>
      </c>
      <c r="AQ4187" s="9" t="s">
        <v>40</v>
      </c>
      <c r="AR4187" s="9" t="s">
        <v>33</v>
      </c>
      <c r="AS4187" s="9" t="s">
        <v>32</v>
      </c>
      <c r="AT4187" s="9" t="s">
        <v>41</v>
      </c>
      <c r="AU4187" s="9" t="s">
        <v>42</v>
      </c>
      <c r="AV4187" s="9" t="s">
        <v>43</v>
      </c>
      <c r="AW4187" s="9" t="s">
        <v>44</v>
      </c>
      <c r="AX4187" s="9" t="s">
        <v>45</v>
      </c>
      <c r="AY4187" s="9" t="s">
        <v>46</v>
      </c>
      <c r="AZ4187" s="10"/>
      <c r="BA4187" s="10"/>
    </row>
    <row r="4188" spans="1:53" ht="15" customHeight="1" x14ac:dyDescent="0.2">
      <c r="A4188" s="11"/>
      <c r="B4188" s="11">
        <v>1</v>
      </c>
      <c r="C4188" s="11" t="s">
        <v>47</v>
      </c>
      <c r="D4188" s="11"/>
      <c r="E4188" s="11"/>
      <c r="F4188" s="11"/>
      <c r="G4188" s="11"/>
      <c r="H4188" s="11"/>
      <c r="I4188" s="11"/>
      <c r="J4188" s="11"/>
      <c r="K4188" s="11"/>
      <c r="L4188" s="11"/>
      <c r="M4188" s="11"/>
      <c r="N4188" s="11"/>
      <c r="O4188" s="11"/>
      <c r="P4188" s="11"/>
      <c r="Q4188" s="11"/>
      <c r="R4188" s="11"/>
      <c r="S4188" s="11"/>
      <c r="T4188" s="11"/>
      <c r="U4188" s="11"/>
      <c r="V4188" s="11"/>
      <c r="W4188" s="11"/>
      <c r="X4188" s="11"/>
      <c r="Y4188" s="11"/>
      <c r="Z4188" s="11"/>
      <c r="AA4188" s="11"/>
      <c r="AB4188" s="11"/>
      <c r="AC4188" s="11"/>
      <c r="AD4188" s="11"/>
      <c r="AE4188" s="11"/>
      <c r="AF4188" s="11"/>
      <c r="AG4188" s="11"/>
      <c r="AH4188" s="11"/>
      <c r="AI4188" s="11"/>
      <c r="AJ4188" s="11"/>
      <c r="AK4188" s="11"/>
      <c r="AL4188" s="11"/>
      <c r="AM4188" s="11"/>
      <c r="AN4188" s="11"/>
      <c r="AO4188" s="11"/>
      <c r="AP4188" s="11"/>
      <c r="AQ4188" s="11"/>
      <c r="AR4188" s="11"/>
      <c r="AS4188" s="11"/>
      <c r="AT4188" s="11"/>
      <c r="AU4188" s="11"/>
      <c r="AV4188" s="11"/>
      <c r="AW4188" s="11"/>
      <c r="AX4188" s="11"/>
      <c r="AY4188" s="11"/>
      <c r="AZ4188" s="12"/>
      <c r="BA4188" s="12"/>
    </row>
    <row r="4189" spans="1:53" ht="15" customHeight="1" x14ac:dyDescent="0.2">
      <c r="A4189" s="1"/>
      <c r="B4189" s="1"/>
      <c r="C4189" s="13"/>
      <c r="D4189" s="14"/>
      <c r="E4189" s="14"/>
      <c r="F4189" s="14"/>
      <c r="G4189" s="14"/>
      <c r="H4189" s="14"/>
      <c r="I4189" s="14"/>
      <c r="J4189" s="14"/>
      <c r="K4189" s="14"/>
      <c r="L4189" s="14"/>
      <c r="M4189" s="14"/>
      <c r="N4189" s="14"/>
      <c r="O4189" s="14"/>
      <c r="P4189" s="14"/>
      <c r="Q4189" s="14"/>
      <c r="R4189" s="4"/>
      <c r="S4189" s="4"/>
      <c r="T4189" s="4"/>
      <c r="U4189" s="4"/>
      <c r="V4189" s="4"/>
      <c r="W4189" s="4"/>
      <c r="X4189" s="4"/>
      <c r="Y4189" s="4"/>
      <c r="Z4189" s="4"/>
      <c r="AA4189" s="4"/>
      <c r="AB4189" s="8"/>
      <c r="AC4189" s="8"/>
      <c r="AD4189" s="8"/>
      <c r="AE4189" s="8"/>
      <c r="AF4189" s="8"/>
      <c r="AG4189" s="8"/>
      <c r="AH4189" s="8"/>
      <c r="AI4189" s="8"/>
      <c r="AJ4189" s="8"/>
      <c r="AK4189" s="8"/>
      <c r="AL4189" s="8"/>
      <c r="AM4189" s="8"/>
      <c r="AN4189" s="8"/>
      <c r="AO4189" s="8"/>
      <c r="AP4189" s="15"/>
      <c r="AQ4189" s="15"/>
      <c r="AR4189" s="15"/>
      <c r="AS4189" s="15"/>
      <c r="AT4189" s="15"/>
      <c r="AU4189" s="15"/>
      <c r="AV4189" s="15"/>
      <c r="AW4189" s="15"/>
      <c r="AX4189" s="15"/>
      <c r="AY4189" s="15"/>
      <c r="AZ4189" s="10"/>
      <c r="BA4189" s="10"/>
    </row>
    <row r="4190" spans="1:53" ht="15" customHeight="1" x14ac:dyDescent="0.2">
      <c r="A4190" s="1"/>
      <c r="B4190" s="16">
        <v>1</v>
      </c>
      <c r="C4190" s="293" t="s">
        <v>48</v>
      </c>
      <c r="D4190" s="18"/>
      <c r="E4190" s="14"/>
      <c r="F4190" s="14"/>
      <c r="G4190" s="14"/>
      <c r="H4190" s="14"/>
      <c r="I4190" s="14"/>
      <c r="J4190" s="14"/>
      <c r="K4190" s="14">
        <v>2</v>
      </c>
      <c r="L4190" s="14"/>
      <c r="M4190" s="14"/>
      <c r="N4190" s="14"/>
      <c r="O4190" s="14"/>
      <c r="P4190" s="14"/>
      <c r="Q4190" s="14"/>
      <c r="R4190" s="4"/>
      <c r="S4190" s="4"/>
      <c r="T4190" s="4"/>
      <c r="U4190" s="4"/>
      <c r="V4190" s="4"/>
      <c r="W4190" s="4"/>
      <c r="X4190" s="4"/>
      <c r="Y4190" s="4"/>
      <c r="Z4190" s="4"/>
      <c r="AA4190" s="4"/>
      <c r="AB4190" s="8"/>
      <c r="AC4190" s="8"/>
      <c r="AD4190" s="8"/>
      <c r="AE4190" s="8"/>
      <c r="AF4190" s="8"/>
      <c r="AG4190" s="8"/>
      <c r="AH4190" s="8"/>
      <c r="AI4190" s="8"/>
      <c r="AJ4190" s="8"/>
      <c r="AK4190" s="8"/>
      <c r="AL4190" s="8"/>
      <c r="AM4190" s="8"/>
      <c r="AN4190" s="8"/>
      <c r="AO4190" s="8"/>
      <c r="AP4190" s="15"/>
      <c r="AQ4190" s="15"/>
      <c r="AR4190" s="15"/>
      <c r="AS4190" s="15"/>
      <c r="AT4190" s="15"/>
      <c r="AU4190" s="15"/>
      <c r="AV4190" s="15"/>
      <c r="AW4190" s="15"/>
      <c r="AX4190" s="15"/>
      <c r="AY4190" s="15"/>
      <c r="AZ4190" s="10"/>
      <c r="BA4190" s="10"/>
    </row>
    <row r="4191" spans="1:53" ht="15" customHeight="1" x14ac:dyDescent="0.2">
      <c r="A4191" s="19"/>
      <c r="B4191" s="20">
        <v>2</v>
      </c>
      <c r="C4191" s="293" t="s">
        <v>49</v>
      </c>
      <c r="D4191" s="18"/>
      <c r="E4191" s="14"/>
      <c r="F4191" s="14"/>
      <c r="G4191" s="14"/>
      <c r="H4191" s="14"/>
      <c r="I4191" s="14"/>
      <c r="J4191" s="14"/>
      <c r="K4191" s="14"/>
      <c r="L4191" s="14"/>
      <c r="M4191" s="14"/>
      <c r="N4191" s="14"/>
      <c r="O4191" s="14"/>
      <c r="P4191" s="14"/>
      <c r="Q4191" s="14"/>
      <c r="R4191" s="4"/>
      <c r="S4191" s="4"/>
      <c r="T4191" s="4"/>
      <c r="U4191" s="4"/>
      <c r="V4191" s="4"/>
      <c r="W4191" s="4"/>
      <c r="X4191" s="4"/>
      <c r="Y4191" s="4"/>
      <c r="Z4191" s="4"/>
      <c r="AA4191" s="4"/>
      <c r="AB4191" s="8"/>
      <c r="AC4191" s="8"/>
      <c r="AD4191" s="8"/>
      <c r="AE4191" s="8"/>
      <c r="AF4191" s="8"/>
      <c r="AG4191" s="8"/>
      <c r="AH4191" s="8"/>
      <c r="AI4191" s="8"/>
      <c r="AJ4191" s="8"/>
      <c r="AK4191" s="8"/>
      <c r="AL4191" s="8"/>
      <c r="AM4191" s="8"/>
      <c r="AN4191" s="8"/>
      <c r="AO4191" s="8"/>
      <c r="AP4191" s="15"/>
      <c r="AQ4191" s="15"/>
      <c r="AR4191" s="15"/>
      <c r="AS4191" s="15"/>
      <c r="AT4191" s="15"/>
      <c r="AU4191" s="15"/>
      <c r="AV4191" s="15"/>
      <c r="AW4191" s="15"/>
      <c r="AX4191" s="15"/>
      <c r="AY4191" s="15"/>
    </row>
    <row r="4192" spans="1:53" ht="15" customHeight="1" x14ac:dyDescent="0.2">
      <c r="A4192" s="1"/>
      <c r="B4192" s="16">
        <v>3</v>
      </c>
      <c r="C4192" s="17" t="s">
        <v>50</v>
      </c>
      <c r="D4192" s="18"/>
      <c r="E4192" s="14"/>
      <c r="F4192" s="14"/>
      <c r="G4192" s="14"/>
      <c r="H4192" s="14"/>
      <c r="I4192" s="14"/>
      <c r="J4192" s="14"/>
      <c r="K4192" s="14"/>
      <c r="L4192" s="14"/>
      <c r="M4192" s="14"/>
      <c r="N4192" s="14"/>
      <c r="O4192" s="14"/>
      <c r="P4192" s="14"/>
      <c r="Q4192" s="14"/>
      <c r="R4192" s="4"/>
      <c r="S4192" s="4"/>
      <c r="T4192" s="4"/>
      <c r="U4192" s="4"/>
      <c r="V4192" s="4"/>
      <c r="W4192" s="4"/>
      <c r="X4192" s="4"/>
      <c r="Y4192" s="4"/>
      <c r="Z4192" s="4"/>
      <c r="AA4192" s="4"/>
      <c r="AB4192" s="8"/>
      <c r="AC4192" s="8"/>
      <c r="AD4192" s="8"/>
      <c r="AE4192" s="8"/>
      <c r="AF4192" s="8"/>
      <c r="AG4192" s="8"/>
      <c r="AH4192" s="8"/>
      <c r="AI4192" s="8"/>
      <c r="AJ4192" s="8"/>
      <c r="AK4192" s="8"/>
      <c r="AL4192" s="8"/>
      <c r="AM4192" s="8"/>
      <c r="AN4192" s="8"/>
      <c r="AO4192" s="8"/>
      <c r="AP4192" s="15"/>
      <c r="AQ4192" s="15"/>
      <c r="AR4192" s="15"/>
      <c r="AS4192" s="15"/>
      <c r="AT4192" s="15"/>
      <c r="AU4192" s="15"/>
      <c r="AV4192" s="15"/>
      <c r="AW4192" s="15"/>
      <c r="AX4192" s="15"/>
      <c r="AY4192" s="15"/>
      <c r="AZ4192" s="10"/>
      <c r="BA4192" s="10"/>
    </row>
    <row r="4193" spans="1:53" ht="15" customHeight="1" x14ac:dyDescent="0.2">
      <c r="A4193" s="1"/>
      <c r="B4193" s="16">
        <v>4</v>
      </c>
      <c r="C4193" s="17" t="s">
        <v>51</v>
      </c>
      <c r="D4193" s="18"/>
      <c r="E4193" s="14"/>
      <c r="F4193" s="14"/>
      <c r="G4193" s="14"/>
      <c r="H4193" s="14"/>
      <c r="I4193" s="14"/>
      <c r="J4193" s="14"/>
      <c r="K4193" s="14"/>
      <c r="L4193" s="14"/>
      <c r="M4193" s="14"/>
      <c r="N4193" s="14"/>
      <c r="O4193" s="14"/>
      <c r="P4193" s="14"/>
      <c r="Q4193" s="14"/>
      <c r="R4193" s="4"/>
      <c r="S4193" s="4"/>
      <c r="T4193" s="4"/>
      <c r="U4193" s="4"/>
      <c r="V4193" s="4"/>
      <c r="W4193" s="4"/>
      <c r="X4193" s="4"/>
      <c r="Y4193" s="4"/>
      <c r="Z4193" s="4"/>
      <c r="AA4193" s="4"/>
      <c r="AB4193" s="8"/>
      <c r="AC4193" s="8"/>
      <c r="AD4193" s="8"/>
      <c r="AE4193" s="8"/>
      <c r="AF4193" s="8"/>
      <c r="AG4193" s="8"/>
      <c r="AH4193" s="8"/>
      <c r="AI4193" s="8"/>
      <c r="AJ4193" s="8"/>
      <c r="AK4193" s="8"/>
      <c r="AL4193" s="8"/>
      <c r="AM4193" s="8"/>
      <c r="AN4193" s="8"/>
      <c r="AO4193" s="8"/>
      <c r="AP4193" s="15"/>
      <c r="AQ4193" s="15"/>
      <c r="AR4193" s="15"/>
      <c r="AS4193" s="15"/>
      <c r="AT4193" s="15"/>
      <c r="AU4193" s="15"/>
      <c r="AV4193" s="15"/>
      <c r="AW4193" s="15"/>
      <c r="AX4193" s="15"/>
      <c r="AY4193" s="15"/>
      <c r="AZ4193" s="10"/>
      <c r="BA4193" s="10"/>
    </row>
    <row r="4194" spans="1:53" ht="15" customHeight="1" x14ac:dyDescent="0.2">
      <c r="A4194" s="1"/>
      <c r="B4194" s="21">
        <v>5</v>
      </c>
      <c r="C4194" s="17" t="s">
        <v>52</v>
      </c>
      <c r="D4194" s="18"/>
      <c r="E4194" s="14"/>
      <c r="F4194" s="14"/>
      <c r="G4194" s="14"/>
      <c r="H4194" s="14"/>
      <c r="I4194" s="14"/>
      <c r="J4194" s="14"/>
      <c r="K4194" s="14"/>
      <c r="L4194" s="14"/>
      <c r="M4194" s="14"/>
      <c r="N4194" s="14"/>
      <c r="O4194" s="14"/>
      <c r="P4194" s="14"/>
      <c r="Q4194" s="14"/>
      <c r="R4194" s="4"/>
      <c r="S4194" s="4"/>
      <c r="T4194" s="4"/>
      <c r="U4194" s="4"/>
      <c r="V4194" s="4"/>
      <c r="W4194" s="4"/>
      <c r="X4194" s="4"/>
      <c r="Y4194" s="4"/>
      <c r="Z4194" s="4"/>
      <c r="AA4194" s="4"/>
      <c r="AB4194" s="8"/>
      <c r="AC4194" s="8"/>
      <c r="AD4194" s="8"/>
      <c r="AE4194" s="8"/>
      <c r="AF4194" s="8"/>
      <c r="AG4194" s="8"/>
      <c r="AH4194" s="8"/>
      <c r="AI4194" s="8"/>
      <c r="AJ4194" s="8"/>
      <c r="AK4194" s="8"/>
      <c r="AL4194" s="8"/>
      <c r="AM4194" s="8"/>
      <c r="AN4194" s="8"/>
      <c r="AO4194" s="8"/>
      <c r="AP4194" s="15"/>
      <c r="AQ4194" s="15"/>
      <c r="AR4194" s="15"/>
      <c r="AS4194" s="15"/>
      <c r="AT4194" s="15"/>
      <c r="AU4194" s="15"/>
      <c r="AV4194" s="15"/>
      <c r="AW4194" s="15"/>
      <c r="AX4194" s="15"/>
      <c r="AY4194" s="15"/>
      <c r="AZ4194" s="10"/>
      <c r="BA4194" s="10"/>
    </row>
    <row r="4195" spans="1:53" ht="15" customHeight="1" x14ac:dyDescent="0.2">
      <c r="A4195" s="22"/>
      <c r="B4195" s="23">
        <v>6</v>
      </c>
      <c r="C4195" s="17" t="s">
        <v>53</v>
      </c>
      <c r="D4195" s="18"/>
      <c r="E4195" s="14"/>
      <c r="F4195" s="14"/>
      <c r="G4195" s="14"/>
      <c r="H4195" s="14"/>
      <c r="I4195" s="14"/>
      <c r="J4195" s="14"/>
      <c r="K4195" s="14"/>
      <c r="L4195" s="14"/>
      <c r="M4195" s="14"/>
      <c r="N4195" s="14"/>
      <c r="O4195" s="14"/>
      <c r="P4195" s="14"/>
      <c r="Q4195" s="14"/>
      <c r="R4195" s="4"/>
      <c r="S4195" s="4"/>
      <c r="T4195" s="4"/>
      <c r="U4195" s="4"/>
      <c r="V4195" s="4"/>
      <c r="W4195" s="4"/>
      <c r="X4195" s="4"/>
      <c r="Y4195" s="4"/>
      <c r="Z4195" s="4"/>
      <c r="AA4195" s="4"/>
      <c r="AB4195" s="8"/>
      <c r="AC4195" s="8"/>
      <c r="AD4195" s="8"/>
      <c r="AE4195" s="8"/>
      <c r="AF4195" s="8"/>
      <c r="AG4195" s="8"/>
      <c r="AH4195" s="8"/>
      <c r="AI4195" s="8"/>
      <c r="AJ4195" s="8"/>
      <c r="AK4195" s="8"/>
      <c r="AL4195" s="8"/>
      <c r="AM4195" s="8"/>
      <c r="AN4195" s="8"/>
      <c r="AO4195" s="8"/>
      <c r="AP4195" s="15"/>
      <c r="AQ4195" s="15"/>
      <c r="AR4195" s="15"/>
      <c r="AS4195" s="15"/>
      <c r="AT4195" s="15"/>
      <c r="AU4195" s="15"/>
      <c r="AV4195" s="15"/>
      <c r="AW4195" s="15"/>
      <c r="AX4195" s="15"/>
      <c r="AY4195" s="15"/>
      <c r="AZ4195" s="10"/>
      <c r="BA4195" s="10"/>
    </row>
    <row r="4196" spans="1:53" ht="15" customHeight="1" x14ac:dyDescent="0.2">
      <c r="A4196" s="24"/>
      <c r="B4196" s="25"/>
      <c r="C4196" s="293" t="s">
        <v>54</v>
      </c>
      <c r="D4196" s="18"/>
      <c r="E4196" s="14"/>
      <c r="F4196" s="14"/>
      <c r="G4196" s="14"/>
      <c r="H4196" s="14"/>
      <c r="I4196" s="14"/>
      <c r="J4196" s="14"/>
      <c r="K4196" s="14"/>
      <c r="L4196" s="14"/>
      <c r="M4196" s="14"/>
      <c r="N4196" s="14"/>
      <c r="O4196" s="14"/>
      <c r="P4196" s="14"/>
      <c r="Q4196" s="14"/>
      <c r="R4196" s="4"/>
      <c r="S4196" s="4"/>
      <c r="T4196" s="4"/>
      <c r="U4196" s="4"/>
      <c r="V4196" s="4"/>
      <c r="W4196" s="4"/>
      <c r="X4196" s="4"/>
      <c r="Y4196" s="4"/>
      <c r="Z4196" s="4"/>
      <c r="AA4196" s="4"/>
      <c r="AB4196" s="8">
        <v>8</v>
      </c>
      <c r="AC4196" s="8"/>
      <c r="AD4196" s="8"/>
      <c r="AE4196" s="8"/>
      <c r="AF4196" s="8"/>
      <c r="AG4196" s="8"/>
      <c r="AH4196" s="8"/>
      <c r="AI4196" s="8"/>
      <c r="AJ4196" s="8"/>
      <c r="AK4196" s="8"/>
      <c r="AL4196" s="8"/>
      <c r="AM4196" s="8"/>
      <c r="AN4196" s="8"/>
      <c r="AO4196" s="8"/>
      <c r="AP4196" s="15"/>
      <c r="AQ4196" s="15"/>
      <c r="AR4196" s="15"/>
      <c r="AS4196" s="15"/>
      <c r="AT4196" s="15"/>
      <c r="AU4196" s="9"/>
      <c r="AV4196" s="15"/>
      <c r="AW4196" s="15"/>
      <c r="AX4196" s="15"/>
      <c r="AY4196" s="15"/>
      <c r="AZ4196" s="10"/>
      <c r="BA4196" s="10"/>
    </row>
    <row r="4197" spans="1:53" ht="15" customHeight="1" x14ac:dyDescent="0.2">
      <c r="A4197" s="1"/>
      <c r="B4197" s="24"/>
      <c r="C4197" s="17"/>
      <c r="D4197" s="18"/>
      <c r="E4197" s="14"/>
      <c r="F4197" s="14"/>
      <c r="G4197" s="14"/>
      <c r="H4197" s="14"/>
      <c r="I4197" s="14"/>
      <c r="J4197" s="14"/>
      <c r="K4197" s="14"/>
      <c r="L4197" s="14"/>
      <c r="M4197" s="14"/>
      <c r="N4197" s="14"/>
      <c r="O4197" s="14"/>
      <c r="P4197" s="14"/>
      <c r="Q4197" s="14"/>
      <c r="R4197" s="4"/>
      <c r="S4197" s="4"/>
      <c r="T4197" s="4"/>
      <c r="U4197" s="4"/>
      <c r="V4197" s="4"/>
      <c r="W4197" s="4"/>
      <c r="X4197" s="4"/>
      <c r="Y4197" s="4"/>
      <c r="Z4197" s="4"/>
      <c r="AA4197" s="4"/>
      <c r="AB4197" s="8"/>
      <c r="AC4197" s="8"/>
      <c r="AD4197" s="8"/>
      <c r="AE4197" s="8"/>
      <c r="AF4197" s="8"/>
      <c r="AG4197" s="8"/>
      <c r="AH4197" s="8"/>
      <c r="AI4197" s="8"/>
      <c r="AJ4197" s="8"/>
      <c r="AK4197" s="8"/>
      <c r="AL4197" s="8"/>
      <c r="AM4197" s="8"/>
      <c r="AN4197" s="8"/>
      <c r="AO4197" s="8"/>
      <c r="AP4197" s="15"/>
      <c r="AQ4197" s="15"/>
      <c r="AR4197" s="15"/>
      <c r="AS4197" s="15"/>
      <c r="AT4197" s="15"/>
      <c r="AU4197" s="15"/>
      <c r="AV4197" s="15"/>
      <c r="AW4197" s="15"/>
      <c r="AX4197" s="15"/>
      <c r="AY4197" s="15"/>
      <c r="AZ4197" s="10"/>
      <c r="BA4197" s="10"/>
    </row>
    <row r="4198" spans="1:53" ht="15" customHeight="1" x14ac:dyDescent="0.2">
      <c r="A4198" s="1"/>
      <c r="B4198" s="26">
        <v>7</v>
      </c>
      <c r="C4198" s="293" t="s">
        <v>55</v>
      </c>
      <c r="D4198" s="18"/>
      <c r="E4198" s="14"/>
      <c r="F4198" s="14"/>
      <c r="G4198" s="14"/>
      <c r="H4198" s="14"/>
      <c r="I4198" s="14"/>
      <c r="J4198" s="14"/>
      <c r="K4198" s="14">
        <v>1</v>
      </c>
      <c r="L4198" s="14"/>
      <c r="M4198" s="14"/>
      <c r="N4198" s="14"/>
      <c r="O4198" s="14"/>
      <c r="P4198" s="14"/>
      <c r="Q4198" s="14"/>
      <c r="R4198" s="4"/>
      <c r="S4198" s="4"/>
      <c r="T4198" s="4"/>
      <c r="U4198" s="4"/>
      <c r="V4198" s="4"/>
      <c r="W4198" s="4"/>
      <c r="X4198" s="4"/>
      <c r="Y4198" s="4"/>
      <c r="Z4198" s="4"/>
      <c r="AA4198" s="4"/>
      <c r="AB4198" s="8"/>
      <c r="AC4198" s="8"/>
      <c r="AD4198" s="8"/>
      <c r="AE4198" s="8"/>
      <c r="AF4198" s="8"/>
      <c r="AG4198" s="8"/>
      <c r="AH4198" s="8"/>
      <c r="AI4198" s="8"/>
      <c r="AJ4198" s="8"/>
      <c r="AK4198" s="8"/>
      <c r="AL4198" s="8"/>
      <c r="AM4198" s="8"/>
      <c r="AN4198" s="8"/>
      <c r="AO4198" s="8"/>
      <c r="AP4198" s="15"/>
      <c r="AQ4198" s="15"/>
      <c r="AR4198" s="15"/>
      <c r="AS4198" s="15"/>
      <c r="AT4198" s="15"/>
      <c r="AU4198" s="15"/>
      <c r="AV4198" s="15"/>
      <c r="AW4198" s="15"/>
      <c r="AX4198" s="15"/>
      <c r="AY4198" s="15"/>
      <c r="AZ4198" s="10"/>
      <c r="BA4198" s="10"/>
    </row>
    <row r="4199" spans="1:53" ht="15" customHeight="1" x14ac:dyDescent="0.2">
      <c r="A4199" s="1"/>
      <c r="B4199" s="26">
        <v>8</v>
      </c>
      <c r="C4199" s="27" t="s">
        <v>56</v>
      </c>
      <c r="D4199" s="18"/>
      <c r="E4199" s="14"/>
      <c r="F4199" s="14"/>
      <c r="G4199" s="14"/>
      <c r="H4199" s="14"/>
      <c r="I4199" s="14"/>
      <c r="J4199" s="14"/>
      <c r="K4199" s="14"/>
      <c r="L4199" s="14"/>
      <c r="M4199" s="14"/>
      <c r="N4199" s="14"/>
      <c r="O4199" s="14"/>
      <c r="P4199" s="14"/>
      <c r="Q4199" s="14"/>
      <c r="R4199" s="4"/>
      <c r="S4199" s="4"/>
      <c r="T4199" s="4"/>
      <c r="U4199" s="4"/>
      <c r="V4199" s="4"/>
      <c r="W4199" s="4"/>
      <c r="X4199" s="4"/>
      <c r="Y4199" s="4"/>
      <c r="Z4199" s="4"/>
      <c r="AA4199" s="4"/>
      <c r="AB4199" s="8"/>
      <c r="AC4199" s="8"/>
      <c r="AD4199" s="8"/>
      <c r="AE4199" s="8"/>
      <c r="AF4199" s="8"/>
      <c r="AG4199" s="8"/>
      <c r="AH4199" s="8"/>
      <c r="AI4199" s="8"/>
      <c r="AJ4199" s="8"/>
      <c r="AK4199" s="8"/>
      <c r="AL4199" s="8"/>
      <c r="AM4199" s="8"/>
      <c r="AN4199" s="8"/>
      <c r="AO4199" s="8"/>
      <c r="AP4199" s="15"/>
      <c r="AQ4199" s="15"/>
      <c r="AR4199" s="15"/>
      <c r="AS4199" s="15"/>
      <c r="AT4199" s="15"/>
      <c r="AU4199" s="15"/>
      <c r="AV4199" s="15"/>
      <c r="AW4199" s="15"/>
      <c r="AX4199" s="15"/>
      <c r="AY4199" s="15"/>
      <c r="AZ4199" s="10"/>
      <c r="BA4199" s="10"/>
    </row>
    <row r="4200" spans="1:53" ht="15" customHeight="1" x14ac:dyDescent="0.2">
      <c r="A4200" s="1"/>
      <c r="B4200" s="26">
        <v>9</v>
      </c>
      <c r="C4200" s="17" t="s">
        <v>57</v>
      </c>
      <c r="D4200" s="18"/>
      <c r="E4200" s="14"/>
      <c r="F4200" s="14"/>
      <c r="G4200" s="14"/>
      <c r="H4200" s="14"/>
      <c r="I4200" s="14"/>
      <c r="J4200" s="14"/>
      <c r="K4200" s="14"/>
      <c r="L4200" s="14"/>
      <c r="M4200" s="14"/>
      <c r="N4200" s="14"/>
      <c r="O4200" s="14"/>
      <c r="P4200" s="14"/>
      <c r="Q4200" s="14"/>
      <c r="R4200" s="4"/>
      <c r="S4200" s="4"/>
      <c r="T4200" s="4"/>
      <c r="U4200" s="4"/>
      <c r="V4200" s="4"/>
      <c r="W4200" s="4"/>
      <c r="X4200" s="4"/>
      <c r="Y4200" s="4"/>
      <c r="Z4200" s="4"/>
      <c r="AA4200" s="4"/>
      <c r="AB4200" s="8"/>
      <c r="AC4200" s="8"/>
      <c r="AD4200" s="8"/>
      <c r="AE4200" s="8"/>
      <c r="AF4200" s="8"/>
      <c r="AG4200" s="8"/>
      <c r="AH4200" s="8"/>
      <c r="AI4200" s="8"/>
      <c r="AJ4200" s="8"/>
      <c r="AK4200" s="8"/>
      <c r="AL4200" s="8"/>
      <c r="AM4200" s="8"/>
      <c r="AN4200" s="8"/>
      <c r="AO4200" s="8"/>
      <c r="AP4200" s="15"/>
      <c r="AQ4200" s="15"/>
      <c r="AR4200" s="15"/>
      <c r="AS4200" s="15"/>
      <c r="AT4200" s="15"/>
      <c r="AU4200" s="15"/>
      <c r="AV4200" s="15"/>
      <c r="AW4200" s="15"/>
      <c r="AX4200" s="15"/>
      <c r="AY4200" s="15"/>
      <c r="AZ4200" s="10"/>
      <c r="BA4200" s="10"/>
    </row>
    <row r="4201" spans="1:53" ht="15" customHeight="1" x14ac:dyDescent="0.2">
      <c r="A4201" s="1"/>
      <c r="B4201" s="24"/>
      <c r="C4201" s="17"/>
      <c r="D4201" s="18"/>
      <c r="E4201" s="14"/>
      <c r="F4201" s="14"/>
      <c r="G4201" s="14"/>
      <c r="H4201" s="14"/>
      <c r="I4201" s="14"/>
      <c r="J4201" s="14"/>
      <c r="K4201" s="14"/>
      <c r="L4201" s="14"/>
      <c r="M4201" s="14"/>
      <c r="N4201" s="14"/>
      <c r="O4201" s="14"/>
      <c r="P4201" s="14"/>
      <c r="Q4201" s="14"/>
      <c r="R4201" s="4"/>
      <c r="S4201" s="4"/>
      <c r="T4201" s="4"/>
      <c r="U4201" s="4"/>
      <c r="V4201" s="4"/>
      <c r="W4201" s="4"/>
      <c r="X4201" s="4"/>
      <c r="Y4201" s="4"/>
      <c r="Z4201" s="4"/>
      <c r="AA4201" s="4"/>
      <c r="AB4201" s="8"/>
      <c r="AC4201" s="28"/>
      <c r="AD4201" s="8"/>
      <c r="AE4201" s="8"/>
      <c r="AF4201" s="8"/>
      <c r="AG4201" s="8"/>
      <c r="AH4201" s="8"/>
      <c r="AI4201" s="8"/>
      <c r="AJ4201" s="8"/>
      <c r="AK4201" s="8"/>
      <c r="AL4201" s="8"/>
      <c r="AM4201" s="8"/>
      <c r="AN4201" s="8"/>
      <c r="AO4201" s="8"/>
      <c r="AP4201" s="15"/>
      <c r="AQ4201" s="15"/>
      <c r="AR4201" s="15"/>
      <c r="AS4201" s="15"/>
      <c r="AT4201" s="15"/>
      <c r="AU4201" s="15"/>
      <c r="AV4201" s="15"/>
      <c r="AW4201" s="15"/>
      <c r="AX4201" s="15"/>
      <c r="AY4201" s="15"/>
      <c r="AZ4201" s="10"/>
      <c r="BA4201" s="10"/>
    </row>
    <row r="4202" spans="1:53" ht="15" customHeight="1" x14ac:dyDescent="0.2">
      <c r="A4202" s="22"/>
      <c r="B4202" s="29">
        <v>10</v>
      </c>
      <c r="C4202" s="17" t="s">
        <v>58</v>
      </c>
      <c r="D4202" s="18"/>
      <c r="E4202" s="14"/>
      <c r="F4202" s="14"/>
      <c r="G4202" s="14"/>
      <c r="H4202" s="14"/>
      <c r="I4202" s="14"/>
      <c r="J4202" s="14"/>
      <c r="K4202" s="14"/>
      <c r="L4202" s="14"/>
      <c r="M4202" s="14"/>
      <c r="N4202" s="14"/>
      <c r="O4202" s="14"/>
      <c r="P4202" s="14"/>
      <c r="Q4202" s="14"/>
      <c r="R4202" s="4"/>
      <c r="S4202" s="4"/>
      <c r="T4202" s="4"/>
      <c r="U4202" s="4"/>
      <c r="V4202" s="4"/>
      <c r="W4202" s="4"/>
      <c r="X4202" s="4"/>
      <c r="Y4202" s="4"/>
      <c r="Z4202" s="4"/>
      <c r="AA4202" s="4"/>
      <c r="AB4202" s="8"/>
      <c r="AC4202" s="8"/>
      <c r="AD4202" s="8"/>
      <c r="AE4202" s="8"/>
      <c r="AF4202" s="8"/>
      <c r="AG4202" s="8"/>
      <c r="AH4202" s="8"/>
      <c r="AI4202" s="8"/>
      <c r="AJ4202" s="8"/>
      <c r="AK4202" s="8"/>
      <c r="AL4202" s="8"/>
      <c r="AM4202" s="8"/>
      <c r="AN4202" s="8"/>
      <c r="AO4202" s="8"/>
      <c r="AP4202" s="15"/>
      <c r="AQ4202" s="15"/>
      <c r="AR4202" s="15"/>
      <c r="AS4202" s="15"/>
      <c r="AT4202" s="15"/>
      <c r="AU4202" s="15"/>
      <c r="AV4202" s="15"/>
      <c r="AW4202" s="15"/>
      <c r="AX4202" s="15"/>
      <c r="AY4202" s="15"/>
      <c r="AZ4202" s="10"/>
      <c r="BA4202" s="10"/>
    </row>
    <row r="4203" spans="1:53" ht="15" customHeight="1" x14ac:dyDescent="0.2">
      <c r="A4203" s="1"/>
      <c r="B4203" s="30">
        <v>11</v>
      </c>
      <c r="C4203" s="17" t="s">
        <v>59</v>
      </c>
      <c r="D4203" s="18"/>
      <c r="E4203" s="14"/>
      <c r="F4203" s="14"/>
      <c r="G4203" s="14"/>
      <c r="H4203" s="14"/>
      <c r="I4203" s="14"/>
      <c r="J4203" s="14"/>
      <c r="K4203" s="14"/>
      <c r="L4203" s="14"/>
      <c r="M4203" s="14"/>
      <c r="N4203" s="14"/>
      <c r="O4203" s="14"/>
      <c r="P4203" s="14"/>
      <c r="Q4203" s="14"/>
      <c r="R4203" s="4"/>
      <c r="S4203" s="4"/>
      <c r="T4203" s="4"/>
      <c r="U4203" s="4"/>
      <c r="V4203" s="4"/>
      <c r="W4203" s="4"/>
      <c r="X4203" s="4"/>
      <c r="Y4203" s="4"/>
      <c r="Z4203" s="4"/>
      <c r="AA4203" s="4"/>
      <c r="AB4203" s="8"/>
      <c r="AC4203" s="8"/>
      <c r="AD4203" s="8"/>
      <c r="AE4203" s="8"/>
      <c r="AF4203" s="8"/>
      <c r="AG4203" s="8"/>
      <c r="AH4203" s="8"/>
      <c r="AI4203" s="8"/>
      <c r="AJ4203" s="8"/>
      <c r="AK4203" s="8"/>
      <c r="AL4203" s="8"/>
      <c r="AM4203" s="8"/>
      <c r="AN4203" s="8"/>
      <c r="AO4203" s="8"/>
      <c r="AP4203" s="15"/>
      <c r="AQ4203" s="15"/>
      <c r="AR4203" s="15"/>
      <c r="AS4203" s="15"/>
      <c r="AT4203" s="15"/>
      <c r="AU4203" s="15"/>
      <c r="AV4203" s="15"/>
      <c r="AW4203" s="15"/>
      <c r="AX4203" s="15"/>
      <c r="AY4203" s="15"/>
      <c r="AZ4203" s="10"/>
      <c r="BA4203" s="10"/>
    </row>
    <row r="4204" spans="1:53" ht="15" customHeight="1" x14ac:dyDescent="0.2">
      <c r="A4204" s="1"/>
      <c r="B4204" s="31">
        <v>12</v>
      </c>
      <c r="C4204" s="17" t="s">
        <v>60</v>
      </c>
      <c r="D4204" s="18"/>
      <c r="E4204" s="14"/>
      <c r="F4204" s="14"/>
      <c r="G4204" s="14"/>
      <c r="H4204" s="14"/>
      <c r="I4204" s="14"/>
      <c r="J4204" s="14"/>
      <c r="K4204" s="14"/>
      <c r="L4204" s="14"/>
      <c r="M4204" s="14"/>
      <c r="N4204" s="14"/>
      <c r="O4204" s="14"/>
      <c r="P4204" s="14"/>
      <c r="Q4204" s="14"/>
      <c r="R4204" s="4"/>
      <c r="S4204" s="4"/>
      <c r="T4204" s="4"/>
      <c r="U4204" s="4"/>
      <c r="V4204" s="4"/>
      <c r="W4204" s="4"/>
      <c r="X4204" s="4"/>
      <c r="Y4204" s="4"/>
      <c r="Z4204" s="4"/>
      <c r="AA4204" s="4"/>
      <c r="AB4204" s="8"/>
      <c r="AC4204" s="8"/>
      <c r="AD4204" s="8"/>
      <c r="AE4204" s="8"/>
      <c r="AF4204" s="8"/>
      <c r="AG4204" s="8"/>
      <c r="AH4204" s="8"/>
      <c r="AI4204" s="8"/>
      <c r="AJ4204" s="8"/>
      <c r="AK4204" s="8"/>
      <c r="AL4204" s="8"/>
      <c r="AM4204" s="8"/>
      <c r="AN4204" s="8"/>
      <c r="AO4204" s="8"/>
      <c r="AP4204" s="15"/>
      <c r="AQ4204" s="15"/>
      <c r="AR4204" s="15"/>
      <c r="AS4204" s="15"/>
      <c r="AT4204" s="9"/>
      <c r="AU4204" s="15"/>
      <c r="AV4204" s="15"/>
      <c r="AW4204" s="15"/>
      <c r="AX4204" s="15"/>
      <c r="AY4204" s="15"/>
      <c r="AZ4204" s="10"/>
      <c r="BA4204" s="10"/>
    </row>
    <row r="4205" spans="1:53" ht="15" customHeight="1" x14ac:dyDescent="0.2">
      <c r="A4205" s="1"/>
      <c r="B4205" s="31">
        <v>13</v>
      </c>
      <c r="C4205" s="17" t="s">
        <v>61</v>
      </c>
      <c r="D4205" s="18"/>
      <c r="E4205" s="14"/>
      <c r="F4205" s="14"/>
      <c r="G4205" s="14"/>
      <c r="H4205" s="14"/>
      <c r="I4205" s="14"/>
      <c r="J4205" s="14"/>
      <c r="K4205" s="14"/>
      <c r="L4205" s="14"/>
      <c r="M4205" s="14"/>
      <c r="N4205" s="14"/>
      <c r="O4205" s="14"/>
      <c r="P4205" s="14"/>
      <c r="Q4205" s="14"/>
      <c r="R4205" s="4"/>
      <c r="S4205" s="4"/>
      <c r="T4205" s="4"/>
      <c r="U4205" s="4"/>
      <c r="V4205" s="4"/>
      <c r="W4205" s="4"/>
      <c r="X4205" s="4"/>
      <c r="Y4205" s="4"/>
      <c r="Z4205" s="4"/>
      <c r="AA4205" s="4"/>
      <c r="AB4205" s="8"/>
      <c r="AC4205" s="8"/>
      <c r="AD4205" s="8"/>
      <c r="AE4205" s="8"/>
      <c r="AF4205" s="8"/>
      <c r="AG4205" s="8"/>
      <c r="AH4205" s="8"/>
      <c r="AI4205" s="8"/>
      <c r="AJ4205" s="8"/>
      <c r="AK4205" s="8"/>
      <c r="AL4205" s="8"/>
      <c r="AM4205" s="8"/>
      <c r="AN4205" s="8"/>
      <c r="AO4205" s="8"/>
      <c r="AP4205" s="15"/>
      <c r="AQ4205" s="15"/>
      <c r="AR4205" s="15"/>
      <c r="AS4205" s="15"/>
      <c r="AT4205" s="15"/>
      <c r="AU4205" s="15"/>
      <c r="AV4205" s="15"/>
      <c r="AW4205" s="15"/>
      <c r="AX4205" s="15"/>
      <c r="AY4205" s="15"/>
      <c r="AZ4205" s="10"/>
      <c r="BA4205" s="10"/>
    </row>
    <row r="4206" spans="1:53" ht="15" customHeight="1" x14ac:dyDescent="0.2">
      <c r="A4206" s="1"/>
      <c r="B4206" s="31">
        <v>14</v>
      </c>
      <c r="C4206" s="17" t="s">
        <v>62</v>
      </c>
      <c r="D4206" s="18"/>
      <c r="E4206" s="14"/>
      <c r="F4206" s="14"/>
      <c r="G4206" s="14"/>
      <c r="H4206" s="14"/>
      <c r="I4206" s="14"/>
      <c r="J4206" s="14"/>
      <c r="K4206" s="14"/>
      <c r="L4206" s="14"/>
      <c r="M4206" s="14"/>
      <c r="N4206" s="14"/>
      <c r="O4206" s="14"/>
      <c r="P4206" s="14"/>
      <c r="Q4206" s="14"/>
      <c r="R4206" s="4"/>
      <c r="S4206" s="4"/>
      <c r="T4206" s="4"/>
      <c r="U4206" s="4"/>
      <c r="V4206" s="4"/>
      <c r="W4206" s="4"/>
      <c r="X4206" s="4"/>
      <c r="Y4206" s="4"/>
      <c r="Z4206" s="4"/>
      <c r="AA4206" s="4"/>
      <c r="AB4206" s="8"/>
      <c r="AC4206" s="8"/>
      <c r="AD4206" s="8"/>
      <c r="AE4206" s="8"/>
      <c r="AF4206" s="8"/>
      <c r="AG4206" s="8"/>
      <c r="AH4206" s="8"/>
      <c r="AI4206" s="8"/>
      <c r="AJ4206" s="8"/>
      <c r="AK4206" s="8"/>
      <c r="AL4206" s="8"/>
      <c r="AM4206" s="8"/>
      <c r="AN4206" s="8"/>
      <c r="AO4206" s="8"/>
      <c r="AP4206" s="15"/>
      <c r="AQ4206" s="15"/>
      <c r="AR4206" s="15"/>
      <c r="AS4206" s="15"/>
      <c r="AT4206" s="15"/>
      <c r="AU4206" s="15"/>
      <c r="AV4206" s="15"/>
      <c r="AW4206" s="15"/>
      <c r="AX4206" s="15"/>
      <c r="AY4206" s="15"/>
      <c r="AZ4206" s="10"/>
      <c r="BA4206" s="10"/>
    </row>
    <row r="4207" spans="1:53" ht="15" customHeight="1" x14ac:dyDescent="0.2">
      <c r="A4207" s="1"/>
      <c r="B4207" s="31">
        <v>15</v>
      </c>
      <c r="C4207" s="293" t="s">
        <v>63</v>
      </c>
      <c r="D4207" s="18"/>
      <c r="E4207" s="14"/>
      <c r="F4207" s="14"/>
      <c r="G4207" s="14"/>
      <c r="H4207" s="14"/>
      <c r="I4207" s="14"/>
      <c r="J4207" s="14"/>
      <c r="K4207" s="14"/>
      <c r="L4207" s="14"/>
      <c r="M4207" s="14"/>
      <c r="N4207" s="14"/>
      <c r="O4207" s="14"/>
      <c r="P4207" s="14"/>
      <c r="Q4207" s="14"/>
      <c r="R4207" s="4"/>
      <c r="S4207" s="4"/>
      <c r="T4207" s="4"/>
      <c r="U4207" s="4"/>
      <c r="V4207" s="4"/>
      <c r="W4207" s="4"/>
      <c r="X4207" s="4"/>
      <c r="Y4207" s="4"/>
      <c r="Z4207" s="4"/>
      <c r="AA4207" s="4"/>
      <c r="AB4207" s="8">
        <v>8</v>
      </c>
      <c r="AC4207" s="8"/>
      <c r="AD4207" s="8"/>
      <c r="AE4207" s="8"/>
      <c r="AF4207" s="8"/>
      <c r="AG4207" s="8"/>
      <c r="AH4207" s="8"/>
      <c r="AI4207" s="8"/>
      <c r="AJ4207" s="8"/>
      <c r="AK4207" s="8"/>
      <c r="AL4207" s="8"/>
      <c r="AM4207" s="8"/>
      <c r="AN4207" s="8"/>
      <c r="AO4207" s="8"/>
      <c r="AP4207" s="15"/>
      <c r="AQ4207" s="15"/>
      <c r="AR4207" s="15"/>
      <c r="AS4207" s="15"/>
      <c r="AT4207" s="15"/>
      <c r="AU4207" s="9"/>
      <c r="AV4207" s="15"/>
      <c r="AW4207" s="15"/>
      <c r="AX4207" s="15"/>
      <c r="AY4207" s="15"/>
      <c r="AZ4207" s="10"/>
      <c r="BA4207" s="10"/>
    </row>
    <row r="4208" spans="1:53" ht="15" customHeight="1" x14ac:dyDescent="0.2">
      <c r="A4208" s="1"/>
      <c r="B4208" s="31">
        <v>16</v>
      </c>
      <c r="C4208" s="293" t="s">
        <v>64</v>
      </c>
      <c r="D4208" s="18"/>
      <c r="E4208" s="14"/>
      <c r="F4208" s="14"/>
      <c r="G4208" s="14"/>
      <c r="H4208" s="14">
        <v>4</v>
      </c>
      <c r="I4208" s="14"/>
      <c r="J4208" s="14"/>
      <c r="K4208" s="14">
        <v>1</v>
      </c>
      <c r="L4208" s="14"/>
      <c r="M4208" s="14"/>
      <c r="N4208" s="14"/>
      <c r="O4208" s="14"/>
      <c r="P4208" s="14"/>
      <c r="Q4208" s="14"/>
      <c r="R4208" s="4"/>
      <c r="S4208" s="4"/>
      <c r="T4208" s="4"/>
      <c r="U4208" s="4"/>
      <c r="V4208" s="4"/>
      <c r="W4208" s="4"/>
      <c r="X4208" s="4"/>
      <c r="Y4208" s="4"/>
      <c r="Z4208" s="4"/>
      <c r="AA4208" s="4"/>
      <c r="AB4208" s="8"/>
      <c r="AC4208" s="8"/>
      <c r="AD4208" s="8"/>
      <c r="AE4208" s="8"/>
      <c r="AF4208" s="8"/>
      <c r="AG4208" s="8"/>
      <c r="AH4208" s="8"/>
      <c r="AI4208" s="8"/>
      <c r="AJ4208" s="8"/>
      <c r="AK4208" s="8"/>
      <c r="AL4208" s="8"/>
      <c r="AM4208" s="8"/>
      <c r="AN4208" s="8"/>
      <c r="AO4208" s="8"/>
      <c r="AP4208" s="15"/>
      <c r="AQ4208" s="15"/>
      <c r="AR4208" s="15"/>
      <c r="AS4208" s="15"/>
      <c r="AT4208" s="15"/>
      <c r="AU4208" s="15"/>
      <c r="AV4208" s="15"/>
      <c r="AW4208" s="15"/>
      <c r="AX4208" s="15"/>
      <c r="AY4208" s="15"/>
      <c r="AZ4208" s="10"/>
      <c r="BA4208" s="10"/>
    </row>
    <row r="4209" spans="1:53" ht="15" customHeight="1" x14ac:dyDescent="0.2">
      <c r="A4209" s="1"/>
      <c r="B4209" s="31">
        <v>17</v>
      </c>
      <c r="C4209" s="293" t="s">
        <v>65</v>
      </c>
      <c r="D4209" s="18">
        <v>10</v>
      </c>
      <c r="E4209" s="14">
        <v>8</v>
      </c>
      <c r="F4209" s="14">
        <v>5</v>
      </c>
      <c r="G4209" s="14">
        <v>5</v>
      </c>
      <c r="H4209" s="14"/>
      <c r="I4209" s="14"/>
      <c r="J4209" s="14"/>
      <c r="K4209" s="14"/>
      <c r="L4209" s="14"/>
      <c r="M4209" s="14"/>
      <c r="N4209" s="14"/>
      <c r="O4209" s="14"/>
      <c r="P4209" s="14"/>
      <c r="Q4209" s="14"/>
      <c r="R4209" s="4"/>
      <c r="S4209" s="4"/>
      <c r="T4209" s="4"/>
      <c r="U4209" s="4"/>
      <c r="V4209" s="4"/>
      <c r="W4209" s="4"/>
      <c r="X4209" s="4"/>
      <c r="Y4209" s="4"/>
      <c r="Z4209" s="4"/>
      <c r="AA4209" s="4"/>
      <c r="AB4209" s="8"/>
      <c r="AC4209" s="8"/>
      <c r="AD4209" s="8"/>
      <c r="AE4209" s="8"/>
      <c r="AF4209" s="8"/>
      <c r="AG4209" s="8"/>
      <c r="AH4209" s="8"/>
      <c r="AI4209" s="8"/>
      <c r="AJ4209" s="8"/>
      <c r="AK4209" s="8">
        <v>4</v>
      </c>
      <c r="AL4209" s="8">
        <v>4</v>
      </c>
      <c r="AM4209" s="8"/>
      <c r="AN4209" s="8"/>
      <c r="AO4209" s="8">
        <v>4</v>
      </c>
      <c r="AP4209" s="15"/>
      <c r="AQ4209" s="15"/>
      <c r="AR4209" s="15"/>
      <c r="AS4209" s="15"/>
      <c r="AT4209" s="15"/>
      <c r="AU4209" s="15"/>
      <c r="AV4209" s="15"/>
      <c r="AW4209" s="15"/>
      <c r="AX4209" s="15"/>
      <c r="AY4209" s="15"/>
      <c r="AZ4209" s="10"/>
      <c r="BA4209" s="10"/>
    </row>
    <row r="4210" spans="1:53" ht="15" customHeight="1" x14ac:dyDescent="0.2">
      <c r="B4210" s="31">
        <v>18</v>
      </c>
      <c r="C4210" s="17" t="s">
        <v>66</v>
      </c>
      <c r="D4210" s="18"/>
      <c r="E4210" s="14"/>
      <c r="F4210" s="14"/>
      <c r="G4210" s="14"/>
      <c r="H4210" s="14"/>
      <c r="I4210" s="14"/>
      <c r="J4210" s="14"/>
      <c r="K4210" s="32"/>
      <c r="L4210" s="14"/>
      <c r="M4210" s="14"/>
      <c r="N4210" s="14"/>
      <c r="O4210" s="14"/>
      <c r="P4210" s="14"/>
      <c r="Q4210" s="14"/>
      <c r="R4210" s="4"/>
      <c r="S4210" s="4"/>
      <c r="T4210" s="4"/>
      <c r="U4210" s="4"/>
      <c r="V4210" s="4"/>
      <c r="W4210" s="4"/>
      <c r="X4210" s="4"/>
      <c r="Y4210" s="4"/>
      <c r="Z4210" s="4"/>
      <c r="AA4210" s="4"/>
      <c r="AB4210" s="8"/>
      <c r="AC4210" s="8"/>
      <c r="AD4210" s="8"/>
      <c r="AE4210" s="8"/>
      <c r="AF4210" s="8"/>
      <c r="AG4210" s="8"/>
      <c r="AH4210" s="8"/>
      <c r="AI4210" s="8"/>
      <c r="AJ4210" s="8"/>
      <c r="AK4210" s="8"/>
      <c r="AL4210" s="8"/>
      <c r="AM4210" s="8"/>
      <c r="AN4210" s="8"/>
      <c r="AO4210" s="8"/>
      <c r="AP4210" s="15"/>
      <c r="AQ4210" s="15"/>
      <c r="AR4210" s="15"/>
      <c r="AS4210" s="15"/>
      <c r="AT4210" s="15"/>
      <c r="AU4210" s="15"/>
      <c r="AV4210" s="15"/>
      <c r="AW4210" s="15"/>
      <c r="AX4210" s="15"/>
      <c r="AY4210" s="15"/>
      <c r="AZ4210" s="10"/>
      <c r="BA4210" s="10"/>
    </row>
    <row r="4211" spans="1:53" ht="15" customHeight="1" x14ac:dyDescent="0.2">
      <c r="A4211" s="33" t="s">
        <v>67</v>
      </c>
      <c r="B4211" s="31">
        <v>19</v>
      </c>
      <c r="C4211" s="17" t="s">
        <v>68</v>
      </c>
      <c r="D4211" s="18"/>
      <c r="E4211" s="14"/>
      <c r="F4211" s="14"/>
      <c r="G4211" s="14"/>
      <c r="H4211" s="14"/>
      <c r="I4211" s="14"/>
      <c r="J4211" s="14"/>
      <c r="K4211" s="14"/>
      <c r="L4211" s="14"/>
      <c r="M4211" s="14"/>
      <c r="N4211" s="14"/>
      <c r="O4211" s="14"/>
      <c r="P4211" s="14"/>
      <c r="Q4211" s="14"/>
      <c r="R4211" s="4"/>
      <c r="S4211" s="4"/>
      <c r="T4211" s="4"/>
      <c r="U4211" s="4"/>
      <c r="V4211" s="4"/>
      <c r="W4211" s="4"/>
      <c r="X4211" s="4"/>
      <c r="Y4211" s="4"/>
      <c r="Z4211" s="4"/>
      <c r="AA4211" s="4"/>
      <c r="AB4211" s="8"/>
      <c r="AC4211" s="8"/>
      <c r="AD4211" s="8"/>
      <c r="AE4211" s="8"/>
      <c r="AF4211" s="8"/>
      <c r="AG4211" s="8"/>
      <c r="AH4211" s="8"/>
      <c r="AI4211" s="34"/>
      <c r="AJ4211" s="8"/>
      <c r="AK4211" s="8"/>
      <c r="AL4211" s="8"/>
      <c r="AM4211" s="8"/>
      <c r="AN4211" s="8"/>
      <c r="AO4211" s="8"/>
      <c r="AP4211" s="15"/>
      <c r="AQ4211" s="15"/>
      <c r="AR4211" s="15"/>
      <c r="AS4211" s="15"/>
      <c r="AT4211" s="15"/>
      <c r="AU4211" s="15"/>
      <c r="AV4211" s="15"/>
      <c r="AW4211" s="15"/>
      <c r="AX4211" s="15"/>
      <c r="AY4211" s="15"/>
      <c r="AZ4211" s="10"/>
      <c r="BA4211" s="10"/>
    </row>
    <row r="4212" spans="1:53" ht="15" customHeight="1" x14ac:dyDescent="0.2">
      <c r="A4212" s="1"/>
      <c r="B4212" s="31">
        <v>20</v>
      </c>
      <c r="C4212" s="293" t="s">
        <v>69</v>
      </c>
      <c r="D4212" s="35"/>
      <c r="E4212" s="14"/>
      <c r="F4212" s="14"/>
      <c r="G4212" s="14"/>
      <c r="H4212" s="14"/>
      <c r="I4212" s="14"/>
      <c r="J4212" s="14"/>
      <c r="K4212" s="14">
        <v>1</v>
      </c>
      <c r="L4212" s="14"/>
      <c r="M4212" s="14"/>
      <c r="N4212" s="14"/>
      <c r="O4212" s="14"/>
      <c r="P4212" s="14"/>
      <c r="Q4212" s="14"/>
      <c r="R4212" s="4"/>
      <c r="S4212" s="4"/>
      <c r="T4212" s="4"/>
      <c r="U4212" s="4"/>
      <c r="V4212" s="4"/>
      <c r="W4212" s="4"/>
      <c r="X4212" s="4"/>
      <c r="Y4212" s="4"/>
      <c r="Z4212" s="4"/>
      <c r="AA4212" s="4"/>
      <c r="AB4212" s="8"/>
      <c r="AC4212" s="8"/>
      <c r="AD4212" s="8"/>
      <c r="AE4212" s="8"/>
      <c r="AF4212" s="8"/>
      <c r="AG4212" s="8"/>
      <c r="AH4212" s="8"/>
      <c r="AI4212" s="8"/>
      <c r="AJ4212" s="8"/>
      <c r="AK4212" s="8"/>
      <c r="AL4212" s="8"/>
      <c r="AM4212" s="8"/>
      <c r="AN4212" s="8"/>
      <c r="AO4212" s="8"/>
      <c r="AP4212" s="15"/>
      <c r="AQ4212" s="15"/>
      <c r="AR4212" s="15"/>
      <c r="AS4212" s="15"/>
      <c r="AT4212" s="15"/>
      <c r="AU4212" s="15"/>
      <c r="AV4212" s="15"/>
      <c r="AW4212" s="15"/>
      <c r="AX4212" s="15"/>
      <c r="AY4212" s="15"/>
      <c r="AZ4212" s="10"/>
      <c r="BA4212" s="10"/>
    </row>
    <row r="4213" spans="1:53" ht="15" customHeight="1" x14ac:dyDescent="0.2">
      <c r="A4213" s="1"/>
      <c r="B4213" s="31">
        <v>21</v>
      </c>
      <c r="C4213" s="293" t="s">
        <v>70</v>
      </c>
      <c r="D4213" s="18"/>
      <c r="E4213" s="14"/>
      <c r="F4213" s="14"/>
      <c r="G4213" s="14"/>
      <c r="H4213" s="14"/>
      <c r="I4213" s="14"/>
      <c r="J4213" s="14"/>
      <c r="K4213" s="14"/>
      <c r="L4213" s="14"/>
      <c r="M4213" s="14"/>
      <c r="N4213" s="14"/>
      <c r="O4213" s="14"/>
      <c r="P4213" s="14"/>
      <c r="Q4213" s="14"/>
      <c r="R4213" s="4"/>
      <c r="S4213" s="4"/>
      <c r="T4213" s="4"/>
      <c r="U4213" s="4">
        <v>1</v>
      </c>
      <c r="V4213" s="4"/>
      <c r="W4213" s="4"/>
      <c r="X4213" s="4"/>
      <c r="Y4213" s="4">
        <v>1</v>
      </c>
      <c r="Z4213" s="4">
        <v>4</v>
      </c>
      <c r="AA4213" s="4"/>
      <c r="AB4213" s="8"/>
      <c r="AC4213" s="8"/>
      <c r="AD4213" s="8"/>
      <c r="AE4213" s="8"/>
      <c r="AF4213" s="8"/>
      <c r="AG4213" s="8"/>
      <c r="AH4213" s="8"/>
      <c r="AI4213" s="8"/>
      <c r="AJ4213" s="8">
        <v>1</v>
      </c>
      <c r="AK4213" s="8"/>
      <c r="AL4213" s="8"/>
      <c r="AM4213" s="8"/>
      <c r="AN4213" s="8"/>
      <c r="AO4213" s="8"/>
      <c r="AP4213" s="15"/>
      <c r="AQ4213" s="15"/>
      <c r="AR4213" s="15"/>
      <c r="AS4213" s="15"/>
      <c r="AT4213" s="15"/>
      <c r="AU4213" s="15"/>
      <c r="AV4213" s="15"/>
      <c r="AW4213" s="15"/>
      <c r="AX4213" s="15"/>
      <c r="AY4213" s="15"/>
      <c r="AZ4213" s="10"/>
      <c r="BA4213" s="10"/>
    </row>
    <row r="4214" spans="1:53" ht="15" customHeight="1" x14ac:dyDescent="0.2">
      <c r="A4214" s="1"/>
      <c r="B4214" s="31">
        <v>22</v>
      </c>
      <c r="C4214" s="17" t="s">
        <v>71</v>
      </c>
      <c r="D4214" s="18"/>
      <c r="E4214" s="14"/>
      <c r="F4214" s="14"/>
      <c r="G4214" s="14"/>
      <c r="H4214" s="14"/>
      <c r="I4214" s="14"/>
      <c r="J4214" s="14"/>
      <c r="K4214" s="14"/>
      <c r="L4214" s="14"/>
      <c r="M4214" s="14"/>
      <c r="N4214" s="14"/>
      <c r="O4214" s="14"/>
      <c r="P4214" s="14"/>
      <c r="Q4214" s="14"/>
      <c r="R4214" s="4"/>
      <c r="S4214" s="4"/>
      <c r="T4214" s="4"/>
      <c r="U4214" s="4"/>
      <c r="V4214" s="4"/>
      <c r="W4214" s="4"/>
      <c r="X4214" s="4"/>
      <c r="Y4214" s="4"/>
      <c r="Z4214" s="4"/>
      <c r="AA4214" s="4"/>
      <c r="AB4214" s="8"/>
      <c r="AC4214" s="8"/>
      <c r="AD4214" s="8"/>
      <c r="AE4214" s="8"/>
      <c r="AF4214" s="8"/>
      <c r="AG4214" s="8"/>
      <c r="AH4214" s="8"/>
      <c r="AI4214" s="8"/>
      <c r="AJ4214" s="8"/>
      <c r="AK4214" s="8"/>
      <c r="AL4214" s="8"/>
      <c r="AM4214" s="8"/>
      <c r="AN4214" s="8"/>
      <c r="AO4214" s="8"/>
      <c r="AP4214" s="15"/>
      <c r="AQ4214" s="15"/>
      <c r="AR4214" s="15"/>
      <c r="AS4214" s="15"/>
      <c r="AT4214" s="15"/>
      <c r="AU4214" s="15"/>
      <c r="AV4214" s="15"/>
      <c r="AW4214" s="15"/>
      <c r="AX4214" s="15"/>
      <c r="AY4214" s="15"/>
      <c r="AZ4214" s="10"/>
      <c r="BA4214" s="10"/>
    </row>
    <row r="4215" spans="1:53" ht="15" customHeight="1" x14ac:dyDescent="0.2">
      <c r="A4215" s="1"/>
      <c r="B4215" s="31">
        <v>23</v>
      </c>
      <c r="C4215" s="293" t="s">
        <v>72</v>
      </c>
      <c r="D4215" s="18">
        <v>6</v>
      </c>
      <c r="E4215" s="14"/>
      <c r="F4215" s="14"/>
      <c r="G4215" s="14"/>
      <c r="H4215" s="14"/>
      <c r="I4215" s="14"/>
      <c r="J4215" s="14"/>
      <c r="K4215" s="14"/>
      <c r="L4215" s="14">
        <v>6</v>
      </c>
      <c r="M4215" s="36"/>
      <c r="N4215" s="14"/>
      <c r="O4215" s="14"/>
      <c r="P4215" s="14"/>
      <c r="Q4215" s="14"/>
      <c r="R4215" s="4"/>
      <c r="S4215" s="4"/>
      <c r="T4215" s="4"/>
      <c r="U4215" s="4"/>
      <c r="V4215" s="4"/>
      <c r="W4215" s="4"/>
      <c r="X4215" s="4"/>
      <c r="Y4215" s="4"/>
      <c r="Z4215" s="4"/>
      <c r="AA4215" s="4"/>
      <c r="AB4215" s="8"/>
      <c r="AC4215" s="8"/>
      <c r="AD4215" s="8"/>
      <c r="AE4215" s="8"/>
      <c r="AF4215" s="8"/>
      <c r="AG4215" s="8"/>
      <c r="AH4215" s="8"/>
      <c r="AI4215" s="8"/>
      <c r="AJ4215" s="8"/>
      <c r="AK4215" s="8"/>
      <c r="AL4215" s="8"/>
      <c r="AM4215" s="8"/>
      <c r="AN4215" s="8"/>
      <c r="AO4215" s="8"/>
      <c r="AP4215" s="15"/>
      <c r="AQ4215" s="15"/>
      <c r="AR4215" s="15"/>
      <c r="AS4215" s="15"/>
      <c r="AT4215" s="15"/>
      <c r="AU4215" s="15"/>
      <c r="AV4215" s="15"/>
      <c r="AW4215" s="15"/>
      <c r="AX4215" s="15"/>
      <c r="AY4215" s="15"/>
      <c r="AZ4215" s="10"/>
      <c r="BA4215" s="10"/>
    </row>
    <row r="4216" spans="1:53" ht="15" customHeight="1" x14ac:dyDescent="0.2">
      <c r="A4216" s="1"/>
      <c r="B4216" s="31">
        <v>24</v>
      </c>
      <c r="C4216" s="293" t="s">
        <v>73</v>
      </c>
      <c r="D4216" s="18">
        <v>6</v>
      </c>
      <c r="E4216" s="14">
        <v>3</v>
      </c>
      <c r="F4216" s="14">
        <v>5</v>
      </c>
      <c r="G4216" s="14"/>
      <c r="H4216" s="14"/>
      <c r="I4216" s="14"/>
      <c r="J4216" s="14"/>
      <c r="K4216" s="14">
        <v>2</v>
      </c>
      <c r="L4216" s="14"/>
      <c r="M4216" s="14"/>
      <c r="N4216" s="14"/>
      <c r="O4216" s="14"/>
      <c r="P4216" s="14"/>
      <c r="Q4216" s="14"/>
      <c r="R4216" s="4"/>
      <c r="S4216" s="4"/>
      <c r="T4216" s="4"/>
      <c r="U4216" s="4"/>
      <c r="V4216" s="4"/>
      <c r="W4216" s="4"/>
      <c r="X4216" s="4"/>
      <c r="Y4216" s="4"/>
      <c r="Z4216" s="4"/>
      <c r="AA4216" s="4"/>
      <c r="AB4216" s="8">
        <v>2</v>
      </c>
      <c r="AC4216" s="8"/>
      <c r="AD4216" s="8"/>
      <c r="AE4216" s="8">
        <v>2</v>
      </c>
      <c r="AF4216" s="8"/>
      <c r="AG4216" s="8"/>
      <c r="AH4216" s="8"/>
      <c r="AI4216" s="8"/>
      <c r="AJ4216" s="8"/>
      <c r="AK4216" s="8"/>
      <c r="AL4216" s="8">
        <v>4</v>
      </c>
      <c r="AM4216" s="8"/>
      <c r="AN4216" s="8"/>
      <c r="AO4216" s="8"/>
      <c r="AP4216" s="15"/>
      <c r="AQ4216" s="15"/>
      <c r="AR4216" s="15"/>
      <c r="AS4216" s="15"/>
      <c r="AT4216" s="15"/>
      <c r="AU4216" s="15"/>
      <c r="AV4216" s="15"/>
      <c r="AW4216" s="15"/>
      <c r="AX4216" s="15"/>
      <c r="AY4216" s="15"/>
      <c r="AZ4216" s="10"/>
      <c r="BA4216" s="10"/>
    </row>
    <row r="4217" spans="1:53" ht="15" customHeight="1" x14ac:dyDescent="0.2">
      <c r="A4217" s="1"/>
      <c r="B4217" s="31">
        <v>25</v>
      </c>
      <c r="C4217" s="17" t="s">
        <v>74</v>
      </c>
      <c r="D4217" s="18"/>
      <c r="E4217" s="14"/>
      <c r="F4217" s="14"/>
      <c r="G4217" s="14"/>
      <c r="H4217" s="14"/>
      <c r="I4217" s="14"/>
      <c r="J4217" s="14"/>
      <c r="K4217" s="14"/>
      <c r="L4217" s="14"/>
      <c r="M4217" s="14"/>
      <c r="N4217" s="14"/>
      <c r="O4217" s="14"/>
      <c r="P4217" s="14"/>
      <c r="Q4217" s="14"/>
      <c r="R4217" s="4"/>
      <c r="S4217" s="4"/>
      <c r="T4217" s="4"/>
      <c r="U4217" s="4"/>
      <c r="V4217" s="4"/>
      <c r="W4217" s="4"/>
      <c r="X4217" s="4"/>
      <c r="Y4217" s="4"/>
      <c r="Z4217" s="4"/>
      <c r="AA4217" s="4"/>
      <c r="AB4217" s="8"/>
      <c r="AC4217" s="8"/>
      <c r="AD4217" s="8"/>
      <c r="AE4217" s="8"/>
      <c r="AF4217" s="8"/>
      <c r="AG4217" s="8"/>
      <c r="AH4217" s="8"/>
      <c r="AI4217" s="8"/>
      <c r="AJ4217" s="8"/>
      <c r="AK4217" s="8"/>
      <c r="AL4217" s="8"/>
      <c r="AM4217" s="8"/>
      <c r="AN4217" s="8"/>
      <c r="AO4217" s="8"/>
      <c r="AP4217" s="15"/>
      <c r="AQ4217" s="15"/>
      <c r="AR4217" s="15"/>
      <c r="AS4217" s="15"/>
      <c r="AT4217" s="15"/>
      <c r="AU4217" s="15"/>
      <c r="AV4217" s="15"/>
      <c r="AW4217" s="15"/>
      <c r="AX4217" s="15"/>
      <c r="AY4217" s="15"/>
      <c r="AZ4217" s="10"/>
      <c r="BA4217" s="10"/>
    </row>
    <row r="4218" spans="1:53" ht="15" customHeight="1" x14ac:dyDescent="0.2">
      <c r="A4218" s="1"/>
      <c r="B4218" s="31">
        <v>26</v>
      </c>
      <c r="C4218" s="17" t="s">
        <v>75</v>
      </c>
      <c r="D4218" s="18"/>
      <c r="E4218" s="14"/>
      <c r="F4218" s="14"/>
      <c r="G4218" s="14"/>
      <c r="H4218" s="14"/>
      <c r="I4218" s="14"/>
      <c r="J4218" s="14"/>
      <c r="K4218" s="14"/>
      <c r="L4218" s="14"/>
      <c r="M4218" s="14"/>
      <c r="N4218" s="14"/>
      <c r="O4218" s="14"/>
      <c r="P4218" s="14"/>
      <c r="Q4218" s="14"/>
      <c r="R4218" s="4"/>
      <c r="S4218" s="4"/>
      <c r="T4218" s="4"/>
      <c r="U4218" s="4"/>
      <c r="V4218" s="4"/>
      <c r="W4218" s="4"/>
      <c r="X4218" s="4"/>
      <c r="Y4218" s="4"/>
      <c r="Z4218" s="4"/>
      <c r="AA4218" s="4"/>
      <c r="AB4218" s="8"/>
      <c r="AC4218" s="8"/>
      <c r="AD4218" s="8"/>
      <c r="AE4218" s="8"/>
      <c r="AF4218" s="8"/>
      <c r="AG4218" s="8"/>
      <c r="AH4218" s="8"/>
      <c r="AI4218" s="8"/>
      <c r="AJ4218" s="8"/>
      <c r="AK4218" s="8"/>
      <c r="AL4218" s="8"/>
      <c r="AM4218" s="8"/>
      <c r="AN4218" s="8"/>
      <c r="AO4218" s="8"/>
      <c r="AP4218" s="15"/>
      <c r="AQ4218" s="15"/>
      <c r="AR4218" s="15"/>
      <c r="AS4218" s="15"/>
      <c r="AT4218" s="15"/>
      <c r="AU4218" s="15"/>
      <c r="AV4218" s="15"/>
      <c r="AW4218" s="15"/>
      <c r="AX4218" s="15"/>
      <c r="AY4218" s="15"/>
      <c r="AZ4218" s="10"/>
      <c r="BA4218" s="10"/>
    </row>
    <row r="4219" spans="1:53" ht="15" customHeight="1" x14ac:dyDescent="0.2">
      <c r="A4219" s="1"/>
      <c r="B4219" s="31">
        <v>27</v>
      </c>
      <c r="C4219" s="17" t="s">
        <v>76</v>
      </c>
      <c r="D4219" s="18"/>
      <c r="E4219" s="14"/>
      <c r="F4219" s="14"/>
      <c r="G4219" s="14"/>
      <c r="H4219" s="14"/>
      <c r="I4219" s="14"/>
      <c r="J4219" s="14"/>
      <c r="K4219" s="14"/>
      <c r="L4219" s="14"/>
      <c r="M4219" s="14"/>
      <c r="N4219" s="14"/>
      <c r="O4219" s="14"/>
      <c r="P4219" s="14"/>
      <c r="Q4219" s="14"/>
      <c r="R4219" s="4"/>
      <c r="S4219" s="4"/>
      <c r="T4219" s="4"/>
      <c r="U4219" s="4"/>
      <c r="V4219" s="4"/>
      <c r="W4219" s="4"/>
      <c r="X4219" s="4"/>
      <c r="Y4219" s="4"/>
      <c r="Z4219" s="4"/>
      <c r="AA4219" s="4"/>
      <c r="AB4219" s="8"/>
      <c r="AC4219" s="8"/>
      <c r="AD4219" s="8"/>
      <c r="AE4219" s="8"/>
      <c r="AF4219" s="8"/>
      <c r="AG4219" s="8"/>
      <c r="AH4219" s="8"/>
      <c r="AI4219" s="8"/>
      <c r="AJ4219" s="8"/>
      <c r="AK4219" s="8"/>
      <c r="AL4219" s="8"/>
      <c r="AM4219" s="8"/>
      <c r="AN4219" s="8"/>
      <c r="AO4219" s="8"/>
      <c r="AP4219" s="15"/>
      <c r="AQ4219" s="15"/>
      <c r="AR4219" s="15"/>
      <c r="AS4219" s="15"/>
      <c r="AT4219" s="15"/>
      <c r="AU4219" s="15"/>
      <c r="AV4219" s="15"/>
      <c r="AW4219" s="15"/>
      <c r="AX4219" s="15"/>
      <c r="AY4219" s="15"/>
      <c r="AZ4219" s="10"/>
      <c r="BA4219" s="10"/>
    </row>
    <row r="4220" spans="1:53" ht="15" customHeight="1" x14ac:dyDescent="0.2">
      <c r="A4220" s="1"/>
      <c r="B4220" s="31">
        <v>28</v>
      </c>
      <c r="C4220" s="293" t="s">
        <v>77</v>
      </c>
      <c r="D4220" s="18">
        <v>4</v>
      </c>
      <c r="E4220" s="14">
        <v>4</v>
      </c>
      <c r="F4220" s="14"/>
      <c r="G4220" s="14"/>
      <c r="H4220" s="14"/>
      <c r="I4220" s="14"/>
      <c r="J4220" s="14"/>
      <c r="K4220" s="14"/>
      <c r="L4220" s="14"/>
      <c r="M4220" s="14"/>
      <c r="N4220" s="14"/>
      <c r="O4220" s="14"/>
      <c r="P4220" s="14"/>
      <c r="Q4220" s="14"/>
      <c r="R4220" s="4"/>
      <c r="S4220" s="4"/>
      <c r="T4220" s="4"/>
      <c r="U4220" s="4"/>
      <c r="V4220" s="4"/>
      <c r="W4220" s="4"/>
      <c r="X4220" s="4"/>
      <c r="Y4220" s="4"/>
      <c r="Z4220" s="4"/>
      <c r="AA4220" s="4"/>
      <c r="AB4220" s="8">
        <v>10</v>
      </c>
      <c r="AC4220" s="8"/>
      <c r="AD4220" s="8"/>
      <c r="AE4220" s="8"/>
      <c r="AF4220" s="8"/>
      <c r="AG4220" s="8"/>
      <c r="AH4220" s="8"/>
      <c r="AI4220" s="8"/>
      <c r="AJ4220" s="8"/>
      <c r="AK4220" s="8">
        <v>3</v>
      </c>
      <c r="AL4220" s="8"/>
      <c r="AM4220" s="8"/>
      <c r="AN4220" s="8"/>
      <c r="AO4220" s="8"/>
      <c r="AP4220" s="15"/>
      <c r="AQ4220" s="15"/>
      <c r="AR4220" s="15"/>
      <c r="AS4220" s="15"/>
      <c r="AT4220" s="15"/>
      <c r="AU4220" s="15"/>
      <c r="AV4220" s="15"/>
      <c r="AW4220" s="15"/>
      <c r="AX4220" s="15"/>
      <c r="AY4220" s="15"/>
      <c r="AZ4220" s="10"/>
      <c r="BA4220" s="10"/>
    </row>
    <row r="4221" spans="1:53" ht="15" customHeight="1" x14ac:dyDescent="0.2">
      <c r="A4221" s="1"/>
      <c r="B4221" s="31">
        <v>29</v>
      </c>
      <c r="C4221" s="293" t="s">
        <v>78</v>
      </c>
      <c r="D4221" s="18"/>
      <c r="E4221" s="14"/>
      <c r="F4221" s="14"/>
      <c r="G4221" s="14"/>
      <c r="H4221" s="14"/>
      <c r="I4221" s="14"/>
      <c r="J4221" s="14"/>
      <c r="K4221" s="14">
        <v>2</v>
      </c>
      <c r="L4221" s="14"/>
      <c r="M4221" s="14"/>
      <c r="N4221" s="14"/>
      <c r="O4221" s="14"/>
      <c r="P4221" s="14"/>
      <c r="Q4221" s="14"/>
      <c r="R4221" s="4"/>
      <c r="S4221" s="4"/>
      <c r="T4221" s="4"/>
      <c r="U4221" s="4"/>
      <c r="V4221" s="4"/>
      <c r="W4221" s="4"/>
      <c r="X4221" s="4"/>
      <c r="Y4221" s="4"/>
      <c r="Z4221" s="4"/>
      <c r="AA4221" s="4"/>
      <c r="AB4221" s="8"/>
      <c r="AC4221" s="8"/>
      <c r="AD4221" s="8"/>
      <c r="AE4221" s="8"/>
      <c r="AF4221" s="8"/>
      <c r="AG4221" s="8"/>
      <c r="AH4221" s="8"/>
      <c r="AI4221" s="8"/>
      <c r="AJ4221" s="8">
        <v>1</v>
      </c>
      <c r="AK4221" s="8"/>
      <c r="AL4221" s="8"/>
      <c r="AM4221" s="8"/>
      <c r="AN4221" s="8"/>
      <c r="AO4221" s="8"/>
      <c r="AP4221" s="15"/>
      <c r="AQ4221" s="15"/>
      <c r="AR4221" s="15"/>
      <c r="AS4221" s="15"/>
      <c r="AT4221" s="15"/>
      <c r="AU4221" s="15"/>
      <c r="AV4221" s="15"/>
      <c r="AW4221" s="15"/>
      <c r="AX4221" s="15"/>
      <c r="AY4221" s="15"/>
      <c r="AZ4221" s="10"/>
      <c r="BA4221" s="10"/>
    </row>
    <row r="4222" spans="1:53" ht="15" customHeight="1" x14ac:dyDescent="0.2">
      <c r="A4222" s="1"/>
      <c r="B4222" s="37"/>
      <c r="C4222" s="293" t="s">
        <v>536</v>
      </c>
      <c r="D4222" s="18">
        <v>10</v>
      </c>
      <c r="E4222" s="14"/>
      <c r="F4222" s="14">
        <v>10</v>
      </c>
      <c r="G4222" s="14"/>
      <c r="H4222" s="14"/>
      <c r="I4222" s="14"/>
      <c r="J4222" s="14"/>
      <c r="K4222" s="14"/>
      <c r="L4222" s="14"/>
      <c r="M4222" s="14"/>
      <c r="N4222" s="14"/>
      <c r="O4222" s="14"/>
      <c r="P4222" s="14"/>
      <c r="Q4222" s="14"/>
      <c r="R4222" s="4"/>
      <c r="S4222" s="4"/>
      <c r="T4222" s="4"/>
      <c r="U4222" s="4"/>
      <c r="V4222" s="4"/>
      <c r="W4222" s="4"/>
      <c r="X4222" s="4"/>
      <c r="Y4222" s="4"/>
      <c r="Z4222" s="4"/>
      <c r="AA4222" s="4"/>
      <c r="AB4222" s="8"/>
      <c r="AC4222" s="8"/>
      <c r="AD4222" s="8"/>
      <c r="AE4222" s="8"/>
      <c r="AF4222" s="8"/>
      <c r="AG4222" s="8"/>
      <c r="AH4222" s="8"/>
      <c r="AI4222" s="8"/>
      <c r="AJ4222" s="8"/>
      <c r="AK4222" s="8"/>
      <c r="AL4222" s="8"/>
      <c r="AM4222" s="8"/>
      <c r="AN4222" s="8"/>
      <c r="AO4222" s="8"/>
      <c r="AP4222" s="15"/>
      <c r="AQ4222" s="15"/>
      <c r="AR4222" s="15"/>
      <c r="AS4222" s="15"/>
      <c r="AT4222" s="15"/>
      <c r="AU4222" s="15"/>
      <c r="AV4222" s="15"/>
      <c r="AW4222" s="15"/>
      <c r="AX4222" s="15"/>
      <c r="AY4222" s="15"/>
      <c r="AZ4222" s="10"/>
      <c r="BA4222" s="10"/>
    </row>
    <row r="4223" spans="1:53" ht="15" customHeight="1" x14ac:dyDescent="0.2">
      <c r="A4223" s="1"/>
      <c r="B4223" s="38"/>
      <c r="C4223" s="293" t="s">
        <v>531</v>
      </c>
      <c r="D4223" s="18">
        <v>6</v>
      </c>
      <c r="E4223" s="14">
        <v>4</v>
      </c>
      <c r="F4223" s="14">
        <v>8</v>
      </c>
      <c r="G4223" s="14"/>
      <c r="H4223" s="14"/>
      <c r="I4223" s="14"/>
      <c r="J4223" s="14"/>
      <c r="K4223" s="14"/>
      <c r="L4223" s="14"/>
      <c r="M4223" s="14"/>
      <c r="N4223" s="14"/>
      <c r="O4223" s="14"/>
      <c r="P4223" s="14"/>
      <c r="Q4223" s="14"/>
      <c r="R4223" s="4"/>
      <c r="S4223" s="4"/>
      <c r="T4223" s="4"/>
      <c r="U4223" s="4"/>
      <c r="V4223" s="4"/>
      <c r="W4223" s="4"/>
      <c r="X4223" s="4"/>
      <c r="Y4223" s="4"/>
      <c r="Z4223" s="4"/>
      <c r="AA4223" s="4">
        <v>3</v>
      </c>
      <c r="AB4223" s="8"/>
      <c r="AC4223" s="8"/>
      <c r="AD4223" s="8"/>
      <c r="AE4223" s="8"/>
      <c r="AF4223" s="8"/>
      <c r="AG4223" s="8"/>
      <c r="AH4223" s="8"/>
      <c r="AI4223" s="8"/>
      <c r="AJ4223" s="8"/>
      <c r="AK4223" s="8">
        <v>3</v>
      </c>
      <c r="AL4223" s="8"/>
      <c r="AM4223" s="8"/>
      <c r="AN4223" s="8"/>
      <c r="AO4223" s="8"/>
      <c r="AP4223" s="15"/>
      <c r="AQ4223" s="15"/>
      <c r="AR4223" s="15"/>
      <c r="AS4223" s="15"/>
      <c r="AT4223" s="15"/>
      <c r="AU4223" s="15"/>
      <c r="AV4223" s="15"/>
      <c r="AW4223" s="15"/>
      <c r="AX4223" s="15"/>
      <c r="AY4223" s="15"/>
      <c r="AZ4223" s="10"/>
      <c r="BA4223" s="10"/>
    </row>
    <row r="4224" spans="1:53" ht="15" customHeight="1" x14ac:dyDescent="0.2">
      <c r="A4224" s="1"/>
      <c r="B4224" s="39">
        <v>30</v>
      </c>
      <c r="C4224" s="293" t="s">
        <v>80</v>
      </c>
      <c r="D4224" s="18"/>
      <c r="E4224" s="14"/>
      <c r="F4224" s="14"/>
      <c r="G4224" s="14"/>
      <c r="H4224" s="14"/>
      <c r="I4224" s="14"/>
      <c r="J4224" s="14"/>
      <c r="K4224" s="14"/>
      <c r="L4224" s="14"/>
      <c r="M4224" s="14"/>
      <c r="N4224" s="14">
        <v>3</v>
      </c>
      <c r="O4224" s="14"/>
      <c r="P4224" s="14"/>
      <c r="Q4224" s="14"/>
      <c r="R4224" s="4"/>
      <c r="S4224" s="4"/>
      <c r="T4224" s="4"/>
      <c r="U4224" s="4">
        <v>3</v>
      </c>
      <c r="V4224" s="4"/>
      <c r="W4224" s="4"/>
      <c r="X4224" s="4"/>
      <c r="Y4224" s="5"/>
      <c r="Z4224" s="5"/>
      <c r="AA4224" s="5"/>
      <c r="AB4224" s="8"/>
      <c r="AC4224" s="8"/>
      <c r="AD4224" s="8"/>
      <c r="AE4224" s="8"/>
      <c r="AF4224" s="8"/>
      <c r="AG4224" s="8">
        <v>3</v>
      </c>
      <c r="AH4224" s="8"/>
      <c r="AI4224" s="8"/>
      <c r="AJ4224" s="8"/>
      <c r="AK4224" s="8"/>
      <c r="AL4224" s="8"/>
      <c r="AM4224" s="8"/>
      <c r="AN4224" s="8"/>
      <c r="AO4224" s="8"/>
      <c r="AP4224" s="15"/>
      <c r="AQ4224" s="15"/>
      <c r="AR4224" s="15"/>
      <c r="AS4224" s="15"/>
      <c r="AT4224" s="15"/>
      <c r="AU4224" s="15"/>
      <c r="AV4224" s="15"/>
      <c r="AW4224" s="15"/>
      <c r="AX4224" s="15"/>
      <c r="AY4224" s="15"/>
      <c r="AZ4224" s="10"/>
      <c r="BA4224" s="10"/>
    </row>
    <row r="4225" spans="1:53" ht="15" customHeight="1" x14ac:dyDescent="0.2">
      <c r="A4225" s="1"/>
      <c r="B4225" s="39">
        <v>31</v>
      </c>
      <c r="C4225" s="17" t="s">
        <v>81</v>
      </c>
      <c r="D4225" s="18"/>
      <c r="E4225" s="14"/>
      <c r="F4225" s="14"/>
      <c r="G4225" s="14"/>
      <c r="H4225" s="14"/>
      <c r="I4225" s="14"/>
      <c r="J4225" s="14"/>
      <c r="K4225" s="14"/>
      <c r="L4225" s="14"/>
      <c r="M4225" s="14"/>
      <c r="N4225" s="14"/>
      <c r="O4225" s="14"/>
      <c r="P4225" s="14"/>
      <c r="Q4225" s="14"/>
      <c r="R4225" s="4"/>
      <c r="S4225" s="4"/>
      <c r="T4225" s="4"/>
      <c r="U4225" s="4"/>
      <c r="V4225" s="4"/>
      <c r="W4225" s="4"/>
      <c r="X4225" s="4"/>
      <c r="Y4225" s="4"/>
      <c r="Z4225" s="4"/>
      <c r="AA4225" s="4"/>
      <c r="AB4225" s="8"/>
      <c r="AC4225" s="8"/>
      <c r="AD4225" s="8"/>
      <c r="AE4225" s="8"/>
      <c r="AF4225" s="8"/>
      <c r="AG4225" s="8"/>
      <c r="AH4225" s="8"/>
      <c r="AI4225" s="8"/>
      <c r="AJ4225" s="8"/>
      <c r="AK4225" s="8"/>
      <c r="AL4225" s="8"/>
      <c r="AM4225" s="8"/>
      <c r="AN4225" s="8"/>
      <c r="AO4225" s="8"/>
      <c r="AP4225" s="15"/>
      <c r="AQ4225" s="15"/>
      <c r="AR4225" s="15"/>
      <c r="AS4225" s="15"/>
      <c r="AT4225" s="15"/>
      <c r="AU4225" s="15"/>
      <c r="AV4225" s="15"/>
      <c r="AW4225" s="15"/>
      <c r="AX4225" s="15"/>
      <c r="AY4225" s="15"/>
      <c r="AZ4225" s="10"/>
      <c r="BA4225" s="10"/>
    </row>
    <row r="4226" spans="1:53" ht="15" customHeight="1" x14ac:dyDescent="0.2">
      <c r="A4226" s="1"/>
      <c r="B4226" s="39">
        <v>32</v>
      </c>
      <c r="C4226" s="293" t="s">
        <v>82</v>
      </c>
      <c r="D4226" s="18"/>
      <c r="E4226" s="14"/>
      <c r="F4226" s="14"/>
      <c r="G4226" s="14"/>
      <c r="H4226" s="14"/>
      <c r="I4226" s="14"/>
      <c r="J4226" s="14"/>
      <c r="K4226" s="14"/>
      <c r="L4226" s="14"/>
      <c r="M4226" s="14"/>
      <c r="N4226" s="14"/>
      <c r="O4226" s="14"/>
      <c r="P4226" s="14"/>
      <c r="Q4226" s="14"/>
      <c r="R4226" s="4"/>
      <c r="S4226" s="4"/>
      <c r="T4226" s="4"/>
      <c r="U4226" s="4"/>
      <c r="V4226" s="4"/>
      <c r="W4226" s="4"/>
      <c r="X4226" s="4"/>
      <c r="Y4226" s="4"/>
      <c r="Z4226" s="4"/>
      <c r="AA4226" s="4"/>
      <c r="AB4226" s="8">
        <v>3</v>
      </c>
      <c r="AC4226" s="8">
        <v>3</v>
      </c>
      <c r="AD4226" s="8"/>
      <c r="AE4226" s="8">
        <v>3</v>
      </c>
      <c r="AF4226" s="8"/>
      <c r="AG4226" s="8"/>
      <c r="AH4226" s="8"/>
      <c r="AI4226" s="8"/>
      <c r="AJ4226" s="8"/>
      <c r="AK4226" s="8"/>
      <c r="AL4226" s="8"/>
      <c r="AM4226" s="8"/>
      <c r="AN4226" s="8"/>
      <c r="AO4226" s="8"/>
      <c r="AP4226" s="15"/>
      <c r="AQ4226" s="15"/>
      <c r="AR4226" s="15"/>
      <c r="AS4226" s="15"/>
      <c r="AT4226" s="15"/>
      <c r="AU4226" s="15"/>
      <c r="AV4226" s="15"/>
      <c r="AW4226" s="15"/>
      <c r="AX4226" s="15"/>
      <c r="AY4226" s="15"/>
      <c r="AZ4226" s="10"/>
      <c r="BA4226" s="10"/>
    </row>
    <row r="4227" spans="1:53" ht="15" customHeight="1" x14ac:dyDescent="0.2">
      <c r="A4227" s="1"/>
      <c r="B4227" s="22"/>
      <c r="C4227" s="293" t="s">
        <v>537</v>
      </c>
      <c r="D4227" s="18">
        <v>6</v>
      </c>
      <c r="E4227" s="14">
        <v>6</v>
      </c>
      <c r="F4227" s="14">
        <v>3</v>
      </c>
      <c r="G4227" s="14"/>
      <c r="H4227" s="14"/>
      <c r="I4227" s="14"/>
      <c r="J4227" s="14"/>
      <c r="K4227" s="14"/>
      <c r="L4227" s="14"/>
      <c r="M4227" s="14"/>
      <c r="N4227" s="14"/>
      <c r="O4227" s="14"/>
      <c r="P4227" s="14"/>
      <c r="Q4227" s="14"/>
      <c r="R4227" s="4"/>
      <c r="S4227" s="4"/>
      <c r="T4227" s="4"/>
      <c r="U4227" s="4"/>
      <c r="V4227" s="4"/>
      <c r="W4227" s="4"/>
      <c r="X4227" s="4"/>
      <c r="Y4227" s="4"/>
      <c r="Z4227" s="4"/>
      <c r="AA4227" s="4"/>
      <c r="AB4227" s="8"/>
      <c r="AC4227" s="8"/>
      <c r="AD4227" s="8"/>
      <c r="AE4227" s="8"/>
      <c r="AF4227" s="8"/>
      <c r="AG4227" s="8"/>
      <c r="AH4227" s="8"/>
      <c r="AI4227" s="8"/>
      <c r="AJ4227" s="8"/>
      <c r="AK4227" s="8"/>
      <c r="AL4227" s="8"/>
      <c r="AM4227" s="8"/>
      <c r="AN4227" s="8"/>
      <c r="AO4227" s="8"/>
      <c r="AP4227" s="15"/>
      <c r="AQ4227" s="15"/>
      <c r="AR4227" s="15"/>
      <c r="AS4227" s="15"/>
      <c r="AT4227" s="15"/>
      <c r="AU4227" s="15"/>
      <c r="AV4227" s="15"/>
      <c r="AW4227" s="15"/>
      <c r="AX4227" s="15"/>
      <c r="AY4227" s="15"/>
      <c r="AZ4227" s="10"/>
      <c r="BA4227" s="10"/>
    </row>
    <row r="4228" spans="1:53" ht="15" customHeight="1" x14ac:dyDescent="0.2">
      <c r="A4228" s="1"/>
      <c r="B4228" s="40">
        <v>33</v>
      </c>
      <c r="C4228" s="17" t="s">
        <v>83</v>
      </c>
      <c r="D4228" s="18"/>
      <c r="E4228" s="14"/>
      <c r="F4228" s="14"/>
      <c r="G4228" s="14"/>
      <c r="H4228" s="14"/>
      <c r="I4228" s="14"/>
      <c r="J4228" s="14"/>
      <c r="K4228" s="14"/>
      <c r="L4228" s="14"/>
      <c r="M4228" s="14"/>
      <c r="N4228" s="14"/>
      <c r="O4228" s="14"/>
      <c r="P4228" s="14"/>
      <c r="Q4228" s="14"/>
      <c r="R4228" s="4"/>
      <c r="S4228" s="4"/>
      <c r="T4228" s="4"/>
      <c r="U4228" s="4"/>
      <c r="V4228" s="4"/>
      <c r="W4228" s="4"/>
      <c r="X4228" s="4"/>
      <c r="Y4228" s="4"/>
      <c r="Z4228" s="4"/>
      <c r="AA4228" s="4"/>
      <c r="AB4228" s="8"/>
      <c r="AC4228" s="8"/>
      <c r="AD4228" s="8"/>
      <c r="AE4228" s="8"/>
      <c r="AF4228" s="8"/>
      <c r="AG4228" s="8"/>
      <c r="AH4228" s="8"/>
      <c r="AI4228" s="8"/>
      <c r="AJ4228" s="8"/>
      <c r="AK4228" s="8"/>
      <c r="AL4228" s="8"/>
      <c r="AM4228" s="8"/>
      <c r="AN4228" s="8"/>
      <c r="AO4228" s="8"/>
      <c r="AP4228" s="15"/>
      <c r="AQ4228" s="15"/>
      <c r="AR4228" s="15"/>
      <c r="AS4228" s="15"/>
      <c r="AT4228" s="15"/>
      <c r="AU4228" s="15"/>
      <c r="AV4228" s="15"/>
      <c r="AW4228" s="15"/>
      <c r="AX4228" s="15"/>
      <c r="AY4228" s="15"/>
      <c r="AZ4228" s="10"/>
      <c r="BA4228" s="10"/>
    </row>
    <row r="4229" spans="1:53" ht="15" customHeight="1" x14ac:dyDescent="0.2">
      <c r="A4229" s="1"/>
      <c r="B4229" s="40">
        <v>38</v>
      </c>
      <c r="C4229" s="17" t="s">
        <v>84</v>
      </c>
      <c r="D4229" s="18"/>
      <c r="E4229" s="14"/>
      <c r="F4229" s="14"/>
      <c r="G4229" s="14"/>
      <c r="H4229" s="14"/>
      <c r="I4229" s="14"/>
      <c r="J4229" s="14"/>
      <c r="K4229" s="14"/>
      <c r="L4229" s="14"/>
      <c r="M4229" s="14"/>
      <c r="N4229" s="14"/>
      <c r="O4229" s="14"/>
      <c r="P4229" s="14"/>
      <c r="Q4229" s="14"/>
      <c r="R4229" s="4"/>
      <c r="S4229" s="4"/>
      <c r="T4229" s="4"/>
      <c r="U4229" s="4"/>
      <c r="V4229" s="4"/>
      <c r="W4229" s="4"/>
      <c r="X4229" s="4"/>
      <c r="Y4229" s="4"/>
      <c r="Z4229" s="4"/>
      <c r="AA4229" s="4"/>
      <c r="AB4229" s="8"/>
      <c r="AC4229" s="8"/>
      <c r="AD4229" s="8"/>
      <c r="AE4229" s="8"/>
      <c r="AF4229" s="8"/>
      <c r="AG4229" s="8"/>
      <c r="AH4229" s="8"/>
      <c r="AI4229" s="8"/>
      <c r="AJ4229" s="8"/>
      <c r="AK4229" s="8"/>
      <c r="AL4229" s="8"/>
      <c r="AM4229" s="8"/>
      <c r="AN4229" s="8"/>
      <c r="AO4229" s="8"/>
      <c r="AP4229" s="15"/>
      <c r="AQ4229" s="15"/>
      <c r="AR4229" s="15"/>
      <c r="AS4229" s="15"/>
      <c r="AT4229" s="15"/>
      <c r="AU4229" s="15"/>
      <c r="AV4229" s="15"/>
      <c r="AW4229" s="15"/>
      <c r="AX4229" s="15"/>
      <c r="AY4229" s="15"/>
      <c r="AZ4229" s="10"/>
      <c r="BA4229" s="10"/>
    </row>
    <row r="4230" spans="1:53" ht="15" customHeight="1" x14ac:dyDescent="0.2">
      <c r="A4230" s="1"/>
      <c r="B4230" s="40">
        <v>34</v>
      </c>
      <c r="C4230" s="293" t="s">
        <v>85</v>
      </c>
      <c r="D4230" s="18"/>
      <c r="E4230" s="14">
        <v>5</v>
      </c>
      <c r="F4230" s="14"/>
      <c r="G4230" s="14"/>
      <c r="H4230" s="14"/>
      <c r="I4230" s="14"/>
      <c r="J4230" s="14"/>
      <c r="K4230" s="14"/>
      <c r="L4230" s="14"/>
      <c r="M4230" s="14"/>
      <c r="N4230" s="14"/>
      <c r="O4230" s="14"/>
      <c r="P4230" s="14"/>
      <c r="Q4230" s="14"/>
      <c r="R4230" s="4"/>
      <c r="S4230" s="4"/>
      <c r="T4230" s="4"/>
      <c r="U4230" s="4"/>
      <c r="V4230" s="4"/>
      <c r="W4230" s="4"/>
      <c r="X4230" s="4"/>
      <c r="Y4230" s="4"/>
      <c r="Z4230" s="4"/>
      <c r="AA4230" s="4"/>
      <c r="AB4230" s="8"/>
      <c r="AC4230" s="8"/>
      <c r="AD4230" s="8"/>
      <c r="AE4230" s="8"/>
      <c r="AF4230" s="8"/>
      <c r="AG4230" s="8"/>
      <c r="AH4230" s="8"/>
      <c r="AI4230" s="8"/>
      <c r="AJ4230" s="8"/>
      <c r="AK4230" s="8"/>
      <c r="AL4230" s="8"/>
      <c r="AM4230" s="8"/>
      <c r="AN4230" s="8"/>
      <c r="AO4230" s="8"/>
      <c r="AP4230" s="15"/>
      <c r="AQ4230" s="15"/>
      <c r="AR4230" s="15"/>
      <c r="AS4230" s="15"/>
      <c r="AT4230" s="15"/>
      <c r="AU4230" s="15"/>
      <c r="AV4230" s="15"/>
      <c r="AW4230" s="15"/>
      <c r="AX4230" s="15"/>
      <c r="AY4230" s="15"/>
      <c r="AZ4230" s="10"/>
      <c r="BA4230" s="10"/>
    </row>
    <row r="4231" spans="1:53" ht="15" customHeight="1" x14ac:dyDescent="0.2">
      <c r="A4231" s="1"/>
      <c r="B4231" s="22"/>
      <c r="C4231" s="17"/>
      <c r="D4231" s="18"/>
      <c r="E4231" s="14"/>
      <c r="F4231" s="14"/>
      <c r="G4231" s="14"/>
      <c r="H4231" s="14"/>
      <c r="I4231" s="14"/>
      <c r="J4231" s="14"/>
      <c r="K4231" s="14"/>
      <c r="L4231" s="14"/>
      <c r="M4231" s="14"/>
      <c r="N4231" s="14"/>
      <c r="O4231" s="14"/>
      <c r="P4231" s="14"/>
      <c r="Q4231" s="14"/>
      <c r="R4231" s="4"/>
      <c r="S4231" s="4"/>
      <c r="T4231" s="4"/>
      <c r="U4231" s="4"/>
      <c r="V4231" s="4"/>
      <c r="W4231" s="4"/>
      <c r="X4231" s="4"/>
      <c r="Y4231" s="4"/>
      <c r="Z4231" s="4"/>
      <c r="AA4231" s="4"/>
      <c r="AB4231" s="8"/>
      <c r="AC4231" s="8"/>
      <c r="AD4231" s="8"/>
      <c r="AE4231" s="8"/>
      <c r="AF4231" s="8"/>
      <c r="AG4231" s="8"/>
      <c r="AH4231" s="8"/>
      <c r="AI4231" s="8"/>
      <c r="AJ4231" s="8"/>
      <c r="AK4231" s="8"/>
      <c r="AL4231" s="8"/>
      <c r="AM4231" s="8"/>
      <c r="AN4231" s="8"/>
      <c r="AO4231" s="8"/>
      <c r="AP4231" s="15"/>
      <c r="AQ4231" s="15"/>
      <c r="AR4231" s="15"/>
      <c r="AS4231" s="15"/>
      <c r="AT4231" s="15"/>
      <c r="AU4231" s="15"/>
      <c r="AV4231" s="15"/>
      <c r="AW4231" s="15"/>
      <c r="AX4231" s="15"/>
      <c r="AY4231" s="15"/>
      <c r="AZ4231" s="10"/>
      <c r="BA4231" s="10"/>
    </row>
    <row r="4232" spans="1:53" ht="15" customHeight="1" x14ac:dyDescent="0.2">
      <c r="A4232" s="1"/>
      <c r="B4232" s="22"/>
      <c r="C4232" s="17"/>
      <c r="D4232" s="18"/>
      <c r="E4232" s="14"/>
      <c r="F4232" s="14"/>
      <c r="G4232" s="14"/>
      <c r="H4232" s="14"/>
      <c r="I4232" s="14"/>
      <c r="J4232" s="14"/>
      <c r="K4232" s="14"/>
      <c r="L4232" s="14"/>
      <c r="M4232" s="14"/>
      <c r="N4232" s="14"/>
      <c r="O4232" s="14"/>
      <c r="P4232" s="14"/>
      <c r="Q4232" s="14"/>
      <c r="R4232" s="4"/>
      <c r="S4232" s="4"/>
      <c r="T4232" s="4"/>
      <c r="U4232" s="4"/>
      <c r="V4232" s="4"/>
      <c r="W4232" s="4"/>
      <c r="X4232" s="4"/>
      <c r="Y4232" s="4"/>
      <c r="Z4232" s="4"/>
      <c r="AA4232" s="4"/>
      <c r="AB4232" s="8"/>
      <c r="AC4232" s="8"/>
      <c r="AD4232" s="8"/>
      <c r="AE4232" s="8"/>
      <c r="AF4232" s="8"/>
      <c r="AG4232" s="8"/>
      <c r="AH4232" s="8"/>
      <c r="AI4232" s="8"/>
      <c r="AJ4232" s="8"/>
      <c r="AK4232" s="8"/>
      <c r="AL4232" s="8"/>
      <c r="AM4232" s="8"/>
      <c r="AN4232" s="8"/>
      <c r="AO4232" s="8"/>
      <c r="AP4232" s="15"/>
      <c r="AQ4232" s="15"/>
      <c r="AR4232" s="15"/>
      <c r="AS4232" s="15"/>
      <c r="AT4232" s="15"/>
      <c r="AU4232" s="15"/>
      <c r="AV4232" s="15"/>
      <c r="AW4232" s="15"/>
      <c r="AX4232" s="15"/>
      <c r="AY4232" s="15"/>
      <c r="AZ4232" s="10"/>
      <c r="BA4232" s="10"/>
    </row>
    <row r="4233" spans="1:53" ht="15" customHeight="1" x14ac:dyDescent="0.2">
      <c r="A4233" s="1"/>
      <c r="B4233" s="22"/>
      <c r="C4233" s="300"/>
      <c r="D4233" s="18"/>
      <c r="E4233" s="14"/>
      <c r="F4233" s="14"/>
      <c r="G4233" s="14"/>
      <c r="H4233" s="14"/>
      <c r="I4233" s="14"/>
      <c r="J4233" s="14"/>
      <c r="K4233" s="14"/>
      <c r="L4233" s="14"/>
      <c r="M4233" s="14"/>
      <c r="N4233" s="14"/>
      <c r="O4233" s="14"/>
      <c r="P4233" s="14"/>
      <c r="Q4233" s="14"/>
      <c r="R4233" s="4"/>
      <c r="S4233" s="4"/>
      <c r="T4233" s="4"/>
      <c r="U4233" s="4"/>
      <c r="V4233" s="4"/>
      <c r="W4233" s="4"/>
      <c r="X4233" s="4"/>
      <c r="Y4233" s="4"/>
      <c r="Z4233" s="4"/>
      <c r="AA4233" s="4"/>
      <c r="AB4233" s="8"/>
      <c r="AC4233" s="8"/>
      <c r="AD4233" s="8"/>
      <c r="AE4233" s="8"/>
      <c r="AF4233" s="8"/>
      <c r="AG4233" s="8"/>
      <c r="AH4233" s="8"/>
      <c r="AI4233" s="8"/>
      <c r="AJ4233" s="8"/>
      <c r="AK4233" s="8"/>
      <c r="AL4233" s="8"/>
      <c r="AM4233" s="8"/>
      <c r="AN4233" s="8"/>
      <c r="AO4233" s="8"/>
      <c r="AP4233" s="15"/>
      <c r="AQ4233" s="15"/>
      <c r="AR4233" s="15"/>
      <c r="AS4233" s="15"/>
      <c r="AT4233" s="15"/>
      <c r="AU4233" s="15"/>
      <c r="AV4233" s="15"/>
      <c r="AW4233" s="15"/>
      <c r="AX4233" s="15"/>
      <c r="AY4233" s="15"/>
      <c r="AZ4233" s="10"/>
      <c r="BA4233" s="10"/>
    </row>
    <row r="4234" spans="1:53" ht="15" customHeight="1" x14ac:dyDescent="0.2">
      <c r="A4234" s="1"/>
      <c r="B4234" s="42">
        <v>35</v>
      </c>
      <c r="C4234" s="293" t="s">
        <v>87</v>
      </c>
      <c r="D4234" s="18">
        <v>5</v>
      </c>
      <c r="E4234" s="14"/>
      <c r="F4234" s="14"/>
      <c r="G4234" s="14">
        <v>3</v>
      </c>
      <c r="H4234" s="14"/>
      <c r="I4234" s="14"/>
      <c r="J4234" s="14"/>
      <c r="K4234" s="14"/>
      <c r="L4234" s="14"/>
      <c r="M4234" s="14"/>
      <c r="N4234" s="14"/>
      <c r="O4234" s="14"/>
      <c r="P4234" s="14"/>
      <c r="Q4234" s="14"/>
      <c r="R4234" s="4"/>
      <c r="S4234" s="4"/>
      <c r="T4234" s="4"/>
      <c r="U4234" s="4"/>
      <c r="V4234" s="4"/>
      <c r="W4234" s="4"/>
      <c r="X4234" s="4"/>
      <c r="Y4234" s="4"/>
      <c r="Z4234" s="4"/>
      <c r="AA4234" s="4"/>
      <c r="AB4234" s="8"/>
      <c r="AC4234" s="8"/>
      <c r="AD4234" s="8"/>
      <c r="AE4234" s="8"/>
      <c r="AF4234" s="8"/>
      <c r="AG4234" s="8"/>
      <c r="AH4234" s="8"/>
      <c r="AI4234" s="8"/>
      <c r="AJ4234" s="8">
        <v>1</v>
      </c>
      <c r="AK4234" s="8"/>
      <c r="AL4234" s="8"/>
      <c r="AM4234" s="8"/>
      <c r="AN4234" s="8"/>
      <c r="AO4234" s="8"/>
      <c r="AP4234" s="15"/>
      <c r="AQ4234" s="15"/>
      <c r="AR4234" s="15"/>
      <c r="AS4234" s="15"/>
      <c r="AT4234" s="15"/>
      <c r="AU4234" s="15"/>
      <c r="AV4234" s="15"/>
      <c r="AW4234" s="15"/>
      <c r="AX4234" s="15"/>
      <c r="AY4234" s="15"/>
      <c r="AZ4234" s="10"/>
      <c r="BA4234" s="10"/>
    </row>
    <row r="4235" spans="1:53" ht="15" customHeight="1" x14ac:dyDescent="0.2">
      <c r="A4235" s="1"/>
      <c r="B4235" s="1"/>
      <c r="C4235" s="43"/>
      <c r="D4235" s="14"/>
      <c r="E4235" s="14"/>
      <c r="F4235" s="14"/>
      <c r="G4235" s="14"/>
      <c r="H4235" s="14"/>
      <c r="I4235" s="14"/>
      <c r="J4235" s="14"/>
      <c r="K4235" s="14"/>
      <c r="L4235" s="14"/>
      <c r="M4235" s="14"/>
      <c r="N4235" s="14"/>
      <c r="O4235" s="14"/>
      <c r="P4235" s="14"/>
      <c r="Q4235" s="14"/>
      <c r="R4235" s="4"/>
      <c r="S4235" s="4"/>
      <c r="T4235" s="4"/>
      <c r="U4235" s="4"/>
      <c r="V4235" s="4"/>
      <c r="W4235" s="4"/>
      <c r="X4235" s="4"/>
      <c r="Y4235" s="4"/>
      <c r="Z4235" s="4"/>
      <c r="AA4235" s="4"/>
      <c r="AB4235" s="8"/>
      <c r="AC4235" s="8"/>
      <c r="AD4235" s="8"/>
      <c r="AE4235" s="8"/>
      <c r="AF4235" s="8"/>
      <c r="AG4235" s="8"/>
      <c r="AH4235" s="8"/>
      <c r="AI4235" s="8"/>
      <c r="AJ4235" s="8"/>
      <c r="AK4235" s="8"/>
      <c r="AL4235" s="8"/>
      <c r="AM4235" s="8"/>
      <c r="AN4235" s="8"/>
      <c r="AO4235" s="8"/>
      <c r="AP4235" s="15"/>
      <c r="AQ4235" s="15"/>
      <c r="AR4235" s="15"/>
      <c r="AS4235" s="15"/>
      <c r="AT4235" s="15"/>
      <c r="AU4235" s="15"/>
      <c r="AV4235" s="15"/>
      <c r="AW4235" s="15"/>
      <c r="AX4235" s="15"/>
      <c r="AY4235" s="15"/>
      <c r="AZ4235" s="10"/>
      <c r="BA4235" s="10"/>
    </row>
    <row r="4236" spans="1:53" ht="15" customHeight="1" x14ac:dyDescent="0.2">
      <c r="A4236" s="1"/>
      <c r="B4236" s="1"/>
      <c r="D4236" s="14"/>
      <c r="E4236" s="14"/>
      <c r="F4236" s="14"/>
      <c r="G4236" s="14"/>
      <c r="H4236" s="14"/>
      <c r="I4236" s="14"/>
      <c r="J4236" s="14"/>
      <c r="K4236" s="14"/>
      <c r="L4236" s="14"/>
      <c r="M4236" s="14"/>
      <c r="N4236" s="14"/>
      <c r="O4236" s="14"/>
      <c r="P4236" s="14"/>
      <c r="Q4236" s="14"/>
      <c r="R4236" s="4"/>
      <c r="S4236" s="4"/>
      <c r="T4236" s="4"/>
      <c r="U4236" s="4"/>
      <c r="V4236" s="4"/>
      <c r="W4236" s="4"/>
      <c r="X4236" s="4"/>
      <c r="Y4236" s="4"/>
      <c r="Z4236" s="4"/>
      <c r="AA4236" s="4"/>
      <c r="AB4236" s="8"/>
      <c r="AC4236" s="8"/>
      <c r="AD4236" s="8"/>
      <c r="AE4236" s="8"/>
      <c r="AF4236" s="8"/>
      <c r="AG4236" s="8"/>
      <c r="AH4236" s="8"/>
      <c r="AI4236" s="8"/>
      <c r="AJ4236" s="8"/>
      <c r="AK4236" s="8"/>
      <c r="AL4236" s="8"/>
      <c r="AM4236" s="8"/>
      <c r="AN4236" s="8"/>
      <c r="AO4236" s="8"/>
      <c r="AP4236" s="15"/>
      <c r="AQ4236" s="15"/>
      <c r="AR4236" s="15"/>
      <c r="AS4236" s="15"/>
      <c r="AT4236" s="15"/>
      <c r="AU4236" s="15"/>
      <c r="AV4236" s="15"/>
      <c r="AW4236" s="15"/>
      <c r="AX4236" s="15"/>
      <c r="AY4236" s="15"/>
      <c r="AZ4236" s="10"/>
      <c r="BA4236" s="10"/>
    </row>
    <row r="4237" spans="1:53" ht="15" customHeight="1" x14ac:dyDescent="0.2">
      <c r="A4237" s="33"/>
      <c r="B4237" s="33"/>
      <c r="C4237" s="33"/>
      <c r="D4237" s="33">
        <f t="shared" ref="D4237:AY4237" si="833">SUM(D4189:D4236)</f>
        <v>53</v>
      </c>
      <c r="E4237" s="33">
        <f t="shared" si="833"/>
        <v>30</v>
      </c>
      <c r="F4237" s="33">
        <f t="shared" si="833"/>
        <v>31</v>
      </c>
      <c r="G4237" s="33">
        <f t="shared" si="833"/>
        <v>8</v>
      </c>
      <c r="H4237" s="33">
        <f t="shared" si="833"/>
        <v>4</v>
      </c>
      <c r="I4237" s="33">
        <f t="shared" si="833"/>
        <v>0</v>
      </c>
      <c r="J4237" s="33">
        <f t="shared" si="833"/>
        <v>0</v>
      </c>
      <c r="K4237" s="33">
        <f t="shared" si="833"/>
        <v>9</v>
      </c>
      <c r="L4237" s="33">
        <f t="shared" si="833"/>
        <v>6</v>
      </c>
      <c r="M4237" s="33">
        <f t="shared" si="833"/>
        <v>0</v>
      </c>
      <c r="N4237" s="33">
        <f t="shared" si="833"/>
        <v>3</v>
      </c>
      <c r="O4237" s="33">
        <f t="shared" si="833"/>
        <v>0</v>
      </c>
      <c r="P4237" s="33">
        <f t="shared" si="833"/>
        <v>0</v>
      </c>
      <c r="Q4237" s="33">
        <f t="shared" si="833"/>
        <v>0</v>
      </c>
      <c r="R4237" s="33">
        <f t="shared" si="833"/>
        <v>0</v>
      </c>
      <c r="S4237" s="33">
        <f t="shared" si="833"/>
        <v>0</v>
      </c>
      <c r="T4237" s="33">
        <f t="shared" si="833"/>
        <v>0</v>
      </c>
      <c r="U4237" s="33">
        <f t="shared" si="833"/>
        <v>4</v>
      </c>
      <c r="V4237" s="33">
        <f t="shared" si="833"/>
        <v>0</v>
      </c>
      <c r="W4237" s="33">
        <f t="shared" si="833"/>
        <v>0</v>
      </c>
      <c r="X4237" s="33">
        <f t="shared" si="833"/>
        <v>0</v>
      </c>
      <c r="Y4237" s="33">
        <f t="shared" si="833"/>
        <v>1</v>
      </c>
      <c r="Z4237" s="33">
        <f t="shared" si="833"/>
        <v>4</v>
      </c>
      <c r="AA4237" s="33">
        <f t="shared" si="833"/>
        <v>3</v>
      </c>
      <c r="AB4237" s="33">
        <f t="shared" si="833"/>
        <v>31</v>
      </c>
      <c r="AC4237" s="33">
        <f t="shared" si="833"/>
        <v>3</v>
      </c>
      <c r="AD4237" s="33">
        <f t="shared" si="833"/>
        <v>0</v>
      </c>
      <c r="AE4237" s="33">
        <f t="shared" si="833"/>
        <v>5</v>
      </c>
      <c r="AF4237" s="33">
        <f t="shared" si="833"/>
        <v>0</v>
      </c>
      <c r="AG4237" s="33">
        <f t="shared" si="833"/>
        <v>3</v>
      </c>
      <c r="AH4237" s="33">
        <f t="shared" si="833"/>
        <v>0</v>
      </c>
      <c r="AI4237" s="33">
        <f t="shared" si="833"/>
        <v>0</v>
      </c>
      <c r="AJ4237" s="33">
        <f t="shared" si="833"/>
        <v>3</v>
      </c>
      <c r="AK4237" s="33">
        <f t="shared" si="833"/>
        <v>10</v>
      </c>
      <c r="AL4237" s="33">
        <f t="shared" si="833"/>
        <v>8</v>
      </c>
      <c r="AM4237" s="33">
        <f t="shared" si="833"/>
        <v>0</v>
      </c>
      <c r="AN4237" s="33">
        <f t="shared" si="833"/>
        <v>0</v>
      </c>
      <c r="AO4237" s="33">
        <f t="shared" si="833"/>
        <v>4</v>
      </c>
      <c r="AP4237" s="33">
        <f t="shared" si="833"/>
        <v>0</v>
      </c>
      <c r="AQ4237" s="33">
        <f t="shared" si="833"/>
        <v>0</v>
      </c>
      <c r="AR4237" s="33">
        <f t="shared" si="833"/>
        <v>0</v>
      </c>
      <c r="AS4237" s="33">
        <f t="shared" si="833"/>
        <v>0</v>
      </c>
      <c r="AT4237" s="33">
        <f t="shared" si="833"/>
        <v>0</v>
      </c>
      <c r="AU4237" s="33">
        <f t="shared" si="833"/>
        <v>0</v>
      </c>
      <c r="AV4237" s="33">
        <f t="shared" si="833"/>
        <v>0</v>
      </c>
      <c r="AW4237" s="33">
        <f t="shared" si="833"/>
        <v>0</v>
      </c>
      <c r="AX4237" s="33">
        <f t="shared" si="833"/>
        <v>0</v>
      </c>
      <c r="AY4237" s="33">
        <f t="shared" si="833"/>
        <v>0</v>
      </c>
      <c r="AZ4237" s="10"/>
      <c r="BA4237" s="10"/>
    </row>
    <row r="4238" spans="1:53" ht="15" customHeight="1" x14ac:dyDescent="0.2">
      <c r="A4238" s="44"/>
      <c r="B4238" s="44"/>
      <c r="C4238" s="44"/>
      <c r="D4238" s="44"/>
      <c r="E4238" s="44"/>
      <c r="F4238" s="44"/>
      <c r="G4238" s="44"/>
      <c r="H4238" s="44"/>
      <c r="I4238" s="44"/>
      <c r="J4238" s="44"/>
      <c r="K4238" s="44"/>
      <c r="L4238" s="44"/>
      <c r="M4238" s="44"/>
      <c r="N4238" s="44"/>
      <c r="O4238" s="44"/>
      <c r="P4238" s="44"/>
      <c r="Q4238" s="44"/>
      <c r="R4238" s="44"/>
      <c r="S4238" s="44"/>
      <c r="T4238" s="44"/>
      <c r="U4238" s="44"/>
      <c r="V4238" s="44"/>
      <c r="W4238" s="44"/>
      <c r="X4238" s="44"/>
    </row>
    <row r="4239" spans="1:53" ht="15" customHeight="1" x14ac:dyDescent="0.2">
      <c r="A4239" s="44"/>
      <c r="B4239" s="44"/>
      <c r="C4239" s="44"/>
      <c r="D4239" s="44"/>
      <c r="E4239" s="44"/>
      <c r="F4239" s="44"/>
      <c r="G4239" s="44"/>
      <c r="H4239" s="44"/>
      <c r="I4239" s="44"/>
      <c r="J4239" s="44"/>
      <c r="K4239" s="44"/>
      <c r="L4239" s="44"/>
      <c r="M4239" s="44"/>
      <c r="N4239" s="44"/>
      <c r="O4239" s="44"/>
      <c r="P4239" s="44"/>
      <c r="Q4239" s="44"/>
      <c r="R4239" s="44"/>
      <c r="S4239" s="44"/>
      <c r="T4239" s="44"/>
      <c r="U4239" s="44"/>
      <c r="V4239" s="44"/>
      <c r="W4239" s="44"/>
      <c r="X4239" s="44"/>
    </row>
    <row r="4240" spans="1:53" ht="15" customHeight="1" x14ac:dyDescent="0.2">
      <c r="A4240" s="44"/>
      <c r="B4240" s="44"/>
      <c r="C4240" s="44"/>
      <c r="D4240" s="44"/>
      <c r="E4240" s="44"/>
      <c r="F4240" s="44"/>
      <c r="G4240" s="44"/>
      <c r="H4240" s="44"/>
      <c r="I4240" s="44"/>
      <c r="J4240" s="44"/>
      <c r="K4240" s="44"/>
      <c r="L4240" s="44"/>
      <c r="M4240" s="44"/>
      <c r="N4240" s="44"/>
      <c r="O4240" s="44"/>
      <c r="P4240" s="44"/>
      <c r="Q4240" s="44"/>
      <c r="R4240" s="44"/>
      <c r="S4240" s="44"/>
      <c r="T4240" s="44"/>
      <c r="U4240" s="44"/>
      <c r="V4240" s="44"/>
      <c r="W4240" s="44"/>
      <c r="X4240" s="44"/>
    </row>
    <row r="4241" spans="1:27" ht="15" customHeight="1" x14ac:dyDescent="0.2">
      <c r="A4241" s="45"/>
      <c r="B4241" s="45"/>
      <c r="C4241" s="45"/>
      <c r="D4241" s="45"/>
      <c r="E4241" s="45"/>
      <c r="F4241" s="45"/>
      <c r="G4241" s="45"/>
      <c r="H4241" s="45"/>
      <c r="I4241" s="44"/>
      <c r="J4241" s="44"/>
      <c r="K4241" s="44"/>
      <c r="L4241" s="44"/>
      <c r="M4241" s="44"/>
      <c r="N4241" s="44"/>
      <c r="O4241" s="44"/>
      <c r="P4241" s="44"/>
      <c r="Q4241" s="44"/>
      <c r="R4241" s="44"/>
      <c r="S4241" s="44"/>
      <c r="T4241" s="44"/>
      <c r="U4241" s="44"/>
      <c r="V4241" s="44"/>
      <c r="W4241" s="44"/>
      <c r="X4241" s="44"/>
    </row>
    <row r="4242" spans="1:27" ht="15" customHeight="1" x14ac:dyDescent="0.2">
      <c r="A4242" s="45"/>
      <c r="B4242" s="45"/>
      <c r="C4242" s="45"/>
      <c r="D4242" s="45"/>
      <c r="E4242" s="45"/>
      <c r="F4242" s="45"/>
      <c r="G4242" s="45"/>
      <c r="H4242" s="45"/>
      <c r="I4242" s="44"/>
      <c r="J4242" s="44"/>
      <c r="K4242" s="44"/>
      <c r="L4242" s="46"/>
      <c r="M4242" s="46"/>
      <c r="N4242" s="46"/>
      <c r="O4242" s="46"/>
      <c r="P4242" s="46"/>
      <c r="Q4242" s="46"/>
      <c r="R4242" s="46"/>
      <c r="S4242" s="46"/>
      <c r="T4242" s="46"/>
      <c r="U4242" s="46"/>
      <c r="V4242" s="46"/>
      <c r="W4242" s="46"/>
      <c r="X4242" s="46"/>
      <c r="Y4242" s="46"/>
      <c r="Z4242" s="46"/>
      <c r="AA4242" s="46"/>
    </row>
    <row r="4243" spans="1:27" ht="15" customHeight="1" x14ac:dyDescent="0.6">
      <c r="A4243" s="45"/>
      <c r="B4243" s="47" t="s">
        <v>88</v>
      </c>
      <c r="C4243" s="48"/>
      <c r="D4243" s="48"/>
      <c r="E4243" s="48"/>
      <c r="F4243" s="48"/>
      <c r="G4243" s="48"/>
      <c r="H4243" s="45"/>
      <c r="I4243" s="44"/>
      <c r="J4243" s="44"/>
      <c r="K4243" s="44"/>
      <c r="L4243" s="46"/>
      <c r="M4243" s="46"/>
      <c r="N4243" s="46"/>
      <c r="O4243" s="46"/>
      <c r="P4243" s="46"/>
      <c r="Q4243" s="46"/>
      <c r="R4243" s="46"/>
      <c r="S4243" s="46"/>
      <c r="T4243" s="46"/>
      <c r="U4243" s="46"/>
      <c r="V4243" s="46"/>
      <c r="W4243" s="46"/>
      <c r="X4243" s="46"/>
      <c r="Y4243" s="46"/>
      <c r="Z4243" s="46"/>
      <c r="AA4243" s="46"/>
    </row>
    <row r="4244" spans="1:27" ht="15" customHeight="1" x14ac:dyDescent="0.2">
      <c r="A4244" s="45"/>
      <c r="B4244" s="49" t="s">
        <v>89</v>
      </c>
      <c r="C4244" s="33" t="s">
        <v>90</v>
      </c>
      <c r="D4244" s="33" t="s">
        <v>91</v>
      </c>
      <c r="E4244" s="33" t="s">
        <v>92</v>
      </c>
      <c r="F4244" s="50"/>
      <c r="G4244" s="50" t="s">
        <v>93</v>
      </c>
      <c r="H4244" s="45"/>
      <c r="I4244" s="44"/>
      <c r="J4244" s="44"/>
      <c r="K4244" s="44"/>
      <c r="L4244" s="46"/>
      <c r="M4244" s="46"/>
      <c r="N4244" s="46"/>
      <c r="O4244" s="46"/>
      <c r="P4244" s="46"/>
      <c r="Q4244" s="46"/>
      <c r="R4244" s="46"/>
      <c r="S4244" s="46"/>
      <c r="T4244" s="46"/>
      <c r="U4244" s="46"/>
      <c r="V4244" s="46"/>
      <c r="W4244" s="46"/>
      <c r="Y4244" s="51" t="s">
        <v>94</v>
      </c>
      <c r="Z4244" s="52"/>
      <c r="AA4244" s="52"/>
    </row>
    <row r="4245" spans="1:27" ht="15" customHeight="1" x14ac:dyDescent="0.2">
      <c r="A4245" s="45"/>
      <c r="B4245" s="53" t="s">
        <v>3</v>
      </c>
      <c r="C4245" s="15">
        <f>D4237</f>
        <v>53</v>
      </c>
      <c r="D4245" s="54">
        <f>S4248*C4245</f>
        <v>37100</v>
      </c>
      <c r="E4245" s="34">
        <f>T4247*C4245</f>
        <v>26288</v>
      </c>
      <c r="F4245" s="45"/>
      <c r="G4245" s="45"/>
      <c r="H4245" s="45"/>
      <c r="I4245" s="44"/>
      <c r="J4245" s="44"/>
      <c r="K4245" s="44"/>
      <c r="L4245" s="46"/>
      <c r="M4245" s="51" t="s">
        <v>95</v>
      </c>
      <c r="N4245" s="52"/>
      <c r="O4245" s="52"/>
      <c r="P4245" s="52"/>
      <c r="Q4245" s="52"/>
      <c r="R4245" s="51" t="s">
        <v>96</v>
      </c>
      <c r="S4245" s="52"/>
      <c r="T4245" s="46"/>
      <c r="U4245" s="51" t="s">
        <v>97</v>
      </c>
      <c r="V4245" s="52"/>
      <c r="W4245" s="46"/>
      <c r="Y4245" s="6" t="s">
        <v>98</v>
      </c>
      <c r="Z4245" s="55"/>
      <c r="AA4245" s="56"/>
    </row>
    <row r="4246" spans="1:27" ht="15" customHeight="1" x14ac:dyDescent="0.2">
      <c r="A4246" s="45"/>
      <c r="B4246" s="53" t="s">
        <v>99</v>
      </c>
      <c r="C4246" s="15">
        <f>E4237</f>
        <v>30</v>
      </c>
      <c r="D4246" s="54">
        <f>S4247*C4246</f>
        <v>21000</v>
      </c>
      <c r="E4246" s="34">
        <f>T4248*C4246</f>
        <v>14880</v>
      </c>
      <c r="F4246" s="45"/>
      <c r="G4246" s="45"/>
      <c r="H4246" s="45"/>
      <c r="I4246" s="44"/>
      <c r="J4246" s="44"/>
      <c r="K4246" s="44"/>
      <c r="L4246" s="46"/>
      <c r="M4246" s="6" t="s">
        <v>100</v>
      </c>
      <c r="N4246" s="52"/>
      <c r="O4246" s="52"/>
      <c r="P4246" s="52"/>
      <c r="Q4246" s="52"/>
      <c r="R4246" s="6"/>
      <c r="S4246" s="55" t="s">
        <v>101</v>
      </c>
      <c r="T4246" s="295"/>
      <c r="U4246" s="57" t="s">
        <v>102</v>
      </c>
      <c r="V4246" s="58">
        <f t="shared" ref="V4246:V4257" si="834">W4246*1.303</f>
        <v>8800.4619999999995</v>
      </c>
      <c r="W4246" s="59">
        <v>6754</v>
      </c>
      <c r="Y4246" s="60" t="s">
        <v>31</v>
      </c>
      <c r="Z4246" s="55">
        <f>AA4246*1.318</f>
        <v>6853.6</v>
      </c>
      <c r="AA4246" s="56">
        <v>5200</v>
      </c>
    </row>
    <row r="4247" spans="1:27" ht="15" customHeight="1" x14ac:dyDescent="0.2">
      <c r="A4247" s="45"/>
      <c r="B4247" s="53" t="s">
        <v>103</v>
      </c>
      <c r="C4247" s="15">
        <f>F4237</f>
        <v>31</v>
      </c>
      <c r="D4247" s="54">
        <f>S4250*C4247</f>
        <v>31000</v>
      </c>
      <c r="E4247" s="34">
        <f>T4249*C4247</f>
        <v>20305</v>
      </c>
      <c r="F4247" s="45"/>
      <c r="G4247" s="45"/>
      <c r="H4247" s="61"/>
      <c r="I4247" s="44"/>
      <c r="J4247" s="44"/>
      <c r="K4247" s="44"/>
      <c r="L4247" s="46"/>
      <c r="M4247" s="6"/>
      <c r="N4247" s="52"/>
      <c r="O4247" s="52"/>
      <c r="P4247" s="52"/>
      <c r="Q4247" s="52"/>
      <c r="R4247" s="6" t="s">
        <v>104</v>
      </c>
      <c r="S4247" s="55">
        <v>700</v>
      </c>
      <c r="T4247" s="295">
        <v>496</v>
      </c>
      <c r="U4247" s="57" t="s">
        <v>105</v>
      </c>
      <c r="V4247" s="58">
        <f t="shared" si="834"/>
        <v>8800.4619999999995</v>
      </c>
      <c r="W4247" s="62">
        <v>6754</v>
      </c>
      <c r="Y4247" s="6" t="s">
        <v>33</v>
      </c>
      <c r="Z4247" s="55">
        <f t="shared" ref="Z4247:Z4248" si="835">AA4247*1.318</f>
        <v>6853.6</v>
      </c>
      <c r="AA4247" s="56">
        <v>5200</v>
      </c>
    </row>
    <row r="4248" spans="1:27" ht="15" customHeight="1" x14ac:dyDescent="0.2">
      <c r="A4248" s="45"/>
      <c r="B4248" s="53" t="s">
        <v>106</v>
      </c>
      <c r="C4248" s="15">
        <f>G4237</f>
        <v>8</v>
      </c>
      <c r="D4248" s="54">
        <f>S4250*C4248</f>
        <v>8000</v>
      </c>
      <c r="E4248" s="34">
        <f>T4250*C4248</f>
        <v>5240</v>
      </c>
      <c r="F4248" s="45"/>
      <c r="G4248" s="45"/>
      <c r="H4248" s="45"/>
      <c r="I4248" s="44"/>
      <c r="J4248" s="44"/>
      <c r="K4248" s="44"/>
      <c r="L4248" s="46"/>
      <c r="M4248" s="6" t="s">
        <v>107</v>
      </c>
      <c r="N4248" s="52"/>
      <c r="O4248" s="52"/>
      <c r="P4248" s="52"/>
      <c r="Q4248" s="52"/>
      <c r="R4248" s="6" t="s">
        <v>108</v>
      </c>
      <c r="S4248" s="55">
        <v>700</v>
      </c>
      <c r="T4248" s="295">
        <v>496</v>
      </c>
      <c r="U4248" s="6" t="s">
        <v>109</v>
      </c>
      <c r="V4248" s="58">
        <f t="shared" si="834"/>
        <v>4560.5</v>
      </c>
      <c r="W4248" s="59">
        <v>3500</v>
      </c>
      <c r="Y4248" s="6" t="s">
        <v>32</v>
      </c>
      <c r="Z4248" s="55">
        <f t="shared" si="835"/>
        <v>6853.6</v>
      </c>
      <c r="AA4248" s="56">
        <v>5200</v>
      </c>
    </row>
    <row r="4249" spans="1:27" ht="15" customHeight="1" x14ac:dyDescent="0.2">
      <c r="A4249" s="45"/>
      <c r="B4249" s="53" t="s">
        <v>7</v>
      </c>
      <c r="C4249" s="15">
        <f>H4237</f>
        <v>4</v>
      </c>
      <c r="D4249" s="54">
        <f>S4252*C4249</f>
        <v>4922.3999999999996</v>
      </c>
      <c r="E4249" s="34">
        <f>T4252*C4249</f>
        <v>3516</v>
      </c>
      <c r="F4249" s="45"/>
      <c r="G4249" s="45"/>
      <c r="H4249" s="45"/>
      <c r="I4249" s="44"/>
      <c r="J4249" s="44"/>
      <c r="K4249" s="44"/>
      <c r="L4249" s="46"/>
      <c r="M4249" s="6" t="s">
        <v>110</v>
      </c>
      <c r="N4249" s="55">
        <f>P4249*1.375</f>
        <v>1650</v>
      </c>
      <c r="O4249" s="52"/>
      <c r="P4249" s="63">
        <v>1200</v>
      </c>
      <c r="Q4249" s="52"/>
      <c r="R4249" s="6" t="s">
        <v>111</v>
      </c>
      <c r="S4249" s="55">
        <v>1000</v>
      </c>
      <c r="T4249" s="295">
        <v>655</v>
      </c>
      <c r="U4249" s="57" t="s">
        <v>112</v>
      </c>
      <c r="V4249" s="58">
        <f t="shared" si="834"/>
        <v>2300.0556000000001</v>
      </c>
      <c r="W4249" s="62">
        <v>1765.2</v>
      </c>
      <c r="Y4249" s="6" t="s">
        <v>42</v>
      </c>
      <c r="Z4249" s="55">
        <f t="shared" ref="Z4249:Z4254" si="836">AA4249*1.32</f>
        <v>7260</v>
      </c>
      <c r="AA4249" s="56">
        <v>5500</v>
      </c>
    </row>
    <row r="4250" spans="1:27" ht="15" customHeight="1" x14ac:dyDescent="0.2">
      <c r="A4250" s="45"/>
      <c r="B4250" s="53" t="s">
        <v>8</v>
      </c>
      <c r="C4250" s="15">
        <f>I4237</f>
        <v>0</v>
      </c>
      <c r="D4250" s="54">
        <f>S4251*C4250</f>
        <v>0</v>
      </c>
      <c r="E4250" s="34">
        <f>T4251*C4250</f>
        <v>0</v>
      </c>
      <c r="F4250" s="45"/>
      <c r="G4250" s="45"/>
      <c r="H4250" s="45"/>
      <c r="I4250" s="44"/>
      <c r="J4250" s="44"/>
      <c r="K4250" s="44"/>
      <c r="L4250" s="46"/>
      <c r="M4250" s="6" t="s">
        <v>27</v>
      </c>
      <c r="N4250" s="55">
        <f>P4250*1.411</f>
        <v>1552.1000000000001</v>
      </c>
      <c r="O4250" s="52"/>
      <c r="P4250" s="64">
        <v>1100</v>
      </c>
      <c r="Q4250" s="65"/>
      <c r="R4250" s="6" t="s">
        <v>113</v>
      </c>
      <c r="S4250" s="55">
        <v>1000</v>
      </c>
      <c r="T4250" s="295">
        <v>655</v>
      </c>
      <c r="U4250" s="57" t="s">
        <v>114</v>
      </c>
      <c r="V4250" s="58">
        <f t="shared" si="834"/>
        <v>1070.31026</v>
      </c>
      <c r="W4250" s="59">
        <v>821.42</v>
      </c>
      <c r="Y4250" s="6" t="s">
        <v>115</v>
      </c>
      <c r="Z4250" s="55">
        <f t="shared" si="836"/>
        <v>7260</v>
      </c>
      <c r="AA4250" s="56">
        <v>5500</v>
      </c>
    </row>
    <row r="4251" spans="1:27" ht="15" customHeight="1" x14ac:dyDescent="0.2">
      <c r="A4251" s="45"/>
      <c r="B4251" s="53" t="s">
        <v>116</v>
      </c>
      <c r="C4251" s="15">
        <f>J4237</f>
        <v>0</v>
      </c>
      <c r="D4251" s="54">
        <f t="shared" ref="D4251:D4252" si="837">S4256*C4251</f>
        <v>0</v>
      </c>
      <c r="E4251" s="34">
        <f t="shared" ref="E4251:E4252" si="838">D4314*C4251</f>
        <v>0</v>
      </c>
      <c r="F4251" s="45"/>
      <c r="G4251" s="45"/>
      <c r="H4251" s="45"/>
      <c r="I4251" s="44"/>
      <c r="J4251" s="44"/>
      <c r="K4251" s="44"/>
      <c r="L4251" s="46"/>
      <c r="M4251" s="6" t="s">
        <v>28</v>
      </c>
      <c r="N4251" s="55">
        <f t="shared" ref="N4251:N4255" si="839">P4251*1.4</f>
        <v>1260</v>
      </c>
      <c r="O4251" s="52"/>
      <c r="P4251" s="64">
        <v>900</v>
      </c>
      <c r="Q4251" s="65"/>
      <c r="R4251" s="6" t="s">
        <v>117</v>
      </c>
      <c r="S4251" s="55">
        <v>1600</v>
      </c>
      <c r="T4251" s="296">
        <v>1285</v>
      </c>
      <c r="U4251" s="66" t="s">
        <v>118</v>
      </c>
      <c r="V4251" s="58">
        <f t="shared" si="834"/>
        <v>1240.1953999999998</v>
      </c>
      <c r="W4251" s="62">
        <v>951.8</v>
      </c>
      <c r="Y4251" s="6" t="s">
        <v>119</v>
      </c>
      <c r="Z4251" s="55">
        <f>AA4251*1.318</f>
        <v>6853.6</v>
      </c>
      <c r="AA4251" s="56">
        <v>5200</v>
      </c>
    </row>
    <row r="4252" spans="1:27" ht="15" customHeight="1" x14ac:dyDescent="0.2">
      <c r="A4252" s="45"/>
      <c r="B4252" s="53" t="s">
        <v>10</v>
      </c>
      <c r="C4252" s="15">
        <f>K4237</f>
        <v>9</v>
      </c>
      <c r="D4252" s="54">
        <f t="shared" si="837"/>
        <v>32322.239999999998</v>
      </c>
      <c r="E4252" s="34">
        <f>T4257*C4252</f>
        <v>22446</v>
      </c>
      <c r="F4252" s="45"/>
      <c r="G4252" s="45"/>
      <c r="H4252" s="45"/>
      <c r="I4252" s="44"/>
      <c r="J4252" s="44"/>
      <c r="K4252" s="44"/>
      <c r="L4252" s="46"/>
      <c r="M4252" s="6" t="s">
        <v>120</v>
      </c>
      <c r="N4252" s="55">
        <f t="shared" si="839"/>
        <v>1889.9999999999998</v>
      </c>
      <c r="O4252" s="52"/>
      <c r="P4252" s="67">
        <v>1350</v>
      </c>
      <c r="Q4252" s="65"/>
      <c r="R4252" s="6" t="s">
        <v>121</v>
      </c>
      <c r="S4252" s="55">
        <f>T4252*1.4</f>
        <v>1230.5999999999999</v>
      </c>
      <c r="T4252" s="295">
        <v>879</v>
      </c>
      <c r="U4252" s="6" t="s">
        <v>122</v>
      </c>
      <c r="V4252" s="58">
        <f t="shared" si="834"/>
        <v>8404.35</v>
      </c>
      <c r="W4252" s="59">
        <v>6450</v>
      </c>
      <c r="Y4252" s="6" t="s">
        <v>123</v>
      </c>
      <c r="Z4252" s="55">
        <f t="shared" si="836"/>
        <v>10560</v>
      </c>
      <c r="AA4252" s="56">
        <v>8000</v>
      </c>
    </row>
    <row r="4253" spans="1:27" ht="15" customHeight="1" thickBot="1" x14ac:dyDescent="0.25">
      <c r="A4253" s="45"/>
      <c r="B4253" s="53" t="s">
        <v>124</v>
      </c>
      <c r="C4253" s="15">
        <f>L4237</f>
        <v>6</v>
      </c>
      <c r="D4253" s="54">
        <f>S4253*C4253</f>
        <v>6618.24</v>
      </c>
      <c r="E4253" s="34">
        <f>T4253*C4253</f>
        <v>4596</v>
      </c>
      <c r="F4253" s="68" t="s">
        <v>92</v>
      </c>
      <c r="G4253" s="69"/>
      <c r="H4253" s="45"/>
      <c r="I4253" s="44"/>
      <c r="J4253" s="44"/>
      <c r="K4253" s="44"/>
      <c r="L4253" s="46"/>
      <c r="M4253" s="6" t="s">
        <v>125</v>
      </c>
      <c r="N4253" s="55">
        <f t="shared" si="839"/>
        <v>1889.9999999999998</v>
      </c>
      <c r="O4253" s="52"/>
      <c r="P4253" s="67">
        <v>1350</v>
      </c>
      <c r="Q4253" s="65"/>
      <c r="R4253" s="6" t="s">
        <v>126</v>
      </c>
      <c r="S4253" s="55">
        <f>T4253*1.44</f>
        <v>1103.04</v>
      </c>
      <c r="T4253" s="295">
        <v>766</v>
      </c>
      <c r="U4253" s="6" t="s">
        <v>127</v>
      </c>
      <c r="V4253" s="58">
        <f t="shared" si="834"/>
        <v>0</v>
      </c>
      <c r="W4253" s="70"/>
      <c r="Y4253" s="6" t="s">
        <v>128</v>
      </c>
      <c r="Z4253" s="55">
        <f t="shared" si="836"/>
        <v>10560</v>
      </c>
      <c r="AA4253" s="56">
        <v>8000</v>
      </c>
    </row>
    <row r="4254" spans="1:27" ht="15" customHeight="1" thickTop="1" x14ac:dyDescent="0.2">
      <c r="A4254" s="45"/>
      <c r="B4254" s="53" t="s">
        <v>129</v>
      </c>
      <c r="C4254" s="15">
        <f>M4237</f>
        <v>0</v>
      </c>
      <c r="D4254" s="54">
        <f t="shared" ref="D4254:D4255" si="840">S4258*C4254</f>
        <v>0</v>
      </c>
      <c r="E4254" s="34">
        <f t="shared" ref="E4254:E4255" si="841">D4316*C4254</f>
        <v>0</v>
      </c>
      <c r="F4254" s="68" t="s">
        <v>130</v>
      </c>
      <c r="G4254" s="71">
        <f>D4298*0.33</f>
        <v>118100.38377720001</v>
      </c>
      <c r="H4254" s="45"/>
      <c r="I4254" s="44"/>
      <c r="J4254" s="44"/>
      <c r="K4254" s="44"/>
      <c r="L4254" s="46"/>
      <c r="M4254" s="6" t="s">
        <v>131</v>
      </c>
      <c r="N4254" s="55">
        <f t="shared" si="839"/>
        <v>700</v>
      </c>
      <c r="O4254" s="52"/>
      <c r="P4254" s="67">
        <v>500</v>
      </c>
      <c r="Q4254" s="65"/>
      <c r="R4254" s="6"/>
      <c r="S4254" s="55"/>
      <c r="T4254" s="297"/>
      <c r="U4254" s="57" t="s">
        <v>132</v>
      </c>
      <c r="V4254" s="58">
        <f t="shared" si="834"/>
        <v>8800.4619999999995</v>
      </c>
      <c r="W4254" s="70">
        <v>6754</v>
      </c>
      <c r="Y4254" s="6" t="s">
        <v>133</v>
      </c>
      <c r="Z4254" s="55">
        <f t="shared" si="836"/>
        <v>7260</v>
      </c>
      <c r="AA4254" s="56">
        <v>5500</v>
      </c>
    </row>
    <row r="4255" spans="1:27" ht="15" customHeight="1" x14ac:dyDescent="0.2">
      <c r="A4255" s="45"/>
      <c r="B4255" s="53" t="s">
        <v>134</v>
      </c>
      <c r="C4255" s="15">
        <f>N4237</f>
        <v>3</v>
      </c>
      <c r="D4255" s="54">
        <f t="shared" si="840"/>
        <v>20701.800000000003</v>
      </c>
      <c r="E4255" s="34">
        <f t="shared" si="841"/>
        <v>13290</v>
      </c>
      <c r="F4255" s="68" t="s">
        <v>135</v>
      </c>
      <c r="G4255" s="72">
        <f>D4298-F4298</f>
        <v>357879.95084</v>
      </c>
      <c r="H4255" s="45"/>
      <c r="I4255" s="44"/>
      <c r="J4255" s="44"/>
      <c r="K4255" s="44"/>
      <c r="L4255" s="46"/>
      <c r="M4255" s="6" t="s">
        <v>136</v>
      </c>
      <c r="N4255" s="55">
        <f t="shared" si="839"/>
        <v>1400</v>
      </c>
      <c r="O4255" s="52"/>
      <c r="P4255" s="67">
        <v>1000</v>
      </c>
      <c r="Q4255" s="65"/>
      <c r="R4255" s="6"/>
      <c r="S4255" s="55"/>
      <c r="T4255" s="297"/>
      <c r="U4255" s="57" t="s">
        <v>137</v>
      </c>
      <c r="V4255" s="58">
        <f t="shared" si="834"/>
        <v>6350.8220000000001</v>
      </c>
      <c r="W4255" s="73">
        <v>4874</v>
      </c>
      <c r="Y4255" s="6" t="s">
        <v>39</v>
      </c>
      <c r="Z4255" s="55">
        <f>AA4255*1.321</f>
        <v>8454.4</v>
      </c>
      <c r="AA4255" s="56">
        <v>6400</v>
      </c>
    </row>
    <row r="4256" spans="1:27" ht="15" customHeight="1" x14ac:dyDescent="0.35">
      <c r="A4256" s="45"/>
      <c r="B4256" s="53" t="s">
        <v>138</v>
      </c>
      <c r="C4256" s="15">
        <f>P4237</f>
        <v>0</v>
      </c>
      <c r="D4256" s="54">
        <f>S4261*C4256</f>
        <v>0</v>
      </c>
      <c r="E4256" s="34">
        <f>D4319*C4256</f>
        <v>0</v>
      </c>
      <c r="F4256" s="68" t="s">
        <v>139</v>
      </c>
      <c r="G4256" s="74">
        <f>D4298-E4298</f>
        <v>111016.67084000001</v>
      </c>
      <c r="H4256" s="45"/>
      <c r="I4256" s="44"/>
      <c r="J4256" s="44"/>
      <c r="K4256" s="44"/>
      <c r="L4256" s="46"/>
      <c r="M4256" s="6" t="s">
        <v>140</v>
      </c>
      <c r="N4256" s="55"/>
      <c r="O4256" s="52"/>
      <c r="P4256" s="67"/>
      <c r="Q4256" s="65"/>
      <c r="R4256" s="6" t="s">
        <v>141</v>
      </c>
      <c r="S4256" s="55">
        <v>1850.8</v>
      </c>
      <c r="T4256" s="295">
        <v>1322</v>
      </c>
      <c r="U4256" s="57" t="s">
        <v>142</v>
      </c>
      <c r="V4256" s="58">
        <f t="shared" si="834"/>
        <v>8800.4619999999995</v>
      </c>
      <c r="W4256" s="73">
        <v>6754</v>
      </c>
      <c r="Y4256" s="6" t="s">
        <v>143</v>
      </c>
      <c r="Z4256" s="55">
        <f>AA4256*1.32</f>
        <v>3564</v>
      </c>
      <c r="AA4256" s="56">
        <v>2700</v>
      </c>
    </row>
    <row r="4257" spans="1:27" ht="15" customHeight="1" x14ac:dyDescent="0.2">
      <c r="A4257" s="45"/>
      <c r="B4257" s="53" t="s">
        <v>14</v>
      </c>
      <c r="C4257" s="15">
        <f>O4237</f>
        <v>0</v>
      </c>
      <c r="D4257" s="54">
        <f>S4260*C4257</f>
        <v>0</v>
      </c>
      <c r="E4257" s="34">
        <f>D4318*C4257</f>
        <v>0</v>
      </c>
      <c r="F4257" s="61"/>
      <c r="G4257" s="61"/>
      <c r="H4257" s="45"/>
      <c r="I4257" s="44"/>
      <c r="J4257" s="44"/>
      <c r="K4257" s="44"/>
      <c r="L4257" s="46"/>
      <c r="M4257" s="6"/>
      <c r="N4257" s="55"/>
      <c r="O4257" s="52"/>
      <c r="P4257" s="67"/>
      <c r="Q4257" s="65"/>
      <c r="R4257" s="6" t="s">
        <v>144</v>
      </c>
      <c r="S4257" s="55">
        <f>T4257*1.44</f>
        <v>3591.3599999999997</v>
      </c>
      <c r="T4257" s="295">
        <v>2494</v>
      </c>
      <c r="U4257" s="57" t="s">
        <v>145</v>
      </c>
      <c r="V4257" s="58">
        <f t="shared" si="834"/>
        <v>8800.4619999999995</v>
      </c>
      <c r="W4257" s="73">
        <v>6754</v>
      </c>
      <c r="AA4257" s="46"/>
    </row>
    <row r="4258" spans="1:27" ht="15" customHeight="1" x14ac:dyDescent="0.2">
      <c r="A4258" s="45"/>
      <c r="B4258" s="53" t="s">
        <v>16</v>
      </c>
      <c r="C4258" s="15">
        <f>Q4237</f>
        <v>0</v>
      </c>
      <c r="D4258" s="54">
        <f>S4263*C4258</f>
        <v>0</v>
      </c>
      <c r="E4258" s="34"/>
      <c r="F4258" s="61"/>
      <c r="G4258" s="61"/>
      <c r="H4258" s="45"/>
      <c r="I4258" s="44"/>
      <c r="J4258" s="44"/>
      <c r="K4258" s="44"/>
      <c r="L4258" s="46"/>
      <c r="M4258" s="6" t="s">
        <v>146</v>
      </c>
      <c r="N4258" s="55">
        <f t="shared" ref="N4258:N4259" si="842">P4258*1.4</f>
        <v>6020</v>
      </c>
      <c r="O4258" s="52"/>
      <c r="P4258" s="67">
        <v>4300</v>
      </c>
      <c r="Q4258" s="65"/>
      <c r="R4258" s="6" t="s">
        <v>147</v>
      </c>
      <c r="S4258" s="55">
        <v>6101.2</v>
      </c>
      <c r="T4258" s="295">
        <v>4380</v>
      </c>
      <c r="U4258" s="46"/>
      <c r="V4258" s="46"/>
      <c r="W4258" s="46"/>
      <c r="X4258" s="46"/>
      <c r="Y4258" s="46"/>
      <c r="Z4258" s="46"/>
    </row>
    <row r="4259" spans="1:27" ht="15" customHeight="1" x14ac:dyDescent="0.2">
      <c r="A4259" s="45"/>
      <c r="B4259" s="320" t="s">
        <v>148</v>
      </c>
      <c r="C4259" s="33"/>
      <c r="D4259" s="75">
        <f t="shared" ref="D4259:E4259" si="843">SUM(D4245:D4258)</f>
        <v>161664.68</v>
      </c>
      <c r="E4259" s="75">
        <f t="shared" si="843"/>
        <v>110561</v>
      </c>
      <c r="F4259" s="75"/>
      <c r="G4259" s="33"/>
      <c r="H4259" s="45"/>
      <c r="I4259" s="44"/>
      <c r="J4259" s="44"/>
      <c r="K4259" s="44"/>
      <c r="L4259" s="46"/>
      <c r="M4259" s="6" t="s">
        <v>149</v>
      </c>
      <c r="N4259" s="55">
        <f t="shared" si="842"/>
        <v>3360</v>
      </c>
      <c r="O4259" s="52"/>
      <c r="P4259" s="67">
        <v>2400</v>
      </c>
      <c r="Q4259" s="65"/>
      <c r="R4259" s="6" t="s">
        <v>150</v>
      </c>
      <c r="S4259" s="55">
        <v>6900.6</v>
      </c>
      <c r="T4259" s="295">
        <v>4920</v>
      </c>
      <c r="U4259" s="46"/>
      <c r="V4259" s="46"/>
      <c r="W4259" s="46"/>
      <c r="X4259" s="46"/>
      <c r="Y4259" s="46"/>
      <c r="Z4259" s="46"/>
      <c r="AA4259" s="46"/>
    </row>
    <row r="4260" spans="1:27" ht="15" customHeight="1" x14ac:dyDescent="0.2">
      <c r="A4260" s="45"/>
      <c r="B4260" s="317" t="s">
        <v>24</v>
      </c>
      <c r="C4260" s="319">
        <f>Y4237</f>
        <v>1</v>
      </c>
      <c r="D4260" s="54">
        <f t="shared" ref="D4260:D4262" si="844">V4249*C4260</f>
        <v>2300.0556000000001</v>
      </c>
      <c r="E4260" s="34">
        <f t="shared" ref="E4260:E4262" si="845">W4249*C4260</f>
        <v>1765.2</v>
      </c>
      <c r="F4260" s="45"/>
      <c r="G4260" s="45"/>
      <c r="H4260" s="45"/>
      <c r="I4260" s="44"/>
      <c r="J4260" s="44"/>
      <c r="K4260" s="44"/>
      <c r="L4260" s="46"/>
      <c r="M4260" s="6" t="s">
        <v>151</v>
      </c>
      <c r="N4260" s="55">
        <f>P4260*1.45</f>
        <v>6525</v>
      </c>
      <c r="O4260" s="52"/>
      <c r="P4260" s="67">
        <v>4500</v>
      </c>
      <c r="Q4260" s="65"/>
      <c r="R4260" s="6" t="s">
        <v>152</v>
      </c>
      <c r="S4260" s="55">
        <v>6900.6</v>
      </c>
      <c r="T4260" s="295">
        <v>4920</v>
      </c>
      <c r="U4260" s="46"/>
      <c r="V4260" s="46"/>
      <c r="W4260" s="46"/>
      <c r="X4260" s="46"/>
      <c r="Y4260" s="46"/>
      <c r="Z4260" s="46"/>
      <c r="AA4260" s="46"/>
    </row>
    <row r="4261" spans="1:27" ht="15" customHeight="1" x14ac:dyDescent="0.2">
      <c r="A4261" s="45"/>
      <c r="B4261" s="317" t="s">
        <v>153</v>
      </c>
      <c r="C4261" s="319">
        <f>Z4237</f>
        <v>4</v>
      </c>
      <c r="D4261" s="54">
        <f t="shared" si="844"/>
        <v>4281.2410399999999</v>
      </c>
      <c r="E4261" s="34">
        <f t="shared" si="845"/>
        <v>3285.68</v>
      </c>
      <c r="F4261" s="45"/>
      <c r="G4261" s="45"/>
      <c r="H4261" s="45"/>
      <c r="I4261" s="44"/>
      <c r="J4261" s="44"/>
      <c r="K4261" s="44"/>
      <c r="L4261" s="46"/>
      <c r="M4261" s="6" t="s">
        <v>154</v>
      </c>
      <c r="N4261" s="55">
        <f t="shared" ref="N4261:N4262" si="846">P4261*1.4</f>
        <v>5250</v>
      </c>
      <c r="O4261" s="52"/>
      <c r="P4261" s="67">
        <v>3750</v>
      </c>
      <c r="Q4261" s="65"/>
      <c r="R4261" s="6" t="s">
        <v>155</v>
      </c>
      <c r="S4261" s="55">
        <v>8050</v>
      </c>
      <c r="T4261" s="295">
        <v>5770</v>
      </c>
      <c r="U4261" s="46"/>
      <c r="V4261" s="46"/>
      <c r="W4261" s="46"/>
      <c r="X4261" s="46"/>
      <c r="Y4261" s="46"/>
      <c r="Z4261" s="46"/>
      <c r="AA4261" s="46"/>
    </row>
    <row r="4262" spans="1:27" ht="15" customHeight="1" x14ac:dyDescent="0.2">
      <c r="A4262" s="45"/>
      <c r="B4262" s="317" t="s">
        <v>26</v>
      </c>
      <c r="C4262" s="319">
        <f>AA4237</f>
        <v>3</v>
      </c>
      <c r="D4262" s="54">
        <f t="shared" si="844"/>
        <v>3720.5861999999997</v>
      </c>
      <c r="E4262" s="34">
        <f t="shared" si="845"/>
        <v>2855.3999999999996</v>
      </c>
      <c r="F4262" s="45"/>
      <c r="G4262" s="45"/>
      <c r="H4262" s="45"/>
      <c r="I4262" s="44"/>
      <c r="J4262" s="44"/>
      <c r="K4262" s="44"/>
      <c r="L4262" s="46"/>
      <c r="M4262" s="6" t="s">
        <v>156</v>
      </c>
      <c r="N4262" s="55">
        <f t="shared" si="846"/>
        <v>7419.9999999999991</v>
      </c>
      <c r="O4262" s="52"/>
      <c r="P4262" s="67">
        <v>5300</v>
      </c>
      <c r="Q4262" s="65"/>
      <c r="R4262" s="6" t="s">
        <v>157</v>
      </c>
      <c r="S4262" s="55">
        <v>8000</v>
      </c>
      <c r="T4262" s="295">
        <v>3600</v>
      </c>
      <c r="U4262" s="46"/>
      <c r="V4262" s="46"/>
      <c r="W4262" s="46"/>
      <c r="X4262" s="46"/>
      <c r="Y4262" s="46"/>
      <c r="Z4262" s="46"/>
      <c r="AA4262" s="46"/>
    </row>
    <row r="4263" spans="1:27" ht="15" customHeight="1" x14ac:dyDescent="0.2">
      <c r="A4263" s="45"/>
      <c r="B4263" s="318" t="s">
        <v>158</v>
      </c>
      <c r="C4263" s="319">
        <f>R4237</f>
        <v>0</v>
      </c>
      <c r="D4263" s="54">
        <f>V4246*C4263</f>
        <v>0</v>
      </c>
      <c r="E4263" s="34">
        <f t="shared" ref="E4263:E4265" si="847">J4312*C4263</f>
        <v>0</v>
      </c>
      <c r="F4263" s="45"/>
      <c r="G4263" s="45"/>
      <c r="H4263" s="45"/>
      <c r="I4263" s="44"/>
      <c r="J4263" s="44"/>
      <c r="K4263" s="44"/>
      <c r="L4263" s="46"/>
      <c r="M4263" s="6"/>
      <c r="N4263" s="55"/>
      <c r="O4263" s="52"/>
      <c r="P4263" s="67"/>
      <c r="Q4263" s="65"/>
      <c r="R4263" s="6" t="s">
        <v>16</v>
      </c>
      <c r="S4263" s="55">
        <v>1500</v>
      </c>
      <c r="T4263" s="298">
        <v>1300</v>
      </c>
      <c r="U4263" s="46"/>
      <c r="V4263" s="46"/>
      <c r="W4263" s="46"/>
      <c r="X4263" s="46"/>
      <c r="Y4263" s="46"/>
      <c r="Z4263" s="46"/>
      <c r="AA4263" s="46"/>
    </row>
    <row r="4264" spans="1:27" ht="15" customHeight="1" x14ac:dyDescent="0.2">
      <c r="A4264" s="45"/>
      <c r="B4264" s="321" t="s">
        <v>159</v>
      </c>
      <c r="C4264" s="15">
        <f>T4237</f>
        <v>0</v>
      </c>
      <c r="D4264" s="54">
        <f t="shared" ref="D4264:D4265" si="848">V4246*C4264</f>
        <v>0</v>
      </c>
      <c r="E4264" s="34">
        <f t="shared" si="847"/>
        <v>0</v>
      </c>
      <c r="F4264" s="45"/>
      <c r="G4264" s="45"/>
      <c r="H4264" s="45"/>
      <c r="I4264" s="44"/>
      <c r="J4264" s="44"/>
      <c r="K4264" s="44"/>
      <c r="L4264" s="46"/>
      <c r="M4264" s="6" t="s">
        <v>160</v>
      </c>
      <c r="N4264" s="55"/>
      <c r="O4264" s="52"/>
      <c r="P4264" s="67"/>
      <c r="Q4264" s="65"/>
      <c r="R4264" s="46"/>
      <c r="S4264" s="46"/>
      <c r="T4264" s="46"/>
      <c r="U4264" s="46"/>
      <c r="V4264" s="46"/>
      <c r="W4264" s="46"/>
      <c r="X4264" s="46"/>
      <c r="Y4264" s="46"/>
      <c r="Z4264" s="46"/>
      <c r="AA4264" s="46"/>
    </row>
    <row r="4265" spans="1:27" ht="15" customHeight="1" x14ac:dyDescent="0.2">
      <c r="A4265" s="45"/>
      <c r="B4265" s="79" t="s">
        <v>161</v>
      </c>
      <c r="C4265" s="80">
        <f>S4237</f>
        <v>0</v>
      </c>
      <c r="D4265" s="81">
        <f t="shared" si="848"/>
        <v>0</v>
      </c>
      <c r="E4265" s="34">
        <f t="shared" si="847"/>
        <v>0</v>
      </c>
      <c r="F4265" s="45"/>
      <c r="G4265" s="45"/>
      <c r="H4265" s="45"/>
      <c r="I4265" s="44"/>
      <c r="J4265" s="44"/>
      <c r="K4265" s="44"/>
      <c r="L4265" s="46"/>
      <c r="M4265" s="6"/>
      <c r="N4265" s="55"/>
      <c r="O4265" s="52"/>
      <c r="P4265" s="67"/>
      <c r="Q4265" s="65"/>
      <c r="R4265" s="46"/>
      <c r="S4265" s="46"/>
      <c r="T4265" s="46"/>
      <c r="U4265" s="46"/>
      <c r="V4265" s="46"/>
      <c r="W4265" s="46"/>
      <c r="X4265" s="46"/>
      <c r="Y4265" s="46"/>
      <c r="Z4265" s="46"/>
      <c r="AA4265" s="46"/>
    </row>
    <row r="4266" spans="1:27" ht="15" customHeight="1" x14ac:dyDescent="0.2">
      <c r="A4266" s="45"/>
      <c r="B4266" s="78" t="s">
        <v>20</v>
      </c>
      <c r="C4266" s="15">
        <f>U4237</f>
        <v>4</v>
      </c>
      <c r="D4266" s="81">
        <f>V4255*C4266</f>
        <v>25403.288</v>
      </c>
      <c r="E4266" s="34">
        <f>W4255*C4266</f>
        <v>19496</v>
      </c>
      <c r="F4266" s="45"/>
      <c r="G4266" s="45"/>
      <c r="H4266" s="45"/>
      <c r="I4266" s="44"/>
      <c r="J4266" s="44"/>
      <c r="K4266" s="44"/>
      <c r="L4266" s="46"/>
      <c r="M4266" s="6" t="s">
        <v>162</v>
      </c>
      <c r="N4266" s="55">
        <f>P4266*1.4</f>
        <v>1540</v>
      </c>
      <c r="O4266" s="52"/>
      <c r="P4266" s="67">
        <v>1100</v>
      </c>
      <c r="Q4266" s="65"/>
      <c r="R4266" s="46"/>
      <c r="S4266" s="46"/>
      <c r="T4266" s="46"/>
      <c r="U4266" s="46"/>
      <c r="V4266" s="46"/>
      <c r="W4266" s="46"/>
      <c r="X4266" s="46"/>
      <c r="Y4266" s="46"/>
      <c r="Z4266" s="46"/>
      <c r="AA4266" s="46"/>
    </row>
    <row r="4267" spans="1:27" ht="15" customHeight="1" x14ac:dyDescent="0.2">
      <c r="A4267" s="45"/>
      <c r="B4267" s="78" t="s">
        <v>163</v>
      </c>
      <c r="C4267" s="15">
        <f>V4237</f>
        <v>0</v>
      </c>
      <c r="D4267" s="81">
        <f t="shared" ref="D4267:D4268" si="849">V4249*C4267</f>
        <v>0</v>
      </c>
      <c r="E4267" s="34">
        <f>W4254*C4267</f>
        <v>0</v>
      </c>
      <c r="F4267" s="45"/>
      <c r="G4267" s="45"/>
      <c r="H4267" s="45"/>
      <c r="I4267" s="44"/>
      <c r="J4267" s="44"/>
      <c r="K4267" s="44"/>
      <c r="L4267" s="46"/>
      <c r="M4267" s="6" t="s">
        <v>164</v>
      </c>
      <c r="N4267" s="55">
        <f t="shared" ref="N4267:N4268" si="850">P4267*1.4</f>
        <v>1540</v>
      </c>
      <c r="O4267" s="52"/>
      <c r="P4267" s="67">
        <v>1100</v>
      </c>
      <c r="Q4267" s="65"/>
      <c r="R4267" s="46"/>
      <c r="S4267" s="46"/>
      <c r="T4267" s="46"/>
      <c r="U4267" s="46"/>
      <c r="V4267" s="46"/>
      <c r="W4267" s="46"/>
      <c r="X4267" s="46"/>
      <c r="Y4267" s="46"/>
      <c r="Z4267" s="46"/>
      <c r="AA4267" s="46"/>
    </row>
    <row r="4268" spans="1:27" ht="15" customHeight="1" x14ac:dyDescent="0.2">
      <c r="A4268" s="45"/>
      <c r="B4268" s="78" t="s">
        <v>165</v>
      </c>
      <c r="C4268" s="15">
        <f>W4237</f>
        <v>0</v>
      </c>
      <c r="D4268" s="81">
        <f t="shared" si="849"/>
        <v>0</v>
      </c>
      <c r="E4268" s="34">
        <f>J4317*C4268</f>
        <v>0</v>
      </c>
      <c r="F4268" s="45"/>
      <c r="G4268" s="45"/>
      <c r="H4268" s="45"/>
      <c r="I4268" s="44"/>
      <c r="J4268" s="44"/>
      <c r="K4268" s="44"/>
      <c r="L4268" s="46"/>
      <c r="M4268" s="6" t="s">
        <v>166</v>
      </c>
      <c r="N4268" s="55">
        <f t="shared" si="850"/>
        <v>1540</v>
      </c>
      <c r="O4268" s="52"/>
      <c r="P4268" s="67">
        <v>1100</v>
      </c>
      <c r="Q4268" s="65"/>
      <c r="R4268" s="46"/>
      <c r="S4268" s="46"/>
      <c r="T4268" s="46"/>
      <c r="U4268" s="46"/>
      <c r="V4268" s="46"/>
      <c r="W4268" s="46"/>
      <c r="X4268" s="46"/>
      <c r="Y4268" s="46"/>
      <c r="Z4268" s="46"/>
      <c r="AA4268" s="46"/>
    </row>
    <row r="4269" spans="1:27" ht="15" customHeight="1" x14ac:dyDescent="0.2">
      <c r="A4269" s="45"/>
      <c r="B4269" s="53" t="s">
        <v>23</v>
      </c>
      <c r="C4269" s="15">
        <f>X4237</f>
        <v>0</v>
      </c>
      <c r="D4269" s="81">
        <f>V4247*C4269</f>
        <v>0</v>
      </c>
      <c r="E4269" s="34">
        <f>W4247*C4269</f>
        <v>0</v>
      </c>
      <c r="F4269" s="45"/>
      <c r="G4269" s="45"/>
      <c r="H4269" s="45"/>
      <c r="I4269" s="44"/>
      <c r="J4269" s="44"/>
      <c r="K4269" s="44"/>
      <c r="L4269" s="46"/>
      <c r="M4269" s="6" t="s">
        <v>167</v>
      </c>
      <c r="N4269" s="55">
        <f>P4269*1.39</f>
        <v>1251</v>
      </c>
      <c r="O4269" s="52"/>
      <c r="P4269" s="67">
        <v>900</v>
      </c>
      <c r="Q4269" s="65"/>
      <c r="R4269" s="46"/>
      <c r="S4269" s="46"/>
      <c r="T4269" s="46"/>
      <c r="U4269" s="46"/>
      <c r="V4269" s="46"/>
      <c r="W4269" s="46"/>
      <c r="X4269" s="46"/>
      <c r="Y4269" s="46"/>
      <c r="Z4269" s="46"/>
      <c r="AA4269" s="46"/>
    </row>
    <row r="4270" spans="1:27" ht="15" customHeight="1" x14ac:dyDescent="0.2">
      <c r="A4270" s="45"/>
      <c r="B4270" s="49" t="s">
        <v>95</v>
      </c>
      <c r="C4270" s="33"/>
      <c r="D4270" s="75">
        <f t="shared" ref="D4270:E4270" si="851">SUM(D4260:D4269)</f>
        <v>35705.170839999999</v>
      </c>
      <c r="E4270" s="82">
        <f t="shared" si="851"/>
        <v>27402.28</v>
      </c>
      <c r="F4270" s="45"/>
      <c r="G4270" s="45"/>
      <c r="H4270" s="45"/>
      <c r="I4270" s="44"/>
      <c r="J4270" s="44"/>
      <c r="K4270" s="44"/>
      <c r="L4270" s="46"/>
      <c r="M4270" s="6" t="s">
        <v>168</v>
      </c>
      <c r="N4270" s="55">
        <f>P4270*1.42</f>
        <v>852</v>
      </c>
      <c r="O4270" s="52"/>
      <c r="P4270" s="67">
        <v>600</v>
      </c>
      <c r="Q4270" s="65"/>
      <c r="R4270" s="46"/>
      <c r="S4270" s="46"/>
      <c r="T4270" s="46"/>
      <c r="U4270" s="46"/>
      <c r="V4270" s="46"/>
      <c r="W4270" s="46"/>
      <c r="X4270" s="46"/>
      <c r="Y4270" s="46"/>
      <c r="Z4270" s="46"/>
      <c r="AA4270" s="46"/>
    </row>
    <row r="4271" spans="1:27" ht="15" customHeight="1" x14ac:dyDescent="0.2">
      <c r="A4271" s="45"/>
      <c r="B4271" s="53" t="s">
        <v>36</v>
      </c>
      <c r="C4271" s="15">
        <f>AL4237</f>
        <v>8</v>
      </c>
      <c r="D4271" s="83">
        <f>N4266*C4271</f>
        <v>12320</v>
      </c>
      <c r="E4271" s="34">
        <f>P4266*C4271</f>
        <v>8800</v>
      </c>
      <c r="F4271" s="45"/>
      <c r="G4271" s="45"/>
      <c r="H4271" s="45"/>
      <c r="I4271" s="44"/>
      <c r="J4271" s="44"/>
      <c r="K4271" s="44"/>
      <c r="L4271" s="46"/>
      <c r="M4271" s="46"/>
      <c r="N4271" s="46"/>
      <c r="O4271" s="46"/>
      <c r="P4271" s="46"/>
      <c r="Q4271" s="46"/>
      <c r="R4271" s="46"/>
      <c r="S4271" s="46"/>
      <c r="T4271" s="46"/>
      <c r="U4271" s="46"/>
      <c r="V4271" s="46"/>
      <c r="W4271" s="46"/>
      <c r="X4271" s="46"/>
      <c r="Y4271" s="46"/>
      <c r="Z4271" s="46"/>
      <c r="AA4271" s="46"/>
    </row>
    <row r="4272" spans="1:27" ht="15" customHeight="1" x14ac:dyDescent="0.2">
      <c r="A4272" s="45"/>
      <c r="B4272" s="53" t="s">
        <v>35</v>
      </c>
      <c r="C4272" s="15">
        <f>AK4237</f>
        <v>10</v>
      </c>
      <c r="D4272" s="83">
        <f t="shared" ref="D4272:D4274" si="852">N4268*C4272</f>
        <v>15400</v>
      </c>
      <c r="E4272" s="34">
        <f t="shared" ref="E4272:E4274" si="853">P4268*C4272</f>
        <v>11000</v>
      </c>
      <c r="F4272" s="45"/>
      <c r="G4272" s="45"/>
      <c r="H4272" s="45"/>
      <c r="L4272" s="24"/>
      <c r="M4272" s="24"/>
      <c r="N4272" s="24"/>
      <c r="O4272" s="24"/>
      <c r="P4272" s="24"/>
      <c r="Q4272" s="24"/>
    </row>
    <row r="4273" spans="1:17" ht="15" customHeight="1" x14ac:dyDescent="0.2">
      <c r="A4273" s="45"/>
      <c r="B4273" s="84" t="s">
        <v>169</v>
      </c>
      <c r="C4273" s="15">
        <f>AM4237</f>
        <v>0</v>
      </c>
      <c r="D4273" s="83">
        <f t="shared" si="852"/>
        <v>0</v>
      </c>
      <c r="E4273" s="34">
        <f t="shared" si="853"/>
        <v>0</v>
      </c>
      <c r="F4273" s="85"/>
      <c r="G4273" s="45"/>
      <c r="H4273" s="45"/>
      <c r="L4273" s="24"/>
      <c r="M4273" s="24"/>
      <c r="N4273" s="24"/>
      <c r="O4273" s="24"/>
      <c r="P4273" s="24"/>
      <c r="Q4273" s="24"/>
    </row>
    <row r="4274" spans="1:17" ht="15" customHeight="1" x14ac:dyDescent="0.2">
      <c r="A4274" s="45"/>
      <c r="B4274" s="84" t="s">
        <v>38</v>
      </c>
      <c r="C4274" s="15">
        <f>AN4237</f>
        <v>0</v>
      </c>
      <c r="D4274" s="83">
        <f t="shared" si="852"/>
        <v>0</v>
      </c>
      <c r="E4274" s="34">
        <f t="shared" si="853"/>
        <v>0</v>
      </c>
      <c r="F4274" s="45"/>
      <c r="G4274" s="45"/>
      <c r="H4274" s="45"/>
      <c r="L4274" s="24"/>
      <c r="M4274" s="24"/>
      <c r="N4274" s="24"/>
      <c r="O4274" s="24"/>
      <c r="P4274" s="24"/>
      <c r="Q4274" s="24"/>
    </row>
    <row r="4275" spans="1:17" ht="15" customHeight="1" x14ac:dyDescent="0.2">
      <c r="A4275" s="45"/>
      <c r="B4275" s="84" t="s">
        <v>170</v>
      </c>
      <c r="C4275" s="15">
        <f>AO4237</f>
        <v>4</v>
      </c>
      <c r="D4275" s="83">
        <f>N4267*C4275</f>
        <v>6160</v>
      </c>
      <c r="E4275" s="34">
        <f>P4267*C4275</f>
        <v>4400</v>
      </c>
      <c r="F4275" s="45"/>
      <c r="G4275" s="45"/>
      <c r="H4275" s="45"/>
      <c r="L4275" s="24"/>
      <c r="M4275" s="24"/>
      <c r="N4275" s="24"/>
      <c r="O4275" s="24"/>
      <c r="P4275" s="24"/>
      <c r="Q4275" s="24"/>
    </row>
    <row r="4276" spans="1:17" ht="15" customHeight="1" x14ac:dyDescent="0.2">
      <c r="A4276" s="45"/>
      <c r="B4276" s="53" t="s">
        <v>31</v>
      </c>
      <c r="C4276" s="15">
        <f>AF4237</f>
        <v>0</v>
      </c>
      <c r="D4276" s="83">
        <f>N4258*C4276</f>
        <v>0</v>
      </c>
      <c r="E4276" s="34">
        <f>P4258*C4276</f>
        <v>0</v>
      </c>
      <c r="F4276" s="45"/>
      <c r="G4276" s="45"/>
      <c r="H4276" s="45"/>
    </row>
    <row r="4277" spans="1:17" ht="15" customHeight="1" x14ac:dyDescent="0.2">
      <c r="A4277" s="45"/>
      <c r="B4277" s="53" t="s">
        <v>171</v>
      </c>
      <c r="C4277" s="15">
        <f>AH4237</f>
        <v>0</v>
      </c>
      <c r="D4277" s="83">
        <f>N4258*C4277</f>
        <v>0</v>
      </c>
      <c r="E4277" s="34">
        <f>P4258*C4277</f>
        <v>0</v>
      </c>
      <c r="F4277" s="45"/>
      <c r="G4277" s="45"/>
      <c r="H4277" s="45"/>
      <c r="L4277" s="86" t="s">
        <v>172</v>
      </c>
    </row>
    <row r="4278" spans="1:17" ht="15" customHeight="1" x14ac:dyDescent="0.2">
      <c r="A4278" s="45"/>
      <c r="B4278" s="53" t="s">
        <v>151</v>
      </c>
      <c r="C4278" s="15">
        <f>AG4237</f>
        <v>3</v>
      </c>
      <c r="D4278" s="83">
        <f>N4260*C4278</f>
        <v>19575</v>
      </c>
      <c r="E4278" s="34">
        <f>P4260*C4278</f>
        <v>13500</v>
      </c>
      <c r="F4278" s="45"/>
      <c r="G4278" s="45"/>
      <c r="H4278" s="45"/>
    </row>
    <row r="4279" spans="1:17" ht="15" customHeight="1" x14ac:dyDescent="0.2">
      <c r="A4279" s="45"/>
      <c r="B4279" s="53" t="s">
        <v>173</v>
      </c>
      <c r="C4279" s="15">
        <f>AJ4237</f>
        <v>3</v>
      </c>
      <c r="D4279" s="83">
        <f>N4258*C4279</f>
        <v>18060</v>
      </c>
      <c r="E4279" s="34">
        <f>P4258*C4279</f>
        <v>12900</v>
      </c>
      <c r="F4279" s="45"/>
      <c r="G4279" s="45"/>
      <c r="H4279" s="45"/>
      <c r="L4279" s="86" t="s">
        <v>107</v>
      </c>
    </row>
    <row r="4280" spans="1:17" ht="15" customHeight="1" x14ac:dyDescent="0.2">
      <c r="A4280" s="45"/>
      <c r="B4280" s="53" t="s">
        <v>174</v>
      </c>
      <c r="C4280" s="15">
        <f>AE4237</f>
        <v>5</v>
      </c>
      <c r="D4280" s="83">
        <f>N4262*C4280</f>
        <v>37099.999999999993</v>
      </c>
      <c r="E4280" s="34">
        <f>P4258*C4280</f>
        <v>21500</v>
      </c>
      <c r="F4280" s="45"/>
      <c r="G4280" s="45"/>
      <c r="H4280" s="45"/>
    </row>
    <row r="4281" spans="1:17" ht="15" customHeight="1" x14ac:dyDescent="0.2">
      <c r="A4281" s="45"/>
      <c r="B4281" s="87" t="s">
        <v>27</v>
      </c>
      <c r="C4281" s="15">
        <f>AB4237</f>
        <v>31</v>
      </c>
      <c r="D4281" s="83">
        <f t="shared" ref="D4281:D4282" si="854">N4250*C4281</f>
        <v>48115.100000000006</v>
      </c>
      <c r="E4281" s="34">
        <f t="shared" ref="E4281:E4282" si="855">P4250*C4281</f>
        <v>34100</v>
      </c>
      <c r="F4281" s="45"/>
      <c r="G4281" s="45"/>
      <c r="H4281" s="45"/>
      <c r="L4281" s="86" t="s">
        <v>175</v>
      </c>
    </row>
    <row r="4282" spans="1:17" ht="15" customHeight="1" x14ac:dyDescent="0.2">
      <c r="A4282" s="45"/>
      <c r="B4282" s="87" t="s">
        <v>28</v>
      </c>
      <c r="C4282" s="15">
        <f>AC4237</f>
        <v>3</v>
      </c>
      <c r="D4282" s="83">
        <f t="shared" si="854"/>
        <v>3780</v>
      </c>
      <c r="E4282" s="34">
        <f t="shared" si="855"/>
        <v>2700</v>
      </c>
      <c r="F4282" s="45"/>
      <c r="G4282" s="45"/>
      <c r="H4282" s="45"/>
      <c r="L4282" s="86" t="s">
        <v>176</v>
      </c>
    </row>
    <row r="4283" spans="1:17" ht="15" customHeight="1" x14ac:dyDescent="0.2">
      <c r="A4283" s="45"/>
      <c r="B4283" s="53" t="s">
        <v>177</v>
      </c>
      <c r="C4283" s="15">
        <f>AD4237</f>
        <v>0</v>
      </c>
      <c r="D4283" s="83">
        <f>N4255*C4283</f>
        <v>0</v>
      </c>
      <c r="E4283" s="34">
        <f>P4255*C4283</f>
        <v>0</v>
      </c>
      <c r="F4283" s="45"/>
      <c r="G4283" s="45"/>
      <c r="H4283" s="45"/>
      <c r="L4283" s="86" t="s">
        <v>178</v>
      </c>
    </row>
    <row r="4284" spans="1:17" ht="15" customHeight="1" x14ac:dyDescent="0.2">
      <c r="A4284" s="45"/>
      <c r="B4284" s="49" t="s">
        <v>94</v>
      </c>
      <c r="C4284" s="33"/>
      <c r="D4284" s="75">
        <f t="shared" ref="D4284:E4284" si="856">SUM(D4271:D4283)</f>
        <v>160510.1</v>
      </c>
      <c r="E4284" s="82">
        <f t="shared" si="856"/>
        <v>108900</v>
      </c>
      <c r="F4284" s="41"/>
      <c r="G4284" s="45"/>
      <c r="H4284" s="88"/>
      <c r="L4284" s="86" t="s">
        <v>179</v>
      </c>
    </row>
    <row r="4285" spans="1:17" ht="15" customHeight="1" x14ac:dyDescent="0.2">
      <c r="A4285" s="45"/>
      <c r="B4285" s="78" t="s">
        <v>39</v>
      </c>
      <c r="C4285" s="89">
        <f>AP4237</f>
        <v>0</v>
      </c>
      <c r="D4285" s="83">
        <f>Z4255*C4285</f>
        <v>0</v>
      </c>
      <c r="E4285" s="34">
        <f>AA4255*C4285</f>
        <v>0</v>
      </c>
      <c r="F4285" s="88"/>
      <c r="G4285" s="88"/>
      <c r="H4285" s="88"/>
      <c r="L4285" s="86" t="s">
        <v>180</v>
      </c>
    </row>
    <row r="4286" spans="1:17" ht="15" customHeight="1" x14ac:dyDescent="0.2">
      <c r="A4286" s="45"/>
      <c r="B4286" s="78" t="s">
        <v>40</v>
      </c>
      <c r="C4286" s="90">
        <f>AQ4237</f>
        <v>0</v>
      </c>
      <c r="D4286" s="83">
        <f t="shared" ref="D4286:D4288" si="857">Z4246*C4286</f>
        <v>0</v>
      </c>
      <c r="E4286" s="34">
        <f>AA4246*C4286</f>
        <v>0</v>
      </c>
      <c r="F4286" s="88"/>
      <c r="G4286" s="88"/>
      <c r="H4286" s="88"/>
      <c r="L4286" s="86" t="s">
        <v>181</v>
      </c>
    </row>
    <row r="4287" spans="1:17" ht="15" customHeight="1" x14ac:dyDescent="0.2">
      <c r="A4287" s="45"/>
      <c r="B4287" s="78" t="s">
        <v>33</v>
      </c>
      <c r="C4287" s="90">
        <f>AR4237</f>
        <v>0</v>
      </c>
      <c r="D4287" s="83">
        <f t="shared" si="857"/>
        <v>0</v>
      </c>
      <c r="E4287" s="34">
        <f>P4257*C4287</f>
        <v>0</v>
      </c>
      <c r="F4287" s="88"/>
      <c r="G4287" s="88"/>
      <c r="H4287" s="88"/>
    </row>
    <row r="4288" spans="1:17" ht="15" customHeight="1" x14ac:dyDescent="0.2">
      <c r="A4288" s="45"/>
      <c r="B4288" s="78" t="s">
        <v>32</v>
      </c>
      <c r="C4288" s="90">
        <f>AS4237</f>
        <v>0</v>
      </c>
      <c r="D4288" s="83">
        <f t="shared" si="857"/>
        <v>0</v>
      </c>
      <c r="E4288" s="34">
        <f>AA4247*C4288</f>
        <v>0</v>
      </c>
      <c r="F4288" s="88"/>
      <c r="G4288" s="88"/>
      <c r="H4288" s="88"/>
      <c r="L4288" s="86" t="s">
        <v>140</v>
      </c>
    </row>
    <row r="4289" spans="1:19" ht="15" customHeight="1" x14ac:dyDescent="0.2">
      <c r="A4289" s="45"/>
      <c r="B4289" s="78" t="s">
        <v>41</v>
      </c>
      <c r="C4289" s="90">
        <f>AT4237</f>
        <v>0</v>
      </c>
      <c r="D4289" s="83">
        <f>Z4254*C4289</f>
        <v>0</v>
      </c>
      <c r="E4289" s="34">
        <f>AA4254*C4289</f>
        <v>0</v>
      </c>
      <c r="F4289" s="88"/>
      <c r="G4289" s="88"/>
      <c r="H4289" s="88"/>
    </row>
    <row r="4290" spans="1:19" ht="15" customHeight="1" x14ac:dyDescent="0.2">
      <c r="A4290" s="45"/>
      <c r="B4290" s="78" t="s">
        <v>42</v>
      </c>
      <c r="C4290" s="90">
        <f>AU4237</f>
        <v>0</v>
      </c>
      <c r="D4290" s="83">
        <f>Z4249*C4290</f>
        <v>0</v>
      </c>
      <c r="E4290" s="34">
        <f>AA4249*C4290</f>
        <v>0</v>
      </c>
      <c r="F4290" s="88"/>
      <c r="G4290" s="88"/>
      <c r="H4290" s="88"/>
      <c r="L4290" s="86" t="s">
        <v>182</v>
      </c>
    </row>
    <row r="4291" spans="1:19" ht="15" customHeight="1" x14ac:dyDescent="0.2">
      <c r="A4291" s="45"/>
      <c r="B4291" s="78" t="s">
        <v>43</v>
      </c>
      <c r="C4291" s="90">
        <f>AV4237</f>
        <v>0</v>
      </c>
      <c r="D4291" s="83">
        <f t="shared" ref="D4291:D4293" si="858">Z4251*C4291</f>
        <v>0</v>
      </c>
      <c r="E4291" s="34">
        <f>AA4251*C4291</f>
        <v>0</v>
      </c>
      <c r="F4291" s="88"/>
      <c r="G4291" s="88"/>
      <c r="H4291" s="88"/>
      <c r="L4291" s="86" t="s">
        <v>183</v>
      </c>
    </row>
    <row r="4292" spans="1:19" ht="15" customHeight="1" x14ac:dyDescent="0.2">
      <c r="A4292" s="45"/>
      <c r="B4292" s="78" t="s">
        <v>44</v>
      </c>
      <c r="C4292" s="90">
        <f>AW4237</f>
        <v>0</v>
      </c>
      <c r="D4292" s="83">
        <f t="shared" si="858"/>
        <v>0</v>
      </c>
      <c r="E4292" s="34">
        <f>AA4253*C4292</f>
        <v>0</v>
      </c>
      <c r="F4292" s="88"/>
      <c r="G4292" s="88"/>
      <c r="H4292" s="88"/>
      <c r="L4292" s="86" t="s">
        <v>184</v>
      </c>
    </row>
    <row r="4293" spans="1:19" ht="15" customHeight="1" x14ac:dyDescent="0.2">
      <c r="A4293" s="45"/>
      <c r="B4293" s="78" t="s">
        <v>45</v>
      </c>
      <c r="C4293" s="90">
        <f>AX4237</f>
        <v>0</v>
      </c>
      <c r="D4293" s="83">
        <f t="shared" si="858"/>
        <v>0</v>
      </c>
      <c r="E4293" s="34">
        <f>AA4252*C4293</f>
        <v>0</v>
      </c>
      <c r="F4293" s="88"/>
      <c r="G4293" s="88"/>
      <c r="H4293" s="88"/>
    </row>
    <row r="4294" spans="1:19" ht="15" customHeight="1" x14ac:dyDescent="0.2">
      <c r="A4294" s="45"/>
      <c r="B4294" s="78" t="s">
        <v>46</v>
      </c>
      <c r="C4294" s="90">
        <f>AY4237</f>
        <v>0</v>
      </c>
      <c r="D4294" s="83">
        <f>Z4250*C4294</f>
        <v>0</v>
      </c>
      <c r="E4294" s="34">
        <f>AA4250*C4294</f>
        <v>0</v>
      </c>
      <c r="F4294" s="88"/>
      <c r="G4294" s="88"/>
      <c r="H4294" s="88"/>
      <c r="L4294" s="86" t="s">
        <v>160</v>
      </c>
    </row>
    <row r="4295" spans="1:19" ht="15" customHeight="1" x14ac:dyDescent="0.2">
      <c r="A4295" s="45"/>
      <c r="B4295" s="53"/>
      <c r="C4295" s="89"/>
      <c r="D4295" s="83">
        <f t="shared" ref="D4295:D4296" si="859">Z4255*C4295</f>
        <v>0</v>
      </c>
      <c r="E4295" s="34">
        <f t="shared" ref="E4295:E4296" si="860">P4265*C4295</f>
        <v>0</v>
      </c>
      <c r="F4295" s="88"/>
      <c r="G4295" s="88"/>
      <c r="H4295" s="88"/>
    </row>
    <row r="4296" spans="1:19" ht="15" customHeight="1" x14ac:dyDescent="0.2">
      <c r="A4296" s="45"/>
      <c r="B4296" s="53"/>
      <c r="C4296" s="89"/>
      <c r="D4296" s="83">
        <f t="shared" si="859"/>
        <v>0</v>
      </c>
      <c r="E4296" s="34">
        <f t="shared" si="860"/>
        <v>0</v>
      </c>
      <c r="F4296" s="88"/>
      <c r="G4296" s="88"/>
      <c r="H4296" s="88"/>
      <c r="L4296" s="86" t="s">
        <v>185</v>
      </c>
    </row>
    <row r="4297" spans="1:19" ht="15" customHeight="1" x14ac:dyDescent="0.2">
      <c r="A4297" s="45"/>
      <c r="B4297" s="91"/>
      <c r="C4297" s="91"/>
      <c r="D4297" s="92">
        <f t="shared" ref="D4297:E4297" si="861">SUM(D4285:D4296)</f>
        <v>0</v>
      </c>
      <c r="E4297" s="93">
        <f t="shared" si="861"/>
        <v>0</v>
      </c>
      <c r="F4297" s="41"/>
      <c r="G4297" s="88"/>
      <c r="H4297" s="45"/>
      <c r="L4297" s="86" t="s">
        <v>186</v>
      </c>
    </row>
    <row r="4298" spans="1:19" ht="15" customHeight="1" x14ac:dyDescent="0.2">
      <c r="A4298" s="45"/>
      <c r="B4298" s="33" t="s">
        <v>187</v>
      </c>
      <c r="C4298" s="61"/>
      <c r="D4298" s="94">
        <f>SUM(D4270,D4259,D4284,D4297)</f>
        <v>357879.95084</v>
      </c>
      <c r="E4298" s="95">
        <f>SUM(E4297,E4270,E4259,E4284)</f>
        <v>246863.28</v>
      </c>
      <c r="F4298" s="92">
        <f>SUM(F4297,F4284,F4273,F4259)</f>
        <v>0</v>
      </c>
      <c r="G4298" s="45"/>
      <c r="H4298" s="45"/>
      <c r="L4298" s="86" t="s">
        <v>188</v>
      </c>
    </row>
    <row r="4299" spans="1:19" ht="15" customHeight="1" x14ac:dyDescent="0.2">
      <c r="A4299" s="45"/>
      <c r="B4299" s="45"/>
      <c r="C4299" s="45"/>
      <c r="D4299" s="45"/>
      <c r="E4299" s="45"/>
      <c r="F4299" s="45"/>
      <c r="G4299" s="45"/>
      <c r="H4299" s="45"/>
    </row>
    <row r="4300" spans="1:19" ht="15" customHeight="1" x14ac:dyDescent="0.2">
      <c r="L4300" s="86" t="s">
        <v>189</v>
      </c>
    </row>
    <row r="4302" spans="1:19" ht="15" customHeight="1" x14ac:dyDescent="0.2">
      <c r="L4302" s="86" t="s">
        <v>190</v>
      </c>
    </row>
    <row r="4303" spans="1:19" ht="15" customHeight="1" x14ac:dyDescent="0.2">
      <c r="L4303" s="86" t="s">
        <v>191</v>
      </c>
    </row>
    <row r="4304" spans="1:19" ht="15" customHeight="1" x14ac:dyDescent="0.2">
      <c r="L4304" s="24" t="s">
        <v>192</v>
      </c>
      <c r="M4304" s="24"/>
      <c r="N4304" s="24"/>
      <c r="O4304" s="24"/>
      <c r="P4304" s="24"/>
      <c r="Q4304" s="24"/>
      <c r="R4304" s="24"/>
      <c r="S4304" s="24"/>
    </row>
    <row r="4305" spans="2:26" ht="15" customHeight="1" x14ac:dyDescent="0.2">
      <c r="B4305" s="33"/>
      <c r="C4305" s="96"/>
      <c r="D4305" s="96" t="s">
        <v>193</v>
      </c>
      <c r="E4305" s="96"/>
      <c r="F4305" s="96"/>
      <c r="G4305" s="96"/>
      <c r="H4305" s="33" t="s">
        <v>193</v>
      </c>
      <c r="I4305" s="96"/>
      <c r="J4305" s="96"/>
      <c r="K4305" s="96"/>
      <c r="L4305" s="33" t="s">
        <v>194</v>
      </c>
      <c r="M4305" s="96"/>
      <c r="N4305" s="96"/>
      <c r="O4305" s="96"/>
      <c r="P4305" s="96"/>
      <c r="Q4305" s="96"/>
      <c r="R4305" s="96"/>
      <c r="S4305" s="96"/>
      <c r="T4305" s="96"/>
      <c r="U4305" s="96"/>
      <c r="V4305" s="96"/>
      <c r="W4305" s="96"/>
      <c r="X4305" s="96"/>
      <c r="Y4305" s="96"/>
      <c r="Z4305" s="96"/>
    </row>
    <row r="4306" spans="2:26" ht="15" customHeight="1" x14ac:dyDescent="0.2">
      <c r="B4306" s="33" t="s">
        <v>195</v>
      </c>
      <c r="C4306" s="96" t="s">
        <v>101</v>
      </c>
      <c r="D4306" s="96"/>
      <c r="E4306" s="96"/>
      <c r="F4306" s="96"/>
      <c r="G4306" s="96"/>
      <c r="H4306" s="33"/>
      <c r="I4306" s="96"/>
      <c r="J4306" s="96"/>
      <c r="K4306" s="96"/>
      <c r="L4306" s="33" t="s">
        <v>196</v>
      </c>
      <c r="M4306" s="97">
        <f t="shared" ref="M4306:M4307" si="862">V4337*1.35</f>
        <v>0</v>
      </c>
      <c r="N4306" s="96"/>
      <c r="O4306" s="96"/>
      <c r="P4306" s="96"/>
      <c r="Q4306" s="96"/>
      <c r="R4306" s="96"/>
      <c r="S4306" s="96"/>
      <c r="T4306" s="96"/>
      <c r="U4306" s="96"/>
      <c r="V4306" s="96"/>
      <c r="W4306" s="96"/>
      <c r="X4306" s="96"/>
      <c r="Y4306" s="96"/>
      <c r="Z4306" s="96"/>
    </row>
    <row r="4307" spans="2:26" ht="15" customHeight="1" x14ac:dyDescent="0.2">
      <c r="B4307" s="33" t="s">
        <v>104</v>
      </c>
      <c r="C4307" s="98">
        <v>651</v>
      </c>
      <c r="D4307" s="96">
        <v>434</v>
      </c>
      <c r="E4307" s="96">
        <f t="shared" ref="E4307:E4310" si="863">D4307*50%</f>
        <v>217</v>
      </c>
      <c r="F4307" s="96"/>
      <c r="G4307" s="96"/>
      <c r="H4307" s="33" t="s">
        <v>197</v>
      </c>
      <c r="I4307" s="96"/>
      <c r="J4307" s="96"/>
      <c r="K4307" s="96"/>
      <c r="L4307" s="33" t="s">
        <v>198</v>
      </c>
      <c r="M4307" s="97">
        <f t="shared" si="862"/>
        <v>0</v>
      </c>
      <c r="N4307" s="96"/>
      <c r="O4307" s="96"/>
      <c r="P4307" s="96"/>
      <c r="Q4307" s="96"/>
      <c r="R4307" s="96"/>
      <c r="S4307" s="96"/>
      <c r="T4307" s="96"/>
      <c r="U4307" s="96"/>
      <c r="V4307" s="96"/>
      <c r="W4307" s="96"/>
      <c r="X4307" s="96"/>
      <c r="Y4307" s="96"/>
      <c r="Z4307" s="96"/>
    </row>
    <row r="4308" spans="2:26" ht="15" customHeight="1" x14ac:dyDescent="0.2">
      <c r="B4308" s="33" t="s">
        <v>108</v>
      </c>
      <c r="C4308" s="98">
        <v>651</v>
      </c>
      <c r="D4308" s="96">
        <v>434</v>
      </c>
      <c r="E4308" s="96">
        <f t="shared" si="863"/>
        <v>217</v>
      </c>
      <c r="F4308" s="96"/>
      <c r="G4308" s="96"/>
      <c r="H4308" s="33" t="s">
        <v>102</v>
      </c>
      <c r="I4308" s="98">
        <v>8000.2</v>
      </c>
      <c r="J4308" s="96">
        <v>6450</v>
      </c>
      <c r="K4308" s="96">
        <v>1935</v>
      </c>
      <c r="L4308" s="33" t="s">
        <v>199</v>
      </c>
      <c r="M4308" s="97">
        <f>V4339*1.4</f>
        <v>0</v>
      </c>
      <c r="N4308" s="96"/>
      <c r="O4308" s="96"/>
      <c r="P4308" s="96"/>
      <c r="Q4308" s="96"/>
      <c r="R4308" s="96"/>
      <c r="S4308" s="96"/>
      <c r="T4308" s="96"/>
      <c r="U4308" s="96"/>
      <c r="V4308" s="96"/>
      <c r="W4308" s="96"/>
      <c r="X4308" s="96"/>
      <c r="Y4308" s="96"/>
      <c r="Z4308" s="96"/>
    </row>
    <row r="4309" spans="2:26" ht="15" customHeight="1" x14ac:dyDescent="0.2">
      <c r="B4309" s="33" t="s">
        <v>111</v>
      </c>
      <c r="C4309" s="98">
        <v>900</v>
      </c>
      <c r="D4309" s="96">
        <v>600</v>
      </c>
      <c r="E4309" s="96">
        <f t="shared" si="863"/>
        <v>300</v>
      </c>
      <c r="F4309" s="96"/>
      <c r="G4309" s="96"/>
      <c r="H4309" s="33" t="s">
        <v>105</v>
      </c>
      <c r="I4309" s="98">
        <v>8000.2</v>
      </c>
      <c r="J4309" s="96">
        <v>6450</v>
      </c>
      <c r="K4309" s="96">
        <v>1935</v>
      </c>
      <c r="L4309" s="33" t="s">
        <v>200</v>
      </c>
      <c r="M4309" s="97">
        <f t="shared" ref="M4309:M4311" si="864">V4340*1.35</f>
        <v>0</v>
      </c>
      <c r="N4309" s="96"/>
      <c r="O4309" s="96"/>
      <c r="P4309" s="96"/>
      <c r="Q4309" s="96"/>
      <c r="R4309" s="96"/>
      <c r="S4309" s="96"/>
      <c r="T4309" s="96"/>
      <c r="U4309" s="96"/>
      <c r="V4309" s="96"/>
      <c r="W4309" s="96"/>
      <c r="X4309" s="96"/>
      <c r="Y4309" s="96"/>
      <c r="Z4309" s="96"/>
    </row>
    <row r="4310" spans="2:26" ht="15" customHeight="1" x14ac:dyDescent="0.2">
      <c r="B4310" s="33" t="s">
        <v>113</v>
      </c>
      <c r="C4310" s="98">
        <v>900</v>
      </c>
      <c r="D4310" s="96">
        <v>600</v>
      </c>
      <c r="E4310" s="96">
        <f t="shared" si="863"/>
        <v>300</v>
      </c>
      <c r="F4310" s="96"/>
      <c r="G4310" s="96"/>
      <c r="H4310" s="33" t="s">
        <v>201</v>
      </c>
      <c r="I4310" s="98">
        <v>4550</v>
      </c>
      <c r="J4310" s="96">
        <v>3500</v>
      </c>
      <c r="K4310" s="96">
        <v>1050</v>
      </c>
      <c r="L4310" s="33" t="s">
        <v>202</v>
      </c>
      <c r="M4310" s="97">
        <f t="shared" si="864"/>
        <v>0</v>
      </c>
      <c r="N4310" s="96"/>
      <c r="O4310" s="96"/>
      <c r="P4310" s="96"/>
      <c r="Q4310" s="96"/>
      <c r="R4310" s="96"/>
      <c r="S4310" s="96"/>
      <c r="T4310" s="96"/>
      <c r="U4310" s="96"/>
      <c r="V4310" s="96"/>
      <c r="W4310" s="96"/>
      <c r="X4310" s="96"/>
      <c r="Y4310" s="96"/>
      <c r="Z4310" s="96"/>
    </row>
    <row r="4311" spans="2:26" ht="15" customHeight="1" x14ac:dyDescent="0.2">
      <c r="B4311" s="33" t="s">
        <v>117</v>
      </c>
      <c r="C4311" s="98">
        <v>1304.19</v>
      </c>
      <c r="D4311" s="98">
        <v>1011</v>
      </c>
      <c r="E4311" s="96">
        <v>293</v>
      </c>
      <c r="F4311" s="96"/>
      <c r="G4311" s="96"/>
      <c r="H4311" s="33" t="s">
        <v>132</v>
      </c>
      <c r="I4311" s="98">
        <v>7605</v>
      </c>
      <c r="J4311" s="96">
        <v>6450</v>
      </c>
      <c r="K4311" s="96">
        <v>1935</v>
      </c>
      <c r="L4311" s="33" t="s">
        <v>203</v>
      </c>
      <c r="M4311" s="97">
        <f t="shared" si="864"/>
        <v>0</v>
      </c>
      <c r="N4311" s="96"/>
      <c r="O4311" s="96"/>
      <c r="P4311" s="96"/>
      <c r="Q4311" s="96"/>
      <c r="R4311" s="96"/>
      <c r="S4311" s="96"/>
      <c r="T4311" s="96"/>
      <c r="U4311" s="96"/>
      <c r="V4311" s="96"/>
      <c r="W4311" s="96"/>
      <c r="X4311" s="96"/>
      <c r="Y4311" s="96"/>
      <c r="Z4311" s="96"/>
    </row>
    <row r="4312" spans="2:26" ht="15" customHeight="1" x14ac:dyDescent="0.2">
      <c r="B4312" s="33" t="s">
        <v>121</v>
      </c>
      <c r="C4312" s="98">
        <v>1006.5</v>
      </c>
      <c r="D4312" s="96">
        <v>677</v>
      </c>
      <c r="E4312" s="96">
        <f>D4312*50%</f>
        <v>338.5</v>
      </c>
      <c r="F4312" s="96"/>
      <c r="G4312" s="96"/>
      <c r="H4312" s="33" t="s">
        <v>137</v>
      </c>
      <c r="I4312" s="98">
        <v>5751.2</v>
      </c>
      <c r="J4312" s="96">
        <v>4625</v>
      </c>
      <c r="K4312" s="96">
        <v>1387.5</v>
      </c>
      <c r="L4312" s="33"/>
      <c r="M4312" s="96"/>
      <c r="N4312" s="96"/>
      <c r="O4312" s="96"/>
      <c r="P4312" s="96"/>
      <c r="Q4312" s="96"/>
      <c r="R4312" s="96"/>
      <c r="S4312" s="96"/>
      <c r="T4312" s="96"/>
      <c r="U4312" s="96"/>
      <c r="V4312" s="96"/>
      <c r="W4312" s="96"/>
      <c r="X4312" s="96"/>
      <c r="Y4312" s="96"/>
      <c r="Z4312" s="96"/>
    </row>
    <row r="4313" spans="2:26" ht="15" customHeight="1" x14ac:dyDescent="0.2">
      <c r="B4313" s="33" t="s">
        <v>126</v>
      </c>
      <c r="C4313" s="98">
        <v>1050.32</v>
      </c>
      <c r="D4313" s="96">
        <v>691</v>
      </c>
      <c r="E4313" s="96">
        <v>359</v>
      </c>
      <c r="F4313" s="96"/>
      <c r="G4313" s="96"/>
      <c r="H4313" s="33" t="s">
        <v>142</v>
      </c>
      <c r="I4313" s="98">
        <v>8000.2</v>
      </c>
      <c r="J4313" s="96">
        <v>6450</v>
      </c>
      <c r="K4313" s="96">
        <v>1935</v>
      </c>
      <c r="L4313" s="33"/>
      <c r="M4313" s="96"/>
      <c r="N4313" s="96"/>
      <c r="O4313" s="96"/>
      <c r="P4313" s="96"/>
      <c r="Q4313" s="96"/>
      <c r="R4313" s="96"/>
      <c r="S4313" s="96"/>
      <c r="T4313" s="96"/>
      <c r="U4313" s="96"/>
      <c r="V4313" s="96"/>
      <c r="W4313" s="96"/>
      <c r="X4313" s="96"/>
      <c r="Y4313" s="96"/>
      <c r="Z4313" s="96"/>
    </row>
    <row r="4314" spans="2:26" ht="15" customHeight="1" x14ac:dyDescent="0.2">
      <c r="B4314" s="33" t="s">
        <v>141</v>
      </c>
      <c r="C4314" s="98">
        <v>1850.8</v>
      </c>
      <c r="D4314" s="96">
        <v>1322</v>
      </c>
      <c r="E4314" s="96">
        <v>529</v>
      </c>
      <c r="F4314" s="96"/>
      <c r="G4314" s="96"/>
      <c r="H4314" s="33" t="s">
        <v>145</v>
      </c>
      <c r="I4314" s="98">
        <v>8000.2</v>
      </c>
      <c r="J4314" s="96">
        <v>6450</v>
      </c>
      <c r="K4314" s="96">
        <v>1935</v>
      </c>
      <c r="L4314" s="33"/>
      <c r="M4314" s="96"/>
      <c r="N4314" s="96"/>
      <c r="O4314" s="96"/>
      <c r="P4314" s="96"/>
      <c r="Q4314" s="96"/>
      <c r="R4314" s="96"/>
      <c r="S4314" s="96"/>
      <c r="T4314" s="96"/>
      <c r="U4314" s="96"/>
      <c r="V4314" s="96"/>
      <c r="W4314" s="96"/>
      <c r="X4314" s="96"/>
      <c r="Y4314" s="96"/>
      <c r="Z4314" s="96"/>
    </row>
    <row r="4315" spans="2:26" ht="15" customHeight="1" x14ac:dyDescent="0.2">
      <c r="B4315" s="33" t="s">
        <v>144</v>
      </c>
      <c r="C4315" s="98">
        <v>3005.85</v>
      </c>
      <c r="D4315" s="96">
        <v>2078</v>
      </c>
      <c r="E4315" s="96">
        <v>933</v>
      </c>
      <c r="F4315" s="96"/>
      <c r="G4315" s="96"/>
      <c r="H4315" s="33"/>
      <c r="I4315" s="96"/>
      <c r="J4315" s="96"/>
      <c r="K4315" s="96"/>
      <c r="L4315" s="33"/>
      <c r="M4315" s="96"/>
      <c r="N4315" s="96"/>
      <c r="O4315" s="96"/>
      <c r="P4315" s="96"/>
      <c r="Q4315" s="96"/>
      <c r="R4315" s="96"/>
      <c r="S4315" s="96"/>
      <c r="T4315" s="96"/>
      <c r="U4315" s="96"/>
      <c r="V4315" s="96"/>
      <c r="W4315" s="96"/>
      <c r="X4315" s="96"/>
      <c r="Y4315" s="96"/>
      <c r="Z4315" s="96"/>
    </row>
    <row r="4316" spans="2:26" ht="15" customHeight="1" x14ac:dyDescent="0.2">
      <c r="B4316" s="33" t="s">
        <v>147</v>
      </c>
      <c r="C4316" s="98">
        <v>5500.6</v>
      </c>
      <c r="D4316" s="96">
        <v>3929</v>
      </c>
      <c r="E4316" s="96">
        <v>1572</v>
      </c>
      <c r="F4316" s="96"/>
      <c r="G4316" s="96"/>
      <c r="H4316" s="33"/>
      <c r="I4316" s="96"/>
      <c r="J4316" s="96"/>
      <c r="K4316" s="96"/>
      <c r="L4316" s="33"/>
      <c r="M4316" s="96"/>
      <c r="N4316" s="96"/>
      <c r="O4316" s="96"/>
      <c r="P4316" s="96"/>
      <c r="Q4316" s="96"/>
      <c r="R4316" s="96"/>
      <c r="S4316" s="96"/>
      <c r="T4316" s="96"/>
      <c r="U4316" s="96"/>
      <c r="V4316" s="96"/>
      <c r="W4316" s="96"/>
      <c r="X4316" s="96"/>
      <c r="Y4316" s="96"/>
      <c r="Z4316" s="96"/>
    </row>
    <row r="4317" spans="2:26" ht="15" customHeight="1" x14ac:dyDescent="0.2">
      <c r="B4317" s="33" t="s">
        <v>150</v>
      </c>
      <c r="C4317" s="98">
        <v>6202</v>
      </c>
      <c r="D4317" s="96">
        <v>4430</v>
      </c>
      <c r="E4317" s="96">
        <v>1772</v>
      </c>
      <c r="F4317" s="96"/>
      <c r="G4317" s="96"/>
      <c r="H4317" s="33"/>
      <c r="I4317" s="96"/>
      <c r="J4317" s="96"/>
      <c r="K4317" s="96"/>
      <c r="L4317" s="33"/>
      <c r="M4317" s="96"/>
      <c r="N4317" s="96"/>
      <c r="O4317" s="96"/>
      <c r="P4317" s="96"/>
      <c r="Q4317" s="96"/>
      <c r="R4317" s="96"/>
      <c r="S4317" s="96"/>
      <c r="T4317" s="96"/>
      <c r="U4317" s="96"/>
      <c r="V4317" s="96"/>
      <c r="W4317" s="96"/>
      <c r="X4317" s="96"/>
      <c r="Y4317" s="96"/>
      <c r="Z4317" s="96"/>
    </row>
    <row r="4318" spans="2:26" ht="15" customHeight="1" x14ac:dyDescent="0.2">
      <c r="B4318" s="33" t="s">
        <v>152</v>
      </c>
      <c r="C4318" s="98">
        <v>6202</v>
      </c>
      <c r="D4318" s="96">
        <v>4430</v>
      </c>
      <c r="E4318" s="96">
        <v>1772</v>
      </c>
      <c r="F4318" s="96"/>
      <c r="G4318" s="96"/>
      <c r="H4318" s="33"/>
      <c r="I4318" s="96"/>
      <c r="J4318" s="96"/>
      <c r="K4318" s="96"/>
      <c r="L4318" s="33"/>
      <c r="M4318" s="96"/>
      <c r="N4318" s="96"/>
      <c r="O4318" s="96"/>
      <c r="P4318" s="96"/>
      <c r="Q4318" s="96"/>
      <c r="R4318" s="96"/>
      <c r="S4318" s="96"/>
      <c r="T4318" s="96"/>
      <c r="U4318" s="96"/>
      <c r="V4318" s="96"/>
      <c r="W4318" s="96"/>
      <c r="X4318" s="96"/>
      <c r="Y4318" s="96"/>
      <c r="Z4318" s="96"/>
    </row>
    <row r="4319" spans="2:26" ht="15" customHeight="1" x14ac:dyDescent="0.2">
      <c r="B4319" s="33" t="s">
        <v>155</v>
      </c>
      <c r="C4319" s="98">
        <v>7301</v>
      </c>
      <c r="D4319" s="96">
        <v>5770</v>
      </c>
      <c r="E4319" s="96">
        <v>2086</v>
      </c>
      <c r="F4319" s="96"/>
      <c r="G4319" s="96"/>
      <c r="H4319" s="33"/>
      <c r="I4319" s="96"/>
      <c r="J4319" s="96"/>
      <c r="K4319" s="96"/>
      <c r="L4319" s="33"/>
      <c r="M4319" s="96"/>
      <c r="N4319" s="96"/>
      <c r="O4319" s="96"/>
      <c r="P4319" s="96"/>
      <c r="Q4319" s="96"/>
      <c r="R4319" s="96"/>
      <c r="S4319" s="96"/>
      <c r="T4319" s="96"/>
      <c r="U4319" s="96"/>
      <c r="V4319" s="96"/>
      <c r="W4319" s="96"/>
      <c r="X4319" s="96"/>
      <c r="Y4319" s="96"/>
      <c r="Z4319" s="96"/>
    </row>
    <row r="4320" spans="2:26" ht="15" customHeight="1" x14ac:dyDescent="0.2">
      <c r="B4320" s="33" t="s">
        <v>157</v>
      </c>
      <c r="C4320" s="98">
        <v>3800</v>
      </c>
      <c r="D4320" s="96">
        <v>3600</v>
      </c>
      <c r="E4320" s="96">
        <v>894</v>
      </c>
      <c r="F4320" s="96"/>
      <c r="G4320" s="96"/>
      <c r="H4320" s="33"/>
      <c r="I4320" s="96"/>
      <c r="J4320" s="96"/>
      <c r="K4320" s="96"/>
      <c r="L4320" s="33"/>
      <c r="M4320" s="96"/>
      <c r="N4320" s="96"/>
      <c r="O4320" s="96"/>
      <c r="P4320" s="96"/>
      <c r="Q4320" s="96"/>
      <c r="R4320" s="96"/>
      <c r="S4320" s="96"/>
      <c r="T4320" s="96"/>
      <c r="U4320" s="96"/>
      <c r="V4320" s="96"/>
      <c r="W4320" s="96"/>
      <c r="X4320" s="96"/>
      <c r="Y4320" s="96"/>
      <c r="Z4320" s="96"/>
    </row>
    <row r="4321" spans="3:33" ht="15" customHeight="1" x14ac:dyDescent="0.2">
      <c r="C4321" s="86">
        <f>D4321+E4321</f>
        <v>2002</v>
      </c>
      <c r="D4321" s="86">
        <v>1300</v>
      </c>
      <c r="E4321" s="86">
        <f>D4321*54%</f>
        <v>702</v>
      </c>
    </row>
    <row r="4331" spans="3:33" ht="15" customHeight="1" x14ac:dyDescent="0.2">
      <c r="AA4331" s="99"/>
      <c r="AB4331" s="99"/>
      <c r="AC4331" s="99"/>
      <c r="AD4331" s="99"/>
    </row>
    <row r="4332" spans="3:33" ht="15" customHeight="1" x14ac:dyDescent="0.2">
      <c r="AA4332" s="99"/>
      <c r="AB4332" s="99"/>
      <c r="AC4332" s="99"/>
      <c r="AD4332" s="99"/>
      <c r="AE4332" s="99"/>
      <c r="AF4332" s="99"/>
      <c r="AG4332" s="99"/>
    </row>
    <row r="4333" spans="3:33" ht="15" customHeight="1" x14ac:dyDescent="0.2">
      <c r="AA4333" s="99"/>
      <c r="AB4333" s="100" t="s">
        <v>204</v>
      </c>
      <c r="AC4333" s="101" t="s">
        <v>205</v>
      </c>
      <c r="AD4333" s="100" t="s">
        <v>206</v>
      </c>
      <c r="AE4333" s="100" t="s">
        <v>207</v>
      </c>
      <c r="AF4333" s="100" t="s">
        <v>208</v>
      </c>
      <c r="AG4333" s="99"/>
    </row>
    <row r="4334" spans="3:33" ht="15" customHeight="1" x14ac:dyDescent="0.2">
      <c r="AA4334" s="99"/>
      <c r="AB4334" s="100" t="s">
        <v>209</v>
      </c>
      <c r="AC4334" s="102">
        <v>45330</v>
      </c>
      <c r="AD4334" s="100">
        <v>24417</v>
      </c>
      <c r="AE4334" s="100"/>
      <c r="AF4334" s="103">
        <v>45333</v>
      </c>
      <c r="AG4334" s="99"/>
    </row>
    <row r="4335" spans="3:33" ht="15" customHeight="1" x14ac:dyDescent="0.2">
      <c r="AA4335" s="99"/>
      <c r="AB4335" s="100"/>
      <c r="AC4335" s="101"/>
      <c r="AD4335" s="100"/>
      <c r="AE4335" s="100"/>
      <c r="AF4335" s="100"/>
      <c r="AG4335" s="99"/>
    </row>
    <row r="4336" spans="3:33" ht="15" customHeight="1" x14ac:dyDescent="0.2">
      <c r="AA4336" s="99"/>
      <c r="AB4336" s="100"/>
      <c r="AC4336" s="101"/>
      <c r="AD4336" s="100"/>
      <c r="AE4336" s="100"/>
      <c r="AF4336" s="100"/>
      <c r="AG4336" s="99"/>
    </row>
    <row r="4337" spans="1:53" ht="15" customHeight="1" x14ac:dyDescent="0.2">
      <c r="AA4337" s="99"/>
      <c r="AB4337" s="100"/>
      <c r="AC4337" s="101"/>
      <c r="AD4337" s="100"/>
      <c r="AE4337" s="100"/>
      <c r="AF4337" s="100"/>
      <c r="AG4337" s="99"/>
    </row>
    <row r="4338" spans="1:53" ht="15" customHeight="1" x14ac:dyDescent="0.2">
      <c r="AA4338" s="99"/>
      <c r="AB4338" s="100"/>
      <c r="AC4338" s="101"/>
      <c r="AD4338" s="100"/>
      <c r="AE4338" s="100"/>
      <c r="AF4338" s="100"/>
      <c r="AG4338" s="99"/>
    </row>
    <row r="4339" spans="1:53" ht="15" customHeight="1" x14ac:dyDescent="0.2">
      <c r="K4339" s="104"/>
      <c r="AA4339" s="99"/>
      <c r="AB4339" s="100"/>
      <c r="AC4339" s="101"/>
      <c r="AD4339" s="100"/>
      <c r="AE4339" s="100"/>
      <c r="AF4339" s="100"/>
      <c r="AG4339" s="99"/>
    </row>
    <row r="4348" spans="1:53" ht="15" customHeight="1" x14ac:dyDescent="0.2">
      <c r="A4348" s="1" t="s">
        <v>0</v>
      </c>
      <c r="B4348" s="1" t="s">
        <v>1</v>
      </c>
      <c r="C4348" s="2" t="s">
        <v>2</v>
      </c>
      <c r="D4348" s="2" t="s">
        <v>3</v>
      </c>
      <c r="E4348" s="2" t="s">
        <v>4</v>
      </c>
      <c r="F4348" s="2" t="s">
        <v>5</v>
      </c>
      <c r="G4348" s="2" t="s">
        <v>6</v>
      </c>
      <c r="H4348" s="2" t="s">
        <v>7</v>
      </c>
      <c r="I4348" s="2" t="s">
        <v>8</v>
      </c>
      <c r="J4348" s="2" t="s">
        <v>9</v>
      </c>
      <c r="K4348" s="2" t="s">
        <v>10</v>
      </c>
      <c r="L4348" s="2" t="s">
        <v>11</v>
      </c>
      <c r="M4348" s="2" t="s">
        <v>12</v>
      </c>
      <c r="N4348" s="2" t="s">
        <v>13</v>
      </c>
      <c r="O4348" s="2" t="s">
        <v>14</v>
      </c>
      <c r="P4348" s="1" t="s">
        <v>15</v>
      </c>
      <c r="Q4348" s="1" t="s">
        <v>16</v>
      </c>
      <c r="R4348" s="3" t="s">
        <v>17</v>
      </c>
      <c r="S4348" s="3" t="s">
        <v>18</v>
      </c>
      <c r="T4348" s="3" t="s">
        <v>19</v>
      </c>
      <c r="U4348" s="4" t="s">
        <v>20</v>
      </c>
      <c r="V4348" s="3" t="s">
        <v>21</v>
      </c>
      <c r="W4348" s="3" t="s">
        <v>22</v>
      </c>
      <c r="X4348" s="4" t="s">
        <v>23</v>
      </c>
      <c r="Y4348" s="5" t="s">
        <v>24</v>
      </c>
      <c r="Z4348" s="5" t="s">
        <v>25</v>
      </c>
      <c r="AA4348" s="5" t="s">
        <v>26</v>
      </c>
      <c r="AB4348" s="6" t="s">
        <v>27</v>
      </c>
      <c r="AC4348" s="6" t="s">
        <v>28</v>
      </c>
      <c r="AD4348" s="7" t="s">
        <v>29</v>
      </c>
      <c r="AE4348" s="6" t="s">
        <v>30</v>
      </c>
      <c r="AF4348" s="8" t="s">
        <v>31</v>
      </c>
      <c r="AG4348" s="8" t="s">
        <v>32</v>
      </c>
      <c r="AH4348" s="8" t="s">
        <v>33</v>
      </c>
      <c r="AI4348" s="8"/>
      <c r="AJ4348" s="8" t="s">
        <v>34</v>
      </c>
      <c r="AK4348" s="8" t="s">
        <v>35</v>
      </c>
      <c r="AL4348" s="8" t="s">
        <v>36</v>
      </c>
      <c r="AM4348" s="8" t="s">
        <v>37</v>
      </c>
      <c r="AN4348" s="8" t="s">
        <v>38</v>
      </c>
      <c r="AO4348" s="8"/>
      <c r="AP4348" s="9" t="s">
        <v>39</v>
      </c>
      <c r="AQ4348" s="9" t="s">
        <v>40</v>
      </c>
      <c r="AR4348" s="9" t="s">
        <v>33</v>
      </c>
      <c r="AS4348" s="9" t="s">
        <v>32</v>
      </c>
      <c r="AT4348" s="9" t="s">
        <v>41</v>
      </c>
      <c r="AU4348" s="9" t="s">
        <v>42</v>
      </c>
      <c r="AV4348" s="9" t="s">
        <v>43</v>
      </c>
      <c r="AW4348" s="9" t="s">
        <v>44</v>
      </c>
      <c r="AX4348" s="9" t="s">
        <v>45</v>
      </c>
      <c r="AY4348" s="9" t="s">
        <v>46</v>
      </c>
      <c r="AZ4348" s="10"/>
      <c r="BA4348" s="10"/>
    </row>
    <row r="4349" spans="1:53" ht="15" customHeight="1" x14ac:dyDescent="0.2">
      <c r="A4349" s="11"/>
      <c r="B4349" s="11">
        <v>1</v>
      </c>
      <c r="C4349" s="11" t="s">
        <v>47</v>
      </c>
      <c r="D4349" s="11"/>
      <c r="E4349" s="11"/>
      <c r="F4349" s="11"/>
      <c r="G4349" s="11"/>
      <c r="H4349" s="11"/>
      <c r="I4349" s="11"/>
      <c r="J4349" s="11"/>
      <c r="K4349" s="11"/>
      <c r="L4349" s="11"/>
      <c r="M4349" s="11"/>
      <c r="N4349" s="11"/>
      <c r="O4349" s="11"/>
      <c r="P4349" s="11"/>
      <c r="Q4349" s="11"/>
      <c r="R4349" s="11"/>
      <c r="S4349" s="11"/>
      <c r="T4349" s="11"/>
      <c r="U4349" s="11"/>
      <c r="V4349" s="11"/>
      <c r="W4349" s="11"/>
      <c r="X4349" s="11"/>
      <c r="Y4349" s="11"/>
      <c r="Z4349" s="11"/>
      <c r="AA4349" s="11"/>
      <c r="AB4349" s="11"/>
      <c r="AC4349" s="11"/>
      <c r="AD4349" s="11"/>
      <c r="AE4349" s="11"/>
      <c r="AF4349" s="11"/>
      <c r="AG4349" s="11"/>
      <c r="AH4349" s="11"/>
      <c r="AI4349" s="11"/>
      <c r="AJ4349" s="11"/>
      <c r="AK4349" s="11"/>
      <c r="AL4349" s="11"/>
      <c r="AM4349" s="11"/>
      <c r="AN4349" s="11"/>
      <c r="AO4349" s="11"/>
      <c r="AP4349" s="11"/>
      <c r="AQ4349" s="11"/>
      <c r="AR4349" s="11"/>
      <c r="AS4349" s="11"/>
      <c r="AT4349" s="11"/>
      <c r="AU4349" s="11"/>
      <c r="AV4349" s="11"/>
      <c r="AW4349" s="11"/>
      <c r="AX4349" s="11"/>
      <c r="AY4349" s="11"/>
      <c r="AZ4349" s="12"/>
      <c r="BA4349" s="12"/>
    </row>
    <row r="4350" spans="1:53" ht="15" customHeight="1" x14ac:dyDescent="0.2">
      <c r="A4350" s="1"/>
      <c r="B4350" s="1"/>
      <c r="C4350" s="13"/>
      <c r="D4350" s="14"/>
      <c r="E4350" s="14"/>
      <c r="F4350" s="14"/>
      <c r="G4350" s="14"/>
      <c r="H4350" s="14"/>
      <c r="I4350" s="14"/>
      <c r="J4350" s="14"/>
      <c r="K4350" s="14"/>
      <c r="L4350" s="14"/>
      <c r="M4350" s="14"/>
      <c r="N4350" s="14"/>
      <c r="O4350" s="14"/>
      <c r="P4350" s="14"/>
      <c r="Q4350" s="14"/>
      <c r="R4350" s="4"/>
      <c r="S4350" s="4"/>
      <c r="T4350" s="4"/>
      <c r="U4350" s="4"/>
      <c r="V4350" s="4"/>
      <c r="W4350" s="4"/>
      <c r="X4350" s="4"/>
      <c r="Y4350" s="4"/>
      <c r="Z4350" s="4"/>
      <c r="AA4350" s="4"/>
      <c r="AB4350" s="8"/>
      <c r="AC4350" s="8"/>
      <c r="AD4350" s="8"/>
      <c r="AE4350" s="8"/>
      <c r="AF4350" s="8"/>
      <c r="AG4350" s="8"/>
      <c r="AH4350" s="8"/>
      <c r="AI4350" s="8"/>
      <c r="AJ4350" s="8"/>
      <c r="AK4350" s="8"/>
      <c r="AL4350" s="8"/>
      <c r="AM4350" s="8"/>
      <c r="AN4350" s="8"/>
      <c r="AO4350" s="8"/>
      <c r="AP4350" s="15"/>
      <c r="AQ4350" s="15"/>
      <c r="AR4350" s="15"/>
      <c r="AS4350" s="15"/>
      <c r="AT4350" s="15"/>
      <c r="AU4350" s="15"/>
      <c r="AV4350" s="15"/>
      <c r="AW4350" s="15"/>
      <c r="AX4350" s="15"/>
      <c r="AY4350" s="15"/>
      <c r="AZ4350" s="10"/>
      <c r="BA4350" s="10"/>
    </row>
    <row r="4351" spans="1:53" ht="15" customHeight="1" x14ac:dyDescent="0.2">
      <c r="A4351" s="1"/>
      <c r="B4351" s="16">
        <v>1</v>
      </c>
      <c r="C4351" s="293" t="s">
        <v>48</v>
      </c>
      <c r="D4351" s="18"/>
      <c r="E4351" s="14"/>
      <c r="F4351" s="14"/>
      <c r="G4351" s="14"/>
      <c r="H4351" s="14"/>
      <c r="I4351" s="14"/>
      <c r="J4351" s="14"/>
      <c r="K4351" s="14">
        <v>1</v>
      </c>
      <c r="L4351" s="14"/>
      <c r="M4351" s="14"/>
      <c r="N4351" s="14"/>
      <c r="O4351" s="14"/>
      <c r="P4351" s="14"/>
      <c r="Q4351" s="14"/>
      <c r="R4351" s="4"/>
      <c r="S4351" s="4"/>
      <c r="T4351" s="4"/>
      <c r="U4351" s="4"/>
      <c r="V4351" s="4"/>
      <c r="W4351" s="4"/>
      <c r="X4351" s="4"/>
      <c r="Y4351" s="4"/>
      <c r="Z4351" s="4"/>
      <c r="AA4351" s="4"/>
      <c r="AB4351" s="8"/>
      <c r="AC4351" s="8"/>
      <c r="AD4351" s="8"/>
      <c r="AE4351" s="8"/>
      <c r="AF4351" s="8"/>
      <c r="AG4351" s="8"/>
      <c r="AH4351" s="8"/>
      <c r="AI4351" s="8"/>
      <c r="AJ4351" s="8"/>
      <c r="AK4351" s="8"/>
      <c r="AL4351" s="8"/>
      <c r="AM4351" s="8"/>
      <c r="AN4351" s="8"/>
      <c r="AO4351" s="8"/>
      <c r="AP4351" s="15"/>
      <c r="AQ4351" s="15"/>
      <c r="AR4351" s="15"/>
      <c r="AS4351" s="15"/>
      <c r="AT4351" s="15"/>
      <c r="AU4351" s="15"/>
      <c r="AV4351" s="15"/>
      <c r="AW4351" s="15"/>
      <c r="AX4351" s="15"/>
      <c r="AY4351" s="15"/>
      <c r="AZ4351" s="10"/>
      <c r="BA4351" s="10"/>
    </row>
    <row r="4352" spans="1:53" ht="15" customHeight="1" x14ac:dyDescent="0.2">
      <c r="A4352" s="19"/>
      <c r="B4352" s="20">
        <v>2</v>
      </c>
      <c r="C4352" s="293" t="s">
        <v>49</v>
      </c>
      <c r="D4352" s="18"/>
      <c r="E4352" s="14"/>
      <c r="F4352" s="14"/>
      <c r="G4352" s="14"/>
      <c r="H4352" s="14"/>
      <c r="I4352" s="14"/>
      <c r="J4352" s="14"/>
      <c r="K4352" s="14"/>
      <c r="L4352" s="14"/>
      <c r="M4352" s="14"/>
      <c r="N4352" s="14"/>
      <c r="O4352" s="14"/>
      <c r="P4352" s="14"/>
      <c r="Q4352" s="14"/>
      <c r="R4352" s="4"/>
      <c r="S4352" s="4"/>
      <c r="T4352" s="4"/>
      <c r="U4352" s="4"/>
      <c r="V4352" s="4"/>
      <c r="W4352" s="4"/>
      <c r="X4352" s="4"/>
      <c r="Y4352" s="4"/>
      <c r="Z4352" s="4"/>
      <c r="AA4352" s="4"/>
      <c r="AB4352" s="8"/>
      <c r="AC4352" s="8"/>
      <c r="AD4352" s="8"/>
      <c r="AE4352" s="8"/>
      <c r="AF4352" s="8">
        <v>1</v>
      </c>
      <c r="AG4352" s="8">
        <v>1</v>
      </c>
      <c r="AH4352" s="8"/>
      <c r="AI4352" s="8"/>
      <c r="AJ4352" s="8"/>
      <c r="AK4352" s="8"/>
      <c r="AL4352" s="8"/>
      <c r="AM4352" s="8"/>
      <c r="AN4352" s="8"/>
      <c r="AO4352" s="8"/>
      <c r="AP4352" s="15"/>
      <c r="AQ4352" s="15"/>
      <c r="AR4352" s="15"/>
      <c r="AS4352" s="15"/>
      <c r="AT4352" s="15"/>
      <c r="AU4352" s="15"/>
      <c r="AV4352" s="15"/>
      <c r="AW4352" s="15"/>
      <c r="AX4352" s="15"/>
      <c r="AY4352" s="15"/>
    </row>
    <row r="4353" spans="1:53" ht="15" customHeight="1" x14ac:dyDescent="0.2">
      <c r="A4353" s="1"/>
      <c r="B4353" s="16">
        <v>3</v>
      </c>
      <c r="C4353" s="17" t="s">
        <v>50</v>
      </c>
      <c r="D4353" s="18"/>
      <c r="E4353" s="14"/>
      <c r="F4353" s="14"/>
      <c r="G4353" s="14"/>
      <c r="H4353" s="14"/>
      <c r="I4353" s="14"/>
      <c r="J4353" s="14"/>
      <c r="K4353" s="14"/>
      <c r="L4353" s="14"/>
      <c r="M4353" s="14"/>
      <c r="N4353" s="14"/>
      <c r="O4353" s="14"/>
      <c r="P4353" s="14"/>
      <c r="Q4353" s="14"/>
      <c r="R4353" s="4"/>
      <c r="S4353" s="4"/>
      <c r="T4353" s="4"/>
      <c r="U4353" s="4"/>
      <c r="V4353" s="4"/>
      <c r="W4353" s="4"/>
      <c r="X4353" s="4"/>
      <c r="Y4353" s="4"/>
      <c r="Z4353" s="4"/>
      <c r="AA4353" s="4"/>
      <c r="AB4353" s="8"/>
      <c r="AC4353" s="8"/>
      <c r="AD4353" s="8"/>
      <c r="AE4353" s="8"/>
      <c r="AF4353" s="8"/>
      <c r="AG4353" s="8"/>
      <c r="AH4353" s="8"/>
      <c r="AI4353" s="8"/>
      <c r="AJ4353" s="8"/>
      <c r="AK4353" s="8"/>
      <c r="AL4353" s="8"/>
      <c r="AM4353" s="8"/>
      <c r="AN4353" s="8"/>
      <c r="AO4353" s="8"/>
      <c r="AP4353" s="15"/>
      <c r="AQ4353" s="15"/>
      <c r="AR4353" s="15"/>
      <c r="AS4353" s="15"/>
      <c r="AT4353" s="15"/>
      <c r="AU4353" s="15"/>
      <c r="AV4353" s="15"/>
      <c r="AW4353" s="15"/>
      <c r="AX4353" s="15"/>
      <c r="AY4353" s="15"/>
      <c r="AZ4353" s="10"/>
      <c r="BA4353" s="10"/>
    </row>
    <row r="4354" spans="1:53" ht="15" customHeight="1" x14ac:dyDescent="0.2">
      <c r="A4354" s="1"/>
      <c r="B4354" s="16">
        <v>4</v>
      </c>
      <c r="C4354" s="17" t="s">
        <v>51</v>
      </c>
      <c r="D4354" s="18"/>
      <c r="E4354" s="14"/>
      <c r="F4354" s="14"/>
      <c r="G4354" s="14"/>
      <c r="H4354" s="14"/>
      <c r="I4354" s="14"/>
      <c r="J4354" s="14"/>
      <c r="K4354" s="14"/>
      <c r="L4354" s="14"/>
      <c r="M4354" s="14"/>
      <c r="N4354" s="14"/>
      <c r="O4354" s="14"/>
      <c r="P4354" s="14"/>
      <c r="Q4354" s="14"/>
      <c r="R4354" s="4"/>
      <c r="S4354" s="4"/>
      <c r="T4354" s="4"/>
      <c r="U4354" s="4"/>
      <c r="V4354" s="4"/>
      <c r="W4354" s="4"/>
      <c r="X4354" s="4"/>
      <c r="Y4354" s="4"/>
      <c r="Z4354" s="4"/>
      <c r="AA4354" s="4"/>
      <c r="AB4354" s="8"/>
      <c r="AC4354" s="8"/>
      <c r="AD4354" s="8"/>
      <c r="AE4354" s="8"/>
      <c r="AF4354" s="8"/>
      <c r="AG4354" s="8"/>
      <c r="AH4354" s="8"/>
      <c r="AI4354" s="8"/>
      <c r="AJ4354" s="8"/>
      <c r="AK4354" s="8"/>
      <c r="AL4354" s="8"/>
      <c r="AM4354" s="8"/>
      <c r="AN4354" s="8"/>
      <c r="AO4354" s="8"/>
      <c r="AP4354" s="15"/>
      <c r="AQ4354" s="15"/>
      <c r="AR4354" s="15"/>
      <c r="AS4354" s="15"/>
      <c r="AT4354" s="15"/>
      <c r="AU4354" s="15"/>
      <c r="AV4354" s="15"/>
      <c r="AW4354" s="15"/>
      <c r="AX4354" s="15"/>
      <c r="AY4354" s="15"/>
      <c r="AZ4354" s="10"/>
      <c r="BA4354" s="10"/>
    </row>
    <row r="4355" spans="1:53" ht="15" customHeight="1" x14ac:dyDescent="0.2">
      <c r="A4355" s="1"/>
      <c r="B4355" s="21">
        <v>5</v>
      </c>
      <c r="C4355" s="17" t="s">
        <v>52</v>
      </c>
      <c r="D4355" s="18"/>
      <c r="E4355" s="14"/>
      <c r="F4355" s="14"/>
      <c r="G4355" s="14"/>
      <c r="H4355" s="14"/>
      <c r="I4355" s="14"/>
      <c r="J4355" s="14"/>
      <c r="K4355" s="14"/>
      <c r="L4355" s="14"/>
      <c r="M4355" s="14"/>
      <c r="N4355" s="14"/>
      <c r="O4355" s="14"/>
      <c r="P4355" s="14"/>
      <c r="Q4355" s="14"/>
      <c r="R4355" s="4"/>
      <c r="S4355" s="4"/>
      <c r="T4355" s="4"/>
      <c r="U4355" s="4"/>
      <c r="V4355" s="4"/>
      <c r="W4355" s="4"/>
      <c r="X4355" s="4"/>
      <c r="Y4355" s="4"/>
      <c r="Z4355" s="4"/>
      <c r="AA4355" s="4"/>
      <c r="AB4355" s="8"/>
      <c r="AC4355" s="8"/>
      <c r="AD4355" s="8"/>
      <c r="AE4355" s="8"/>
      <c r="AF4355" s="8"/>
      <c r="AG4355" s="8"/>
      <c r="AH4355" s="8"/>
      <c r="AI4355" s="8"/>
      <c r="AJ4355" s="8"/>
      <c r="AK4355" s="8"/>
      <c r="AL4355" s="8"/>
      <c r="AM4355" s="8"/>
      <c r="AN4355" s="8"/>
      <c r="AO4355" s="8"/>
      <c r="AP4355" s="15"/>
      <c r="AQ4355" s="15"/>
      <c r="AR4355" s="15"/>
      <c r="AS4355" s="15"/>
      <c r="AT4355" s="15"/>
      <c r="AU4355" s="15"/>
      <c r="AV4355" s="15"/>
      <c r="AW4355" s="15"/>
      <c r="AX4355" s="15"/>
      <c r="AY4355" s="15"/>
      <c r="AZ4355" s="10"/>
      <c r="BA4355" s="10"/>
    </row>
    <row r="4356" spans="1:53" ht="15" customHeight="1" x14ac:dyDescent="0.2">
      <c r="A4356" s="22"/>
      <c r="B4356" s="23">
        <v>6</v>
      </c>
      <c r="C4356" s="17" t="s">
        <v>53</v>
      </c>
      <c r="D4356" s="18"/>
      <c r="E4356" s="14"/>
      <c r="F4356" s="14"/>
      <c r="G4356" s="14"/>
      <c r="H4356" s="14"/>
      <c r="I4356" s="14"/>
      <c r="J4356" s="14"/>
      <c r="K4356" s="14"/>
      <c r="L4356" s="14"/>
      <c r="M4356" s="14"/>
      <c r="N4356" s="14"/>
      <c r="O4356" s="14"/>
      <c r="P4356" s="14"/>
      <c r="Q4356" s="14"/>
      <c r="R4356" s="4"/>
      <c r="S4356" s="4"/>
      <c r="T4356" s="4"/>
      <c r="U4356" s="4"/>
      <c r="V4356" s="4"/>
      <c r="W4356" s="4"/>
      <c r="X4356" s="4"/>
      <c r="Y4356" s="4"/>
      <c r="Z4356" s="4"/>
      <c r="AA4356" s="4"/>
      <c r="AB4356" s="8"/>
      <c r="AC4356" s="8"/>
      <c r="AD4356" s="8"/>
      <c r="AE4356" s="8"/>
      <c r="AF4356" s="8"/>
      <c r="AG4356" s="8"/>
      <c r="AH4356" s="8"/>
      <c r="AI4356" s="8"/>
      <c r="AJ4356" s="8"/>
      <c r="AK4356" s="8"/>
      <c r="AL4356" s="8"/>
      <c r="AM4356" s="8"/>
      <c r="AN4356" s="8"/>
      <c r="AO4356" s="8"/>
      <c r="AP4356" s="15"/>
      <c r="AQ4356" s="15"/>
      <c r="AR4356" s="15"/>
      <c r="AS4356" s="15"/>
      <c r="AT4356" s="15"/>
      <c r="AU4356" s="15"/>
      <c r="AV4356" s="15"/>
      <c r="AW4356" s="15"/>
      <c r="AX4356" s="15"/>
      <c r="AY4356" s="15"/>
      <c r="AZ4356" s="10"/>
      <c r="BA4356" s="10"/>
    </row>
    <row r="4357" spans="1:53" ht="15" customHeight="1" x14ac:dyDescent="0.2">
      <c r="A4357" s="24"/>
      <c r="B4357" s="25"/>
      <c r="C4357" s="293" t="s">
        <v>54</v>
      </c>
      <c r="D4357" s="18"/>
      <c r="E4357" s="14"/>
      <c r="F4357" s="14"/>
      <c r="G4357" s="14"/>
      <c r="H4357" s="14"/>
      <c r="I4357" s="14"/>
      <c r="J4357" s="14"/>
      <c r="K4357" s="14"/>
      <c r="L4357" s="14"/>
      <c r="M4357" s="14"/>
      <c r="N4357" s="14"/>
      <c r="O4357" s="14"/>
      <c r="P4357" s="14"/>
      <c r="Q4357" s="14"/>
      <c r="R4357" s="4"/>
      <c r="S4357" s="4"/>
      <c r="T4357" s="4"/>
      <c r="U4357" s="4"/>
      <c r="V4357" s="4"/>
      <c r="W4357" s="4"/>
      <c r="X4357" s="4"/>
      <c r="Y4357" s="4"/>
      <c r="Z4357" s="4"/>
      <c r="AA4357" s="4"/>
      <c r="AB4357" s="8">
        <v>5</v>
      </c>
      <c r="AC4357" s="8"/>
      <c r="AD4357" s="8"/>
      <c r="AE4357" s="8"/>
      <c r="AF4357" s="8"/>
      <c r="AG4357" s="8"/>
      <c r="AH4357" s="8"/>
      <c r="AI4357" s="8"/>
      <c r="AJ4357" s="8"/>
      <c r="AK4357" s="8"/>
      <c r="AL4357" s="8"/>
      <c r="AM4357" s="8"/>
      <c r="AN4357" s="8"/>
      <c r="AO4357" s="8"/>
      <c r="AP4357" s="15"/>
      <c r="AQ4357" s="15"/>
      <c r="AR4357" s="15"/>
      <c r="AS4357" s="15"/>
      <c r="AT4357" s="15"/>
      <c r="AU4357" s="9"/>
      <c r="AV4357" s="15"/>
      <c r="AW4357" s="15"/>
      <c r="AX4357" s="15"/>
      <c r="AY4357" s="15"/>
      <c r="AZ4357" s="10"/>
      <c r="BA4357" s="10"/>
    </row>
    <row r="4358" spans="1:53" ht="15" customHeight="1" x14ac:dyDescent="0.2">
      <c r="A4358" s="1"/>
      <c r="B4358" s="24"/>
      <c r="C4358" s="17"/>
      <c r="D4358" s="18"/>
      <c r="E4358" s="14"/>
      <c r="F4358" s="14"/>
      <c r="G4358" s="14"/>
      <c r="H4358" s="14"/>
      <c r="I4358" s="14"/>
      <c r="J4358" s="14"/>
      <c r="K4358" s="14"/>
      <c r="L4358" s="14"/>
      <c r="M4358" s="14"/>
      <c r="N4358" s="14"/>
      <c r="O4358" s="14"/>
      <c r="P4358" s="14"/>
      <c r="Q4358" s="14"/>
      <c r="R4358" s="4"/>
      <c r="S4358" s="4"/>
      <c r="T4358" s="4"/>
      <c r="U4358" s="4"/>
      <c r="V4358" s="4"/>
      <c r="W4358" s="4"/>
      <c r="X4358" s="4"/>
      <c r="Y4358" s="4"/>
      <c r="Z4358" s="4"/>
      <c r="AA4358" s="4"/>
      <c r="AB4358" s="8"/>
      <c r="AC4358" s="8"/>
      <c r="AD4358" s="8"/>
      <c r="AE4358" s="8"/>
      <c r="AF4358" s="8"/>
      <c r="AG4358" s="8"/>
      <c r="AH4358" s="8"/>
      <c r="AI4358" s="8"/>
      <c r="AJ4358" s="8"/>
      <c r="AK4358" s="8"/>
      <c r="AL4358" s="8"/>
      <c r="AM4358" s="8"/>
      <c r="AN4358" s="8"/>
      <c r="AO4358" s="8"/>
      <c r="AP4358" s="15"/>
      <c r="AQ4358" s="15"/>
      <c r="AR4358" s="15"/>
      <c r="AS4358" s="15"/>
      <c r="AT4358" s="15"/>
      <c r="AU4358" s="15"/>
      <c r="AV4358" s="15"/>
      <c r="AW4358" s="15"/>
      <c r="AX4358" s="15"/>
      <c r="AY4358" s="15"/>
      <c r="AZ4358" s="10"/>
      <c r="BA4358" s="10"/>
    </row>
    <row r="4359" spans="1:53" ht="15" customHeight="1" x14ac:dyDescent="0.2">
      <c r="A4359" s="1"/>
      <c r="B4359" s="26">
        <v>7</v>
      </c>
      <c r="C4359" s="17" t="s">
        <v>55</v>
      </c>
      <c r="D4359" s="18"/>
      <c r="E4359" s="14"/>
      <c r="F4359" s="14"/>
      <c r="G4359" s="14"/>
      <c r="H4359" s="14"/>
      <c r="I4359" s="14"/>
      <c r="J4359" s="14"/>
      <c r="K4359" s="14"/>
      <c r="L4359" s="14"/>
      <c r="M4359" s="14"/>
      <c r="N4359" s="14"/>
      <c r="O4359" s="14"/>
      <c r="P4359" s="14"/>
      <c r="Q4359" s="14"/>
      <c r="R4359" s="4"/>
      <c r="S4359" s="4"/>
      <c r="T4359" s="4"/>
      <c r="U4359" s="4"/>
      <c r="V4359" s="4"/>
      <c r="W4359" s="4"/>
      <c r="X4359" s="4"/>
      <c r="Y4359" s="4"/>
      <c r="Z4359" s="4"/>
      <c r="AA4359" s="4"/>
      <c r="AB4359" s="8"/>
      <c r="AC4359" s="8"/>
      <c r="AD4359" s="8"/>
      <c r="AE4359" s="8"/>
      <c r="AF4359" s="8"/>
      <c r="AG4359" s="8"/>
      <c r="AH4359" s="8"/>
      <c r="AI4359" s="8"/>
      <c r="AJ4359" s="8"/>
      <c r="AK4359" s="8"/>
      <c r="AL4359" s="8"/>
      <c r="AM4359" s="8"/>
      <c r="AN4359" s="8"/>
      <c r="AO4359" s="8"/>
      <c r="AP4359" s="15"/>
      <c r="AQ4359" s="15"/>
      <c r="AR4359" s="15"/>
      <c r="AS4359" s="15"/>
      <c r="AT4359" s="15"/>
      <c r="AU4359" s="15"/>
      <c r="AV4359" s="15"/>
      <c r="AW4359" s="15"/>
      <c r="AX4359" s="15"/>
      <c r="AY4359" s="15"/>
      <c r="AZ4359" s="10"/>
      <c r="BA4359" s="10"/>
    </row>
    <row r="4360" spans="1:53" ht="15" customHeight="1" x14ac:dyDescent="0.2">
      <c r="A4360" s="1"/>
      <c r="B4360" s="26">
        <v>8</v>
      </c>
      <c r="C4360" s="27" t="s">
        <v>56</v>
      </c>
      <c r="D4360" s="18"/>
      <c r="E4360" s="14"/>
      <c r="F4360" s="14"/>
      <c r="G4360" s="14"/>
      <c r="H4360" s="14"/>
      <c r="I4360" s="14"/>
      <c r="J4360" s="14"/>
      <c r="K4360" s="14"/>
      <c r="L4360" s="14"/>
      <c r="M4360" s="14"/>
      <c r="N4360" s="14"/>
      <c r="O4360" s="14"/>
      <c r="P4360" s="14"/>
      <c r="Q4360" s="14"/>
      <c r="R4360" s="4"/>
      <c r="S4360" s="4"/>
      <c r="T4360" s="4"/>
      <c r="U4360" s="4"/>
      <c r="V4360" s="4"/>
      <c r="W4360" s="4"/>
      <c r="X4360" s="4"/>
      <c r="Y4360" s="4"/>
      <c r="Z4360" s="4"/>
      <c r="AA4360" s="4"/>
      <c r="AB4360" s="8"/>
      <c r="AC4360" s="8"/>
      <c r="AD4360" s="8"/>
      <c r="AE4360" s="8"/>
      <c r="AF4360" s="8"/>
      <c r="AG4360" s="8"/>
      <c r="AH4360" s="8"/>
      <c r="AI4360" s="8"/>
      <c r="AJ4360" s="8"/>
      <c r="AK4360" s="8"/>
      <c r="AL4360" s="8"/>
      <c r="AM4360" s="8"/>
      <c r="AN4360" s="8"/>
      <c r="AO4360" s="8"/>
      <c r="AP4360" s="15"/>
      <c r="AQ4360" s="15"/>
      <c r="AR4360" s="15"/>
      <c r="AS4360" s="15"/>
      <c r="AT4360" s="15"/>
      <c r="AU4360" s="15"/>
      <c r="AV4360" s="15"/>
      <c r="AW4360" s="15"/>
      <c r="AX4360" s="15"/>
      <c r="AY4360" s="15"/>
      <c r="AZ4360" s="10"/>
      <c r="BA4360" s="10"/>
    </row>
    <row r="4361" spans="1:53" ht="15" customHeight="1" x14ac:dyDescent="0.2">
      <c r="A4361" s="1"/>
      <c r="B4361" s="26">
        <v>9</v>
      </c>
      <c r="C4361" s="17" t="s">
        <v>57</v>
      </c>
      <c r="D4361" s="18"/>
      <c r="E4361" s="14"/>
      <c r="F4361" s="14"/>
      <c r="G4361" s="14"/>
      <c r="H4361" s="14"/>
      <c r="I4361" s="14"/>
      <c r="J4361" s="14"/>
      <c r="K4361" s="14"/>
      <c r="L4361" s="14"/>
      <c r="M4361" s="14"/>
      <c r="N4361" s="14"/>
      <c r="O4361" s="14"/>
      <c r="P4361" s="14"/>
      <c r="Q4361" s="14"/>
      <c r="R4361" s="4"/>
      <c r="S4361" s="4"/>
      <c r="T4361" s="4"/>
      <c r="U4361" s="4"/>
      <c r="V4361" s="4"/>
      <c r="W4361" s="4"/>
      <c r="X4361" s="4"/>
      <c r="Y4361" s="4"/>
      <c r="Z4361" s="4"/>
      <c r="AA4361" s="4"/>
      <c r="AB4361" s="8"/>
      <c r="AC4361" s="8"/>
      <c r="AD4361" s="8"/>
      <c r="AE4361" s="8"/>
      <c r="AF4361" s="8"/>
      <c r="AG4361" s="8"/>
      <c r="AH4361" s="8"/>
      <c r="AI4361" s="8"/>
      <c r="AJ4361" s="8"/>
      <c r="AK4361" s="8"/>
      <c r="AL4361" s="8"/>
      <c r="AM4361" s="8"/>
      <c r="AN4361" s="8"/>
      <c r="AO4361" s="8"/>
      <c r="AP4361" s="15"/>
      <c r="AQ4361" s="15"/>
      <c r="AR4361" s="15"/>
      <c r="AS4361" s="15"/>
      <c r="AT4361" s="15"/>
      <c r="AU4361" s="15"/>
      <c r="AV4361" s="15"/>
      <c r="AW4361" s="15"/>
      <c r="AX4361" s="15"/>
      <c r="AY4361" s="15"/>
      <c r="AZ4361" s="10"/>
      <c r="BA4361" s="10"/>
    </row>
    <row r="4362" spans="1:53" ht="15" customHeight="1" x14ac:dyDescent="0.2">
      <c r="A4362" s="1"/>
      <c r="B4362" s="24"/>
      <c r="C4362" s="17"/>
      <c r="D4362" s="18"/>
      <c r="E4362" s="14"/>
      <c r="F4362" s="14"/>
      <c r="G4362" s="14"/>
      <c r="H4362" s="14"/>
      <c r="I4362" s="14"/>
      <c r="J4362" s="14"/>
      <c r="K4362" s="14"/>
      <c r="L4362" s="14"/>
      <c r="M4362" s="14"/>
      <c r="N4362" s="14"/>
      <c r="O4362" s="14"/>
      <c r="P4362" s="14"/>
      <c r="Q4362" s="14"/>
      <c r="R4362" s="4"/>
      <c r="S4362" s="4"/>
      <c r="T4362" s="4"/>
      <c r="U4362" s="4"/>
      <c r="V4362" s="4"/>
      <c r="W4362" s="4"/>
      <c r="X4362" s="4"/>
      <c r="Y4362" s="4"/>
      <c r="Z4362" s="4"/>
      <c r="AA4362" s="4"/>
      <c r="AB4362" s="8"/>
      <c r="AC4362" s="28"/>
      <c r="AD4362" s="8"/>
      <c r="AE4362" s="8"/>
      <c r="AF4362" s="8"/>
      <c r="AG4362" s="8"/>
      <c r="AH4362" s="8"/>
      <c r="AI4362" s="8"/>
      <c r="AJ4362" s="8"/>
      <c r="AK4362" s="8"/>
      <c r="AL4362" s="8"/>
      <c r="AM4362" s="8"/>
      <c r="AN4362" s="8"/>
      <c r="AO4362" s="8"/>
      <c r="AP4362" s="15"/>
      <c r="AQ4362" s="15"/>
      <c r="AR4362" s="15"/>
      <c r="AS4362" s="15"/>
      <c r="AT4362" s="15"/>
      <c r="AU4362" s="15"/>
      <c r="AV4362" s="15"/>
      <c r="AW4362" s="15"/>
      <c r="AX4362" s="15"/>
      <c r="AY4362" s="15"/>
      <c r="AZ4362" s="10"/>
      <c r="BA4362" s="10"/>
    </row>
    <row r="4363" spans="1:53" ht="15" customHeight="1" x14ac:dyDescent="0.2">
      <c r="A4363" s="22"/>
      <c r="B4363" s="29">
        <v>10</v>
      </c>
      <c r="C4363" s="17" t="s">
        <v>58</v>
      </c>
      <c r="D4363" s="18"/>
      <c r="E4363" s="14"/>
      <c r="F4363" s="14"/>
      <c r="G4363" s="14"/>
      <c r="H4363" s="14"/>
      <c r="I4363" s="14"/>
      <c r="J4363" s="14"/>
      <c r="K4363" s="14"/>
      <c r="L4363" s="14"/>
      <c r="M4363" s="14"/>
      <c r="N4363" s="14"/>
      <c r="O4363" s="14"/>
      <c r="P4363" s="14"/>
      <c r="Q4363" s="14"/>
      <c r="R4363" s="4"/>
      <c r="S4363" s="4"/>
      <c r="T4363" s="4"/>
      <c r="U4363" s="4"/>
      <c r="V4363" s="4"/>
      <c r="W4363" s="4"/>
      <c r="X4363" s="4"/>
      <c r="Y4363" s="4"/>
      <c r="Z4363" s="4"/>
      <c r="AA4363" s="4"/>
      <c r="AB4363" s="8"/>
      <c r="AC4363" s="8"/>
      <c r="AD4363" s="8"/>
      <c r="AE4363" s="8"/>
      <c r="AF4363" s="8"/>
      <c r="AG4363" s="8"/>
      <c r="AH4363" s="8"/>
      <c r="AI4363" s="8"/>
      <c r="AJ4363" s="8"/>
      <c r="AK4363" s="8"/>
      <c r="AL4363" s="8"/>
      <c r="AM4363" s="8"/>
      <c r="AN4363" s="8"/>
      <c r="AO4363" s="8"/>
      <c r="AP4363" s="15"/>
      <c r="AQ4363" s="15"/>
      <c r="AR4363" s="15"/>
      <c r="AS4363" s="15"/>
      <c r="AT4363" s="15"/>
      <c r="AU4363" s="15"/>
      <c r="AV4363" s="15"/>
      <c r="AW4363" s="15"/>
      <c r="AX4363" s="15"/>
      <c r="AY4363" s="15"/>
      <c r="AZ4363" s="10"/>
      <c r="BA4363" s="10"/>
    </row>
    <row r="4364" spans="1:53" ht="15" customHeight="1" x14ac:dyDescent="0.2">
      <c r="A4364" s="1"/>
      <c r="B4364" s="30">
        <v>11</v>
      </c>
      <c r="C4364" s="17" t="s">
        <v>59</v>
      </c>
      <c r="D4364" s="18"/>
      <c r="E4364" s="14"/>
      <c r="F4364" s="14"/>
      <c r="G4364" s="14"/>
      <c r="H4364" s="14"/>
      <c r="I4364" s="14"/>
      <c r="J4364" s="14"/>
      <c r="K4364" s="14"/>
      <c r="L4364" s="14"/>
      <c r="M4364" s="14"/>
      <c r="N4364" s="14"/>
      <c r="O4364" s="14"/>
      <c r="P4364" s="14"/>
      <c r="Q4364" s="14"/>
      <c r="R4364" s="4"/>
      <c r="S4364" s="4"/>
      <c r="T4364" s="4"/>
      <c r="U4364" s="4"/>
      <c r="V4364" s="4"/>
      <c r="W4364" s="4"/>
      <c r="X4364" s="4"/>
      <c r="Y4364" s="4"/>
      <c r="Z4364" s="4"/>
      <c r="AA4364" s="4"/>
      <c r="AB4364" s="8"/>
      <c r="AC4364" s="8"/>
      <c r="AD4364" s="8"/>
      <c r="AE4364" s="8"/>
      <c r="AF4364" s="8"/>
      <c r="AG4364" s="8"/>
      <c r="AH4364" s="8"/>
      <c r="AI4364" s="8"/>
      <c r="AJ4364" s="8"/>
      <c r="AK4364" s="8"/>
      <c r="AL4364" s="8"/>
      <c r="AM4364" s="8"/>
      <c r="AN4364" s="8"/>
      <c r="AO4364" s="8"/>
      <c r="AP4364" s="15"/>
      <c r="AQ4364" s="15"/>
      <c r="AR4364" s="15"/>
      <c r="AS4364" s="15"/>
      <c r="AT4364" s="15"/>
      <c r="AU4364" s="15"/>
      <c r="AV4364" s="15"/>
      <c r="AW4364" s="15"/>
      <c r="AX4364" s="15"/>
      <c r="AY4364" s="15"/>
      <c r="AZ4364" s="10"/>
      <c r="BA4364" s="10"/>
    </row>
    <row r="4365" spans="1:53" ht="15" customHeight="1" x14ac:dyDescent="0.2">
      <c r="A4365" s="1"/>
      <c r="B4365" s="31">
        <v>12</v>
      </c>
      <c r="C4365" s="17" t="s">
        <v>60</v>
      </c>
      <c r="D4365" s="18"/>
      <c r="E4365" s="14"/>
      <c r="F4365" s="14"/>
      <c r="G4365" s="14"/>
      <c r="H4365" s="14"/>
      <c r="I4365" s="14"/>
      <c r="J4365" s="14"/>
      <c r="K4365" s="14"/>
      <c r="L4365" s="14"/>
      <c r="M4365" s="14"/>
      <c r="N4365" s="14"/>
      <c r="O4365" s="14"/>
      <c r="P4365" s="14"/>
      <c r="Q4365" s="14"/>
      <c r="R4365" s="4"/>
      <c r="S4365" s="4"/>
      <c r="T4365" s="4"/>
      <c r="U4365" s="4"/>
      <c r="V4365" s="4"/>
      <c r="W4365" s="4"/>
      <c r="X4365" s="4"/>
      <c r="Y4365" s="4"/>
      <c r="Z4365" s="4"/>
      <c r="AA4365" s="4"/>
      <c r="AB4365" s="8"/>
      <c r="AC4365" s="8"/>
      <c r="AD4365" s="8"/>
      <c r="AE4365" s="8"/>
      <c r="AF4365" s="8"/>
      <c r="AG4365" s="8"/>
      <c r="AH4365" s="8"/>
      <c r="AI4365" s="8"/>
      <c r="AJ4365" s="8"/>
      <c r="AK4365" s="8"/>
      <c r="AL4365" s="8"/>
      <c r="AM4365" s="8"/>
      <c r="AN4365" s="8"/>
      <c r="AO4365" s="8"/>
      <c r="AP4365" s="15"/>
      <c r="AQ4365" s="15"/>
      <c r="AR4365" s="15"/>
      <c r="AS4365" s="15"/>
      <c r="AT4365" s="9"/>
      <c r="AU4365" s="15"/>
      <c r="AV4365" s="15"/>
      <c r="AW4365" s="15"/>
      <c r="AX4365" s="15"/>
      <c r="AY4365" s="15"/>
      <c r="AZ4365" s="10"/>
      <c r="BA4365" s="10"/>
    </row>
    <row r="4366" spans="1:53" ht="15" customHeight="1" x14ac:dyDescent="0.2">
      <c r="A4366" s="1"/>
      <c r="B4366" s="31">
        <v>13</v>
      </c>
      <c r="C4366" s="17" t="s">
        <v>61</v>
      </c>
      <c r="D4366" s="18"/>
      <c r="E4366" s="14"/>
      <c r="F4366" s="14"/>
      <c r="G4366" s="14"/>
      <c r="H4366" s="14"/>
      <c r="I4366" s="14"/>
      <c r="J4366" s="14"/>
      <c r="K4366" s="14"/>
      <c r="L4366" s="14"/>
      <c r="M4366" s="14"/>
      <c r="N4366" s="14"/>
      <c r="O4366" s="14"/>
      <c r="P4366" s="14"/>
      <c r="Q4366" s="14"/>
      <c r="R4366" s="4"/>
      <c r="S4366" s="4"/>
      <c r="T4366" s="4"/>
      <c r="U4366" s="4"/>
      <c r="V4366" s="4"/>
      <c r="W4366" s="4"/>
      <c r="X4366" s="4"/>
      <c r="Y4366" s="4"/>
      <c r="Z4366" s="4"/>
      <c r="AA4366" s="4"/>
      <c r="AB4366" s="8"/>
      <c r="AC4366" s="8"/>
      <c r="AD4366" s="8"/>
      <c r="AE4366" s="8"/>
      <c r="AF4366" s="8"/>
      <c r="AG4366" s="8"/>
      <c r="AH4366" s="8"/>
      <c r="AI4366" s="8"/>
      <c r="AJ4366" s="8"/>
      <c r="AK4366" s="8"/>
      <c r="AL4366" s="8"/>
      <c r="AM4366" s="8"/>
      <c r="AN4366" s="8"/>
      <c r="AO4366" s="8"/>
      <c r="AP4366" s="15"/>
      <c r="AQ4366" s="15"/>
      <c r="AR4366" s="15"/>
      <c r="AS4366" s="15"/>
      <c r="AT4366" s="15"/>
      <c r="AU4366" s="15"/>
      <c r="AV4366" s="15"/>
      <c r="AW4366" s="15"/>
      <c r="AX4366" s="15"/>
      <c r="AY4366" s="15"/>
      <c r="AZ4366" s="10"/>
      <c r="BA4366" s="10"/>
    </row>
    <row r="4367" spans="1:53" ht="15" customHeight="1" x14ac:dyDescent="0.2">
      <c r="A4367" s="1"/>
      <c r="B4367" s="31">
        <v>14</v>
      </c>
      <c r="C4367" s="17" t="s">
        <v>62</v>
      </c>
      <c r="D4367" s="18"/>
      <c r="E4367" s="14"/>
      <c r="F4367" s="14"/>
      <c r="G4367" s="14"/>
      <c r="H4367" s="14"/>
      <c r="I4367" s="14"/>
      <c r="J4367" s="14"/>
      <c r="K4367" s="14"/>
      <c r="L4367" s="14"/>
      <c r="M4367" s="14"/>
      <c r="N4367" s="14"/>
      <c r="O4367" s="14"/>
      <c r="P4367" s="14"/>
      <c r="Q4367" s="14"/>
      <c r="R4367" s="4"/>
      <c r="S4367" s="4"/>
      <c r="T4367" s="4"/>
      <c r="U4367" s="4"/>
      <c r="V4367" s="4"/>
      <c r="W4367" s="4"/>
      <c r="X4367" s="4"/>
      <c r="Y4367" s="4"/>
      <c r="Z4367" s="4"/>
      <c r="AA4367" s="4"/>
      <c r="AB4367" s="8"/>
      <c r="AC4367" s="8"/>
      <c r="AD4367" s="8"/>
      <c r="AE4367" s="8"/>
      <c r="AF4367" s="8"/>
      <c r="AG4367" s="8"/>
      <c r="AH4367" s="8"/>
      <c r="AI4367" s="8"/>
      <c r="AJ4367" s="8"/>
      <c r="AK4367" s="8"/>
      <c r="AL4367" s="8"/>
      <c r="AM4367" s="8"/>
      <c r="AN4367" s="8"/>
      <c r="AO4367" s="8"/>
      <c r="AP4367" s="15"/>
      <c r="AQ4367" s="15"/>
      <c r="AR4367" s="15"/>
      <c r="AS4367" s="15"/>
      <c r="AT4367" s="15"/>
      <c r="AU4367" s="15"/>
      <c r="AV4367" s="15"/>
      <c r="AW4367" s="15"/>
      <c r="AX4367" s="15"/>
      <c r="AY4367" s="15"/>
      <c r="AZ4367" s="10"/>
      <c r="BA4367" s="10"/>
    </row>
    <row r="4368" spans="1:53" ht="15" customHeight="1" x14ac:dyDescent="0.2">
      <c r="A4368" s="1"/>
      <c r="B4368" s="31">
        <v>15</v>
      </c>
      <c r="C4368" s="293" t="s">
        <v>63</v>
      </c>
      <c r="D4368" s="18"/>
      <c r="E4368" s="14"/>
      <c r="F4368" s="14"/>
      <c r="G4368" s="14"/>
      <c r="H4368" s="14"/>
      <c r="I4368" s="14"/>
      <c r="J4368" s="14"/>
      <c r="K4368" s="14">
        <v>1</v>
      </c>
      <c r="L4368" s="14"/>
      <c r="M4368" s="14"/>
      <c r="N4368" s="14"/>
      <c r="O4368" s="14"/>
      <c r="P4368" s="14"/>
      <c r="Q4368" s="14"/>
      <c r="R4368" s="4"/>
      <c r="S4368" s="4"/>
      <c r="T4368" s="4"/>
      <c r="U4368" s="4"/>
      <c r="V4368" s="4"/>
      <c r="W4368" s="4"/>
      <c r="X4368" s="4"/>
      <c r="Y4368" s="4"/>
      <c r="Z4368" s="4"/>
      <c r="AA4368" s="4"/>
      <c r="AB4368" s="8">
        <v>8</v>
      </c>
      <c r="AC4368" s="8"/>
      <c r="AD4368" s="8"/>
      <c r="AE4368" s="8"/>
      <c r="AF4368" s="8"/>
      <c r="AG4368" s="8"/>
      <c r="AH4368" s="8"/>
      <c r="AI4368" s="8"/>
      <c r="AJ4368" s="8"/>
      <c r="AK4368" s="8"/>
      <c r="AL4368" s="8"/>
      <c r="AM4368" s="8"/>
      <c r="AN4368" s="8"/>
      <c r="AO4368" s="8"/>
      <c r="AP4368" s="15"/>
      <c r="AQ4368" s="15"/>
      <c r="AR4368" s="15"/>
      <c r="AS4368" s="15"/>
      <c r="AT4368" s="15"/>
      <c r="AU4368" s="9"/>
      <c r="AV4368" s="15"/>
      <c r="AW4368" s="15"/>
      <c r="AX4368" s="15"/>
      <c r="AY4368" s="15"/>
      <c r="AZ4368" s="10"/>
      <c r="BA4368" s="10"/>
    </row>
    <row r="4369" spans="1:53" ht="15" customHeight="1" x14ac:dyDescent="0.2">
      <c r="A4369" s="1"/>
      <c r="B4369" s="31">
        <v>16</v>
      </c>
      <c r="C4369" s="293" t="s">
        <v>64</v>
      </c>
      <c r="D4369" s="18"/>
      <c r="E4369" s="14"/>
      <c r="F4369" s="14"/>
      <c r="G4369" s="14"/>
      <c r="H4369" s="14">
        <v>4</v>
      </c>
      <c r="I4369" s="14"/>
      <c r="J4369" s="14"/>
      <c r="K4369" s="14">
        <v>1</v>
      </c>
      <c r="L4369" s="14"/>
      <c r="M4369" s="14"/>
      <c r="N4369" s="14"/>
      <c r="O4369" s="14"/>
      <c r="P4369" s="14"/>
      <c r="Q4369" s="14"/>
      <c r="R4369" s="4"/>
      <c r="S4369" s="4"/>
      <c r="T4369" s="4"/>
      <c r="U4369" s="4"/>
      <c r="V4369" s="4"/>
      <c r="W4369" s="4"/>
      <c r="X4369" s="4"/>
      <c r="Y4369" s="4"/>
      <c r="Z4369" s="4"/>
      <c r="AA4369" s="4"/>
      <c r="AB4369" s="8"/>
      <c r="AC4369" s="8"/>
      <c r="AD4369" s="8"/>
      <c r="AE4369" s="8"/>
      <c r="AF4369" s="8"/>
      <c r="AG4369" s="8"/>
      <c r="AH4369" s="8"/>
      <c r="AI4369" s="8"/>
      <c r="AJ4369" s="8"/>
      <c r="AK4369" s="8"/>
      <c r="AL4369" s="8"/>
      <c r="AM4369" s="8"/>
      <c r="AN4369" s="8"/>
      <c r="AO4369" s="8"/>
      <c r="AP4369" s="15"/>
      <c r="AQ4369" s="15"/>
      <c r="AR4369" s="15"/>
      <c r="AS4369" s="15"/>
      <c r="AT4369" s="15"/>
      <c r="AU4369" s="15"/>
      <c r="AV4369" s="15"/>
      <c r="AW4369" s="15"/>
      <c r="AX4369" s="15"/>
      <c r="AY4369" s="15"/>
      <c r="AZ4369" s="10"/>
      <c r="BA4369" s="10"/>
    </row>
    <row r="4370" spans="1:53" ht="15" customHeight="1" x14ac:dyDescent="0.2">
      <c r="A4370" s="1" t="s">
        <v>549</v>
      </c>
      <c r="B4370" s="31">
        <v>17</v>
      </c>
      <c r="C4370" s="293" t="s">
        <v>65</v>
      </c>
      <c r="D4370" s="18">
        <v>10</v>
      </c>
      <c r="E4370" s="14">
        <v>8</v>
      </c>
      <c r="F4370" s="14">
        <v>5</v>
      </c>
      <c r="G4370" s="14">
        <v>5</v>
      </c>
      <c r="H4370" s="14"/>
      <c r="I4370" s="14"/>
      <c r="J4370" s="14"/>
      <c r="K4370" s="14"/>
      <c r="L4370" s="14"/>
      <c r="M4370" s="14"/>
      <c r="N4370" s="14"/>
      <c r="O4370" s="14"/>
      <c r="P4370" s="14"/>
      <c r="Q4370" s="14"/>
      <c r="R4370" s="4"/>
      <c r="S4370" s="4"/>
      <c r="T4370" s="4"/>
      <c r="U4370" s="4"/>
      <c r="V4370" s="4"/>
      <c r="W4370" s="4"/>
      <c r="X4370" s="4"/>
      <c r="Y4370" s="4"/>
      <c r="Z4370" s="4"/>
      <c r="AA4370" s="4"/>
      <c r="AB4370" s="8"/>
      <c r="AC4370" s="8"/>
      <c r="AD4370" s="8"/>
      <c r="AE4370" s="8"/>
      <c r="AF4370" s="8"/>
      <c r="AG4370" s="8"/>
      <c r="AH4370" s="8"/>
      <c r="AI4370" s="8"/>
      <c r="AJ4370" s="8"/>
      <c r="AK4370" s="8">
        <v>4</v>
      </c>
      <c r="AL4370" s="8">
        <v>5</v>
      </c>
      <c r="AM4370" s="8"/>
      <c r="AN4370" s="8">
        <v>3</v>
      </c>
      <c r="AO4370" s="8">
        <v>5</v>
      </c>
      <c r="AP4370" s="15"/>
      <c r="AQ4370" s="15"/>
      <c r="AR4370" s="15"/>
      <c r="AS4370" s="15"/>
      <c r="AT4370" s="15"/>
      <c r="AU4370" s="15"/>
      <c r="AV4370" s="15"/>
      <c r="AW4370" s="15"/>
      <c r="AX4370" s="15"/>
      <c r="AY4370" s="15"/>
      <c r="AZ4370" s="10"/>
      <c r="BA4370" s="10"/>
    </row>
    <row r="4371" spans="1:53" ht="15" customHeight="1" x14ac:dyDescent="0.2">
      <c r="B4371" s="31">
        <v>18</v>
      </c>
      <c r="C4371" s="17" t="s">
        <v>66</v>
      </c>
      <c r="D4371" s="18"/>
      <c r="E4371" s="14"/>
      <c r="F4371" s="14"/>
      <c r="G4371" s="14"/>
      <c r="H4371" s="14"/>
      <c r="I4371" s="14"/>
      <c r="J4371" s="14"/>
      <c r="K4371" s="32"/>
      <c r="L4371" s="14"/>
      <c r="M4371" s="14"/>
      <c r="N4371" s="14"/>
      <c r="O4371" s="14"/>
      <c r="P4371" s="14"/>
      <c r="Q4371" s="14"/>
      <c r="R4371" s="4"/>
      <c r="S4371" s="4"/>
      <c r="T4371" s="4"/>
      <c r="U4371" s="4"/>
      <c r="V4371" s="4"/>
      <c r="W4371" s="4"/>
      <c r="X4371" s="4"/>
      <c r="Y4371" s="4"/>
      <c r="Z4371" s="4"/>
      <c r="AA4371" s="4"/>
      <c r="AB4371" s="8"/>
      <c r="AC4371" s="8"/>
      <c r="AD4371" s="8"/>
      <c r="AE4371" s="8"/>
      <c r="AF4371" s="8"/>
      <c r="AG4371" s="8"/>
      <c r="AH4371" s="8"/>
      <c r="AI4371" s="8"/>
      <c r="AJ4371" s="8"/>
      <c r="AK4371" s="8"/>
      <c r="AL4371" s="8"/>
      <c r="AM4371" s="8"/>
      <c r="AN4371" s="8"/>
      <c r="AO4371" s="8"/>
      <c r="AP4371" s="15"/>
      <c r="AQ4371" s="15"/>
      <c r="AR4371" s="15"/>
      <c r="AS4371" s="15"/>
      <c r="AT4371" s="15"/>
      <c r="AU4371" s="15"/>
      <c r="AV4371" s="15"/>
      <c r="AW4371" s="15"/>
      <c r="AX4371" s="15"/>
      <c r="AY4371" s="15"/>
      <c r="AZ4371" s="10"/>
      <c r="BA4371" s="10"/>
    </row>
    <row r="4372" spans="1:53" ht="15" customHeight="1" x14ac:dyDescent="0.2">
      <c r="A4372" s="33" t="s">
        <v>67</v>
      </c>
      <c r="B4372" s="31">
        <v>19</v>
      </c>
      <c r="C4372" s="17" t="s">
        <v>68</v>
      </c>
      <c r="D4372" s="18"/>
      <c r="E4372" s="14"/>
      <c r="F4372" s="14"/>
      <c r="G4372" s="14"/>
      <c r="H4372" s="14"/>
      <c r="I4372" s="14"/>
      <c r="J4372" s="14"/>
      <c r="K4372" s="14"/>
      <c r="L4372" s="14"/>
      <c r="M4372" s="14"/>
      <c r="N4372" s="14"/>
      <c r="O4372" s="14"/>
      <c r="P4372" s="14"/>
      <c r="Q4372" s="14"/>
      <c r="R4372" s="4"/>
      <c r="S4372" s="4"/>
      <c r="T4372" s="4"/>
      <c r="U4372" s="4"/>
      <c r="V4372" s="4"/>
      <c r="W4372" s="4"/>
      <c r="X4372" s="4"/>
      <c r="Y4372" s="4"/>
      <c r="Z4372" s="4"/>
      <c r="AA4372" s="4"/>
      <c r="AB4372" s="8"/>
      <c r="AC4372" s="8"/>
      <c r="AD4372" s="8"/>
      <c r="AE4372" s="8"/>
      <c r="AF4372" s="8"/>
      <c r="AG4372" s="8"/>
      <c r="AH4372" s="8"/>
      <c r="AI4372" s="34"/>
      <c r="AJ4372" s="8"/>
      <c r="AK4372" s="8"/>
      <c r="AL4372" s="8"/>
      <c r="AM4372" s="8"/>
      <c r="AN4372" s="8"/>
      <c r="AO4372" s="8"/>
      <c r="AP4372" s="15"/>
      <c r="AQ4372" s="15"/>
      <c r="AR4372" s="15"/>
      <c r="AS4372" s="15"/>
      <c r="AT4372" s="15"/>
      <c r="AU4372" s="15"/>
      <c r="AV4372" s="15"/>
      <c r="AW4372" s="15"/>
      <c r="AX4372" s="15"/>
      <c r="AY4372" s="15"/>
      <c r="AZ4372" s="10"/>
      <c r="BA4372" s="10"/>
    </row>
    <row r="4373" spans="1:53" ht="15" customHeight="1" x14ac:dyDescent="0.2">
      <c r="A4373" s="1"/>
      <c r="B4373" s="31">
        <v>20</v>
      </c>
      <c r="C4373" s="17" t="s">
        <v>69</v>
      </c>
      <c r="D4373" s="35"/>
      <c r="E4373" s="14"/>
      <c r="F4373" s="14"/>
      <c r="G4373" s="14"/>
      <c r="H4373" s="14"/>
      <c r="I4373" s="14"/>
      <c r="J4373" s="14"/>
      <c r="K4373" s="14"/>
      <c r="L4373" s="14"/>
      <c r="M4373" s="14"/>
      <c r="N4373" s="14"/>
      <c r="O4373" s="14"/>
      <c r="P4373" s="14"/>
      <c r="Q4373" s="14"/>
      <c r="R4373" s="4"/>
      <c r="S4373" s="4"/>
      <c r="T4373" s="4"/>
      <c r="U4373" s="4"/>
      <c r="V4373" s="4"/>
      <c r="W4373" s="4"/>
      <c r="X4373" s="4"/>
      <c r="Y4373" s="4"/>
      <c r="Z4373" s="4"/>
      <c r="AA4373" s="4"/>
      <c r="AB4373" s="8"/>
      <c r="AC4373" s="8"/>
      <c r="AD4373" s="8"/>
      <c r="AE4373" s="8"/>
      <c r="AF4373" s="8"/>
      <c r="AG4373" s="8"/>
      <c r="AH4373" s="8"/>
      <c r="AI4373" s="8"/>
      <c r="AJ4373" s="8"/>
      <c r="AK4373" s="8"/>
      <c r="AL4373" s="8"/>
      <c r="AM4373" s="8"/>
      <c r="AN4373" s="8"/>
      <c r="AO4373" s="8"/>
      <c r="AP4373" s="15"/>
      <c r="AQ4373" s="15"/>
      <c r="AR4373" s="15"/>
      <c r="AS4373" s="15"/>
      <c r="AT4373" s="15"/>
      <c r="AU4373" s="15"/>
      <c r="AV4373" s="15"/>
      <c r="AW4373" s="15"/>
      <c r="AX4373" s="15"/>
      <c r="AY4373" s="15"/>
      <c r="AZ4373" s="10"/>
      <c r="BA4373" s="10"/>
    </row>
    <row r="4374" spans="1:53" ht="15" customHeight="1" x14ac:dyDescent="0.2">
      <c r="A4374" s="1"/>
      <c r="B4374" s="31">
        <v>21</v>
      </c>
      <c r="C4374" s="293" t="s">
        <v>70</v>
      </c>
      <c r="D4374" s="18">
        <v>4</v>
      </c>
      <c r="E4374" s="14">
        <v>3</v>
      </c>
      <c r="F4374" s="14">
        <v>2</v>
      </c>
      <c r="G4374" s="14"/>
      <c r="H4374" s="14"/>
      <c r="I4374" s="14"/>
      <c r="J4374" s="14"/>
      <c r="K4374" s="14"/>
      <c r="L4374" s="14"/>
      <c r="M4374" s="14"/>
      <c r="N4374" s="14"/>
      <c r="O4374" s="14"/>
      <c r="P4374" s="14"/>
      <c r="Q4374" s="14"/>
      <c r="R4374" s="4"/>
      <c r="S4374" s="4"/>
      <c r="T4374" s="4"/>
      <c r="U4374" s="4">
        <v>1</v>
      </c>
      <c r="V4374" s="4"/>
      <c r="W4374" s="4"/>
      <c r="X4374" s="4"/>
      <c r="Y4374" s="4"/>
      <c r="Z4374" s="4"/>
      <c r="AA4374" s="4"/>
      <c r="AB4374" s="8"/>
      <c r="AC4374" s="8"/>
      <c r="AD4374" s="8"/>
      <c r="AE4374" s="8"/>
      <c r="AF4374" s="8"/>
      <c r="AG4374" s="8"/>
      <c r="AH4374" s="8"/>
      <c r="AI4374" s="8"/>
      <c r="AJ4374" s="8">
        <v>1</v>
      </c>
      <c r="AK4374" s="8"/>
      <c r="AL4374" s="8"/>
      <c r="AM4374" s="8"/>
      <c r="AN4374" s="8"/>
      <c r="AO4374" s="8"/>
      <c r="AP4374" s="15"/>
      <c r="AQ4374" s="15"/>
      <c r="AR4374" s="15"/>
      <c r="AS4374" s="15"/>
      <c r="AT4374" s="15"/>
      <c r="AU4374" s="15"/>
      <c r="AV4374" s="15"/>
      <c r="AW4374" s="15"/>
      <c r="AX4374" s="15"/>
      <c r="AY4374" s="15"/>
      <c r="AZ4374" s="10"/>
      <c r="BA4374" s="10"/>
    </row>
    <row r="4375" spans="1:53" ht="15" customHeight="1" x14ac:dyDescent="0.2">
      <c r="A4375" s="1"/>
      <c r="B4375" s="31">
        <v>22</v>
      </c>
      <c r="C4375" s="17" t="s">
        <v>71</v>
      </c>
      <c r="D4375" s="18"/>
      <c r="E4375" s="14"/>
      <c r="F4375" s="14"/>
      <c r="G4375" s="14"/>
      <c r="H4375" s="14"/>
      <c r="I4375" s="14"/>
      <c r="J4375" s="14"/>
      <c r="K4375" s="14"/>
      <c r="L4375" s="14"/>
      <c r="M4375" s="14"/>
      <c r="N4375" s="14"/>
      <c r="O4375" s="14"/>
      <c r="P4375" s="14"/>
      <c r="Q4375" s="14"/>
      <c r="R4375" s="4"/>
      <c r="S4375" s="4"/>
      <c r="T4375" s="4"/>
      <c r="U4375" s="4"/>
      <c r="V4375" s="4"/>
      <c r="W4375" s="4"/>
      <c r="X4375" s="4"/>
      <c r="Y4375" s="4"/>
      <c r="Z4375" s="4"/>
      <c r="AA4375" s="4"/>
      <c r="AB4375" s="8"/>
      <c r="AC4375" s="8"/>
      <c r="AD4375" s="8"/>
      <c r="AE4375" s="8"/>
      <c r="AF4375" s="8"/>
      <c r="AG4375" s="8"/>
      <c r="AH4375" s="8"/>
      <c r="AI4375" s="8"/>
      <c r="AJ4375" s="8"/>
      <c r="AK4375" s="8"/>
      <c r="AL4375" s="8"/>
      <c r="AM4375" s="8"/>
      <c r="AN4375" s="8"/>
      <c r="AO4375" s="8"/>
      <c r="AP4375" s="15"/>
      <c r="AQ4375" s="15"/>
      <c r="AR4375" s="15"/>
      <c r="AS4375" s="15"/>
      <c r="AT4375" s="15"/>
      <c r="AU4375" s="15"/>
      <c r="AV4375" s="15"/>
      <c r="AW4375" s="15"/>
      <c r="AX4375" s="15"/>
      <c r="AY4375" s="15"/>
      <c r="AZ4375" s="10"/>
      <c r="BA4375" s="10"/>
    </row>
    <row r="4376" spans="1:53" ht="15" customHeight="1" x14ac:dyDescent="0.2">
      <c r="A4376" s="1"/>
      <c r="B4376" s="31">
        <v>23</v>
      </c>
      <c r="C4376" s="17" t="s">
        <v>72</v>
      </c>
      <c r="D4376" s="18"/>
      <c r="E4376" s="14"/>
      <c r="F4376" s="14"/>
      <c r="G4376" s="14"/>
      <c r="H4376" s="14"/>
      <c r="I4376" s="14"/>
      <c r="J4376" s="14"/>
      <c r="K4376" s="14"/>
      <c r="L4376" s="14"/>
      <c r="M4376" s="36"/>
      <c r="N4376" s="14"/>
      <c r="O4376" s="14"/>
      <c r="P4376" s="14"/>
      <c r="Q4376" s="14"/>
      <c r="R4376" s="4"/>
      <c r="S4376" s="4"/>
      <c r="T4376" s="4"/>
      <c r="U4376" s="4"/>
      <c r="V4376" s="4"/>
      <c r="W4376" s="4"/>
      <c r="X4376" s="4"/>
      <c r="Y4376" s="4"/>
      <c r="Z4376" s="4"/>
      <c r="AA4376" s="4"/>
      <c r="AB4376" s="8"/>
      <c r="AC4376" s="8"/>
      <c r="AD4376" s="8"/>
      <c r="AE4376" s="8"/>
      <c r="AF4376" s="8"/>
      <c r="AG4376" s="8"/>
      <c r="AH4376" s="8"/>
      <c r="AI4376" s="8"/>
      <c r="AJ4376" s="8"/>
      <c r="AK4376" s="8"/>
      <c r="AL4376" s="8"/>
      <c r="AM4376" s="8"/>
      <c r="AN4376" s="8"/>
      <c r="AO4376" s="8"/>
      <c r="AP4376" s="15"/>
      <c r="AQ4376" s="15"/>
      <c r="AR4376" s="15"/>
      <c r="AS4376" s="15"/>
      <c r="AT4376" s="15"/>
      <c r="AU4376" s="15"/>
      <c r="AV4376" s="15"/>
      <c r="AW4376" s="15"/>
      <c r="AX4376" s="15"/>
      <c r="AY4376" s="15"/>
      <c r="AZ4376" s="10"/>
      <c r="BA4376" s="10"/>
    </row>
    <row r="4377" spans="1:53" ht="15" customHeight="1" x14ac:dyDescent="0.2">
      <c r="A4377" s="1"/>
      <c r="B4377" s="31">
        <v>24</v>
      </c>
      <c r="C4377" s="293" t="s">
        <v>73</v>
      </c>
      <c r="D4377" s="18"/>
      <c r="E4377" s="14"/>
      <c r="F4377" s="14"/>
      <c r="G4377" s="14"/>
      <c r="H4377" s="14"/>
      <c r="I4377" s="14"/>
      <c r="J4377" s="14"/>
      <c r="K4377" s="14">
        <v>1</v>
      </c>
      <c r="L4377" s="14"/>
      <c r="M4377" s="14"/>
      <c r="N4377" s="14"/>
      <c r="O4377" s="14"/>
      <c r="P4377" s="14"/>
      <c r="Q4377" s="14"/>
      <c r="R4377" s="4"/>
      <c r="S4377" s="4"/>
      <c r="T4377" s="4"/>
      <c r="U4377" s="4"/>
      <c r="V4377" s="4">
        <v>1</v>
      </c>
      <c r="W4377" s="4"/>
      <c r="X4377" s="4"/>
      <c r="Y4377" s="4"/>
      <c r="Z4377" s="4">
        <v>4</v>
      </c>
      <c r="AA4377" s="4">
        <v>2</v>
      </c>
      <c r="AB4377" s="8"/>
      <c r="AC4377" s="8">
        <v>4</v>
      </c>
      <c r="AD4377" s="8"/>
      <c r="AE4377" s="8"/>
      <c r="AF4377" s="8"/>
      <c r="AG4377" s="8"/>
      <c r="AH4377" s="8"/>
      <c r="AI4377" s="8"/>
      <c r="AJ4377" s="8"/>
      <c r="AK4377" s="8"/>
      <c r="AL4377" s="8">
        <v>2</v>
      </c>
      <c r="AM4377" s="8"/>
      <c r="AN4377" s="8"/>
      <c r="AO4377" s="8">
        <v>2</v>
      </c>
      <c r="AP4377" s="15"/>
      <c r="AQ4377" s="15"/>
      <c r="AR4377" s="15"/>
      <c r="AS4377" s="15"/>
      <c r="AT4377" s="15"/>
      <c r="AU4377" s="15"/>
      <c r="AV4377" s="15"/>
      <c r="AW4377" s="15"/>
      <c r="AX4377" s="15"/>
      <c r="AY4377" s="15"/>
      <c r="AZ4377" s="10"/>
      <c r="BA4377" s="10"/>
    </row>
    <row r="4378" spans="1:53" ht="15" customHeight="1" x14ac:dyDescent="0.2">
      <c r="A4378" s="1"/>
      <c r="B4378" s="31">
        <v>25</v>
      </c>
      <c r="C4378" s="17" t="s">
        <v>74</v>
      </c>
      <c r="D4378" s="18"/>
      <c r="E4378" s="14"/>
      <c r="F4378" s="14"/>
      <c r="G4378" s="14"/>
      <c r="H4378" s="14"/>
      <c r="I4378" s="14"/>
      <c r="J4378" s="14"/>
      <c r="K4378" s="14"/>
      <c r="L4378" s="14"/>
      <c r="M4378" s="14"/>
      <c r="N4378" s="14"/>
      <c r="O4378" s="14"/>
      <c r="P4378" s="14"/>
      <c r="Q4378" s="14"/>
      <c r="R4378" s="4"/>
      <c r="S4378" s="4"/>
      <c r="T4378" s="4"/>
      <c r="U4378" s="4"/>
      <c r="V4378" s="4"/>
      <c r="W4378" s="4"/>
      <c r="X4378" s="4"/>
      <c r="Y4378" s="4"/>
      <c r="Z4378" s="4"/>
      <c r="AA4378" s="4"/>
      <c r="AB4378" s="8"/>
      <c r="AC4378" s="8"/>
      <c r="AD4378" s="8"/>
      <c r="AE4378" s="8"/>
      <c r="AF4378" s="8"/>
      <c r="AG4378" s="8"/>
      <c r="AH4378" s="8"/>
      <c r="AI4378" s="8"/>
      <c r="AJ4378" s="8"/>
      <c r="AK4378" s="8"/>
      <c r="AL4378" s="8"/>
      <c r="AM4378" s="8"/>
      <c r="AN4378" s="8"/>
      <c r="AO4378" s="8"/>
      <c r="AP4378" s="15"/>
      <c r="AQ4378" s="15"/>
      <c r="AR4378" s="15"/>
      <c r="AS4378" s="15"/>
      <c r="AT4378" s="15"/>
      <c r="AU4378" s="15"/>
      <c r="AV4378" s="15"/>
      <c r="AW4378" s="15"/>
      <c r="AX4378" s="15"/>
      <c r="AY4378" s="15"/>
      <c r="AZ4378" s="10"/>
      <c r="BA4378" s="10"/>
    </row>
    <row r="4379" spans="1:53" ht="15" customHeight="1" x14ac:dyDescent="0.2">
      <c r="A4379" s="1"/>
      <c r="B4379" s="31">
        <v>26</v>
      </c>
      <c r="C4379" s="17" t="s">
        <v>75</v>
      </c>
      <c r="D4379" s="18"/>
      <c r="E4379" s="14"/>
      <c r="F4379" s="14"/>
      <c r="G4379" s="14"/>
      <c r="H4379" s="14"/>
      <c r="I4379" s="14"/>
      <c r="J4379" s="14"/>
      <c r="K4379" s="14"/>
      <c r="L4379" s="14"/>
      <c r="M4379" s="14"/>
      <c r="N4379" s="14"/>
      <c r="O4379" s="14"/>
      <c r="P4379" s="14"/>
      <c r="Q4379" s="14"/>
      <c r="R4379" s="4"/>
      <c r="S4379" s="4"/>
      <c r="T4379" s="4"/>
      <c r="U4379" s="4"/>
      <c r="V4379" s="4"/>
      <c r="W4379" s="4"/>
      <c r="X4379" s="4"/>
      <c r="Y4379" s="4"/>
      <c r="Z4379" s="4"/>
      <c r="AA4379" s="4"/>
      <c r="AB4379" s="8"/>
      <c r="AC4379" s="8"/>
      <c r="AD4379" s="8"/>
      <c r="AE4379" s="8"/>
      <c r="AF4379" s="8"/>
      <c r="AG4379" s="8"/>
      <c r="AH4379" s="8"/>
      <c r="AI4379" s="8"/>
      <c r="AJ4379" s="8"/>
      <c r="AK4379" s="8"/>
      <c r="AL4379" s="8"/>
      <c r="AM4379" s="8"/>
      <c r="AN4379" s="8"/>
      <c r="AO4379" s="8"/>
      <c r="AP4379" s="15"/>
      <c r="AQ4379" s="15"/>
      <c r="AR4379" s="15"/>
      <c r="AS4379" s="15"/>
      <c r="AT4379" s="15"/>
      <c r="AU4379" s="15"/>
      <c r="AV4379" s="15"/>
      <c r="AW4379" s="15"/>
      <c r="AX4379" s="15"/>
      <c r="AY4379" s="15"/>
      <c r="AZ4379" s="10"/>
      <c r="BA4379" s="10"/>
    </row>
    <row r="4380" spans="1:53" ht="15" customHeight="1" x14ac:dyDescent="0.2">
      <c r="A4380" s="1"/>
      <c r="B4380" s="31">
        <v>27</v>
      </c>
      <c r="C4380" s="17" t="s">
        <v>76</v>
      </c>
      <c r="D4380" s="18"/>
      <c r="E4380" s="14"/>
      <c r="F4380" s="14"/>
      <c r="G4380" s="14"/>
      <c r="H4380" s="14"/>
      <c r="I4380" s="14"/>
      <c r="J4380" s="14"/>
      <c r="K4380" s="14"/>
      <c r="L4380" s="14"/>
      <c r="M4380" s="14"/>
      <c r="N4380" s="14"/>
      <c r="O4380" s="14"/>
      <c r="P4380" s="14"/>
      <c r="Q4380" s="14"/>
      <c r="R4380" s="4"/>
      <c r="S4380" s="4"/>
      <c r="T4380" s="4"/>
      <c r="U4380" s="4"/>
      <c r="V4380" s="4"/>
      <c r="W4380" s="4"/>
      <c r="X4380" s="4"/>
      <c r="Y4380" s="4"/>
      <c r="Z4380" s="4"/>
      <c r="AA4380" s="4"/>
      <c r="AB4380" s="8"/>
      <c r="AC4380" s="8"/>
      <c r="AD4380" s="8"/>
      <c r="AE4380" s="8"/>
      <c r="AF4380" s="8"/>
      <c r="AG4380" s="8"/>
      <c r="AH4380" s="8"/>
      <c r="AI4380" s="8"/>
      <c r="AJ4380" s="8"/>
      <c r="AK4380" s="8"/>
      <c r="AL4380" s="8"/>
      <c r="AM4380" s="8"/>
      <c r="AN4380" s="8"/>
      <c r="AO4380" s="8"/>
      <c r="AP4380" s="15"/>
      <c r="AQ4380" s="15"/>
      <c r="AR4380" s="15"/>
      <c r="AS4380" s="15"/>
      <c r="AT4380" s="15"/>
      <c r="AU4380" s="15"/>
      <c r="AV4380" s="15"/>
      <c r="AW4380" s="15"/>
      <c r="AX4380" s="15"/>
      <c r="AY4380" s="15"/>
      <c r="AZ4380" s="10"/>
      <c r="BA4380" s="10"/>
    </row>
    <row r="4381" spans="1:53" ht="15" customHeight="1" x14ac:dyDescent="0.2">
      <c r="A4381" s="1"/>
      <c r="B4381" s="31">
        <v>28</v>
      </c>
      <c r="C4381" s="293" t="s">
        <v>77</v>
      </c>
      <c r="D4381" s="18">
        <v>4</v>
      </c>
      <c r="E4381" s="14">
        <v>4</v>
      </c>
      <c r="F4381" s="14"/>
      <c r="G4381" s="14"/>
      <c r="H4381" s="14"/>
      <c r="I4381" s="14"/>
      <c r="J4381" s="14"/>
      <c r="K4381" s="14"/>
      <c r="L4381" s="14"/>
      <c r="M4381" s="14"/>
      <c r="N4381" s="14"/>
      <c r="O4381" s="14"/>
      <c r="P4381" s="14"/>
      <c r="Q4381" s="14"/>
      <c r="R4381" s="4"/>
      <c r="S4381" s="4"/>
      <c r="T4381" s="4"/>
      <c r="U4381" s="4"/>
      <c r="V4381" s="4"/>
      <c r="W4381" s="4"/>
      <c r="X4381" s="4"/>
      <c r="Y4381" s="4"/>
      <c r="Z4381" s="4"/>
      <c r="AA4381" s="4"/>
      <c r="AB4381" s="8">
        <v>10</v>
      </c>
      <c r="AC4381" s="8"/>
      <c r="AD4381" s="8"/>
      <c r="AE4381" s="8"/>
      <c r="AF4381" s="8"/>
      <c r="AG4381" s="8"/>
      <c r="AH4381" s="8"/>
      <c r="AI4381" s="8"/>
      <c r="AJ4381" s="8"/>
      <c r="AK4381" s="8"/>
      <c r="AL4381" s="8">
        <v>2</v>
      </c>
      <c r="AM4381" s="8"/>
      <c r="AN4381" s="8"/>
      <c r="AO4381" s="8"/>
      <c r="AP4381" s="15"/>
      <c r="AQ4381" s="15"/>
      <c r="AR4381" s="15"/>
      <c r="AS4381" s="15"/>
      <c r="AT4381" s="15"/>
      <c r="AU4381" s="15"/>
      <c r="AV4381" s="15"/>
      <c r="AW4381" s="15"/>
      <c r="AX4381" s="15"/>
      <c r="AY4381" s="15"/>
      <c r="AZ4381" s="10"/>
      <c r="BA4381" s="10"/>
    </row>
    <row r="4382" spans="1:53" ht="15" customHeight="1" x14ac:dyDescent="0.2">
      <c r="A4382" s="1"/>
      <c r="B4382" s="31">
        <v>29</v>
      </c>
      <c r="C4382" s="293" t="s">
        <v>78</v>
      </c>
      <c r="D4382" s="18">
        <v>6</v>
      </c>
      <c r="E4382" s="14"/>
      <c r="F4382" s="14"/>
      <c r="G4382" s="14"/>
      <c r="H4382" s="14">
        <v>2</v>
      </c>
      <c r="I4382" s="14"/>
      <c r="J4382" s="14"/>
      <c r="K4382" s="14">
        <v>1</v>
      </c>
      <c r="L4382" s="14"/>
      <c r="M4382" s="14"/>
      <c r="N4382" s="14"/>
      <c r="O4382" s="14"/>
      <c r="P4382" s="14"/>
      <c r="Q4382" s="14"/>
      <c r="R4382" s="4"/>
      <c r="S4382" s="4"/>
      <c r="T4382" s="4"/>
      <c r="U4382" s="4"/>
      <c r="V4382" s="4"/>
      <c r="W4382" s="4"/>
      <c r="X4382" s="4"/>
      <c r="Y4382" s="4"/>
      <c r="Z4382" s="4"/>
      <c r="AA4382" s="4"/>
      <c r="AB4382" s="8"/>
      <c r="AC4382" s="8"/>
      <c r="AD4382" s="8"/>
      <c r="AE4382" s="8"/>
      <c r="AF4382" s="8"/>
      <c r="AG4382" s="8"/>
      <c r="AH4382" s="8"/>
      <c r="AI4382" s="8"/>
      <c r="AJ4382" s="8"/>
      <c r="AK4382" s="8"/>
      <c r="AL4382" s="8"/>
      <c r="AM4382" s="8"/>
      <c r="AN4382" s="8"/>
      <c r="AO4382" s="8"/>
      <c r="AP4382" s="15"/>
      <c r="AQ4382" s="15"/>
      <c r="AR4382" s="15"/>
      <c r="AS4382" s="15"/>
      <c r="AT4382" s="15"/>
      <c r="AU4382" s="15"/>
      <c r="AV4382" s="15"/>
      <c r="AW4382" s="15"/>
      <c r="AX4382" s="15"/>
      <c r="AY4382" s="15"/>
      <c r="AZ4382" s="10"/>
      <c r="BA4382" s="10"/>
    </row>
    <row r="4383" spans="1:53" ht="15" customHeight="1" x14ac:dyDescent="0.2">
      <c r="A4383" s="1"/>
      <c r="B4383" s="37"/>
      <c r="C4383" s="293" t="s">
        <v>540</v>
      </c>
      <c r="D4383" s="18">
        <v>3</v>
      </c>
      <c r="E4383" s="14">
        <v>5</v>
      </c>
      <c r="F4383" s="14">
        <v>5</v>
      </c>
      <c r="G4383" s="14"/>
      <c r="H4383" s="14"/>
      <c r="I4383" s="14"/>
      <c r="J4383" s="14"/>
      <c r="K4383" s="14"/>
      <c r="L4383" s="14"/>
      <c r="M4383" s="14"/>
      <c r="N4383" s="14"/>
      <c r="O4383" s="14"/>
      <c r="P4383" s="14"/>
      <c r="Q4383" s="14"/>
      <c r="R4383" s="4"/>
      <c r="S4383" s="4"/>
      <c r="T4383" s="4"/>
      <c r="U4383" s="4"/>
      <c r="V4383" s="4"/>
      <c r="W4383" s="4"/>
      <c r="X4383" s="4"/>
      <c r="Y4383" s="4"/>
      <c r="Z4383" s="4"/>
      <c r="AA4383" s="4"/>
      <c r="AB4383" s="8"/>
      <c r="AC4383" s="8"/>
      <c r="AD4383" s="8"/>
      <c r="AE4383" s="8"/>
      <c r="AF4383" s="8"/>
      <c r="AG4383" s="8"/>
      <c r="AH4383" s="8"/>
      <c r="AI4383" s="8"/>
      <c r="AJ4383" s="8"/>
      <c r="AK4383" s="8">
        <v>5</v>
      </c>
      <c r="AL4383" s="8">
        <v>2</v>
      </c>
      <c r="AM4383" s="8"/>
      <c r="AN4383" s="8"/>
      <c r="AO4383" s="8">
        <v>5</v>
      </c>
      <c r="AP4383" s="15"/>
      <c r="AQ4383" s="15"/>
      <c r="AR4383" s="15"/>
      <c r="AS4383" s="15"/>
      <c r="AT4383" s="15"/>
      <c r="AU4383" s="15"/>
      <c r="AV4383" s="15"/>
      <c r="AW4383" s="15"/>
      <c r="AX4383" s="15"/>
      <c r="AY4383" s="15"/>
      <c r="AZ4383" s="10"/>
      <c r="BA4383" s="10"/>
    </row>
    <row r="4384" spans="1:53" ht="15" customHeight="1" x14ac:dyDescent="0.2">
      <c r="A4384" s="1"/>
      <c r="B4384" s="38"/>
      <c r="C4384" s="293" t="s">
        <v>531</v>
      </c>
      <c r="D4384" s="18"/>
      <c r="E4384" s="14"/>
      <c r="F4384" s="14"/>
      <c r="G4384" s="14"/>
      <c r="H4384" s="14"/>
      <c r="I4384" s="14"/>
      <c r="J4384" s="14"/>
      <c r="K4384" s="14"/>
      <c r="L4384" s="14"/>
      <c r="M4384" s="14"/>
      <c r="N4384" s="14"/>
      <c r="O4384" s="14"/>
      <c r="P4384" s="14"/>
      <c r="Q4384" s="14"/>
      <c r="R4384" s="4"/>
      <c r="S4384" s="4"/>
      <c r="T4384" s="4"/>
      <c r="U4384" s="4"/>
      <c r="V4384" s="4"/>
      <c r="W4384" s="4"/>
      <c r="X4384" s="4"/>
      <c r="Y4384" s="4"/>
      <c r="Z4384" s="4"/>
      <c r="AA4384" s="4"/>
      <c r="AB4384" s="8"/>
      <c r="AC4384" s="8"/>
      <c r="AD4384" s="8"/>
      <c r="AE4384" s="8"/>
      <c r="AF4384" s="8"/>
      <c r="AG4384" s="8"/>
      <c r="AH4384" s="8"/>
      <c r="AI4384" s="8"/>
      <c r="AJ4384" s="8"/>
      <c r="AK4384" s="8">
        <v>5</v>
      </c>
      <c r="AL4384" s="8"/>
      <c r="AM4384" s="8"/>
      <c r="AN4384" s="8"/>
      <c r="AO4384" s="8">
        <v>3</v>
      </c>
      <c r="AP4384" s="15"/>
      <c r="AQ4384" s="15"/>
      <c r="AR4384" s="15"/>
      <c r="AS4384" s="15"/>
      <c r="AT4384" s="15"/>
      <c r="AU4384" s="15"/>
      <c r="AV4384" s="15"/>
      <c r="AW4384" s="15"/>
      <c r="AX4384" s="15"/>
      <c r="AY4384" s="15"/>
      <c r="AZ4384" s="10"/>
      <c r="BA4384" s="10"/>
    </row>
    <row r="4385" spans="1:53" ht="15" customHeight="1" x14ac:dyDescent="0.2">
      <c r="A4385" s="1"/>
      <c r="B4385" s="39">
        <v>30</v>
      </c>
      <c r="C4385" s="17" t="s">
        <v>80</v>
      </c>
      <c r="D4385" s="18"/>
      <c r="E4385" s="14"/>
      <c r="F4385" s="14"/>
      <c r="G4385" s="14"/>
      <c r="H4385" s="14"/>
      <c r="I4385" s="14"/>
      <c r="J4385" s="14"/>
      <c r="K4385" s="14"/>
      <c r="L4385" s="14"/>
      <c r="M4385" s="14"/>
      <c r="N4385" s="14"/>
      <c r="O4385" s="14"/>
      <c r="P4385" s="14"/>
      <c r="Q4385" s="14"/>
      <c r="R4385" s="4"/>
      <c r="S4385" s="4"/>
      <c r="T4385" s="4"/>
      <c r="U4385" s="4"/>
      <c r="V4385" s="4"/>
      <c r="W4385" s="4"/>
      <c r="X4385" s="4"/>
      <c r="Y4385" s="5"/>
      <c r="Z4385" s="5"/>
      <c r="AA4385" s="5"/>
      <c r="AB4385" s="8"/>
      <c r="AC4385" s="8"/>
      <c r="AD4385" s="8"/>
      <c r="AE4385" s="8"/>
      <c r="AF4385" s="8"/>
      <c r="AG4385" s="8"/>
      <c r="AH4385" s="8"/>
      <c r="AI4385" s="8"/>
      <c r="AJ4385" s="8"/>
      <c r="AK4385" s="8"/>
      <c r="AL4385" s="8"/>
      <c r="AM4385" s="8"/>
      <c r="AN4385" s="8"/>
      <c r="AO4385" s="8"/>
      <c r="AP4385" s="15"/>
      <c r="AQ4385" s="15"/>
      <c r="AR4385" s="15"/>
      <c r="AS4385" s="15"/>
      <c r="AT4385" s="15"/>
      <c r="AU4385" s="15"/>
      <c r="AV4385" s="15"/>
      <c r="AW4385" s="15"/>
      <c r="AX4385" s="15"/>
      <c r="AY4385" s="15"/>
      <c r="AZ4385" s="10"/>
      <c r="BA4385" s="10"/>
    </row>
    <row r="4386" spans="1:53" ht="15" customHeight="1" x14ac:dyDescent="0.2">
      <c r="A4386" s="1"/>
      <c r="B4386" s="39">
        <v>31</v>
      </c>
      <c r="C4386" s="17" t="s">
        <v>81</v>
      </c>
      <c r="D4386" s="18"/>
      <c r="E4386" s="14"/>
      <c r="F4386" s="14"/>
      <c r="G4386" s="14"/>
      <c r="H4386" s="14"/>
      <c r="I4386" s="14"/>
      <c r="J4386" s="14"/>
      <c r="K4386" s="14"/>
      <c r="L4386" s="14"/>
      <c r="M4386" s="14"/>
      <c r="N4386" s="14"/>
      <c r="O4386" s="14"/>
      <c r="P4386" s="14"/>
      <c r="Q4386" s="14"/>
      <c r="R4386" s="4"/>
      <c r="S4386" s="4"/>
      <c r="T4386" s="4"/>
      <c r="U4386" s="4"/>
      <c r="V4386" s="4"/>
      <c r="W4386" s="4"/>
      <c r="X4386" s="4"/>
      <c r="Y4386" s="4"/>
      <c r="Z4386" s="4"/>
      <c r="AA4386" s="4"/>
      <c r="AB4386" s="8"/>
      <c r="AC4386" s="8"/>
      <c r="AD4386" s="8"/>
      <c r="AE4386" s="8"/>
      <c r="AF4386" s="8"/>
      <c r="AG4386" s="8"/>
      <c r="AH4386" s="8"/>
      <c r="AI4386" s="8"/>
      <c r="AJ4386" s="8"/>
      <c r="AK4386" s="8"/>
      <c r="AL4386" s="8"/>
      <c r="AM4386" s="8"/>
      <c r="AN4386" s="8"/>
      <c r="AO4386" s="8"/>
      <c r="AP4386" s="15"/>
      <c r="AQ4386" s="15"/>
      <c r="AR4386" s="15"/>
      <c r="AS4386" s="15"/>
      <c r="AT4386" s="15"/>
      <c r="AU4386" s="15"/>
      <c r="AV4386" s="15"/>
      <c r="AW4386" s="15"/>
      <c r="AX4386" s="15"/>
      <c r="AY4386" s="15"/>
      <c r="AZ4386" s="10"/>
      <c r="BA4386" s="10"/>
    </row>
    <row r="4387" spans="1:53" ht="15" customHeight="1" x14ac:dyDescent="0.2">
      <c r="A4387" s="1"/>
      <c r="B4387" s="39">
        <v>32</v>
      </c>
      <c r="C4387" s="17" t="s">
        <v>82</v>
      </c>
      <c r="D4387" s="18"/>
      <c r="E4387" s="14"/>
      <c r="F4387" s="14"/>
      <c r="G4387" s="14"/>
      <c r="H4387" s="14"/>
      <c r="I4387" s="14"/>
      <c r="J4387" s="14"/>
      <c r="K4387" s="14"/>
      <c r="L4387" s="14"/>
      <c r="M4387" s="14"/>
      <c r="N4387" s="14"/>
      <c r="O4387" s="14"/>
      <c r="P4387" s="14"/>
      <c r="Q4387" s="14"/>
      <c r="R4387" s="4"/>
      <c r="S4387" s="4"/>
      <c r="T4387" s="4"/>
      <c r="U4387" s="4"/>
      <c r="V4387" s="4"/>
      <c r="W4387" s="4"/>
      <c r="X4387" s="4"/>
      <c r="Y4387" s="4"/>
      <c r="Z4387" s="4"/>
      <c r="AA4387" s="4"/>
      <c r="AB4387" s="8"/>
      <c r="AC4387" s="8"/>
      <c r="AD4387" s="8"/>
      <c r="AE4387" s="8"/>
      <c r="AF4387" s="8"/>
      <c r="AG4387" s="8"/>
      <c r="AH4387" s="8"/>
      <c r="AI4387" s="8"/>
      <c r="AJ4387" s="8"/>
      <c r="AK4387" s="8"/>
      <c r="AL4387" s="8"/>
      <c r="AM4387" s="8"/>
      <c r="AN4387" s="8"/>
      <c r="AO4387" s="8"/>
      <c r="AP4387" s="15"/>
      <c r="AQ4387" s="15"/>
      <c r="AR4387" s="15"/>
      <c r="AS4387" s="15"/>
      <c r="AT4387" s="15"/>
      <c r="AU4387" s="15"/>
      <c r="AV4387" s="15"/>
      <c r="AW4387" s="15"/>
      <c r="AX4387" s="15"/>
      <c r="AY4387" s="15"/>
      <c r="AZ4387" s="10"/>
      <c r="BA4387" s="10"/>
    </row>
    <row r="4388" spans="1:53" ht="15" customHeight="1" x14ac:dyDescent="0.2">
      <c r="A4388" s="1"/>
      <c r="B4388" s="22"/>
      <c r="C4388" s="293" t="s">
        <v>539</v>
      </c>
      <c r="D4388" s="18">
        <v>3</v>
      </c>
      <c r="E4388" s="14"/>
      <c r="F4388" s="14"/>
      <c r="G4388" s="14"/>
      <c r="H4388" s="14"/>
      <c r="I4388" s="14"/>
      <c r="J4388" s="14"/>
      <c r="K4388" s="14">
        <v>1</v>
      </c>
      <c r="L4388" s="14"/>
      <c r="M4388" s="14"/>
      <c r="N4388" s="14"/>
      <c r="O4388" s="14"/>
      <c r="P4388" s="14"/>
      <c r="Q4388" s="14"/>
      <c r="R4388" s="4"/>
      <c r="S4388" s="4"/>
      <c r="T4388" s="4"/>
      <c r="U4388" s="4"/>
      <c r="V4388" s="4"/>
      <c r="W4388" s="4">
        <v>1</v>
      </c>
      <c r="X4388" s="4"/>
      <c r="Y4388" s="4"/>
      <c r="Z4388" s="4"/>
      <c r="AA4388" s="4"/>
      <c r="AB4388" s="8"/>
      <c r="AC4388" s="8"/>
      <c r="AD4388" s="8"/>
      <c r="AE4388" s="8"/>
      <c r="AF4388" s="8"/>
      <c r="AG4388" s="8"/>
      <c r="AH4388" s="8"/>
      <c r="AI4388" s="8"/>
      <c r="AJ4388" s="8">
        <v>1</v>
      </c>
      <c r="AK4388" s="8"/>
      <c r="AL4388" s="8"/>
      <c r="AM4388" s="8"/>
      <c r="AN4388" s="8"/>
      <c r="AO4388" s="8"/>
      <c r="AP4388" s="15"/>
      <c r="AQ4388" s="15"/>
      <c r="AR4388" s="15"/>
      <c r="AS4388" s="15"/>
      <c r="AT4388" s="15"/>
      <c r="AU4388" s="15"/>
      <c r="AV4388" s="15"/>
      <c r="AW4388" s="15"/>
      <c r="AX4388" s="15"/>
      <c r="AY4388" s="15"/>
      <c r="AZ4388" s="10"/>
      <c r="BA4388" s="10"/>
    </row>
    <row r="4389" spans="1:53" ht="15" customHeight="1" x14ac:dyDescent="0.2">
      <c r="A4389" s="1"/>
      <c r="B4389" s="40">
        <v>33</v>
      </c>
      <c r="C4389" s="17" t="s">
        <v>83</v>
      </c>
      <c r="D4389" s="18"/>
      <c r="E4389" s="14"/>
      <c r="F4389" s="14"/>
      <c r="G4389" s="14"/>
      <c r="H4389" s="14"/>
      <c r="I4389" s="14"/>
      <c r="J4389" s="14"/>
      <c r="K4389" s="14"/>
      <c r="L4389" s="14"/>
      <c r="M4389" s="14"/>
      <c r="N4389" s="14"/>
      <c r="O4389" s="14"/>
      <c r="P4389" s="14"/>
      <c r="Q4389" s="14"/>
      <c r="R4389" s="4"/>
      <c r="S4389" s="4"/>
      <c r="T4389" s="4"/>
      <c r="U4389" s="4"/>
      <c r="V4389" s="4"/>
      <c r="W4389" s="4"/>
      <c r="X4389" s="4"/>
      <c r="Y4389" s="4"/>
      <c r="Z4389" s="4"/>
      <c r="AA4389" s="4"/>
      <c r="AB4389" s="8"/>
      <c r="AC4389" s="8"/>
      <c r="AD4389" s="8"/>
      <c r="AE4389" s="8"/>
      <c r="AF4389" s="8"/>
      <c r="AG4389" s="8"/>
      <c r="AH4389" s="8"/>
      <c r="AI4389" s="8"/>
      <c r="AJ4389" s="8"/>
      <c r="AK4389" s="8"/>
      <c r="AL4389" s="8"/>
      <c r="AM4389" s="8"/>
      <c r="AN4389" s="8"/>
      <c r="AO4389" s="8"/>
      <c r="AP4389" s="15"/>
      <c r="AQ4389" s="15"/>
      <c r="AR4389" s="15"/>
      <c r="AS4389" s="15"/>
      <c r="AT4389" s="15"/>
      <c r="AU4389" s="15"/>
      <c r="AV4389" s="15"/>
      <c r="AW4389" s="15"/>
      <c r="AX4389" s="15"/>
      <c r="AY4389" s="15"/>
      <c r="AZ4389" s="10"/>
      <c r="BA4389" s="10"/>
    </row>
    <row r="4390" spans="1:53" ht="15" customHeight="1" x14ac:dyDescent="0.2">
      <c r="A4390" s="1"/>
      <c r="B4390" s="40">
        <v>38</v>
      </c>
      <c r="C4390" s="293" t="s">
        <v>532</v>
      </c>
      <c r="D4390" s="18">
        <v>5</v>
      </c>
      <c r="E4390" s="14">
        <v>5</v>
      </c>
      <c r="F4390" s="14"/>
      <c r="G4390" s="14"/>
      <c r="H4390" s="14"/>
      <c r="I4390" s="14"/>
      <c r="J4390" s="14"/>
      <c r="K4390" s="14"/>
      <c r="L4390" s="14"/>
      <c r="M4390" s="14"/>
      <c r="N4390" s="14"/>
      <c r="O4390" s="14"/>
      <c r="P4390" s="14"/>
      <c r="Q4390" s="14"/>
      <c r="R4390" s="4"/>
      <c r="S4390" s="4"/>
      <c r="T4390" s="4"/>
      <c r="U4390" s="4"/>
      <c r="V4390" s="4"/>
      <c r="W4390" s="4"/>
      <c r="X4390" s="4"/>
      <c r="Y4390" s="4"/>
      <c r="Z4390" s="4"/>
      <c r="AA4390" s="4"/>
      <c r="AB4390" s="8"/>
      <c r="AC4390" s="8"/>
      <c r="AD4390" s="8"/>
      <c r="AE4390" s="8"/>
      <c r="AF4390" s="8"/>
      <c r="AG4390" s="8"/>
      <c r="AH4390" s="8"/>
      <c r="AI4390" s="8"/>
      <c r="AJ4390" s="8"/>
      <c r="AK4390" s="8"/>
      <c r="AL4390" s="8"/>
      <c r="AM4390" s="8"/>
      <c r="AN4390" s="8"/>
      <c r="AO4390" s="8"/>
      <c r="AP4390" s="15"/>
      <c r="AQ4390" s="15"/>
      <c r="AR4390" s="15"/>
      <c r="AS4390" s="15"/>
      <c r="AT4390" s="15"/>
      <c r="AU4390" s="15"/>
      <c r="AV4390" s="15"/>
      <c r="AW4390" s="15"/>
      <c r="AX4390" s="15"/>
      <c r="AY4390" s="15"/>
      <c r="AZ4390" s="10"/>
      <c r="BA4390" s="10"/>
    </row>
    <row r="4391" spans="1:53" ht="15" customHeight="1" x14ac:dyDescent="0.2">
      <c r="A4391" s="1"/>
      <c r="B4391" s="40">
        <v>34</v>
      </c>
      <c r="C4391" s="17" t="s">
        <v>85</v>
      </c>
      <c r="D4391" s="18"/>
      <c r="E4391" s="14"/>
      <c r="F4391" s="14"/>
      <c r="G4391" s="14"/>
      <c r="H4391" s="14"/>
      <c r="I4391" s="14"/>
      <c r="J4391" s="14"/>
      <c r="K4391" s="14"/>
      <c r="L4391" s="14"/>
      <c r="M4391" s="14"/>
      <c r="N4391" s="14"/>
      <c r="O4391" s="14"/>
      <c r="P4391" s="14"/>
      <c r="Q4391" s="14"/>
      <c r="R4391" s="4"/>
      <c r="S4391" s="4"/>
      <c r="T4391" s="4"/>
      <c r="U4391" s="4"/>
      <c r="V4391" s="4"/>
      <c r="W4391" s="4"/>
      <c r="X4391" s="4"/>
      <c r="Y4391" s="4"/>
      <c r="Z4391" s="4"/>
      <c r="AA4391" s="4"/>
      <c r="AB4391" s="8"/>
      <c r="AC4391" s="8"/>
      <c r="AD4391" s="8"/>
      <c r="AE4391" s="8"/>
      <c r="AF4391" s="8"/>
      <c r="AG4391" s="8"/>
      <c r="AH4391" s="8"/>
      <c r="AI4391" s="8"/>
      <c r="AJ4391" s="8"/>
      <c r="AK4391" s="8"/>
      <c r="AL4391" s="8"/>
      <c r="AM4391" s="8"/>
      <c r="AN4391" s="8"/>
      <c r="AO4391" s="8"/>
      <c r="AP4391" s="15"/>
      <c r="AQ4391" s="15"/>
      <c r="AR4391" s="15"/>
      <c r="AS4391" s="15"/>
      <c r="AT4391" s="15"/>
      <c r="AU4391" s="15"/>
      <c r="AV4391" s="15"/>
      <c r="AW4391" s="15"/>
      <c r="AX4391" s="15"/>
      <c r="AY4391" s="15"/>
      <c r="AZ4391" s="10"/>
      <c r="BA4391" s="10"/>
    </row>
    <row r="4392" spans="1:53" ht="15" customHeight="1" x14ac:dyDescent="0.2">
      <c r="A4392" s="1"/>
      <c r="B4392" s="22"/>
      <c r="C4392" s="293" t="s">
        <v>542</v>
      </c>
      <c r="D4392" s="18">
        <v>3</v>
      </c>
      <c r="E4392" s="14">
        <v>2</v>
      </c>
      <c r="F4392" s="14">
        <v>3</v>
      </c>
      <c r="G4392" s="14">
        <v>3</v>
      </c>
      <c r="H4392" s="14"/>
      <c r="I4392" s="14"/>
      <c r="J4392" s="14"/>
      <c r="K4392" s="14"/>
      <c r="L4392" s="14"/>
      <c r="M4392" s="14"/>
      <c r="N4392" s="14"/>
      <c r="O4392" s="14"/>
      <c r="P4392" s="14"/>
      <c r="Q4392" s="14"/>
      <c r="R4392" s="4"/>
      <c r="S4392" s="4"/>
      <c r="T4392" s="4"/>
      <c r="U4392" s="4"/>
      <c r="V4392" s="4"/>
      <c r="W4392" s="4"/>
      <c r="X4392" s="4"/>
      <c r="Y4392" s="4"/>
      <c r="Z4392" s="4"/>
      <c r="AA4392" s="4"/>
      <c r="AB4392" s="8"/>
      <c r="AC4392" s="8"/>
      <c r="AD4392" s="8"/>
      <c r="AE4392" s="8"/>
      <c r="AF4392" s="8"/>
      <c r="AG4392" s="8"/>
      <c r="AH4392" s="8"/>
      <c r="AI4392" s="8"/>
      <c r="AJ4392" s="8"/>
      <c r="AK4392" s="8"/>
      <c r="AL4392" s="8"/>
      <c r="AM4392" s="8"/>
      <c r="AN4392" s="8"/>
      <c r="AO4392" s="8"/>
      <c r="AP4392" s="15"/>
      <c r="AQ4392" s="15"/>
      <c r="AR4392" s="15"/>
      <c r="AS4392" s="15"/>
      <c r="AT4392" s="15"/>
      <c r="AU4392" s="15"/>
      <c r="AV4392" s="15"/>
      <c r="AW4392" s="15"/>
      <c r="AX4392" s="15"/>
      <c r="AY4392" s="15"/>
      <c r="AZ4392" s="10"/>
      <c r="BA4392" s="10"/>
    </row>
    <row r="4393" spans="1:53" ht="15" customHeight="1" x14ac:dyDescent="0.2">
      <c r="A4393" s="1"/>
      <c r="B4393" s="42">
        <v>35</v>
      </c>
      <c r="C4393" s="17" t="s">
        <v>87</v>
      </c>
      <c r="D4393" s="18"/>
      <c r="E4393" s="14"/>
      <c r="F4393" s="14"/>
      <c r="G4393" s="14"/>
      <c r="H4393" s="14"/>
      <c r="I4393" s="14"/>
      <c r="J4393" s="14"/>
      <c r="K4393" s="14"/>
      <c r="L4393" s="14"/>
      <c r="M4393" s="14"/>
      <c r="N4393" s="14"/>
      <c r="O4393" s="14"/>
      <c r="P4393" s="14"/>
      <c r="Q4393" s="14"/>
      <c r="R4393" s="4"/>
      <c r="S4393" s="4"/>
      <c r="T4393" s="4"/>
      <c r="U4393" s="4"/>
      <c r="V4393" s="4"/>
      <c r="W4393" s="4"/>
      <c r="X4393" s="4"/>
      <c r="Y4393" s="4"/>
      <c r="Z4393" s="4"/>
      <c r="AA4393" s="4"/>
      <c r="AB4393" s="8"/>
      <c r="AC4393" s="8"/>
      <c r="AD4393" s="8"/>
      <c r="AE4393" s="8"/>
      <c r="AF4393" s="8"/>
      <c r="AG4393" s="8"/>
      <c r="AH4393" s="8"/>
      <c r="AI4393" s="8"/>
      <c r="AJ4393" s="8"/>
      <c r="AK4393" s="8"/>
      <c r="AL4393" s="8"/>
      <c r="AM4393" s="8"/>
      <c r="AN4393" s="8"/>
      <c r="AO4393" s="8"/>
      <c r="AP4393" s="15"/>
      <c r="AQ4393" s="15"/>
      <c r="AR4393" s="15"/>
      <c r="AS4393" s="15"/>
      <c r="AT4393" s="15"/>
      <c r="AU4393" s="15"/>
      <c r="AV4393" s="15"/>
      <c r="AW4393" s="15"/>
      <c r="AX4393" s="15"/>
      <c r="AY4393" s="15"/>
      <c r="AZ4393" s="10"/>
      <c r="BA4393" s="10"/>
    </row>
    <row r="4394" spans="1:53" ht="15" customHeight="1" x14ac:dyDescent="0.2">
      <c r="A4394" s="1"/>
      <c r="B4394" s="22"/>
      <c r="C4394" s="293" t="s">
        <v>535</v>
      </c>
      <c r="D4394" s="18"/>
      <c r="E4394" s="14"/>
      <c r="F4394" s="14"/>
      <c r="G4394" s="14"/>
      <c r="H4394" s="14"/>
      <c r="I4394" s="14"/>
      <c r="J4394" s="14"/>
      <c r="K4394" s="14"/>
      <c r="L4394" s="14"/>
      <c r="M4394" s="14"/>
      <c r="N4394" s="14"/>
      <c r="O4394" s="14"/>
      <c r="P4394" s="14"/>
      <c r="Q4394" s="14"/>
      <c r="R4394" s="4"/>
      <c r="S4394" s="4"/>
      <c r="T4394" s="4"/>
      <c r="U4394" s="4"/>
      <c r="V4394" s="4"/>
      <c r="W4394" s="4"/>
      <c r="X4394" s="4"/>
      <c r="Y4394" s="4"/>
      <c r="Z4394" s="4"/>
      <c r="AA4394" s="4"/>
      <c r="AB4394" s="8">
        <v>10</v>
      </c>
      <c r="AC4394" s="8"/>
      <c r="AD4394" s="8"/>
      <c r="AE4394" s="8"/>
      <c r="AF4394" s="8"/>
      <c r="AG4394" s="8"/>
      <c r="AH4394" s="8"/>
      <c r="AI4394" s="8"/>
      <c r="AJ4394" s="8"/>
      <c r="AK4394" s="8"/>
      <c r="AL4394" s="8"/>
      <c r="AM4394" s="8"/>
      <c r="AN4394" s="8"/>
      <c r="AO4394" s="8"/>
      <c r="AP4394" s="15"/>
      <c r="AQ4394" s="15"/>
      <c r="AR4394" s="15"/>
      <c r="AS4394" s="15"/>
      <c r="AT4394" s="15"/>
      <c r="AU4394" s="15"/>
      <c r="AV4394" s="15"/>
      <c r="AW4394" s="15"/>
      <c r="AX4394" s="15"/>
      <c r="AY4394" s="15"/>
      <c r="AZ4394" s="10"/>
      <c r="BA4394" s="10"/>
    </row>
    <row r="4395" spans="1:53" ht="15" customHeight="1" x14ac:dyDescent="0.2">
      <c r="A4395" s="1"/>
      <c r="B4395" s="42"/>
      <c r="C4395" s="293" t="s">
        <v>543</v>
      </c>
      <c r="D4395" s="18"/>
      <c r="E4395" s="14"/>
      <c r="F4395" s="14"/>
      <c r="G4395" s="14"/>
      <c r="H4395" s="14"/>
      <c r="I4395" s="14"/>
      <c r="J4395" s="14"/>
      <c r="K4395" s="14"/>
      <c r="L4395" s="14"/>
      <c r="M4395" s="14"/>
      <c r="N4395" s="14"/>
      <c r="O4395" s="14"/>
      <c r="P4395" s="14"/>
      <c r="Q4395" s="14"/>
      <c r="R4395" s="4"/>
      <c r="S4395" s="4"/>
      <c r="T4395" s="4"/>
      <c r="U4395" s="4"/>
      <c r="V4395" s="4"/>
      <c r="W4395" s="4"/>
      <c r="X4395" s="4"/>
      <c r="Y4395" s="4"/>
      <c r="Z4395" s="4"/>
      <c r="AA4395" s="4"/>
      <c r="AB4395" s="8"/>
      <c r="AC4395" s="8"/>
      <c r="AD4395" s="8"/>
      <c r="AE4395" s="8"/>
      <c r="AF4395" s="8"/>
      <c r="AG4395" s="8"/>
      <c r="AH4395" s="8"/>
      <c r="AI4395" s="8"/>
      <c r="AJ4395" s="8"/>
      <c r="AK4395" s="8"/>
      <c r="AL4395" s="8"/>
      <c r="AM4395" s="8"/>
      <c r="AN4395" s="8"/>
      <c r="AO4395" s="8">
        <v>4</v>
      </c>
      <c r="AP4395" s="15"/>
      <c r="AQ4395" s="15"/>
      <c r="AR4395" s="15"/>
      <c r="AS4395" s="15"/>
      <c r="AT4395" s="15"/>
      <c r="AU4395" s="15"/>
      <c r="AV4395" s="15"/>
      <c r="AW4395" s="15"/>
      <c r="AX4395" s="15"/>
      <c r="AY4395" s="15"/>
      <c r="AZ4395" s="10"/>
      <c r="BA4395" s="10"/>
    </row>
    <row r="4396" spans="1:53" ht="15" customHeight="1" x14ac:dyDescent="0.2">
      <c r="A4396" s="1"/>
      <c r="B4396" s="1"/>
      <c r="C4396" s="331" t="s">
        <v>544</v>
      </c>
      <c r="D4396" s="14"/>
      <c r="E4396" s="14"/>
      <c r="F4396" s="14"/>
      <c r="G4396" s="14"/>
      <c r="H4396" s="14"/>
      <c r="I4396" s="14"/>
      <c r="J4396" s="14"/>
      <c r="K4396" s="14"/>
      <c r="L4396" s="14"/>
      <c r="M4396" s="14"/>
      <c r="N4396" s="14"/>
      <c r="O4396" s="14"/>
      <c r="P4396" s="14"/>
      <c r="Q4396" s="14"/>
      <c r="R4396" s="4"/>
      <c r="S4396" s="4"/>
      <c r="T4396" s="4"/>
      <c r="U4396" s="4"/>
      <c r="V4396" s="4"/>
      <c r="W4396" s="4"/>
      <c r="X4396" s="4"/>
      <c r="Y4396" s="4"/>
      <c r="Z4396" s="4"/>
      <c r="AA4396" s="4"/>
      <c r="AB4396" s="8"/>
      <c r="AC4396" s="8"/>
      <c r="AD4396" s="8"/>
      <c r="AE4396" s="8"/>
      <c r="AF4396" s="8">
        <v>1</v>
      </c>
      <c r="AG4396" s="8"/>
      <c r="AH4396" s="8"/>
      <c r="AI4396" s="8"/>
      <c r="AJ4396" s="8"/>
      <c r="AK4396" s="8"/>
      <c r="AL4396" s="8"/>
      <c r="AM4396" s="8"/>
      <c r="AN4396" s="8"/>
      <c r="AO4396" s="8"/>
      <c r="AP4396" s="15"/>
      <c r="AQ4396" s="15"/>
      <c r="AR4396" s="15"/>
      <c r="AS4396" s="15"/>
      <c r="AT4396" s="15"/>
      <c r="AU4396" s="15"/>
      <c r="AV4396" s="15"/>
      <c r="AW4396" s="15"/>
      <c r="AX4396" s="15"/>
      <c r="AY4396" s="15"/>
      <c r="AZ4396" s="10"/>
      <c r="BA4396" s="10"/>
    </row>
    <row r="4397" spans="1:53" ht="15" customHeight="1" x14ac:dyDescent="0.2">
      <c r="A4397" s="1"/>
      <c r="B4397" s="1"/>
      <c r="C4397" s="328" t="s">
        <v>545</v>
      </c>
      <c r="D4397" s="14"/>
      <c r="E4397" s="14"/>
      <c r="F4397" s="14"/>
      <c r="G4397" s="14"/>
      <c r="H4397" s="14"/>
      <c r="I4397" s="14"/>
      <c r="J4397" s="14"/>
      <c r="K4397" s="14"/>
      <c r="L4397" s="14"/>
      <c r="M4397" s="14"/>
      <c r="N4397" s="14"/>
      <c r="O4397" s="14"/>
      <c r="P4397" s="14"/>
      <c r="Q4397" s="14"/>
      <c r="R4397" s="4"/>
      <c r="S4397" s="4"/>
      <c r="T4397" s="4"/>
      <c r="U4397" s="4"/>
      <c r="V4397" s="4"/>
      <c r="W4397" s="4"/>
      <c r="X4397" s="4"/>
      <c r="Y4397" s="4"/>
      <c r="Z4397" s="4"/>
      <c r="AA4397" s="4"/>
      <c r="AB4397" s="8"/>
      <c r="AC4397" s="8"/>
      <c r="AD4397" s="8"/>
      <c r="AE4397" s="8"/>
      <c r="AF4397" s="8">
        <v>1</v>
      </c>
      <c r="AG4397" s="8"/>
      <c r="AH4397" s="8"/>
      <c r="AI4397" s="8"/>
      <c r="AJ4397" s="8">
        <v>1</v>
      </c>
      <c r="AK4397" s="8"/>
      <c r="AL4397" s="8"/>
      <c r="AM4397" s="8"/>
      <c r="AN4397" s="8"/>
      <c r="AO4397" s="8"/>
      <c r="AP4397" s="15"/>
      <c r="AQ4397" s="15"/>
      <c r="AR4397" s="15"/>
      <c r="AS4397" s="15"/>
      <c r="AT4397" s="15"/>
      <c r="AU4397" s="15"/>
      <c r="AV4397" s="15"/>
      <c r="AW4397" s="15"/>
      <c r="AX4397" s="15"/>
      <c r="AY4397" s="15"/>
      <c r="AZ4397" s="10"/>
      <c r="BA4397" s="10"/>
    </row>
    <row r="4398" spans="1:53" ht="15" customHeight="1" x14ac:dyDescent="0.2">
      <c r="A4398" s="33"/>
      <c r="B4398" s="33"/>
      <c r="C4398" s="33"/>
      <c r="D4398" s="33">
        <f t="shared" ref="D4398:AY4398" si="865">SUM(D4350:D4397)</f>
        <v>38</v>
      </c>
      <c r="E4398" s="33">
        <f t="shared" si="865"/>
        <v>27</v>
      </c>
      <c r="F4398" s="33">
        <f t="shared" si="865"/>
        <v>15</v>
      </c>
      <c r="G4398" s="33">
        <f t="shared" si="865"/>
        <v>8</v>
      </c>
      <c r="H4398" s="33">
        <f t="shared" si="865"/>
        <v>6</v>
      </c>
      <c r="I4398" s="33">
        <f t="shared" si="865"/>
        <v>0</v>
      </c>
      <c r="J4398" s="33">
        <f t="shared" si="865"/>
        <v>0</v>
      </c>
      <c r="K4398" s="33">
        <f t="shared" si="865"/>
        <v>6</v>
      </c>
      <c r="L4398" s="33">
        <f t="shared" si="865"/>
        <v>0</v>
      </c>
      <c r="M4398" s="33">
        <f t="shared" si="865"/>
        <v>0</v>
      </c>
      <c r="N4398" s="33">
        <f t="shared" si="865"/>
        <v>0</v>
      </c>
      <c r="O4398" s="33">
        <f t="shared" si="865"/>
        <v>0</v>
      </c>
      <c r="P4398" s="33">
        <f t="shared" si="865"/>
        <v>0</v>
      </c>
      <c r="Q4398" s="33">
        <f t="shared" si="865"/>
        <v>0</v>
      </c>
      <c r="R4398" s="33">
        <f t="shared" si="865"/>
        <v>0</v>
      </c>
      <c r="S4398" s="33">
        <f t="shared" si="865"/>
        <v>0</v>
      </c>
      <c r="T4398" s="33">
        <f t="shared" si="865"/>
        <v>0</v>
      </c>
      <c r="U4398" s="33">
        <f t="shared" si="865"/>
        <v>1</v>
      </c>
      <c r="V4398" s="33">
        <f t="shared" si="865"/>
        <v>1</v>
      </c>
      <c r="W4398" s="33">
        <f t="shared" si="865"/>
        <v>1</v>
      </c>
      <c r="X4398" s="33">
        <f t="shared" si="865"/>
        <v>0</v>
      </c>
      <c r="Y4398" s="33">
        <f t="shared" si="865"/>
        <v>0</v>
      </c>
      <c r="Z4398" s="33">
        <f t="shared" si="865"/>
        <v>4</v>
      </c>
      <c r="AA4398" s="33">
        <f t="shared" si="865"/>
        <v>2</v>
      </c>
      <c r="AB4398" s="33">
        <f t="shared" si="865"/>
        <v>33</v>
      </c>
      <c r="AC4398" s="33">
        <f t="shared" si="865"/>
        <v>4</v>
      </c>
      <c r="AD4398" s="33">
        <f t="shared" si="865"/>
        <v>0</v>
      </c>
      <c r="AE4398" s="33">
        <f t="shared" si="865"/>
        <v>0</v>
      </c>
      <c r="AF4398" s="33">
        <f t="shared" si="865"/>
        <v>3</v>
      </c>
      <c r="AG4398" s="33">
        <f t="shared" si="865"/>
        <v>1</v>
      </c>
      <c r="AH4398" s="33">
        <f t="shared" si="865"/>
        <v>0</v>
      </c>
      <c r="AI4398" s="33">
        <f t="shared" si="865"/>
        <v>0</v>
      </c>
      <c r="AJ4398" s="33">
        <f t="shared" si="865"/>
        <v>3</v>
      </c>
      <c r="AK4398" s="33">
        <f t="shared" si="865"/>
        <v>14</v>
      </c>
      <c r="AL4398" s="33">
        <f t="shared" si="865"/>
        <v>11</v>
      </c>
      <c r="AM4398" s="33">
        <f t="shared" si="865"/>
        <v>0</v>
      </c>
      <c r="AN4398" s="33">
        <f t="shared" si="865"/>
        <v>3</v>
      </c>
      <c r="AO4398" s="33">
        <f t="shared" si="865"/>
        <v>19</v>
      </c>
      <c r="AP4398" s="33">
        <f t="shared" si="865"/>
        <v>0</v>
      </c>
      <c r="AQ4398" s="33">
        <f t="shared" si="865"/>
        <v>0</v>
      </c>
      <c r="AR4398" s="33">
        <f t="shared" si="865"/>
        <v>0</v>
      </c>
      <c r="AS4398" s="33">
        <f t="shared" si="865"/>
        <v>0</v>
      </c>
      <c r="AT4398" s="33">
        <f t="shared" si="865"/>
        <v>0</v>
      </c>
      <c r="AU4398" s="33">
        <f t="shared" si="865"/>
        <v>0</v>
      </c>
      <c r="AV4398" s="33">
        <f t="shared" si="865"/>
        <v>0</v>
      </c>
      <c r="AW4398" s="33">
        <f t="shared" si="865"/>
        <v>0</v>
      </c>
      <c r="AX4398" s="33">
        <f t="shared" si="865"/>
        <v>0</v>
      </c>
      <c r="AY4398" s="33">
        <f t="shared" si="865"/>
        <v>0</v>
      </c>
      <c r="AZ4398" s="10"/>
      <c r="BA4398" s="10"/>
    </row>
    <row r="4399" spans="1:53" ht="15" customHeight="1" x14ac:dyDescent="0.2">
      <c r="A4399" s="44"/>
      <c r="B4399" s="44"/>
      <c r="C4399" s="44"/>
      <c r="D4399" s="44"/>
      <c r="E4399" s="44"/>
      <c r="F4399" s="44"/>
      <c r="G4399" s="44"/>
      <c r="H4399" s="44"/>
      <c r="I4399" s="44"/>
      <c r="J4399" s="44"/>
      <c r="K4399" s="44"/>
      <c r="L4399" s="44"/>
      <c r="M4399" s="44"/>
      <c r="N4399" s="44"/>
      <c r="O4399" s="44"/>
      <c r="P4399" s="44"/>
      <c r="Q4399" s="44"/>
      <c r="R4399" s="44"/>
      <c r="S4399" s="44"/>
      <c r="T4399" s="44"/>
      <c r="U4399" s="44"/>
      <c r="V4399" s="44"/>
      <c r="W4399" s="44"/>
      <c r="X4399" s="44"/>
    </row>
    <row r="4400" spans="1:53" ht="15" customHeight="1" x14ac:dyDescent="0.2">
      <c r="A4400" s="44"/>
      <c r="B4400" s="44"/>
      <c r="C4400" s="44"/>
      <c r="D4400" s="44"/>
      <c r="E4400" s="44"/>
      <c r="F4400" s="44"/>
      <c r="G4400" s="44"/>
      <c r="H4400" s="44"/>
      <c r="I4400" s="44"/>
      <c r="J4400" s="44"/>
      <c r="K4400" s="44"/>
      <c r="L4400" s="44"/>
      <c r="M4400" s="44"/>
      <c r="N4400" s="44"/>
      <c r="O4400" s="44"/>
      <c r="P4400" s="44"/>
      <c r="Q4400" s="44"/>
      <c r="R4400" s="44"/>
      <c r="S4400" s="44"/>
      <c r="T4400" s="44"/>
      <c r="U4400" s="44"/>
      <c r="V4400" s="44"/>
      <c r="W4400" s="44"/>
      <c r="X4400" s="44"/>
    </row>
    <row r="4401" spans="1:27" ht="15" customHeight="1" x14ac:dyDescent="0.2">
      <c r="A4401" s="44"/>
      <c r="B4401" s="44"/>
      <c r="C4401" s="44"/>
      <c r="D4401" s="44"/>
      <c r="E4401" s="44"/>
      <c r="F4401" s="44"/>
      <c r="G4401" s="44"/>
      <c r="H4401" s="44"/>
      <c r="I4401" s="44"/>
      <c r="J4401" s="44"/>
      <c r="K4401" s="44"/>
      <c r="L4401" s="44"/>
      <c r="M4401" s="44"/>
      <c r="N4401" s="44"/>
      <c r="O4401" s="44"/>
      <c r="P4401" s="44"/>
      <c r="Q4401" s="44"/>
      <c r="R4401" s="44"/>
      <c r="S4401" s="44"/>
      <c r="T4401" s="44"/>
      <c r="U4401" s="44"/>
      <c r="V4401" s="44"/>
      <c r="W4401" s="44"/>
      <c r="X4401" s="44"/>
    </row>
    <row r="4402" spans="1:27" ht="15" customHeight="1" x14ac:dyDescent="0.2">
      <c r="A4402" s="45"/>
      <c r="B4402" s="45"/>
      <c r="C4402" s="45"/>
      <c r="D4402" s="45"/>
      <c r="E4402" s="45"/>
      <c r="F4402" s="45"/>
      <c r="G4402" s="45"/>
      <c r="H4402" s="45"/>
      <c r="I4402" s="44"/>
      <c r="J4402" s="44"/>
      <c r="K4402" s="44"/>
      <c r="L4402" s="44"/>
      <c r="M4402" s="44"/>
      <c r="N4402" s="44"/>
      <c r="O4402" s="44"/>
      <c r="P4402" s="44"/>
      <c r="Q4402" s="44"/>
      <c r="R4402" s="44"/>
      <c r="S4402" s="44"/>
      <c r="T4402" s="44"/>
      <c r="U4402" s="44"/>
      <c r="V4402" s="44"/>
      <c r="W4402" s="44"/>
      <c r="X4402" s="44"/>
    </row>
    <row r="4403" spans="1:27" ht="15" customHeight="1" x14ac:dyDescent="0.2">
      <c r="A4403" s="45"/>
      <c r="B4403" s="45"/>
      <c r="C4403" s="45"/>
      <c r="D4403" s="45"/>
      <c r="E4403" s="45"/>
      <c r="F4403" s="45"/>
      <c r="G4403" s="45"/>
      <c r="H4403" s="45"/>
      <c r="I4403" s="44"/>
      <c r="J4403" s="44"/>
      <c r="K4403" s="44"/>
      <c r="L4403" s="46"/>
      <c r="M4403" s="46"/>
      <c r="N4403" s="46"/>
      <c r="O4403" s="46"/>
      <c r="P4403" s="46"/>
      <c r="Q4403" s="46"/>
      <c r="R4403" s="46"/>
      <c r="S4403" s="46"/>
      <c r="T4403" s="46"/>
      <c r="U4403" s="46"/>
      <c r="V4403" s="46"/>
      <c r="W4403" s="46"/>
      <c r="X4403" s="46"/>
      <c r="Y4403" s="46"/>
      <c r="Z4403" s="46"/>
      <c r="AA4403" s="46"/>
    </row>
    <row r="4404" spans="1:27" ht="15" customHeight="1" x14ac:dyDescent="0.6">
      <c r="A4404" s="45"/>
      <c r="B4404" s="47" t="s">
        <v>88</v>
      </c>
      <c r="C4404" s="48"/>
      <c r="D4404" s="48"/>
      <c r="E4404" s="48"/>
      <c r="F4404" s="48"/>
      <c r="G4404" s="48"/>
      <c r="H4404" s="45"/>
      <c r="I4404" s="44"/>
      <c r="J4404" s="44"/>
      <c r="K4404" s="44"/>
      <c r="L4404" s="46"/>
      <c r="M4404" s="46"/>
      <c r="N4404" s="46"/>
      <c r="O4404" s="46"/>
      <c r="P4404" s="46"/>
      <c r="Q4404" s="46"/>
      <c r="R4404" s="46"/>
      <c r="S4404" s="46"/>
      <c r="T4404" s="46"/>
      <c r="U4404" s="46"/>
      <c r="V4404" s="46"/>
      <c r="W4404" s="46"/>
      <c r="X4404" s="46"/>
      <c r="Y4404" s="46"/>
      <c r="Z4404" s="46"/>
      <c r="AA4404" s="46"/>
    </row>
    <row r="4405" spans="1:27" ht="15" customHeight="1" x14ac:dyDescent="0.2">
      <c r="A4405" s="45"/>
      <c r="B4405" s="49" t="s">
        <v>89</v>
      </c>
      <c r="C4405" s="33" t="s">
        <v>90</v>
      </c>
      <c r="D4405" s="33" t="s">
        <v>91</v>
      </c>
      <c r="E4405" s="33" t="s">
        <v>92</v>
      </c>
      <c r="F4405" s="50"/>
      <c r="G4405" s="50" t="s">
        <v>93</v>
      </c>
      <c r="H4405" s="45"/>
      <c r="I4405" s="44"/>
      <c r="J4405" s="44"/>
      <c r="K4405" s="44"/>
      <c r="L4405" s="46"/>
      <c r="M4405" s="46"/>
      <c r="N4405" s="46"/>
      <c r="O4405" s="46"/>
      <c r="P4405" s="46"/>
      <c r="Q4405" s="46"/>
      <c r="R4405" s="46"/>
      <c r="S4405" s="46"/>
      <c r="T4405" s="46"/>
      <c r="U4405" s="46"/>
      <c r="V4405" s="46"/>
      <c r="W4405" s="46"/>
      <c r="Y4405" s="51" t="s">
        <v>94</v>
      </c>
      <c r="Z4405" s="52"/>
      <c r="AA4405" s="52"/>
    </row>
    <row r="4406" spans="1:27" ht="15" customHeight="1" x14ac:dyDescent="0.2">
      <c r="A4406" s="45"/>
      <c r="B4406" s="53" t="s">
        <v>3</v>
      </c>
      <c r="C4406" s="15">
        <f>D4398</f>
        <v>38</v>
      </c>
      <c r="D4406" s="54">
        <f>S4409*C4406</f>
        <v>26600</v>
      </c>
      <c r="E4406" s="34">
        <f>T4408*C4406</f>
        <v>18848</v>
      </c>
      <c r="F4406" s="45"/>
      <c r="G4406" s="45"/>
      <c r="H4406" s="45"/>
      <c r="I4406" s="44"/>
      <c r="J4406" s="44"/>
      <c r="K4406" s="44"/>
      <c r="L4406" s="46"/>
      <c r="M4406" s="51" t="s">
        <v>95</v>
      </c>
      <c r="N4406" s="52"/>
      <c r="O4406" s="52"/>
      <c r="P4406" s="52"/>
      <c r="Q4406" s="52"/>
      <c r="R4406" s="51" t="s">
        <v>96</v>
      </c>
      <c r="S4406" s="52"/>
      <c r="T4406" s="46"/>
      <c r="U4406" s="51" t="s">
        <v>97</v>
      </c>
      <c r="V4406" s="52"/>
      <c r="W4406" s="46"/>
      <c r="Y4406" s="6" t="s">
        <v>98</v>
      </c>
      <c r="Z4406" s="55"/>
      <c r="AA4406" s="56"/>
    </row>
    <row r="4407" spans="1:27" ht="15" customHeight="1" x14ac:dyDescent="0.2">
      <c r="A4407" s="45"/>
      <c r="B4407" s="53" t="s">
        <v>99</v>
      </c>
      <c r="C4407" s="15">
        <f>E4398</f>
        <v>27</v>
      </c>
      <c r="D4407" s="54">
        <f>S4408*C4407</f>
        <v>18900</v>
      </c>
      <c r="E4407" s="34">
        <f>T4409*C4407</f>
        <v>13392</v>
      </c>
      <c r="F4407" s="45"/>
      <c r="G4407" s="45"/>
      <c r="H4407" s="45"/>
      <c r="I4407" s="44"/>
      <c r="J4407" s="44"/>
      <c r="K4407" s="44"/>
      <c r="L4407" s="46"/>
      <c r="M4407" s="6" t="s">
        <v>100</v>
      </c>
      <c r="N4407" s="52"/>
      <c r="O4407" s="52"/>
      <c r="P4407" s="52"/>
      <c r="Q4407" s="52"/>
      <c r="R4407" s="6"/>
      <c r="S4407" s="55" t="s">
        <v>101</v>
      </c>
      <c r="T4407" s="295"/>
      <c r="U4407" s="57" t="s">
        <v>102</v>
      </c>
      <c r="V4407" s="58">
        <f t="shared" ref="V4407:V4418" si="866">W4407*1.303</f>
        <v>8800.4619999999995</v>
      </c>
      <c r="W4407" s="59">
        <v>6754</v>
      </c>
      <c r="Y4407" s="60" t="s">
        <v>31</v>
      </c>
      <c r="Z4407" s="55">
        <f>AA4407*1.318</f>
        <v>6853.6</v>
      </c>
      <c r="AA4407" s="56">
        <v>5200</v>
      </c>
    </row>
    <row r="4408" spans="1:27" ht="15" customHeight="1" x14ac:dyDescent="0.2">
      <c r="A4408" s="45"/>
      <c r="B4408" s="53" t="s">
        <v>103</v>
      </c>
      <c r="C4408" s="15">
        <f>F4398</f>
        <v>15</v>
      </c>
      <c r="D4408" s="54">
        <f>S4411*C4408</f>
        <v>15000</v>
      </c>
      <c r="E4408" s="34">
        <f>T4410*C4408</f>
        <v>9825</v>
      </c>
      <c r="F4408" s="45"/>
      <c r="G4408" s="45"/>
      <c r="H4408" s="61"/>
      <c r="I4408" s="44"/>
      <c r="J4408" s="44"/>
      <c r="K4408" s="44"/>
      <c r="L4408" s="46"/>
      <c r="M4408" s="6"/>
      <c r="N4408" s="52"/>
      <c r="O4408" s="52"/>
      <c r="P4408" s="52"/>
      <c r="Q4408" s="52"/>
      <c r="R4408" s="6" t="s">
        <v>104</v>
      </c>
      <c r="S4408" s="55">
        <v>700</v>
      </c>
      <c r="T4408" s="295">
        <v>496</v>
      </c>
      <c r="U4408" s="57" t="s">
        <v>105</v>
      </c>
      <c r="V4408" s="58">
        <f t="shared" si="866"/>
        <v>8800.4619999999995</v>
      </c>
      <c r="W4408" s="62">
        <v>6754</v>
      </c>
      <c r="Y4408" s="6" t="s">
        <v>33</v>
      </c>
      <c r="Z4408" s="55">
        <f t="shared" ref="Z4408:Z4409" si="867">AA4408*1.318</f>
        <v>6853.6</v>
      </c>
      <c r="AA4408" s="56">
        <v>5200</v>
      </c>
    </row>
    <row r="4409" spans="1:27" ht="15" customHeight="1" x14ac:dyDescent="0.2">
      <c r="A4409" s="45"/>
      <c r="B4409" s="53" t="s">
        <v>106</v>
      </c>
      <c r="C4409" s="15">
        <f>G4398</f>
        <v>8</v>
      </c>
      <c r="D4409" s="54">
        <f>S4411*C4409</f>
        <v>8000</v>
      </c>
      <c r="E4409" s="34">
        <f>T4411*C4409</f>
        <v>5240</v>
      </c>
      <c r="F4409" s="45"/>
      <c r="G4409" s="45"/>
      <c r="H4409" s="45"/>
      <c r="I4409" s="44"/>
      <c r="J4409" s="44"/>
      <c r="K4409" s="44"/>
      <c r="L4409" s="46"/>
      <c r="M4409" s="6" t="s">
        <v>107</v>
      </c>
      <c r="N4409" s="52"/>
      <c r="O4409" s="52"/>
      <c r="P4409" s="52"/>
      <c r="Q4409" s="52"/>
      <c r="R4409" s="6" t="s">
        <v>108</v>
      </c>
      <c r="S4409" s="55">
        <v>700</v>
      </c>
      <c r="T4409" s="295">
        <v>496</v>
      </c>
      <c r="U4409" s="6" t="s">
        <v>109</v>
      </c>
      <c r="V4409" s="58">
        <f t="shared" si="866"/>
        <v>4560.5</v>
      </c>
      <c r="W4409" s="59">
        <v>3500</v>
      </c>
      <c r="Y4409" s="6" t="s">
        <v>32</v>
      </c>
      <c r="Z4409" s="55">
        <f t="shared" si="867"/>
        <v>6853.6</v>
      </c>
      <c r="AA4409" s="56">
        <v>5200</v>
      </c>
    </row>
    <row r="4410" spans="1:27" ht="15" customHeight="1" x14ac:dyDescent="0.2">
      <c r="A4410" s="45"/>
      <c r="B4410" s="53" t="s">
        <v>7</v>
      </c>
      <c r="C4410" s="15">
        <f>H4398</f>
        <v>6</v>
      </c>
      <c r="D4410" s="54">
        <f>S4413*C4410</f>
        <v>7383.5999999999995</v>
      </c>
      <c r="E4410" s="34">
        <f>T4413*C4410</f>
        <v>5274</v>
      </c>
      <c r="F4410" s="45"/>
      <c r="G4410" s="45"/>
      <c r="H4410" s="45"/>
      <c r="I4410" s="44"/>
      <c r="J4410" s="44"/>
      <c r="K4410" s="44"/>
      <c r="L4410" s="46"/>
      <c r="M4410" s="6" t="s">
        <v>110</v>
      </c>
      <c r="N4410" s="55">
        <f>P4410*1.375</f>
        <v>1650</v>
      </c>
      <c r="O4410" s="52"/>
      <c r="P4410" s="63">
        <v>1200</v>
      </c>
      <c r="Q4410" s="52"/>
      <c r="R4410" s="6" t="s">
        <v>111</v>
      </c>
      <c r="S4410" s="55">
        <v>1000</v>
      </c>
      <c r="T4410" s="295">
        <v>655</v>
      </c>
      <c r="U4410" s="57" t="s">
        <v>112</v>
      </c>
      <c r="V4410" s="58">
        <f t="shared" si="866"/>
        <v>2300.0556000000001</v>
      </c>
      <c r="W4410" s="62">
        <v>1765.2</v>
      </c>
      <c r="Y4410" s="6" t="s">
        <v>42</v>
      </c>
      <c r="Z4410" s="55">
        <f t="shared" ref="Z4410:Z4415" si="868">AA4410*1.32</f>
        <v>7260</v>
      </c>
      <c r="AA4410" s="56">
        <v>5500</v>
      </c>
    </row>
    <row r="4411" spans="1:27" ht="15" customHeight="1" x14ac:dyDescent="0.2">
      <c r="A4411" s="45"/>
      <c r="B4411" s="53" t="s">
        <v>8</v>
      </c>
      <c r="C4411" s="15">
        <f>I4398</f>
        <v>0</v>
      </c>
      <c r="D4411" s="54">
        <f>S4412*C4411</f>
        <v>0</v>
      </c>
      <c r="E4411" s="34">
        <f>T4412*C4411</f>
        <v>0</v>
      </c>
      <c r="F4411" s="45"/>
      <c r="G4411" s="45"/>
      <c r="H4411" s="45"/>
      <c r="I4411" s="44"/>
      <c r="J4411" s="44"/>
      <c r="K4411" s="44"/>
      <c r="L4411" s="46"/>
      <c r="M4411" s="6" t="s">
        <v>27</v>
      </c>
      <c r="N4411" s="55">
        <f>P4411*1.411</f>
        <v>1552.1000000000001</v>
      </c>
      <c r="O4411" s="52"/>
      <c r="P4411" s="64">
        <v>1100</v>
      </c>
      <c r="Q4411" s="65"/>
      <c r="R4411" s="6" t="s">
        <v>113</v>
      </c>
      <c r="S4411" s="55">
        <v>1000</v>
      </c>
      <c r="T4411" s="295">
        <v>655</v>
      </c>
      <c r="U4411" s="57" t="s">
        <v>114</v>
      </c>
      <c r="V4411" s="58">
        <f t="shared" si="866"/>
        <v>1070.31026</v>
      </c>
      <c r="W4411" s="59">
        <v>821.42</v>
      </c>
      <c r="Y4411" s="6" t="s">
        <v>115</v>
      </c>
      <c r="Z4411" s="55">
        <f t="shared" si="868"/>
        <v>7260</v>
      </c>
      <c r="AA4411" s="56">
        <v>5500</v>
      </c>
    </row>
    <row r="4412" spans="1:27" ht="15" customHeight="1" x14ac:dyDescent="0.2">
      <c r="A4412" s="45"/>
      <c r="B4412" s="53" t="s">
        <v>116</v>
      </c>
      <c r="C4412" s="15">
        <f>J4398</f>
        <v>0</v>
      </c>
      <c r="D4412" s="54">
        <f t="shared" ref="D4412:D4413" si="869">S4417*C4412</f>
        <v>0</v>
      </c>
      <c r="E4412" s="34">
        <f t="shared" ref="E4412:E4413" si="870">D4475*C4412</f>
        <v>0</v>
      </c>
      <c r="F4412" s="45"/>
      <c r="G4412" s="45"/>
      <c r="H4412" s="45"/>
      <c r="I4412" s="44"/>
      <c r="J4412" s="44"/>
      <c r="K4412" s="44"/>
      <c r="L4412" s="46"/>
      <c r="M4412" s="6" t="s">
        <v>28</v>
      </c>
      <c r="N4412" s="55">
        <f t="shared" ref="N4412:N4416" si="871">P4412*1.4</f>
        <v>1260</v>
      </c>
      <c r="O4412" s="52"/>
      <c r="P4412" s="64">
        <v>900</v>
      </c>
      <c r="Q4412" s="65"/>
      <c r="R4412" s="6" t="s">
        <v>117</v>
      </c>
      <c r="S4412" s="55">
        <v>1600</v>
      </c>
      <c r="T4412" s="296">
        <v>1285</v>
      </c>
      <c r="U4412" s="66" t="s">
        <v>118</v>
      </c>
      <c r="V4412" s="58">
        <f t="shared" si="866"/>
        <v>1240.1953999999998</v>
      </c>
      <c r="W4412" s="62">
        <v>951.8</v>
      </c>
      <c r="Y4412" s="6" t="s">
        <v>119</v>
      </c>
      <c r="Z4412" s="55">
        <f>AA4412*1.318</f>
        <v>6853.6</v>
      </c>
      <c r="AA4412" s="56">
        <v>5200</v>
      </c>
    </row>
    <row r="4413" spans="1:27" ht="15" customHeight="1" x14ac:dyDescent="0.2">
      <c r="A4413" s="45"/>
      <c r="B4413" s="53" t="s">
        <v>10</v>
      </c>
      <c r="C4413" s="15">
        <f>K4398</f>
        <v>6</v>
      </c>
      <c r="D4413" s="54">
        <f t="shared" si="869"/>
        <v>21548.159999999996</v>
      </c>
      <c r="E4413" s="34">
        <f>T4418*C4413</f>
        <v>14964</v>
      </c>
      <c r="F4413" s="45"/>
      <c r="G4413" s="45"/>
      <c r="H4413" s="45"/>
      <c r="I4413" s="44"/>
      <c r="J4413" s="44"/>
      <c r="K4413" s="44"/>
      <c r="L4413" s="46"/>
      <c r="M4413" s="6" t="s">
        <v>120</v>
      </c>
      <c r="N4413" s="55">
        <f t="shared" si="871"/>
        <v>1889.9999999999998</v>
      </c>
      <c r="O4413" s="52"/>
      <c r="P4413" s="67">
        <v>1350</v>
      </c>
      <c r="Q4413" s="65"/>
      <c r="R4413" s="6" t="s">
        <v>121</v>
      </c>
      <c r="S4413" s="55">
        <f>T4413*1.4</f>
        <v>1230.5999999999999</v>
      </c>
      <c r="T4413" s="295">
        <v>879</v>
      </c>
      <c r="U4413" s="6" t="s">
        <v>122</v>
      </c>
      <c r="V4413" s="58">
        <f t="shared" si="866"/>
        <v>8404.35</v>
      </c>
      <c r="W4413" s="59">
        <v>6450</v>
      </c>
      <c r="Y4413" s="6" t="s">
        <v>123</v>
      </c>
      <c r="Z4413" s="55">
        <f t="shared" si="868"/>
        <v>10560</v>
      </c>
      <c r="AA4413" s="56">
        <v>8000</v>
      </c>
    </row>
    <row r="4414" spans="1:27" ht="15" customHeight="1" thickBot="1" x14ac:dyDescent="0.25">
      <c r="A4414" s="45"/>
      <c r="B4414" s="53" t="s">
        <v>124</v>
      </c>
      <c r="C4414" s="15">
        <f>L4398</f>
        <v>0</v>
      </c>
      <c r="D4414" s="54">
        <f>S4414*C4414</f>
        <v>0</v>
      </c>
      <c r="E4414" s="34">
        <f>T4414*C4414</f>
        <v>0</v>
      </c>
      <c r="F4414" s="68" t="s">
        <v>92</v>
      </c>
      <c r="G4414" s="69"/>
      <c r="H4414" s="45"/>
      <c r="I4414" s="44"/>
      <c r="J4414" s="44"/>
      <c r="K4414" s="44"/>
      <c r="L4414" s="46"/>
      <c r="M4414" s="6" t="s">
        <v>125</v>
      </c>
      <c r="N4414" s="55">
        <f t="shared" si="871"/>
        <v>1889.9999999999998</v>
      </c>
      <c r="O4414" s="52"/>
      <c r="P4414" s="67">
        <v>1350</v>
      </c>
      <c r="Q4414" s="65"/>
      <c r="R4414" s="6" t="s">
        <v>126</v>
      </c>
      <c r="S4414" s="55">
        <f>T4414*1.44</f>
        <v>1103.04</v>
      </c>
      <c r="T4414" s="295">
        <v>766</v>
      </c>
      <c r="U4414" s="6" t="s">
        <v>127</v>
      </c>
      <c r="V4414" s="58">
        <f t="shared" si="866"/>
        <v>0</v>
      </c>
      <c r="W4414" s="70"/>
      <c r="Y4414" s="6" t="s">
        <v>128</v>
      </c>
      <c r="Z4414" s="55">
        <f t="shared" si="868"/>
        <v>10560</v>
      </c>
      <c r="AA4414" s="56">
        <v>8000</v>
      </c>
    </row>
    <row r="4415" spans="1:27" ht="15" customHeight="1" thickTop="1" x14ac:dyDescent="0.2">
      <c r="A4415" s="45"/>
      <c r="B4415" s="53" t="s">
        <v>129</v>
      </c>
      <c r="C4415" s="15">
        <f>M4398</f>
        <v>0</v>
      </c>
      <c r="D4415" s="54">
        <f t="shared" ref="D4415:D4416" si="872">S4419*C4415</f>
        <v>0</v>
      </c>
      <c r="E4415" s="34">
        <f t="shared" ref="E4415:E4416" si="873">D4477*C4415</f>
        <v>0</v>
      </c>
      <c r="F4415" s="68" t="s">
        <v>130</v>
      </c>
      <c r="G4415" s="71">
        <f>D4459*0.33</f>
        <v>95985.460375199997</v>
      </c>
      <c r="H4415" s="45"/>
      <c r="I4415" s="44"/>
      <c r="J4415" s="44"/>
      <c r="K4415" s="44"/>
      <c r="L4415" s="46"/>
      <c r="M4415" s="6" t="s">
        <v>131</v>
      </c>
      <c r="N4415" s="55">
        <f t="shared" si="871"/>
        <v>700</v>
      </c>
      <c r="O4415" s="52"/>
      <c r="P4415" s="67">
        <v>500</v>
      </c>
      <c r="Q4415" s="65"/>
      <c r="R4415" s="6"/>
      <c r="S4415" s="55"/>
      <c r="T4415" s="297"/>
      <c r="U4415" s="57" t="s">
        <v>132</v>
      </c>
      <c r="V4415" s="58">
        <f t="shared" si="866"/>
        <v>8800.4619999999995</v>
      </c>
      <c r="W4415" s="70">
        <v>6754</v>
      </c>
      <c r="Y4415" s="6" t="s">
        <v>133</v>
      </c>
      <c r="Z4415" s="55">
        <f t="shared" si="868"/>
        <v>7260</v>
      </c>
      <c r="AA4415" s="56">
        <v>5500</v>
      </c>
    </row>
    <row r="4416" spans="1:27" ht="15" customHeight="1" x14ac:dyDescent="0.2">
      <c r="A4416" s="45"/>
      <c r="B4416" s="53" t="s">
        <v>134</v>
      </c>
      <c r="C4416" s="15">
        <f>N4398</f>
        <v>0</v>
      </c>
      <c r="D4416" s="54">
        <f t="shared" si="872"/>
        <v>0</v>
      </c>
      <c r="E4416" s="34">
        <f t="shared" si="873"/>
        <v>0</v>
      </c>
      <c r="F4416" s="68" t="s">
        <v>135</v>
      </c>
      <c r="G4416" s="72">
        <f>D4459-F4459</f>
        <v>290865.03143999999</v>
      </c>
      <c r="H4416" s="45"/>
      <c r="I4416" s="44"/>
      <c r="J4416" s="44"/>
      <c r="K4416" s="44"/>
      <c r="L4416" s="46"/>
      <c r="M4416" s="6" t="s">
        <v>136</v>
      </c>
      <c r="N4416" s="55">
        <f t="shared" si="871"/>
        <v>1400</v>
      </c>
      <c r="O4416" s="52"/>
      <c r="P4416" s="67">
        <v>1000</v>
      </c>
      <c r="Q4416" s="65"/>
      <c r="R4416" s="6"/>
      <c r="S4416" s="55"/>
      <c r="T4416" s="297"/>
      <c r="U4416" s="57" t="s">
        <v>137</v>
      </c>
      <c r="V4416" s="58">
        <f t="shared" si="866"/>
        <v>6350.8220000000001</v>
      </c>
      <c r="W4416" s="73">
        <v>4874</v>
      </c>
      <c r="Y4416" s="6" t="s">
        <v>39</v>
      </c>
      <c r="Z4416" s="55">
        <f>AA4416*1.321</f>
        <v>8454.4</v>
      </c>
      <c r="AA4416" s="56">
        <v>6400</v>
      </c>
    </row>
    <row r="4417" spans="1:27" ht="15" customHeight="1" x14ac:dyDescent="0.35">
      <c r="A4417" s="45"/>
      <c r="B4417" s="53" t="s">
        <v>138</v>
      </c>
      <c r="C4417" s="15">
        <f>P4398</f>
        <v>0</v>
      </c>
      <c r="D4417" s="54">
        <f>S4422*C4417</f>
        <v>0</v>
      </c>
      <c r="E4417" s="34">
        <f>D4480*C4417</f>
        <v>0</v>
      </c>
      <c r="F4417" s="68" t="s">
        <v>139</v>
      </c>
      <c r="G4417" s="74">
        <f>D4459-E4459</f>
        <v>79350.751439999993</v>
      </c>
      <c r="H4417" s="45"/>
      <c r="I4417" s="44"/>
      <c r="J4417" s="44"/>
      <c r="K4417" s="44"/>
      <c r="L4417" s="46"/>
      <c r="M4417" s="6" t="s">
        <v>140</v>
      </c>
      <c r="N4417" s="55"/>
      <c r="O4417" s="52"/>
      <c r="P4417" s="67"/>
      <c r="Q4417" s="65"/>
      <c r="R4417" s="6" t="s">
        <v>141</v>
      </c>
      <c r="S4417" s="55">
        <v>1850.8</v>
      </c>
      <c r="T4417" s="295">
        <v>1322</v>
      </c>
      <c r="U4417" s="57" t="s">
        <v>142</v>
      </c>
      <c r="V4417" s="58">
        <f t="shared" si="866"/>
        <v>8800.4619999999995</v>
      </c>
      <c r="W4417" s="73">
        <v>6754</v>
      </c>
      <c r="Y4417" s="6" t="s">
        <v>143</v>
      </c>
      <c r="Z4417" s="55">
        <f>AA4417*1.32</f>
        <v>3564</v>
      </c>
      <c r="AA4417" s="56">
        <v>2700</v>
      </c>
    </row>
    <row r="4418" spans="1:27" ht="15" customHeight="1" x14ac:dyDescent="0.2">
      <c r="A4418" s="45"/>
      <c r="B4418" s="53" t="s">
        <v>14</v>
      </c>
      <c r="C4418" s="15">
        <f>O4398</f>
        <v>0</v>
      </c>
      <c r="D4418" s="54">
        <f>S4421*C4418</f>
        <v>0</v>
      </c>
      <c r="E4418" s="34">
        <f>D4479*C4418</f>
        <v>0</v>
      </c>
      <c r="F4418" s="61"/>
      <c r="G4418" s="61"/>
      <c r="H4418" s="45"/>
      <c r="I4418" s="44"/>
      <c r="J4418" s="44"/>
      <c r="K4418" s="44"/>
      <c r="L4418" s="46"/>
      <c r="M4418" s="6"/>
      <c r="N4418" s="55"/>
      <c r="O4418" s="52"/>
      <c r="P4418" s="67"/>
      <c r="Q4418" s="65"/>
      <c r="R4418" s="6" t="s">
        <v>144</v>
      </c>
      <c r="S4418" s="55">
        <f>T4418*1.44</f>
        <v>3591.3599999999997</v>
      </c>
      <c r="T4418" s="295">
        <v>2494</v>
      </c>
      <c r="U4418" s="57" t="s">
        <v>145</v>
      </c>
      <c r="V4418" s="58">
        <f t="shared" si="866"/>
        <v>8800.4619999999995</v>
      </c>
      <c r="W4418" s="73">
        <v>6754</v>
      </c>
      <c r="AA4418" s="46"/>
    </row>
    <row r="4419" spans="1:27" ht="15" customHeight="1" x14ac:dyDescent="0.2">
      <c r="A4419" s="45"/>
      <c r="B4419" s="53" t="s">
        <v>16</v>
      </c>
      <c r="C4419" s="15">
        <f>Q4398</f>
        <v>0</v>
      </c>
      <c r="D4419" s="54">
        <f>S4424*C4419</f>
        <v>0</v>
      </c>
      <c r="E4419" s="34"/>
      <c r="F4419" s="61"/>
      <c r="G4419" s="61"/>
      <c r="H4419" s="45"/>
      <c r="I4419" s="44"/>
      <c r="J4419" s="44"/>
      <c r="K4419" s="44"/>
      <c r="L4419" s="46"/>
      <c r="M4419" s="6" t="s">
        <v>146</v>
      </c>
      <c r="N4419" s="55">
        <f t="shared" ref="N4419:N4420" si="874">P4419*1.4</f>
        <v>6020</v>
      </c>
      <c r="O4419" s="52"/>
      <c r="P4419" s="67">
        <v>4300</v>
      </c>
      <c r="Q4419" s="65"/>
      <c r="R4419" s="6" t="s">
        <v>147</v>
      </c>
      <c r="S4419" s="55">
        <v>6101.2</v>
      </c>
      <c r="T4419" s="295">
        <v>4380</v>
      </c>
      <c r="U4419" s="46"/>
      <c r="V4419" s="46"/>
      <c r="W4419" s="46"/>
      <c r="X4419" s="46"/>
      <c r="Y4419" s="46"/>
      <c r="Z4419" s="46"/>
    </row>
    <row r="4420" spans="1:27" ht="15" customHeight="1" x14ac:dyDescent="0.2">
      <c r="A4420" s="45"/>
      <c r="B4420" s="320" t="s">
        <v>148</v>
      </c>
      <c r="C4420" s="33"/>
      <c r="D4420" s="75">
        <f t="shared" ref="D4420:E4420" si="875">SUM(D4406:D4419)</f>
        <v>97431.760000000009</v>
      </c>
      <c r="E4420" s="75">
        <f t="shared" si="875"/>
        <v>67543</v>
      </c>
      <c r="F4420" s="75"/>
      <c r="G4420" s="33"/>
      <c r="H4420" s="45"/>
      <c r="I4420" s="44"/>
      <c r="J4420" s="44"/>
      <c r="K4420" s="44"/>
      <c r="L4420" s="46"/>
      <c r="M4420" s="6" t="s">
        <v>149</v>
      </c>
      <c r="N4420" s="55">
        <f t="shared" si="874"/>
        <v>3360</v>
      </c>
      <c r="O4420" s="52"/>
      <c r="P4420" s="67">
        <v>2400</v>
      </c>
      <c r="Q4420" s="65"/>
      <c r="R4420" s="6" t="s">
        <v>150</v>
      </c>
      <c r="S4420" s="55">
        <v>6900.6</v>
      </c>
      <c r="T4420" s="295">
        <v>4920</v>
      </c>
      <c r="U4420" s="46"/>
      <c r="V4420" s="46"/>
      <c r="W4420" s="46"/>
      <c r="X4420" s="46"/>
      <c r="Y4420" s="46"/>
      <c r="Z4420" s="46"/>
      <c r="AA4420" s="46"/>
    </row>
    <row r="4421" spans="1:27" ht="15" customHeight="1" x14ac:dyDescent="0.2">
      <c r="A4421" s="45"/>
      <c r="B4421" s="317" t="s">
        <v>24</v>
      </c>
      <c r="C4421" s="319">
        <f>Y4398</f>
        <v>0</v>
      </c>
      <c r="D4421" s="54">
        <f t="shared" ref="D4421:D4423" si="876">V4410*C4421</f>
        <v>0</v>
      </c>
      <c r="E4421" s="34">
        <f t="shared" ref="E4421:E4423" si="877">W4410*C4421</f>
        <v>0</v>
      </c>
      <c r="F4421" s="45"/>
      <c r="G4421" s="45"/>
      <c r="H4421" s="45"/>
      <c r="I4421" s="44"/>
      <c r="J4421" s="44"/>
      <c r="K4421" s="44"/>
      <c r="L4421" s="46"/>
      <c r="M4421" s="6" t="s">
        <v>151</v>
      </c>
      <c r="N4421" s="55">
        <f>P4421*1.45</f>
        <v>6525</v>
      </c>
      <c r="O4421" s="52"/>
      <c r="P4421" s="67">
        <v>4500</v>
      </c>
      <c r="Q4421" s="65"/>
      <c r="R4421" s="6" t="s">
        <v>152</v>
      </c>
      <c r="S4421" s="55">
        <v>6900.6</v>
      </c>
      <c r="T4421" s="295">
        <v>4920</v>
      </c>
      <c r="U4421" s="46"/>
      <c r="V4421" s="46"/>
      <c r="W4421" s="46"/>
      <c r="X4421" s="46"/>
      <c r="Y4421" s="46"/>
      <c r="Z4421" s="46"/>
      <c r="AA4421" s="46"/>
    </row>
    <row r="4422" spans="1:27" ht="15" customHeight="1" x14ac:dyDescent="0.2">
      <c r="A4422" s="45"/>
      <c r="B4422" s="317" t="s">
        <v>153</v>
      </c>
      <c r="C4422" s="319">
        <f>Z4398</f>
        <v>4</v>
      </c>
      <c r="D4422" s="54">
        <f>V4411*C4422</f>
        <v>4281.2410399999999</v>
      </c>
      <c r="E4422" s="34">
        <f>W4411*C4422</f>
        <v>3285.68</v>
      </c>
      <c r="F4422" s="45"/>
      <c r="G4422" s="45"/>
      <c r="H4422" s="45"/>
      <c r="I4422" s="44"/>
      <c r="J4422" s="44"/>
      <c r="K4422" s="44"/>
      <c r="L4422" s="46"/>
      <c r="M4422" s="6" t="s">
        <v>154</v>
      </c>
      <c r="N4422" s="55">
        <f t="shared" ref="N4422:N4423" si="878">P4422*1.4</f>
        <v>5250</v>
      </c>
      <c r="O4422" s="52"/>
      <c r="P4422" s="67">
        <v>3750</v>
      </c>
      <c r="Q4422" s="65"/>
      <c r="R4422" s="6" t="s">
        <v>155</v>
      </c>
      <c r="S4422" s="55">
        <v>8050</v>
      </c>
      <c r="T4422" s="295">
        <v>5770</v>
      </c>
      <c r="U4422" s="46"/>
      <c r="V4422" s="46"/>
      <c r="W4422" s="46"/>
      <c r="X4422" s="46"/>
      <c r="Y4422" s="46"/>
      <c r="Z4422" s="46"/>
      <c r="AA4422" s="46"/>
    </row>
    <row r="4423" spans="1:27" ht="15" customHeight="1" x14ac:dyDescent="0.2">
      <c r="A4423" s="45"/>
      <c r="B4423" s="317" t="s">
        <v>26</v>
      </c>
      <c r="C4423" s="319">
        <f>AA4398</f>
        <v>2</v>
      </c>
      <c r="D4423" s="54">
        <f t="shared" si="876"/>
        <v>2480.3907999999997</v>
      </c>
      <c r="E4423" s="34">
        <f t="shared" si="877"/>
        <v>1903.6</v>
      </c>
      <c r="F4423" s="45"/>
      <c r="G4423" s="45"/>
      <c r="H4423" s="45"/>
      <c r="I4423" s="44"/>
      <c r="J4423" s="44"/>
      <c r="K4423" s="44"/>
      <c r="L4423" s="46"/>
      <c r="M4423" s="6" t="s">
        <v>156</v>
      </c>
      <c r="N4423" s="55">
        <f t="shared" si="878"/>
        <v>7419.9999999999991</v>
      </c>
      <c r="O4423" s="52"/>
      <c r="P4423" s="67">
        <v>5300</v>
      </c>
      <c r="Q4423" s="65"/>
      <c r="R4423" s="6" t="s">
        <v>157</v>
      </c>
      <c r="S4423" s="55">
        <v>8000</v>
      </c>
      <c r="T4423" s="295">
        <v>3600</v>
      </c>
      <c r="U4423" s="46"/>
      <c r="V4423" s="46"/>
      <c r="W4423" s="46"/>
      <c r="X4423" s="46"/>
      <c r="Y4423" s="46"/>
      <c r="Z4423" s="46"/>
      <c r="AA4423" s="46"/>
    </row>
    <row r="4424" spans="1:27" ht="15" customHeight="1" x14ac:dyDescent="0.2">
      <c r="A4424" s="45"/>
      <c r="B4424" s="318" t="s">
        <v>158</v>
      </c>
      <c r="C4424" s="319">
        <f>R4398</f>
        <v>0</v>
      </c>
      <c r="D4424" s="54">
        <f>V4407*C4424</f>
        <v>0</v>
      </c>
      <c r="E4424" s="34">
        <f t="shared" ref="E4424:E4426" si="879">J4473*C4424</f>
        <v>0</v>
      </c>
      <c r="F4424" s="45"/>
      <c r="G4424" s="45"/>
      <c r="H4424" s="45"/>
      <c r="I4424" s="44"/>
      <c r="J4424" s="44"/>
      <c r="K4424" s="44"/>
      <c r="L4424" s="46"/>
      <c r="M4424" s="6"/>
      <c r="N4424" s="55"/>
      <c r="O4424" s="52"/>
      <c r="P4424" s="67"/>
      <c r="Q4424" s="65"/>
      <c r="R4424" s="6" t="s">
        <v>16</v>
      </c>
      <c r="S4424" s="55">
        <v>1500</v>
      </c>
      <c r="T4424" s="298">
        <v>1300</v>
      </c>
      <c r="U4424" s="46"/>
      <c r="V4424" s="46"/>
      <c r="W4424" s="46"/>
      <c r="X4424" s="46"/>
      <c r="Y4424" s="46"/>
      <c r="Z4424" s="46"/>
      <c r="AA4424" s="46"/>
    </row>
    <row r="4425" spans="1:27" ht="15" customHeight="1" x14ac:dyDescent="0.2">
      <c r="A4425" s="45"/>
      <c r="B4425" s="321" t="s">
        <v>159</v>
      </c>
      <c r="C4425" s="15">
        <f>T4398</f>
        <v>0</v>
      </c>
      <c r="D4425" s="54">
        <f t="shared" ref="D4425:D4426" si="880">V4407*C4425</f>
        <v>0</v>
      </c>
      <c r="E4425" s="34">
        <f t="shared" si="879"/>
        <v>0</v>
      </c>
      <c r="F4425" s="45"/>
      <c r="G4425" s="45"/>
      <c r="H4425" s="45"/>
      <c r="I4425" s="44"/>
      <c r="J4425" s="44"/>
      <c r="K4425" s="44"/>
      <c r="L4425" s="46"/>
      <c r="M4425" s="6" t="s">
        <v>160</v>
      </c>
      <c r="N4425" s="55"/>
      <c r="O4425" s="52"/>
      <c r="P4425" s="67"/>
      <c r="Q4425" s="65"/>
      <c r="R4425" s="46"/>
      <c r="S4425" s="46"/>
      <c r="T4425" s="46"/>
      <c r="U4425" s="46"/>
      <c r="V4425" s="46"/>
      <c r="W4425" s="46"/>
      <c r="X4425" s="46"/>
      <c r="Y4425" s="46"/>
      <c r="Z4425" s="46"/>
      <c r="AA4425" s="46"/>
    </row>
    <row r="4426" spans="1:27" ht="15" customHeight="1" x14ac:dyDescent="0.2">
      <c r="A4426" s="45"/>
      <c r="B4426" s="79" t="s">
        <v>161</v>
      </c>
      <c r="C4426" s="80">
        <f>S4398</f>
        <v>0</v>
      </c>
      <c r="D4426" s="81">
        <f t="shared" si="880"/>
        <v>0</v>
      </c>
      <c r="E4426" s="34">
        <f t="shared" si="879"/>
        <v>0</v>
      </c>
      <c r="F4426" s="45"/>
      <c r="G4426" s="45"/>
      <c r="H4426" s="45"/>
      <c r="I4426" s="44"/>
      <c r="J4426" s="44"/>
      <c r="K4426" s="44"/>
      <c r="L4426" s="46"/>
      <c r="M4426" s="6"/>
      <c r="N4426" s="55"/>
      <c r="O4426" s="52"/>
      <c r="P4426" s="67"/>
      <c r="Q4426" s="65"/>
      <c r="R4426" s="46"/>
      <c r="S4426" s="46"/>
      <c r="T4426" s="46"/>
      <c r="U4426" s="46"/>
      <c r="V4426" s="46"/>
      <c r="W4426" s="46"/>
      <c r="X4426" s="46"/>
      <c r="Y4426" s="46"/>
      <c r="Z4426" s="46"/>
      <c r="AA4426" s="46"/>
    </row>
    <row r="4427" spans="1:27" ht="15" customHeight="1" x14ac:dyDescent="0.2">
      <c r="A4427" s="45"/>
      <c r="B4427" s="78" t="s">
        <v>20</v>
      </c>
      <c r="C4427" s="15">
        <f>U4398</f>
        <v>1</v>
      </c>
      <c r="D4427" s="81">
        <f>V4416*C4427</f>
        <v>6350.8220000000001</v>
      </c>
      <c r="E4427" s="34">
        <f>W4416*C4427</f>
        <v>4874</v>
      </c>
      <c r="F4427" s="45"/>
      <c r="G4427" s="45"/>
      <c r="H4427" s="45"/>
      <c r="I4427" s="44"/>
      <c r="J4427" s="44"/>
      <c r="K4427" s="44"/>
      <c r="L4427" s="46"/>
      <c r="M4427" s="6" t="s">
        <v>162</v>
      </c>
      <c r="N4427" s="55">
        <f>P4427*1.4</f>
        <v>1540</v>
      </c>
      <c r="O4427" s="52"/>
      <c r="P4427" s="67">
        <v>1100</v>
      </c>
      <c r="Q4427" s="65"/>
      <c r="R4427" s="46"/>
      <c r="S4427" s="46"/>
      <c r="T4427" s="46"/>
      <c r="U4427" s="46"/>
      <c r="V4427" s="46"/>
      <c r="W4427" s="46"/>
      <c r="X4427" s="46"/>
      <c r="Y4427" s="46"/>
      <c r="Z4427" s="46"/>
      <c r="AA4427" s="46"/>
    </row>
    <row r="4428" spans="1:27" ht="15" customHeight="1" x14ac:dyDescent="0.2">
      <c r="A4428" s="45"/>
      <c r="B4428" s="78" t="s">
        <v>163</v>
      </c>
      <c r="C4428" s="15">
        <f>V4398</f>
        <v>1</v>
      </c>
      <c r="D4428" s="81">
        <f t="shared" ref="D4428:D4429" si="881">V4410*C4428</f>
        <v>2300.0556000000001</v>
      </c>
      <c r="E4428" s="34">
        <f>W4415*C4428</f>
        <v>6754</v>
      </c>
      <c r="F4428" s="45"/>
      <c r="G4428" s="45"/>
      <c r="H4428" s="45"/>
      <c r="I4428" s="44"/>
      <c r="J4428" s="44"/>
      <c r="K4428" s="44"/>
      <c r="L4428" s="46"/>
      <c r="M4428" s="6" t="s">
        <v>164</v>
      </c>
      <c r="N4428" s="55">
        <f t="shared" ref="N4428:N4429" si="882">P4428*1.4</f>
        <v>1540</v>
      </c>
      <c r="O4428" s="52"/>
      <c r="P4428" s="67">
        <v>1100</v>
      </c>
      <c r="Q4428" s="65"/>
      <c r="R4428" s="46"/>
      <c r="S4428" s="46"/>
      <c r="T4428" s="46"/>
      <c r="U4428" s="46"/>
      <c r="V4428" s="46"/>
      <c r="W4428" s="46"/>
      <c r="X4428" s="46"/>
      <c r="Y4428" s="46"/>
      <c r="Z4428" s="46"/>
      <c r="AA4428" s="46"/>
    </row>
    <row r="4429" spans="1:27" ht="15" customHeight="1" x14ac:dyDescent="0.2">
      <c r="A4429" s="45"/>
      <c r="B4429" s="78" t="s">
        <v>165</v>
      </c>
      <c r="C4429" s="15">
        <f>W4398</f>
        <v>1</v>
      </c>
      <c r="D4429" s="81">
        <f>V4417*C4429</f>
        <v>8800.4619999999995</v>
      </c>
      <c r="E4429" s="34">
        <f>W4417*C4429</f>
        <v>6754</v>
      </c>
      <c r="F4429" s="45"/>
      <c r="G4429" s="45"/>
      <c r="H4429" s="45"/>
      <c r="I4429" s="44"/>
      <c r="J4429" s="44"/>
      <c r="K4429" s="44"/>
      <c r="L4429" s="46"/>
      <c r="M4429" s="6" t="s">
        <v>166</v>
      </c>
      <c r="N4429" s="55">
        <f t="shared" si="882"/>
        <v>1540</v>
      </c>
      <c r="O4429" s="52"/>
      <c r="P4429" s="67">
        <v>1100</v>
      </c>
      <c r="Q4429" s="65"/>
      <c r="R4429" s="46"/>
      <c r="S4429" s="46"/>
      <c r="T4429" s="46"/>
      <c r="U4429" s="46"/>
      <c r="V4429" s="46"/>
      <c r="W4429" s="46"/>
      <c r="X4429" s="46"/>
      <c r="Y4429" s="46"/>
      <c r="Z4429" s="46"/>
      <c r="AA4429" s="46"/>
    </row>
    <row r="4430" spans="1:27" ht="15" customHeight="1" x14ac:dyDescent="0.2">
      <c r="A4430" s="45"/>
      <c r="B4430" s="53" t="s">
        <v>23</v>
      </c>
      <c r="C4430" s="15">
        <f>X4398</f>
        <v>0</v>
      </c>
      <c r="D4430" s="81">
        <f>V4408*C4430</f>
        <v>0</v>
      </c>
      <c r="E4430" s="34">
        <f>W4408*C4430</f>
        <v>0</v>
      </c>
      <c r="F4430" s="45"/>
      <c r="G4430" s="45"/>
      <c r="H4430" s="45"/>
      <c r="I4430" s="44"/>
      <c r="J4430" s="44"/>
      <c r="K4430" s="44"/>
      <c r="L4430" s="46"/>
      <c r="M4430" s="6" t="s">
        <v>167</v>
      </c>
      <c r="N4430" s="55">
        <f>P4430*1.39</f>
        <v>1251</v>
      </c>
      <c r="O4430" s="52"/>
      <c r="P4430" s="67">
        <v>900</v>
      </c>
      <c r="Q4430" s="65"/>
      <c r="R4430" s="46"/>
      <c r="S4430" s="46"/>
      <c r="T4430" s="46"/>
      <c r="U4430" s="46"/>
      <c r="V4430" s="46"/>
      <c r="W4430" s="46"/>
      <c r="X4430" s="46"/>
      <c r="Y4430" s="46"/>
      <c r="Z4430" s="46"/>
      <c r="AA4430" s="46"/>
    </row>
    <row r="4431" spans="1:27" ht="15" customHeight="1" x14ac:dyDescent="0.2">
      <c r="A4431" s="45"/>
      <c r="B4431" s="49" t="s">
        <v>95</v>
      </c>
      <c r="C4431" s="33"/>
      <c r="D4431" s="75">
        <f t="shared" ref="D4431:E4431" si="883">SUM(D4421:D4430)</f>
        <v>24212.971440000001</v>
      </c>
      <c r="E4431" s="82">
        <f t="shared" si="883"/>
        <v>23571.279999999999</v>
      </c>
      <c r="F4431" s="45"/>
      <c r="G4431" s="45"/>
      <c r="H4431" s="45"/>
      <c r="I4431" s="44"/>
      <c r="J4431" s="44"/>
      <c r="K4431" s="44"/>
      <c r="L4431" s="46"/>
      <c r="M4431" s="6" t="s">
        <v>168</v>
      </c>
      <c r="N4431" s="55">
        <f>P4431*1.42</f>
        <v>852</v>
      </c>
      <c r="O4431" s="52"/>
      <c r="P4431" s="67">
        <v>600</v>
      </c>
      <c r="Q4431" s="65"/>
      <c r="R4431" s="46"/>
      <c r="S4431" s="46"/>
      <c r="T4431" s="46"/>
      <c r="U4431" s="46"/>
      <c r="V4431" s="46"/>
      <c r="W4431" s="46"/>
      <c r="X4431" s="46"/>
      <c r="Y4431" s="46"/>
      <c r="Z4431" s="46"/>
      <c r="AA4431" s="46"/>
    </row>
    <row r="4432" spans="1:27" ht="15" customHeight="1" x14ac:dyDescent="0.2">
      <c r="A4432" s="45"/>
      <c r="B4432" s="53" t="s">
        <v>36</v>
      </c>
      <c r="C4432" s="15">
        <f>AL4398</f>
        <v>11</v>
      </c>
      <c r="D4432" s="83">
        <f>N4427*C4432</f>
        <v>16940</v>
      </c>
      <c r="E4432" s="34">
        <f>P4427*C4432</f>
        <v>12100</v>
      </c>
      <c r="F4432" s="45"/>
      <c r="G4432" s="45"/>
      <c r="H4432" s="45"/>
      <c r="I4432" s="44"/>
      <c r="J4432" s="44"/>
      <c r="K4432" s="44"/>
      <c r="L4432" s="46"/>
      <c r="M4432" s="46"/>
      <c r="N4432" s="46"/>
      <c r="O4432" s="46"/>
      <c r="P4432" s="46"/>
      <c r="Q4432" s="46"/>
      <c r="R4432" s="46"/>
      <c r="S4432" s="46"/>
      <c r="T4432" s="46"/>
      <c r="U4432" s="46"/>
      <c r="V4432" s="46"/>
      <c r="W4432" s="46"/>
      <c r="X4432" s="46"/>
      <c r="Y4432" s="46"/>
      <c r="Z4432" s="46"/>
      <c r="AA4432" s="46"/>
    </row>
    <row r="4433" spans="1:17" ht="15" customHeight="1" x14ac:dyDescent="0.2">
      <c r="A4433" s="45"/>
      <c r="B4433" s="53" t="s">
        <v>35</v>
      </c>
      <c r="C4433" s="15">
        <f>AK4398</f>
        <v>14</v>
      </c>
      <c r="D4433" s="83">
        <f t="shared" ref="D4433:D4435" si="884">N4429*C4433</f>
        <v>21560</v>
      </c>
      <c r="E4433" s="34">
        <f t="shared" ref="E4433:E4435" si="885">P4429*C4433</f>
        <v>15400</v>
      </c>
      <c r="F4433" s="45"/>
      <c r="G4433" s="45"/>
      <c r="H4433" s="45"/>
      <c r="L4433" s="24"/>
      <c r="M4433" s="24"/>
      <c r="N4433" s="24"/>
      <c r="O4433" s="24"/>
      <c r="P4433" s="24"/>
      <c r="Q4433" s="24"/>
    </row>
    <row r="4434" spans="1:17" ht="15" customHeight="1" x14ac:dyDescent="0.2">
      <c r="A4434" s="45"/>
      <c r="B4434" s="84" t="s">
        <v>169</v>
      </c>
      <c r="C4434" s="15">
        <f>AM4398</f>
        <v>0</v>
      </c>
      <c r="D4434" s="83">
        <f t="shared" si="884"/>
        <v>0</v>
      </c>
      <c r="E4434" s="34">
        <f t="shared" si="885"/>
        <v>0</v>
      </c>
      <c r="F4434" s="85"/>
      <c r="G4434" s="45"/>
      <c r="H4434" s="45"/>
      <c r="L4434" s="24"/>
      <c r="M4434" s="24"/>
      <c r="N4434" s="24"/>
      <c r="O4434" s="24"/>
      <c r="P4434" s="24"/>
      <c r="Q4434" s="24"/>
    </row>
    <row r="4435" spans="1:17" ht="15" customHeight="1" x14ac:dyDescent="0.2">
      <c r="A4435" s="45"/>
      <c r="B4435" s="84" t="s">
        <v>38</v>
      </c>
      <c r="C4435" s="15">
        <f>AN4398</f>
        <v>3</v>
      </c>
      <c r="D4435" s="83">
        <f t="shared" si="884"/>
        <v>2556</v>
      </c>
      <c r="E4435" s="34">
        <f t="shared" si="885"/>
        <v>1800</v>
      </c>
      <c r="F4435" s="45"/>
      <c r="G4435" s="45"/>
      <c r="H4435" s="45"/>
      <c r="L4435" s="24"/>
      <c r="M4435" s="24"/>
      <c r="N4435" s="24"/>
      <c r="O4435" s="24"/>
      <c r="P4435" s="24"/>
      <c r="Q4435" s="24"/>
    </row>
    <row r="4436" spans="1:17" ht="15" customHeight="1" x14ac:dyDescent="0.2">
      <c r="A4436" s="45"/>
      <c r="B4436" s="84" t="s">
        <v>170</v>
      </c>
      <c r="C4436" s="15">
        <f>AO4398</f>
        <v>19</v>
      </c>
      <c r="D4436" s="83">
        <f>N4428*C4436</f>
        <v>29260</v>
      </c>
      <c r="E4436" s="34">
        <f>P4428*C4436</f>
        <v>20900</v>
      </c>
      <c r="F4436" s="45"/>
      <c r="G4436" s="45"/>
      <c r="H4436" s="45"/>
      <c r="L4436" s="24"/>
      <c r="M4436" s="24"/>
      <c r="N4436" s="24"/>
      <c r="O4436" s="24"/>
      <c r="P4436" s="24"/>
      <c r="Q4436" s="24"/>
    </row>
    <row r="4437" spans="1:17" ht="15" customHeight="1" x14ac:dyDescent="0.2">
      <c r="A4437" s="45"/>
      <c r="B4437" s="53" t="s">
        <v>31</v>
      </c>
      <c r="C4437" s="15">
        <f>AF4398</f>
        <v>3</v>
      </c>
      <c r="D4437" s="83">
        <f>N4419*C4437</f>
        <v>18060</v>
      </c>
      <c r="E4437" s="34">
        <f>P4419*C4437</f>
        <v>12900</v>
      </c>
      <c r="F4437" s="45"/>
      <c r="G4437" s="45"/>
      <c r="H4437" s="45"/>
    </row>
    <row r="4438" spans="1:17" ht="15" customHeight="1" x14ac:dyDescent="0.2">
      <c r="A4438" s="45"/>
      <c r="B4438" s="53" t="s">
        <v>171</v>
      </c>
      <c r="C4438" s="15">
        <f>AH4398</f>
        <v>0</v>
      </c>
      <c r="D4438" s="83">
        <f>N4419*C4438</f>
        <v>0</v>
      </c>
      <c r="E4438" s="34">
        <f>P4419*C4438</f>
        <v>0</v>
      </c>
      <c r="F4438" s="45"/>
      <c r="G4438" s="45"/>
      <c r="H4438" s="45"/>
      <c r="L4438" s="86" t="s">
        <v>172</v>
      </c>
    </row>
    <row r="4439" spans="1:17" ht="15" customHeight="1" x14ac:dyDescent="0.2">
      <c r="A4439" s="45"/>
      <c r="B4439" s="53" t="s">
        <v>151</v>
      </c>
      <c r="C4439" s="15">
        <f>AG4398</f>
        <v>1</v>
      </c>
      <c r="D4439" s="83">
        <f>N4421*C4439</f>
        <v>6525</v>
      </c>
      <c r="E4439" s="34">
        <f>P4421*C4439</f>
        <v>4500</v>
      </c>
      <c r="F4439" s="45"/>
      <c r="G4439" s="45"/>
      <c r="H4439" s="45"/>
    </row>
    <row r="4440" spans="1:17" ht="15" customHeight="1" x14ac:dyDescent="0.2">
      <c r="A4440" s="45"/>
      <c r="B4440" s="53" t="s">
        <v>173</v>
      </c>
      <c r="C4440" s="15">
        <f>AJ4398</f>
        <v>3</v>
      </c>
      <c r="D4440" s="83">
        <f>N4419*C4440</f>
        <v>18060</v>
      </c>
      <c r="E4440" s="34">
        <f>P4419*C4440</f>
        <v>12900</v>
      </c>
      <c r="F4440" s="45"/>
      <c r="G4440" s="45"/>
      <c r="H4440" s="45"/>
      <c r="L4440" s="86" t="s">
        <v>107</v>
      </c>
    </row>
    <row r="4441" spans="1:17" ht="15" customHeight="1" x14ac:dyDescent="0.2">
      <c r="A4441" s="45"/>
      <c r="B4441" s="53" t="s">
        <v>174</v>
      </c>
      <c r="C4441" s="15">
        <f>AE4398</f>
        <v>0</v>
      </c>
      <c r="D4441" s="83">
        <f>N4423*C4441</f>
        <v>0</v>
      </c>
      <c r="E4441" s="34">
        <f>P4419*C4441</f>
        <v>0</v>
      </c>
      <c r="F4441" s="45"/>
      <c r="G4441" s="45"/>
      <c r="H4441" s="45"/>
    </row>
    <row r="4442" spans="1:17" ht="15" customHeight="1" x14ac:dyDescent="0.2">
      <c r="A4442" s="45"/>
      <c r="B4442" s="87" t="s">
        <v>27</v>
      </c>
      <c r="C4442" s="15">
        <f>AB4398</f>
        <v>33</v>
      </c>
      <c r="D4442" s="83">
        <f t="shared" ref="D4442:D4443" si="886">N4411*C4442</f>
        <v>51219.3</v>
      </c>
      <c r="E4442" s="34">
        <f t="shared" ref="E4442:E4443" si="887">P4411*C4442</f>
        <v>36300</v>
      </c>
      <c r="F4442" s="45"/>
      <c r="G4442" s="45"/>
      <c r="H4442" s="45"/>
      <c r="L4442" s="86" t="s">
        <v>175</v>
      </c>
    </row>
    <row r="4443" spans="1:17" ht="15" customHeight="1" x14ac:dyDescent="0.2">
      <c r="A4443" s="45"/>
      <c r="B4443" s="87" t="s">
        <v>28</v>
      </c>
      <c r="C4443" s="15">
        <f>AC4398</f>
        <v>4</v>
      </c>
      <c r="D4443" s="83">
        <f t="shared" si="886"/>
        <v>5040</v>
      </c>
      <c r="E4443" s="34">
        <f t="shared" si="887"/>
        <v>3600</v>
      </c>
      <c r="F4443" s="45"/>
      <c r="G4443" s="45"/>
      <c r="H4443" s="45"/>
      <c r="L4443" s="86" t="s">
        <v>176</v>
      </c>
    </row>
    <row r="4444" spans="1:17" ht="15" customHeight="1" x14ac:dyDescent="0.2">
      <c r="A4444" s="45"/>
      <c r="B4444" s="53" t="s">
        <v>177</v>
      </c>
      <c r="C4444" s="15">
        <f>AD4398</f>
        <v>0</v>
      </c>
      <c r="D4444" s="83">
        <f>N4416*C4444</f>
        <v>0</v>
      </c>
      <c r="E4444" s="34">
        <f>P4416*C4444</f>
        <v>0</v>
      </c>
      <c r="F4444" s="45"/>
      <c r="G4444" s="45"/>
      <c r="H4444" s="45"/>
      <c r="L4444" s="86" t="s">
        <v>178</v>
      </c>
    </row>
    <row r="4445" spans="1:17" ht="15" customHeight="1" x14ac:dyDescent="0.2">
      <c r="A4445" s="45"/>
      <c r="B4445" s="49" t="s">
        <v>94</v>
      </c>
      <c r="C4445" s="33"/>
      <c r="D4445" s="75">
        <f t="shared" ref="D4445:E4445" si="888">SUM(D4432:D4444)</f>
        <v>169220.3</v>
      </c>
      <c r="E4445" s="82">
        <f t="shared" si="888"/>
        <v>120400</v>
      </c>
      <c r="F4445" s="41"/>
      <c r="G4445" s="45"/>
      <c r="H4445" s="88"/>
      <c r="L4445" s="86" t="s">
        <v>179</v>
      </c>
    </row>
    <row r="4446" spans="1:17" ht="15" customHeight="1" x14ac:dyDescent="0.2">
      <c r="A4446" s="45"/>
      <c r="B4446" s="78" t="s">
        <v>39</v>
      </c>
      <c r="C4446" s="89">
        <f>AP4398</f>
        <v>0</v>
      </c>
      <c r="D4446" s="83">
        <f>Z4416*C4446</f>
        <v>0</v>
      </c>
      <c r="E4446" s="34">
        <f>AA4416*C4446</f>
        <v>0</v>
      </c>
      <c r="F4446" s="88"/>
      <c r="G4446" s="88"/>
      <c r="H4446" s="88"/>
      <c r="L4446" s="86" t="s">
        <v>180</v>
      </c>
    </row>
    <row r="4447" spans="1:17" ht="15" customHeight="1" x14ac:dyDescent="0.2">
      <c r="A4447" s="45"/>
      <c r="B4447" s="78" t="s">
        <v>40</v>
      </c>
      <c r="C4447" s="90">
        <f>AQ4398</f>
        <v>0</v>
      </c>
      <c r="D4447" s="83">
        <f t="shared" ref="D4447:D4449" si="889">Z4407*C4447</f>
        <v>0</v>
      </c>
      <c r="E4447" s="34">
        <f>AA4407*C4447</f>
        <v>0</v>
      </c>
      <c r="F4447" s="88"/>
      <c r="G4447" s="88"/>
      <c r="H4447" s="88"/>
      <c r="L4447" s="86" t="s">
        <v>181</v>
      </c>
    </row>
    <row r="4448" spans="1:17" ht="15" customHeight="1" x14ac:dyDescent="0.2">
      <c r="A4448" s="45"/>
      <c r="B4448" s="78" t="s">
        <v>33</v>
      </c>
      <c r="C4448" s="90">
        <f>AR4398</f>
        <v>0</v>
      </c>
      <c r="D4448" s="83">
        <f t="shared" si="889"/>
        <v>0</v>
      </c>
      <c r="E4448" s="34">
        <f>P4418*C4448</f>
        <v>0</v>
      </c>
      <c r="F4448" s="88"/>
      <c r="G4448" s="88"/>
      <c r="H4448" s="88"/>
    </row>
    <row r="4449" spans="1:12" ht="15" customHeight="1" x14ac:dyDescent="0.2">
      <c r="A4449" s="45"/>
      <c r="B4449" s="78" t="s">
        <v>32</v>
      </c>
      <c r="C4449" s="90">
        <f>AS4398</f>
        <v>0</v>
      </c>
      <c r="D4449" s="83">
        <f t="shared" si="889"/>
        <v>0</v>
      </c>
      <c r="E4449" s="34">
        <f>AA4408*C4449</f>
        <v>0</v>
      </c>
      <c r="F4449" s="88"/>
      <c r="G4449" s="88"/>
      <c r="H4449" s="88"/>
      <c r="L4449" s="86" t="s">
        <v>140</v>
      </c>
    </row>
    <row r="4450" spans="1:12" ht="15" customHeight="1" x14ac:dyDescent="0.2">
      <c r="A4450" s="45"/>
      <c r="B4450" s="78" t="s">
        <v>41</v>
      </c>
      <c r="C4450" s="90">
        <f>AT4398</f>
        <v>0</v>
      </c>
      <c r="D4450" s="83">
        <f>Z4415*C4450</f>
        <v>0</v>
      </c>
      <c r="E4450" s="34">
        <f>AA4415*C4450</f>
        <v>0</v>
      </c>
      <c r="F4450" s="88"/>
      <c r="G4450" s="88"/>
      <c r="H4450" s="88"/>
    </row>
    <row r="4451" spans="1:12" ht="15" customHeight="1" x14ac:dyDescent="0.2">
      <c r="A4451" s="45"/>
      <c r="B4451" s="78" t="s">
        <v>42</v>
      </c>
      <c r="C4451" s="90">
        <f>AU4398</f>
        <v>0</v>
      </c>
      <c r="D4451" s="83">
        <f>Z4410*C4451</f>
        <v>0</v>
      </c>
      <c r="E4451" s="34">
        <f>AA4410*C4451</f>
        <v>0</v>
      </c>
      <c r="F4451" s="88"/>
      <c r="G4451" s="88"/>
      <c r="H4451" s="88"/>
      <c r="L4451" s="86" t="s">
        <v>182</v>
      </c>
    </row>
    <row r="4452" spans="1:12" ht="15" customHeight="1" x14ac:dyDescent="0.2">
      <c r="A4452" s="45"/>
      <c r="B4452" s="78" t="s">
        <v>43</v>
      </c>
      <c r="C4452" s="90">
        <f>AV4398</f>
        <v>0</v>
      </c>
      <c r="D4452" s="83">
        <f t="shared" ref="D4452:D4454" si="890">Z4412*C4452</f>
        <v>0</v>
      </c>
      <c r="E4452" s="34">
        <f>AA4412*C4452</f>
        <v>0</v>
      </c>
      <c r="F4452" s="88"/>
      <c r="G4452" s="88"/>
      <c r="H4452" s="88"/>
      <c r="L4452" s="86" t="s">
        <v>183</v>
      </c>
    </row>
    <row r="4453" spans="1:12" ht="15" customHeight="1" x14ac:dyDescent="0.2">
      <c r="A4453" s="45"/>
      <c r="B4453" s="78" t="s">
        <v>44</v>
      </c>
      <c r="C4453" s="90">
        <f>AW4398</f>
        <v>0</v>
      </c>
      <c r="D4453" s="83">
        <f t="shared" si="890"/>
        <v>0</v>
      </c>
      <c r="E4453" s="34">
        <f>AA4414*C4453</f>
        <v>0</v>
      </c>
      <c r="F4453" s="88"/>
      <c r="G4453" s="88"/>
      <c r="H4453" s="88"/>
      <c r="L4453" s="86" t="s">
        <v>184</v>
      </c>
    </row>
    <row r="4454" spans="1:12" ht="15" customHeight="1" x14ac:dyDescent="0.2">
      <c r="A4454" s="45"/>
      <c r="B4454" s="78" t="s">
        <v>45</v>
      </c>
      <c r="C4454" s="90">
        <f>AX4398</f>
        <v>0</v>
      </c>
      <c r="D4454" s="83">
        <f t="shared" si="890"/>
        <v>0</v>
      </c>
      <c r="E4454" s="34">
        <f>AA4413*C4454</f>
        <v>0</v>
      </c>
      <c r="F4454" s="88"/>
      <c r="G4454" s="88"/>
      <c r="H4454" s="88"/>
    </row>
    <row r="4455" spans="1:12" ht="15" customHeight="1" x14ac:dyDescent="0.2">
      <c r="A4455" s="45"/>
      <c r="B4455" s="78" t="s">
        <v>46</v>
      </c>
      <c r="C4455" s="90">
        <f>AY4398</f>
        <v>0</v>
      </c>
      <c r="D4455" s="83">
        <f>Z4411*C4455</f>
        <v>0</v>
      </c>
      <c r="E4455" s="34">
        <f>AA4411*C4455</f>
        <v>0</v>
      </c>
      <c r="F4455" s="88"/>
      <c r="G4455" s="88"/>
      <c r="H4455" s="88"/>
      <c r="L4455" s="86" t="s">
        <v>160</v>
      </c>
    </row>
    <row r="4456" spans="1:12" ht="15" customHeight="1" x14ac:dyDescent="0.2">
      <c r="A4456" s="45"/>
      <c r="B4456" s="53"/>
      <c r="C4456" s="89"/>
      <c r="D4456" s="83">
        <f t="shared" ref="D4456:D4457" si="891">Z4416*C4456</f>
        <v>0</v>
      </c>
      <c r="E4456" s="34">
        <f t="shared" ref="E4456:E4457" si="892">P4426*C4456</f>
        <v>0</v>
      </c>
      <c r="F4456" s="88"/>
      <c r="G4456" s="88"/>
      <c r="H4456" s="88"/>
    </row>
    <row r="4457" spans="1:12" ht="15" customHeight="1" x14ac:dyDescent="0.2">
      <c r="A4457" s="45"/>
      <c r="B4457" s="53"/>
      <c r="C4457" s="89"/>
      <c r="D4457" s="83">
        <f t="shared" si="891"/>
        <v>0</v>
      </c>
      <c r="E4457" s="34">
        <f t="shared" si="892"/>
        <v>0</v>
      </c>
      <c r="F4457" s="88"/>
      <c r="G4457" s="88"/>
      <c r="H4457" s="88"/>
      <c r="L4457" s="86" t="s">
        <v>185</v>
      </c>
    </row>
    <row r="4458" spans="1:12" ht="15" customHeight="1" x14ac:dyDescent="0.2">
      <c r="A4458" s="45"/>
      <c r="B4458" s="91"/>
      <c r="C4458" s="91"/>
      <c r="D4458" s="92">
        <f t="shared" ref="D4458:E4458" si="893">SUM(D4446:D4457)</f>
        <v>0</v>
      </c>
      <c r="E4458" s="93">
        <f t="shared" si="893"/>
        <v>0</v>
      </c>
      <c r="F4458" s="41"/>
      <c r="G4458" s="88"/>
      <c r="H4458" s="45"/>
      <c r="L4458" s="86" t="s">
        <v>186</v>
      </c>
    </row>
    <row r="4459" spans="1:12" ht="15" customHeight="1" x14ac:dyDescent="0.2">
      <c r="A4459" s="45"/>
      <c r="B4459" s="33" t="s">
        <v>187</v>
      </c>
      <c r="C4459" s="61"/>
      <c r="D4459" s="94">
        <f>SUM(D4431,D4420,D4445,D4458)</f>
        <v>290865.03143999999</v>
      </c>
      <c r="E4459" s="95">
        <f>SUM(E4458,E4431,E4420,E4445)</f>
        <v>211514.28</v>
      </c>
      <c r="F4459" s="92">
        <f>SUM(F4458,F4445,F4434,F4420)</f>
        <v>0</v>
      </c>
      <c r="G4459" s="45"/>
      <c r="H4459" s="45"/>
      <c r="L4459" s="86" t="s">
        <v>188</v>
      </c>
    </row>
    <row r="4460" spans="1:12" ht="15" customHeight="1" x14ac:dyDescent="0.2">
      <c r="A4460" s="45"/>
      <c r="B4460" s="45"/>
      <c r="C4460" s="45"/>
      <c r="D4460" s="45"/>
      <c r="E4460" s="45"/>
      <c r="F4460" s="45"/>
      <c r="G4460" s="45"/>
      <c r="H4460" s="45"/>
    </row>
    <row r="4461" spans="1:12" ht="15" customHeight="1" x14ac:dyDescent="0.2">
      <c r="L4461" s="86" t="s">
        <v>189</v>
      </c>
    </row>
    <row r="4463" spans="1:12" ht="15" customHeight="1" x14ac:dyDescent="0.2">
      <c r="L4463" s="86" t="s">
        <v>190</v>
      </c>
    </row>
    <row r="4464" spans="1:12" ht="15" customHeight="1" x14ac:dyDescent="0.2">
      <c r="L4464" s="86" t="s">
        <v>191</v>
      </c>
    </row>
    <row r="4465" spans="2:26" ht="15" customHeight="1" x14ac:dyDescent="0.2">
      <c r="L4465" s="24" t="s">
        <v>192</v>
      </c>
      <c r="M4465" s="24"/>
      <c r="N4465" s="24"/>
      <c r="O4465" s="24"/>
      <c r="P4465" s="24"/>
      <c r="Q4465" s="24"/>
      <c r="R4465" s="24"/>
      <c r="S4465" s="24"/>
    </row>
    <row r="4466" spans="2:26" ht="15" customHeight="1" x14ac:dyDescent="0.2">
      <c r="B4466" s="33"/>
      <c r="C4466" s="96"/>
      <c r="D4466" s="96" t="s">
        <v>193</v>
      </c>
      <c r="E4466" s="96"/>
      <c r="F4466" s="96"/>
      <c r="G4466" s="96"/>
      <c r="H4466" s="33" t="s">
        <v>193</v>
      </c>
      <c r="I4466" s="96"/>
      <c r="J4466" s="96"/>
      <c r="K4466" s="96"/>
      <c r="L4466" s="33" t="s">
        <v>194</v>
      </c>
      <c r="M4466" s="96"/>
      <c r="N4466" s="96"/>
      <c r="O4466" s="96"/>
      <c r="P4466" s="96"/>
      <c r="Q4466" s="96"/>
      <c r="R4466" s="96"/>
      <c r="S4466" s="96"/>
      <c r="T4466" s="96"/>
      <c r="U4466" s="96"/>
      <c r="V4466" s="96"/>
      <c r="W4466" s="96"/>
      <c r="X4466" s="96"/>
      <c r="Y4466" s="96"/>
      <c r="Z4466" s="96"/>
    </row>
    <row r="4467" spans="2:26" ht="15" customHeight="1" x14ac:dyDescent="0.2">
      <c r="B4467" s="33" t="s">
        <v>195</v>
      </c>
      <c r="C4467" s="96" t="s">
        <v>101</v>
      </c>
      <c r="D4467" s="96"/>
      <c r="E4467" s="96"/>
      <c r="F4467" s="96"/>
      <c r="G4467" s="96"/>
      <c r="H4467" s="33"/>
      <c r="I4467" s="96"/>
      <c r="J4467" s="96"/>
      <c r="K4467" s="96"/>
      <c r="L4467" s="33" t="s">
        <v>196</v>
      </c>
      <c r="M4467" s="97">
        <f t="shared" ref="M4467:M4468" si="894">V4498*1.35</f>
        <v>0</v>
      </c>
      <c r="N4467" s="96"/>
      <c r="O4467" s="96"/>
      <c r="P4467" s="96"/>
      <c r="Q4467" s="96"/>
      <c r="R4467" s="96"/>
      <c r="S4467" s="96"/>
      <c r="T4467" s="96"/>
      <c r="U4467" s="96"/>
      <c r="V4467" s="96"/>
      <c r="W4467" s="96"/>
      <c r="X4467" s="96"/>
      <c r="Y4467" s="96"/>
      <c r="Z4467" s="96"/>
    </row>
    <row r="4468" spans="2:26" ht="15" customHeight="1" x14ac:dyDescent="0.2">
      <c r="B4468" s="33" t="s">
        <v>104</v>
      </c>
      <c r="C4468" s="98">
        <v>651</v>
      </c>
      <c r="D4468" s="96">
        <v>434</v>
      </c>
      <c r="E4468" s="96">
        <f t="shared" ref="E4468:E4471" si="895">D4468*50%</f>
        <v>217</v>
      </c>
      <c r="F4468" s="96"/>
      <c r="G4468" s="96"/>
      <c r="H4468" s="33" t="s">
        <v>197</v>
      </c>
      <c r="I4468" s="96"/>
      <c r="J4468" s="96"/>
      <c r="K4468" s="96"/>
      <c r="L4468" s="33" t="s">
        <v>198</v>
      </c>
      <c r="M4468" s="97">
        <f t="shared" si="894"/>
        <v>0</v>
      </c>
      <c r="N4468" s="96"/>
      <c r="O4468" s="96"/>
      <c r="P4468" s="96"/>
      <c r="Q4468" s="96"/>
      <c r="R4468" s="96"/>
      <c r="S4468" s="96"/>
      <c r="T4468" s="96"/>
      <c r="U4468" s="96"/>
      <c r="V4468" s="96"/>
      <c r="W4468" s="96"/>
      <c r="X4468" s="96"/>
      <c r="Y4468" s="96"/>
      <c r="Z4468" s="96"/>
    </row>
    <row r="4469" spans="2:26" ht="15" customHeight="1" x14ac:dyDescent="0.2">
      <c r="B4469" s="33" t="s">
        <v>108</v>
      </c>
      <c r="C4469" s="98">
        <v>651</v>
      </c>
      <c r="D4469" s="96">
        <v>434</v>
      </c>
      <c r="E4469" s="96">
        <f t="shared" si="895"/>
        <v>217</v>
      </c>
      <c r="F4469" s="96"/>
      <c r="G4469" s="96"/>
      <c r="H4469" s="33" t="s">
        <v>102</v>
      </c>
      <c r="I4469" s="98">
        <v>8000.2</v>
      </c>
      <c r="J4469" s="96">
        <v>6450</v>
      </c>
      <c r="K4469" s="96">
        <v>1935</v>
      </c>
      <c r="L4469" s="33" t="s">
        <v>199</v>
      </c>
      <c r="M4469" s="97">
        <f>V4500*1.4</f>
        <v>0</v>
      </c>
      <c r="N4469" s="96"/>
      <c r="O4469" s="96"/>
      <c r="P4469" s="96"/>
      <c r="Q4469" s="96"/>
      <c r="R4469" s="96"/>
      <c r="S4469" s="96"/>
      <c r="T4469" s="96"/>
      <c r="U4469" s="96"/>
      <c r="V4469" s="96"/>
      <c r="W4469" s="96"/>
      <c r="X4469" s="96"/>
      <c r="Y4469" s="96"/>
      <c r="Z4469" s="96"/>
    </row>
    <row r="4470" spans="2:26" ht="15" customHeight="1" x14ac:dyDescent="0.2">
      <c r="B4470" s="33" t="s">
        <v>111</v>
      </c>
      <c r="C4470" s="98">
        <v>900</v>
      </c>
      <c r="D4470" s="96">
        <v>600</v>
      </c>
      <c r="E4470" s="96">
        <f t="shared" si="895"/>
        <v>300</v>
      </c>
      <c r="F4470" s="96"/>
      <c r="G4470" s="96"/>
      <c r="H4470" s="33" t="s">
        <v>105</v>
      </c>
      <c r="I4470" s="98">
        <v>8000.2</v>
      </c>
      <c r="J4470" s="96">
        <v>6450</v>
      </c>
      <c r="K4470" s="96">
        <v>1935</v>
      </c>
      <c r="L4470" s="33" t="s">
        <v>200</v>
      </c>
      <c r="M4470" s="97">
        <f t="shared" ref="M4470:M4472" si="896">V4501*1.35</f>
        <v>0</v>
      </c>
      <c r="N4470" s="96"/>
      <c r="O4470" s="96"/>
      <c r="P4470" s="96"/>
      <c r="Q4470" s="96"/>
      <c r="R4470" s="96"/>
      <c r="S4470" s="96"/>
      <c r="T4470" s="96"/>
      <c r="U4470" s="96"/>
      <c r="V4470" s="96"/>
      <c r="W4470" s="96"/>
      <c r="X4470" s="96"/>
      <c r="Y4470" s="96"/>
      <c r="Z4470" s="96"/>
    </row>
    <row r="4471" spans="2:26" ht="15" customHeight="1" x14ac:dyDescent="0.2">
      <c r="B4471" s="33" t="s">
        <v>113</v>
      </c>
      <c r="C4471" s="98">
        <v>900</v>
      </c>
      <c r="D4471" s="96">
        <v>600</v>
      </c>
      <c r="E4471" s="96">
        <f t="shared" si="895"/>
        <v>300</v>
      </c>
      <c r="F4471" s="96"/>
      <c r="G4471" s="96"/>
      <c r="H4471" s="33" t="s">
        <v>201</v>
      </c>
      <c r="I4471" s="98">
        <v>4550</v>
      </c>
      <c r="J4471" s="96">
        <v>3500</v>
      </c>
      <c r="K4471" s="96">
        <v>1050</v>
      </c>
      <c r="L4471" s="33" t="s">
        <v>202</v>
      </c>
      <c r="M4471" s="97">
        <f t="shared" si="896"/>
        <v>0</v>
      </c>
      <c r="N4471" s="96"/>
      <c r="O4471" s="96"/>
      <c r="P4471" s="96"/>
      <c r="Q4471" s="96"/>
      <c r="R4471" s="96"/>
      <c r="S4471" s="96"/>
      <c r="T4471" s="96"/>
      <c r="U4471" s="96"/>
      <c r="V4471" s="96"/>
      <c r="W4471" s="96"/>
      <c r="X4471" s="96"/>
      <c r="Y4471" s="96"/>
      <c r="Z4471" s="96"/>
    </row>
    <row r="4472" spans="2:26" ht="15" customHeight="1" x14ac:dyDescent="0.2">
      <c r="B4472" s="33" t="s">
        <v>117</v>
      </c>
      <c r="C4472" s="98">
        <v>1304.19</v>
      </c>
      <c r="D4472" s="98">
        <v>1011</v>
      </c>
      <c r="E4472" s="96">
        <v>293</v>
      </c>
      <c r="F4472" s="96"/>
      <c r="G4472" s="96"/>
      <c r="H4472" s="33" t="s">
        <v>132</v>
      </c>
      <c r="I4472" s="98">
        <v>7605</v>
      </c>
      <c r="J4472" s="96">
        <v>6450</v>
      </c>
      <c r="K4472" s="96">
        <v>1935</v>
      </c>
      <c r="L4472" s="33" t="s">
        <v>203</v>
      </c>
      <c r="M4472" s="97">
        <f t="shared" si="896"/>
        <v>0</v>
      </c>
      <c r="N4472" s="96"/>
      <c r="O4472" s="96"/>
      <c r="P4472" s="96"/>
      <c r="Q4472" s="96"/>
      <c r="R4472" s="96"/>
      <c r="S4472" s="96"/>
      <c r="T4472" s="96"/>
      <c r="U4472" s="96"/>
      <c r="V4472" s="96"/>
      <c r="W4472" s="96"/>
      <c r="X4472" s="96"/>
      <c r="Y4472" s="96"/>
      <c r="Z4472" s="96"/>
    </row>
    <row r="4473" spans="2:26" ht="15" customHeight="1" x14ac:dyDescent="0.2">
      <c r="B4473" s="33" t="s">
        <v>121</v>
      </c>
      <c r="C4473" s="98">
        <v>1006.5</v>
      </c>
      <c r="D4473" s="96">
        <v>677</v>
      </c>
      <c r="E4473" s="96">
        <f>D4473*50%</f>
        <v>338.5</v>
      </c>
      <c r="F4473" s="96"/>
      <c r="G4473" s="96"/>
      <c r="H4473" s="33" t="s">
        <v>137</v>
      </c>
      <c r="I4473" s="98">
        <v>5751.2</v>
      </c>
      <c r="J4473" s="96">
        <v>4625</v>
      </c>
      <c r="K4473" s="96">
        <v>1387.5</v>
      </c>
      <c r="L4473" s="33"/>
      <c r="M4473" s="96"/>
      <c r="N4473" s="96"/>
      <c r="O4473" s="96"/>
      <c r="P4473" s="96"/>
      <c r="Q4473" s="96"/>
      <c r="R4473" s="96"/>
      <c r="S4473" s="96"/>
      <c r="T4473" s="96"/>
      <c r="U4473" s="96"/>
      <c r="V4473" s="96"/>
      <c r="W4473" s="96"/>
      <c r="X4473" s="96"/>
      <c r="Y4473" s="96"/>
      <c r="Z4473" s="96"/>
    </row>
    <row r="4474" spans="2:26" ht="15" customHeight="1" x14ac:dyDescent="0.2">
      <c r="B4474" s="33" t="s">
        <v>126</v>
      </c>
      <c r="C4474" s="98">
        <v>1050.32</v>
      </c>
      <c r="D4474" s="96">
        <v>691</v>
      </c>
      <c r="E4474" s="96">
        <v>359</v>
      </c>
      <c r="F4474" s="96"/>
      <c r="G4474" s="96"/>
      <c r="H4474" s="33" t="s">
        <v>142</v>
      </c>
      <c r="I4474" s="98">
        <v>8000.2</v>
      </c>
      <c r="J4474" s="96">
        <v>6450</v>
      </c>
      <c r="K4474" s="96">
        <v>1935</v>
      </c>
      <c r="L4474" s="33"/>
      <c r="M4474" s="96"/>
      <c r="N4474" s="96"/>
      <c r="O4474" s="96"/>
      <c r="P4474" s="96"/>
      <c r="Q4474" s="96"/>
      <c r="R4474" s="96"/>
      <c r="S4474" s="96"/>
      <c r="T4474" s="96"/>
      <c r="U4474" s="96"/>
      <c r="V4474" s="96"/>
      <c r="W4474" s="96"/>
      <c r="X4474" s="96"/>
      <c r="Y4474" s="96"/>
      <c r="Z4474" s="96"/>
    </row>
    <row r="4475" spans="2:26" ht="15" customHeight="1" x14ac:dyDescent="0.2">
      <c r="B4475" s="33" t="s">
        <v>141</v>
      </c>
      <c r="C4475" s="98">
        <v>1850.8</v>
      </c>
      <c r="D4475" s="96">
        <v>1322</v>
      </c>
      <c r="E4475" s="96">
        <v>529</v>
      </c>
      <c r="F4475" s="96"/>
      <c r="G4475" s="96"/>
      <c r="H4475" s="33" t="s">
        <v>145</v>
      </c>
      <c r="I4475" s="98">
        <v>8000.2</v>
      </c>
      <c r="J4475" s="96">
        <v>6450</v>
      </c>
      <c r="K4475" s="96">
        <v>1935</v>
      </c>
      <c r="L4475" s="33"/>
      <c r="M4475" s="96"/>
      <c r="N4475" s="96"/>
      <c r="O4475" s="96"/>
      <c r="P4475" s="96"/>
      <c r="Q4475" s="96"/>
      <c r="R4475" s="96"/>
      <c r="S4475" s="96"/>
      <c r="T4475" s="96"/>
      <c r="U4475" s="96"/>
      <c r="V4475" s="96"/>
      <c r="W4475" s="96"/>
      <c r="X4475" s="96"/>
      <c r="Y4475" s="96"/>
      <c r="Z4475" s="96"/>
    </row>
    <row r="4476" spans="2:26" ht="15" customHeight="1" x14ac:dyDescent="0.2">
      <c r="B4476" s="33" t="s">
        <v>144</v>
      </c>
      <c r="C4476" s="98">
        <v>3005.85</v>
      </c>
      <c r="D4476" s="96">
        <v>2078</v>
      </c>
      <c r="E4476" s="96">
        <v>933</v>
      </c>
      <c r="F4476" s="96"/>
      <c r="G4476" s="96"/>
      <c r="H4476" s="33"/>
      <c r="I4476" s="96"/>
      <c r="J4476" s="96"/>
      <c r="K4476" s="96"/>
      <c r="L4476" s="33"/>
      <c r="M4476" s="96"/>
      <c r="N4476" s="96"/>
      <c r="O4476" s="96"/>
      <c r="P4476" s="96"/>
      <c r="Q4476" s="96"/>
      <c r="R4476" s="96"/>
      <c r="S4476" s="96"/>
      <c r="T4476" s="96"/>
      <c r="U4476" s="96"/>
      <c r="V4476" s="96"/>
      <c r="W4476" s="96"/>
      <c r="X4476" s="96"/>
      <c r="Y4476" s="96"/>
      <c r="Z4476" s="96"/>
    </row>
    <row r="4477" spans="2:26" ht="15" customHeight="1" x14ac:dyDescent="0.2">
      <c r="B4477" s="33" t="s">
        <v>147</v>
      </c>
      <c r="C4477" s="98">
        <v>5500.6</v>
      </c>
      <c r="D4477" s="96">
        <v>3929</v>
      </c>
      <c r="E4477" s="96">
        <v>1572</v>
      </c>
      <c r="F4477" s="96"/>
      <c r="G4477" s="96"/>
      <c r="H4477" s="33"/>
      <c r="I4477" s="96"/>
      <c r="J4477" s="96"/>
      <c r="K4477" s="96"/>
      <c r="L4477" s="33"/>
      <c r="M4477" s="96"/>
      <c r="N4477" s="96"/>
      <c r="O4477" s="96"/>
      <c r="P4477" s="96"/>
      <c r="Q4477" s="96"/>
      <c r="R4477" s="96"/>
      <c r="S4477" s="96"/>
      <c r="T4477" s="96"/>
      <c r="U4477" s="96"/>
      <c r="V4477" s="96"/>
      <c r="W4477" s="96"/>
      <c r="X4477" s="96"/>
      <c r="Y4477" s="96"/>
      <c r="Z4477" s="96"/>
    </row>
    <row r="4478" spans="2:26" ht="15" customHeight="1" x14ac:dyDescent="0.2">
      <c r="B4478" s="33" t="s">
        <v>150</v>
      </c>
      <c r="C4478" s="98">
        <v>6202</v>
      </c>
      <c r="D4478" s="96">
        <v>4430</v>
      </c>
      <c r="E4478" s="96">
        <v>1772</v>
      </c>
      <c r="F4478" s="96"/>
      <c r="G4478" s="96"/>
      <c r="H4478" s="33"/>
      <c r="I4478" s="96"/>
      <c r="J4478" s="96"/>
      <c r="K4478" s="96"/>
      <c r="L4478" s="33"/>
      <c r="M4478" s="96"/>
      <c r="N4478" s="96"/>
      <c r="O4478" s="96"/>
      <c r="P4478" s="96"/>
      <c r="Q4478" s="96"/>
      <c r="R4478" s="96"/>
      <c r="S4478" s="96"/>
      <c r="T4478" s="96"/>
      <c r="U4478" s="96"/>
      <c r="V4478" s="96"/>
      <c r="W4478" s="96"/>
      <c r="X4478" s="96"/>
      <c r="Y4478" s="96"/>
      <c r="Z4478" s="96"/>
    </row>
    <row r="4479" spans="2:26" ht="15" customHeight="1" x14ac:dyDescent="0.2">
      <c r="B4479" s="33" t="s">
        <v>152</v>
      </c>
      <c r="C4479" s="98">
        <v>6202</v>
      </c>
      <c r="D4479" s="96">
        <v>4430</v>
      </c>
      <c r="E4479" s="96">
        <v>1772</v>
      </c>
      <c r="F4479" s="96"/>
      <c r="G4479" s="96"/>
      <c r="H4479" s="33"/>
      <c r="I4479" s="96"/>
      <c r="J4479" s="96"/>
      <c r="K4479" s="96"/>
      <c r="L4479" s="33"/>
      <c r="M4479" s="96"/>
      <c r="N4479" s="96"/>
      <c r="O4479" s="96"/>
      <c r="P4479" s="96"/>
      <c r="Q4479" s="96"/>
      <c r="R4479" s="96"/>
      <c r="S4479" s="96"/>
      <c r="T4479" s="96"/>
      <c r="U4479" s="96"/>
      <c r="V4479" s="96"/>
      <c r="W4479" s="96"/>
      <c r="X4479" s="96"/>
      <c r="Y4479" s="96"/>
      <c r="Z4479" s="96"/>
    </row>
    <row r="4480" spans="2:26" ht="15" customHeight="1" x14ac:dyDescent="0.2">
      <c r="B4480" s="33" t="s">
        <v>155</v>
      </c>
      <c r="C4480" s="98">
        <v>7301</v>
      </c>
      <c r="D4480" s="96">
        <v>5770</v>
      </c>
      <c r="E4480" s="96">
        <v>2086</v>
      </c>
      <c r="F4480" s="96"/>
      <c r="G4480" s="96"/>
      <c r="H4480" s="33"/>
      <c r="I4480" s="96"/>
      <c r="J4480" s="96"/>
      <c r="K4480" s="96"/>
      <c r="L4480" s="33"/>
      <c r="M4480" s="96"/>
      <c r="N4480" s="96"/>
      <c r="O4480" s="96"/>
      <c r="P4480" s="96"/>
      <c r="Q4480" s="96"/>
      <c r="R4480" s="96"/>
      <c r="S4480" s="96"/>
      <c r="T4480" s="96"/>
      <c r="U4480" s="96"/>
      <c r="V4480" s="96"/>
      <c r="W4480" s="96"/>
      <c r="X4480" s="96"/>
      <c r="Y4480" s="96"/>
      <c r="Z4480" s="96"/>
    </row>
    <row r="4481" spans="1:53" ht="15" customHeight="1" x14ac:dyDescent="0.2">
      <c r="B4481" s="33" t="s">
        <v>157</v>
      </c>
      <c r="C4481" s="98">
        <v>3800</v>
      </c>
      <c r="D4481" s="96">
        <v>3600</v>
      </c>
      <c r="E4481" s="96">
        <v>894</v>
      </c>
      <c r="F4481" s="96"/>
      <c r="G4481" s="96"/>
      <c r="H4481" s="33"/>
      <c r="I4481" s="96"/>
      <c r="J4481" s="96"/>
      <c r="K4481" s="96"/>
      <c r="L4481" s="33"/>
      <c r="M4481" s="96"/>
      <c r="N4481" s="96"/>
      <c r="O4481" s="96"/>
      <c r="P4481" s="96"/>
      <c r="Q4481" s="96"/>
      <c r="R4481" s="96"/>
      <c r="S4481" s="96"/>
      <c r="T4481" s="96"/>
      <c r="U4481" s="96"/>
      <c r="V4481" s="96"/>
      <c r="W4481" s="96"/>
      <c r="X4481" s="96"/>
      <c r="Y4481" s="96"/>
      <c r="Z4481" s="96"/>
    </row>
    <row r="4482" spans="1:53" ht="15" customHeight="1" x14ac:dyDescent="0.2">
      <c r="C4482" s="86">
        <f>D4482+E4482</f>
        <v>2002</v>
      </c>
      <c r="D4482" s="86">
        <v>1300</v>
      </c>
      <c r="E4482" s="86">
        <f>D4482*54%</f>
        <v>702</v>
      </c>
    </row>
    <row r="4490" spans="1:53" ht="15" customHeight="1" x14ac:dyDescent="0.2">
      <c r="A4490" s="1" t="s">
        <v>0</v>
      </c>
      <c r="B4490" s="1" t="s">
        <v>1</v>
      </c>
      <c r="C4490" s="2" t="s">
        <v>2</v>
      </c>
      <c r="D4490" s="2" t="s">
        <v>3</v>
      </c>
      <c r="E4490" s="2" t="s">
        <v>4</v>
      </c>
      <c r="F4490" s="2" t="s">
        <v>5</v>
      </c>
      <c r="G4490" s="2" t="s">
        <v>6</v>
      </c>
      <c r="H4490" s="2" t="s">
        <v>7</v>
      </c>
      <c r="I4490" s="2" t="s">
        <v>8</v>
      </c>
      <c r="J4490" s="2" t="s">
        <v>9</v>
      </c>
      <c r="K4490" s="2" t="s">
        <v>10</v>
      </c>
      <c r="L4490" s="2" t="s">
        <v>11</v>
      </c>
      <c r="M4490" s="2" t="s">
        <v>12</v>
      </c>
      <c r="N4490" s="2" t="s">
        <v>13</v>
      </c>
      <c r="O4490" s="2" t="s">
        <v>14</v>
      </c>
      <c r="P4490" s="1" t="s">
        <v>15</v>
      </c>
      <c r="Q4490" s="1" t="s">
        <v>16</v>
      </c>
      <c r="R4490" s="3" t="s">
        <v>17</v>
      </c>
      <c r="S4490" s="3" t="s">
        <v>18</v>
      </c>
      <c r="T4490" s="3" t="s">
        <v>19</v>
      </c>
      <c r="U4490" s="4" t="s">
        <v>20</v>
      </c>
      <c r="V4490" s="3" t="s">
        <v>21</v>
      </c>
      <c r="W4490" s="3" t="s">
        <v>22</v>
      </c>
      <c r="X4490" s="4" t="s">
        <v>23</v>
      </c>
      <c r="Y4490" s="5" t="s">
        <v>24</v>
      </c>
      <c r="Z4490" s="5" t="s">
        <v>25</v>
      </c>
      <c r="AA4490" s="5" t="s">
        <v>26</v>
      </c>
      <c r="AB4490" s="6" t="s">
        <v>27</v>
      </c>
      <c r="AC4490" s="6" t="s">
        <v>28</v>
      </c>
      <c r="AD4490" s="7" t="s">
        <v>29</v>
      </c>
      <c r="AE4490" s="6" t="s">
        <v>30</v>
      </c>
      <c r="AF4490" s="8" t="s">
        <v>31</v>
      </c>
      <c r="AG4490" s="8" t="s">
        <v>32</v>
      </c>
      <c r="AH4490" s="8" t="s">
        <v>33</v>
      </c>
      <c r="AI4490" s="8"/>
      <c r="AJ4490" s="8" t="s">
        <v>34</v>
      </c>
      <c r="AK4490" s="8" t="s">
        <v>35</v>
      </c>
      <c r="AL4490" s="8" t="s">
        <v>36</v>
      </c>
      <c r="AM4490" s="8" t="s">
        <v>37</v>
      </c>
      <c r="AN4490" s="8" t="s">
        <v>38</v>
      </c>
      <c r="AO4490" s="8"/>
      <c r="AP4490" s="9" t="s">
        <v>39</v>
      </c>
      <c r="AQ4490" s="9" t="s">
        <v>40</v>
      </c>
      <c r="AR4490" s="9" t="s">
        <v>33</v>
      </c>
      <c r="AS4490" s="9" t="s">
        <v>32</v>
      </c>
      <c r="AT4490" s="9" t="s">
        <v>41</v>
      </c>
      <c r="AU4490" s="9" t="s">
        <v>42</v>
      </c>
      <c r="AV4490" s="9" t="s">
        <v>43</v>
      </c>
      <c r="AW4490" s="9" t="s">
        <v>44</v>
      </c>
      <c r="AX4490" s="9" t="s">
        <v>45</v>
      </c>
      <c r="AY4490" s="9" t="s">
        <v>46</v>
      </c>
      <c r="AZ4490" s="10"/>
      <c r="BA4490" s="10"/>
    </row>
    <row r="4491" spans="1:53" ht="15" customHeight="1" x14ac:dyDescent="0.2">
      <c r="A4491" s="11"/>
      <c r="B4491" s="11">
        <v>1</v>
      </c>
      <c r="C4491" s="11" t="s">
        <v>47</v>
      </c>
      <c r="D4491" s="11"/>
      <c r="E4491" s="11"/>
      <c r="F4491" s="11"/>
      <c r="G4491" s="11"/>
      <c r="H4491" s="11"/>
      <c r="I4491" s="11"/>
      <c r="J4491" s="11"/>
      <c r="K4491" s="11"/>
      <c r="L4491" s="11"/>
      <c r="M4491" s="11"/>
      <c r="N4491" s="11"/>
      <c r="O4491" s="11"/>
      <c r="P4491" s="11"/>
      <c r="Q4491" s="11"/>
      <c r="R4491" s="11"/>
      <c r="S4491" s="11"/>
      <c r="T4491" s="11"/>
      <c r="U4491" s="11"/>
      <c r="V4491" s="11"/>
      <c r="W4491" s="11"/>
      <c r="X4491" s="11"/>
      <c r="Y4491" s="11"/>
      <c r="Z4491" s="11"/>
      <c r="AA4491" s="11"/>
      <c r="AB4491" s="11"/>
      <c r="AC4491" s="11"/>
      <c r="AD4491" s="11"/>
      <c r="AE4491" s="11"/>
      <c r="AF4491" s="11"/>
      <c r="AG4491" s="11"/>
      <c r="AH4491" s="11"/>
      <c r="AI4491" s="11"/>
      <c r="AJ4491" s="11"/>
      <c r="AK4491" s="11"/>
      <c r="AL4491" s="11"/>
      <c r="AM4491" s="11"/>
      <c r="AN4491" s="11"/>
      <c r="AO4491" s="11"/>
      <c r="AP4491" s="11"/>
      <c r="AQ4491" s="11"/>
      <c r="AR4491" s="11"/>
      <c r="AS4491" s="11"/>
      <c r="AT4491" s="11"/>
      <c r="AU4491" s="11"/>
      <c r="AV4491" s="11"/>
      <c r="AW4491" s="11"/>
      <c r="AX4491" s="11"/>
      <c r="AY4491" s="11"/>
      <c r="AZ4491" s="12"/>
      <c r="BA4491" s="12"/>
    </row>
    <row r="4492" spans="1:53" ht="15" customHeight="1" x14ac:dyDescent="0.2">
      <c r="A4492" s="330" t="s">
        <v>547</v>
      </c>
      <c r="B4492" s="1"/>
      <c r="C4492" s="13"/>
      <c r="D4492" s="14"/>
      <c r="E4492" s="14"/>
      <c r="F4492" s="14"/>
      <c r="G4492" s="14"/>
      <c r="H4492" s="14"/>
      <c r="I4492" s="14"/>
      <c r="J4492" s="14"/>
      <c r="K4492" s="14"/>
      <c r="L4492" s="14"/>
      <c r="M4492" s="14"/>
      <c r="N4492" s="14"/>
      <c r="O4492" s="14"/>
      <c r="P4492" s="14"/>
      <c r="Q4492" s="14"/>
      <c r="R4492" s="4"/>
      <c r="S4492" s="4"/>
      <c r="T4492" s="4"/>
      <c r="U4492" s="4"/>
      <c r="V4492" s="4"/>
      <c r="W4492" s="4"/>
      <c r="X4492" s="4"/>
      <c r="Y4492" s="4"/>
      <c r="Z4492" s="4"/>
      <c r="AA4492" s="4"/>
      <c r="AB4492" s="8"/>
      <c r="AC4492" s="8"/>
      <c r="AD4492" s="8"/>
      <c r="AE4492" s="8"/>
      <c r="AF4492" s="8"/>
      <c r="AG4492" s="8"/>
      <c r="AH4492" s="8"/>
      <c r="AI4492" s="8"/>
      <c r="AJ4492" s="8"/>
      <c r="AK4492" s="8"/>
      <c r="AL4492" s="8"/>
      <c r="AM4492" s="8"/>
      <c r="AN4492" s="8"/>
      <c r="AO4492" s="8"/>
      <c r="AP4492" s="15"/>
      <c r="AQ4492" s="15"/>
      <c r="AR4492" s="15"/>
      <c r="AS4492" s="15"/>
      <c r="AT4492" s="15"/>
      <c r="AU4492" s="15"/>
      <c r="AV4492" s="15"/>
      <c r="AW4492" s="15"/>
      <c r="AX4492" s="15"/>
      <c r="AY4492" s="15"/>
      <c r="AZ4492" s="10"/>
      <c r="BA4492" s="10"/>
    </row>
    <row r="4493" spans="1:53" ht="15" customHeight="1" x14ac:dyDescent="0.2">
      <c r="A4493" s="1"/>
      <c r="B4493" s="16">
        <v>1</v>
      </c>
      <c r="C4493" s="293" t="s">
        <v>48</v>
      </c>
      <c r="D4493" s="18"/>
      <c r="E4493" s="14"/>
      <c r="F4493" s="14"/>
      <c r="G4493" s="14"/>
      <c r="H4493" s="14"/>
      <c r="I4493" s="14"/>
      <c r="J4493" s="14"/>
      <c r="K4493" s="14">
        <v>1</v>
      </c>
      <c r="L4493" s="14"/>
      <c r="M4493" s="14"/>
      <c r="N4493" s="14"/>
      <c r="O4493" s="14"/>
      <c r="P4493" s="14"/>
      <c r="Q4493" s="14"/>
      <c r="R4493" s="4"/>
      <c r="S4493" s="4"/>
      <c r="T4493" s="4"/>
      <c r="U4493" s="4"/>
      <c r="V4493" s="4"/>
      <c r="W4493" s="4"/>
      <c r="X4493" s="4"/>
      <c r="Y4493" s="4"/>
      <c r="Z4493" s="4"/>
      <c r="AA4493" s="4"/>
      <c r="AB4493" s="8"/>
      <c r="AC4493" s="8"/>
      <c r="AD4493" s="8"/>
      <c r="AE4493" s="8"/>
      <c r="AF4493" s="8"/>
      <c r="AG4493" s="8"/>
      <c r="AH4493" s="8"/>
      <c r="AI4493" s="8"/>
      <c r="AJ4493" s="8"/>
      <c r="AK4493" s="8"/>
      <c r="AL4493" s="8"/>
      <c r="AM4493" s="8"/>
      <c r="AN4493" s="8"/>
      <c r="AO4493" s="8"/>
      <c r="AP4493" s="15"/>
      <c r="AQ4493" s="15"/>
      <c r="AR4493" s="15"/>
      <c r="AS4493" s="15"/>
      <c r="AT4493" s="15"/>
      <c r="AU4493" s="15"/>
      <c r="AV4493" s="15"/>
      <c r="AW4493" s="15"/>
      <c r="AX4493" s="15"/>
      <c r="AY4493" s="15"/>
      <c r="AZ4493" s="10"/>
      <c r="BA4493" s="10"/>
    </row>
    <row r="4494" spans="1:53" ht="15" customHeight="1" x14ac:dyDescent="0.2">
      <c r="A4494" s="19"/>
      <c r="B4494" s="20">
        <v>2</v>
      </c>
      <c r="C4494" s="293" t="s">
        <v>49</v>
      </c>
      <c r="D4494" s="18"/>
      <c r="E4494" s="14"/>
      <c r="F4494" s="14"/>
      <c r="G4494" s="14"/>
      <c r="H4494" s="14"/>
      <c r="I4494" s="14"/>
      <c r="J4494" s="14"/>
      <c r="K4494" s="14"/>
      <c r="L4494" s="14"/>
      <c r="M4494" s="14"/>
      <c r="N4494" s="14"/>
      <c r="O4494" s="14"/>
      <c r="P4494" s="14"/>
      <c r="Q4494" s="14"/>
      <c r="R4494" s="4"/>
      <c r="S4494" s="4"/>
      <c r="T4494" s="4"/>
      <c r="U4494" s="4"/>
      <c r="V4494" s="4"/>
      <c r="W4494" s="4"/>
      <c r="X4494" s="4"/>
      <c r="Y4494" s="4"/>
      <c r="Z4494" s="4"/>
      <c r="AA4494" s="4"/>
      <c r="AB4494" s="8"/>
      <c r="AC4494" s="8"/>
      <c r="AD4494" s="8"/>
      <c r="AE4494" s="8"/>
      <c r="AF4494" s="8">
        <v>1</v>
      </c>
      <c r="AG4494" s="8">
        <v>1</v>
      </c>
      <c r="AH4494" s="8"/>
      <c r="AI4494" s="8"/>
      <c r="AJ4494" s="8"/>
      <c r="AK4494" s="8"/>
      <c r="AL4494" s="8"/>
      <c r="AM4494" s="8"/>
      <c r="AN4494" s="8"/>
      <c r="AO4494" s="8"/>
      <c r="AP4494" s="15"/>
      <c r="AQ4494" s="15"/>
      <c r="AR4494" s="15"/>
      <c r="AS4494" s="15"/>
      <c r="AT4494" s="15"/>
      <c r="AU4494" s="15"/>
      <c r="AV4494" s="15"/>
      <c r="AW4494" s="15"/>
      <c r="AX4494" s="15"/>
      <c r="AY4494" s="15"/>
    </row>
    <row r="4495" spans="1:53" ht="15" customHeight="1" x14ac:dyDescent="0.2">
      <c r="A4495" s="1"/>
      <c r="B4495" s="16">
        <v>3</v>
      </c>
      <c r="C4495" s="17" t="s">
        <v>54</v>
      </c>
      <c r="D4495" s="18"/>
      <c r="E4495" s="14"/>
      <c r="F4495" s="14"/>
      <c r="G4495" s="14"/>
      <c r="H4495" s="14"/>
      <c r="I4495" s="14"/>
      <c r="J4495" s="14"/>
      <c r="K4495" s="14"/>
      <c r="L4495" s="14"/>
      <c r="M4495" s="14"/>
      <c r="N4495" s="14"/>
      <c r="O4495" s="14"/>
      <c r="P4495" s="14"/>
      <c r="Q4495" s="14"/>
      <c r="R4495" s="4"/>
      <c r="S4495" s="4"/>
      <c r="T4495" s="4"/>
      <c r="U4495" s="4"/>
      <c r="V4495" s="4"/>
      <c r="W4495" s="4"/>
      <c r="X4495" s="4"/>
      <c r="Y4495" s="4"/>
      <c r="Z4495" s="4"/>
      <c r="AA4495" s="4"/>
      <c r="AB4495" s="8"/>
      <c r="AC4495" s="8"/>
      <c r="AD4495" s="8"/>
      <c r="AE4495" s="8"/>
      <c r="AF4495" s="8"/>
      <c r="AG4495" s="8"/>
      <c r="AH4495" s="8"/>
      <c r="AI4495" s="8"/>
      <c r="AJ4495" s="8"/>
      <c r="AK4495" s="8"/>
      <c r="AL4495" s="8"/>
      <c r="AM4495" s="8"/>
      <c r="AN4495" s="8"/>
      <c r="AO4495" s="8"/>
      <c r="AP4495" s="15"/>
      <c r="AQ4495" s="15"/>
      <c r="AR4495" s="15"/>
      <c r="AS4495" s="15"/>
      <c r="AT4495" s="15"/>
      <c r="AU4495" s="15"/>
      <c r="AV4495" s="15"/>
      <c r="AW4495" s="15"/>
      <c r="AX4495" s="15"/>
      <c r="AY4495" s="15"/>
      <c r="AZ4495" s="10"/>
      <c r="BA4495" s="10"/>
    </row>
    <row r="4496" spans="1:53" ht="15" customHeight="1" x14ac:dyDescent="0.2">
      <c r="A4496" s="1"/>
      <c r="B4496" s="16">
        <v>4</v>
      </c>
      <c r="C4496" s="293" t="s">
        <v>546</v>
      </c>
      <c r="D4496" s="18"/>
      <c r="E4496" s="14"/>
      <c r="F4496" s="14"/>
      <c r="G4496" s="14"/>
      <c r="H4496" s="14"/>
      <c r="I4496" s="14"/>
      <c r="J4496" s="14"/>
      <c r="K4496" s="14">
        <v>1</v>
      </c>
      <c r="L4496" s="14"/>
      <c r="M4496" s="14"/>
      <c r="N4496" s="14"/>
      <c r="O4496" s="14"/>
      <c r="P4496" s="14"/>
      <c r="Q4496" s="14"/>
      <c r="R4496" s="4"/>
      <c r="S4496" s="4"/>
      <c r="T4496" s="4"/>
      <c r="U4496" s="4"/>
      <c r="V4496" s="4"/>
      <c r="W4496" s="4"/>
      <c r="X4496" s="4"/>
      <c r="Y4496" s="4"/>
      <c r="Z4496" s="4"/>
      <c r="AA4496" s="4"/>
      <c r="AB4496" s="8"/>
      <c r="AC4496" s="8"/>
      <c r="AD4496" s="8"/>
      <c r="AE4496" s="8"/>
      <c r="AF4496" s="8"/>
      <c r="AG4496" s="8"/>
      <c r="AH4496" s="8"/>
      <c r="AI4496" s="8"/>
      <c r="AJ4496" s="8"/>
      <c r="AK4496" s="8"/>
      <c r="AL4496" s="8"/>
      <c r="AM4496" s="8"/>
      <c r="AN4496" s="8"/>
      <c r="AO4496" s="8"/>
      <c r="AP4496" s="15"/>
      <c r="AQ4496" s="15"/>
      <c r="AR4496" s="15"/>
      <c r="AS4496" s="15"/>
      <c r="AT4496" s="15"/>
      <c r="AU4496" s="15"/>
      <c r="AV4496" s="15"/>
      <c r="AW4496" s="15"/>
      <c r="AX4496" s="15"/>
      <c r="AY4496" s="15"/>
      <c r="AZ4496" s="10"/>
      <c r="BA4496" s="10"/>
    </row>
    <row r="4497" spans="1:53" ht="15" customHeight="1" x14ac:dyDescent="0.2">
      <c r="A4497" s="1"/>
      <c r="B4497" s="21">
        <v>5</v>
      </c>
      <c r="C4497" s="293" t="s">
        <v>535</v>
      </c>
      <c r="D4497" s="18"/>
      <c r="E4497" s="14"/>
      <c r="F4497" s="14"/>
      <c r="G4497" s="14"/>
      <c r="H4497" s="14"/>
      <c r="I4497" s="14"/>
      <c r="J4497" s="14"/>
      <c r="K4497" s="14"/>
      <c r="L4497" s="14"/>
      <c r="M4497" s="14"/>
      <c r="N4497" s="14"/>
      <c r="O4497" s="14"/>
      <c r="P4497" s="14"/>
      <c r="Q4497" s="14"/>
      <c r="R4497" s="4"/>
      <c r="S4497" s="4"/>
      <c r="T4497" s="4"/>
      <c r="U4497" s="4"/>
      <c r="V4497" s="4"/>
      <c r="W4497" s="4"/>
      <c r="X4497" s="4"/>
      <c r="Y4497" s="4"/>
      <c r="Z4497" s="4"/>
      <c r="AA4497" s="4"/>
      <c r="AB4497" s="8">
        <v>10</v>
      </c>
      <c r="AC4497" s="8"/>
      <c r="AD4497" s="8"/>
      <c r="AE4497" s="8"/>
      <c r="AF4497" s="8"/>
      <c r="AG4497" s="8"/>
      <c r="AH4497" s="8"/>
      <c r="AI4497" s="8"/>
      <c r="AJ4497" s="8"/>
      <c r="AK4497" s="8"/>
      <c r="AL4497" s="8"/>
      <c r="AM4497" s="8"/>
      <c r="AN4497" s="8"/>
      <c r="AO4497" s="8"/>
      <c r="AP4497" s="15"/>
      <c r="AQ4497" s="15"/>
      <c r="AR4497" s="15"/>
      <c r="AS4497" s="15"/>
      <c r="AT4497" s="15"/>
      <c r="AU4497" s="15"/>
      <c r="AV4497" s="15"/>
      <c r="AW4497" s="15"/>
      <c r="AX4497" s="15"/>
      <c r="AY4497" s="15"/>
      <c r="AZ4497" s="10"/>
      <c r="BA4497" s="10"/>
    </row>
    <row r="4498" spans="1:53" ht="15" customHeight="1" x14ac:dyDescent="0.2">
      <c r="A4498" s="22"/>
      <c r="B4498" s="23">
        <v>6</v>
      </c>
      <c r="C4498" s="293" t="s">
        <v>548</v>
      </c>
      <c r="D4498" s="18"/>
      <c r="E4498" s="14"/>
      <c r="F4498" s="14"/>
      <c r="G4498" s="14"/>
      <c r="H4498" s="14"/>
      <c r="I4498" s="14"/>
      <c r="J4498" s="14"/>
      <c r="K4498" s="14"/>
      <c r="L4498" s="14"/>
      <c r="M4498" s="14"/>
      <c r="N4498" s="14"/>
      <c r="O4498" s="14"/>
      <c r="P4498" s="14"/>
      <c r="Q4498" s="14"/>
      <c r="R4498" s="4"/>
      <c r="S4498" s="4"/>
      <c r="T4498" s="4">
        <v>1</v>
      </c>
      <c r="U4498" s="4"/>
      <c r="V4498" s="4"/>
      <c r="W4498" s="4"/>
      <c r="X4498" s="4"/>
      <c r="Y4498" s="4"/>
      <c r="Z4498" s="4"/>
      <c r="AA4498" s="4"/>
      <c r="AB4498" s="8"/>
      <c r="AC4498" s="8"/>
      <c r="AD4498" s="8"/>
      <c r="AE4498" s="8"/>
      <c r="AF4498" s="8"/>
      <c r="AG4498" s="8"/>
      <c r="AH4498" s="8"/>
      <c r="AI4498" s="8"/>
      <c r="AJ4498" s="8"/>
      <c r="AK4498" s="8"/>
      <c r="AL4498" s="8"/>
      <c r="AM4498" s="8"/>
      <c r="AN4498" s="8"/>
      <c r="AO4498" s="8"/>
      <c r="AP4498" s="15"/>
      <c r="AQ4498" s="15"/>
      <c r="AR4498" s="15"/>
      <c r="AS4498" s="15"/>
      <c r="AT4498" s="15"/>
      <c r="AU4498" s="15"/>
      <c r="AV4498" s="15"/>
      <c r="AW4498" s="15"/>
      <c r="AX4498" s="15"/>
      <c r="AY4498" s="15"/>
      <c r="AZ4498" s="10"/>
      <c r="BA4498" s="10"/>
    </row>
    <row r="4499" spans="1:53" ht="15" customHeight="1" x14ac:dyDescent="0.2">
      <c r="A4499" s="24"/>
      <c r="B4499" s="25"/>
      <c r="C4499" s="293" t="s">
        <v>536</v>
      </c>
      <c r="D4499" s="18">
        <v>5</v>
      </c>
      <c r="E4499" s="14">
        <v>5</v>
      </c>
      <c r="F4499" s="14">
        <v>5</v>
      </c>
      <c r="G4499" s="14"/>
      <c r="H4499" s="14"/>
      <c r="I4499" s="14"/>
      <c r="J4499" s="14"/>
      <c r="K4499" s="14"/>
      <c r="L4499" s="14"/>
      <c r="M4499" s="14"/>
      <c r="N4499" s="14"/>
      <c r="O4499" s="14"/>
      <c r="P4499" s="14"/>
      <c r="Q4499" s="14"/>
      <c r="R4499" s="4"/>
      <c r="S4499" s="4"/>
      <c r="T4499" s="4"/>
      <c r="U4499" s="4"/>
      <c r="V4499" s="4"/>
      <c r="W4499" s="4"/>
      <c r="X4499" s="4"/>
      <c r="Y4499" s="4"/>
      <c r="Z4499" s="4"/>
      <c r="AA4499" s="4"/>
      <c r="AB4499" s="8"/>
      <c r="AC4499" s="8"/>
      <c r="AD4499" s="8"/>
      <c r="AE4499" s="8"/>
      <c r="AF4499" s="8"/>
      <c r="AG4499" s="8"/>
      <c r="AH4499" s="8"/>
      <c r="AI4499" s="8"/>
      <c r="AJ4499" s="8"/>
      <c r="AK4499" s="8"/>
      <c r="AL4499" s="8"/>
      <c r="AM4499" s="8"/>
      <c r="AN4499" s="8"/>
      <c r="AO4499" s="8"/>
      <c r="AP4499" s="15"/>
      <c r="AQ4499" s="15"/>
      <c r="AR4499" s="15"/>
      <c r="AS4499" s="15"/>
      <c r="AT4499" s="15"/>
      <c r="AU4499" s="9"/>
      <c r="AV4499" s="15"/>
      <c r="AW4499" s="15"/>
      <c r="AX4499" s="15"/>
      <c r="AY4499" s="15"/>
      <c r="AZ4499" s="10"/>
      <c r="BA4499" s="10"/>
    </row>
    <row r="4500" spans="1:53" ht="15" customHeight="1" x14ac:dyDescent="0.2">
      <c r="A4500" s="1"/>
      <c r="B4500" s="24"/>
      <c r="C4500" s="293" t="s">
        <v>532</v>
      </c>
      <c r="D4500" s="18">
        <v>6</v>
      </c>
      <c r="E4500" s="14">
        <v>6</v>
      </c>
      <c r="F4500" s="14"/>
      <c r="G4500" s="14"/>
      <c r="H4500" s="14"/>
      <c r="I4500" s="14"/>
      <c r="J4500" s="14"/>
      <c r="K4500" s="14"/>
      <c r="L4500" s="14"/>
      <c r="M4500" s="14"/>
      <c r="N4500" s="14"/>
      <c r="O4500" s="14"/>
      <c r="P4500" s="14"/>
      <c r="Q4500" s="14"/>
      <c r="R4500" s="4"/>
      <c r="S4500" s="4"/>
      <c r="T4500" s="4"/>
      <c r="U4500" s="4"/>
      <c r="V4500" s="4"/>
      <c r="W4500" s="4"/>
      <c r="X4500" s="4"/>
      <c r="Y4500" s="4"/>
      <c r="Z4500" s="4"/>
      <c r="AA4500" s="4"/>
      <c r="AB4500" s="8"/>
      <c r="AC4500" s="8"/>
      <c r="AD4500" s="8"/>
      <c r="AE4500" s="8"/>
      <c r="AF4500" s="8"/>
      <c r="AG4500" s="8"/>
      <c r="AH4500" s="8"/>
      <c r="AI4500" s="8"/>
      <c r="AJ4500" s="8"/>
      <c r="AK4500" s="8"/>
      <c r="AL4500" s="8"/>
      <c r="AM4500" s="8"/>
      <c r="AN4500" s="8"/>
      <c r="AO4500" s="8"/>
      <c r="AP4500" s="15"/>
      <c r="AQ4500" s="15"/>
      <c r="AR4500" s="15"/>
      <c r="AS4500" s="15"/>
      <c r="AT4500" s="15"/>
      <c r="AU4500" s="15"/>
      <c r="AV4500" s="15"/>
      <c r="AW4500" s="15"/>
      <c r="AX4500" s="15"/>
      <c r="AY4500" s="15"/>
      <c r="AZ4500" s="10"/>
      <c r="BA4500" s="10"/>
    </row>
    <row r="4501" spans="1:53" ht="15" customHeight="1" x14ac:dyDescent="0.2">
      <c r="A4501" s="1"/>
      <c r="B4501" s="26">
        <v>7</v>
      </c>
      <c r="C4501" s="293" t="s">
        <v>55</v>
      </c>
      <c r="D4501" s="18"/>
      <c r="E4501" s="14"/>
      <c r="F4501" s="14"/>
      <c r="G4501" s="14"/>
      <c r="H4501" s="14"/>
      <c r="I4501" s="14"/>
      <c r="J4501" s="14"/>
      <c r="K4501" s="14">
        <v>2</v>
      </c>
      <c r="L4501" s="14"/>
      <c r="M4501" s="14"/>
      <c r="N4501" s="14"/>
      <c r="O4501" s="14"/>
      <c r="P4501" s="14"/>
      <c r="Q4501" s="14"/>
      <c r="R4501" s="4"/>
      <c r="S4501" s="4"/>
      <c r="T4501" s="4"/>
      <c r="U4501" s="4"/>
      <c r="V4501" s="4"/>
      <c r="W4501" s="4"/>
      <c r="X4501" s="4"/>
      <c r="Y4501" s="4"/>
      <c r="Z4501" s="4"/>
      <c r="AA4501" s="4"/>
      <c r="AB4501" s="8"/>
      <c r="AC4501" s="8"/>
      <c r="AD4501" s="8"/>
      <c r="AE4501" s="8"/>
      <c r="AF4501" s="8"/>
      <c r="AG4501" s="8"/>
      <c r="AH4501" s="8"/>
      <c r="AI4501" s="8"/>
      <c r="AJ4501" s="8"/>
      <c r="AK4501" s="8"/>
      <c r="AL4501" s="8"/>
      <c r="AM4501" s="8"/>
      <c r="AN4501" s="8"/>
      <c r="AO4501" s="8"/>
      <c r="AP4501" s="15"/>
      <c r="AQ4501" s="15"/>
      <c r="AR4501" s="15"/>
      <c r="AS4501" s="15"/>
      <c r="AT4501" s="15"/>
      <c r="AU4501" s="15"/>
      <c r="AV4501" s="15"/>
      <c r="AW4501" s="15"/>
      <c r="AX4501" s="15"/>
      <c r="AY4501" s="15"/>
      <c r="AZ4501" s="10"/>
      <c r="BA4501" s="10"/>
    </row>
    <row r="4502" spans="1:53" ht="15" customHeight="1" x14ac:dyDescent="0.2">
      <c r="A4502" s="1"/>
      <c r="B4502" s="26">
        <v>8</v>
      </c>
      <c r="C4502" s="27"/>
      <c r="D4502" s="18"/>
      <c r="E4502" s="14"/>
      <c r="F4502" s="14"/>
      <c r="G4502" s="14"/>
      <c r="H4502" s="14"/>
      <c r="I4502" s="14"/>
      <c r="J4502" s="14"/>
      <c r="K4502" s="14"/>
      <c r="L4502" s="14"/>
      <c r="M4502" s="14"/>
      <c r="N4502" s="14"/>
      <c r="O4502" s="14"/>
      <c r="P4502" s="14"/>
      <c r="Q4502" s="14"/>
      <c r="R4502" s="4"/>
      <c r="S4502" s="4"/>
      <c r="T4502" s="4"/>
      <c r="U4502" s="4"/>
      <c r="V4502" s="4"/>
      <c r="W4502" s="4"/>
      <c r="X4502" s="4"/>
      <c r="Y4502" s="4"/>
      <c r="Z4502" s="4"/>
      <c r="AA4502" s="4"/>
      <c r="AB4502" s="8"/>
      <c r="AC4502" s="8"/>
      <c r="AD4502" s="8"/>
      <c r="AE4502" s="8"/>
      <c r="AF4502" s="8"/>
      <c r="AG4502" s="8"/>
      <c r="AH4502" s="8"/>
      <c r="AI4502" s="8"/>
      <c r="AJ4502" s="8"/>
      <c r="AK4502" s="8"/>
      <c r="AL4502" s="8"/>
      <c r="AM4502" s="8"/>
      <c r="AN4502" s="8"/>
      <c r="AO4502" s="8"/>
      <c r="AP4502" s="15"/>
      <c r="AQ4502" s="15"/>
      <c r="AR4502" s="15"/>
      <c r="AS4502" s="15"/>
      <c r="AT4502" s="15"/>
      <c r="AU4502" s="15"/>
      <c r="AV4502" s="15"/>
      <c r="AW4502" s="15"/>
      <c r="AX4502" s="15"/>
      <c r="AY4502" s="15"/>
      <c r="AZ4502" s="10"/>
      <c r="BA4502" s="10"/>
    </row>
    <row r="4503" spans="1:53" ht="15" customHeight="1" x14ac:dyDescent="0.2">
      <c r="A4503" s="1"/>
      <c r="B4503" s="26">
        <v>9</v>
      </c>
      <c r="C4503" s="17"/>
      <c r="D4503" s="18"/>
      <c r="E4503" s="14"/>
      <c r="F4503" s="14"/>
      <c r="G4503" s="14"/>
      <c r="H4503" s="14"/>
      <c r="I4503" s="14"/>
      <c r="J4503" s="14"/>
      <c r="K4503" s="14"/>
      <c r="L4503" s="14"/>
      <c r="M4503" s="14"/>
      <c r="N4503" s="14"/>
      <c r="O4503" s="14"/>
      <c r="P4503" s="14"/>
      <c r="Q4503" s="14"/>
      <c r="R4503" s="4"/>
      <c r="S4503" s="4"/>
      <c r="T4503" s="4"/>
      <c r="U4503" s="4"/>
      <c r="V4503" s="4"/>
      <c r="W4503" s="4"/>
      <c r="X4503" s="4"/>
      <c r="Y4503" s="4"/>
      <c r="Z4503" s="4"/>
      <c r="AA4503" s="4"/>
      <c r="AB4503" s="8"/>
      <c r="AC4503" s="8"/>
      <c r="AD4503" s="8"/>
      <c r="AE4503" s="8"/>
      <c r="AF4503" s="8"/>
      <c r="AG4503" s="8"/>
      <c r="AH4503" s="8"/>
      <c r="AI4503" s="8"/>
      <c r="AJ4503" s="8"/>
      <c r="AK4503" s="8"/>
      <c r="AL4503" s="8"/>
      <c r="AM4503" s="8"/>
      <c r="AN4503" s="8"/>
      <c r="AO4503" s="8"/>
      <c r="AP4503" s="15"/>
      <c r="AQ4503" s="15"/>
      <c r="AR4503" s="15"/>
      <c r="AS4503" s="15"/>
      <c r="AT4503" s="15"/>
      <c r="AU4503" s="15"/>
      <c r="AV4503" s="15"/>
      <c r="AW4503" s="15"/>
      <c r="AX4503" s="15"/>
      <c r="AY4503" s="15"/>
      <c r="AZ4503" s="10"/>
      <c r="BA4503" s="10"/>
    </row>
    <row r="4504" spans="1:53" ht="15" customHeight="1" x14ac:dyDescent="0.2">
      <c r="A4504" s="1"/>
      <c r="B4504" s="24"/>
      <c r="C4504" s="17"/>
      <c r="D4504" s="18"/>
      <c r="E4504" s="14"/>
      <c r="F4504" s="14"/>
      <c r="G4504" s="14"/>
      <c r="H4504" s="14"/>
      <c r="I4504" s="14"/>
      <c r="J4504" s="14"/>
      <c r="K4504" s="14"/>
      <c r="L4504" s="14"/>
      <c r="M4504" s="14"/>
      <c r="N4504" s="14"/>
      <c r="O4504" s="14"/>
      <c r="P4504" s="14"/>
      <c r="Q4504" s="14"/>
      <c r="R4504" s="4"/>
      <c r="S4504" s="4"/>
      <c r="T4504" s="4"/>
      <c r="U4504" s="4"/>
      <c r="V4504" s="4"/>
      <c r="W4504" s="4"/>
      <c r="X4504" s="4"/>
      <c r="Y4504" s="4"/>
      <c r="Z4504" s="4"/>
      <c r="AA4504" s="4"/>
      <c r="AB4504" s="8"/>
      <c r="AC4504" s="28"/>
      <c r="AD4504" s="8"/>
      <c r="AE4504" s="8"/>
      <c r="AF4504" s="8"/>
      <c r="AG4504" s="8"/>
      <c r="AH4504" s="8"/>
      <c r="AI4504" s="8"/>
      <c r="AJ4504" s="8"/>
      <c r="AK4504" s="8"/>
      <c r="AL4504" s="8"/>
      <c r="AM4504" s="8"/>
      <c r="AN4504" s="8"/>
      <c r="AO4504" s="8"/>
      <c r="AP4504" s="15"/>
      <c r="AQ4504" s="15"/>
      <c r="AR4504" s="15"/>
      <c r="AS4504" s="15"/>
      <c r="AT4504" s="15"/>
      <c r="AU4504" s="15"/>
      <c r="AV4504" s="15"/>
      <c r="AW4504" s="15"/>
      <c r="AX4504" s="15"/>
      <c r="AY4504" s="15"/>
      <c r="AZ4504" s="10"/>
      <c r="BA4504" s="10"/>
    </row>
    <row r="4505" spans="1:53" ht="15" customHeight="1" x14ac:dyDescent="0.2">
      <c r="A4505" s="22"/>
      <c r="B4505" s="29">
        <v>10</v>
      </c>
      <c r="C4505" s="17"/>
      <c r="D4505" s="18"/>
      <c r="E4505" s="14"/>
      <c r="F4505" s="14"/>
      <c r="G4505" s="14"/>
      <c r="H4505" s="14"/>
      <c r="I4505" s="14"/>
      <c r="J4505" s="14"/>
      <c r="K4505" s="14"/>
      <c r="L4505" s="14"/>
      <c r="M4505" s="14"/>
      <c r="N4505" s="14"/>
      <c r="O4505" s="14"/>
      <c r="P4505" s="14"/>
      <c r="Q4505" s="14"/>
      <c r="R4505" s="4"/>
      <c r="S4505" s="4"/>
      <c r="T4505" s="4"/>
      <c r="U4505" s="4"/>
      <c r="V4505" s="4"/>
      <c r="W4505" s="4"/>
      <c r="X4505" s="4"/>
      <c r="Y4505" s="4"/>
      <c r="Z4505" s="4"/>
      <c r="AA4505" s="4"/>
      <c r="AB4505" s="8"/>
      <c r="AC4505" s="8"/>
      <c r="AD4505" s="8"/>
      <c r="AE4505" s="8"/>
      <c r="AF4505" s="8"/>
      <c r="AG4505" s="8"/>
      <c r="AH4505" s="8"/>
      <c r="AI4505" s="8"/>
      <c r="AJ4505" s="8"/>
      <c r="AK4505" s="8"/>
      <c r="AL4505" s="8"/>
      <c r="AM4505" s="8"/>
      <c r="AN4505" s="8"/>
      <c r="AO4505" s="8"/>
      <c r="AP4505" s="15"/>
      <c r="AQ4505" s="15"/>
      <c r="AR4505" s="15"/>
      <c r="AS4505" s="15"/>
      <c r="AT4505" s="15"/>
      <c r="AU4505" s="15"/>
      <c r="AV4505" s="15"/>
      <c r="AW4505" s="15"/>
      <c r="AX4505" s="15"/>
      <c r="AY4505" s="15"/>
      <c r="AZ4505" s="10"/>
      <c r="BA4505" s="10"/>
    </row>
    <row r="4506" spans="1:53" ht="15" customHeight="1" x14ac:dyDescent="0.2">
      <c r="A4506" s="1"/>
      <c r="B4506" s="30">
        <v>11</v>
      </c>
      <c r="C4506" s="17"/>
      <c r="D4506" s="18"/>
      <c r="E4506" s="14"/>
      <c r="F4506" s="14"/>
      <c r="G4506" s="14"/>
      <c r="H4506" s="14"/>
      <c r="I4506" s="14"/>
      <c r="J4506" s="14"/>
      <c r="K4506" s="14"/>
      <c r="L4506" s="14"/>
      <c r="M4506" s="14"/>
      <c r="N4506" s="14"/>
      <c r="O4506" s="14"/>
      <c r="P4506" s="14"/>
      <c r="Q4506" s="14"/>
      <c r="R4506" s="4"/>
      <c r="S4506" s="4"/>
      <c r="T4506" s="4"/>
      <c r="U4506" s="4"/>
      <c r="V4506" s="4"/>
      <c r="W4506" s="4"/>
      <c r="X4506" s="4"/>
      <c r="Y4506" s="4"/>
      <c r="Z4506" s="4"/>
      <c r="AA4506" s="4"/>
      <c r="AB4506" s="8"/>
      <c r="AC4506" s="8"/>
      <c r="AD4506" s="8"/>
      <c r="AE4506" s="8"/>
      <c r="AF4506" s="8"/>
      <c r="AG4506" s="8"/>
      <c r="AH4506" s="8"/>
      <c r="AI4506" s="8"/>
      <c r="AJ4506" s="8"/>
      <c r="AK4506" s="8"/>
      <c r="AL4506" s="8"/>
      <c r="AM4506" s="8"/>
      <c r="AN4506" s="8"/>
      <c r="AO4506" s="8"/>
      <c r="AP4506" s="15"/>
      <c r="AQ4506" s="15"/>
      <c r="AR4506" s="15"/>
      <c r="AS4506" s="15"/>
      <c r="AT4506" s="15"/>
      <c r="AU4506" s="15"/>
      <c r="AV4506" s="15"/>
      <c r="AW4506" s="15"/>
      <c r="AX4506" s="15"/>
      <c r="AY4506" s="15"/>
      <c r="AZ4506" s="10"/>
      <c r="BA4506" s="10"/>
    </row>
    <row r="4507" spans="1:53" ht="15" customHeight="1" x14ac:dyDescent="0.2">
      <c r="A4507" s="1"/>
      <c r="B4507" s="31">
        <v>12</v>
      </c>
      <c r="C4507" s="17"/>
      <c r="D4507" s="18"/>
      <c r="E4507" s="14"/>
      <c r="F4507" s="14"/>
      <c r="G4507" s="14"/>
      <c r="H4507" s="14"/>
      <c r="I4507" s="14"/>
      <c r="J4507" s="14"/>
      <c r="K4507" s="14"/>
      <c r="L4507" s="14"/>
      <c r="M4507" s="14"/>
      <c r="N4507" s="14"/>
      <c r="O4507" s="14"/>
      <c r="P4507" s="14"/>
      <c r="Q4507" s="14"/>
      <c r="R4507" s="4"/>
      <c r="S4507" s="4"/>
      <c r="T4507" s="4"/>
      <c r="U4507" s="4"/>
      <c r="V4507" s="4"/>
      <c r="W4507" s="4"/>
      <c r="X4507" s="4"/>
      <c r="Y4507" s="4"/>
      <c r="Z4507" s="4"/>
      <c r="AA4507" s="4"/>
      <c r="AB4507" s="8"/>
      <c r="AC4507" s="8"/>
      <c r="AD4507" s="8"/>
      <c r="AE4507" s="8"/>
      <c r="AF4507" s="8"/>
      <c r="AG4507" s="8"/>
      <c r="AH4507" s="8"/>
      <c r="AI4507" s="8"/>
      <c r="AJ4507" s="8"/>
      <c r="AK4507" s="8"/>
      <c r="AL4507" s="8"/>
      <c r="AM4507" s="8"/>
      <c r="AN4507" s="8"/>
      <c r="AO4507" s="8"/>
      <c r="AP4507" s="15"/>
      <c r="AQ4507" s="15"/>
      <c r="AR4507" s="15"/>
      <c r="AS4507" s="15"/>
      <c r="AT4507" s="9"/>
      <c r="AU4507" s="15"/>
      <c r="AV4507" s="15"/>
      <c r="AW4507" s="15"/>
      <c r="AX4507" s="15"/>
      <c r="AY4507" s="15"/>
      <c r="AZ4507" s="10"/>
      <c r="BA4507" s="10"/>
    </row>
    <row r="4508" spans="1:53" ht="15" customHeight="1" x14ac:dyDescent="0.2">
      <c r="A4508" s="1"/>
      <c r="B4508" s="31">
        <v>13</v>
      </c>
      <c r="C4508" s="17" t="s">
        <v>61</v>
      </c>
      <c r="D4508" s="18"/>
      <c r="E4508" s="14"/>
      <c r="F4508" s="14"/>
      <c r="G4508" s="14"/>
      <c r="H4508" s="14"/>
      <c r="I4508" s="14"/>
      <c r="J4508" s="14"/>
      <c r="K4508" s="14"/>
      <c r="L4508" s="14"/>
      <c r="M4508" s="14"/>
      <c r="N4508" s="14"/>
      <c r="O4508" s="14"/>
      <c r="P4508" s="14"/>
      <c r="Q4508" s="14"/>
      <c r="R4508" s="4"/>
      <c r="S4508" s="4"/>
      <c r="T4508" s="4"/>
      <c r="U4508" s="4"/>
      <c r="V4508" s="4"/>
      <c r="W4508" s="4"/>
      <c r="X4508" s="4"/>
      <c r="Y4508" s="4"/>
      <c r="Z4508" s="4"/>
      <c r="AA4508" s="4"/>
      <c r="AB4508" s="8"/>
      <c r="AC4508" s="8"/>
      <c r="AD4508" s="8"/>
      <c r="AE4508" s="8"/>
      <c r="AF4508" s="8"/>
      <c r="AG4508" s="8"/>
      <c r="AH4508" s="8"/>
      <c r="AI4508" s="8"/>
      <c r="AJ4508" s="8"/>
      <c r="AK4508" s="8"/>
      <c r="AL4508" s="8"/>
      <c r="AM4508" s="8"/>
      <c r="AN4508" s="8"/>
      <c r="AO4508" s="8"/>
      <c r="AP4508" s="15"/>
      <c r="AQ4508" s="15"/>
      <c r="AR4508" s="15"/>
      <c r="AS4508" s="15"/>
      <c r="AT4508" s="15"/>
      <c r="AU4508" s="15"/>
      <c r="AV4508" s="15"/>
      <c r="AW4508" s="15"/>
      <c r="AX4508" s="15"/>
      <c r="AY4508" s="15"/>
      <c r="AZ4508" s="10"/>
      <c r="BA4508" s="10"/>
    </row>
    <row r="4509" spans="1:53" ht="15" customHeight="1" x14ac:dyDescent="0.2">
      <c r="A4509" s="1"/>
      <c r="B4509" s="31">
        <v>14</v>
      </c>
      <c r="C4509" s="17" t="s">
        <v>62</v>
      </c>
      <c r="D4509" s="18"/>
      <c r="E4509" s="14"/>
      <c r="F4509" s="14"/>
      <c r="G4509" s="14"/>
      <c r="H4509" s="14"/>
      <c r="I4509" s="14"/>
      <c r="J4509" s="14"/>
      <c r="K4509" s="14"/>
      <c r="L4509" s="14"/>
      <c r="M4509" s="14"/>
      <c r="N4509" s="14"/>
      <c r="O4509" s="14"/>
      <c r="P4509" s="14"/>
      <c r="Q4509" s="14"/>
      <c r="R4509" s="4"/>
      <c r="S4509" s="4"/>
      <c r="T4509" s="4"/>
      <c r="U4509" s="4"/>
      <c r="V4509" s="4"/>
      <c r="W4509" s="4"/>
      <c r="X4509" s="4"/>
      <c r="Y4509" s="4"/>
      <c r="Z4509" s="4"/>
      <c r="AA4509" s="4"/>
      <c r="AB4509" s="8"/>
      <c r="AC4509" s="8"/>
      <c r="AD4509" s="8"/>
      <c r="AE4509" s="8"/>
      <c r="AF4509" s="8"/>
      <c r="AG4509" s="8"/>
      <c r="AH4509" s="8"/>
      <c r="AI4509" s="8"/>
      <c r="AJ4509" s="8"/>
      <c r="AK4509" s="8"/>
      <c r="AL4509" s="8"/>
      <c r="AM4509" s="8"/>
      <c r="AN4509" s="8"/>
      <c r="AO4509" s="8"/>
      <c r="AP4509" s="15"/>
      <c r="AQ4509" s="15"/>
      <c r="AR4509" s="15"/>
      <c r="AS4509" s="15"/>
      <c r="AT4509" s="15"/>
      <c r="AU4509" s="15"/>
      <c r="AV4509" s="15"/>
      <c r="AW4509" s="15"/>
      <c r="AX4509" s="15"/>
      <c r="AY4509" s="15"/>
      <c r="AZ4509" s="10"/>
      <c r="BA4509" s="10"/>
    </row>
    <row r="4510" spans="1:53" ht="15" customHeight="1" x14ac:dyDescent="0.2">
      <c r="A4510" s="1"/>
      <c r="B4510" s="31">
        <v>15</v>
      </c>
      <c r="C4510" s="293" t="s">
        <v>63</v>
      </c>
      <c r="D4510" s="18"/>
      <c r="E4510" s="14"/>
      <c r="F4510" s="14"/>
      <c r="G4510" s="14"/>
      <c r="H4510" s="14"/>
      <c r="I4510" s="14"/>
      <c r="J4510" s="14"/>
      <c r="K4510" s="14">
        <v>1</v>
      </c>
      <c r="L4510" s="14"/>
      <c r="M4510" s="14"/>
      <c r="N4510" s="14"/>
      <c r="O4510" s="14"/>
      <c r="P4510" s="14"/>
      <c r="Q4510" s="14"/>
      <c r="R4510" s="4"/>
      <c r="S4510" s="4"/>
      <c r="T4510" s="4"/>
      <c r="U4510" s="4"/>
      <c r="V4510" s="4"/>
      <c r="W4510" s="4"/>
      <c r="X4510" s="4"/>
      <c r="Y4510" s="4"/>
      <c r="Z4510" s="4"/>
      <c r="AA4510" s="4"/>
      <c r="AB4510" s="8">
        <v>8</v>
      </c>
      <c r="AC4510" s="8"/>
      <c r="AD4510" s="8"/>
      <c r="AE4510" s="8"/>
      <c r="AF4510" s="8"/>
      <c r="AG4510" s="8"/>
      <c r="AH4510" s="8"/>
      <c r="AI4510" s="8"/>
      <c r="AJ4510" s="8"/>
      <c r="AK4510" s="8"/>
      <c r="AL4510" s="8"/>
      <c r="AM4510" s="8"/>
      <c r="AN4510" s="8"/>
      <c r="AO4510" s="8"/>
      <c r="AP4510" s="15"/>
      <c r="AQ4510" s="15"/>
      <c r="AR4510" s="15"/>
      <c r="AS4510" s="15"/>
      <c r="AT4510" s="15"/>
      <c r="AU4510" s="9"/>
      <c r="AV4510" s="15"/>
      <c r="AW4510" s="15"/>
      <c r="AX4510" s="15"/>
      <c r="AY4510" s="15"/>
      <c r="AZ4510" s="10"/>
      <c r="BA4510" s="10"/>
    </row>
    <row r="4511" spans="1:53" ht="15" customHeight="1" x14ac:dyDescent="0.2">
      <c r="A4511" s="1"/>
      <c r="B4511" s="31">
        <v>16</v>
      </c>
      <c r="C4511" s="293" t="s">
        <v>64</v>
      </c>
      <c r="D4511" s="18"/>
      <c r="E4511" s="14"/>
      <c r="F4511" s="14"/>
      <c r="G4511" s="14"/>
      <c r="H4511" s="14">
        <v>2</v>
      </c>
      <c r="I4511" s="14"/>
      <c r="J4511" s="14"/>
      <c r="K4511" s="14"/>
      <c r="L4511" s="14"/>
      <c r="M4511" s="14"/>
      <c r="N4511" s="14"/>
      <c r="O4511" s="14"/>
      <c r="P4511" s="14"/>
      <c r="Q4511" s="14"/>
      <c r="R4511" s="4"/>
      <c r="S4511" s="4"/>
      <c r="T4511" s="4"/>
      <c r="U4511" s="4"/>
      <c r="V4511" s="4"/>
      <c r="W4511" s="4"/>
      <c r="X4511" s="4"/>
      <c r="Y4511" s="4"/>
      <c r="Z4511" s="4"/>
      <c r="AA4511" s="4"/>
      <c r="AB4511" s="8"/>
      <c r="AC4511" s="8"/>
      <c r="AD4511" s="8"/>
      <c r="AE4511" s="8"/>
      <c r="AF4511" s="8"/>
      <c r="AG4511" s="8"/>
      <c r="AH4511" s="8"/>
      <c r="AI4511" s="8"/>
      <c r="AJ4511" s="8"/>
      <c r="AK4511" s="8"/>
      <c r="AL4511" s="8"/>
      <c r="AM4511" s="8"/>
      <c r="AN4511" s="8"/>
      <c r="AO4511" s="8"/>
      <c r="AP4511" s="15"/>
      <c r="AQ4511" s="15"/>
      <c r="AR4511" s="15"/>
      <c r="AS4511" s="15"/>
      <c r="AT4511" s="15"/>
      <c r="AU4511" s="15"/>
      <c r="AV4511" s="15"/>
      <c r="AW4511" s="15"/>
      <c r="AX4511" s="15"/>
      <c r="AY4511" s="15"/>
      <c r="AZ4511" s="10"/>
      <c r="BA4511" s="10"/>
    </row>
    <row r="4512" spans="1:53" ht="15" customHeight="1" x14ac:dyDescent="0.2">
      <c r="A4512" s="332"/>
      <c r="B4512" s="31">
        <v>17</v>
      </c>
      <c r="C4512" s="293" t="s">
        <v>65</v>
      </c>
      <c r="D4512" s="18">
        <v>6</v>
      </c>
      <c r="E4512" s="14">
        <v>8</v>
      </c>
      <c r="F4512" s="14">
        <v>3</v>
      </c>
      <c r="G4512" s="14"/>
      <c r="H4512" s="14"/>
      <c r="I4512" s="14"/>
      <c r="J4512" s="14"/>
      <c r="K4512" s="14"/>
      <c r="L4512" s="14"/>
      <c r="M4512" s="14"/>
      <c r="N4512" s="14"/>
      <c r="O4512" s="14"/>
      <c r="P4512" s="14"/>
      <c r="Q4512" s="14"/>
      <c r="R4512" s="4"/>
      <c r="S4512" s="4"/>
      <c r="T4512" s="4"/>
      <c r="U4512" s="4"/>
      <c r="V4512" s="4"/>
      <c r="W4512" s="4"/>
      <c r="X4512" s="4"/>
      <c r="Y4512" s="4"/>
      <c r="Z4512" s="4"/>
      <c r="AA4512" s="4"/>
      <c r="AB4512" s="8"/>
      <c r="AC4512" s="8"/>
      <c r="AD4512" s="8"/>
      <c r="AE4512" s="8"/>
      <c r="AF4512" s="8"/>
      <c r="AG4512" s="8"/>
      <c r="AH4512" s="8"/>
      <c r="AI4512" s="8"/>
      <c r="AJ4512" s="8"/>
      <c r="AK4512" s="8">
        <v>8</v>
      </c>
      <c r="AL4512" s="8">
        <v>8</v>
      </c>
      <c r="AM4512" s="8"/>
      <c r="AN4512" s="8">
        <v>4</v>
      </c>
      <c r="AO4512" s="8">
        <v>8</v>
      </c>
      <c r="AP4512" s="15"/>
      <c r="AQ4512" s="15"/>
      <c r="AR4512" s="15"/>
      <c r="AS4512" s="15"/>
      <c r="AT4512" s="15"/>
      <c r="AU4512" s="15"/>
      <c r="AV4512" s="15"/>
      <c r="AW4512" s="15"/>
      <c r="AX4512" s="15"/>
      <c r="AY4512" s="15"/>
      <c r="AZ4512" s="10"/>
      <c r="BA4512" s="10"/>
    </row>
    <row r="4513" spans="1:53" ht="15" customHeight="1" x14ac:dyDescent="0.2">
      <c r="B4513" s="31">
        <v>18</v>
      </c>
      <c r="C4513" s="17" t="s">
        <v>66</v>
      </c>
      <c r="D4513" s="18"/>
      <c r="E4513" s="14"/>
      <c r="F4513" s="14"/>
      <c r="G4513" s="14"/>
      <c r="H4513" s="14"/>
      <c r="I4513" s="14"/>
      <c r="J4513" s="14"/>
      <c r="K4513" s="32"/>
      <c r="L4513" s="14"/>
      <c r="M4513" s="14"/>
      <c r="N4513" s="14"/>
      <c r="O4513" s="14"/>
      <c r="P4513" s="14"/>
      <c r="Q4513" s="14"/>
      <c r="R4513" s="4"/>
      <c r="S4513" s="4"/>
      <c r="T4513" s="4"/>
      <c r="U4513" s="4"/>
      <c r="V4513" s="4"/>
      <c r="W4513" s="4"/>
      <c r="X4513" s="4"/>
      <c r="Y4513" s="4"/>
      <c r="Z4513" s="4"/>
      <c r="AA4513" s="4"/>
      <c r="AB4513" s="8"/>
      <c r="AC4513" s="8"/>
      <c r="AD4513" s="8"/>
      <c r="AE4513" s="8"/>
      <c r="AF4513" s="8"/>
      <c r="AG4513" s="8"/>
      <c r="AH4513" s="8"/>
      <c r="AI4513" s="8"/>
      <c r="AJ4513" s="8"/>
      <c r="AK4513" s="8"/>
      <c r="AL4513" s="8"/>
      <c r="AM4513" s="8"/>
      <c r="AN4513" s="8"/>
      <c r="AO4513" s="8"/>
      <c r="AP4513" s="15"/>
      <c r="AQ4513" s="15"/>
      <c r="AR4513" s="15"/>
      <c r="AS4513" s="15"/>
      <c r="AT4513" s="15"/>
      <c r="AU4513" s="15"/>
      <c r="AV4513" s="15"/>
      <c r="AW4513" s="15"/>
      <c r="AX4513" s="15"/>
      <c r="AY4513" s="15"/>
      <c r="AZ4513" s="10"/>
      <c r="BA4513" s="10"/>
    </row>
    <row r="4514" spans="1:53" ht="15" customHeight="1" x14ac:dyDescent="0.2">
      <c r="A4514" s="329"/>
      <c r="B4514" s="31">
        <v>19</v>
      </c>
      <c r="C4514" s="17" t="s">
        <v>68</v>
      </c>
      <c r="D4514" s="18"/>
      <c r="E4514" s="14"/>
      <c r="F4514" s="14"/>
      <c r="G4514" s="14"/>
      <c r="H4514" s="14"/>
      <c r="I4514" s="14"/>
      <c r="J4514" s="14"/>
      <c r="K4514" s="14"/>
      <c r="L4514" s="14"/>
      <c r="M4514" s="14"/>
      <c r="N4514" s="14"/>
      <c r="O4514" s="14"/>
      <c r="P4514" s="14"/>
      <c r="Q4514" s="14"/>
      <c r="R4514" s="4"/>
      <c r="S4514" s="4"/>
      <c r="T4514" s="4"/>
      <c r="U4514" s="4"/>
      <c r="V4514" s="4"/>
      <c r="W4514" s="4"/>
      <c r="X4514" s="4"/>
      <c r="Y4514" s="4"/>
      <c r="Z4514" s="4"/>
      <c r="AA4514" s="4"/>
      <c r="AB4514" s="8"/>
      <c r="AC4514" s="8"/>
      <c r="AD4514" s="8"/>
      <c r="AE4514" s="8"/>
      <c r="AF4514" s="8"/>
      <c r="AG4514" s="8"/>
      <c r="AH4514" s="8"/>
      <c r="AI4514" s="34"/>
      <c r="AJ4514" s="8"/>
      <c r="AK4514" s="8"/>
      <c r="AL4514" s="8"/>
      <c r="AM4514" s="8"/>
      <c r="AN4514" s="8"/>
      <c r="AO4514" s="8"/>
      <c r="AP4514" s="15"/>
      <c r="AQ4514" s="15"/>
      <c r="AR4514" s="15"/>
      <c r="AS4514" s="15"/>
      <c r="AT4514" s="15"/>
      <c r="AU4514" s="15"/>
      <c r="AV4514" s="15"/>
      <c r="AW4514" s="15"/>
      <c r="AX4514" s="15"/>
      <c r="AY4514" s="15"/>
      <c r="AZ4514" s="10"/>
      <c r="BA4514" s="10"/>
    </row>
    <row r="4515" spans="1:53" ht="15" customHeight="1" x14ac:dyDescent="0.2">
      <c r="A4515" s="1"/>
      <c r="B4515" s="31">
        <v>20</v>
      </c>
      <c r="C4515" s="17" t="s">
        <v>69</v>
      </c>
      <c r="D4515" s="35"/>
      <c r="E4515" s="14"/>
      <c r="F4515" s="14"/>
      <c r="G4515" s="14"/>
      <c r="H4515" s="14"/>
      <c r="I4515" s="14"/>
      <c r="J4515" s="14"/>
      <c r="K4515" s="14"/>
      <c r="L4515" s="14"/>
      <c r="M4515" s="14"/>
      <c r="N4515" s="14"/>
      <c r="O4515" s="14"/>
      <c r="P4515" s="14"/>
      <c r="Q4515" s="14"/>
      <c r="R4515" s="4"/>
      <c r="S4515" s="4"/>
      <c r="T4515" s="4"/>
      <c r="U4515" s="4"/>
      <c r="V4515" s="4"/>
      <c r="W4515" s="4"/>
      <c r="X4515" s="4"/>
      <c r="Y4515" s="4"/>
      <c r="Z4515" s="4"/>
      <c r="AA4515" s="4"/>
      <c r="AB4515" s="8"/>
      <c r="AC4515" s="8"/>
      <c r="AD4515" s="8"/>
      <c r="AE4515" s="8"/>
      <c r="AF4515" s="8"/>
      <c r="AG4515" s="8"/>
      <c r="AH4515" s="8"/>
      <c r="AI4515" s="8"/>
      <c r="AJ4515" s="8"/>
      <c r="AK4515" s="8"/>
      <c r="AL4515" s="8"/>
      <c r="AM4515" s="8"/>
      <c r="AN4515" s="8"/>
      <c r="AO4515" s="8"/>
      <c r="AP4515" s="15"/>
      <c r="AQ4515" s="15"/>
      <c r="AR4515" s="15"/>
      <c r="AS4515" s="15"/>
      <c r="AT4515" s="15"/>
      <c r="AU4515" s="15"/>
      <c r="AV4515" s="15"/>
      <c r="AW4515" s="15"/>
      <c r="AX4515" s="15"/>
      <c r="AY4515" s="15"/>
      <c r="AZ4515" s="10"/>
      <c r="BA4515" s="10"/>
    </row>
    <row r="4516" spans="1:53" ht="15" customHeight="1" x14ac:dyDescent="0.2">
      <c r="A4516" s="1"/>
      <c r="B4516" s="31">
        <v>21</v>
      </c>
      <c r="C4516" s="293" t="s">
        <v>70</v>
      </c>
      <c r="D4516" s="18">
        <v>2</v>
      </c>
      <c r="E4516" s="14">
        <v>3</v>
      </c>
      <c r="F4516" s="14">
        <v>1</v>
      </c>
      <c r="G4516" s="14"/>
      <c r="H4516" s="14"/>
      <c r="I4516" s="14"/>
      <c r="J4516" s="14"/>
      <c r="K4516" s="14"/>
      <c r="L4516" s="14"/>
      <c r="M4516" s="14"/>
      <c r="N4516" s="14"/>
      <c r="O4516" s="14"/>
      <c r="P4516" s="14"/>
      <c r="Q4516" s="14"/>
      <c r="R4516" s="4"/>
      <c r="S4516" s="4"/>
      <c r="T4516" s="4"/>
      <c r="U4516" s="4">
        <v>1</v>
      </c>
      <c r="V4516" s="4"/>
      <c r="W4516" s="4"/>
      <c r="X4516" s="4"/>
      <c r="Y4516" s="4"/>
      <c r="Z4516" s="4"/>
      <c r="AA4516" s="4"/>
      <c r="AB4516" s="8"/>
      <c r="AC4516" s="8"/>
      <c r="AD4516" s="8"/>
      <c r="AE4516" s="8"/>
      <c r="AF4516" s="8"/>
      <c r="AG4516" s="8"/>
      <c r="AH4516" s="8"/>
      <c r="AI4516" s="8"/>
      <c r="AJ4516" s="8">
        <v>1</v>
      </c>
      <c r="AK4516" s="8"/>
      <c r="AL4516" s="8"/>
      <c r="AM4516" s="8"/>
      <c r="AN4516" s="8"/>
      <c r="AO4516" s="8"/>
      <c r="AP4516" s="15"/>
      <c r="AQ4516" s="15"/>
      <c r="AR4516" s="15"/>
      <c r="AS4516" s="15"/>
      <c r="AT4516" s="15"/>
      <c r="AU4516" s="15"/>
      <c r="AV4516" s="15"/>
      <c r="AW4516" s="15"/>
      <c r="AX4516" s="15"/>
      <c r="AY4516" s="15"/>
      <c r="AZ4516" s="10"/>
      <c r="BA4516" s="10"/>
    </row>
    <row r="4517" spans="1:53" ht="15" customHeight="1" x14ac:dyDescent="0.2">
      <c r="A4517" s="1"/>
      <c r="B4517" s="31">
        <v>22</v>
      </c>
      <c r="C4517" s="17" t="s">
        <v>71</v>
      </c>
      <c r="D4517" s="18"/>
      <c r="E4517" s="14"/>
      <c r="F4517" s="14"/>
      <c r="G4517" s="14"/>
      <c r="H4517" s="14"/>
      <c r="I4517" s="14"/>
      <c r="J4517" s="14"/>
      <c r="K4517" s="14"/>
      <c r="L4517" s="14"/>
      <c r="M4517" s="14"/>
      <c r="N4517" s="14"/>
      <c r="O4517" s="14"/>
      <c r="P4517" s="14"/>
      <c r="Q4517" s="14"/>
      <c r="R4517" s="4"/>
      <c r="S4517" s="4"/>
      <c r="T4517" s="4"/>
      <c r="U4517" s="4"/>
      <c r="V4517" s="4"/>
      <c r="W4517" s="4"/>
      <c r="X4517" s="4"/>
      <c r="Y4517" s="4"/>
      <c r="Z4517" s="4"/>
      <c r="AA4517" s="4"/>
      <c r="AB4517" s="8"/>
      <c r="AC4517" s="8"/>
      <c r="AD4517" s="8"/>
      <c r="AE4517" s="8"/>
      <c r="AF4517" s="8"/>
      <c r="AG4517" s="8"/>
      <c r="AH4517" s="8"/>
      <c r="AI4517" s="8"/>
      <c r="AJ4517" s="8"/>
      <c r="AK4517" s="8"/>
      <c r="AL4517" s="8"/>
      <c r="AM4517" s="8"/>
      <c r="AN4517" s="8"/>
      <c r="AO4517" s="8"/>
      <c r="AP4517" s="15"/>
      <c r="AQ4517" s="15"/>
      <c r="AR4517" s="15"/>
      <c r="AS4517" s="15"/>
      <c r="AT4517" s="15"/>
      <c r="AU4517" s="15"/>
      <c r="AV4517" s="15"/>
      <c r="AW4517" s="15"/>
      <c r="AX4517" s="15"/>
      <c r="AY4517" s="15"/>
      <c r="AZ4517" s="10"/>
      <c r="BA4517" s="10"/>
    </row>
    <row r="4518" spans="1:53" ht="15" customHeight="1" x14ac:dyDescent="0.2">
      <c r="A4518" s="1"/>
      <c r="B4518" s="31">
        <v>23</v>
      </c>
      <c r="C4518" s="293" t="s">
        <v>72</v>
      </c>
      <c r="D4518" s="18">
        <v>6</v>
      </c>
      <c r="E4518" s="14"/>
      <c r="F4518" s="14"/>
      <c r="G4518" s="14"/>
      <c r="H4518" s="14"/>
      <c r="I4518" s="14"/>
      <c r="J4518" s="14"/>
      <c r="K4518" s="14"/>
      <c r="L4518" s="14">
        <v>6</v>
      </c>
      <c r="M4518" s="36"/>
      <c r="N4518" s="14"/>
      <c r="O4518" s="14"/>
      <c r="P4518" s="14"/>
      <c r="Q4518" s="14"/>
      <c r="R4518" s="4"/>
      <c r="S4518" s="4"/>
      <c r="T4518" s="4"/>
      <c r="U4518" s="4"/>
      <c r="V4518" s="4"/>
      <c r="W4518" s="4"/>
      <c r="X4518" s="4"/>
      <c r="Y4518" s="4"/>
      <c r="Z4518" s="4"/>
      <c r="AA4518" s="4"/>
      <c r="AB4518" s="8"/>
      <c r="AC4518" s="8"/>
      <c r="AD4518" s="8"/>
      <c r="AE4518" s="8"/>
      <c r="AF4518" s="8"/>
      <c r="AG4518" s="8"/>
      <c r="AH4518" s="8"/>
      <c r="AI4518" s="8"/>
      <c r="AJ4518" s="8"/>
      <c r="AK4518" s="8"/>
      <c r="AL4518" s="8"/>
      <c r="AM4518" s="8"/>
      <c r="AN4518" s="8"/>
      <c r="AO4518" s="8"/>
      <c r="AP4518" s="15"/>
      <c r="AQ4518" s="15"/>
      <c r="AR4518" s="15"/>
      <c r="AS4518" s="15"/>
      <c r="AT4518" s="15"/>
      <c r="AU4518" s="15"/>
      <c r="AV4518" s="15"/>
      <c r="AW4518" s="15"/>
      <c r="AX4518" s="15"/>
      <c r="AY4518" s="15"/>
      <c r="AZ4518" s="10"/>
      <c r="BA4518" s="10"/>
    </row>
    <row r="4519" spans="1:53" ht="15" customHeight="1" x14ac:dyDescent="0.2">
      <c r="A4519" s="332"/>
      <c r="B4519" s="31">
        <v>24</v>
      </c>
      <c r="C4519" s="293" t="s">
        <v>73</v>
      </c>
      <c r="D4519" s="18">
        <v>5</v>
      </c>
      <c r="E4519" s="14">
        <v>3</v>
      </c>
      <c r="F4519" s="14">
        <v>1</v>
      </c>
      <c r="G4519" s="14">
        <v>3</v>
      </c>
      <c r="H4519" s="14"/>
      <c r="I4519" s="14"/>
      <c r="J4519" s="14"/>
      <c r="K4519" s="14">
        <v>2</v>
      </c>
      <c r="L4519" s="14"/>
      <c r="M4519" s="14"/>
      <c r="N4519" s="14"/>
      <c r="O4519" s="14"/>
      <c r="P4519" s="14"/>
      <c r="Q4519" s="14"/>
      <c r="R4519" s="4"/>
      <c r="S4519" s="4"/>
      <c r="T4519" s="4"/>
      <c r="U4519" s="4"/>
      <c r="V4519" s="4"/>
      <c r="W4519" s="4"/>
      <c r="X4519" s="4"/>
      <c r="Y4519" s="4"/>
      <c r="Z4519" s="4"/>
      <c r="AA4519" s="4"/>
      <c r="AB4519" s="8"/>
      <c r="AC4519" s="8"/>
      <c r="AD4519" s="8"/>
      <c r="AE4519" s="8"/>
      <c r="AF4519" s="8"/>
      <c r="AG4519" s="8"/>
      <c r="AH4519" s="8"/>
      <c r="AI4519" s="8"/>
      <c r="AJ4519" s="8"/>
      <c r="AK4519" s="8"/>
      <c r="AL4519" s="8"/>
      <c r="AM4519" s="8"/>
      <c r="AN4519" s="8"/>
      <c r="AO4519" s="8"/>
      <c r="AP4519" s="15"/>
      <c r="AQ4519" s="15"/>
      <c r="AR4519" s="15"/>
      <c r="AS4519" s="15"/>
      <c r="AT4519" s="15"/>
      <c r="AU4519" s="15"/>
      <c r="AV4519" s="15"/>
      <c r="AW4519" s="15"/>
      <c r="AX4519" s="15"/>
      <c r="AY4519" s="15"/>
      <c r="AZ4519" s="10"/>
      <c r="BA4519" s="10"/>
    </row>
    <row r="4520" spans="1:53" ht="15" customHeight="1" x14ac:dyDescent="0.2">
      <c r="A4520" s="1"/>
      <c r="B4520" s="31">
        <v>25</v>
      </c>
      <c r="C4520" s="17" t="s">
        <v>74</v>
      </c>
      <c r="D4520" s="18"/>
      <c r="E4520" s="14"/>
      <c r="F4520" s="14"/>
      <c r="G4520" s="14"/>
      <c r="H4520" s="14"/>
      <c r="I4520" s="14"/>
      <c r="J4520" s="14"/>
      <c r="K4520" s="14"/>
      <c r="L4520" s="14"/>
      <c r="M4520" s="14"/>
      <c r="N4520" s="14"/>
      <c r="O4520" s="14"/>
      <c r="P4520" s="14"/>
      <c r="Q4520" s="14"/>
      <c r="R4520" s="4"/>
      <c r="S4520" s="4"/>
      <c r="T4520" s="4"/>
      <c r="U4520" s="4"/>
      <c r="V4520" s="4"/>
      <c r="W4520" s="4"/>
      <c r="X4520" s="4"/>
      <c r="Y4520" s="4"/>
      <c r="Z4520" s="4"/>
      <c r="AA4520" s="4"/>
      <c r="AB4520" s="8"/>
      <c r="AC4520" s="8"/>
      <c r="AD4520" s="8"/>
      <c r="AE4520" s="8"/>
      <c r="AF4520" s="8"/>
      <c r="AG4520" s="8"/>
      <c r="AH4520" s="8"/>
      <c r="AI4520" s="8"/>
      <c r="AJ4520" s="8"/>
      <c r="AK4520" s="8"/>
      <c r="AL4520" s="8"/>
      <c r="AM4520" s="8"/>
      <c r="AN4520" s="8"/>
      <c r="AO4520" s="8"/>
      <c r="AP4520" s="15"/>
      <c r="AQ4520" s="15"/>
      <c r="AR4520" s="15"/>
      <c r="AS4520" s="15"/>
      <c r="AT4520" s="15"/>
      <c r="AU4520" s="15"/>
      <c r="AV4520" s="15"/>
      <c r="AW4520" s="15"/>
      <c r="AX4520" s="15"/>
      <c r="AY4520" s="15"/>
      <c r="AZ4520" s="10"/>
      <c r="BA4520" s="10"/>
    </row>
    <row r="4521" spans="1:53" ht="15" customHeight="1" x14ac:dyDescent="0.2">
      <c r="A4521" s="1"/>
      <c r="B4521" s="31">
        <v>26</v>
      </c>
      <c r="C4521" s="17" t="s">
        <v>75</v>
      </c>
      <c r="D4521" s="18"/>
      <c r="E4521" s="14"/>
      <c r="F4521" s="14"/>
      <c r="G4521" s="14"/>
      <c r="H4521" s="14"/>
      <c r="I4521" s="14"/>
      <c r="J4521" s="14"/>
      <c r="K4521" s="14"/>
      <c r="L4521" s="14"/>
      <c r="M4521" s="14"/>
      <c r="N4521" s="14"/>
      <c r="O4521" s="14"/>
      <c r="P4521" s="14"/>
      <c r="Q4521" s="14"/>
      <c r="R4521" s="4"/>
      <c r="S4521" s="4"/>
      <c r="T4521" s="4"/>
      <c r="U4521" s="4"/>
      <c r="V4521" s="4"/>
      <c r="W4521" s="4"/>
      <c r="X4521" s="4"/>
      <c r="Y4521" s="4"/>
      <c r="Z4521" s="4"/>
      <c r="AA4521" s="4"/>
      <c r="AB4521" s="8"/>
      <c r="AC4521" s="8"/>
      <c r="AD4521" s="8"/>
      <c r="AE4521" s="8"/>
      <c r="AF4521" s="8"/>
      <c r="AG4521" s="8"/>
      <c r="AH4521" s="8"/>
      <c r="AI4521" s="8"/>
      <c r="AJ4521" s="8"/>
      <c r="AK4521" s="8"/>
      <c r="AL4521" s="8"/>
      <c r="AM4521" s="8"/>
      <c r="AN4521" s="8"/>
      <c r="AO4521" s="8"/>
      <c r="AP4521" s="15"/>
      <c r="AQ4521" s="15"/>
      <c r="AR4521" s="15"/>
      <c r="AS4521" s="15"/>
      <c r="AT4521" s="15"/>
      <c r="AU4521" s="15"/>
      <c r="AV4521" s="15"/>
      <c r="AW4521" s="15"/>
      <c r="AX4521" s="15"/>
      <c r="AY4521" s="15"/>
      <c r="AZ4521" s="10"/>
      <c r="BA4521" s="10"/>
    </row>
    <row r="4522" spans="1:53" ht="15" customHeight="1" x14ac:dyDescent="0.2">
      <c r="A4522" s="1"/>
      <c r="B4522" s="31">
        <v>27</v>
      </c>
      <c r="C4522" s="17" t="s">
        <v>76</v>
      </c>
      <c r="D4522" s="18"/>
      <c r="E4522" s="14"/>
      <c r="F4522" s="14"/>
      <c r="G4522" s="14"/>
      <c r="H4522" s="14"/>
      <c r="I4522" s="14"/>
      <c r="J4522" s="14"/>
      <c r="K4522" s="14"/>
      <c r="L4522" s="14"/>
      <c r="M4522" s="14"/>
      <c r="N4522" s="14"/>
      <c r="O4522" s="14"/>
      <c r="P4522" s="14"/>
      <c r="Q4522" s="14"/>
      <c r="R4522" s="4"/>
      <c r="S4522" s="4"/>
      <c r="T4522" s="4"/>
      <c r="U4522" s="4"/>
      <c r="V4522" s="4"/>
      <c r="W4522" s="4"/>
      <c r="X4522" s="4"/>
      <c r="Y4522" s="4"/>
      <c r="Z4522" s="4"/>
      <c r="AA4522" s="4"/>
      <c r="AB4522" s="8"/>
      <c r="AC4522" s="8"/>
      <c r="AD4522" s="8"/>
      <c r="AE4522" s="8"/>
      <c r="AF4522" s="8"/>
      <c r="AG4522" s="8"/>
      <c r="AH4522" s="8"/>
      <c r="AI4522" s="8"/>
      <c r="AJ4522" s="8"/>
      <c r="AK4522" s="8"/>
      <c r="AL4522" s="8"/>
      <c r="AM4522" s="8"/>
      <c r="AN4522" s="8"/>
      <c r="AO4522" s="8"/>
      <c r="AP4522" s="15"/>
      <c r="AQ4522" s="15"/>
      <c r="AR4522" s="15"/>
      <c r="AS4522" s="15"/>
      <c r="AT4522" s="15"/>
      <c r="AU4522" s="15"/>
      <c r="AV4522" s="15"/>
      <c r="AW4522" s="15"/>
      <c r="AX4522" s="15"/>
      <c r="AY4522" s="15"/>
      <c r="AZ4522" s="10"/>
      <c r="BA4522" s="10"/>
    </row>
    <row r="4523" spans="1:53" ht="15" customHeight="1" x14ac:dyDescent="0.2">
      <c r="A4523" s="330" t="s">
        <v>554</v>
      </c>
      <c r="B4523" s="31">
        <v>28</v>
      </c>
      <c r="C4523" s="327" t="s">
        <v>77</v>
      </c>
      <c r="D4523" s="18">
        <v>4</v>
      </c>
      <c r="E4523" s="14">
        <v>4</v>
      </c>
      <c r="F4523" s="14"/>
      <c r="G4523" s="14"/>
      <c r="H4523" s="14"/>
      <c r="I4523" s="14"/>
      <c r="J4523" s="14"/>
      <c r="K4523" s="14"/>
      <c r="L4523" s="14"/>
      <c r="M4523" s="14"/>
      <c r="N4523" s="14"/>
      <c r="O4523" s="14"/>
      <c r="P4523" s="14"/>
      <c r="Q4523" s="14"/>
      <c r="R4523" s="4"/>
      <c r="S4523" s="4"/>
      <c r="T4523" s="4"/>
      <c r="U4523" s="4"/>
      <c r="V4523" s="4"/>
      <c r="W4523" s="4"/>
      <c r="X4523" s="4"/>
      <c r="Y4523" s="4"/>
      <c r="Z4523" s="4"/>
      <c r="AA4523" s="4"/>
      <c r="AB4523" s="8">
        <v>10</v>
      </c>
      <c r="AC4523" s="8"/>
      <c r="AD4523" s="8"/>
      <c r="AE4523" s="8"/>
      <c r="AF4523" s="8"/>
      <c r="AG4523" s="8"/>
      <c r="AH4523" s="8"/>
      <c r="AI4523" s="8"/>
      <c r="AJ4523" s="8"/>
      <c r="AK4523" s="8">
        <v>2</v>
      </c>
      <c r="AL4523" s="8">
        <v>2</v>
      </c>
      <c r="AM4523" s="8"/>
      <c r="AN4523" s="8"/>
      <c r="AO4523" s="8"/>
      <c r="AP4523" s="15"/>
      <c r="AQ4523" s="15"/>
      <c r="AR4523" s="15"/>
      <c r="AS4523" s="15"/>
      <c r="AT4523" s="15"/>
      <c r="AU4523" s="15"/>
      <c r="AV4523" s="15"/>
      <c r="AW4523" s="15"/>
      <c r="AX4523" s="15"/>
      <c r="AY4523" s="15"/>
      <c r="AZ4523" s="10"/>
      <c r="BA4523" s="10"/>
    </row>
    <row r="4524" spans="1:53" ht="15" customHeight="1" x14ac:dyDescent="0.2">
      <c r="A4524" s="1"/>
      <c r="B4524" s="31">
        <v>29</v>
      </c>
      <c r="C4524" s="17" t="s">
        <v>78</v>
      </c>
      <c r="D4524" s="18"/>
      <c r="E4524" s="14"/>
      <c r="F4524" s="14"/>
      <c r="G4524" s="14"/>
      <c r="H4524" s="14"/>
      <c r="I4524" s="14"/>
      <c r="J4524" s="14"/>
      <c r="K4524" s="14"/>
      <c r="L4524" s="14"/>
      <c r="M4524" s="14"/>
      <c r="N4524" s="14"/>
      <c r="O4524" s="14"/>
      <c r="P4524" s="14"/>
      <c r="Q4524" s="14"/>
      <c r="R4524" s="4"/>
      <c r="S4524" s="4"/>
      <c r="T4524" s="4"/>
      <c r="U4524" s="4"/>
      <c r="V4524" s="4"/>
      <c r="W4524" s="4"/>
      <c r="X4524" s="4"/>
      <c r="Y4524" s="4"/>
      <c r="Z4524" s="4"/>
      <c r="AA4524" s="4"/>
      <c r="AB4524" s="8"/>
      <c r="AC4524" s="8"/>
      <c r="AD4524" s="8"/>
      <c r="AE4524" s="8"/>
      <c r="AF4524" s="8"/>
      <c r="AG4524" s="8"/>
      <c r="AH4524" s="8"/>
      <c r="AI4524" s="8"/>
      <c r="AJ4524" s="8"/>
      <c r="AK4524" s="8"/>
      <c r="AL4524" s="8"/>
      <c r="AM4524" s="8"/>
      <c r="AN4524" s="8"/>
      <c r="AO4524" s="8"/>
      <c r="AP4524" s="15"/>
      <c r="AQ4524" s="15"/>
      <c r="AR4524" s="15"/>
      <c r="AS4524" s="15"/>
      <c r="AT4524" s="15"/>
      <c r="AU4524" s="15"/>
      <c r="AV4524" s="15"/>
      <c r="AW4524" s="15"/>
      <c r="AX4524" s="15"/>
      <c r="AY4524" s="15"/>
      <c r="AZ4524" s="10"/>
      <c r="BA4524" s="10"/>
    </row>
    <row r="4525" spans="1:53" ht="15" customHeight="1" x14ac:dyDescent="0.2">
      <c r="A4525" s="1"/>
      <c r="B4525" s="37"/>
      <c r="C4525" s="17" t="s">
        <v>529</v>
      </c>
      <c r="D4525" s="18"/>
      <c r="E4525" s="14"/>
      <c r="F4525" s="14"/>
      <c r="G4525" s="14"/>
      <c r="H4525" s="14"/>
      <c r="I4525" s="14"/>
      <c r="J4525" s="14"/>
      <c r="K4525" s="14"/>
      <c r="L4525" s="14"/>
      <c r="M4525" s="14"/>
      <c r="N4525" s="14"/>
      <c r="O4525" s="14"/>
      <c r="P4525" s="14"/>
      <c r="Q4525" s="14"/>
      <c r="R4525" s="4"/>
      <c r="S4525" s="4"/>
      <c r="T4525" s="4"/>
      <c r="U4525" s="4"/>
      <c r="V4525" s="4"/>
      <c r="W4525" s="4"/>
      <c r="X4525" s="4"/>
      <c r="Y4525" s="4"/>
      <c r="Z4525" s="4"/>
      <c r="AA4525" s="4"/>
      <c r="AB4525" s="8"/>
      <c r="AC4525" s="8"/>
      <c r="AD4525" s="8"/>
      <c r="AE4525" s="8"/>
      <c r="AF4525" s="8"/>
      <c r="AG4525" s="8"/>
      <c r="AH4525" s="8"/>
      <c r="AI4525" s="8"/>
      <c r="AJ4525" s="8"/>
      <c r="AK4525" s="8"/>
      <c r="AL4525" s="8"/>
      <c r="AM4525" s="8"/>
      <c r="AN4525" s="8"/>
      <c r="AO4525" s="8"/>
      <c r="AP4525" s="15"/>
      <c r="AQ4525" s="15"/>
      <c r="AR4525" s="15"/>
      <c r="AS4525" s="15"/>
      <c r="AT4525" s="15"/>
      <c r="AU4525" s="15"/>
      <c r="AV4525" s="15"/>
      <c r="AW4525" s="15"/>
      <c r="AX4525" s="15"/>
      <c r="AY4525" s="15"/>
      <c r="AZ4525" s="10"/>
      <c r="BA4525" s="10"/>
    </row>
    <row r="4526" spans="1:53" ht="15" customHeight="1" x14ac:dyDescent="0.2">
      <c r="A4526" s="1"/>
      <c r="B4526" s="38"/>
      <c r="C4526" s="293" t="s">
        <v>531</v>
      </c>
      <c r="D4526" s="18"/>
      <c r="E4526" s="14"/>
      <c r="F4526" s="14">
        <v>8</v>
      </c>
      <c r="G4526" s="14"/>
      <c r="H4526" s="14"/>
      <c r="I4526" s="14"/>
      <c r="J4526" s="14"/>
      <c r="K4526" s="14"/>
      <c r="L4526" s="14"/>
      <c r="M4526" s="14"/>
      <c r="N4526" s="14"/>
      <c r="O4526" s="14"/>
      <c r="P4526" s="14"/>
      <c r="Q4526" s="14"/>
      <c r="R4526" s="4"/>
      <c r="S4526" s="4"/>
      <c r="T4526" s="4"/>
      <c r="U4526" s="4"/>
      <c r="V4526" s="4"/>
      <c r="W4526" s="4"/>
      <c r="X4526" s="4"/>
      <c r="Y4526" s="4"/>
      <c r="Z4526" s="4"/>
      <c r="AA4526" s="4">
        <v>4</v>
      </c>
      <c r="AB4526" s="8"/>
      <c r="AC4526" s="8"/>
      <c r="AD4526" s="8"/>
      <c r="AE4526" s="8"/>
      <c r="AF4526" s="8"/>
      <c r="AG4526" s="8"/>
      <c r="AH4526" s="8"/>
      <c r="AI4526" s="8"/>
      <c r="AJ4526" s="8"/>
      <c r="AK4526" s="8">
        <v>3</v>
      </c>
      <c r="AL4526" s="8"/>
      <c r="AM4526" s="8"/>
      <c r="AN4526" s="8"/>
      <c r="AO4526" s="8"/>
      <c r="AP4526" s="15"/>
      <c r="AQ4526" s="15"/>
      <c r="AR4526" s="15"/>
      <c r="AS4526" s="15"/>
      <c r="AT4526" s="15"/>
      <c r="AU4526" s="15"/>
      <c r="AV4526" s="15"/>
      <c r="AW4526" s="15"/>
      <c r="AX4526" s="15"/>
      <c r="AY4526" s="15"/>
      <c r="AZ4526" s="10"/>
      <c r="BA4526" s="10"/>
    </row>
    <row r="4527" spans="1:53" ht="15" customHeight="1" x14ac:dyDescent="0.2">
      <c r="A4527" s="1"/>
      <c r="B4527" s="39">
        <v>30</v>
      </c>
      <c r="C4527" s="293" t="s">
        <v>80</v>
      </c>
      <c r="D4527" s="18"/>
      <c r="E4527" s="14"/>
      <c r="F4527" s="14"/>
      <c r="G4527" s="14"/>
      <c r="H4527" s="14"/>
      <c r="I4527" s="14"/>
      <c r="J4527" s="14"/>
      <c r="K4527" s="14"/>
      <c r="L4527" s="14"/>
      <c r="M4527" s="14"/>
      <c r="N4527" s="14">
        <v>2</v>
      </c>
      <c r="O4527" s="14"/>
      <c r="P4527" s="14"/>
      <c r="Q4527" s="14"/>
      <c r="R4527" s="4"/>
      <c r="S4527" s="4"/>
      <c r="T4527" s="4"/>
      <c r="U4527" s="4">
        <v>3</v>
      </c>
      <c r="V4527" s="4"/>
      <c r="W4527" s="4"/>
      <c r="X4527" s="4"/>
      <c r="Y4527" s="5"/>
      <c r="Z4527" s="5"/>
      <c r="AA4527" s="5"/>
      <c r="AB4527" s="8"/>
      <c r="AC4527" s="8"/>
      <c r="AD4527" s="8"/>
      <c r="AE4527" s="8"/>
      <c r="AF4527" s="8"/>
      <c r="AG4527" s="8">
        <v>2</v>
      </c>
      <c r="AH4527" s="8"/>
      <c r="AI4527" s="8"/>
      <c r="AJ4527" s="8"/>
      <c r="AK4527" s="8"/>
      <c r="AL4527" s="8"/>
      <c r="AM4527" s="8"/>
      <c r="AN4527" s="8"/>
      <c r="AO4527" s="8"/>
      <c r="AP4527" s="15"/>
      <c r="AQ4527" s="15"/>
      <c r="AR4527" s="15"/>
      <c r="AS4527" s="15"/>
      <c r="AT4527" s="15"/>
      <c r="AU4527" s="15"/>
      <c r="AV4527" s="15"/>
      <c r="AW4527" s="15"/>
      <c r="AX4527" s="15"/>
      <c r="AY4527" s="15"/>
      <c r="AZ4527" s="10"/>
      <c r="BA4527" s="10"/>
    </row>
    <row r="4528" spans="1:53" ht="15" customHeight="1" x14ac:dyDescent="0.2">
      <c r="A4528" s="1"/>
      <c r="B4528" s="39">
        <v>31</v>
      </c>
      <c r="C4528" s="17" t="s">
        <v>81</v>
      </c>
      <c r="D4528" s="18"/>
      <c r="E4528" s="14"/>
      <c r="F4528" s="14"/>
      <c r="G4528" s="14"/>
      <c r="H4528" s="14"/>
      <c r="I4528" s="14"/>
      <c r="J4528" s="14"/>
      <c r="K4528" s="14"/>
      <c r="L4528" s="14"/>
      <c r="M4528" s="14"/>
      <c r="N4528" s="14"/>
      <c r="O4528" s="14"/>
      <c r="P4528" s="14"/>
      <c r="Q4528" s="14"/>
      <c r="R4528" s="4"/>
      <c r="S4528" s="4"/>
      <c r="T4528" s="4"/>
      <c r="U4528" s="4"/>
      <c r="V4528" s="4"/>
      <c r="W4528" s="4"/>
      <c r="X4528" s="4"/>
      <c r="Y4528" s="4"/>
      <c r="Z4528" s="4"/>
      <c r="AA4528" s="4"/>
      <c r="AB4528" s="8"/>
      <c r="AC4528" s="8"/>
      <c r="AD4528" s="8"/>
      <c r="AE4528" s="8"/>
      <c r="AF4528" s="8"/>
      <c r="AG4528" s="8"/>
      <c r="AH4528" s="8"/>
      <c r="AI4528" s="8"/>
      <c r="AJ4528" s="8"/>
      <c r="AK4528" s="8"/>
      <c r="AL4528" s="8"/>
      <c r="AM4528" s="8"/>
      <c r="AN4528" s="8"/>
      <c r="AO4528" s="8"/>
      <c r="AP4528" s="15"/>
      <c r="AQ4528" s="15"/>
      <c r="AR4528" s="15"/>
      <c r="AS4528" s="15"/>
      <c r="AT4528" s="15"/>
      <c r="AU4528" s="15"/>
      <c r="AV4528" s="15"/>
      <c r="AW4528" s="15"/>
      <c r="AX4528" s="15"/>
      <c r="AY4528" s="15"/>
      <c r="AZ4528" s="10"/>
      <c r="BA4528" s="10"/>
    </row>
    <row r="4529" spans="1:53" ht="15" customHeight="1" x14ac:dyDescent="0.2">
      <c r="A4529" s="1"/>
      <c r="B4529" s="39">
        <v>32</v>
      </c>
      <c r="C4529" s="17" t="s">
        <v>82</v>
      </c>
      <c r="D4529" s="18"/>
      <c r="E4529" s="14"/>
      <c r="F4529" s="14"/>
      <c r="G4529" s="14"/>
      <c r="H4529" s="14"/>
      <c r="I4529" s="14"/>
      <c r="J4529" s="14"/>
      <c r="K4529" s="14"/>
      <c r="L4529" s="14"/>
      <c r="M4529" s="14"/>
      <c r="N4529" s="14"/>
      <c r="O4529" s="14"/>
      <c r="P4529" s="14"/>
      <c r="Q4529" s="14"/>
      <c r="R4529" s="4"/>
      <c r="S4529" s="4"/>
      <c r="T4529" s="4"/>
      <c r="U4529" s="4"/>
      <c r="V4529" s="4"/>
      <c r="W4529" s="4"/>
      <c r="X4529" s="4"/>
      <c r="Y4529" s="4"/>
      <c r="Z4529" s="4"/>
      <c r="AA4529" s="4"/>
      <c r="AB4529" s="8"/>
      <c r="AC4529" s="8"/>
      <c r="AD4529" s="8"/>
      <c r="AE4529" s="8"/>
      <c r="AF4529" s="8"/>
      <c r="AG4529" s="8"/>
      <c r="AH4529" s="8"/>
      <c r="AI4529" s="8"/>
      <c r="AJ4529" s="8"/>
      <c r="AK4529" s="8"/>
      <c r="AL4529" s="8"/>
      <c r="AM4529" s="8"/>
      <c r="AN4529" s="8"/>
      <c r="AO4529" s="8"/>
      <c r="AP4529" s="15"/>
      <c r="AQ4529" s="15"/>
      <c r="AR4529" s="15"/>
      <c r="AS4529" s="15"/>
      <c r="AT4529" s="15"/>
      <c r="AU4529" s="15"/>
      <c r="AV4529" s="15"/>
      <c r="AW4529" s="15"/>
      <c r="AX4529" s="15"/>
      <c r="AY4529" s="15"/>
      <c r="AZ4529" s="10"/>
      <c r="BA4529" s="10"/>
    </row>
    <row r="4530" spans="1:53" ht="15" customHeight="1" x14ac:dyDescent="0.2">
      <c r="A4530" s="1"/>
      <c r="B4530" s="22"/>
      <c r="C4530" s="17"/>
      <c r="D4530" s="18"/>
      <c r="E4530" s="14"/>
      <c r="F4530" s="14"/>
      <c r="G4530" s="14"/>
      <c r="H4530" s="14"/>
      <c r="I4530" s="14"/>
      <c r="J4530" s="14"/>
      <c r="K4530" s="14"/>
      <c r="L4530" s="14"/>
      <c r="M4530" s="14"/>
      <c r="N4530" s="14"/>
      <c r="O4530" s="14"/>
      <c r="P4530" s="14"/>
      <c r="Q4530" s="14"/>
      <c r="R4530" s="4"/>
      <c r="S4530" s="4"/>
      <c r="T4530" s="4"/>
      <c r="U4530" s="4"/>
      <c r="V4530" s="4"/>
      <c r="W4530" s="4"/>
      <c r="X4530" s="4"/>
      <c r="Y4530" s="4"/>
      <c r="Z4530" s="4"/>
      <c r="AA4530" s="4"/>
      <c r="AB4530" s="8"/>
      <c r="AC4530" s="8"/>
      <c r="AD4530" s="8"/>
      <c r="AE4530" s="8"/>
      <c r="AF4530" s="8"/>
      <c r="AG4530" s="8"/>
      <c r="AH4530" s="8"/>
      <c r="AI4530" s="8"/>
      <c r="AJ4530" s="8"/>
      <c r="AK4530" s="8"/>
      <c r="AL4530" s="8"/>
      <c r="AM4530" s="8"/>
      <c r="AN4530" s="8"/>
      <c r="AO4530" s="8"/>
      <c r="AP4530" s="15"/>
      <c r="AQ4530" s="15"/>
      <c r="AR4530" s="15"/>
      <c r="AS4530" s="15"/>
      <c r="AT4530" s="15"/>
      <c r="AU4530" s="15"/>
      <c r="AV4530" s="15"/>
      <c r="AW4530" s="15"/>
      <c r="AX4530" s="15"/>
      <c r="AY4530" s="15"/>
      <c r="AZ4530" s="10"/>
      <c r="BA4530" s="10"/>
    </row>
    <row r="4531" spans="1:53" ht="15" customHeight="1" x14ac:dyDescent="0.2">
      <c r="A4531" s="1"/>
      <c r="B4531" s="40">
        <v>33</v>
      </c>
      <c r="C4531" s="17" t="s">
        <v>83</v>
      </c>
      <c r="D4531" s="18"/>
      <c r="E4531" s="14"/>
      <c r="F4531" s="14"/>
      <c r="G4531" s="14"/>
      <c r="H4531" s="14"/>
      <c r="I4531" s="14"/>
      <c r="J4531" s="14"/>
      <c r="K4531" s="14"/>
      <c r="L4531" s="14"/>
      <c r="M4531" s="14"/>
      <c r="N4531" s="14"/>
      <c r="O4531" s="14"/>
      <c r="P4531" s="14"/>
      <c r="Q4531" s="14"/>
      <c r="R4531" s="4"/>
      <c r="S4531" s="4"/>
      <c r="T4531" s="4"/>
      <c r="U4531" s="4"/>
      <c r="V4531" s="4"/>
      <c r="W4531" s="4"/>
      <c r="X4531" s="4"/>
      <c r="Y4531" s="4"/>
      <c r="Z4531" s="4"/>
      <c r="AA4531" s="4"/>
      <c r="AB4531" s="8"/>
      <c r="AC4531" s="8"/>
      <c r="AD4531" s="8"/>
      <c r="AE4531" s="8"/>
      <c r="AF4531" s="8"/>
      <c r="AG4531" s="8"/>
      <c r="AH4531" s="8"/>
      <c r="AI4531" s="8"/>
      <c r="AJ4531" s="8"/>
      <c r="AK4531" s="8"/>
      <c r="AL4531" s="8"/>
      <c r="AM4531" s="8"/>
      <c r="AN4531" s="8"/>
      <c r="AO4531" s="8"/>
      <c r="AP4531" s="15"/>
      <c r="AQ4531" s="15"/>
      <c r="AR4531" s="15"/>
      <c r="AS4531" s="15"/>
      <c r="AT4531" s="15"/>
      <c r="AU4531" s="15"/>
      <c r="AV4531" s="15"/>
      <c r="AW4531" s="15"/>
      <c r="AX4531" s="15"/>
      <c r="AY4531" s="15"/>
      <c r="AZ4531" s="10"/>
      <c r="BA4531" s="10"/>
    </row>
    <row r="4532" spans="1:53" ht="15" customHeight="1" x14ac:dyDescent="0.2">
      <c r="A4532" s="1"/>
      <c r="B4532" s="40">
        <v>38</v>
      </c>
      <c r="C4532" s="17" t="s">
        <v>84</v>
      </c>
      <c r="D4532" s="18"/>
      <c r="E4532" s="14"/>
      <c r="F4532" s="14"/>
      <c r="G4532" s="14"/>
      <c r="H4532" s="14"/>
      <c r="I4532" s="14"/>
      <c r="J4532" s="14"/>
      <c r="K4532" s="14"/>
      <c r="L4532" s="14"/>
      <c r="M4532" s="14"/>
      <c r="N4532" s="14"/>
      <c r="O4532" s="14"/>
      <c r="P4532" s="14"/>
      <c r="Q4532" s="14"/>
      <c r="R4532" s="4"/>
      <c r="S4532" s="4"/>
      <c r="T4532" s="4"/>
      <c r="U4532" s="4"/>
      <c r="V4532" s="4"/>
      <c r="W4532" s="4"/>
      <c r="X4532" s="4"/>
      <c r="Y4532" s="4"/>
      <c r="Z4532" s="4"/>
      <c r="AA4532" s="4"/>
      <c r="AB4532" s="8"/>
      <c r="AC4532" s="8"/>
      <c r="AD4532" s="8"/>
      <c r="AE4532" s="8"/>
      <c r="AF4532" s="8"/>
      <c r="AG4532" s="8"/>
      <c r="AH4532" s="8"/>
      <c r="AI4532" s="8"/>
      <c r="AJ4532" s="8"/>
      <c r="AK4532" s="8"/>
      <c r="AL4532" s="8"/>
      <c r="AM4532" s="8"/>
      <c r="AN4532" s="8"/>
      <c r="AO4532" s="8"/>
      <c r="AP4532" s="15"/>
      <c r="AQ4532" s="15"/>
      <c r="AR4532" s="15"/>
      <c r="AS4532" s="15"/>
      <c r="AT4532" s="15"/>
      <c r="AU4532" s="15"/>
      <c r="AV4532" s="15"/>
      <c r="AW4532" s="15"/>
      <c r="AX4532" s="15"/>
      <c r="AY4532" s="15"/>
      <c r="AZ4532" s="10"/>
      <c r="BA4532" s="10"/>
    </row>
    <row r="4533" spans="1:53" ht="15" customHeight="1" x14ac:dyDescent="0.2">
      <c r="A4533" s="1"/>
      <c r="B4533" s="40">
        <v>34</v>
      </c>
      <c r="C4533" s="17" t="s">
        <v>85</v>
      </c>
      <c r="D4533" s="18"/>
      <c r="E4533" s="14"/>
      <c r="F4533" s="14"/>
      <c r="G4533" s="14"/>
      <c r="H4533" s="14"/>
      <c r="I4533" s="14"/>
      <c r="J4533" s="14"/>
      <c r="K4533" s="14"/>
      <c r="L4533" s="14"/>
      <c r="M4533" s="14"/>
      <c r="N4533" s="14"/>
      <c r="O4533" s="14"/>
      <c r="P4533" s="14"/>
      <c r="Q4533" s="14"/>
      <c r="R4533" s="4"/>
      <c r="S4533" s="4"/>
      <c r="T4533" s="4"/>
      <c r="U4533" s="4"/>
      <c r="V4533" s="4"/>
      <c r="W4533" s="4"/>
      <c r="X4533" s="4"/>
      <c r="Y4533" s="4"/>
      <c r="Z4533" s="4"/>
      <c r="AA4533" s="4"/>
      <c r="AB4533" s="8"/>
      <c r="AC4533" s="8"/>
      <c r="AD4533" s="8"/>
      <c r="AE4533" s="8"/>
      <c r="AF4533" s="8"/>
      <c r="AG4533" s="8"/>
      <c r="AH4533" s="8"/>
      <c r="AI4533" s="8"/>
      <c r="AJ4533" s="8"/>
      <c r="AK4533" s="8"/>
      <c r="AL4533" s="8"/>
      <c r="AM4533" s="8"/>
      <c r="AN4533" s="8"/>
      <c r="AO4533" s="8"/>
      <c r="AP4533" s="15"/>
      <c r="AQ4533" s="15"/>
      <c r="AR4533" s="15"/>
      <c r="AS4533" s="15"/>
      <c r="AT4533" s="15"/>
      <c r="AU4533" s="15"/>
      <c r="AV4533" s="15"/>
      <c r="AW4533" s="15"/>
      <c r="AX4533" s="15"/>
      <c r="AY4533" s="15"/>
      <c r="AZ4533" s="10"/>
      <c r="BA4533" s="10"/>
    </row>
    <row r="4534" spans="1:53" ht="15" customHeight="1" x14ac:dyDescent="0.2">
      <c r="A4534" s="1"/>
      <c r="B4534" s="22"/>
      <c r="C4534" s="17"/>
      <c r="D4534" s="18"/>
      <c r="E4534" s="14"/>
      <c r="F4534" s="14"/>
      <c r="G4534" s="14"/>
      <c r="H4534" s="14"/>
      <c r="I4534" s="14"/>
      <c r="J4534" s="14"/>
      <c r="K4534" s="14"/>
      <c r="L4534" s="14"/>
      <c r="M4534" s="14"/>
      <c r="N4534" s="14"/>
      <c r="O4534" s="14"/>
      <c r="P4534" s="14"/>
      <c r="Q4534" s="14"/>
      <c r="R4534" s="4"/>
      <c r="S4534" s="4"/>
      <c r="T4534" s="4"/>
      <c r="U4534" s="4"/>
      <c r="V4534" s="4"/>
      <c r="W4534" s="4"/>
      <c r="X4534" s="4"/>
      <c r="Y4534" s="4"/>
      <c r="Z4534" s="4"/>
      <c r="AA4534" s="4"/>
      <c r="AB4534" s="8"/>
      <c r="AC4534" s="8"/>
      <c r="AD4534" s="8"/>
      <c r="AE4534" s="8"/>
      <c r="AF4534" s="8"/>
      <c r="AG4534" s="8"/>
      <c r="AH4534" s="8"/>
      <c r="AI4534" s="8"/>
      <c r="AJ4534" s="8"/>
      <c r="AK4534" s="8"/>
      <c r="AL4534" s="8"/>
      <c r="AM4534" s="8"/>
      <c r="AN4534" s="8"/>
      <c r="AO4534" s="8"/>
      <c r="AP4534" s="15"/>
      <c r="AQ4534" s="15"/>
      <c r="AR4534" s="15"/>
      <c r="AS4534" s="15"/>
      <c r="AT4534" s="15"/>
      <c r="AU4534" s="15"/>
      <c r="AV4534" s="15"/>
      <c r="AW4534" s="15"/>
      <c r="AX4534" s="15"/>
      <c r="AY4534" s="15"/>
      <c r="AZ4534" s="10"/>
      <c r="BA4534" s="10"/>
    </row>
    <row r="4535" spans="1:53" ht="15" customHeight="1" x14ac:dyDescent="0.2">
      <c r="A4535" s="1"/>
      <c r="B4535" s="22"/>
      <c r="C4535" s="17"/>
      <c r="D4535" s="18"/>
      <c r="E4535" s="14"/>
      <c r="F4535" s="14"/>
      <c r="G4535" s="14"/>
      <c r="H4535" s="14"/>
      <c r="I4535" s="14"/>
      <c r="J4535" s="14"/>
      <c r="K4535" s="14"/>
      <c r="L4535" s="14"/>
      <c r="M4535" s="14"/>
      <c r="N4535" s="14"/>
      <c r="O4535" s="14"/>
      <c r="P4535" s="14"/>
      <c r="Q4535" s="14"/>
      <c r="R4535" s="4"/>
      <c r="S4535" s="4"/>
      <c r="T4535" s="4"/>
      <c r="U4535" s="4"/>
      <c r="V4535" s="4"/>
      <c r="W4535" s="4"/>
      <c r="X4535" s="4"/>
      <c r="Y4535" s="4"/>
      <c r="Z4535" s="4"/>
      <c r="AA4535" s="4"/>
      <c r="AB4535" s="8"/>
      <c r="AC4535" s="8"/>
      <c r="AD4535" s="8"/>
      <c r="AE4535" s="8"/>
      <c r="AF4535" s="8"/>
      <c r="AG4535" s="8"/>
      <c r="AH4535" s="8"/>
      <c r="AI4535" s="8"/>
      <c r="AJ4535" s="8"/>
      <c r="AK4535" s="8"/>
      <c r="AL4535" s="8"/>
      <c r="AM4535" s="8"/>
      <c r="AN4535" s="8"/>
      <c r="AO4535" s="8"/>
      <c r="AP4535" s="15"/>
      <c r="AQ4535" s="15"/>
      <c r="AR4535" s="15"/>
      <c r="AS4535" s="15"/>
      <c r="AT4535" s="15"/>
      <c r="AU4535" s="15"/>
      <c r="AV4535" s="15"/>
      <c r="AW4535" s="15"/>
      <c r="AX4535" s="15"/>
      <c r="AY4535" s="15"/>
      <c r="AZ4535" s="10"/>
      <c r="BA4535" s="10"/>
    </row>
    <row r="4536" spans="1:53" ht="15" customHeight="1" x14ac:dyDescent="0.2">
      <c r="A4536" s="1"/>
      <c r="B4536" s="22"/>
      <c r="C4536" s="300"/>
      <c r="D4536" s="18"/>
      <c r="E4536" s="14"/>
      <c r="F4536" s="14"/>
      <c r="G4536" s="14"/>
      <c r="H4536" s="14"/>
      <c r="I4536" s="14"/>
      <c r="J4536" s="14"/>
      <c r="K4536" s="14"/>
      <c r="L4536" s="14"/>
      <c r="M4536" s="14"/>
      <c r="N4536" s="14"/>
      <c r="O4536" s="14"/>
      <c r="P4536" s="14"/>
      <c r="Q4536" s="14"/>
      <c r="R4536" s="4"/>
      <c r="S4536" s="4"/>
      <c r="T4536" s="4"/>
      <c r="U4536" s="4"/>
      <c r="V4536" s="4"/>
      <c r="W4536" s="4"/>
      <c r="X4536" s="4"/>
      <c r="Y4536" s="4"/>
      <c r="Z4536" s="4"/>
      <c r="AA4536" s="4"/>
      <c r="AB4536" s="8"/>
      <c r="AC4536" s="8"/>
      <c r="AD4536" s="8"/>
      <c r="AE4536" s="8"/>
      <c r="AF4536" s="8"/>
      <c r="AG4536" s="8"/>
      <c r="AH4536" s="8"/>
      <c r="AI4536" s="8"/>
      <c r="AJ4536" s="8"/>
      <c r="AK4536" s="8"/>
      <c r="AL4536" s="8"/>
      <c r="AM4536" s="8"/>
      <c r="AN4536" s="8"/>
      <c r="AO4536" s="8"/>
      <c r="AP4536" s="15"/>
      <c r="AQ4536" s="15"/>
      <c r="AR4536" s="15"/>
      <c r="AS4536" s="15"/>
      <c r="AT4536" s="15"/>
      <c r="AU4536" s="15"/>
      <c r="AV4536" s="15"/>
      <c r="AW4536" s="15"/>
      <c r="AX4536" s="15"/>
      <c r="AY4536" s="15"/>
      <c r="AZ4536" s="10"/>
      <c r="BA4536" s="10"/>
    </row>
    <row r="4537" spans="1:53" ht="15" customHeight="1" x14ac:dyDescent="0.2">
      <c r="A4537" s="1"/>
      <c r="B4537" s="42">
        <v>35</v>
      </c>
      <c r="C4537" s="17" t="s">
        <v>87</v>
      </c>
      <c r="D4537" s="18"/>
      <c r="E4537" s="14"/>
      <c r="F4537" s="14"/>
      <c r="G4537" s="14"/>
      <c r="H4537" s="14"/>
      <c r="I4537" s="14"/>
      <c r="J4537" s="14"/>
      <c r="K4537" s="14"/>
      <c r="L4537" s="14"/>
      <c r="M4537" s="14"/>
      <c r="N4537" s="14"/>
      <c r="O4537" s="14"/>
      <c r="P4537" s="14"/>
      <c r="Q4537" s="14"/>
      <c r="R4537" s="4"/>
      <c r="S4537" s="4"/>
      <c r="T4537" s="4"/>
      <c r="U4537" s="4"/>
      <c r="V4537" s="4"/>
      <c r="W4537" s="4"/>
      <c r="X4537" s="4"/>
      <c r="Y4537" s="4"/>
      <c r="Z4537" s="4"/>
      <c r="AA4537" s="4"/>
      <c r="AB4537" s="8"/>
      <c r="AC4537" s="8"/>
      <c r="AD4537" s="8"/>
      <c r="AE4537" s="8"/>
      <c r="AF4537" s="8"/>
      <c r="AG4537" s="8"/>
      <c r="AH4537" s="8"/>
      <c r="AI4537" s="8"/>
      <c r="AJ4537" s="8"/>
      <c r="AK4537" s="8"/>
      <c r="AL4537" s="8"/>
      <c r="AM4537" s="8"/>
      <c r="AN4537" s="8"/>
      <c r="AO4537" s="8"/>
      <c r="AP4537" s="15"/>
      <c r="AQ4537" s="15"/>
      <c r="AR4537" s="15"/>
      <c r="AS4537" s="15"/>
      <c r="AT4537" s="15"/>
      <c r="AU4537" s="15"/>
      <c r="AV4537" s="15"/>
      <c r="AW4537" s="15"/>
      <c r="AX4537" s="15"/>
      <c r="AY4537" s="15"/>
      <c r="AZ4537" s="10"/>
      <c r="BA4537" s="10"/>
    </row>
    <row r="4538" spans="1:53" ht="15" customHeight="1" x14ac:dyDescent="0.2">
      <c r="A4538" s="1"/>
      <c r="B4538" s="1"/>
      <c r="C4538" s="43"/>
      <c r="D4538" s="14"/>
      <c r="E4538" s="14"/>
      <c r="F4538" s="14"/>
      <c r="G4538" s="14"/>
      <c r="H4538" s="14"/>
      <c r="I4538" s="14"/>
      <c r="J4538" s="14"/>
      <c r="K4538" s="14"/>
      <c r="L4538" s="14"/>
      <c r="M4538" s="14"/>
      <c r="N4538" s="14"/>
      <c r="O4538" s="14"/>
      <c r="P4538" s="14"/>
      <c r="Q4538" s="14"/>
      <c r="R4538" s="4"/>
      <c r="S4538" s="4"/>
      <c r="T4538" s="4"/>
      <c r="U4538" s="4"/>
      <c r="V4538" s="4"/>
      <c r="W4538" s="4"/>
      <c r="X4538" s="4"/>
      <c r="Y4538" s="4"/>
      <c r="Z4538" s="4"/>
      <c r="AA4538" s="4"/>
      <c r="AB4538" s="8"/>
      <c r="AC4538" s="8"/>
      <c r="AD4538" s="8"/>
      <c r="AE4538" s="8"/>
      <c r="AF4538" s="8"/>
      <c r="AG4538" s="8"/>
      <c r="AH4538" s="8"/>
      <c r="AI4538" s="8"/>
      <c r="AJ4538" s="8"/>
      <c r="AK4538" s="8"/>
      <c r="AL4538" s="8"/>
      <c r="AM4538" s="8"/>
      <c r="AN4538" s="8"/>
      <c r="AO4538" s="8"/>
      <c r="AP4538" s="15"/>
      <c r="AQ4538" s="15"/>
      <c r="AR4538" s="15"/>
      <c r="AS4538" s="15"/>
      <c r="AT4538" s="15"/>
      <c r="AU4538" s="15"/>
      <c r="AV4538" s="15"/>
      <c r="AW4538" s="15"/>
      <c r="AX4538" s="15"/>
      <c r="AY4538" s="15"/>
      <c r="AZ4538" s="10"/>
      <c r="BA4538" s="10"/>
    </row>
    <row r="4539" spans="1:53" ht="15" customHeight="1" x14ac:dyDescent="0.2">
      <c r="A4539" s="1"/>
      <c r="B4539" s="1"/>
      <c r="D4539" s="14"/>
      <c r="E4539" s="14"/>
      <c r="F4539" s="14"/>
      <c r="G4539" s="14"/>
      <c r="H4539" s="14"/>
      <c r="I4539" s="14"/>
      <c r="J4539" s="14"/>
      <c r="K4539" s="14"/>
      <c r="L4539" s="14"/>
      <c r="M4539" s="14"/>
      <c r="N4539" s="14"/>
      <c r="O4539" s="14"/>
      <c r="P4539" s="14"/>
      <c r="Q4539" s="14"/>
      <c r="R4539" s="4"/>
      <c r="S4539" s="4"/>
      <c r="T4539" s="4"/>
      <c r="U4539" s="4"/>
      <c r="V4539" s="4"/>
      <c r="W4539" s="4"/>
      <c r="X4539" s="4"/>
      <c r="Y4539" s="4"/>
      <c r="Z4539" s="4"/>
      <c r="AA4539" s="4"/>
      <c r="AB4539" s="8"/>
      <c r="AC4539" s="8"/>
      <c r="AD4539" s="8"/>
      <c r="AE4539" s="8"/>
      <c r="AF4539" s="8"/>
      <c r="AG4539" s="8"/>
      <c r="AH4539" s="8"/>
      <c r="AI4539" s="8"/>
      <c r="AJ4539" s="8"/>
      <c r="AK4539" s="8"/>
      <c r="AL4539" s="8"/>
      <c r="AM4539" s="8"/>
      <c r="AN4539" s="8"/>
      <c r="AO4539" s="8"/>
      <c r="AP4539" s="15"/>
      <c r="AQ4539" s="15"/>
      <c r="AR4539" s="15"/>
      <c r="AS4539" s="15"/>
      <c r="AT4539" s="15"/>
      <c r="AU4539" s="15"/>
      <c r="AV4539" s="15"/>
      <c r="AW4539" s="15"/>
      <c r="AX4539" s="15"/>
      <c r="AY4539" s="15"/>
      <c r="AZ4539" s="10"/>
      <c r="BA4539" s="10"/>
    </row>
    <row r="4540" spans="1:53" ht="15" customHeight="1" x14ac:dyDescent="0.2">
      <c r="A4540" s="33"/>
      <c r="B4540" s="33"/>
      <c r="C4540" s="33"/>
      <c r="D4540" s="33">
        <f t="shared" ref="D4540:AY4540" si="897">SUM(D4492:D4539)</f>
        <v>34</v>
      </c>
      <c r="E4540" s="33">
        <f t="shared" si="897"/>
        <v>29</v>
      </c>
      <c r="F4540" s="33">
        <f t="shared" si="897"/>
        <v>18</v>
      </c>
      <c r="G4540" s="33">
        <f t="shared" si="897"/>
        <v>3</v>
      </c>
      <c r="H4540" s="33">
        <f t="shared" si="897"/>
        <v>2</v>
      </c>
      <c r="I4540" s="33">
        <f t="shared" si="897"/>
        <v>0</v>
      </c>
      <c r="J4540" s="33">
        <f t="shared" si="897"/>
        <v>0</v>
      </c>
      <c r="K4540" s="33">
        <f t="shared" si="897"/>
        <v>7</v>
      </c>
      <c r="L4540" s="33">
        <f t="shared" si="897"/>
        <v>6</v>
      </c>
      <c r="M4540" s="33">
        <f t="shared" si="897"/>
        <v>0</v>
      </c>
      <c r="N4540" s="33">
        <f t="shared" si="897"/>
        <v>2</v>
      </c>
      <c r="O4540" s="33">
        <f t="shared" si="897"/>
        <v>0</v>
      </c>
      <c r="P4540" s="33">
        <f t="shared" si="897"/>
        <v>0</v>
      </c>
      <c r="Q4540" s="33">
        <f t="shared" si="897"/>
        <v>0</v>
      </c>
      <c r="R4540" s="33">
        <f t="shared" si="897"/>
        <v>0</v>
      </c>
      <c r="S4540" s="33">
        <f t="shared" si="897"/>
        <v>0</v>
      </c>
      <c r="T4540" s="33">
        <f t="shared" si="897"/>
        <v>1</v>
      </c>
      <c r="U4540" s="33">
        <f t="shared" si="897"/>
        <v>4</v>
      </c>
      <c r="V4540" s="33">
        <f t="shared" si="897"/>
        <v>0</v>
      </c>
      <c r="W4540" s="33">
        <f t="shared" si="897"/>
        <v>0</v>
      </c>
      <c r="X4540" s="33">
        <f t="shared" si="897"/>
        <v>0</v>
      </c>
      <c r="Y4540" s="33">
        <f t="shared" si="897"/>
        <v>0</v>
      </c>
      <c r="Z4540" s="33">
        <f t="shared" si="897"/>
        <v>0</v>
      </c>
      <c r="AA4540" s="33">
        <f t="shared" si="897"/>
        <v>4</v>
      </c>
      <c r="AB4540" s="33">
        <f t="shared" si="897"/>
        <v>28</v>
      </c>
      <c r="AC4540" s="33">
        <f t="shared" si="897"/>
        <v>0</v>
      </c>
      <c r="AD4540" s="33">
        <f t="shared" si="897"/>
        <v>0</v>
      </c>
      <c r="AE4540" s="33">
        <f t="shared" si="897"/>
        <v>0</v>
      </c>
      <c r="AF4540" s="33">
        <f t="shared" si="897"/>
        <v>1</v>
      </c>
      <c r="AG4540" s="33">
        <f t="shared" si="897"/>
        <v>3</v>
      </c>
      <c r="AH4540" s="33">
        <f t="shared" si="897"/>
        <v>0</v>
      </c>
      <c r="AI4540" s="33">
        <f t="shared" si="897"/>
        <v>0</v>
      </c>
      <c r="AJ4540" s="33">
        <f t="shared" si="897"/>
        <v>1</v>
      </c>
      <c r="AK4540" s="33">
        <f t="shared" si="897"/>
        <v>13</v>
      </c>
      <c r="AL4540" s="33">
        <f t="shared" si="897"/>
        <v>10</v>
      </c>
      <c r="AM4540" s="33">
        <f t="shared" si="897"/>
        <v>0</v>
      </c>
      <c r="AN4540" s="33">
        <f t="shared" si="897"/>
        <v>4</v>
      </c>
      <c r="AO4540" s="33">
        <f t="shared" si="897"/>
        <v>8</v>
      </c>
      <c r="AP4540" s="33">
        <f t="shared" si="897"/>
        <v>0</v>
      </c>
      <c r="AQ4540" s="33">
        <f t="shared" si="897"/>
        <v>0</v>
      </c>
      <c r="AR4540" s="33">
        <f t="shared" si="897"/>
        <v>0</v>
      </c>
      <c r="AS4540" s="33">
        <f t="shared" si="897"/>
        <v>0</v>
      </c>
      <c r="AT4540" s="33">
        <f t="shared" si="897"/>
        <v>0</v>
      </c>
      <c r="AU4540" s="33">
        <f t="shared" si="897"/>
        <v>0</v>
      </c>
      <c r="AV4540" s="33">
        <f t="shared" si="897"/>
        <v>0</v>
      </c>
      <c r="AW4540" s="33">
        <f t="shared" si="897"/>
        <v>0</v>
      </c>
      <c r="AX4540" s="33">
        <f t="shared" si="897"/>
        <v>0</v>
      </c>
      <c r="AY4540" s="33">
        <f t="shared" si="897"/>
        <v>0</v>
      </c>
      <c r="AZ4540" s="10"/>
      <c r="BA4540" s="10"/>
    </row>
    <row r="4541" spans="1:53" ht="15" customHeight="1" x14ac:dyDescent="0.2">
      <c r="A4541" s="44"/>
      <c r="B4541" s="44"/>
      <c r="C4541" s="44"/>
      <c r="D4541" s="44"/>
      <c r="E4541" s="44"/>
      <c r="F4541" s="44"/>
      <c r="G4541" s="44"/>
      <c r="H4541" s="44"/>
      <c r="I4541" s="44"/>
      <c r="J4541" s="44"/>
      <c r="K4541" s="44"/>
      <c r="L4541" s="44"/>
      <c r="M4541" s="44"/>
      <c r="N4541" s="44"/>
      <c r="O4541" s="44"/>
      <c r="P4541" s="44"/>
      <c r="Q4541" s="44"/>
      <c r="R4541" s="44"/>
      <c r="S4541" s="44"/>
      <c r="T4541" s="44"/>
      <c r="U4541" s="44"/>
      <c r="V4541" s="44"/>
      <c r="W4541" s="44"/>
      <c r="X4541" s="44"/>
    </row>
    <row r="4542" spans="1:53" ht="15" customHeight="1" x14ac:dyDescent="0.2">
      <c r="A4542" s="44"/>
      <c r="B4542" s="44"/>
      <c r="C4542" s="44"/>
      <c r="D4542" s="44"/>
      <c r="E4542" s="44"/>
      <c r="F4542" s="44"/>
      <c r="G4542" s="44"/>
      <c r="H4542" s="44"/>
      <c r="I4542" s="44"/>
      <c r="J4542" s="44"/>
      <c r="K4542" s="44"/>
      <c r="L4542" s="44"/>
      <c r="M4542" s="44"/>
      <c r="N4542" s="44"/>
      <c r="O4542" s="44"/>
      <c r="P4542" s="44"/>
      <c r="Q4542" s="44"/>
      <c r="R4542" s="44"/>
      <c r="S4542" s="44"/>
      <c r="T4542" s="44"/>
      <c r="U4542" s="44"/>
      <c r="V4542" s="44"/>
      <c r="W4542" s="44"/>
      <c r="X4542" s="44"/>
    </row>
    <row r="4543" spans="1:53" ht="15" customHeight="1" x14ac:dyDescent="0.2">
      <c r="A4543" s="44"/>
      <c r="B4543" s="44"/>
      <c r="C4543" s="44"/>
      <c r="D4543" s="44"/>
      <c r="E4543" s="44"/>
      <c r="F4543" s="44"/>
      <c r="G4543" s="44"/>
      <c r="H4543" s="44"/>
      <c r="I4543" s="44"/>
      <c r="J4543" s="44"/>
      <c r="K4543" s="44"/>
      <c r="L4543" s="44"/>
      <c r="M4543" s="44"/>
      <c r="N4543" s="44"/>
      <c r="O4543" s="44"/>
      <c r="P4543" s="44"/>
      <c r="Q4543" s="44"/>
      <c r="R4543" s="44"/>
      <c r="S4543" s="44"/>
      <c r="T4543" s="44"/>
      <c r="U4543" s="44"/>
      <c r="V4543" s="44"/>
      <c r="W4543" s="44"/>
      <c r="X4543" s="44"/>
    </row>
    <row r="4544" spans="1:53" ht="15" customHeight="1" x14ac:dyDescent="0.2">
      <c r="A4544" s="45"/>
      <c r="B4544" s="45"/>
      <c r="C4544" s="45"/>
      <c r="D4544" s="45"/>
      <c r="E4544" s="45"/>
      <c r="F4544" s="45"/>
      <c r="G4544" s="45"/>
      <c r="H4544" s="45"/>
      <c r="I4544" s="44"/>
      <c r="J4544" s="44"/>
      <c r="K4544" s="44"/>
      <c r="L4544" s="44"/>
      <c r="M4544" s="44"/>
      <c r="N4544" s="44"/>
      <c r="O4544" s="44"/>
      <c r="P4544" s="44"/>
      <c r="Q4544" s="44"/>
      <c r="R4544" s="44"/>
      <c r="S4544" s="44"/>
      <c r="T4544" s="44"/>
      <c r="U4544" s="44"/>
      <c r="V4544" s="44"/>
      <c r="W4544" s="44"/>
      <c r="X4544" s="44"/>
    </row>
    <row r="4545" spans="1:27" ht="15" customHeight="1" x14ac:dyDescent="0.2">
      <c r="A4545" s="45"/>
      <c r="B4545" s="45"/>
      <c r="C4545" s="45"/>
      <c r="D4545" s="45"/>
      <c r="E4545" s="45"/>
      <c r="F4545" s="45"/>
      <c r="G4545" s="45"/>
      <c r="H4545" s="45"/>
      <c r="I4545" s="44"/>
      <c r="J4545" s="44"/>
      <c r="K4545" s="44"/>
      <c r="L4545" s="46"/>
      <c r="M4545" s="46"/>
      <c r="N4545" s="46"/>
      <c r="O4545" s="46"/>
      <c r="P4545" s="46"/>
      <c r="Q4545" s="46"/>
      <c r="R4545" s="46"/>
      <c r="S4545" s="46"/>
      <c r="T4545" s="46"/>
      <c r="U4545" s="46"/>
      <c r="V4545" s="46"/>
      <c r="W4545" s="46"/>
      <c r="X4545" s="46"/>
      <c r="Y4545" s="46"/>
      <c r="Z4545" s="46"/>
      <c r="AA4545" s="46"/>
    </row>
    <row r="4546" spans="1:27" ht="15" customHeight="1" x14ac:dyDescent="0.6">
      <c r="A4546" s="45"/>
      <c r="B4546" s="47" t="s">
        <v>88</v>
      </c>
      <c r="C4546" s="48"/>
      <c r="D4546" s="48"/>
      <c r="E4546" s="48"/>
      <c r="F4546" s="48"/>
      <c r="G4546" s="48"/>
      <c r="H4546" s="45"/>
      <c r="I4546" s="44"/>
      <c r="J4546" s="44"/>
      <c r="K4546" s="44"/>
      <c r="L4546" s="46"/>
      <c r="M4546" s="46"/>
      <c r="N4546" s="46"/>
      <c r="O4546" s="46"/>
      <c r="P4546" s="46"/>
      <c r="Q4546" s="46"/>
      <c r="R4546" s="46"/>
      <c r="S4546" s="46"/>
      <c r="T4546" s="46"/>
      <c r="U4546" s="46"/>
      <c r="V4546" s="46"/>
      <c r="W4546" s="46"/>
      <c r="X4546" s="46"/>
      <c r="Y4546" s="46"/>
      <c r="Z4546" s="46"/>
      <c r="AA4546" s="46"/>
    </row>
    <row r="4547" spans="1:27" ht="15" customHeight="1" x14ac:dyDescent="0.2">
      <c r="A4547" s="45"/>
      <c r="B4547" s="49" t="s">
        <v>89</v>
      </c>
      <c r="C4547" s="33" t="s">
        <v>90</v>
      </c>
      <c r="D4547" s="33" t="s">
        <v>91</v>
      </c>
      <c r="E4547" s="33" t="s">
        <v>92</v>
      </c>
      <c r="F4547" s="50"/>
      <c r="G4547" s="50" t="s">
        <v>93</v>
      </c>
      <c r="H4547" s="45"/>
      <c r="I4547" s="44"/>
      <c r="J4547" s="44"/>
      <c r="K4547" s="44"/>
      <c r="L4547" s="46"/>
      <c r="M4547" s="46"/>
      <c r="N4547" s="46"/>
      <c r="O4547" s="46"/>
      <c r="P4547" s="46"/>
      <c r="Q4547" s="46"/>
      <c r="R4547" s="46"/>
      <c r="S4547" s="46"/>
      <c r="T4547" s="46"/>
      <c r="U4547" s="46"/>
      <c r="V4547" s="46"/>
      <c r="W4547" s="46"/>
      <c r="Y4547" s="51" t="s">
        <v>94</v>
      </c>
      <c r="Z4547" s="52"/>
      <c r="AA4547" s="52"/>
    </row>
    <row r="4548" spans="1:27" ht="15" customHeight="1" x14ac:dyDescent="0.2">
      <c r="A4548" s="45"/>
      <c r="B4548" s="53" t="s">
        <v>3</v>
      </c>
      <c r="C4548" s="15">
        <f>D4540</f>
        <v>34</v>
      </c>
      <c r="D4548" s="54">
        <f>S4551*C4548</f>
        <v>23800</v>
      </c>
      <c r="E4548" s="34">
        <f>T4550*C4548</f>
        <v>16864</v>
      </c>
      <c r="F4548" s="45"/>
      <c r="G4548" s="45"/>
      <c r="H4548" s="45"/>
      <c r="I4548" s="44"/>
      <c r="J4548" s="44"/>
      <c r="K4548" s="44"/>
      <c r="L4548" s="46"/>
      <c r="M4548" s="51" t="s">
        <v>95</v>
      </c>
      <c r="N4548" s="52"/>
      <c r="O4548" s="52"/>
      <c r="P4548" s="52"/>
      <c r="Q4548" s="52"/>
      <c r="R4548" s="51" t="s">
        <v>96</v>
      </c>
      <c r="S4548" s="52"/>
      <c r="T4548" s="46"/>
      <c r="U4548" s="51" t="s">
        <v>97</v>
      </c>
      <c r="V4548" s="52"/>
      <c r="W4548" s="46"/>
      <c r="Y4548" s="6" t="s">
        <v>98</v>
      </c>
      <c r="Z4548" s="55"/>
      <c r="AA4548" s="56"/>
    </row>
    <row r="4549" spans="1:27" ht="15" customHeight="1" x14ac:dyDescent="0.2">
      <c r="A4549" s="45"/>
      <c r="B4549" s="53" t="s">
        <v>99</v>
      </c>
      <c r="C4549" s="15">
        <f>E4540</f>
        <v>29</v>
      </c>
      <c r="D4549" s="54">
        <f>S4550*C4549</f>
        <v>20300</v>
      </c>
      <c r="E4549" s="34">
        <f>T4551*C4549</f>
        <v>14384</v>
      </c>
      <c r="F4549" s="45"/>
      <c r="G4549" s="45"/>
      <c r="H4549" s="45"/>
      <c r="I4549" s="44"/>
      <c r="J4549" s="44"/>
      <c r="K4549" s="44"/>
      <c r="L4549" s="46"/>
      <c r="M4549" s="6" t="s">
        <v>100</v>
      </c>
      <c r="N4549" s="52"/>
      <c r="O4549" s="52"/>
      <c r="P4549" s="52"/>
      <c r="Q4549" s="52"/>
      <c r="R4549" s="6"/>
      <c r="S4549" s="55" t="s">
        <v>101</v>
      </c>
      <c r="T4549" s="295"/>
      <c r="U4549" s="57" t="s">
        <v>102</v>
      </c>
      <c r="V4549" s="58">
        <f t="shared" ref="V4549:V4560" si="898">W4549*1.303</f>
        <v>8800.4619999999995</v>
      </c>
      <c r="W4549" s="59">
        <v>6754</v>
      </c>
      <c r="Y4549" s="60" t="s">
        <v>31</v>
      </c>
      <c r="Z4549" s="55">
        <f>AA4549*1.318</f>
        <v>6853.6</v>
      </c>
      <c r="AA4549" s="56">
        <v>5200</v>
      </c>
    </row>
    <row r="4550" spans="1:27" ht="15" customHeight="1" x14ac:dyDescent="0.2">
      <c r="A4550" s="45"/>
      <c r="B4550" s="53" t="s">
        <v>103</v>
      </c>
      <c r="C4550" s="15">
        <f>F4540</f>
        <v>18</v>
      </c>
      <c r="D4550" s="54">
        <f>S4553*C4550</f>
        <v>18000</v>
      </c>
      <c r="E4550" s="34">
        <f>T4552*C4550</f>
        <v>11790</v>
      </c>
      <c r="F4550" s="45"/>
      <c r="G4550" s="45"/>
      <c r="H4550" s="61"/>
      <c r="I4550" s="44"/>
      <c r="J4550" s="44"/>
      <c r="K4550" s="44"/>
      <c r="L4550" s="46"/>
      <c r="M4550" s="6"/>
      <c r="N4550" s="52"/>
      <c r="O4550" s="52"/>
      <c r="P4550" s="52"/>
      <c r="Q4550" s="52"/>
      <c r="R4550" s="6" t="s">
        <v>104</v>
      </c>
      <c r="S4550" s="55">
        <v>700</v>
      </c>
      <c r="T4550" s="295">
        <v>496</v>
      </c>
      <c r="U4550" s="57" t="s">
        <v>105</v>
      </c>
      <c r="V4550" s="58">
        <f t="shared" si="898"/>
        <v>8800.4619999999995</v>
      </c>
      <c r="W4550" s="62">
        <v>6754</v>
      </c>
      <c r="Y4550" s="6" t="s">
        <v>33</v>
      </c>
      <c r="Z4550" s="55">
        <f t="shared" ref="Z4550:Z4551" si="899">AA4550*1.318</f>
        <v>6853.6</v>
      </c>
      <c r="AA4550" s="56">
        <v>5200</v>
      </c>
    </row>
    <row r="4551" spans="1:27" ht="15" customHeight="1" x14ac:dyDescent="0.2">
      <c r="A4551" s="45"/>
      <c r="B4551" s="53" t="s">
        <v>106</v>
      </c>
      <c r="C4551" s="15">
        <f>G4540</f>
        <v>3</v>
      </c>
      <c r="D4551" s="54">
        <f>S4553*C4551</f>
        <v>3000</v>
      </c>
      <c r="E4551" s="34">
        <f>T4553*C4551</f>
        <v>1965</v>
      </c>
      <c r="F4551" s="45"/>
      <c r="G4551" s="45"/>
      <c r="H4551" s="45"/>
      <c r="I4551" s="44"/>
      <c r="J4551" s="44"/>
      <c r="K4551" s="44"/>
      <c r="L4551" s="46"/>
      <c r="M4551" s="6" t="s">
        <v>107</v>
      </c>
      <c r="N4551" s="52"/>
      <c r="O4551" s="52"/>
      <c r="P4551" s="52"/>
      <c r="Q4551" s="52"/>
      <c r="R4551" s="6" t="s">
        <v>108</v>
      </c>
      <c r="S4551" s="55">
        <v>700</v>
      </c>
      <c r="T4551" s="295">
        <v>496</v>
      </c>
      <c r="U4551" s="6" t="s">
        <v>109</v>
      </c>
      <c r="V4551" s="58">
        <f t="shared" si="898"/>
        <v>4560.5</v>
      </c>
      <c r="W4551" s="59">
        <v>3500</v>
      </c>
      <c r="Y4551" s="6" t="s">
        <v>32</v>
      </c>
      <c r="Z4551" s="55">
        <f t="shared" si="899"/>
        <v>6853.6</v>
      </c>
      <c r="AA4551" s="56">
        <v>5200</v>
      </c>
    </row>
    <row r="4552" spans="1:27" ht="15" customHeight="1" x14ac:dyDescent="0.2">
      <c r="A4552" s="45"/>
      <c r="B4552" s="53" t="s">
        <v>7</v>
      </c>
      <c r="C4552" s="15">
        <f>H4540</f>
        <v>2</v>
      </c>
      <c r="D4552" s="54">
        <f>S4555*C4552</f>
        <v>2461.1999999999998</v>
      </c>
      <c r="E4552" s="34">
        <f>T4555*C4552</f>
        <v>1758</v>
      </c>
      <c r="F4552" s="45"/>
      <c r="G4552" s="45"/>
      <c r="H4552" s="45"/>
      <c r="I4552" s="44"/>
      <c r="J4552" s="44"/>
      <c r="K4552" s="44"/>
      <c r="L4552" s="46"/>
      <c r="M4552" s="6" t="s">
        <v>110</v>
      </c>
      <c r="N4552" s="55">
        <f>P4552*1.375</f>
        <v>1650</v>
      </c>
      <c r="O4552" s="52"/>
      <c r="P4552" s="63">
        <v>1200</v>
      </c>
      <c r="Q4552" s="52"/>
      <c r="R4552" s="6" t="s">
        <v>111</v>
      </c>
      <c r="S4552" s="55">
        <v>1000</v>
      </c>
      <c r="T4552" s="295">
        <v>655</v>
      </c>
      <c r="U4552" s="57" t="s">
        <v>112</v>
      </c>
      <c r="V4552" s="58">
        <f t="shared" si="898"/>
        <v>2300.0556000000001</v>
      </c>
      <c r="W4552" s="62">
        <v>1765.2</v>
      </c>
      <c r="Y4552" s="6" t="s">
        <v>42</v>
      </c>
      <c r="Z4552" s="55">
        <f t="shared" ref="Z4552:Z4557" si="900">AA4552*1.32</f>
        <v>7260</v>
      </c>
      <c r="AA4552" s="56">
        <v>5500</v>
      </c>
    </row>
    <row r="4553" spans="1:27" ht="15" customHeight="1" x14ac:dyDescent="0.2">
      <c r="A4553" s="45"/>
      <c r="B4553" s="53" t="s">
        <v>8</v>
      </c>
      <c r="C4553" s="15">
        <f>I4540</f>
        <v>0</v>
      </c>
      <c r="D4553" s="54">
        <f>S4554*C4553</f>
        <v>0</v>
      </c>
      <c r="E4553" s="34">
        <f>T4554*C4553</f>
        <v>0</v>
      </c>
      <c r="F4553" s="45"/>
      <c r="G4553" s="45"/>
      <c r="H4553" s="45"/>
      <c r="I4553" s="44"/>
      <c r="J4553" s="44"/>
      <c r="K4553" s="44"/>
      <c r="L4553" s="46"/>
      <c r="M4553" s="6" t="s">
        <v>27</v>
      </c>
      <c r="N4553" s="55">
        <f>P4553*1.411</f>
        <v>1552.1000000000001</v>
      </c>
      <c r="O4553" s="52"/>
      <c r="P4553" s="64">
        <v>1100</v>
      </c>
      <c r="Q4553" s="65"/>
      <c r="R4553" s="6" t="s">
        <v>113</v>
      </c>
      <c r="S4553" s="55">
        <v>1000</v>
      </c>
      <c r="T4553" s="295">
        <v>655</v>
      </c>
      <c r="U4553" s="57" t="s">
        <v>114</v>
      </c>
      <c r="V4553" s="58">
        <f t="shared" si="898"/>
        <v>1070.31026</v>
      </c>
      <c r="W4553" s="59">
        <v>821.42</v>
      </c>
      <c r="Y4553" s="6" t="s">
        <v>115</v>
      </c>
      <c r="Z4553" s="55">
        <f t="shared" si="900"/>
        <v>7260</v>
      </c>
      <c r="AA4553" s="56">
        <v>5500</v>
      </c>
    </row>
    <row r="4554" spans="1:27" ht="15" customHeight="1" x14ac:dyDescent="0.2">
      <c r="A4554" s="45"/>
      <c r="B4554" s="53" t="s">
        <v>116</v>
      </c>
      <c r="C4554" s="15">
        <f>J4540</f>
        <v>0</v>
      </c>
      <c r="D4554" s="54">
        <f t="shared" ref="D4554:D4555" si="901">S4559*C4554</f>
        <v>0</v>
      </c>
      <c r="E4554" s="34">
        <f t="shared" ref="E4554:E4555" si="902">D4617*C4554</f>
        <v>0</v>
      </c>
      <c r="F4554" s="45"/>
      <c r="G4554" s="45"/>
      <c r="H4554" s="45"/>
      <c r="I4554" s="44"/>
      <c r="J4554" s="44"/>
      <c r="K4554" s="44"/>
      <c r="L4554" s="46"/>
      <c r="M4554" s="6" t="s">
        <v>28</v>
      </c>
      <c r="N4554" s="55">
        <f t="shared" ref="N4554:N4558" si="903">P4554*1.4</f>
        <v>1260</v>
      </c>
      <c r="O4554" s="52"/>
      <c r="P4554" s="64">
        <v>900</v>
      </c>
      <c r="Q4554" s="65"/>
      <c r="R4554" s="6" t="s">
        <v>117</v>
      </c>
      <c r="S4554" s="55">
        <v>1600</v>
      </c>
      <c r="T4554" s="296">
        <v>1285</v>
      </c>
      <c r="U4554" s="66" t="s">
        <v>118</v>
      </c>
      <c r="V4554" s="58">
        <f t="shared" si="898"/>
        <v>1240.1953999999998</v>
      </c>
      <c r="W4554" s="62">
        <v>951.8</v>
      </c>
      <c r="Y4554" s="6" t="s">
        <v>119</v>
      </c>
      <c r="Z4554" s="55">
        <f>AA4554*1.318</f>
        <v>6853.6</v>
      </c>
      <c r="AA4554" s="56">
        <v>5200</v>
      </c>
    </row>
    <row r="4555" spans="1:27" ht="15" customHeight="1" x14ac:dyDescent="0.2">
      <c r="A4555" s="45"/>
      <c r="B4555" s="53" t="s">
        <v>10</v>
      </c>
      <c r="C4555" s="15">
        <f>K4540</f>
        <v>7</v>
      </c>
      <c r="D4555" s="54">
        <f t="shared" si="901"/>
        <v>25139.519999999997</v>
      </c>
      <c r="E4555" s="34">
        <f>T4560*C4555</f>
        <v>17458</v>
      </c>
      <c r="F4555" s="45"/>
      <c r="G4555" s="45"/>
      <c r="H4555" s="45"/>
      <c r="I4555" s="44"/>
      <c r="J4555" s="44"/>
      <c r="K4555" s="44"/>
      <c r="L4555" s="46"/>
      <c r="M4555" s="6" t="s">
        <v>120</v>
      </c>
      <c r="N4555" s="55">
        <f t="shared" si="903"/>
        <v>1889.9999999999998</v>
      </c>
      <c r="O4555" s="52"/>
      <c r="P4555" s="67">
        <v>1350</v>
      </c>
      <c r="Q4555" s="65"/>
      <c r="R4555" s="6" t="s">
        <v>121</v>
      </c>
      <c r="S4555" s="55">
        <f>T4555*1.4</f>
        <v>1230.5999999999999</v>
      </c>
      <c r="T4555" s="295">
        <v>879</v>
      </c>
      <c r="U4555" s="6" t="s">
        <v>122</v>
      </c>
      <c r="V4555" s="58">
        <f t="shared" si="898"/>
        <v>8404.35</v>
      </c>
      <c r="W4555" s="59">
        <v>6450</v>
      </c>
      <c r="Y4555" s="6" t="s">
        <v>123</v>
      </c>
      <c r="Z4555" s="55">
        <f t="shared" si="900"/>
        <v>10560</v>
      </c>
      <c r="AA4555" s="56">
        <v>8000</v>
      </c>
    </row>
    <row r="4556" spans="1:27" ht="15" customHeight="1" thickBot="1" x14ac:dyDescent="0.25">
      <c r="A4556" s="45"/>
      <c r="B4556" s="53" t="s">
        <v>124</v>
      </c>
      <c r="C4556" s="15">
        <f>L4540</f>
        <v>6</v>
      </c>
      <c r="D4556" s="54">
        <f>S4556*C4556</f>
        <v>6618.24</v>
      </c>
      <c r="E4556" s="34">
        <f>T4556*C4556</f>
        <v>4596</v>
      </c>
      <c r="F4556" s="68" t="s">
        <v>92</v>
      </c>
      <c r="G4556" s="69"/>
      <c r="H4556" s="45"/>
      <c r="I4556" s="44"/>
      <c r="J4556" s="44"/>
      <c r="K4556" s="44"/>
      <c r="L4556" s="46"/>
      <c r="M4556" s="6" t="s">
        <v>125</v>
      </c>
      <c r="N4556" s="55">
        <f t="shared" si="903"/>
        <v>1889.9999999999998</v>
      </c>
      <c r="O4556" s="52"/>
      <c r="P4556" s="67">
        <v>1350</v>
      </c>
      <c r="Q4556" s="65"/>
      <c r="R4556" s="6" t="s">
        <v>126</v>
      </c>
      <c r="S4556" s="55">
        <f>T4556*1.44</f>
        <v>1103.04</v>
      </c>
      <c r="T4556" s="295">
        <v>766</v>
      </c>
      <c r="U4556" s="6" t="s">
        <v>127</v>
      </c>
      <c r="V4556" s="58">
        <f t="shared" si="898"/>
        <v>0</v>
      </c>
      <c r="W4556" s="70"/>
      <c r="Y4556" s="6" t="s">
        <v>128</v>
      </c>
      <c r="Z4556" s="55">
        <f t="shared" si="900"/>
        <v>10560</v>
      </c>
      <c r="AA4556" s="56">
        <v>8000</v>
      </c>
    </row>
    <row r="4557" spans="1:27" ht="15" customHeight="1" thickTop="1" x14ac:dyDescent="0.2">
      <c r="A4557" s="45"/>
      <c r="B4557" s="53" t="s">
        <v>129</v>
      </c>
      <c r="C4557" s="15">
        <f>M4540</f>
        <v>0</v>
      </c>
      <c r="D4557" s="54">
        <f t="shared" ref="D4557:D4558" si="904">S4561*C4557</f>
        <v>0</v>
      </c>
      <c r="E4557" s="34">
        <f t="shared" ref="E4557:E4558" si="905">D4619*C4557</f>
        <v>0</v>
      </c>
      <c r="F4557" s="68" t="s">
        <v>130</v>
      </c>
      <c r="G4557" s="71">
        <f>D4601*0.33</f>
        <v>92104.746228000004</v>
      </c>
      <c r="H4557" s="45"/>
      <c r="I4557" s="44"/>
      <c r="J4557" s="44"/>
      <c r="K4557" s="44"/>
      <c r="L4557" s="46"/>
      <c r="M4557" s="6" t="s">
        <v>131</v>
      </c>
      <c r="N4557" s="55">
        <f t="shared" si="903"/>
        <v>700</v>
      </c>
      <c r="O4557" s="52"/>
      <c r="P4557" s="67">
        <v>500</v>
      </c>
      <c r="Q4557" s="65"/>
      <c r="R4557" s="6"/>
      <c r="S4557" s="55"/>
      <c r="T4557" s="297"/>
      <c r="U4557" s="57" t="s">
        <v>132</v>
      </c>
      <c r="V4557" s="58">
        <f t="shared" si="898"/>
        <v>8800.4619999999995</v>
      </c>
      <c r="W4557" s="70">
        <v>6754</v>
      </c>
      <c r="Y4557" s="6" t="s">
        <v>133</v>
      </c>
      <c r="Z4557" s="55">
        <f t="shared" si="900"/>
        <v>7260</v>
      </c>
      <c r="AA4557" s="56">
        <v>5500</v>
      </c>
    </row>
    <row r="4558" spans="1:27" ht="15" customHeight="1" x14ac:dyDescent="0.2">
      <c r="A4558" s="45"/>
      <c r="B4558" s="53" t="s">
        <v>134</v>
      </c>
      <c r="C4558" s="15">
        <f>N4540</f>
        <v>2</v>
      </c>
      <c r="D4558" s="54">
        <f t="shared" si="904"/>
        <v>14400</v>
      </c>
      <c r="E4558" s="34">
        <f t="shared" si="905"/>
        <v>8860</v>
      </c>
      <c r="F4558" s="68" t="s">
        <v>135</v>
      </c>
      <c r="G4558" s="72">
        <f>D4601-F4601</f>
        <v>279105.2916</v>
      </c>
      <c r="H4558" s="45"/>
      <c r="I4558" s="44"/>
      <c r="J4558" s="44"/>
      <c r="K4558" s="44"/>
      <c r="L4558" s="46"/>
      <c r="M4558" s="6" t="s">
        <v>136</v>
      </c>
      <c r="N4558" s="55">
        <f t="shared" si="903"/>
        <v>1400</v>
      </c>
      <c r="O4558" s="52"/>
      <c r="P4558" s="67">
        <v>1000</v>
      </c>
      <c r="Q4558" s="65"/>
      <c r="R4558" s="6"/>
      <c r="S4558" s="55"/>
      <c r="T4558" s="297"/>
      <c r="U4558" s="57" t="s">
        <v>137</v>
      </c>
      <c r="V4558" s="58">
        <f t="shared" si="898"/>
        <v>6350.8220000000001</v>
      </c>
      <c r="W4558" s="73">
        <v>4874</v>
      </c>
      <c r="Y4558" s="6" t="s">
        <v>39</v>
      </c>
      <c r="Z4558" s="55">
        <f>AA4558*1.321</f>
        <v>8454.4</v>
      </c>
      <c r="AA4558" s="56">
        <v>6400</v>
      </c>
    </row>
    <row r="4559" spans="1:27" ht="15" customHeight="1" x14ac:dyDescent="0.35">
      <c r="A4559" s="45"/>
      <c r="B4559" s="53" t="s">
        <v>138</v>
      </c>
      <c r="C4559" s="15">
        <f>P4540</f>
        <v>0</v>
      </c>
      <c r="D4559" s="54">
        <f>S4564*C4559</f>
        <v>0</v>
      </c>
      <c r="E4559" s="34">
        <f>D4622*C4559</f>
        <v>0</v>
      </c>
      <c r="F4559" s="68" t="s">
        <v>139</v>
      </c>
      <c r="G4559" s="74">
        <f>D4601-E4601</f>
        <v>82277.091599999985</v>
      </c>
      <c r="H4559" s="45"/>
      <c r="I4559" s="44"/>
      <c r="J4559" s="44"/>
      <c r="K4559" s="44"/>
      <c r="L4559" s="46"/>
      <c r="M4559" s="6" t="s">
        <v>140</v>
      </c>
      <c r="N4559" s="55"/>
      <c r="O4559" s="52"/>
      <c r="P4559" s="67"/>
      <c r="Q4559" s="65"/>
      <c r="R4559" s="6" t="s">
        <v>141</v>
      </c>
      <c r="S4559" s="55">
        <v>1850.8</v>
      </c>
      <c r="T4559" s="295">
        <v>1322</v>
      </c>
      <c r="U4559" s="57" t="s">
        <v>142</v>
      </c>
      <c r="V4559" s="58">
        <f t="shared" si="898"/>
        <v>8800.4619999999995</v>
      </c>
      <c r="W4559" s="73">
        <v>6754</v>
      </c>
      <c r="Y4559" s="6" t="s">
        <v>143</v>
      </c>
      <c r="Z4559" s="55">
        <f>AA4559*1.32</f>
        <v>3564</v>
      </c>
      <c r="AA4559" s="56">
        <v>2700</v>
      </c>
    </row>
    <row r="4560" spans="1:27" ht="15" customHeight="1" x14ac:dyDescent="0.2">
      <c r="A4560" s="45"/>
      <c r="B4560" s="53" t="s">
        <v>14</v>
      </c>
      <c r="C4560" s="15">
        <f>O4540</f>
        <v>0</v>
      </c>
      <c r="D4560" s="54">
        <f>S4563*C4560</f>
        <v>0</v>
      </c>
      <c r="E4560" s="34">
        <f>D4621*C4560</f>
        <v>0</v>
      </c>
      <c r="F4560" s="61"/>
      <c r="G4560" s="61"/>
      <c r="H4560" s="45"/>
      <c r="I4560" s="44"/>
      <c r="J4560" s="44"/>
      <c r="K4560" s="44"/>
      <c r="L4560" s="46"/>
      <c r="M4560" s="6"/>
      <c r="N4560" s="55"/>
      <c r="O4560" s="52"/>
      <c r="P4560" s="67"/>
      <c r="Q4560" s="65"/>
      <c r="R4560" s="6" t="s">
        <v>144</v>
      </c>
      <c r="S4560" s="55">
        <f>T4560*1.44</f>
        <v>3591.3599999999997</v>
      </c>
      <c r="T4560" s="295">
        <v>2494</v>
      </c>
      <c r="U4560" s="57" t="s">
        <v>145</v>
      </c>
      <c r="V4560" s="58">
        <f t="shared" si="898"/>
        <v>8800.4619999999995</v>
      </c>
      <c r="W4560" s="73">
        <v>6754</v>
      </c>
      <c r="AA4560" s="46"/>
    </row>
    <row r="4561" spans="1:27" ht="15" customHeight="1" x14ac:dyDescent="0.2">
      <c r="A4561" s="45"/>
      <c r="B4561" s="53" t="s">
        <v>16</v>
      </c>
      <c r="C4561" s="15">
        <f>Q4540</f>
        <v>0</v>
      </c>
      <c r="D4561" s="54">
        <f>S4566*C4561</f>
        <v>0</v>
      </c>
      <c r="E4561" s="34"/>
      <c r="F4561" s="61"/>
      <c r="G4561" s="61"/>
      <c r="H4561" s="45"/>
      <c r="I4561" s="44"/>
      <c r="J4561" s="44"/>
      <c r="K4561" s="44"/>
      <c r="L4561" s="46"/>
      <c r="M4561" s="6" t="s">
        <v>146</v>
      </c>
      <c r="N4561" s="55">
        <f t="shared" ref="N4561:N4562" si="906">P4561*1.4</f>
        <v>6020</v>
      </c>
      <c r="O4561" s="52"/>
      <c r="P4561" s="67">
        <v>4300</v>
      </c>
      <c r="Q4561" s="65"/>
      <c r="R4561" s="6" t="s">
        <v>147</v>
      </c>
      <c r="S4561" s="55">
        <v>6101.2</v>
      </c>
      <c r="T4561" s="295">
        <v>4380</v>
      </c>
      <c r="U4561" s="46"/>
      <c r="V4561" s="46"/>
      <c r="W4561" s="46"/>
      <c r="X4561" s="46"/>
      <c r="Y4561" s="46"/>
      <c r="Z4561" s="46"/>
    </row>
    <row r="4562" spans="1:27" ht="15" customHeight="1" x14ac:dyDescent="0.2">
      <c r="A4562" s="45"/>
      <c r="B4562" s="320" t="s">
        <v>148</v>
      </c>
      <c r="C4562" s="33"/>
      <c r="D4562" s="75">
        <f t="shared" ref="D4562:E4562" si="907">SUM(D4548:D4561)</f>
        <v>113718.96</v>
      </c>
      <c r="E4562" s="75">
        <f t="shared" si="907"/>
        <v>77675</v>
      </c>
      <c r="F4562" s="75"/>
      <c r="G4562" s="33"/>
      <c r="H4562" s="45"/>
      <c r="I4562" s="44"/>
      <c r="J4562" s="44"/>
      <c r="K4562" s="44"/>
      <c r="L4562" s="46"/>
      <c r="M4562" s="6" t="s">
        <v>149</v>
      </c>
      <c r="N4562" s="55">
        <f t="shared" si="906"/>
        <v>3360</v>
      </c>
      <c r="O4562" s="52"/>
      <c r="P4562" s="67">
        <v>2400</v>
      </c>
      <c r="Q4562" s="65"/>
      <c r="R4562" s="6" t="s">
        <v>150</v>
      </c>
      <c r="S4562" s="55">
        <v>7200</v>
      </c>
      <c r="T4562" s="295">
        <v>5120</v>
      </c>
      <c r="U4562" s="46"/>
      <c r="V4562" s="46"/>
      <c r="W4562" s="46"/>
      <c r="X4562" s="46"/>
      <c r="Y4562" s="46"/>
      <c r="Z4562" s="46"/>
      <c r="AA4562" s="46"/>
    </row>
    <row r="4563" spans="1:27" ht="15" customHeight="1" x14ac:dyDescent="0.2">
      <c r="A4563" s="45"/>
      <c r="B4563" s="317" t="s">
        <v>24</v>
      </c>
      <c r="C4563" s="319">
        <f>Y4540</f>
        <v>0</v>
      </c>
      <c r="D4563" s="54">
        <f t="shared" ref="D4563:D4565" si="908">V4552*C4563</f>
        <v>0</v>
      </c>
      <c r="E4563" s="34">
        <f t="shared" ref="E4563:E4565" si="909">W4552*C4563</f>
        <v>0</v>
      </c>
      <c r="F4563" s="45"/>
      <c r="G4563" s="45"/>
      <c r="H4563" s="45"/>
      <c r="I4563" s="44"/>
      <c r="J4563" s="44"/>
      <c r="K4563" s="44"/>
      <c r="L4563" s="46"/>
      <c r="M4563" s="6" t="s">
        <v>151</v>
      </c>
      <c r="N4563" s="55">
        <f>P4563*1.45</f>
        <v>6525</v>
      </c>
      <c r="O4563" s="52"/>
      <c r="P4563" s="67">
        <v>4500</v>
      </c>
      <c r="Q4563" s="65"/>
      <c r="R4563" s="6" t="s">
        <v>152</v>
      </c>
      <c r="S4563" s="55">
        <v>6900.6</v>
      </c>
      <c r="T4563" s="295">
        <v>4920</v>
      </c>
      <c r="U4563" s="46"/>
      <c r="V4563" s="46"/>
      <c r="W4563" s="46"/>
      <c r="X4563" s="46"/>
      <c r="Y4563" s="46"/>
      <c r="Z4563" s="46"/>
      <c r="AA4563" s="46"/>
    </row>
    <row r="4564" spans="1:27" ht="15" customHeight="1" x14ac:dyDescent="0.2">
      <c r="A4564" s="45"/>
      <c r="B4564" s="317" t="s">
        <v>153</v>
      </c>
      <c r="C4564" s="319">
        <f>Z4540</f>
        <v>0</v>
      </c>
      <c r="D4564" s="54">
        <f t="shared" si="908"/>
        <v>0</v>
      </c>
      <c r="E4564" s="34">
        <f t="shared" si="909"/>
        <v>0</v>
      </c>
      <c r="F4564" s="45"/>
      <c r="G4564" s="45"/>
      <c r="H4564" s="45"/>
      <c r="I4564" s="44"/>
      <c r="J4564" s="44"/>
      <c r="K4564" s="44"/>
      <c r="L4564" s="46"/>
      <c r="M4564" s="6" t="s">
        <v>154</v>
      </c>
      <c r="N4564" s="55">
        <f t="shared" ref="N4564:N4565" si="910">P4564*1.4</f>
        <v>5250</v>
      </c>
      <c r="O4564" s="52"/>
      <c r="P4564" s="67">
        <v>3750</v>
      </c>
      <c r="Q4564" s="65"/>
      <c r="R4564" s="6" t="s">
        <v>155</v>
      </c>
      <c r="S4564" s="55">
        <v>8050</v>
      </c>
      <c r="T4564" s="295">
        <v>5770</v>
      </c>
      <c r="U4564" s="46"/>
      <c r="V4564" s="46"/>
      <c r="W4564" s="46"/>
      <c r="X4564" s="46"/>
      <c r="Y4564" s="46"/>
      <c r="Z4564" s="46"/>
      <c r="AA4564" s="46"/>
    </row>
    <row r="4565" spans="1:27" ht="15" customHeight="1" x14ac:dyDescent="0.2">
      <c r="A4565" s="45"/>
      <c r="B4565" s="317" t="s">
        <v>26</v>
      </c>
      <c r="C4565" s="319">
        <f>AA4540</f>
        <v>4</v>
      </c>
      <c r="D4565" s="54">
        <f t="shared" si="908"/>
        <v>4960.7815999999993</v>
      </c>
      <c r="E4565" s="34">
        <f t="shared" si="909"/>
        <v>3807.2</v>
      </c>
      <c r="F4565" s="45"/>
      <c r="G4565" s="45"/>
      <c r="H4565" s="45"/>
      <c r="I4565" s="44"/>
      <c r="J4565" s="44"/>
      <c r="K4565" s="44"/>
      <c r="L4565" s="46"/>
      <c r="M4565" s="6" t="s">
        <v>156</v>
      </c>
      <c r="N4565" s="55">
        <f t="shared" si="910"/>
        <v>7419.9999999999991</v>
      </c>
      <c r="O4565" s="52"/>
      <c r="P4565" s="67">
        <v>5300</v>
      </c>
      <c r="Q4565" s="65"/>
      <c r="R4565" s="6" t="s">
        <v>157</v>
      </c>
      <c r="S4565" s="55">
        <v>8000</v>
      </c>
      <c r="T4565" s="295">
        <v>3600</v>
      </c>
      <c r="U4565" s="46"/>
      <c r="V4565" s="46"/>
      <c r="W4565" s="46"/>
      <c r="X4565" s="46"/>
      <c r="Y4565" s="46"/>
      <c r="Z4565" s="46"/>
      <c r="AA4565" s="46"/>
    </row>
    <row r="4566" spans="1:27" ht="15" customHeight="1" x14ac:dyDescent="0.2">
      <c r="A4566" s="45"/>
      <c r="B4566" s="318" t="s">
        <v>158</v>
      </c>
      <c r="C4566" s="319">
        <f>R4540</f>
        <v>0</v>
      </c>
      <c r="D4566" s="54">
        <f>V4549*C4566</f>
        <v>0</v>
      </c>
      <c r="E4566" s="34">
        <f t="shared" ref="E4566:E4568" si="911">J4615*C4566</f>
        <v>0</v>
      </c>
      <c r="F4566" s="45"/>
      <c r="G4566" s="45"/>
      <c r="H4566" s="45"/>
      <c r="I4566" s="44"/>
      <c r="J4566" s="44"/>
      <c r="K4566" s="44"/>
      <c r="L4566" s="46"/>
      <c r="M4566" s="6"/>
      <c r="N4566" s="55"/>
      <c r="O4566" s="52"/>
      <c r="P4566" s="67"/>
      <c r="Q4566" s="65"/>
      <c r="R4566" s="6" t="s">
        <v>16</v>
      </c>
      <c r="S4566" s="55">
        <v>1500</v>
      </c>
      <c r="T4566" s="298">
        <v>1300</v>
      </c>
      <c r="U4566" s="46"/>
      <c r="V4566" s="46"/>
      <c r="W4566" s="46"/>
      <c r="X4566" s="46"/>
      <c r="Y4566" s="46"/>
      <c r="Z4566" s="46"/>
      <c r="AA4566" s="46"/>
    </row>
    <row r="4567" spans="1:27" ht="15" customHeight="1" x14ac:dyDescent="0.2">
      <c r="A4567" s="45"/>
      <c r="B4567" s="321" t="s">
        <v>159</v>
      </c>
      <c r="C4567" s="15">
        <f>T4540</f>
        <v>1</v>
      </c>
      <c r="D4567" s="54">
        <f t="shared" ref="D4567:D4568" si="912">V4549*C4567</f>
        <v>8800.4619999999995</v>
      </c>
      <c r="E4567" s="34">
        <f t="shared" si="911"/>
        <v>6450</v>
      </c>
      <c r="F4567" s="45"/>
      <c r="G4567" s="45"/>
      <c r="H4567" s="45"/>
      <c r="I4567" s="44"/>
      <c r="J4567" s="44"/>
      <c r="K4567" s="44"/>
      <c r="L4567" s="46"/>
      <c r="M4567" s="6" t="s">
        <v>160</v>
      </c>
      <c r="N4567" s="55"/>
      <c r="O4567" s="52"/>
      <c r="P4567" s="67"/>
      <c r="Q4567" s="65"/>
      <c r="R4567" s="46"/>
      <c r="S4567" s="46"/>
      <c r="T4567" s="46"/>
      <c r="U4567" s="46"/>
      <c r="V4567" s="46"/>
      <c r="W4567" s="46"/>
      <c r="X4567" s="46"/>
      <c r="Y4567" s="46"/>
      <c r="Z4567" s="46"/>
      <c r="AA4567" s="46"/>
    </row>
    <row r="4568" spans="1:27" ht="15" customHeight="1" x14ac:dyDescent="0.2">
      <c r="A4568" s="45"/>
      <c r="B4568" s="79" t="s">
        <v>161</v>
      </c>
      <c r="C4568" s="80">
        <f>S4540</f>
        <v>0</v>
      </c>
      <c r="D4568" s="81">
        <f t="shared" si="912"/>
        <v>0</v>
      </c>
      <c r="E4568" s="34">
        <f t="shared" si="911"/>
        <v>0</v>
      </c>
      <c r="F4568" s="45"/>
      <c r="G4568" s="45"/>
      <c r="H4568" s="45"/>
      <c r="I4568" s="44"/>
      <c r="J4568" s="44"/>
      <c r="K4568" s="44"/>
      <c r="L4568" s="46"/>
      <c r="M4568" s="6"/>
      <c r="N4568" s="55"/>
      <c r="O4568" s="52"/>
      <c r="P4568" s="67"/>
      <c r="Q4568" s="65"/>
      <c r="R4568" s="46"/>
      <c r="S4568" s="46"/>
      <c r="T4568" s="46"/>
      <c r="U4568" s="46"/>
      <c r="V4568" s="46"/>
      <c r="W4568" s="46"/>
      <c r="X4568" s="46"/>
      <c r="Y4568" s="46"/>
      <c r="Z4568" s="46"/>
      <c r="AA4568" s="46"/>
    </row>
    <row r="4569" spans="1:27" ht="15" customHeight="1" x14ac:dyDescent="0.2">
      <c r="A4569" s="45"/>
      <c r="B4569" s="78" t="s">
        <v>20</v>
      </c>
      <c r="C4569" s="15">
        <f>U4540</f>
        <v>4</v>
      </c>
      <c r="D4569" s="81">
        <f>V4558*C4569</f>
        <v>25403.288</v>
      </c>
      <c r="E4569" s="34">
        <f>W4558*C4569</f>
        <v>19496</v>
      </c>
      <c r="F4569" s="45"/>
      <c r="G4569" s="45"/>
      <c r="H4569" s="45"/>
      <c r="I4569" s="44"/>
      <c r="J4569" s="44"/>
      <c r="K4569" s="44"/>
      <c r="L4569" s="46"/>
      <c r="M4569" s="6" t="s">
        <v>162</v>
      </c>
      <c r="N4569" s="55">
        <f>P4569*1.4</f>
        <v>1540</v>
      </c>
      <c r="O4569" s="52"/>
      <c r="P4569" s="67">
        <v>1100</v>
      </c>
      <c r="Q4569" s="65"/>
      <c r="R4569" s="46"/>
      <c r="S4569" s="46"/>
      <c r="T4569" s="46"/>
      <c r="U4569" s="46"/>
      <c r="V4569" s="46"/>
      <c r="W4569" s="46"/>
      <c r="X4569" s="46"/>
      <c r="Y4569" s="46"/>
      <c r="Z4569" s="46"/>
      <c r="AA4569" s="46"/>
    </row>
    <row r="4570" spans="1:27" ht="15" customHeight="1" x14ac:dyDescent="0.2">
      <c r="A4570" s="45"/>
      <c r="B4570" s="78" t="s">
        <v>163</v>
      </c>
      <c r="C4570" s="15">
        <f>V4540</f>
        <v>0</v>
      </c>
      <c r="D4570" s="81">
        <f t="shared" ref="D4570:D4571" si="913">V4552*C4570</f>
        <v>0</v>
      </c>
      <c r="E4570" s="34">
        <f>W4557*C4570</f>
        <v>0</v>
      </c>
      <c r="F4570" s="45"/>
      <c r="G4570" s="45"/>
      <c r="H4570" s="45"/>
      <c r="I4570" s="44"/>
      <c r="J4570" s="44"/>
      <c r="K4570" s="44"/>
      <c r="L4570" s="46"/>
      <c r="M4570" s="6" t="s">
        <v>164</v>
      </c>
      <c r="N4570" s="55">
        <f t="shared" ref="N4570:N4571" si="914">P4570*1.4</f>
        <v>1540</v>
      </c>
      <c r="O4570" s="52"/>
      <c r="P4570" s="67">
        <v>1100</v>
      </c>
      <c r="Q4570" s="65"/>
      <c r="R4570" s="46"/>
      <c r="S4570" s="46"/>
      <c r="T4570" s="46"/>
      <c r="U4570" s="46"/>
      <c r="V4570" s="46"/>
      <c r="W4570" s="46"/>
      <c r="X4570" s="46"/>
      <c r="Y4570" s="46"/>
      <c r="Z4570" s="46"/>
      <c r="AA4570" s="46"/>
    </row>
    <row r="4571" spans="1:27" ht="15" customHeight="1" x14ac:dyDescent="0.2">
      <c r="A4571" s="45"/>
      <c r="B4571" s="78" t="s">
        <v>165</v>
      </c>
      <c r="C4571" s="15">
        <f>W4540</f>
        <v>0</v>
      </c>
      <c r="D4571" s="81">
        <f t="shared" si="913"/>
        <v>0</v>
      </c>
      <c r="E4571" s="34">
        <f>J4620*C4571</f>
        <v>0</v>
      </c>
      <c r="F4571" s="45"/>
      <c r="G4571" s="45"/>
      <c r="H4571" s="45"/>
      <c r="I4571" s="44"/>
      <c r="J4571" s="44"/>
      <c r="K4571" s="44"/>
      <c r="L4571" s="46"/>
      <c r="M4571" s="6" t="s">
        <v>166</v>
      </c>
      <c r="N4571" s="55">
        <f t="shared" si="914"/>
        <v>1540</v>
      </c>
      <c r="O4571" s="52"/>
      <c r="P4571" s="67">
        <v>1100</v>
      </c>
      <c r="Q4571" s="65"/>
      <c r="R4571" s="46"/>
      <c r="S4571" s="46"/>
      <c r="T4571" s="46"/>
      <c r="U4571" s="46"/>
      <c r="V4571" s="46"/>
      <c r="W4571" s="46"/>
      <c r="X4571" s="46"/>
      <c r="Y4571" s="46"/>
      <c r="Z4571" s="46"/>
      <c r="AA4571" s="46"/>
    </row>
    <row r="4572" spans="1:27" ht="15" customHeight="1" x14ac:dyDescent="0.2">
      <c r="A4572" s="45"/>
      <c r="B4572" s="53" t="s">
        <v>23</v>
      </c>
      <c r="C4572" s="15">
        <f>X4540</f>
        <v>0</v>
      </c>
      <c r="D4572" s="81">
        <f>V4550*C4572</f>
        <v>0</v>
      </c>
      <c r="E4572" s="34">
        <f>W4550*C4572</f>
        <v>0</v>
      </c>
      <c r="F4572" s="45"/>
      <c r="G4572" s="45"/>
      <c r="H4572" s="45"/>
      <c r="I4572" s="44"/>
      <c r="J4572" s="44"/>
      <c r="K4572" s="44"/>
      <c r="L4572" s="46"/>
      <c r="M4572" s="6" t="s">
        <v>167</v>
      </c>
      <c r="N4572" s="55">
        <f>P4572*1.39</f>
        <v>1251</v>
      </c>
      <c r="O4572" s="52"/>
      <c r="P4572" s="67">
        <v>900</v>
      </c>
      <c r="Q4572" s="65"/>
      <c r="R4572" s="46"/>
      <c r="S4572" s="46"/>
      <c r="T4572" s="46"/>
      <c r="U4572" s="46"/>
      <c r="V4572" s="46"/>
      <c r="W4572" s="46"/>
      <c r="X4572" s="46"/>
      <c r="Y4572" s="46"/>
      <c r="Z4572" s="46"/>
      <c r="AA4572" s="46"/>
    </row>
    <row r="4573" spans="1:27" ht="15" customHeight="1" x14ac:dyDescent="0.2">
      <c r="A4573" s="45"/>
      <c r="B4573" s="49" t="s">
        <v>95</v>
      </c>
      <c r="C4573" s="33"/>
      <c r="D4573" s="75">
        <f t="shared" ref="D4573:E4573" si="915">SUM(D4563:D4572)</f>
        <v>39164.531600000002</v>
      </c>
      <c r="E4573" s="82">
        <f t="shared" si="915"/>
        <v>29753.200000000001</v>
      </c>
      <c r="F4573" s="45"/>
      <c r="G4573" s="45"/>
      <c r="H4573" s="45"/>
      <c r="I4573" s="44"/>
      <c r="J4573" s="44"/>
      <c r="K4573" s="44"/>
      <c r="L4573" s="46"/>
      <c r="M4573" s="6" t="s">
        <v>168</v>
      </c>
      <c r="N4573" s="55">
        <f>P4573*1.42</f>
        <v>852</v>
      </c>
      <c r="O4573" s="52"/>
      <c r="P4573" s="67">
        <v>600</v>
      </c>
      <c r="Q4573" s="65"/>
      <c r="R4573" s="46"/>
      <c r="S4573" s="46"/>
      <c r="T4573" s="46"/>
      <c r="U4573" s="46"/>
      <c r="V4573" s="46"/>
      <c r="W4573" s="46"/>
      <c r="X4573" s="46"/>
      <c r="Y4573" s="46"/>
      <c r="Z4573" s="46"/>
      <c r="AA4573" s="46"/>
    </row>
    <row r="4574" spans="1:27" ht="15" customHeight="1" x14ac:dyDescent="0.2">
      <c r="A4574" s="45"/>
      <c r="B4574" s="53" t="s">
        <v>36</v>
      </c>
      <c r="C4574" s="15">
        <f>AL4540</f>
        <v>10</v>
      </c>
      <c r="D4574" s="83">
        <f>N4569*C4574</f>
        <v>15400</v>
      </c>
      <c r="E4574" s="34">
        <f>P4569*C4574</f>
        <v>11000</v>
      </c>
      <c r="F4574" s="45"/>
      <c r="G4574" s="45"/>
      <c r="H4574" s="45"/>
      <c r="I4574" s="44"/>
      <c r="J4574" s="44"/>
      <c r="K4574" s="44"/>
      <c r="L4574" s="46"/>
      <c r="M4574" s="46"/>
      <c r="N4574" s="46"/>
      <c r="O4574" s="46"/>
      <c r="P4574" s="46"/>
      <c r="Q4574" s="46"/>
      <c r="R4574" s="46"/>
      <c r="S4574" s="46"/>
      <c r="T4574" s="46"/>
      <c r="U4574" s="46"/>
      <c r="V4574" s="46"/>
      <c r="W4574" s="46"/>
      <c r="X4574" s="46"/>
      <c r="Y4574" s="46"/>
      <c r="Z4574" s="46"/>
      <c r="AA4574" s="46"/>
    </row>
    <row r="4575" spans="1:27" ht="15" customHeight="1" x14ac:dyDescent="0.2">
      <c r="A4575" s="45"/>
      <c r="B4575" s="53" t="s">
        <v>35</v>
      </c>
      <c r="C4575" s="15">
        <f>AK4540</f>
        <v>13</v>
      </c>
      <c r="D4575" s="83">
        <f t="shared" ref="D4575:D4577" si="916">N4571*C4575</f>
        <v>20020</v>
      </c>
      <c r="E4575" s="34">
        <f t="shared" ref="E4575:E4577" si="917">P4571*C4575</f>
        <v>14300</v>
      </c>
      <c r="F4575" s="45"/>
      <c r="G4575" s="45"/>
      <c r="H4575" s="45"/>
      <c r="L4575" s="24"/>
      <c r="M4575" s="24"/>
      <c r="N4575" s="24"/>
      <c r="O4575" s="24"/>
      <c r="P4575" s="24"/>
      <c r="Q4575" s="24"/>
    </row>
    <row r="4576" spans="1:27" ht="15" customHeight="1" x14ac:dyDescent="0.2">
      <c r="A4576" s="45"/>
      <c r="B4576" s="84" t="s">
        <v>169</v>
      </c>
      <c r="C4576" s="15">
        <f>AM4540</f>
        <v>0</v>
      </c>
      <c r="D4576" s="83">
        <f t="shared" si="916"/>
        <v>0</v>
      </c>
      <c r="E4576" s="34">
        <f t="shared" si="917"/>
        <v>0</v>
      </c>
      <c r="F4576" s="85"/>
      <c r="G4576" s="45"/>
      <c r="H4576" s="45"/>
      <c r="L4576" s="24"/>
      <c r="M4576" s="24"/>
      <c r="N4576" s="24"/>
      <c r="O4576" s="24"/>
      <c r="P4576" s="24"/>
      <c r="Q4576" s="24"/>
    </row>
    <row r="4577" spans="1:17" ht="15" customHeight="1" x14ac:dyDescent="0.2">
      <c r="A4577" s="45"/>
      <c r="B4577" s="84" t="s">
        <v>38</v>
      </c>
      <c r="C4577" s="15">
        <f>AN4540</f>
        <v>4</v>
      </c>
      <c r="D4577" s="83">
        <f t="shared" si="916"/>
        <v>3408</v>
      </c>
      <c r="E4577" s="34">
        <f t="shared" si="917"/>
        <v>2400</v>
      </c>
      <c r="F4577" s="45"/>
      <c r="G4577" s="45"/>
      <c r="H4577" s="45"/>
      <c r="L4577" s="24"/>
      <c r="M4577" s="24"/>
      <c r="N4577" s="24"/>
      <c r="O4577" s="24"/>
      <c r="P4577" s="24"/>
      <c r="Q4577" s="24"/>
    </row>
    <row r="4578" spans="1:17" ht="15" customHeight="1" x14ac:dyDescent="0.2">
      <c r="A4578" s="45"/>
      <c r="B4578" s="84" t="s">
        <v>170</v>
      </c>
      <c r="C4578" s="15">
        <f>AO4540</f>
        <v>8</v>
      </c>
      <c r="D4578" s="83">
        <f>N4570*C4578</f>
        <v>12320</v>
      </c>
      <c r="E4578" s="34">
        <f>P4570*C4578</f>
        <v>8800</v>
      </c>
      <c r="F4578" s="45"/>
      <c r="G4578" s="45"/>
      <c r="H4578" s="45"/>
      <c r="L4578" s="24"/>
      <c r="M4578" s="24"/>
      <c r="N4578" s="24"/>
      <c r="O4578" s="24"/>
      <c r="P4578" s="24"/>
      <c r="Q4578" s="24"/>
    </row>
    <row r="4579" spans="1:17" ht="15" customHeight="1" x14ac:dyDescent="0.2">
      <c r="A4579" s="45"/>
      <c r="B4579" s="53" t="s">
        <v>31</v>
      </c>
      <c r="C4579" s="15">
        <f>AF4540</f>
        <v>1</v>
      </c>
      <c r="D4579" s="83">
        <f>N4561*C4579</f>
        <v>6020</v>
      </c>
      <c r="E4579" s="34">
        <f>P4561*C4579</f>
        <v>4300</v>
      </c>
      <c r="F4579" s="45"/>
      <c r="G4579" s="45"/>
      <c r="H4579" s="45"/>
    </row>
    <row r="4580" spans="1:17" ht="15" customHeight="1" x14ac:dyDescent="0.2">
      <c r="A4580" s="45"/>
      <c r="B4580" s="53" t="s">
        <v>171</v>
      </c>
      <c r="C4580" s="15">
        <f>AH4540</f>
        <v>0</v>
      </c>
      <c r="D4580" s="83">
        <f>N4561*C4580</f>
        <v>0</v>
      </c>
      <c r="E4580" s="34">
        <f>P4561*C4580</f>
        <v>0</v>
      </c>
      <c r="F4580" s="45"/>
      <c r="G4580" s="45"/>
      <c r="H4580" s="45"/>
      <c r="L4580" s="86" t="s">
        <v>172</v>
      </c>
    </row>
    <row r="4581" spans="1:17" ht="15" customHeight="1" x14ac:dyDescent="0.2">
      <c r="A4581" s="45"/>
      <c r="B4581" s="53" t="s">
        <v>151</v>
      </c>
      <c r="C4581" s="15">
        <f>AG4540</f>
        <v>3</v>
      </c>
      <c r="D4581" s="83">
        <f>N4563*C4581</f>
        <v>19575</v>
      </c>
      <c r="E4581" s="34">
        <f>P4563*C4581</f>
        <v>13500</v>
      </c>
      <c r="F4581" s="45"/>
      <c r="G4581" s="45"/>
      <c r="H4581" s="45"/>
    </row>
    <row r="4582" spans="1:17" ht="15" customHeight="1" x14ac:dyDescent="0.2">
      <c r="A4582" s="45"/>
      <c r="B4582" s="53" t="s">
        <v>173</v>
      </c>
      <c r="C4582" s="15">
        <f>AJ4540</f>
        <v>1</v>
      </c>
      <c r="D4582" s="83">
        <f>N4561*C4582</f>
        <v>6020</v>
      </c>
      <c r="E4582" s="34">
        <f>P4561*C4582</f>
        <v>4300</v>
      </c>
      <c r="F4582" s="45"/>
      <c r="G4582" s="45"/>
      <c r="H4582" s="45"/>
      <c r="L4582" s="86" t="s">
        <v>107</v>
      </c>
    </row>
    <row r="4583" spans="1:17" ht="15" customHeight="1" x14ac:dyDescent="0.2">
      <c r="A4583" s="45"/>
      <c r="B4583" s="53" t="s">
        <v>174</v>
      </c>
      <c r="C4583" s="15">
        <f>AE4540</f>
        <v>0</v>
      </c>
      <c r="D4583" s="83">
        <f>N4565*C4583</f>
        <v>0</v>
      </c>
      <c r="E4583" s="34">
        <f>P4561*C4583</f>
        <v>0</v>
      </c>
      <c r="F4583" s="45"/>
      <c r="G4583" s="45"/>
      <c r="H4583" s="45"/>
    </row>
    <row r="4584" spans="1:17" ht="15" customHeight="1" x14ac:dyDescent="0.2">
      <c r="A4584" s="45"/>
      <c r="B4584" s="87" t="s">
        <v>27</v>
      </c>
      <c r="C4584" s="15">
        <f>AB4540</f>
        <v>28</v>
      </c>
      <c r="D4584" s="83">
        <f t="shared" ref="D4584:D4585" si="918">N4553*C4584</f>
        <v>43458.8</v>
      </c>
      <c r="E4584" s="34">
        <f t="shared" ref="E4584:E4585" si="919">P4553*C4584</f>
        <v>30800</v>
      </c>
      <c r="F4584" s="45"/>
      <c r="G4584" s="45"/>
      <c r="H4584" s="45"/>
      <c r="L4584" s="86" t="s">
        <v>175</v>
      </c>
    </row>
    <row r="4585" spans="1:17" ht="15" customHeight="1" x14ac:dyDescent="0.2">
      <c r="A4585" s="45"/>
      <c r="B4585" s="87" t="s">
        <v>28</v>
      </c>
      <c r="C4585" s="15">
        <f>AC4540</f>
        <v>0</v>
      </c>
      <c r="D4585" s="83">
        <f t="shared" si="918"/>
        <v>0</v>
      </c>
      <c r="E4585" s="34">
        <f t="shared" si="919"/>
        <v>0</v>
      </c>
      <c r="F4585" s="45"/>
      <c r="G4585" s="45"/>
      <c r="H4585" s="45"/>
      <c r="L4585" s="86" t="s">
        <v>176</v>
      </c>
    </row>
    <row r="4586" spans="1:17" ht="15" customHeight="1" x14ac:dyDescent="0.2">
      <c r="A4586" s="45"/>
      <c r="B4586" s="53" t="s">
        <v>177</v>
      </c>
      <c r="C4586" s="15">
        <f>AD4540</f>
        <v>0</v>
      </c>
      <c r="D4586" s="83">
        <f>N4558*C4586</f>
        <v>0</v>
      </c>
      <c r="E4586" s="34">
        <f>P4558*C4586</f>
        <v>0</v>
      </c>
      <c r="F4586" s="45"/>
      <c r="G4586" s="45"/>
      <c r="H4586" s="45"/>
      <c r="L4586" s="86" t="s">
        <v>178</v>
      </c>
    </row>
    <row r="4587" spans="1:17" ht="15" customHeight="1" x14ac:dyDescent="0.2">
      <c r="A4587" s="45"/>
      <c r="B4587" s="49" t="s">
        <v>94</v>
      </c>
      <c r="C4587" s="33"/>
      <c r="D4587" s="75">
        <f t="shared" ref="D4587:E4587" si="920">SUM(D4574:D4586)</f>
        <v>126221.8</v>
      </c>
      <c r="E4587" s="82">
        <f t="shared" si="920"/>
        <v>89400</v>
      </c>
      <c r="F4587" s="41"/>
      <c r="G4587" s="45"/>
      <c r="H4587" s="88"/>
      <c r="L4587" s="86" t="s">
        <v>179</v>
      </c>
    </row>
    <row r="4588" spans="1:17" ht="15" customHeight="1" x14ac:dyDescent="0.2">
      <c r="A4588" s="45"/>
      <c r="B4588" s="78" t="s">
        <v>39</v>
      </c>
      <c r="C4588" s="89">
        <f>AP4540</f>
        <v>0</v>
      </c>
      <c r="D4588" s="83">
        <f>Z4558*C4588</f>
        <v>0</v>
      </c>
      <c r="E4588" s="34">
        <f>AA4558*C4588</f>
        <v>0</v>
      </c>
      <c r="F4588" s="88"/>
      <c r="G4588" s="88"/>
      <c r="H4588" s="88"/>
      <c r="L4588" s="86" t="s">
        <v>180</v>
      </c>
    </row>
    <row r="4589" spans="1:17" ht="15" customHeight="1" x14ac:dyDescent="0.2">
      <c r="A4589" s="45"/>
      <c r="B4589" s="78" t="s">
        <v>40</v>
      </c>
      <c r="C4589" s="90">
        <f>AQ4540</f>
        <v>0</v>
      </c>
      <c r="D4589" s="83">
        <f t="shared" ref="D4589:D4591" si="921">Z4549*C4589</f>
        <v>0</v>
      </c>
      <c r="E4589" s="34">
        <f>AA4549*C4589</f>
        <v>0</v>
      </c>
      <c r="F4589" s="88"/>
      <c r="G4589" s="88"/>
      <c r="H4589" s="88"/>
      <c r="L4589" s="86" t="s">
        <v>181</v>
      </c>
    </row>
    <row r="4590" spans="1:17" ht="15" customHeight="1" x14ac:dyDescent="0.2">
      <c r="A4590" s="45"/>
      <c r="B4590" s="78" t="s">
        <v>33</v>
      </c>
      <c r="C4590" s="90">
        <f>AR4540</f>
        <v>0</v>
      </c>
      <c r="D4590" s="83">
        <f t="shared" si="921"/>
        <v>0</v>
      </c>
      <c r="E4590" s="34">
        <f>P4560*C4590</f>
        <v>0</v>
      </c>
      <c r="F4590" s="88"/>
      <c r="G4590" s="88"/>
      <c r="H4590" s="88"/>
    </row>
    <row r="4591" spans="1:17" ht="15" customHeight="1" x14ac:dyDescent="0.2">
      <c r="A4591" s="45"/>
      <c r="B4591" s="78" t="s">
        <v>32</v>
      </c>
      <c r="C4591" s="90">
        <f>AS4540</f>
        <v>0</v>
      </c>
      <c r="D4591" s="83">
        <f t="shared" si="921"/>
        <v>0</v>
      </c>
      <c r="E4591" s="34">
        <f>AA4550*C4591</f>
        <v>0</v>
      </c>
      <c r="F4591" s="88"/>
      <c r="G4591" s="88"/>
      <c r="H4591" s="88"/>
      <c r="L4591" s="86" t="s">
        <v>140</v>
      </c>
    </row>
    <row r="4592" spans="1:17" ht="15" customHeight="1" x14ac:dyDescent="0.2">
      <c r="A4592" s="45"/>
      <c r="B4592" s="78" t="s">
        <v>41</v>
      </c>
      <c r="C4592" s="90">
        <f>AT4540</f>
        <v>0</v>
      </c>
      <c r="D4592" s="83">
        <f>Z4557*C4592</f>
        <v>0</v>
      </c>
      <c r="E4592" s="34">
        <f>AA4557*C4592</f>
        <v>0</v>
      </c>
      <c r="F4592" s="88"/>
      <c r="G4592" s="88"/>
      <c r="H4592" s="88"/>
    </row>
    <row r="4593" spans="1:26" ht="15" customHeight="1" x14ac:dyDescent="0.2">
      <c r="A4593" s="45"/>
      <c r="B4593" s="78" t="s">
        <v>42</v>
      </c>
      <c r="C4593" s="90">
        <f>AU4540</f>
        <v>0</v>
      </c>
      <c r="D4593" s="83">
        <f>Z4552*C4593</f>
        <v>0</v>
      </c>
      <c r="E4593" s="34">
        <f>AA4552*C4593</f>
        <v>0</v>
      </c>
      <c r="F4593" s="88"/>
      <c r="G4593" s="88"/>
      <c r="H4593" s="88"/>
      <c r="L4593" s="86" t="s">
        <v>182</v>
      </c>
    </row>
    <row r="4594" spans="1:26" ht="15" customHeight="1" x14ac:dyDescent="0.2">
      <c r="A4594" s="45"/>
      <c r="B4594" s="78" t="s">
        <v>43</v>
      </c>
      <c r="C4594" s="90">
        <f>AV4540</f>
        <v>0</v>
      </c>
      <c r="D4594" s="83">
        <f t="shared" ref="D4594:D4596" si="922">Z4554*C4594</f>
        <v>0</v>
      </c>
      <c r="E4594" s="34">
        <f>AA4554*C4594</f>
        <v>0</v>
      </c>
      <c r="F4594" s="88"/>
      <c r="G4594" s="88"/>
      <c r="H4594" s="88"/>
      <c r="L4594" s="86" t="s">
        <v>183</v>
      </c>
    </row>
    <row r="4595" spans="1:26" ht="15" customHeight="1" x14ac:dyDescent="0.2">
      <c r="A4595" s="45"/>
      <c r="B4595" s="78" t="s">
        <v>44</v>
      </c>
      <c r="C4595" s="90">
        <f>AW4540</f>
        <v>0</v>
      </c>
      <c r="D4595" s="83">
        <f t="shared" si="922"/>
        <v>0</v>
      </c>
      <c r="E4595" s="34">
        <f>AA4556*C4595</f>
        <v>0</v>
      </c>
      <c r="F4595" s="88"/>
      <c r="G4595" s="88"/>
      <c r="H4595" s="88"/>
      <c r="L4595" s="86" t="s">
        <v>184</v>
      </c>
    </row>
    <row r="4596" spans="1:26" ht="15" customHeight="1" x14ac:dyDescent="0.2">
      <c r="A4596" s="45"/>
      <c r="B4596" s="78" t="s">
        <v>45</v>
      </c>
      <c r="C4596" s="90">
        <f>AX4540</f>
        <v>0</v>
      </c>
      <c r="D4596" s="83">
        <f t="shared" si="922"/>
        <v>0</v>
      </c>
      <c r="E4596" s="34">
        <f>AA4555*C4596</f>
        <v>0</v>
      </c>
      <c r="F4596" s="88"/>
      <c r="G4596" s="88"/>
      <c r="H4596" s="88"/>
    </row>
    <row r="4597" spans="1:26" ht="15" customHeight="1" x14ac:dyDescent="0.2">
      <c r="A4597" s="45"/>
      <c r="B4597" s="78" t="s">
        <v>46</v>
      </c>
      <c r="C4597" s="90">
        <f>AY4540</f>
        <v>0</v>
      </c>
      <c r="D4597" s="83">
        <f>Z4553*C4597</f>
        <v>0</v>
      </c>
      <c r="E4597" s="34">
        <f>AA4553*C4597</f>
        <v>0</v>
      </c>
      <c r="F4597" s="88"/>
      <c r="G4597" s="88"/>
      <c r="H4597" s="88"/>
      <c r="L4597" s="86" t="s">
        <v>160</v>
      </c>
    </row>
    <row r="4598" spans="1:26" ht="15" customHeight="1" x14ac:dyDescent="0.2">
      <c r="A4598" s="45"/>
      <c r="B4598" s="53"/>
      <c r="C4598" s="89"/>
      <c r="D4598" s="83">
        <f t="shared" ref="D4598:D4599" si="923">Z4558*C4598</f>
        <v>0</v>
      </c>
      <c r="E4598" s="34">
        <f t="shared" ref="E4598:E4599" si="924">P4568*C4598</f>
        <v>0</v>
      </c>
      <c r="F4598" s="88"/>
      <c r="G4598" s="88"/>
      <c r="H4598" s="88"/>
    </row>
    <row r="4599" spans="1:26" ht="15" customHeight="1" x14ac:dyDescent="0.2">
      <c r="A4599" s="45"/>
      <c r="B4599" s="53"/>
      <c r="C4599" s="89"/>
      <c r="D4599" s="83">
        <f t="shared" si="923"/>
        <v>0</v>
      </c>
      <c r="E4599" s="34">
        <f t="shared" si="924"/>
        <v>0</v>
      </c>
      <c r="F4599" s="88"/>
      <c r="G4599" s="88"/>
      <c r="H4599" s="88"/>
      <c r="L4599" s="86" t="s">
        <v>185</v>
      </c>
    </row>
    <row r="4600" spans="1:26" ht="15" customHeight="1" x14ac:dyDescent="0.2">
      <c r="A4600" s="45"/>
      <c r="B4600" s="91"/>
      <c r="C4600" s="91"/>
      <c r="D4600" s="92">
        <f t="shared" ref="D4600:E4600" si="925">SUM(D4588:D4599)</f>
        <v>0</v>
      </c>
      <c r="E4600" s="93">
        <f t="shared" si="925"/>
        <v>0</v>
      </c>
      <c r="F4600" s="41"/>
      <c r="G4600" s="88"/>
      <c r="H4600" s="45"/>
      <c r="L4600" s="86" t="s">
        <v>186</v>
      </c>
    </row>
    <row r="4601" spans="1:26" ht="15" customHeight="1" x14ac:dyDescent="0.2">
      <c r="A4601" s="45"/>
      <c r="B4601" s="33" t="s">
        <v>187</v>
      </c>
      <c r="C4601" s="61"/>
      <c r="D4601" s="94">
        <f>SUM(D4573,D4562,D4587,D4600)</f>
        <v>279105.2916</v>
      </c>
      <c r="E4601" s="95">
        <f>SUM(E4600,E4573,E4562,E4587)</f>
        <v>196828.2</v>
      </c>
      <c r="F4601" s="92">
        <f>SUM(F4600,F4587,F4576,F4562)</f>
        <v>0</v>
      </c>
      <c r="G4601" s="45"/>
      <c r="H4601" s="45"/>
      <c r="L4601" s="86" t="s">
        <v>188</v>
      </c>
    </row>
    <row r="4602" spans="1:26" ht="15" customHeight="1" x14ac:dyDescent="0.2">
      <c r="A4602" s="45"/>
      <c r="B4602" s="45"/>
      <c r="C4602" s="45"/>
      <c r="D4602" s="45"/>
      <c r="E4602" s="45"/>
      <c r="F4602" s="45"/>
      <c r="G4602" s="45"/>
      <c r="H4602" s="45"/>
    </row>
    <row r="4603" spans="1:26" ht="15" customHeight="1" x14ac:dyDescent="0.2">
      <c r="L4603" s="86" t="s">
        <v>189</v>
      </c>
    </row>
    <row r="4605" spans="1:26" ht="15" customHeight="1" x14ac:dyDescent="0.2">
      <c r="L4605" s="86" t="s">
        <v>190</v>
      </c>
    </row>
    <row r="4606" spans="1:26" ht="15" customHeight="1" x14ac:dyDescent="0.2">
      <c r="L4606" s="86" t="s">
        <v>191</v>
      </c>
    </row>
    <row r="4607" spans="1:26" ht="15" customHeight="1" x14ac:dyDescent="0.2">
      <c r="L4607" s="24" t="s">
        <v>192</v>
      </c>
      <c r="M4607" s="24"/>
      <c r="N4607" s="24"/>
      <c r="O4607" s="24"/>
      <c r="P4607" s="24"/>
      <c r="Q4607" s="24"/>
      <c r="R4607" s="24"/>
      <c r="S4607" s="24"/>
    </row>
    <row r="4608" spans="1:26" ht="15" customHeight="1" x14ac:dyDescent="0.2">
      <c r="B4608" s="33"/>
      <c r="C4608" s="96"/>
      <c r="D4608" s="96" t="s">
        <v>193</v>
      </c>
      <c r="E4608" s="96"/>
      <c r="F4608" s="96"/>
      <c r="G4608" s="96"/>
      <c r="H4608" s="33" t="s">
        <v>193</v>
      </c>
      <c r="I4608" s="96"/>
      <c r="J4608" s="96"/>
      <c r="K4608" s="96"/>
      <c r="L4608" s="33" t="s">
        <v>194</v>
      </c>
      <c r="M4608" s="96"/>
      <c r="N4608" s="96"/>
      <c r="O4608" s="96"/>
      <c r="P4608" s="96"/>
      <c r="Q4608" s="96"/>
      <c r="R4608" s="96"/>
      <c r="S4608" s="96"/>
      <c r="T4608" s="96"/>
      <c r="U4608" s="96"/>
      <c r="V4608" s="96"/>
      <c r="W4608" s="96"/>
      <c r="X4608" s="96"/>
      <c r="Y4608" s="96"/>
      <c r="Z4608" s="96"/>
    </row>
    <row r="4609" spans="2:26" ht="15" customHeight="1" x14ac:dyDescent="0.2">
      <c r="B4609" s="33" t="s">
        <v>195</v>
      </c>
      <c r="C4609" s="96" t="s">
        <v>101</v>
      </c>
      <c r="D4609" s="96"/>
      <c r="E4609" s="96"/>
      <c r="F4609" s="96"/>
      <c r="G4609" s="96"/>
      <c r="H4609" s="33"/>
      <c r="I4609" s="96"/>
      <c r="J4609" s="96"/>
      <c r="K4609" s="96"/>
      <c r="L4609" s="33" t="s">
        <v>196</v>
      </c>
      <c r="M4609" s="97">
        <f t="shared" ref="M4609:M4610" si="926">V4640*1.35</f>
        <v>0</v>
      </c>
      <c r="N4609" s="96"/>
      <c r="O4609" s="96"/>
      <c r="P4609" s="96"/>
      <c r="Q4609" s="96"/>
      <c r="R4609" s="96"/>
      <c r="S4609" s="96"/>
      <c r="T4609" s="96"/>
      <c r="U4609" s="96"/>
      <c r="V4609" s="96"/>
      <c r="W4609" s="96"/>
      <c r="X4609" s="96"/>
      <c r="Y4609" s="96"/>
      <c r="Z4609" s="96"/>
    </row>
    <row r="4610" spans="2:26" ht="15" customHeight="1" x14ac:dyDescent="0.2">
      <c r="B4610" s="33" t="s">
        <v>104</v>
      </c>
      <c r="C4610" s="98">
        <v>651</v>
      </c>
      <c r="D4610" s="96">
        <v>434</v>
      </c>
      <c r="E4610" s="96">
        <f t="shared" ref="E4610:E4613" si="927">D4610*50%</f>
        <v>217</v>
      </c>
      <c r="F4610" s="96"/>
      <c r="G4610" s="96"/>
      <c r="H4610" s="33" t="s">
        <v>197</v>
      </c>
      <c r="I4610" s="96"/>
      <c r="J4610" s="96"/>
      <c r="K4610" s="96"/>
      <c r="L4610" s="33" t="s">
        <v>198</v>
      </c>
      <c r="M4610" s="97">
        <f t="shared" si="926"/>
        <v>0</v>
      </c>
      <c r="N4610" s="96"/>
      <c r="O4610" s="96"/>
      <c r="P4610" s="96"/>
      <c r="Q4610" s="96"/>
      <c r="R4610" s="96"/>
      <c r="S4610" s="96"/>
      <c r="T4610" s="96"/>
      <c r="U4610" s="96"/>
      <c r="V4610" s="96"/>
      <c r="W4610" s="96"/>
      <c r="X4610" s="96"/>
      <c r="Y4610" s="96"/>
      <c r="Z4610" s="96"/>
    </row>
    <row r="4611" spans="2:26" ht="15" customHeight="1" x14ac:dyDescent="0.2">
      <c r="B4611" s="33" t="s">
        <v>108</v>
      </c>
      <c r="C4611" s="98">
        <v>651</v>
      </c>
      <c r="D4611" s="96">
        <v>434</v>
      </c>
      <c r="E4611" s="96">
        <f t="shared" si="927"/>
        <v>217</v>
      </c>
      <c r="F4611" s="96"/>
      <c r="G4611" s="96"/>
      <c r="H4611" s="33" t="s">
        <v>102</v>
      </c>
      <c r="I4611" s="98">
        <v>8000.2</v>
      </c>
      <c r="J4611" s="96">
        <v>6450</v>
      </c>
      <c r="K4611" s="96">
        <v>1935</v>
      </c>
      <c r="L4611" s="33" t="s">
        <v>199</v>
      </c>
      <c r="M4611" s="97">
        <f>V4642*1.4</f>
        <v>0</v>
      </c>
      <c r="N4611" s="96"/>
      <c r="O4611" s="96"/>
      <c r="P4611" s="96"/>
      <c r="Q4611" s="96"/>
      <c r="R4611" s="96"/>
      <c r="S4611" s="96"/>
      <c r="T4611" s="96"/>
      <c r="U4611" s="96"/>
      <c r="V4611" s="96"/>
      <c r="W4611" s="96"/>
      <c r="X4611" s="96"/>
      <c r="Y4611" s="96"/>
      <c r="Z4611" s="96"/>
    </row>
    <row r="4612" spans="2:26" ht="15" customHeight="1" x14ac:dyDescent="0.2">
      <c r="B4612" s="33" t="s">
        <v>111</v>
      </c>
      <c r="C4612" s="98">
        <v>900</v>
      </c>
      <c r="D4612" s="96">
        <v>600</v>
      </c>
      <c r="E4612" s="96">
        <f t="shared" si="927"/>
        <v>300</v>
      </c>
      <c r="F4612" s="96"/>
      <c r="G4612" s="96"/>
      <c r="H4612" s="33" t="s">
        <v>105</v>
      </c>
      <c r="I4612" s="98">
        <v>8000.2</v>
      </c>
      <c r="J4612" s="96">
        <v>6450</v>
      </c>
      <c r="K4612" s="96">
        <v>1935</v>
      </c>
      <c r="L4612" s="33" t="s">
        <v>200</v>
      </c>
      <c r="M4612" s="97">
        <f t="shared" ref="M4612:M4614" si="928">V4643*1.35</f>
        <v>0</v>
      </c>
      <c r="N4612" s="96"/>
      <c r="O4612" s="96"/>
      <c r="P4612" s="96"/>
      <c r="Q4612" s="96"/>
      <c r="R4612" s="96"/>
      <c r="S4612" s="96"/>
      <c r="T4612" s="96"/>
      <c r="U4612" s="96"/>
      <c r="V4612" s="96"/>
      <c r="W4612" s="96"/>
      <c r="X4612" s="96"/>
      <c r="Y4612" s="96"/>
      <c r="Z4612" s="96"/>
    </row>
    <row r="4613" spans="2:26" ht="15" customHeight="1" x14ac:dyDescent="0.2">
      <c r="B4613" s="33" t="s">
        <v>113</v>
      </c>
      <c r="C4613" s="98">
        <v>900</v>
      </c>
      <c r="D4613" s="96">
        <v>600</v>
      </c>
      <c r="E4613" s="96">
        <f t="shared" si="927"/>
        <v>300</v>
      </c>
      <c r="F4613" s="96"/>
      <c r="G4613" s="96"/>
      <c r="H4613" s="33" t="s">
        <v>201</v>
      </c>
      <c r="I4613" s="98">
        <v>4550</v>
      </c>
      <c r="J4613" s="96">
        <v>3500</v>
      </c>
      <c r="K4613" s="96">
        <v>1050</v>
      </c>
      <c r="L4613" s="33" t="s">
        <v>202</v>
      </c>
      <c r="M4613" s="97">
        <f t="shared" si="928"/>
        <v>0</v>
      </c>
      <c r="N4613" s="96"/>
      <c r="O4613" s="96"/>
      <c r="P4613" s="96"/>
      <c r="Q4613" s="96"/>
      <c r="R4613" s="96"/>
      <c r="S4613" s="96"/>
      <c r="T4613" s="96"/>
      <c r="U4613" s="96"/>
      <c r="V4613" s="96"/>
      <c r="W4613" s="96"/>
      <c r="X4613" s="96"/>
      <c r="Y4613" s="96"/>
      <c r="Z4613" s="96"/>
    </row>
    <row r="4614" spans="2:26" ht="15" customHeight="1" x14ac:dyDescent="0.2">
      <c r="B4614" s="33" t="s">
        <v>117</v>
      </c>
      <c r="C4614" s="98">
        <v>1304.19</v>
      </c>
      <c r="D4614" s="98">
        <v>1011</v>
      </c>
      <c r="E4614" s="96">
        <v>293</v>
      </c>
      <c r="F4614" s="96"/>
      <c r="G4614" s="96"/>
      <c r="H4614" s="33" t="s">
        <v>132</v>
      </c>
      <c r="I4614" s="98">
        <v>7605</v>
      </c>
      <c r="J4614" s="96">
        <v>6450</v>
      </c>
      <c r="K4614" s="96">
        <v>1935</v>
      </c>
      <c r="L4614" s="33" t="s">
        <v>203</v>
      </c>
      <c r="M4614" s="97">
        <f t="shared" si="928"/>
        <v>0</v>
      </c>
      <c r="N4614" s="96"/>
      <c r="O4614" s="96"/>
      <c r="P4614" s="96"/>
      <c r="Q4614" s="96"/>
      <c r="R4614" s="96"/>
      <c r="S4614" s="96"/>
      <c r="T4614" s="96"/>
      <c r="U4614" s="96"/>
      <c r="V4614" s="96"/>
      <c r="W4614" s="96"/>
      <c r="X4614" s="96"/>
      <c r="Y4614" s="96"/>
      <c r="Z4614" s="96"/>
    </row>
    <row r="4615" spans="2:26" ht="15" customHeight="1" x14ac:dyDescent="0.2">
      <c r="B4615" s="33" t="s">
        <v>121</v>
      </c>
      <c r="C4615" s="98">
        <v>1006.5</v>
      </c>
      <c r="D4615" s="96">
        <v>677</v>
      </c>
      <c r="E4615" s="96">
        <f>D4615*50%</f>
        <v>338.5</v>
      </c>
      <c r="F4615" s="96"/>
      <c r="G4615" s="96"/>
      <c r="H4615" s="33" t="s">
        <v>137</v>
      </c>
      <c r="I4615" s="98">
        <v>5751.2</v>
      </c>
      <c r="J4615" s="96">
        <v>4625</v>
      </c>
      <c r="K4615" s="96">
        <v>1387.5</v>
      </c>
      <c r="L4615" s="33"/>
      <c r="M4615" s="96"/>
      <c r="N4615" s="96"/>
      <c r="O4615" s="96"/>
      <c r="P4615" s="96"/>
      <c r="Q4615" s="96"/>
      <c r="R4615" s="96"/>
      <c r="S4615" s="96"/>
      <c r="T4615" s="96"/>
      <c r="U4615" s="96"/>
      <c r="V4615" s="96"/>
      <c r="W4615" s="96"/>
      <c r="X4615" s="96"/>
      <c r="Y4615" s="96"/>
      <c r="Z4615" s="96"/>
    </row>
    <row r="4616" spans="2:26" ht="15" customHeight="1" x14ac:dyDescent="0.2">
      <c r="B4616" s="33" t="s">
        <v>126</v>
      </c>
      <c r="C4616" s="98">
        <v>1050.32</v>
      </c>
      <c r="D4616" s="96">
        <v>691</v>
      </c>
      <c r="E4616" s="96">
        <v>359</v>
      </c>
      <c r="F4616" s="96"/>
      <c r="G4616" s="96"/>
      <c r="H4616" s="33" t="s">
        <v>142</v>
      </c>
      <c r="I4616" s="98">
        <v>8000.2</v>
      </c>
      <c r="J4616" s="96">
        <v>6450</v>
      </c>
      <c r="K4616" s="96">
        <v>1935</v>
      </c>
      <c r="L4616" s="33"/>
      <c r="M4616" s="96"/>
      <c r="N4616" s="96"/>
      <c r="O4616" s="96"/>
      <c r="P4616" s="96"/>
      <c r="Q4616" s="96"/>
      <c r="R4616" s="96"/>
      <c r="S4616" s="96"/>
      <c r="T4616" s="96"/>
      <c r="U4616" s="96"/>
      <c r="V4616" s="96"/>
      <c r="W4616" s="96"/>
      <c r="X4616" s="96"/>
      <c r="Y4616" s="96"/>
      <c r="Z4616" s="96"/>
    </row>
    <row r="4617" spans="2:26" ht="15" customHeight="1" x14ac:dyDescent="0.2">
      <c r="B4617" s="33" t="s">
        <v>141</v>
      </c>
      <c r="C4617" s="98">
        <v>1850.8</v>
      </c>
      <c r="D4617" s="96">
        <v>1322</v>
      </c>
      <c r="E4617" s="96">
        <v>529</v>
      </c>
      <c r="F4617" s="96"/>
      <c r="G4617" s="96"/>
      <c r="H4617" s="33" t="s">
        <v>145</v>
      </c>
      <c r="I4617" s="98">
        <v>8000.2</v>
      </c>
      <c r="J4617" s="96">
        <v>6450</v>
      </c>
      <c r="K4617" s="96">
        <v>1935</v>
      </c>
      <c r="L4617" s="33"/>
      <c r="M4617" s="96"/>
      <c r="N4617" s="96"/>
      <c r="O4617" s="96"/>
      <c r="P4617" s="96"/>
      <c r="Q4617" s="96"/>
      <c r="R4617" s="96"/>
      <c r="S4617" s="96"/>
      <c r="T4617" s="96"/>
      <c r="U4617" s="96"/>
      <c r="V4617" s="96"/>
      <c r="W4617" s="96"/>
      <c r="X4617" s="96"/>
      <c r="Y4617" s="96"/>
      <c r="Z4617" s="96"/>
    </row>
    <row r="4618" spans="2:26" ht="15" customHeight="1" x14ac:dyDescent="0.2">
      <c r="B4618" s="33" t="s">
        <v>144</v>
      </c>
      <c r="C4618" s="98">
        <v>3005.85</v>
      </c>
      <c r="D4618" s="96">
        <v>2078</v>
      </c>
      <c r="E4618" s="96">
        <v>933</v>
      </c>
      <c r="F4618" s="96"/>
      <c r="G4618" s="96"/>
      <c r="H4618" s="33"/>
      <c r="I4618" s="96"/>
      <c r="J4618" s="96"/>
      <c r="K4618" s="96"/>
      <c r="L4618" s="33"/>
      <c r="M4618" s="96"/>
      <c r="N4618" s="96"/>
      <c r="O4618" s="96"/>
      <c r="P4618" s="96"/>
      <c r="Q4618" s="96"/>
      <c r="R4618" s="96"/>
      <c r="S4618" s="96"/>
      <c r="T4618" s="96"/>
      <c r="U4618" s="96"/>
      <c r="V4618" s="96"/>
      <c r="W4618" s="96"/>
      <c r="X4618" s="96"/>
      <c r="Y4618" s="96"/>
      <c r="Z4618" s="96"/>
    </row>
    <row r="4619" spans="2:26" ht="15" customHeight="1" x14ac:dyDescent="0.2">
      <c r="B4619" s="33" t="s">
        <v>147</v>
      </c>
      <c r="C4619" s="98">
        <v>5500.6</v>
      </c>
      <c r="D4619" s="96">
        <v>3929</v>
      </c>
      <c r="E4619" s="96">
        <v>1572</v>
      </c>
      <c r="F4619" s="96"/>
      <c r="G4619" s="96"/>
      <c r="H4619" s="33"/>
      <c r="I4619" s="96"/>
      <c r="J4619" s="96"/>
      <c r="K4619" s="96"/>
      <c r="L4619" s="33"/>
      <c r="M4619" s="96"/>
      <c r="N4619" s="96"/>
      <c r="O4619" s="96"/>
      <c r="P4619" s="96"/>
      <c r="Q4619" s="96"/>
      <c r="R4619" s="96"/>
      <c r="S4619" s="96"/>
      <c r="T4619" s="96"/>
      <c r="U4619" s="96"/>
      <c r="V4619" s="96"/>
      <c r="W4619" s="96"/>
      <c r="X4619" s="96"/>
      <c r="Y4619" s="96"/>
      <c r="Z4619" s="96"/>
    </row>
    <row r="4620" spans="2:26" ht="15" customHeight="1" x14ac:dyDescent="0.2">
      <c r="B4620" s="33" t="s">
        <v>150</v>
      </c>
      <c r="C4620" s="98">
        <v>6202</v>
      </c>
      <c r="D4620" s="96">
        <v>4430</v>
      </c>
      <c r="E4620" s="96">
        <v>1772</v>
      </c>
      <c r="F4620" s="96"/>
      <c r="G4620" s="96"/>
      <c r="H4620" s="33"/>
      <c r="I4620" s="96"/>
      <c r="J4620" s="96"/>
      <c r="K4620" s="96"/>
      <c r="L4620" s="33"/>
      <c r="M4620" s="96"/>
      <c r="N4620" s="96"/>
      <c r="O4620" s="96"/>
      <c r="P4620" s="96"/>
      <c r="Q4620" s="96"/>
      <c r="R4620" s="96"/>
      <c r="S4620" s="96"/>
      <c r="T4620" s="96"/>
      <c r="U4620" s="96"/>
      <c r="V4620" s="96"/>
      <c r="W4620" s="96"/>
      <c r="X4620" s="96"/>
      <c r="Y4620" s="96"/>
      <c r="Z4620" s="96"/>
    </row>
    <row r="4621" spans="2:26" ht="15" customHeight="1" x14ac:dyDescent="0.2">
      <c r="B4621" s="33" t="s">
        <v>152</v>
      </c>
      <c r="C4621" s="98">
        <v>6202</v>
      </c>
      <c r="D4621" s="96">
        <v>4430</v>
      </c>
      <c r="E4621" s="96">
        <v>1772</v>
      </c>
      <c r="F4621" s="96"/>
      <c r="G4621" s="96"/>
      <c r="H4621" s="33"/>
      <c r="I4621" s="96"/>
      <c r="J4621" s="96"/>
      <c r="K4621" s="96"/>
      <c r="L4621" s="33"/>
      <c r="M4621" s="96"/>
      <c r="N4621" s="96"/>
      <c r="O4621" s="96"/>
      <c r="P4621" s="96"/>
      <c r="Q4621" s="96"/>
      <c r="R4621" s="96"/>
      <c r="S4621" s="96"/>
      <c r="T4621" s="96"/>
      <c r="U4621" s="96"/>
      <c r="V4621" s="96"/>
      <c r="W4621" s="96"/>
      <c r="X4621" s="96"/>
      <c r="Y4621" s="96"/>
      <c r="Z4621" s="96"/>
    </row>
    <row r="4622" spans="2:26" ht="15" customHeight="1" x14ac:dyDescent="0.2">
      <c r="B4622" s="33" t="s">
        <v>155</v>
      </c>
      <c r="C4622" s="98">
        <v>7301</v>
      </c>
      <c r="D4622" s="96">
        <v>5770</v>
      </c>
      <c r="E4622" s="96">
        <v>2086</v>
      </c>
      <c r="F4622" s="96"/>
      <c r="G4622" s="96"/>
      <c r="H4622" s="33"/>
      <c r="I4622" s="96"/>
      <c r="J4622" s="96"/>
      <c r="K4622" s="96"/>
      <c r="L4622" s="33"/>
      <c r="M4622" s="96"/>
      <c r="N4622" s="96"/>
      <c r="O4622" s="96"/>
      <c r="P4622" s="96"/>
      <c r="Q4622" s="96"/>
      <c r="R4622" s="96"/>
      <c r="S4622" s="96"/>
      <c r="T4622" s="96"/>
      <c r="U4622" s="96"/>
      <c r="V4622" s="96"/>
      <c r="W4622" s="96"/>
      <c r="X4622" s="96"/>
      <c r="Y4622" s="96"/>
      <c r="Z4622" s="96"/>
    </row>
    <row r="4623" spans="2:26" ht="15" customHeight="1" x14ac:dyDescent="0.2">
      <c r="B4623" s="33" t="s">
        <v>157</v>
      </c>
      <c r="C4623" s="98">
        <v>3800</v>
      </c>
      <c r="D4623" s="96">
        <v>3600</v>
      </c>
      <c r="E4623" s="96">
        <v>894</v>
      </c>
      <c r="F4623" s="96"/>
      <c r="G4623" s="96"/>
      <c r="H4623" s="33"/>
      <c r="I4623" s="96"/>
      <c r="J4623" s="96"/>
      <c r="K4623" s="96"/>
      <c r="L4623" s="33"/>
      <c r="M4623" s="96"/>
      <c r="N4623" s="96"/>
      <c r="O4623" s="96"/>
      <c r="P4623" s="96"/>
      <c r="Q4623" s="96"/>
      <c r="R4623" s="96"/>
      <c r="S4623" s="96"/>
      <c r="T4623" s="96"/>
      <c r="U4623" s="96"/>
      <c r="V4623" s="96"/>
      <c r="W4623" s="96"/>
      <c r="X4623" s="96"/>
      <c r="Y4623" s="96"/>
      <c r="Z4623" s="96"/>
    </row>
    <row r="4624" spans="2:26" ht="15" customHeight="1" x14ac:dyDescent="0.2">
      <c r="C4624" s="86">
        <f>D4624+E4624</f>
        <v>2002</v>
      </c>
      <c r="D4624" s="86">
        <v>1300</v>
      </c>
      <c r="E4624" s="86">
        <f>D4624*54%</f>
        <v>702</v>
      </c>
    </row>
    <row r="4634" spans="27:33" ht="15" customHeight="1" x14ac:dyDescent="0.2">
      <c r="AA4634" s="99"/>
      <c r="AB4634" s="99"/>
      <c r="AC4634" s="99"/>
      <c r="AD4634" s="99"/>
    </row>
    <row r="4635" spans="27:33" ht="15" customHeight="1" x14ac:dyDescent="0.2">
      <c r="AA4635" s="99"/>
      <c r="AB4635" s="99"/>
      <c r="AC4635" s="99"/>
      <c r="AD4635" s="99"/>
      <c r="AE4635" s="99"/>
      <c r="AF4635" s="99"/>
      <c r="AG4635" s="99"/>
    </row>
    <row r="4636" spans="27:33" ht="15" customHeight="1" x14ac:dyDescent="0.2">
      <c r="AA4636" s="99"/>
      <c r="AB4636" s="100" t="s">
        <v>204</v>
      </c>
      <c r="AC4636" s="101" t="s">
        <v>205</v>
      </c>
      <c r="AD4636" s="100" t="s">
        <v>206</v>
      </c>
      <c r="AE4636" s="100" t="s">
        <v>207</v>
      </c>
      <c r="AF4636" s="100" t="s">
        <v>208</v>
      </c>
      <c r="AG4636" s="99"/>
    </row>
    <row r="4637" spans="27:33" ht="15" customHeight="1" x14ac:dyDescent="0.2">
      <c r="AA4637" s="99"/>
      <c r="AB4637" s="100" t="s">
        <v>209</v>
      </c>
      <c r="AC4637" s="102">
        <v>45330</v>
      </c>
      <c r="AD4637" s="100">
        <v>24417</v>
      </c>
      <c r="AE4637" s="100"/>
      <c r="AF4637" s="103">
        <v>45333</v>
      </c>
      <c r="AG4637" s="99"/>
    </row>
    <row r="4638" spans="27:33" ht="15" customHeight="1" x14ac:dyDescent="0.2">
      <c r="AA4638" s="99"/>
      <c r="AB4638" s="100"/>
      <c r="AC4638" s="101"/>
      <c r="AD4638" s="100"/>
      <c r="AE4638" s="100"/>
      <c r="AF4638" s="100"/>
      <c r="AG4638" s="99"/>
    </row>
    <row r="4639" spans="27:33" ht="15" customHeight="1" x14ac:dyDescent="0.2">
      <c r="AA4639" s="99"/>
      <c r="AB4639" s="100"/>
      <c r="AC4639" s="101"/>
      <c r="AD4639" s="100"/>
      <c r="AE4639" s="100"/>
      <c r="AF4639" s="100"/>
      <c r="AG4639" s="99"/>
    </row>
    <row r="4640" spans="27:33" ht="15" customHeight="1" x14ac:dyDescent="0.2">
      <c r="AA4640" s="99"/>
      <c r="AB4640" s="100"/>
      <c r="AC4640" s="101"/>
      <c r="AD4640" s="100"/>
      <c r="AE4640" s="100"/>
      <c r="AF4640" s="100"/>
      <c r="AG4640" s="99"/>
    </row>
    <row r="4641" spans="1:53" ht="15" customHeight="1" x14ac:dyDescent="0.2">
      <c r="AA4641" s="99"/>
      <c r="AB4641" s="100"/>
      <c r="AC4641" s="101"/>
      <c r="AD4641" s="100"/>
      <c r="AE4641" s="100"/>
      <c r="AF4641" s="100"/>
      <c r="AG4641" s="99"/>
    </row>
    <row r="4642" spans="1:53" ht="15" customHeight="1" x14ac:dyDescent="0.2">
      <c r="K4642" s="104"/>
      <c r="AA4642" s="99"/>
      <c r="AB4642" s="100"/>
      <c r="AC4642" s="101"/>
      <c r="AD4642" s="100"/>
      <c r="AE4642" s="100"/>
      <c r="AF4642" s="100"/>
      <c r="AG4642" s="99"/>
    </row>
    <row r="4654" spans="1:53" ht="15" customHeight="1" x14ac:dyDescent="0.2">
      <c r="A4654" s="1" t="s">
        <v>0</v>
      </c>
      <c r="B4654" s="1" t="s">
        <v>1</v>
      </c>
      <c r="C4654" s="2" t="s">
        <v>2</v>
      </c>
      <c r="D4654" s="2" t="s">
        <v>3</v>
      </c>
      <c r="E4654" s="2" t="s">
        <v>4</v>
      </c>
      <c r="F4654" s="2" t="s">
        <v>5</v>
      </c>
      <c r="G4654" s="2" t="s">
        <v>6</v>
      </c>
      <c r="H4654" s="2" t="s">
        <v>7</v>
      </c>
      <c r="I4654" s="2" t="s">
        <v>8</v>
      </c>
      <c r="J4654" s="2" t="s">
        <v>9</v>
      </c>
      <c r="K4654" s="2" t="s">
        <v>10</v>
      </c>
      <c r="L4654" s="2" t="s">
        <v>11</v>
      </c>
      <c r="M4654" s="2" t="s">
        <v>12</v>
      </c>
      <c r="N4654" s="2" t="s">
        <v>13</v>
      </c>
      <c r="O4654" s="2" t="s">
        <v>14</v>
      </c>
      <c r="P4654" s="1" t="s">
        <v>15</v>
      </c>
      <c r="Q4654" s="1" t="s">
        <v>16</v>
      </c>
      <c r="R4654" s="3" t="s">
        <v>17</v>
      </c>
      <c r="S4654" s="3" t="s">
        <v>18</v>
      </c>
      <c r="T4654" s="3" t="s">
        <v>19</v>
      </c>
      <c r="U4654" s="4" t="s">
        <v>20</v>
      </c>
      <c r="V4654" s="3" t="s">
        <v>21</v>
      </c>
      <c r="W4654" s="3" t="s">
        <v>22</v>
      </c>
      <c r="X4654" s="4" t="s">
        <v>23</v>
      </c>
      <c r="Y4654" s="5" t="s">
        <v>24</v>
      </c>
      <c r="Z4654" s="5" t="s">
        <v>25</v>
      </c>
      <c r="AA4654" s="5" t="s">
        <v>26</v>
      </c>
      <c r="AB4654" s="6" t="s">
        <v>27</v>
      </c>
      <c r="AC4654" s="6" t="s">
        <v>28</v>
      </c>
      <c r="AD4654" s="7" t="s">
        <v>29</v>
      </c>
      <c r="AE4654" s="6" t="s">
        <v>30</v>
      </c>
      <c r="AF4654" s="8" t="s">
        <v>31</v>
      </c>
      <c r="AG4654" s="8" t="s">
        <v>32</v>
      </c>
      <c r="AH4654" s="8" t="s">
        <v>33</v>
      </c>
      <c r="AI4654" s="8"/>
      <c r="AJ4654" s="8" t="s">
        <v>34</v>
      </c>
      <c r="AK4654" s="8" t="s">
        <v>35</v>
      </c>
      <c r="AL4654" s="8" t="s">
        <v>36</v>
      </c>
      <c r="AM4654" s="8" t="s">
        <v>37</v>
      </c>
      <c r="AN4654" s="8" t="s">
        <v>38</v>
      </c>
      <c r="AO4654" s="8"/>
      <c r="AP4654" s="9" t="s">
        <v>39</v>
      </c>
      <c r="AQ4654" s="9" t="s">
        <v>40</v>
      </c>
      <c r="AR4654" s="9" t="s">
        <v>33</v>
      </c>
      <c r="AS4654" s="9" t="s">
        <v>32</v>
      </c>
      <c r="AT4654" s="9" t="s">
        <v>41</v>
      </c>
      <c r="AU4654" s="9" t="s">
        <v>42</v>
      </c>
      <c r="AV4654" s="9" t="s">
        <v>43</v>
      </c>
      <c r="AW4654" s="9" t="s">
        <v>44</v>
      </c>
      <c r="AX4654" s="9" t="s">
        <v>45</v>
      </c>
      <c r="AY4654" s="9" t="s">
        <v>46</v>
      </c>
      <c r="AZ4654" s="10"/>
      <c r="BA4654" s="10"/>
    </row>
    <row r="4655" spans="1:53" ht="15" customHeight="1" x14ac:dyDescent="0.2">
      <c r="A4655" s="11"/>
      <c r="B4655" s="11">
        <v>1</v>
      </c>
      <c r="C4655" s="11" t="s">
        <v>47</v>
      </c>
      <c r="D4655" s="11"/>
      <c r="E4655" s="11"/>
      <c r="F4655" s="11"/>
      <c r="G4655" s="11"/>
      <c r="H4655" s="11"/>
      <c r="I4655" s="11"/>
      <c r="J4655" s="11"/>
      <c r="K4655" s="11"/>
      <c r="L4655" s="11"/>
      <c r="M4655" s="11"/>
      <c r="N4655" s="11"/>
      <c r="O4655" s="11"/>
      <c r="P4655" s="11"/>
      <c r="Q4655" s="11"/>
      <c r="R4655" s="11"/>
      <c r="S4655" s="11"/>
      <c r="T4655" s="11"/>
      <c r="U4655" s="11"/>
      <c r="V4655" s="11"/>
      <c r="W4655" s="11"/>
      <c r="X4655" s="11"/>
      <c r="Y4655" s="11"/>
      <c r="Z4655" s="11"/>
      <c r="AA4655" s="11"/>
      <c r="AB4655" s="11"/>
      <c r="AC4655" s="11"/>
      <c r="AD4655" s="11"/>
      <c r="AE4655" s="11"/>
      <c r="AF4655" s="11"/>
      <c r="AG4655" s="11"/>
      <c r="AH4655" s="11"/>
      <c r="AI4655" s="11"/>
      <c r="AJ4655" s="11"/>
      <c r="AK4655" s="11"/>
      <c r="AL4655" s="11"/>
      <c r="AM4655" s="11"/>
      <c r="AN4655" s="11"/>
      <c r="AO4655" s="11"/>
      <c r="AP4655" s="11"/>
      <c r="AQ4655" s="11"/>
      <c r="AR4655" s="11"/>
      <c r="AS4655" s="11"/>
      <c r="AT4655" s="11"/>
      <c r="AU4655" s="11"/>
      <c r="AV4655" s="11"/>
      <c r="AW4655" s="11"/>
      <c r="AX4655" s="11"/>
      <c r="AY4655" s="11"/>
      <c r="AZ4655" s="12"/>
      <c r="BA4655" s="12"/>
    </row>
    <row r="4656" spans="1:53" ht="15" customHeight="1" x14ac:dyDescent="0.2">
      <c r="A4656" s="1"/>
      <c r="B4656" s="1"/>
      <c r="C4656" s="13"/>
      <c r="D4656" s="14"/>
      <c r="E4656" s="14"/>
      <c r="F4656" s="14"/>
      <c r="G4656" s="14"/>
      <c r="H4656" s="14"/>
      <c r="I4656" s="14"/>
      <c r="J4656" s="14"/>
      <c r="K4656" s="14"/>
      <c r="L4656" s="14"/>
      <c r="M4656" s="14"/>
      <c r="N4656" s="14"/>
      <c r="O4656" s="14"/>
      <c r="P4656" s="14"/>
      <c r="Q4656" s="14"/>
      <c r="R4656" s="4"/>
      <c r="S4656" s="4"/>
      <c r="T4656" s="4"/>
      <c r="U4656" s="4"/>
      <c r="V4656" s="4"/>
      <c r="W4656" s="4"/>
      <c r="X4656" s="4"/>
      <c r="Y4656" s="4"/>
      <c r="Z4656" s="4"/>
      <c r="AA4656" s="4"/>
      <c r="AB4656" s="8"/>
      <c r="AC4656" s="8"/>
      <c r="AD4656" s="8"/>
      <c r="AE4656" s="8"/>
      <c r="AF4656" s="8"/>
      <c r="AG4656" s="8"/>
      <c r="AH4656" s="8"/>
      <c r="AI4656" s="8"/>
      <c r="AJ4656" s="8"/>
      <c r="AK4656" s="8"/>
      <c r="AL4656" s="8"/>
      <c r="AM4656" s="8"/>
      <c r="AN4656" s="8"/>
      <c r="AO4656" s="8"/>
      <c r="AP4656" s="15"/>
      <c r="AQ4656" s="15"/>
      <c r="AR4656" s="15"/>
      <c r="AS4656" s="15"/>
      <c r="AT4656" s="15"/>
      <c r="AU4656" s="15"/>
      <c r="AV4656" s="15"/>
      <c r="AW4656" s="15"/>
      <c r="AX4656" s="15"/>
      <c r="AY4656" s="15"/>
      <c r="AZ4656" s="10"/>
      <c r="BA4656" s="10"/>
    </row>
    <row r="4657" spans="1:53" ht="15" customHeight="1" x14ac:dyDescent="0.2">
      <c r="A4657" s="1"/>
      <c r="B4657" s="16">
        <v>1</v>
      </c>
      <c r="C4657" s="293" t="s">
        <v>48</v>
      </c>
      <c r="D4657" s="18"/>
      <c r="E4657" s="14"/>
      <c r="F4657" s="14"/>
      <c r="G4657" s="14"/>
      <c r="H4657" s="14"/>
      <c r="I4657" s="14"/>
      <c r="J4657" s="14"/>
      <c r="K4657" s="14"/>
      <c r="L4657" s="14"/>
      <c r="M4657" s="14"/>
      <c r="N4657" s="14"/>
      <c r="O4657" s="14"/>
      <c r="P4657" s="14"/>
      <c r="Q4657" s="14"/>
      <c r="R4657" s="4"/>
      <c r="S4657" s="4"/>
      <c r="T4657" s="4"/>
      <c r="U4657" s="4"/>
      <c r="V4657" s="4"/>
      <c r="W4657" s="4"/>
      <c r="X4657" s="4"/>
      <c r="Y4657" s="4"/>
      <c r="Z4657" s="4"/>
      <c r="AA4657" s="4"/>
      <c r="AB4657" s="8"/>
      <c r="AC4657" s="8"/>
      <c r="AD4657" s="8"/>
      <c r="AE4657" s="8"/>
      <c r="AF4657" s="8"/>
      <c r="AG4657" s="8"/>
      <c r="AH4657" s="8"/>
      <c r="AI4657" s="8"/>
      <c r="AJ4657" s="8"/>
      <c r="AK4657" s="8"/>
      <c r="AL4657" s="8"/>
      <c r="AM4657" s="8"/>
      <c r="AN4657" s="8"/>
      <c r="AO4657" s="8"/>
      <c r="AP4657" s="15"/>
      <c r="AQ4657" s="15"/>
      <c r="AR4657" s="15"/>
      <c r="AS4657" s="15"/>
      <c r="AT4657" s="15"/>
      <c r="AU4657" s="15"/>
      <c r="AV4657" s="15"/>
      <c r="AW4657" s="15"/>
      <c r="AX4657" s="15"/>
      <c r="AY4657" s="15"/>
      <c r="AZ4657" s="10"/>
      <c r="BA4657" s="10"/>
    </row>
    <row r="4658" spans="1:53" ht="15" customHeight="1" x14ac:dyDescent="0.2">
      <c r="A4658" s="19"/>
      <c r="B4658" s="20">
        <v>2</v>
      </c>
      <c r="C4658" s="293" t="s">
        <v>49</v>
      </c>
      <c r="D4658" s="18"/>
      <c r="E4658" s="14"/>
      <c r="F4658" s="14"/>
      <c r="G4658" s="14"/>
      <c r="H4658" s="14"/>
      <c r="I4658" s="14"/>
      <c r="J4658" s="14"/>
      <c r="K4658" s="14"/>
      <c r="L4658" s="14"/>
      <c r="M4658" s="14"/>
      <c r="N4658" s="14"/>
      <c r="O4658" s="14"/>
      <c r="P4658" s="14"/>
      <c r="Q4658" s="14"/>
      <c r="R4658" s="4"/>
      <c r="S4658" s="4"/>
      <c r="T4658" s="4"/>
      <c r="U4658" s="4"/>
      <c r="V4658" s="4"/>
      <c r="W4658" s="4"/>
      <c r="X4658" s="4"/>
      <c r="Y4658" s="4"/>
      <c r="Z4658" s="4"/>
      <c r="AA4658" s="4"/>
      <c r="AB4658" s="8"/>
      <c r="AC4658" s="8"/>
      <c r="AD4658" s="8"/>
      <c r="AE4658" s="8"/>
      <c r="AF4658" s="8">
        <v>1</v>
      </c>
      <c r="AG4658" s="8">
        <v>1</v>
      </c>
      <c r="AH4658" s="8"/>
      <c r="AI4658" s="8"/>
      <c r="AJ4658" s="8"/>
      <c r="AK4658" s="8"/>
      <c r="AL4658" s="8"/>
      <c r="AM4658" s="8"/>
      <c r="AN4658" s="8"/>
      <c r="AO4658" s="8"/>
      <c r="AP4658" s="15"/>
      <c r="AQ4658" s="15"/>
      <c r="AR4658" s="15"/>
      <c r="AS4658" s="15"/>
      <c r="AT4658" s="15"/>
      <c r="AU4658" s="15"/>
      <c r="AV4658" s="15"/>
      <c r="AW4658" s="15"/>
      <c r="AX4658" s="15"/>
      <c r="AY4658" s="15"/>
    </row>
    <row r="4659" spans="1:53" ht="15" customHeight="1" x14ac:dyDescent="0.2">
      <c r="A4659" s="1"/>
      <c r="B4659" s="16">
        <v>3</v>
      </c>
      <c r="C4659" s="293" t="s">
        <v>54</v>
      </c>
      <c r="D4659" s="18"/>
      <c r="E4659" s="14"/>
      <c r="F4659" s="14"/>
      <c r="G4659" s="14"/>
      <c r="H4659" s="14"/>
      <c r="I4659" s="14"/>
      <c r="J4659" s="14"/>
      <c r="K4659" s="14"/>
      <c r="L4659" s="14"/>
      <c r="M4659" s="14"/>
      <c r="N4659" s="14"/>
      <c r="O4659" s="14"/>
      <c r="P4659" s="14"/>
      <c r="Q4659" s="14"/>
      <c r="R4659" s="4"/>
      <c r="S4659" s="4"/>
      <c r="T4659" s="4"/>
      <c r="U4659" s="4"/>
      <c r="V4659" s="4"/>
      <c r="W4659" s="4"/>
      <c r="X4659" s="4"/>
      <c r="Y4659" s="4"/>
      <c r="Z4659" s="4"/>
      <c r="AA4659" s="4"/>
      <c r="AB4659" s="8">
        <v>6</v>
      </c>
      <c r="AC4659" s="8"/>
      <c r="AD4659" s="8"/>
      <c r="AE4659" s="8"/>
      <c r="AF4659" s="8"/>
      <c r="AG4659" s="8"/>
      <c r="AH4659" s="8"/>
      <c r="AI4659" s="8"/>
      <c r="AJ4659" s="8"/>
      <c r="AK4659" s="8"/>
      <c r="AL4659" s="8"/>
      <c r="AM4659" s="8"/>
      <c r="AN4659" s="8"/>
      <c r="AO4659" s="8"/>
      <c r="AP4659" s="15"/>
      <c r="AQ4659" s="15"/>
      <c r="AR4659" s="15"/>
      <c r="AS4659" s="15"/>
      <c r="AT4659" s="15"/>
      <c r="AU4659" s="15"/>
      <c r="AV4659" s="15"/>
      <c r="AW4659" s="15"/>
      <c r="AX4659" s="15"/>
      <c r="AY4659" s="15"/>
      <c r="AZ4659" s="10"/>
      <c r="BA4659" s="10"/>
    </row>
    <row r="4660" spans="1:53" ht="15" customHeight="1" x14ac:dyDescent="0.2">
      <c r="A4660" s="1"/>
      <c r="B4660" s="16">
        <v>4</v>
      </c>
      <c r="C4660" s="293" t="s">
        <v>550</v>
      </c>
      <c r="D4660" s="18"/>
      <c r="E4660" s="14"/>
      <c r="F4660" s="14"/>
      <c r="G4660" s="14"/>
      <c r="H4660" s="14"/>
      <c r="I4660" s="14"/>
      <c r="J4660" s="14"/>
      <c r="K4660" s="14"/>
      <c r="L4660" s="14"/>
      <c r="M4660" s="14"/>
      <c r="N4660" s="14"/>
      <c r="O4660" s="14"/>
      <c r="P4660" s="14"/>
      <c r="Q4660" s="14"/>
      <c r="R4660" s="4"/>
      <c r="S4660" s="4"/>
      <c r="T4660" s="4"/>
      <c r="U4660" s="4"/>
      <c r="V4660" s="4"/>
      <c r="W4660" s="4"/>
      <c r="X4660" s="4"/>
      <c r="Y4660" s="4"/>
      <c r="Z4660" s="4"/>
      <c r="AA4660" s="4"/>
      <c r="AB4660" s="8"/>
      <c r="AC4660" s="8"/>
      <c r="AD4660" s="8"/>
      <c r="AE4660" s="8"/>
      <c r="AF4660" s="8"/>
      <c r="AG4660" s="8"/>
      <c r="AH4660" s="8"/>
      <c r="AI4660" s="8"/>
      <c r="AJ4660" s="8"/>
      <c r="AK4660" s="8"/>
      <c r="AL4660" s="8">
        <v>8</v>
      </c>
      <c r="AM4660" s="8"/>
      <c r="AN4660" s="8"/>
      <c r="AO4660" s="8">
        <v>8</v>
      </c>
      <c r="AP4660" s="15"/>
      <c r="AQ4660" s="15"/>
      <c r="AR4660" s="15"/>
      <c r="AS4660" s="15"/>
      <c r="AT4660" s="15"/>
      <c r="AU4660" s="15"/>
      <c r="AV4660" s="15"/>
      <c r="AW4660" s="15"/>
      <c r="AX4660" s="15"/>
      <c r="AY4660" s="15"/>
      <c r="AZ4660" s="10"/>
      <c r="BA4660" s="10"/>
    </row>
    <row r="4661" spans="1:53" ht="15" customHeight="1" x14ac:dyDescent="0.2">
      <c r="A4661" s="1"/>
      <c r="B4661" s="21">
        <v>5</v>
      </c>
      <c r="C4661" s="293" t="s">
        <v>532</v>
      </c>
      <c r="D4661" s="18">
        <v>8</v>
      </c>
      <c r="E4661" s="14"/>
      <c r="F4661" s="14"/>
      <c r="G4661" s="14"/>
      <c r="H4661" s="14"/>
      <c r="I4661" s="14"/>
      <c r="J4661" s="14"/>
      <c r="K4661" s="14"/>
      <c r="L4661" s="14"/>
      <c r="M4661" s="14"/>
      <c r="N4661" s="14"/>
      <c r="O4661" s="14"/>
      <c r="P4661" s="14"/>
      <c r="Q4661" s="14"/>
      <c r="R4661" s="4"/>
      <c r="S4661" s="4"/>
      <c r="T4661" s="4"/>
      <c r="U4661" s="4"/>
      <c r="V4661" s="4"/>
      <c r="W4661" s="4"/>
      <c r="X4661" s="4"/>
      <c r="Y4661" s="4"/>
      <c r="Z4661" s="4"/>
      <c r="AA4661" s="4"/>
      <c r="AB4661" s="8"/>
      <c r="AC4661" s="8"/>
      <c r="AD4661" s="8"/>
      <c r="AE4661" s="8"/>
      <c r="AF4661" s="8"/>
      <c r="AG4661" s="8"/>
      <c r="AH4661" s="8"/>
      <c r="AI4661" s="8"/>
      <c r="AJ4661" s="8"/>
      <c r="AK4661" s="8"/>
      <c r="AL4661" s="8"/>
      <c r="AM4661" s="8"/>
      <c r="AN4661" s="8"/>
      <c r="AO4661" s="8"/>
      <c r="AP4661" s="15"/>
      <c r="AQ4661" s="15"/>
      <c r="AR4661" s="15"/>
      <c r="AS4661" s="15"/>
      <c r="AT4661" s="15"/>
      <c r="AU4661" s="15"/>
      <c r="AV4661" s="15"/>
      <c r="AW4661" s="15"/>
      <c r="AX4661" s="15"/>
      <c r="AY4661" s="15"/>
      <c r="AZ4661" s="10"/>
      <c r="BA4661" s="10"/>
    </row>
    <row r="4662" spans="1:53" ht="15" customHeight="1" x14ac:dyDescent="0.2">
      <c r="A4662" s="22"/>
      <c r="B4662" s="23">
        <v>6</v>
      </c>
      <c r="C4662" s="293" t="s">
        <v>552</v>
      </c>
      <c r="D4662" s="18">
        <v>4</v>
      </c>
      <c r="E4662" s="14">
        <v>2</v>
      </c>
      <c r="F4662" s="14">
        <v>5</v>
      </c>
      <c r="G4662" s="14">
        <v>5</v>
      </c>
      <c r="H4662" s="14"/>
      <c r="I4662" s="14"/>
      <c r="J4662" s="14"/>
      <c r="K4662" s="14"/>
      <c r="L4662" s="14"/>
      <c r="M4662" s="14"/>
      <c r="N4662" s="14"/>
      <c r="O4662" s="14"/>
      <c r="P4662" s="14"/>
      <c r="Q4662" s="14"/>
      <c r="R4662" s="4"/>
      <c r="S4662" s="4"/>
      <c r="T4662" s="4"/>
      <c r="U4662" s="4"/>
      <c r="V4662" s="4"/>
      <c r="W4662" s="4"/>
      <c r="X4662" s="4"/>
      <c r="Y4662" s="4"/>
      <c r="Z4662" s="4"/>
      <c r="AA4662" s="4"/>
      <c r="AB4662" s="8"/>
      <c r="AC4662" s="8"/>
      <c r="AD4662" s="8"/>
      <c r="AE4662" s="8"/>
      <c r="AF4662" s="8"/>
      <c r="AG4662" s="8"/>
      <c r="AH4662" s="8"/>
      <c r="AI4662" s="8"/>
      <c r="AJ4662" s="8"/>
      <c r="AK4662" s="8">
        <v>1</v>
      </c>
      <c r="AL4662" s="8">
        <v>1</v>
      </c>
      <c r="AM4662" s="8"/>
      <c r="AN4662" s="8"/>
      <c r="AO4662" s="8">
        <v>1</v>
      </c>
      <c r="AP4662" s="15"/>
      <c r="AQ4662" s="15"/>
      <c r="AR4662" s="15"/>
      <c r="AS4662" s="15"/>
      <c r="AT4662" s="15"/>
      <c r="AU4662" s="15"/>
      <c r="AV4662" s="15"/>
      <c r="AW4662" s="15"/>
      <c r="AX4662" s="15"/>
      <c r="AY4662" s="15"/>
      <c r="AZ4662" s="10"/>
      <c r="BA4662" s="10"/>
    </row>
    <row r="4663" spans="1:53" ht="15" customHeight="1" x14ac:dyDescent="0.2">
      <c r="A4663" s="24"/>
      <c r="B4663" s="25"/>
      <c r="C4663" s="293" t="s">
        <v>553</v>
      </c>
      <c r="D4663" s="18"/>
      <c r="E4663" s="14"/>
      <c r="F4663" s="14"/>
      <c r="G4663" s="14"/>
      <c r="H4663" s="14"/>
      <c r="I4663" s="14"/>
      <c r="J4663" s="14"/>
      <c r="K4663" s="14"/>
      <c r="L4663" s="14"/>
      <c r="M4663" s="14"/>
      <c r="N4663" s="14"/>
      <c r="O4663" s="14"/>
      <c r="P4663" s="14"/>
      <c r="Q4663" s="14"/>
      <c r="R4663" s="4"/>
      <c r="S4663" s="4"/>
      <c r="T4663" s="4"/>
      <c r="U4663" s="4"/>
      <c r="V4663" s="4"/>
      <c r="W4663" s="4"/>
      <c r="X4663" s="4"/>
      <c r="Y4663" s="4"/>
      <c r="Z4663" s="4"/>
      <c r="AA4663" s="4"/>
      <c r="AB4663" s="8"/>
      <c r="AC4663" s="8"/>
      <c r="AD4663" s="8"/>
      <c r="AE4663" s="8"/>
      <c r="AF4663" s="8"/>
      <c r="AG4663" s="8"/>
      <c r="AH4663" s="8"/>
      <c r="AI4663" s="8"/>
      <c r="AJ4663" s="8">
        <v>1</v>
      </c>
      <c r="AK4663" s="8"/>
      <c r="AL4663" s="8"/>
      <c r="AM4663" s="8"/>
      <c r="AN4663" s="8"/>
      <c r="AO4663" s="8"/>
      <c r="AP4663" s="15"/>
      <c r="AQ4663" s="15"/>
      <c r="AR4663" s="15"/>
      <c r="AS4663" s="15"/>
      <c r="AT4663" s="15"/>
      <c r="AU4663" s="9"/>
      <c r="AV4663" s="15"/>
      <c r="AW4663" s="15"/>
      <c r="AX4663" s="15"/>
      <c r="AY4663" s="15"/>
      <c r="AZ4663" s="10"/>
      <c r="BA4663" s="10"/>
    </row>
    <row r="4664" spans="1:53" ht="15" customHeight="1" x14ac:dyDescent="0.2">
      <c r="A4664" s="1"/>
      <c r="B4664" s="24"/>
      <c r="C4664" s="17"/>
      <c r="D4664" s="18"/>
      <c r="E4664" s="14"/>
      <c r="F4664" s="14"/>
      <c r="G4664" s="14"/>
      <c r="H4664" s="14"/>
      <c r="I4664" s="14"/>
      <c r="J4664" s="14"/>
      <c r="K4664" s="14"/>
      <c r="L4664" s="14"/>
      <c r="M4664" s="14"/>
      <c r="N4664" s="14"/>
      <c r="O4664" s="14"/>
      <c r="P4664" s="14"/>
      <c r="Q4664" s="14"/>
      <c r="R4664" s="4"/>
      <c r="S4664" s="4"/>
      <c r="T4664" s="4"/>
      <c r="U4664" s="4"/>
      <c r="V4664" s="4"/>
      <c r="W4664" s="4"/>
      <c r="X4664" s="4"/>
      <c r="Y4664" s="4"/>
      <c r="Z4664" s="4"/>
      <c r="AA4664" s="4"/>
      <c r="AB4664" s="8"/>
      <c r="AC4664" s="8"/>
      <c r="AD4664" s="8"/>
      <c r="AE4664" s="8"/>
      <c r="AF4664" s="8"/>
      <c r="AG4664" s="8"/>
      <c r="AH4664" s="8"/>
      <c r="AI4664" s="8"/>
      <c r="AJ4664" s="8"/>
      <c r="AK4664" s="8"/>
      <c r="AL4664" s="8"/>
      <c r="AM4664" s="8"/>
      <c r="AN4664" s="8"/>
      <c r="AO4664" s="8"/>
      <c r="AP4664" s="15"/>
      <c r="AQ4664" s="15"/>
      <c r="AR4664" s="15"/>
      <c r="AS4664" s="15"/>
      <c r="AT4664" s="15"/>
      <c r="AU4664" s="15"/>
      <c r="AV4664" s="15"/>
      <c r="AW4664" s="15"/>
      <c r="AX4664" s="15"/>
      <c r="AY4664" s="15"/>
      <c r="AZ4664" s="10"/>
      <c r="BA4664" s="10"/>
    </row>
    <row r="4665" spans="1:53" ht="15" customHeight="1" x14ac:dyDescent="0.2">
      <c r="A4665" s="1"/>
      <c r="B4665" s="26">
        <v>7</v>
      </c>
      <c r="C4665" s="17" t="s">
        <v>55</v>
      </c>
      <c r="D4665" s="18"/>
      <c r="E4665" s="14"/>
      <c r="F4665" s="14"/>
      <c r="G4665" s="14"/>
      <c r="H4665" s="14"/>
      <c r="I4665" s="14"/>
      <c r="J4665" s="14"/>
      <c r="K4665" s="14"/>
      <c r="L4665" s="14"/>
      <c r="M4665" s="14"/>
      <c r="N4665" s="14"/>
      <c r="O4665" s="14"/>
      <c r="P4665" s="14"/>
      <c r="Q4665" s="14"/>
      <c r="R4665" s="4"/>
      <c r="S4665" s="4"/>
      <c r="T4665" s="4"/>
      <c r="U4665" s="4"/>
      <c r="V4665" s="4"/>
      <c r="W4665" s="4"/>
      <c r="X4665" s="4"/>
      <c r="Y4665" s="4"/>
      <c r="Z4665" s="4"/>
      <c r="AA4665" s="4"/>
      <c r="AB4665" s="8"/>
      <c r="AC4665" s="8"/>
      <c r="AD4665" s="8"/>
      <c r="AE4665" s="8"/>
      <c r="AF4665" s="8"/>
      <c r="AG4665" s="8"/>
      <c r="AH4665" s="8"/>
      <c r="AI4665" s="8"/>
      <c r="AJ4665" s="8"/>
      <c r="AK4665" s="8"/>
      <c r="AL4665" s="8"/>
      <c r="AM4665" s="8"/>
      <c r="AN4665" s="8"/>
      <c r="AO4665" s="8"/>
      <c r="AP4665" s="15"/>
      <c r="AQ4665" s="15"/>
      <c r="AR4665" s="15"/>
      <c r="AS4665" s="15"/>
      <c r="AT4665" s="15"/>
      <c r="AU4665" s="15"/>
      <c r="AV4665" s="15"/>
      <c r="AW4665" s="15"/>
      <c r="AX4665" s="15"/>
      <c r="AY4665" s="15"/>
      <c r="AZ4665" s="10"/>
      <c r="BA4665" s="10"/>
    </row>
    <row r="4666" spans="1:53" ht="15" customHeight="1" x14ac:dyDescent="0.2">
      <c r="A4666" s="1"/>
      <c r="B4666" s="26">
        <v>8</v>
      </c>
      <c r="C4666" s="27"/>
      <c r="D4666" s="18"/>
      <c r="E4666" s="14"/>
      <c r="F4666" s="14"/>
      <c r="G4666" s="14"/>
      <c r="H4666" s="14"/>
      <c r="I4666" s="14"/>
      <c r="J4666" s="14"/>
      <c r="K4666" s="14"/>
      <c r="L4666" s="14"/>
      <c r="M4666" s="14"/>
      <c r="N4666" s="14"/>
      <c r="O4666" s="14"/>
      <c r="P4666" s="14"/>
      <c r="Q4666" s="14"/>
      <c r="R4666" s="4"/>
      <c r="S4666" s="4"/>
      <c r="T4666" s="4"/>
      <c r="U4666" s="4"/>
      <c r="V4666" s="4"/>
      <c r="W4666" s="4"/>
      <c r="X4666" s="4"/>
      <c r="Y4666" s="4"/>
      <c r="Z4666" s="4"/>
      <c r="AA4666" s="4"/>
      <c r="AB4666" s="8"/>
      <c r="AC4666" s="8"/>
      <c r="AD4666" s="8"/>
      <c r="AE4666" s="8"/>
      <c r="AF4666" s="8"/>
      <c r="AG4666" s="8"/>
      <c r="AH4666" s="8"/>
      <c r="AI4666" s="8"/>
      <c r="AJ4666" s="8"/>
      <c r="AK4666" s="8"/>
      <c r="AL4666" s="8"/>
      <c r="AM4666" s="8"/>
      <c r="AN4666" s="8"/>
      <c r="AO4666" s="8"/>
      <c r="AP4666" s="15"/>
      <c r="AQ4666" s="15"/>
      <c r="AR4666" s="15"/>
      <c r="AS4666" s="15"/>
      <c r="AT4666" s="15"/>
      <c r="AU4666" s="15"/>
      <c r="AV4666" s="15"/>
      <c r="AW4666" s="15"/>
      <c r="AX4666" s="15"/>
      <c r="AY4666" s="15"/>
      <c r="AZ4666" s="10"/>
      <c r="BA4666" s="10"/>
    </row>
    <row r="4667" spans="1:53" ht="15" customHeight="1" x14ac:dyDescent="0.2">
      <c r="A4667" s="1"/>
      <c r="B4667" s="26">
        <v>9</v>
      </c>
      <c r="C4667" s="17"/>
      <c r="D4667" s="18"/>
      <c r="E4667" s="14"/>
      <c r="F4667" s="14"/>
      <c r="G4667" s="14"/>
      <c r="H4667" s="14"/>
      <c r="I4667" s="14"/>
      <c r="J4667" s="14"/>
      <c r="K4667" s="14"/>
      <c r="L4667" s="14"/>
      <c r="M4667" s="14"/>
      <c r="N4667" s="14"/>
      <c r="O4667" s="14"/>
      <c r="P4667" s="14"/>
      <c r="Q4667" s="14"/>
      <c r="R4667" s="4"/>
      <c r="S4667" s="4"/>
      <c r="T4667" s="4"/>
      <c r="U4667" s="4"/>
      <c r="V4667" s="4"/>
      <c r="W4667" s="4"/>
      <c r="X4667" s="4"/>
      <c r="Y4667" s="4"/>
      <c r="Z4667" s="4"/>
      <c r="AA4667" s="4"/>
      <c r="AB4667" s="8"/>
      <c r="AC4667" s="8"/>
      <c r="AD4667" s="8"/>
      <c r="AE4667" s="8"/>
      <c r="AF4667" s="8"/>
      <c r="AG4667" s="8"/>
      <c r="AH4667" s="8"/>
      <c r="AI4667" s="8"/>
      <c r="AJ4667" s="8"/>
      <c r="AK4667" s="8"/>
      <c r="AL4667" s="8"/>
      <c r="AM4667" s="8"/>
      <c r="AN4667" s="8"/>
      <c r="AO4667" s="8"/>
      <c r="AP4667" s="15"/>
      <c r="AQ4667" s="15"/>
      <c r="AR4667" s="15"/>
      <c r="AS4667" s="15"/>
      <c r="AT4667" s="15"/>
      <c r="AU4667" s="15"/>
      <c r="AV4667" s="15"/>
      <c r="AW4667" s="15"/>
      <c r="AX4667" s="15"/>
      <c r="AY4667" s="15"/>
      <c r="AZ4667" s="10"/>
      <c r="BA4667" s="10"/>
    </row>
    <row r="4668" spans="1:53" ht="15" customHeight="1" x14ac:dyDescent="0.2">
      <c r="A4668" s="1"/>
      <c r="B4668" s="24"/>
      <c r="C4668" s="17"/>
      <c r="D4668" s="18"/>
      <c r="E4668" s="14"/>
      <c r="F4668" s="14"/>
      <c r="G4668" s="14"/>
      <c r="H4668" s="14"/>
      <c r="I4668" s="14"/>
      <c r="J4668" s="14"/>
      <c r="K4668" s="14"/>
      <c r="L4668" s="14"/>
      <c r="M4668" s="14"/>
      <c r="N4668" s="14"/>
      <c r="O4668" s="14"/>
      <c r="P4668" s="14"/>
      <c r="Q4668" s="14"/>
      <c r="R4668" s="4"/>
      <c r="S4668" s="4"/>
      <c r="T4668" s="4"/>
      <c r="U4668" s="4"/>
      <c r="V4668" s="4"/>
      <c r="W4668" s="4"/>
      <c r="X4668" s="4"/>
      <c r="Y4668" s="4"/>
      <c r="Z4668" s="4"/>
      <c r="AA4668" s="4"/>
      <c r="AB4668" s="8"/>
      <c r="AC4668" s="28"/>
      <c r="AD4668" s="8"/>
      <c r="AE4668" s="8"/>
      <c r="AF4668" s="8"/>
      <c r="AG4668" s="8"/>
      <c r="AH4668" s="8"/>
      <c r="AI4668" s="8"/>
      <c r="AJ4668" s="8"/>
      <c r="AK4668" s="8"/>
      <c r="AL4668" s="8"/>
      <c r="AM4668" s="8"/>
      <c r="AN4668" s="8"/>
      <c r="AO4668" s="8"/>
      <c r="AP4668" s="15"/>
      <c r="AQ4668" s="15"/>
      <c r="AR4668" s="15"/>
      <c r="AS4668" s="15"/>
      <c r="AT4668" s="15"/>
      <c r="AU4668" s="15"/>
      <c r="AV4668" s="15"/>
      <c r="AW4668" s="15"/>
      <c r="AX4668" s="15"/>
      <c r="AY4668" s="15"/>
      <c r="AZ4668" s="10"/>
      <c r="BA4668" s="10"/>
    </row>
    <row r="4669" spans="1:53" ht="15" customHeight="1" x14ac:dyDescent="0.2">
      <c r="A4669" s="22"/>
      <c r="B4669" s="29">
        <v>10</v>
      </c>
      <c r="C4669" s="17"/>
      <c r="D4669" s="18"/>
      <c r="E4669" s="14"/>
      <c r="F4669" s="14"/>
      <c r="G4669" s="14"/>
      <c r="H4669" s="14"/>
      <c r="I4669" s="14"/>
      <c r="J4669" s="14"/>
      <c r="K4669" s="14"/>
      <c r="L4669" s="14"/>
      <c r="M4669" s="14"/>
      <c r="N4669" s="14"/>
      <c r="O4669" s="14"/>
      <c r="P4669" s="14"/>
      <c r="Q4669" s="14"/>
      <c r="R4669" s="4"/>
      <c r="S4669" s="4"/>
      <c r="T4669" s="4"/>
      <c r="U4669" s="4"/>
      <c r="V4669" s="4"/>
      <c r="W4669" s="4"/>
      <c r="X4669" s="4"/>
      <c r="Y4669" s="4"/>
      <c r="Z4669" s="4"/>
      <c r="AA4669" s="4"/>
      <c r="AB4669" s="8"/>
      <c r="AC4669" s="8"/>
      <c r="AD4669" s="8"/>
      <c r="AE4669" s="8"/>
      <c r="AF4669" s="8"/>
      <c r="AG4669" s="8"/>
      <c r="AH4669" s="8"/>
      <c r="AI4669" s="8"/>
      <c r="AJ4669" s="8"/>
      <c r="AK4669" s="8"/>
      <c r="AL4669" s="8"/>
      <c r="AM4669" s="8"/>
      <c r="AN4669" s="8"/>
      <c r="AO4669" s="8"/>
      <c r="AP4669" s="15"/>
      <c r="AQ4669" s="15"/>
      <c r="AR4669" s="15"/>
      <c r="AS4669" s="15"/>
      <c r="AT4669" s="15"/>
      <c r="AU4669" s="15"/>
      <c r="AV4669" s="15"/>
      <c r="AW4669" s="15"/>
      <c r="AX4669" s="15"/>
      <c r="AY4669" s="15"/>
      <c r="AZ4669" s="10"/>
      <c r="BA4669" s="10"/>
    </row>
    <row r="4670" spans="1:53" ht="15" customHeight="1" x14ac:dyDescent="0.2">
      <c r="A4670" s="1"/>
      <c r="B4670" s="30">
        <v>11</v>
      </c>
      <c r="C4670" s="17"/>
      <c r="D4670" s="18"/>
      <c r="E4670" s="14"/>
      <c r="F4670" s="14"/>
      <c r="G4670" s="14"/>
      <c r="H4670" s="14"/>
      <c r="I4670" s="14"/>
      <c r="J4670" s="14"/>
      <c r="K4670" s="14"/>
      <c r="L4670" s="14"/>
      <c r="M4670" s="14"/>
      <c r="N4670" s="14"/>
      <c r="O4670" s="14"/>
      <c r="P4670" s="14"/>
      <c r="Q4670" s="14"/>
      <c r="R4670" s="4"/>
      <c r="S4670" s="4"/>
      <c r="T4670" s="4"/>
      <c r="U4670" s="4"/>
      <c r="V4670" s="4"/>
      <c r="W4670" s="4"/>
      <c r="X4670" s="4"/>
      <c r="Y4670" s="4"/>
      <c r="Z4670" s="4"/>
      <c r="AA4670" s="4"/>
      <c r="AB4670" s="8"/>
      <c r="AC4670" s="8"/>
      <c r="AD4670" s="8"/>
      <c r="AE4670" s="8"/>
      <c r="AF4670" s="8"/>
      <c r="AG4670" s="8"/>
      <c r="AH4670" s="8"/>
      <c r="AI4670" s="8"/>
      <c r="AJ4670" s="8"/>
      <c r="AK4670" s="8"/>
      <c r="AL4670" s="8"/>
      <c r="AM4670" s="8"/>
      <c r="AN4670" s="8"/>
      <c r="AO4670" s="8"/>
      <c r="AP4670" s="15"/>
      <c r="AQ4670" s="15"/>
      <c r="AR4670" s="15"/>
      <c r="AS4670" s="15"/>
      <c r="AT4670" s="15"/>
      <c r="AU4670" s="15"/>
      <c r="AV4670" s="15"/>
      <c r="AW4670" s="15"/>
      <c r="AX4670" s="15"/>
      <c r="AY4670" s="15"/>
      <c r="AZ4670" s="10"/>
      <c r="BA4670" s="10"/>
    </row>
    <row r="4671" spans="1:53" ht="15" customHeight="1" x14ac:dyDescent="0.2">
      <c r="A4671" s="1"/>
      <c r="B4671" s="31">
        <v>12</v>
      </c>
      <c r="C4671" s="17"/>
      <c r="D4671" s="18"/>
      <c r="E4671" s="14"/>
      <c r="F4671" s="14"/>
      <c r="G4671" s="14"/>
      <c r="H4671" s="14"/>
      <c r="I4671" s="14"/>
      <c r="J4671" s="14"/>
      <c r="K4671" s="14"/>
      <c r="L4671" s="14"/>
      <c r="M4671" s="14"/>
      <c r="N4671" s="14"/>
      <c r="O4671" s="14"/>
      <c r="P4671" s="14"/>
      <c r="Q4671" s="14"/>
      <c r="R4671" s="4"/>
      <c r="S4671" s="4"/>
      <c r="T4671" s="4"/>
      <c r="U4671" s="4"/>
      <c r="V4671" s="4"/>
      <c r="W4671" s="4"/>
      <c r="X4671" s="4"/>
      <c r="Y4671" s="4"/>
      <c r="Z4671" s="4"/>
      <c r="AA4671" s="4"/>
      <c r="AB4671" s="8"/>
      <c r="AC4671" s="8"/>
      <c r="AD4671" s="8"/>
      <c r="AE4671" s="8"/>
      <c r="AF4671" s="8"/>
      <c r="AG4671" s="8"/>
      <c r="AH4671" s="8"/>
      <c r="AI4671" s="8"/>
      <c r="AJ4671" s="8"/>
      <c r="AK4671" s="8"/>
      <c r="AL4671" s="8"/>
      <c r="AM4671" s="8"/>
      <c r="AN4671" s="8"/>
      <c r="AO4671" s="8"/>
      <c r="AP4671" s="15"/>
      <c r="AQ4671" s="15"/>
      <c r="AR4671" s="15"/>
      <c r="AS4671" s="15"/>
      <c r="AT4671" s="9"/>
      <c r="AU4671" s="15"/>
      <c r="AV4671" s="15"/>
      <c r="AW4671" s="15"/>
      <c r="AX4671" s="15"/>
      <c r="AY4671" s="15"/>
      <c r="AZ4671" s="10"/>
      <c r="BA4671" s="10"/>
    </row>
    <row r="4672" spans="1:53" ht="15" customHeight="1" x14ac:dyDescent="0.2">
      <c r="A4672" s="1"/>
      <c r="B4672" s="31">
        <v>13</v>
      </c>
      <c r="C4672" s="17" t="s">
        <v>61</v>
      </c>
      <c r="D4672" s="18"/>
      <c r="E4672" s="14"/>
      <c r="F4672" s="14"/>
      <c r="G4672" s="14"/>
      <c r="H4672" s="14"/>
      <c r="I4672" s="14"/>
      <c r="J4672" s="14"/>
      <c r="K4672" s="14"/>
      <c r="L4672" s="14"/>
      <c r="M4672" s="14"/>
      <c r="N4672" s="14"/>
      <c r="O4672" s="14"/>
      <c r="P4672" s="14"/>
      <c r="Q4672" s="14"/>
      <c r="R4672" s="4"/>
      <c r="S4672" s="4"/>
      <c r="T4672" s="4"/>
      <c r="U4672" s="4"/>
      <c r="V4672" s="4"/>
      <c r="W4672" s="4"/>
      <c r="X4672" s="4"/>
      <c r="Y4672" s="4"/>
      <c r="Z4672" s="4"/>
      <c r="AA4672" s="4"/>
      <c r="AB4672" s="8"/>
      <c r="AC4672" s="8"/>
      <c r="AD4672" s="8"/>
      <c r="AE4672" s="8"/>
      <c r="AF4672" s="8"/>
      <c r="AG4672" s="8"/>
      <c r="AH4672" s="8"/>
      <c r="AI4672" s="8"/>
      <c r="AJ4672" s="8"/>
      <c r="AK4672" s="8"/>
      <c r="AL4672" s="8"/>
      <c r="AM4672" s="8"/>
      <c r="AN4672" s="8"/>
      <c r="AO4672" s="8"/>
      <c r="AP4672" s="15"/>
      <c r="AQ4672" s="15"/>
      <c r="AR4672" s="15"/>
      <c r="AS4672" s="15"/>
      <c r="AT4672" s="15"/>
      <c r="AU4672" s="15"/>
      <c r="AV4672" s="15"/>
      <c r="AW4672" s="15"/>
      <c r="AX4672" s="15"/>
      <c r="AY4672" s="15"/>
      <c r="AZ4672" s="10"/>
      <c r="BA4672" s="10"/>
    </row>
    <row r="4673" spans="1:53" ht="15" customHeight="1" x14ac:dyDescent="0.2">
      <c r="A4673" s="1"/>
      <c r="B4673" s="31">
        <v>14</v>
      </c>
      <c r="C4673" s="17" t="s">
        <v>62</v>
      </c>
      <c r="D4673" s="18"/>
      <c r="E4673" s="14"/>
      <c r="F4673" s="14"/>
      <c r="G4673" s="14"/>
      <c r="H4673" s="14"/>
      <c r="I4673" s="14"/>
      <c r="J4673" s="14"/>
      <c r="K4673" s="14"/>
      <c r="L4673" s="14"/>
      <c r="M4673" s="14"/>
      <c r="N4673" s="14"/>
      <c r="O4673" s="14"/>
      <c r="P4673" s="14"/>
      <c r="Q4673" s="14"/>
      <c r="R4673" s="4"/>
      <c r="S4673" s="4"/>
      <c r="T4673" s="4"/>
      <c r="U4673" s="4"/>
      <c r="V4673" s="4"/>
      <c r="W4673" s="4"/>
      <c r="X4673" s="4"/>
      <c r="Y4673" s="4"/>
      <c r="Z4673" s="4"/>
      <c r="AA4673" s="4"/>
      <c r="AB4673" s="8"/>
      <c r="AC4673" s="8"/>
      <c r="AD4673" s="8"/>
      <c r="AE4673" s="8"/>
      <c r="AF4673" s="8"/>
      <c r="AG4673" s="8"/>
      <c r="AH4673" s="8"/>
      <c r="AI4673" s="8"/>
      <c r="AJ4673" s="8"/>
      <c r="AK4673" s="8"/>
      <c r="AL4673" s="8"/>
      <c r="AM4673" s="8"/>
      <c r="AN4673" s="8"/>
      <c r="AO4673" s="8"/>
      <c r="AP4673" s="15"/>
      <c r="AQ4673" s="15"/>
      <c r="AR4673" s="15"/>
      <c r="AS4673" s="15"/>
      <c r="AT4673" s="15"/>
      <c r="AU4673" s="15"/>
      <c r="AV4673" s="15"/>
      <c r="AW4673" s="15"/>
      <c r="AX4673" s="15"/>
      <c r="AY4673" s="15"/>
      <c r="AZ4673" s="10"/>
      <c r="BA4673" s="10"/>
    </row>
    <row r="4674" spans="1:53" ht="15" customHeight="1" x14ac:dyDescent="0.2">
      <c r="A4674" s="1"/>
      <c r="B4674" s="31">
        <v>15</v>
      </c>
      <c r="C4674" s="293" t="s">
        <v>63</v>
      </c>
      <c r="D4674" s="18"/>
      <c r="E4674" s="14"/>
      <c r="F4674" s="14"/>
      <c r="G4674" s="14"/>
      <c r="H4674" s="14"/>
      <c r="I4674" s="14"/>
      <c r="J4674" s="14"/>
      <c r="K4674" s="14"/>
      <c r="L4674" s="14"/>
      <c r="M4674" s="14"/>
      <c r="N4674" s="14"/>
      <c r="O4674" s="14"/>
      <c r="P4674" s="14"/>
      <c r="Q4674" s="14"/>
      <c r="R4674" s="4"/>
      <c r="S4674" s="4"/>
      <c r="T4674" s="4"/>
      <c r="U4674" s="4"/>
      <c r="V4674" s="4"/>
      <c r="W4674" s="4"/>
      <c r="X4674" s="4"/>
      <c r="Y4674" s="4"/>
      <c r="Z4674" s="4"/>
      <c r="AA4674" s="4"/>
      <c r="AB4674" s="8">
        <v>9</v>
      </c>
      <c r="AC4674" s="8"/>
      <c r="AD4674" s="8"/>
      <c r="AE4674" s="8"/>
      <c r="AF4674" s="8"/>
      <c r="AG4674" s="8"/>
      <c r="AH4674" s="8"/>
      <c r="AI4674" s="8"/>
      <c r="AJ4674" s="8"/>
      <c r="AK4674" s="8"/>
      <c r="AL4674" s="8"/>
      <c r="AM4674" s="8"/>
      <c r="AN4674" s="8"/>
      <c r="AO4674" s="8"/>
      <c r="AP4674" s="15"/>
      <c r="AQ4674" s="15"/>
      <c r="AR4674" s="15"/>
      <c r="AS4674" s="15"/>
      <c r="AT4674" s="15"/>
      <c r="AU4674" s="9"/>
      <c r="AV4674" s="15"/>
      <c r="AW4674" s="15"/>
      <c r="AX4674" s="15"/>
      <c r="AY4674" s="15"/>
      <c r="AZ4674" s="10"/>
      <c r="BA4674" s="10"/>
    </row>
    <row r="4675" spans="1:53" ht="15" customHeight="1" x14ac:dyDescent="0.2">
      <c r="A4675" s="1"/>
      <c r="B4675" s="31">
        <v>16</v>
      </c>
      <c r="C4675" s="293" t="s">
        <v>64</v>
      </c>
      <c r="D4675" s="18"/>
      <c r="E4675" s="14"/>
      <c r="F4675" s="14"/>
      <c r="G4675" s="14"/>
      <c r="H4675" s="14">
        <v>3</v>
      </c>
      <c r="I4675" s="14"/>
      <c r="J4675" s="14"/>
      <c r="K4675" s="14"/>
      <c r="L4675" s="14"/>
      <c r="M4675" s="14"/>
      <c r="N4675" s="14"/>
      <c r="O4675" s="14"/>
      <c r="P4675" s="14"/>
      <c r="Q4675" s="14"/>
      <c r="R4675" s="4"/>
      <c r="S4675" s="4"/>
      <c r="T4675" s="4"/>
      <c r="U4675" s="4"/>
      <c r="V4675" s="4"/>
      <c r="W4675" s="4"/>
      <c r="X4675" s="4"/>
      <c r="Y4675" s="4"/>
      <c r="Z4675" s="4"/>
      <c r="AA4675" s="4"/>
      <c r="AB4675" s="8"/>
      <c r="AC4675" s="8"/>
      <c r="AD4675" s="8"/>
      <c r="AE4675" s="8"/>
      <c r="AF4675" s="8"/>
      <c r="AG4675" s="8"/>
      <c r="AH4675" s="8"/>
      <c r="AI4675" s="8"/>
      <c r="AJ4675" s="8"/>
      <c r="AK4675" s="8"/>
      <c r="AL4675" s="8"/>
      <c r="AM4675" s="8"/>
      <c r="AN4675" s="8"/>
      <c r="AO4675" s="8"/>
      <c r="AP4675" s="15"/>
      <c r="AQ4675" s="15"/>
      <c r="AR4675" s="15"/>
      <c r="AS4675" s="15"/>
      <c r="AT4675" s="15"/>
      <c r="AU4675" s="15"/>
      <c r="AV4675" s="15"/>
      <c r="AW4675" s="15"/>
      <c r="AX4675" s="15"/>
      <c r="AY4675" s="15"/>
      <c r="AZ4675" s="10"/>
      <c r="BA4675" s="10"/>
    </row>
    <row r="4676" spans="1:53" ht="15" customHeight="1" x14ac:dyDescent="0.2">
      <c r="A4676" s="1"/>
      <c r="B4676" s="31">
        <v>17</v>
      </c>
      <c r="C4676" s="293" t="s">
        <v>65</v>
      </c>
      <c r="D4676" s="18">
        <v>8</v>
      </c>
      <c r="E4676" s="14">
        <v>4</v>
      </c>
      <c r="F4676" s="14">
        <v>3</v>
      </c>
      <c r="G4676" s="14">
        <v>3</v>
      </c>
      <c r="H4676" s="14">
        <v>1</v>
      </c>
      <c r="I4676" s="14"/>
      <c r="J4676" s="14"/>
      <c r="K4676" s="14"/>
      <c r="L4676" s="14"/>
      <c r="M4676" s="14"/>
      <c r="N4676" s="14"/>
      <c r="O4676" s="14"/>
      <c r="P4676" s="14"/>
      <c r="Q4676" s="14"/>
      <c r="R4676" s="4"/>
      <c r="S4676" s="4"/>
      <c r="T4676" s="4"/>
      <c r="U4676" s="4">
        <v>1</v>
      </c>
      <c r="V4676" s="4"/>
      <c r="W4676" s="4"/>
      <c r="X4676" s="4"/>
      <c r="Y4676" s="4"/>
      <c r="Z4676" s="4"/>
      <c r="AA4676" s="4"/>
      <c r="AB4676" s="8"/>
      <c r="AC4676" s="8"/>
      <c r="AD4676" s="8"/>
      <c r="AE4676" s="8"/>
      <c r="AF4676" s="8"/>
      <c r="AG4676" s="8"/>
      <c r="AH4676" s="8"/>
      <c r="AI4676" s="8"/>
      <c r="AJ4676" s="8"/>
      <c r="AK4676" s="8">
        <v>5</v>
      </c>
      <c r="AL4676" s="8">
        <v>5</v>
      </c>
      <c r="AM4676" s="8"/>
      <c r="AN4676" s="8"/>
      <c r="AO4676" s="8">
        <v>5</v>
      </c>
      <c r="AP4676" s="15"/>
      <c r="AQ4676" s="15"/>
      <c r="AR4676" s="15"/>
      <c r="AS4676" s="15"/>
      <c r="AT4676" s="15"/>
      <c r="AU4676" s="15"/>
      <c r="AV4676" s="15"/>
      <c r="AW4676" s="15"/>
      <c r="AX4676" s="15"/>
      <c r="AY4676" s="15"/>
      <c r="AZ4676" s="10"/>
      <c r="BA4676" s="10"/>
    </row>
    <row r="4677" spans="1:53" ht="15" customHeight="1" x14ac:dyDescent="0.2">
      <c r="B4677" s="31">
        <v>18</v>
      </c>
      <c r="C4677" s="17" t="s">
        <v>66</v>
      </c>
      <c r="D4677" s="18"/>
      <c r="E4677" s="14"/>
      <c r="F4677" s="14"/>
      <c r="G4677" s="14"/>
      <c r="H4677" s="14"/>
      <c r="I4677" s="14"/>
      <c r="J4677" s="14"/>
      <c r="K4677" s="32"/>
      <c r="L4677" s="14"/>
      <c r="M4677" s="14"/>
      <c r="N4677" s="14"/>
      <c r="O4677" s="14"/>
      <c r="P4677" s="14"/>
      <c r="Q4677" s="14"/>
      <c r="R4677" s="4"/>
      <c r="S4677" s="4"/>
      <c r="T4677" s="4"/>
      <c r="U4677" s="4"/>
      <c r="V4677" s="4"/>
      <c r="W4677" s="4"/>
      <c r="X4677" s="4"/>
      <c r="Y4677" s="4"/>
      <c r="Z4677" s="4"/>
      <c r="AA4677" s="4"/>
      <c r="AB4677" s="8"/>
      <c r="AC4677" s="8"/>
      <c r="AD4677" s="8"/>
      <c r="AE4677" s="8"/>
      <c r="AF4677" s="8"/>
      <c r="AG4677" s="8"/>
      <c r="AH4677" s="8"/>
      <c r="AI4677" s="8"/>
      <c r="AJ4677" s="8"/>
      <c r="AK4677" s="8"/>
      <c r="AL4677" s="8"/>
      <c r="AM4677" s="8"/>
      <c r="AN4677" s="8"/>
      <c r="AO4677" s="8"/>
      <c r="AP4677" s="15"/>
      <c r="AQ4677" s="15"/>
      <c r="AR4677" s="15"/>
      <c r="AS4677" s="15"/>
      <c r="AT4677" s="15"/>
      <c r="AU4677" s="15"/>
      <c r="AV4677" s="15"/>
      <c r="AW4677" s="15"/>
      <c r="AX4677" s="15"/>
      <c r="AY4677" s="15"/>
      <c r="AZ4677" s="10"/>
      <c r="BA4677" s="10"/>
    </row>
    <row r="4678" spans="1:53" ht="15" customHeight="1" x14ac:dyDescent="0.2">
      <c r="A4678" s="329"/>
      <c r="B4678" s="31">
        <v>19</v>
      </c>
      <c r="C4678" s="17" t="s">
        <v>68</v>
      </c>
      <c r="D4678" s="18"/>
      <c r="E4678" s="14"/>
      <c r="F4678" s="14"/>
      <c r="G4678" s="14"/>
      <c r="H4678" s="14"/>
      <c r="I4678" s="14"/>
      <c r="J4678" s="14"/>
      <c r="K4678" s="14"/>
      <c r="L4678" s="14"/>
      <c r="M4678" s="14"/>
      <c r="N4678" s="14"/>
      <c r="O4678" s="14"/>
      <c r="P4678" s="14"/>
      <c r="Q4678" s="14"/>
      <c r="R4678" s="4"/>
      <c r="S4678" s="4"/>
      <c r="T4678" s="4"/>
      <c r="U4678" s="4"/>
      <c r="V4678" s="4"/>
      <c r="W4678" s="4"/>
      <c r="X4678" s="4"/>
      <c r="Y4678" s="4"/>
      <c r="Z4678" s="4"/>
      <c r="AA4678" s="4"/>
      <c r="AB4678" s="8"/>
      <c r="AC4678" s="8"/>
      <c r="AD4678" s="8"/>
      <c r="AE4678" s="8"/>
      <c r="AF4678" s="8"/>
      <c r="AG4678" s="8"/>
      <c r="AH4678" s="8"/>
      <c r="AI4678" s="34"/>
      <c r="AJ4678" s="8"/>
      <c r="AK4678" s="8"/>
      <c r="AL4678" s="8"/>
      <c r="AM4678" s="8"/>
      <c r="AN4678" s="8"/>
      <c r="AO4678" s="8"/>
      <c r="AP4678" s="15"/>
      <c r="AQ4678" s="15"/>
      <c r="AR4678" s="15"/>
      <c r="AS4678" s="15"/>
      <c r="AT4678" s="15"/>
      <c r="AU4678" s="15"/>
      <c r="AV4678" s="15"/>
      <c r="AW4678" s="15"/>
      <c r="AX4678" s="15"/>
      <c r="AY4678" s="15"/>
      <c r="AZ4678" s="10"/>
      <c r="BA4678" s="10"/>
    </row>
    <row r="4679" spans="1:53" ht="15" customHeight="1" x14ac:dyDescent="0.2">
      <c r="A4679" s="1"/>
      <c r="B4679" s="31">
        <v>20</v>
      </c>
      <c r="C4679" s="293" t="s">
        <v>69</v>
      </c>
      <c r="D4679" s="35"/>
      <c r="E4679" s="14"/>
      <c r="F4679" s="14"/>
      <c r="G4679" s="14"/>
      <c r="H4679" s="14"/>
      <c r="I4679" s="14"/>
      <c r="J4679" s="14"/>
      <c r="K4679" s="14"/>
      <c r="L4679" s="14"/>
      <c r="M4679" s="14"/>
      <c r="N4679" s="14"/>
      <c r="O4679" s="14"/>
      <c r="P4679" s="14"/>
      <c r="Q4679" s="14"/>
      <c r="R4679" s="4"/>
      <c r="S4679" s="4"/>
      <c r="T4679" s="4"/>
      <c r="U4679" s="4">
        <v>1</v>
      </c>
      <c r="V4679" s="4"/>
      <c r="W4679" s="4"/>
      <c r="X4679" s="4"/>
      <c r="Y4679" s="4"/>
      <c r="Z4679" s="4"/>
      <c r="AA4679" s="4"/>
      <c r="AB4679" s="8"/>
      <c r="AC4679" s="8"/>
      <c r="AD4679" s="8"/>
      <c r="AE4679" s="8"/>
      <c r="AF4679" s="8"/>
      <c r="AG4679" s="8"/>
      <c r="AH4679" s="8"/>
      <c r="AI4679" s="8"/>
      <c r="AJ4679" s="8">
        <v>1</v>
      </c>
      <c r="AK4679" s="8"/>
      <c r="AL4679" s="8"/>
      <c r="AM4679" s="8"/>
      <c r="AN4679" s="8"/>
      <c r="AO4679" s="8"/>
      <c r="AP4679" s="15"/>
      <c r="AQ4679" s="15"/>
      <c r="AR4679" s="15"/>
      <c r="AS4679" s="15"/>
      <c r="AT4679" s="15"/>
      <c r="AU4679" s="15"/>
      <c r="AV4679" s="15"/>
      <c r="AW4679" s="15"/>
      <c r="AX4679" s="15"/>
      <c r="AY4679" s="15"/>
      <c r="AZ4679" s="10"/>
      <c r="BA4679" s="10"/>
    </row>
    <row r="4680" spans="1:53" ht="15" customHeight="1" x14ac:dyDescent="0.2">
      <c r="A4680" s="1"/>
      <c r="B4680" s="31">
        <v>21</v>
      </c>
      <c r="C4680" s="293" t="s">
        <v>70</v>
      </c>
      <c r="D4680" s="18">
        <v>4</v>
      </c>
      <c r="E4680" s="14">
        <v>4</v>
      </c>
      <c r="F4680" s="14"/>
      <c r="G4680" s="14"/>
      <c r="H4680" s="14"/>
      <c r="I4680" s="14"/>
      <c r="J4680" s="14"/>
      <c r="K4680" s="14"/>
      <c r="L4680" s="14"/>
      <c r="M4680" s="14"/>
      <c r="N4680" s="14"/>
      <c r="O4680" s="14"/>
      <c r="P4680" s="14"/>
      <c r="Q4680" s="14"/>
      <c r="R4680" s="4"/>
      <c r="S4680" s="4"/>
      <c r="T4680" s="4"/>
      <c r="U4680" s="4">
        <v>1</v>
      </c>
      <c r="V4680" s="4"/>
      <c r="W4680" s="4"/>
      <c r="X4680" s="4"/>
      <c r="Y4680" s="4"/>
      <c r="Z4680" s="4"/>
      <c r="AA4680" s="4"/>
      <c r="AB4680" s="8"/>
      <c r="AC4680" s="8"/>
      <c r="AD4680" s="8"/>
      <c r="AE4680" s="8"/>
      <c r="AF4680" s="8"/>
      <c r="AG4680" s="8">
        <v>1</v>
      </c>
      <c r="AH4680" s="8"/>
      <c r="AI4680" s="8"/>
      <c r="AJ4680" s="8"/>
      <c r="AK4680" s="8"/>
      <c r="AL4680" s="8"/>
      <c r="AM4680" s="8"/>
      <c r="AN4680" s="8"/>
      <c r="AO4680" s="8"/>
      <c r="AP4680" s="15"/>
      <c r="AQ4680" s="15"/>
      <c r="AR4680" s="15"/>
      <c r="AS4680" s="15"/>
      <c r="AT4680" s="15"/>
      <c r="AU4680" s="15"/>
      <c r="AV4680" s="15"/>
      <c r="AW4680" s="15"/>
      <c r="AX4680" s="15"/>
      <c r="AY4680" s="15"/>
      <c r="AZ4680" s="10"/>
      <c r="BA4680" s="10"/>
    </row>
    <row r="4681" spans="1:53" ht="15" customHeight="1" x14ac:dyDescent="0.2">
      <c r="A4681" s="1"/>
      <c r="B4681" s="31">
        <v>22</v>
      </c>
      <c r="C4681" s="17" t="s">
        <v>71</v>
      </c>
      <c r="D4681" s="18"/>
      <c r="E4681" s="14"/>
      <c r="F4681" s="14"/>
      <c r="G4681" s="14"/>
      <c r="H4681" s="14"/>
      <c r="I4681" s="14"/>
      <c r="J4681" s="14"/>
      <c r="K4681" s="14"/>
      <c r="L4681" s="14"/>
      <c r="M4681" s="14"/>
      <c r="N4681" s="14"/>
      <c r="O4681" s="14"/>
      <c r="P4681" s="14"/>
      <c r="Q4681" s="14"/>
      <c r="R4681" s="4"/>
      <c r="S4681" s="4"/>
      <c r="T4681" s="4"/>
      <c r="U4681" s="4"/>
      <c r="V4681" s="4"/>
      <c r="W4681" s="4"/>
      <c r="X4681" s="4"/>
      <c r="Y4681" s="4"/>
      <c r="Z4681" s="4"/>
      <c r="AA4681" s="4"/>
      <c r="AB4681" s="8"/>
      <c r="AC4681" s="8"/>
      <c r="AD4681" s="8"/>
      <c r="AE4681" s="8"/>
      <c r="AF4681" s="8"/>
      <c r="AG4681" s="8"/>
      <c r="AH4681" s="8"/>
      <c r="AI4681" s="8"/>
      <c r="AJ4681" s="8"/>
      <c r="AK4681" s="8"/>
      <c r="AL4681" s="8"/>
      <c r="AM4681" s="8"/>
      <c r="AN4681" s="8"/>
      <c r="AO4681" s="8"/>
      <c r="AP4681" s="15"/>
      <c r="AQ4681" s="15"/>
      <c r="AR4681" s="15"/>
      <c r="AS4681" s="15"/>
      <c r="AT4681" s="15"/>
      <c r="AU4681" s="15"/>
      <c r="AV4681" s="15"/>
      <c r="AW4681" s="15"/>
      <c r="AX4681" s="15"/>
      <c r="AY4681" s="15"/>
      <c r="AZ4681" s="10"/>
      <c r="BA4681" s="10"/>
    </row>
    <row r="4682" spans="1:53" ht="15" customHeight="1" x14ac:dyDescent="0.2">
      <c r="A4682" s="1"/>
      <c r="B4682" s="31">
        <v>23</v>
      </c>
      <c r="C4682" s="293" t="s">
        <v>72</v>
      </c>
      <c r="D4682" s="18">
        <v>6</v>
      </c>
      <c r="E4682" s="14"/>
      <c r="F4682" s="14"/>
      <c r="G4682" s="14"/>
      <c r="H4682" s="14"/>
      <c r="I4682" s="14"/>
      <c r="J4682" s="14"/>
      <c r="K4682" s="14"/>
      <c r="L4682" s="14"/>
      <c r="M4682" s="36"/>
      <c r="N4682" s="14"/>
      <c r="O4682" s="14"/>
      <c r="P4682" s="14"/>
      <c r="Q4682" s="14"/>
      <c r="R4682" s="4"/>
      <c r="S4682" s="4"/>
      <c r="T4682" s="4"/>
      <c r="U4682" s="4"/>
      <c r="V4682" s="4"/>
      <c r="W4682" s="4"/>
      <c r="X4682" s="4"/>
      <c r="Y4682" s="4"/>
      <c r="Z4682" s="4"/>
      <c r="AA4682" s="4"/>
      <c r="AB4682" s="8"/>
      <c r="AC4682" s="8"/>
      <c r="AD4682" s="8"/>
      <c r="AE4682" s="8"/>
      <c r="AF4682" s="8"/>
      <c r="AG4682" s="8"/>
      <c r="AH4682" s="8"/>
      <c r="AI4682" s="8"/>
      <c r="AJ4682" s="8"/>
      <c r="AK4682" s="8"/>
      <c r="AL4682" s="8"/>
      <c r="AM4682" s="8"/>
      <c r="AN4682" s="8"/>
      <c r="AO4682" s="8"/>
      <c r="AP4682" s="15"/>
      <c r="AQ4682" s="15"/>
      <c r="AR4682" s="15"/>
      <c r="AS4682" s="15"/>
      <c r="AT4682" s="15"/>
      <c r="AU4682" s="15"/>
      <c r="AV4682" s="15"/>
      <c r="AW4682" s="15"/>
      <c r="AX4682" s="15"/>
      <c r="AY4682" s="15"/>
      <c r="AZ4682" s="10"/>
      <c r="BA4682" s="10"/>
    </row>
    <row r="4683" spans="1:53" ht="15" customHeight="1" x14ac:dyDescent="0.2">
      <c r="A4683" s="1"/>
      <c r="B4683" s="31">
        <v>24</v>
      </c>
      <c r="C4683" s="293" t="s">
        <v>73</v>
      </c>
      <c r="D4683" s="18"/>
      <c r="E4683" s="14"/>
      <c r="F4683" s="14"/>
      <c r="G4683" s="14"/>
      <c r="H4683" s="14"/>
      <c r="I4683" s="14"/>
      <c r="J4683" s="14"/>
      <c r="K4683" s="14"/>
      <c r="L4683" s="14"/>
      <c r="M4683" s="14"/>
      <c r="N4683" s="14"/>
      <c r="O4683" s="14"/>
      <c r="P4683" s="14"/>
      <c r="Q4683" s="14"/>
      <c r="R4683" s="4"/>
      <c r="S4683" s="4"/>
      <c r="T4683" s="4"/>
      <c r="U4683" s="4">
        <v>1</v>
      </c>
      <c r="V4683" s="4"/>
      <c r="W4683" s="4"/>
      <c r="X4683" s="4"/>
      <c r="Y4683" s="4"/>
      <c r="Z4683" s="4"/>
      <c r="AA4683" s="4">
        <v>2</v>
      </c>
      <c r="AB4683" s="8"/>
      <c r="AC4683" s="8"/>
      <c r="AD4683" s="8"/>
      <c r="AE4683" s="8"/>
      <c r="AF4683" s="8"/>
      <c r="AG4683" s="8">
        <v>1</v>
      </c>
      <c r="AH4683" s="8"/>
      <c r="AI4683" s="8"/>
      <c r="AJ4683" s="8"/>
      <c r="AK4683" s="8"/>
      <c r="AL4683" s="8"/>
      <c r="AM4683" s="8"/>
      <c r="AN4683" s="8"/>
      <c r="AO4683" s="8"/>
      <c r="AP4683" s="15"/>
      <c r="AQ4683" s="15"/>
      <c r="AR4683" s="15"/>
      <c r="AS4683" s="15"/>
      <c r="AT4683" s="15"/>
      <c r="AU4683" s="15"/>
      <c r="AV4683" s="15"/>
      <c r="AW4683" s="15"/>
      <c r="AX4683" s="15"/>
      <c r="AY4683" s="15"/>
      <c r="AZ4683" s="10"/>
      <c r="BA4683" s="10"/>
    </row>
    <row r="4684" spans="1:53" ht="15" customHeight="1" x14ac:dyDescent="0.2">
      <c r="A4684" s="1"/>
      <c r="B4684" s="31">
        <v>25</v>
      </c>
      <c r="C4684" s="17" t="s">
        <v>74</v>
      </c>
      <c r="D4684" s="18"/>
      <c r="E4684" s="14"/>
      <c r="F4684" s="14"/>
      <c r="G4684" s="14"/>
      <c r="H4684" s="14"/>
      <c r="I4684" s="14"/>
      <c r="J4684" s="14"/>
      <c r="K4684" s="14"/>
      <c r="L4684" s="14"/>
      <c r="M4684" s="14"/>
      <c r="N4684" s="14"/>
      <c r="O4684" s="14"/>
      <c r="P4684" s="14"/>
      <c r="Q4684" s="14"/>
      <c r="R4684" s="4"/>
      <c r="S4684" s="4"/>
      <c r="T4684" s="4"/>
      <c r="U4684" s="4"/>
      <c r="V4684" s="4"/>
      <c r="W4684" s="4"/>
      <c r="X4684" s="4"/>
      <c r="Y4684" s="4"/>
      <c r="Z4684" s="4"/>
      <c r="AA4684" s="4"/>
      <c r="AB4684" s="8"/>
      <c r="AC4684" s="8"/>
      <c r="AD4684" s="8"/>
      <c r="AE4684" s="8"/>
      <c r="AF4684" s="8"/>
      <c r="AG4684" s="8"/>
      <c r="AH4684" s="8"/>
      <c r="AI4684" s="8"/>
      <c r="AJ4684" s="8"/>
      <c r="AK4684" s="8"/>
      <c r="AL4684" s="8"/>
      <c r="AM4684" s="8"/>
      <c r="AN4684" s="8"/>
      <c r="AO4684" s="8"/>
      <c r="AP4684" s="15"/>
      <c r="AQ4684" s="15"/>
      <c r="AR4684" s="15"/>
      <c r="AS4684" s="15"/>
      <c r="AT4684" s="15"/>
      <c r="AU4684" s="15"/>
      <c r="AV4684" s="15"/>
      <c r="AW4684" s="15"/>
      <c r="AX4684" s="15"/>
      <c r="AY4684" s="15"/>
      <c r="AZ4684" s="10"/>
      <c r="BA4684" s="10"/>
    </row>
    <row r="4685" spans="1:53" ht="15" customHeight="1" x14ac:dyDescent="0.2">
      <c r="A4685" s="1"/>
      <c r="B4685" s="31">
        <v>26</v>
      </c>
      <c r="C4685" s="293" t="s">
        <v>75</v>
      </c>
      <c r="D4685" s="18"/>
      <c r="E4685" s="14"/>
      <c r="F4685" s="14"/>
      <c r="G4685" s="14"/>
      <c r="H4685" s="14"/>
      <c r="I4685" s="14"/>
      <c r="J4685" s="14"/>
      <c r="K4685" s="14"/>
      <c r="L4685" s="14"/>
      <c r="M4685" s="14"/>
      <c r="N4685" s="14"/>
      <c r="O4685" s="14"/>
      <c r="P4685" s="14"/>
      <c r="Q4685" s="14"/>
      <c r="R4685" s="4"/>
      <c r="S4685" s="4"/>
      <c r="T4685" s="4"/>
      <c r="U4685" s="4"/>
      <c r="V4685" s="4"/>
      <c r="W4685" s="4"/>
      <c r="X4685" s="4"/>
      <c r="Y4685" s="4"/>
      <c r="Z4685" s="4"/>
      <c r="AA4685" s="4"/>
      <c r="AB4685" s="8"/>
      <c r="AC4685" s="8"/>
      <c r="AD4685" s="8"/>
      <c r="AE4685" s="8"/>
      <c r="AF4685" s="8"/>
      <c r="AG4685" s="8"/>
      <c r="AH4685" s="8"/>
      <c r="AI4685" s="8"/>
      <c r="AJ4685" s="8"/>
      <c r="AK4685" s="8"/>
      <c r="AL4685" s="8"/>
      <c r="AM4685" s="8"/>
      <c r="AN4685" s="8"/>
      <c r="AO4685" s="8"/>
      <c r="AP4685" s="15"/>
      <c r="AQ4685" s="15"/>
      <c r="AR4685" s="15"/>
      <c r="AS4685" s="15"/>
      <c r="AT4685" s="15"/>
      <c r="AU4685" s="15"/>
      <c r="AV4685" s="15"/>
      <c r="AW4685" s="15"/>
      <c r="AX4685" s="15"/>
      <c r="AY4685" s="15"/>
      <c r="AZ4685" s="10"/>
      <c r="BA4685" s="10"/>
    </row>
    <row r="4686" spans="1:53" ht="15" customHeight="1" x14ac:dyDescent="0.2">
      <c r="A4686" s="1"/>
      <c r="B4686" s="31">
        <v>27</v>
      </c>
      <c r="C4686" s="17" t="s">
        <v>76</v>
      </c>
      <c r="D4686" s="18"/>
      <c r="E4686" s="14"/>
      <c r="F4686" s="14"/>
      <c r="G4686" s="14"/>
      <c r="H4686" s="14"/>
      <c r="I4686" s="14"/>
      <c r="J4686" s="14"/>
      <c r="K4686" s="14"/>
      <c r="L4686" s="14"/>
      <c r="M4686" s="14"/>
      <c r="N4686" s="14"/>
      <c r="O4686" s="14"/>
      <c r="P4686" s="14"/>
      <c r="Q4686" s="14"/>
      <c r="R4686" s="4"/>
      <c r="S4686" s="4"/>
      <c r="T4686" s="4"/>
      <c r="U4686" s="4"/>
      <c r="V4686" s="4"/>
      <c r="W4686" s="4"/>
      <c r="X4686" s="4"/>
      <c r="Y4686" s="4"/>
      <c r="Z4686" s="4"/>
      <c r="AA4686" s="4"/>
      <c r="AB4686" s="8"/>
      <c r="AC4686" s="8"/>
      <c r="AD4686" s="8"/>
      <c r="AE4686" s="8"/>
      <c r="AF4686" s="8"/>
      <c r="AG4686" s="8"/>
      <c r="AH4686" s="8"/>
      <c r="AI4686" s="8"/>
      <c r="AJ4686" s="8"/>
      <c r="AK4686" s="8"/>
      <c r="AL4686" s="8"/>
      <c r="AM4686" s="8"/>
      <c r="AN4686" s="8"/>
      <c r="AO4686" s="8"/>
      <c r="AP4686" s="15"/>
      <c r="AQ4686" s="15"/>
      <c r="AR4686" s="15"/>
      <c r="AS4686" s="15"/>
      <c r="AT4686" s="15"/>
      <c r="AU4686" s="15"/>
      <c r="AV4686" s="15"/>
      <c r="AW4686" s="15"/>
      <c r="AX4686" s="15"/>
      <c r="AY4686" s="15"/>
      <c r="AZ4686" s="10"/>
      <c r="BA4686" s="10"/>
    </row>
    <row r="4687" spans="1:53" ht="15" customHeight="1" x14ac:dyDescent="0.2">
      <c r="A4687" s="1"/>
      <c r="B4687" s="31">
        <v>28</v>
      </c>
      <c r="C4687" s="293" t="s">
        <v>77</v>
      </c>
      <c r="D4687" s="18">
        <v>4</v>
      </c>
      <c r="E4687" s="14">
        <v>3</v>
      </c>
      <c r="F4687" s="14"/>
      <c r="G4687" s="14"/>
      <c r="H4687" s="14"/>
      <c r="I4687" s="14"/>
      <c r="J4687" s="14"/>
      <c r="K4687" s="14"/>
      <c r="L4687" s="14"/>
      <c r="M4687" s="14"/>
      <c r="N4687" s="14"/>
      <c r="O4687" s="14"/>
      <c r="P4687" s="14"/>
      <c r="Q4687" s="14"/>
      <c r="R4687" s="4"/>
      <c r="S4687" s="4"/>
      <c r="T4687" s="4"/>
      <c r="U4687" s="4"/>
      <c r="V4687" s="4"/>
      <c r="W4687" s="4"/>
      <c r="X4687" s="4"/>
      <c r="Y4687" s="4"/>
      <c r="Z4687" s="4"/>
      <c r="AA4687" s="4"/>
      <c r="AB4687" s="8">
        <v>10</v>
      </c>
      <c r="AC4687" s="8"/>
      <c r="AD4687" s="8"/>
      <c r="AE4687" s="8"/>
      <c r="AF4687" s="8"/>
      <c r="AG4687" s="8"/>
      <c r="AH4687" s="8"/>
      <c r="AI4687" s="8"/>
      <c r="AJ4687" s="8"/>
      <c r="AK4687" s="8">
        <v>1</v>
      </c>
      <c r="AL4687" s="8">
        <v>1</v>
      </c>
      <c r="AM4687" s="8"/>
      <c r="AN4687" s="8"/>
      <c r="AO4687" s="8"/>
      <c r="AP4687" s="15"/>
      <c r="AQ4687" s="15"/>
      <c r="AR4687" s="15"/>
      <c r="AS4687" s="15"/>
      <c r="AT4687" s="15"/>
      <c r="AU4687" s="15"/>
      <c r="AV4687" s="15"/>
      <c r="AW4687" s="15"/>
      <c r="AX4687" s="15"/>
      <c r="AY4687" s="15"/>
      <c r="AZ4687" s="10"/>
      <c r="BA4687" s="10"/>
    </row>
    <row r="4688" spans="1:53" ht="15" customHeight="1" x14ac:dyDescent="0.2">
      <c r="A4688" s="1"/>
      <c r="B4688" s="31">
        <v>29</v>
      </c>
      <c r="C4688" s="293" t="s">
        <v>78</v>
      </c>
      <c r="D4688" s="18"/>
      <c r="E4688" s="14"/>
      <c r="F4688" s="14"/>
      <c r="G4688" s="14"/>
      <c r="H4688" s="14"/>
      <c r="I4688" s="14"/>
      <c r="J4688" s="14"/>
      <c r="K4688" s="14"/>
      <c r="L4688" s="14"/>
      <c r="M4688" s="14"/>
      <c r="N4688" s="14"/>
      <c r="O4688" s="14"/>
      <c r="P4688" s="14"/>
      <c r="Q4688" s="14"/>
      <c r="R4688" s="4"/>
      <c r="S4688" s="4"/>
      <c r="T4688" s="4"/>
      <c r="U4688" s="4"/>
      <c r="V4688" s="4"/>
      <c r="W4688" s="4"/>
      <c r="X4688" s="4"/>
      <c r="Y4688" s="4"/>
      <c r="Z4688" s="4"/>
      <c r="AA4688" s="4"/>
      <c r="AB4688" s="8"/>
      <c r="AC4688" s="8"/>
      <c r="AD4688" s="8"/>
      <c r="AE4688" s="8"/>
      <c r="AF4688" s="8"/>
      <c r="AG4688" s="8"/>
      <c r="AH4688" s="8"/>
      <c r="AI4688" s="8"/>
      <c r="AJ4688" s="8"/>
      <c r="AK4688" s="8"/>
      <c r="AL4688" s="8"/>
      <c r="AM4688" s="8"/>
      <c r="AN4688" s="8"/>
      <c r="AO4688" s="8"/>
      <c r="AP4688" s="15"/>
      <c r="AQ4688" s="15"/>
      <c r="AR4688" s="15"/>
      <c r="AS4688" s="15"/>
      <c r="AT4688" s="15"/>
      <c r="AU4688" s="15"/>
      <c r="AV4688" s="15"/>
      <c r="AW4688" s="15"/>
      <c r="AX4688" s="15"/>
      <c r="AY4688" s="15"/>
      <c r="AZ4688" s="10"/>
      <c r="BA4688" s="10"/>
    </row>
    <row r="4689" spans="1:53" ht="15" customHeight="1" x14ac:dyDescent="0.2">
      <c r="A4689" s="1"/>
      <c r="B4689" s="37"/>
      <c r="C4689" s="293" t="s">
        <v>551</v>
      </c>
      <c r="D4689" s="18"/>
      <c r="E4689" s="14">
        <v>3</v>
      </c>
      <c r="F4689" s="14">
        <v>10</v>
      </c>
      <c r="G4689" s="14"/>
      <c r="H4689" s="14"/>
      <c r="I4689" s="14"/>
      <c r="J4689" s="14"/>
      <c r="K4689" s="14"/>
      <c r="L4689" s="14"/>
      <c r="M4689" s="14"/>
      <c r="N4689" s="14"/>
      <c r="O4689" s="14"/>
      <c r="P4689" s="14"/>
      <c r="Q4689" s="14"/>
      <c r="R4689" s="4"/>
      <c r="S4689" s="4"/>
      <c r="T4689" s="4"/>
      <c r="U4689" s="4"/>
      <c r="V4689" s="4"/>
      <c r="W4689" s="4"/>
      <c r="X4689" s="4"/>
      <c r="Y4689" s="4"/>
      <c r="Z4689" s="4"/>
      <c r="AA4689" s="4"/>
      <c r="AB4689" s="8"/>
      <c r="AC4689" s="8"/>
      <c r="AD4689" s="8"/>
      <c r="AE4689" s="8"/>
      <c r="AF4689" s="8"/>
      <c r="AG4689" s="8"/>
      <c r="AH4689" s="8"/>
      <c r="AI4689" s="8"/>
      <c r="AJ4689" s="8"/>
      <c r="AK4689" s="8"/>
      <c r="AL4689" s="8"/>
      <c r="AM4689" s="8"/>
      <c r="AN4689" s="8"/>
      <c r="AO4689" s="8"/>
      <c r="AP4689" s="15"/>
      <c r="AQ4689" s="15"/>
      <c r="AR4689" s="15"/>
      <c r="AS4689" s="15"/>
      <c r="AT4689" s="15"/>
      <c r="AU4689" s="15"/>
      <c r="AV4689" s="15"/>
      <c r="AW4689" s="15"/>
      <c r="AX4689" s="15"/>
      <c r="AY4689" s="15"/>
      <c r="AZ4689" s="10"/>
      <c r="BA4689" s="10"/>
    </row>
    <row r="4690" spans="1:53" ht="15" customHeight="1" x14ac:dyDescent="0.2">
      <c r="A4690" s="1"/>
      <c r="B4690" s="38"/>
      <c r="C4690" s="293" t="s">
        <v>531</v>
      </c>
      <c r="D4690" s="18">
        <v>4</v>
      </c>
      <c r="E4690" s="14"/>
      <c r="F4690" s="14">
        <v>7</v>
      </c>
      <c r="G4690" s="14"/>
      <c r="H4690" s="14"/>
      <c r="I4690" s="14"/>
      <c r="J4690" s="14"/>
      <c r="K4690" s="14"/>
      <c r="L4690" s="14"/>
      <c r="M4690" s="14"/>
      <c r="N4690" s="14"/>
      <c r="O4690" s="14"/>
      <c r="P4690" s="14"/>
      <c r="Q4690" s="14"/>
      <c r="R4690" s="4"/>
      <c r="S4690" s="4"/>
      <c r="T4690" s="4"/>
      <c r="U4690" s="4"/>
      <c r="V4690" s="4"/>
      <c r="W4690" s="4"/>
      <c r="X4690" s="4"/>
      <c r="Y4690" s="4"/>
      <c r="Z4690" s="4"/>
      <c r="AA4690" s="4"/>
      <c r="AB4690" s="8"/>
      <c r="AC4690" s="8"/>
      <c r="AD4690" s="8"/>
      <c r="AE4690" s="8"/>
      <c r="AF4690" s="8"/>
      <c r="AG4690" s="8"/>
      <c r="AH4690" s="8"/>
      <c r="AI4690" s="8"/>
      <c r="AJ4690" s="8"/>
      <c r="AK4690" s="8">
        <v>4</v>
      </c>
      <c r="AL4690" s="8"/>
      <c r="AM4690" s="8"/>
      <c r="AN4690" s="8"/>
      <c r="AO4690" s="8"/>
      <c r="AP4690" s="15"/>
      <c r="AQ4690" s="15"/>
      <c r="AR4690" s="15"/>
      <c r="AS4690" s="15"/>
      <c r="AT4690" s="15"/>
      <c r="AU4690" s="15"/>
      <c r="AV4690" s="15"/>
      <c r="AW4690" s="15"/>
      <c r="AX4690" s="15"/>
      <c r="AY4690" s="15"/>
      <c r="AZ4690" s="10"/>
      <c r="BA4690" s="10"/>
    </row>
    <row r="4691" spans="1:53" ht="15" customHeight="1" x14ac:dyDescent="0.2">
      <c r="A4691" s="1"/>
      <c r="B4691" s="39">
        <v>30</v>
      </c>
      <c r="C4691" s="17" t="s">
        <v>80</v>
      </c>
      <c r="D4691" s="18"/>
      <c r="E4691" s="14"/>
      <c r="F4691" s="14"/>
      <c r="G4691" s="14"/>
      <c r="H4691" s="14"/>
      <c r="I4691" s="14"/>
      <c r="J4691" s="14"/>
      <c r="K4691" s="14"/>
      <c r="L4691" s="14"/>
      <c r="M4691" s="14"/>
      <c r="N4691" s="14"/>
      <c r="O4691" s="14"/>
      <c r="P4691" s="14"/>
      <c r="Q4691" s="14"/>
      <c r="R4691" s="4"/>
      <c r="S4691" s="4"/>
      <c r="T4691" s="4"/>
      <c r="U4691" s="4"/>
      <c r="V4691" s="4"/>
      <c r="W4691" s="4"/>
      <c r="X4691" s="4"/>
      <c r="Y4691" s="5"/>
      <c r="Z4691" s="5"/>
      <c r="AA4691" s="5"/>
      <c r="AB4691" s="8"/>
      <c r="AC4691" s="8"/>
      <c r="AD4691" s="8"/>
      <c r="AE4691" s="8"/>
      <c r="AF4691" s="8"/>
      <c r="AG4691" s="8"/>
      <c r="AH4691" s="8"/>
      <c r="AI4691" s="8"/>
      <c r="AJ4691" s="8"/>
      <c r="AK4691" s="8"/>
      <c r="AL4691" s="8"/>
      <c r="AM4691" s="8"/>
      <c r="AN4691" s="8"/>
      <c r="AO4691" s="8"/>
      <c r="AP4691" s="15"/>
      <c r="AQ4691" s="15"/>
      <c r="AR4691" s="15"/>
      <c r="AS4691" s="15"/>
      <c r="AT4691" s="15"/>
      <c r="AU4691" s="15"/>
      <c r="AV4691" s="15"/>
      <c r="AW4691" s="15"/>
      <c r="AX4691" s="15"/>
      <c r="AY4691" s="15"/>
      <c r="AZ4691" s="10"/>
      <c r="BA4691" s="10"/>
    </row>
    <row r="4692" spans="1:53" ht="15" customHeight="1" x14ac:dyDescent="0.2">
      <c r="A4692" s="1"/>
      <c r="B4692" s="39">
        <v>31</v>
      </c>
      <c r="C4692" s="17" t="s">
        <v>81</v>
      </c>
      <c r="D4692" s="18"/>
      <c r="E4692" s="14"/>
      <c r="F4692" s="14"/>
      <c r="G4692" s="14"/>
      <c r="H4692" s="14"/>
      <c r="I4692" s="14"/>
      <c r="J4692" s="14"/>
      <c r="K4692" s="14"/>
      <c r="L4692" s="14"/>
      <c r="M4692" s="14"/>
      <c r="N4692" s="14"/>
      <c r="O4692" s="14"/>
      <c r="P4692" s="14"/>
      <c r="Q4692" s="14"/>
      <c r="R4692" s="4"/>
      <c r="S4692" s="4"/>
      <c r="T4692" s="4"/>
      <c r="U4692" s="4"/>
      <c r="V4692" s="4"/>
      <c r="W4692" s="4"/>
      <c r="X4692" s="4"/>
      <c r="Y4692" s="4"/>
      <c r="Z4692" s="4"/>
      <c r="AA4692" s="4"/>
      <c r="AB4692" s="8"/>
      <c r="AC4692" s="8"/>
      <c r="AD4692" s="8"/>
      <c r="AE4692" s="8"/>
      <c r="AF4692" s="8"/>
      <c r="AG4692" s="8"/>
      <c r="AH4692" s="8"/>
      <c r="AI4692" s="8"/>
      <c r="AJ4692" s="8"/>
      <c r="AK4692" s="8"/>
      <c r="AL4692" s="8"/>
      <c r="AM4692" s="8"/>
      <c r="AN4692" s="8"/>
      <c r="AO4692" s="8"/>
      <c r="AP4692" s="15"/>
      <c r="AQ4692" s="15"/>
      <c r="AR4692" s="15"/>
      <c r="AS4692" s="15"/>
      <c r="AT4692" s="15"/>
      <c r="AU4692" s="15"/>
      <c r="AV4692" s="15"/>
      <c r="AW4692" s="15"/>
      <c r="AX4692" s="15"/>
      <c r="AY4692" s="15"/>
      <c r="AZ4692" s="10"/>
      <c r="BA4692" s="10"/>
    </row>
    <row r="4693" spans="1:53" ht="15" customHeight="1" x14ac:dyDescent="0.2">
      <c r="A4693" s="1"/>
      <c r="B4693" s="39">
        <v>32</v>
      </c>
      <c r="C4693" s="17" t="s">
        <v>82</v>
      </c>
      <c r="D4693" s="18"/>
      <c r="E4693" s="14"/>
      <c r="F4693" s="14"/>
      <c r="G4693" s="14"/>
      <c r="H4693" s="14"/>
      <c r="I4693" s="14"/>
      <c r="J4693" s="14"/>
      <c r="K4693" s="14"/>
      <c r="L4693" s="14"/>
      <c r="M4693" s="14"/>
      <c r="N4693" s="14"/>
      <c r="O4693" s="14"/>
      <c r="P4693" s="14"/>
      <c r="Q4693" s="14"/>
      <c r="R4693" s="4"/>
      <c r="S4693" s="4"/>
      <c r="T4693" s="4"/>
      <c r="U4693" s="4"/>
      <c r="V4693" s="4"/>
      <c r="W4693" s="4"/>
      <c r="X4693" s="4"/>
      <c r="Y4693" s="4"/>
      <c r="Z4693" s="4"/>
      <c r="AA4693" s="4"/>
      <c r="AB4693" s="8"/>
      <c r="AC4693" s="8"/>
      <c r="AD4693" s="8"/>
      <c r="AE4693" s="8"/>
      <c r="AF4693" s="8"/>
      <c r="AG4693" s="8"/>
      <c r="AH4693" s="8"/>
      <c r="AI4693" s="8"/>
      <c r="AJ4693" s="8"/>
      <c r="AK4693" s="8"/>
      <c r="AL4693" s="8"/>
      <c r="AM4693" s="8"/>
      <c r="AN4693" s="8"/>
      <c r="AO4693" s="8"/>
      <c r="AP4693" s="15"/>
      <c r="AQ4693" s="15"/>
      <c r="AR4693" s="15"/>
      <c r="AS4693" s="15"/>
      <c r="AT4693" s="15"/>
      <c r="AU4693" s="15"/>
      <c r="AV4693" s="15"/>
      <c r="AW4693" s="15"/>
      <c r="AX4693" s="15"/>
      <c r="AY4693" s="15"/>
      <c r="AZ4693" s="10"/>
      <c r="BA4693" s="10"/>
    </row>
    <row r="4694" spans="1:53" ht="15" customHeight="1" x14ac:dyDescent="0.2">
      <c r="A4694" s="1"/>
      <c r="B4694" s="22"/>
      <c r="C4694" s="17"/>
      <c r="D4694" s="18"/>
      <c r="E4694" s="14"/>
      <c r="F4694" s="14"/>
      <c r="G4694" s="14"/>
      <c r="H4694" s="14"/>
      <c r="I4694" s="14"/>
      <c r="J4694" s="14"/>
      <c r="K4694" s="14"/>
      <c r="L4694" s="14"/>
      <c r="M4694" s="14"/>
      <c r="N4694" s="14"/>
      <c r="O4694" s="14"/>
      <c r="P4694" s="14"/>
      <c r="Q4694" s="14"/>
      <c r="R4694" s="4"/>
      <c r="S4694" s="4"/>
      <c r="T4694" s="4"/>
      <c r="U4694" s="4"/>
      <c r="V4694" s="4"/>
      <c r="W4694" s="4"/>
      <c r="X4694" s="4"/>
      <c r="Y4694" s="4"/>
      <c r="Z4694" s="4"/>
      <c r="AA4694" s="4"/>
      <c r="AB4694" s="8"/>
      <c r="AC4694" s="8"/>
      <c r="AD4694" s="8"/>
      <c r="AE4694" s="8"/>
      <c r="AF4694" s="8"/>
      <c r="AG4694" s="8"/>
      <c r="AH4694" s="8"/>
      <c r="AI4694" s="8"/>
      <c r="AJ4694" s="8"/>
      <c r="AK4694" s="8"/>
      <c r="AL4694" s="8"/>
      <c r="AM4694" s="8"/>
      <c r="AN4694" s="8"/>
      <c r="AO4694" s="8"/>
      <c r="AP4694" s="15"/>
      <c r="AQ4694" s="15"/>
      <c r="AR4694" s="15"/>
      <c r="AS4694" s="15"/>
      <c r="AT4694" s="15"/>
      <c r="AU4694" s="15"/>
      <c r="AV4694" s="15"/>
      <c r="AW4694" s="15"/>
      <c r="AX4694" s="15"/>
      <c r="AY4694" s="15"/>
      <c r="AZ4694" s="10"/>
      <c r="BA4694" s="10"/>
    </row>
    <row r="4695" spans="1:53" ht="15" customHeight="1" x14ac:dyDescent="0.2">
      <c r="A4695" s="1"/>
      <c r="B4695" s="40">
        <v>33</v>
      </c>
      <c r="C4695" s="17" t="s">
        <v>83</v>
      </c>
      <c r="D4695" s="18"/>
      <c r="E4695" s="14"/>
      <c r="F4695" s="14"/>
      <c r="G4695" s="14"/>
      <c r="H4695" s="14"/>
      <c r="I4695" s="14"/>
      <c r="J4695" s="14"/>
      <c r="K4695" s="14"/>
      <c r="L4695" s="14"/>
      <c r="M4695" s="14"/>
      <c r="N4695" s="14"/>
      <c r="O4695" s="14"/>
      <c r="P4695" s="14"/>
      <c r="Q4695" s="14"/>
      <c r="R4695" s="4"/>
      <c r="S4695" s="4"/>
      <c r="T4695" s="4"/>
      <c r="U4695" s="4"/>
      <c r="V4695" s="4"/>
      <c r="W4695" s="4"/>
      <c r="X4695" s="4"/>
      <c r="Y4695" s="4"/>
      <c r="Z4695" s="4"/>
      <c r="AA4695" s="4"/>
      <c r="AB4695" s="8"/>
      <c r="AC4695" s="8"/>
      <c r="AD4695" s="8"/>
      <c r="AE4695" s="8"/>
      <c r="AF4695" s="8"/>
      <c r="AG4695" s="8"/>
      <c r="AH4695" s="8"/>
      <c r="AI4695" s="8"/>
      <c r="AJ4695" s="8"/>
      <c r="AK4695" s="8"/>
      <c r="AL4695" s="8"/>
      <c r="AM4695" s="8"/>
      <c r="AN4695" s="8"/>
      <c r="AO4695" s="8"/>
      <c r="AP4695" s="15"/>
      <c r="AQ4695" s="15"/>
      <c r="AR4695" s="15"/>
      <c r="AS4695" s="15"/>
      <c r="AT4695" s="15"/>
      <c r="AU4695" s="15"/>
      <c r="AV4695" s="15"/>
      <c r="AW4695" s="15"/>
      <c r="AX4695" s="15"/>
      <c r="AY4695" s="15"/>
      <c r="AZ4695" s="10"/>
      <c r="BA4695" s="10"/>
    </row>
    <row r="4696" spans="1:53" ht="15" customHeight="1" x14ac:dyDescent="0.2">
      <c r="A4696" s="1"/>
      <c r="B4696" s="40">
        <v>38</v>
      </c>
      <c r="C4696" s="17" t="s">
        <v>84</v>
      </c>
      <c r="D4696" s="18"/>
      <c r="E4696" s="14"/>
      <c r="F4696" s="14"/>
      <c r="G4696" s="14"/>
      <c r="H4696" s="14"/>
      <c r="I4696" s="14"/>
      <c r="J4696" s="14"/>
      <c r="K4696" s="14"/>
      <c r="L4696" s="14"/>
      <c r="M4696" s="14"/>
      <c r="N4696" s="14"/>
      <c r="O4696" s="14"/>
      <c r="P4696" s="14"/>
      <c r="Q4696" s="14"/>
      <c r="R4696" s="4"/>
      <c r="S4696" s="4"/>
      <c r="T4696" s="4"/>
      <c r="U4696" s="4"/>
      <c r="V4696" s="4"/>
      <c r="W4696" s="4"/>
      <c r="X4696" s="4"/>
      <c r="Y4696" s="4"/>
      <c r="Z4696" s="4"/>
      <c r="AA4696" s="4"/>
      <c r="AB4696" s="8"/>
      <c r="AC4696" s="8"/>
      <c r="AD4696" s="8"/>
      <c r="AE4696" s="8"/>
      <c r="AF4696" s="8"/>
      <c r="AG4696" s="8"/>
      <c r="AH4696" s="8"/>
      <c r="AI4696" s="8"/>
      <c r="AJ4696" s="8"/>
      <c r="AK4696" s="8"/>
      <c r="AL4696" s="8"/>
      <c r="AM4696" s="8"/>
      <c r="AN4696" s="8"/>
      <c r="AO4696" s="8"/>
      <c r="AP4696" s="15"/>
      <c r="AQ4696" s="15"/>
      <c r="AR4696" s="15"/>
      <c r="AS4696" s="15"/>
      <c r="AT4696" s="15"/>
      <c r="AU4696" s="15"/>
      <c r="AV4696" s="15"/>
      <c r="AW4696" s="15"/>
      <c r="AX4696" s="15"/>
      <c r="AY4696" s="15"/>
      <c r="AZ4696" s="10"/>
      <c r="BA4696" s="10"/>
    </row>
    <row r="4697" spans="1:53" ht="15" customHeight="1" x14ac:dyDescent="0.2">
      <c r="A4697" s="1"/>
      <c r="B4697" s="40">
        <v>34</v>
      </c>
      <c r="C4697" s="293" t="s">
        <v>85</v>
      </c>
      <c r="D4697" s="18"/>
      <c r="E4697" s="14">
        <v>6</v>
      </c>
      <c r="F4697" s="14"/>
      <c r="G4697" s="14"/>
      <c r="H4697" s="14"/>
      <c r="I4697" s="14"/>
      <c r="J4697" s="14"/>
      <c r="K4697" s="14"/>
      <c r="L4697" s="14"/>
      <c r="M4697" s="14"/>
      <c r="N4697" s="14"/>
      <c r="O4697" s="14"/>
      <c r="P4697" s="14"/>
      <c r="Q4697" s="14"/>
      <c r="R4697" s="4"/>
      <c r="S4697" s="4"/>
      <c r="T4697" s="4"/>
      <c r="U4697" s="4"/>
      <c r="V4697" s="4"/>
      <c r="W4697" s="4"/>
      <c r="X4697" s="4"/>
      <c r="Y4697" s="4"/>
      <c r="Z4697" s="4"/>
      <c r="AA4697" s="4"/>
      <c r="AB4697" s="8"/>
      <c r="AC4697" s="8"/>
      <c r="AD4697" s="8"/>
      <c r="AE4697" s="8"/>
      <c r="AF4697" s="8"/>
      <c r="AG4697" s="8"/>
      <c r="AH4697" s="8"/>
      <c r="AI4697" s="8"/>
      <c r="AJ4697" s="8"/>
      <c r="AK4697" s="8"/>
      <c r="AL4697" s="8"/>
      <c r="AM4697" s="8"/>
      <c r="AN4697" s="8"/>
      <c r="AO4697" s="8"/>
      <c r="AP4697" s="15"/>
      <c r="AQ4697" s="15"/>
      <c r="AR4697" s="15"/>
      <c r="AS4697" s="15"/>
      <c r="AT4697" s="15"/>
      <c r="AU4697" s="15"/>
      <c r="AV4697" s="15"/>
      <c r="AW4697" s="15"/>
      <c r="AX4697" s="15"/>
      <c r="AY4697" s="15"/>
      <c r="AZ4697" s="10"/>
      <c r="BA4697" s="10"/>
    </row>
    <row r="4698" spans="1:53" ht="15" customHeight="1" x14ac:dyDescent="0.2">
      <c r="A4698" s="1"/>
      <c r="B4698" s="22"/>
      <c r="C4698" s="17"/>
      <c r="D4698" s="18"/>
      <c r="E4698" s="14"/>
      <c r="F4698" s="14"/>
      <c r="G4698" s="14"/>
      <c r="H4698" s="14"/>
      <c r="I4698" s="14"/>
      <c r="J4698" s="14"/>
      <c r="K4698" s="14"/>
      <c r="L4698" s="14"/>
      <c r="M4698" s="14"/>
      <c r="N4698" s="14"/>
      <c r="O4698" s="14"/>
      <c r="P4698" s="14"/>
      <c r="Q4698" s="14"/>
      <c r="R4698" s="4"/>
      <c r="S4698" s="4"/>
      <c r="T4698" s="4"/>
      <c r="U4698" s="4"/>
      <c r="V4698" s="4"/>
      <c r="W4698" s="4"/>
      <c r="X4698" s="4"/>
      <c r="Y4698" s="4"/>
      <c r="Z4698" s="4"/>
      <c r="AA4698" s="4"/>
      <c r="AB4698" s="8"/>
      <c r="AC4698" s="8"/>
      <c r="AD4698" s="8"/>
      <c r="AE4698" s="8"/>
      <c r="AF4698" s="8"/>
      <c r="AG4698" s="8"/>
      <c r="AH4698" s="8"/>
      <c r="AI4698" s="8"/>
      <c r="AJ4698" s="8"/>
      <c r="AK4698" s="8"/>
      <c r="AL4698" s="8"/>
      <c r="AM4698" s="8"/>
      <c r="AN4698" s="8"/>
      <c r="AO4698" s="8"/>
      <c r="AP4698" s="15"/>
      <c r="AQ4698" s="15"/>
      <c r="AR4698" s="15"/>
      <c r="AS4698" s="15"/>
      <c r="AT4698" s="15"/>
      <c r="AU4698" s="15"/>
      <c r="AV4698" s="15"/>
      <c r="AW4698" s="15"/>
      <c r="AX4698" s="15"/>
      <c r="AY4698" s="15"/>
      <c r="AZ4698" s="10"/>
      <c r="BA4698" s="10"/>
    </row>
    <row r="4699" spans="1:53" ht="15" customHeight="1" x14ac:dyDescent="0.2">
      <c r="A4699" s="1"/>
      <c r="B4699" s="22"/>
      <c r="C4699" s="17"/>
      <c r="D4699" s="18"/>
      <c r="E4699" s="14"/>
      <c r="F4699" s="14"/>
      <c r="G4699" s="14"/>
      <c r="H4699" s="14"/>
      <c r="I4699" s="14"/>
      <c r="J4699" s="14"/>
      <c r="K4699" s="14"/>
      <c r="L4699" s="14"/>
      <c r="M4699" s="14"/>
      <c r="N4699" s="14"/>
      <c r="O4699" s="14"/>
      <c r="P4699" s="14"/>
      <c r="Q4699" s="14"/>
      <c r="R4699" s="4"/>
      <c r="S4699" s="4"/>
      <c r="T4699" s="4"/>
      <c r="U4699" s="4"/>
      <c r="V4699" s="4"/>
      <c r="W4699" s="4"/>
      <c r="X4699" s="4"/>
      <c r="Y4699" s="4"/>
      <c r="Z4699" s="4"/>
      <c r="AA4699" s="4"/>
      <c r="AB4699" s="8"/>
      <c r="AC4699" s="8"/>
      <c r="AD4699" s="8"/>
      <c r="AE4699" s="8"/>
      <c r="AF4699" s="8"/>
      <c r="AG4699" s="8"/>
      <c r="AH4699" s="8"/>
      <c r="AI4699" s="8"/>
      <c r="AJ4699" s="8"/>
      <c r="AK4699" s="8"/>
      <c r="AL4699" s="8"/>
      <c r="AM4699" s="8"/>
      <c r="AN4699" s="8"/>
      <c r="AO4699" s="8"/>
      <c r="AP4699" s="15"/>
      <c r="AQ4699" s="15"/>
      <c r="AR4699" s="15"/>
      <c r="AS4699" s="15"/>
      <c r="AT4699" s="15"/>
      <c r="AU4699" s="15"/>
      <c r="AV4699" s="15"/>
      <c r="AW4699" s="15"/>
      <c r="AX4699" s="15"/>
      <c r="AY4699" s="15"/>
      <c r="AZ4699" s="10"/>
      <c r="BA4699" s="10"/>
    </row>
    <row r="4700" spans="1:53" ht="15" customHeight="1" x14ac:dyDescent="0.2">
      <c r="A4700" s="1"/>
      <c r="B4700" s="22"/>
      <c r="C4700" s="300"/>
      <c r="D4700" s="18"/>
      <c r="E4700" s="14"/>
      <c r="F4700" s="14"/>
      <c r="G4700" s="14"/>
      <c r="H4700" s="14"/>
      <c r="I4700" s="14"/>
      <c r="J4700" s="14"/>
      <c r="K4700" s="14"/>
      <c r="L4700" s="14"/>
      <c r="M4700" s="14"/>
      <c r="N4700" s="14"/>
      <c r="O4700" s="14"/>
      <c r="P4700" s="14"/>
      <c r="Q4700" s="14"/>
      <c r="R4700" s="4"/>
      <c r="S4700" s="4"/>
      <c r="T4700" s="4"/>
      <c r="U4700" s="4"/>
      <c r="V4700" s="4"/>
      <c r="W4700" s="4"/>
      <c r="X4700" s="4"/>
      <c r="Y4700" s="4"/>
      <c r="Z4700" s="4"/>
      <c r="AA4700" s="4"/>
      <c r="AB4700" s="8"/>
      <c r="AC4700" s="8"/>
      <c r="AD4700" s="8"/>
      <c r="AE4700" s="8"/>
      <c r="AF4700" s="8"/>
      <c r="AG4700" s="8"/>
      <c r="AH4700" s="8"/>
      <c r="AI4700" s="8"/>
      <c r="AJ4700" s="8"/>
      <c r="AK4700" s="8"/>
      <c r="AL4700" s="8"/>
      <c r="AM4700" s="8"/>
      <c r="AN4700" s="8"/>
      <c r="AO4700" s="8"/>
      <c r="AP4700" s="15"/>
      <c r="AQ4700" s="15"/>
      <c r="AR4700" s="15"/>
      <c r="AS4700" s="15"/>
      <c r="AT4700" s="15"/>
      <c r="AU4700" s="15"/>
      <c r="AV4700" s="15"/>
      <c r="AW4700" s="15"/>
      <c r="AX4700" s="15"/>
      <c r="AY4700" s="15"/>
      <c r="AZ4700" s="10"/>
      <c r="BA4700" s="10"/>
    </row>
    <row r="4701" spans="1:53" ht="15" customHeight="1" x14ac:dyDescent="0.2">
      <c r="A4701" s="1"/>
      <c r="B4701" s="42">
        <v>35</v>
      </c>
      <c r="C4701" s="17" t="s">
        <v>87</v>
      </c>
      <c r="D4701" s="18"/>
      <c r="E4701" s="14"/>
      <c r="F4701" s="14"/>
      <c r="G4701" s="14"/>
      <c r="H4701" s="14"/>
      <c r="I4701" s="14"/>
      <c r="J4701" s="14"/>
      <c r="K4701" s="14"/>
      <c r="L4701" s="14"/>
      <c r="M4701" s="14"/>
      <c r="N4701" s="14"/>
      <c r="O4701" s="14"/>
      <c r="P4701" s="14"/>
      <c r="Q4701" s="14"/>
      <c r="R4701" s="4"/>
      <c r="S4701" s="4"/>
      <c r="T4701" s="4"/>
      <c r="U4701" s="4"/>
      <c r="V4701" s="4"/>
      <c r="W4701" s="4"/>
      <c r="X4701" s="4"/>
      <c r="Y4701" s="4"/>
      <c r="Z4701" s="4"/>
      <c r="AA4701" s="4"/>
      <c r="AB4701" s="8"/>
      <c r="AC4701" s="8"/>
      <c r="AD4701" s="8"/>
      <c r="AE4701" s="8"/>
      <c r="AF4701" s="8"/>
      <c r="AG4701" s="8"/>
      <c r="AH4701" s="8"/>
      <c r="AI4701" s="8"/>
      <c r="AJ4701" s="8"/>
      <c r="AK4701" s="8"/>
      <c r="AL4701" s="8"/>
      <c r="AM4701" s="8"/>
      <c r="AN4701" s="8"/>
      <c r="AO4701" s="8"/>
      <c r="AP4701" s="15"/>
      <c r="AQ4701" s="15"/>
      <c r="AR4701" s="15"/>
      <c r="AS4701" s="15"/>
      <c r="AT4701" s="15"/>
      <c r="AU4701" s="15"/>
      <c r="AV4701" s="15"/>
      <c r="AW4701" s="15"/>
      <c r="AX4701" s="15"/>
      <c r="AY4701" s="15"/>
      <c r="AZ4701" s="10"/>
      <c r="BA4701" s="10"/>
    </row>
    <row r="4702" spans="1:53" ht="15" customHeight="1" x14ac:dyDescent="0.2">
      <c r="A4702" s="1"/>
      <c r="B4702" s="1"/>
      <c r="C4702" s="43"/>
      <c r="D4702" s="14"/>
      <c r="E4702" s="14"/>
      <c r="F4702" s="14"/>
      <c r="G4702" s="14"/>
      <c r="H4702" s="14"/>
      <c r="I4702" s="14"/>
      <c r="J4702" s="14"/>
      <c r="K4702" s="14"/>
      <c r="L4702" s="14"/>
      <c r="M4702" s="14"/>
      <c r="N4702" s="14"/>
      <c r="O4702" s="14"/>
      <c r="P4702" s="14"/>
      <c r="Q4702" s="14"/>
      <c r="R4702" s="4"/>
      <c r="S4702" s="4"/>
      <c r="T4702" s="4"/>
      <c r="U4702" s="4"/>
      <c r="V4702" s="4"/>
      <c r="W4702" s="4"/>
      <c r="X4702" s="4"/>
      <c r="Y4702" s="4"/>
      <c r="Z4702" s="4"/>
      <c r="AA4702" s="4"/>
      <c r="AB4702" s="8"/>
      <c r="AC4702" s="8"/>
      <c r="AD4702" s="8"/>
      <c r="AE4702" s="8"/>
      <c r="AF4702" s="8"/>
      <c r="AG4702" s="8"/>
      <c r="AH4702" s="8"/>
      <c r="AI4702" s="8"/>
      <c r="AJ4702" s="8"/>
      <c r="AK4702" s="8"/>
      <c r="AL4702" s="8"/>
      <c r="AM4702" s="8"/>
      <c r="AN4702" s="8"/>
      <c r="AO4702" s="8"/>
      <c r="AP4702" s="15"/>
      <c r="AQ4702" s="15"/>
      <c r="AR4702" s="15"/>
      <c r="AS4702" s="15"/>
      <c r="AT4702" s="15"/>
      <c r="AU4702" s="15"/>
      <c r="AV4702" s="15"/>
      <c r="AW4702" s="15"/>
      <c r="AX4702" s="15"/>
      <c r="AY4702" s="15"/>
      <c r="AZ4702" s="10"/>
      <c r="BA4702" s="10"/>
    </row>
    <row r="4703" spans="1:53" ht="15" customHeight="1" x14ac:dyDescent="0.2">
      <c r="A4703" s="1"/>
      <c r="B4703" s="1"/>
      <c r="D4703" s="14"/>
      <c r="E4703" s="14"/>
      <c r="F4703" s="14"/>
      <c r="G4703" s="14"/>
      <c r="H4703" s="14"/>
      <c r="I4703" s="14"/>
      <c r="J4703" s="14"/>
      <c r="K4703" s="14"/>
      <c r="L4703" s="14"/>
      <c r="M4703" s="14"/>
      <c r="N4703" s="14"/>
      <c r="O4703" s="14"/>
      <c r="P4703" s="14"/>
      <c r="Q4703" s="14"/>
      <c r="R4703" s="4"/>
      <c r="S4703" s="4"/>
      <c r="T4703" s="4"/>
      <c r="U4703" s="4"/>
      <c r="V4703" s="4"/>
      <c r="W4703" s="4"/>
      <c r="X4703" s="4"/>
      <c r="Y4703" s="4"/>
      <c r="Z4703" s="4"/>
      <c r="AA4703" s="4"/>
      <c r="AB4703" s="8"/>
      <c r="AC4703" s="8"/>
      <c r="AD4703" s="8"/>
      <c r="AE4703" s="8"/>
      <c r="AF4703" s="8"/>
      <c r="AG4703" s="8"/>
      <c r="AH4703" s="8"/>
      <c r="AI4703" s="8"/>
      <c r="AJ4703" s="8"/>
      <c r="AK4703" s="8"/>
      <c r="AL4703" s="8"/>
      <c r="AM4703" s="8"/>
      <c r="AN4703" s="8"/>
      <c r="AO4703" s="8"/>
      <c r="AP4703" s="15"/>
      <c r="AQ4703" s="15"/>
      <c r="AR4703" s="15"/>
      <c r="AS4703" s="15"/>
      <c r="AT4703" s="15"/>
      <c r="AU4703" s="15"/>
      <c r="AV4703" s="15"/>
      <c r="AW4703" s="15"/>
      <c r="AX4703" s="15"/>
      <c r="AY4703" s="15"/>
      <c r="AZ4703" s="10"/>
      <c r="BA4703" s="10"/>
    </row>
    <row r="4704" spans="1:53" ht="15" customHeight="1" x14ac:dyDescent="0.2">
      <c r="A4704" s="33"/>
      <c r="B4704" s="33"/>
      <c r="C4704" s="33"/>
      <c r="D4704" s="33">
        <f t="shared" ref="D4704:AY4704" si="929">SUM(D4656:D4703)</f>
        <v>38</v>
      </c>
      <c r="E4704" s="33">
        <f t="shared" si="929"/>
        <v>22</v>
      </c>
      <c r="F4704" s="33">
        <f t="shared" si="929"/>
        <v>25</v>
      </c>
      <c r="G4704" s="33">
        <f t="shared" si="929"/>
        <v>8</v>
      </c>
      <c r="H4704" s="33">
        <f t="shared" si="929"/>
        <v>4</v>
      </c>
      <c r="I4704" s="33">
        <f t="shared" si="929"/>
        <v>0</v>
      </c>
      <c r="J4704" s="33">
        <f t="shared" si="929"/>
        <v>0</v>
      </c>
      <c r="K4704" s="33">
        <f t="shared" si="929"/>
        <v>0</v>
      </c>
      <c r="L4704" s="33">
        <f t="shared" si="929"/>
        <v>0</v>
      </c>
      <c r="M4704" s="33">
        <f t="shared" si="929"/>
        <v>0</v>
      </c>
      <c r="N4704" s="33">
        <f t="shared" si="929"/>
        <v>0</v>
      </c>
      <c r="O4704" s="33">
        <f t="shared" si="929"/>
        <v>0</v>
      </c>
      <c r="P4704" s="33">
        <f t="shared" si="929"/>
        <v>0</v>
      </c>
      <c r="Q4704" s="33">
        <f t="shared" si="929"/>
        <v>0</v>
      </c>
      <c r="R4704" s="33">
        <f t="shared" si="929"/>
        <v>0</v>
      </c>
      <c r="S4704" s="33">
        <f t="shared" si="929"/>
        <v>0</v>
      </c>
      <c r="T4704" s="33">
        <f t="shared" si="929"/>
        <v>0</v>
      </c>
      <c r="U4704" s="33">
        <f t="shared" si="929"/>
        <v>4</v>
      </c>
      <c r="V4704" s="33">
        <f t="shared" si="929"/>
        <v>0</v>
      </c>
      <c r="W4704" s="33">
        <f t="shared" si="929"/>
        <v>0</v>
      </c>
      <c r="X4704" s="33">
        <f t="shared" si="929"/>
        <v>0</v>
      </c>
      <c r="Y4704" s="33">
        <f t="shared" si="929"/>
        <v>0</v>
      </c>
      <c r="Z4704" s="33">
        <f t="shared" si="929"/>
        <v>0</v>
      </c>
      <c r="AA4704" s="33">
        <f t="shared" si="929"/>
        <v>2</v>
      </c>
      <c r="AB4704" s="33">
        <f t="shared" si="929"/>
        <v>25</v>
      </c>
      <c r="AC4704" s="33">
        <f t="shared" si="929"/>
        <v>0</v>
      </c>
      <c r="AD4704" s="33">
        <f t="shared" si="929"/>
        <v>0</v>
      </c>
      <c r="AE4704" s="33">
        <f t="shared" si="929"/>
        <v>0</v>
      </c>
      <c r="AF4704" s="33">
        <f t="shared" si="929"/>
        <v>1</v>
      </c>
      <c r="AG4704" s="33">
        <f t="shared" si="929"/>
        <v>3</v>
      </c>
      <c r="AH4704" s="33">
        <f t="shared" si="929"/>
        <v>0</v>
      </c>
      <c r="AI4704" s="33">
        <f t="shared" si="929"/>
        <v>0</v>
      </c>
      <c r="AJ4704" s="33">
        <f t="shared" si="929"/>
        <v>2</v>
      </c>
      <c r="AK4704" s="33">
        <f t="shared" si="929"/>
        <v>11</v>
      </c>
      <c r="AL4704" s="33">
        <f t="shared" si="929"/>
        <v>15</v>
      </c>
      <c r="AM4704" s="33">
        <f t="shared" si="929"/>
        <v>0</v>
      </c>
      <c r="AN4704" s="33">
        <f t="shared" si="929"/>
        <v>0</v>
      </c>
      <c r="AO4704" s="33">
        <f t="shared" si="929"/>
        <v>14</v>
      </c>
      <c r="AP4704" s="33">
        <f t="shared" si="929"/>
        <v>0</v>
      </c>
      <c r="AQ4704" s="33">
        <f t="shared" si="929"/>
        <v>0</v>
      </c>
      <c r="AR4704" s="33">
        <f t="shared" si="929"/>
        <v>0</v>
      </c>
      <c r="AS4704" s="33">
        <f t="shared" si="929"/>
        <v>0</v>
      </c>
      <c r="AT4704" s="33">
        <f t="shared" si="929"/>
        <v>0</v>
      </c>
      <c r="AU4704" s="33">
        <f t="shared" si="929"/>
        <v>0</v>
      </c>
      <c r="AV4704" s="33">
        <f t="shared" si="929"/>
        <v>0</v>
      </c>
      <c r="AW4704" s="33">
        <f t="shared" si="929"/>
        <v>0</v>
      </c>
      <c r="AX4704" s="33">
        <f t="shared" si="929"/>
        <v>0</v>
      </c>
      <c r="AY4704" s="33">
        <f t="shared" si="929"/>
        <v>0</v>
      </c>
      <c r="AZ4704" s="10"/>
      <c r="BA4704" s="10"/>
    </row>
    <row r="4705" spans="1:27" ht="15" customHeight="1" x14ac:dyDescent="0.2">
      <c r="A4705" s="44"/>
      <c r="B4705" s="44"/>
      <c r="C4705" s="44"/>
      <c r="D4705" s="44"/>
      <c r="E4705" s="44"/>
      <c r="F4705" s="44"/>
      <c r="G4705" s="44"/>
      <c r="H4705" s="44"/>
      <c r="I4705" s="44"/>
      <c r="J4705" s="44"/>
      <c r="K4705" s="44"/>
      <c r="L4705" s="44"/>
      <c r="M4705" s="44"/>
      <c r="N4705" s="44"/>
      <c r="O4705" s="44"/>
      <c r="P4705" s="44"/>
      <c r="Q4705" s="44"/>
      <c r="R4705" s="44"/>
      <c r="S4705" s="44"/>
      <c r="T4705" s="44"/>
      <c r="U4705" s="44"/>
      <c r="V4705" s="44"/>
      <c r="W4705" s="44"/>
      <c r="X4705" s="44"/>
    </row>
    <row r="4706" spans="1:27" ht="15" customHeight="1" x14ac:dyDescent="0.2">
      <c r="A4706" s="44"/>
      <c r="B4706" s="44"/>
      <c r="C4706" s="44"/>
      <c r="D4706" s="44"/>
      <c r="E4706" s="44"/>
      <c r="F4706" s="44"/>
      <c r="G4706" s="44"/>
      <c r="H4706" s="44"/>
      <c r="I4706" s="44"/>
      <c r="J4706" s="44"/>
      <c r="K4706" s="44"/>
      <c r="L4706" s="44"/>
      <c r="M4706" s="44"/>
      <c r="N4706" s="44"/>
      <c r="O4706" s="44"/>
      <c r="P4706" s="44"/>
      <c r="Q4706" s="44"/>
      <c r="R4706" s="44"/>
      <c r="S4706" s="44"/>
      <c r="T4706" s="44"/>
      <c r="U4706" s="44"/>
      <c r="V4706" s="44"/>
      <c r="W4706" s="44"/>
      <c r="X4706" s="44"/>
    </row>
    <row r="4707" spans="1:27" ht="15" customHeight="1" x14ac:dyDescent="0.2">
      <c r="A4707" s="44"/>
      <c r="B4707" s="44"/>
      <c r="C4707" s="44"/>
      <c r="D4707" s="44"/>
      <c r="E4707" s="44"/>
      <c r="F4707" s="44"/>
      <c r="G4707" s="44"/>
      <c r="H4707" s="44"/>
      <c r="I4707" s="44"/>
      <c r="J4707" s="44"/>
      <c r="K4707" s="44"/>
      <c r="L4707" s="44"/>
      <c r="M4707" s="44"/>
      <c r="N4707" s="44"/>
      <c r="O4707" s="44"/>
      <c r="P4707" s="44"/>
      <c r="Q4707" s="44"/>
      <c r="R4707" s="44"/>
      <c r="S4707" s="44"/>
      <c r="T4707" s="44"/>
      <c r="U4707" s="44"/>
      <c r="V4707" s="44"/>
      <c r="W4707" s="44"/>
      <c r="X4707" s="44"/>
    </row>
    <row r="4708" spans="1:27" ht="15" customHeight="1" x14ac:dyDescent="0.2">
      <c r="A4708" s="45"/>
      <c r="B4708" s="45"/>
      <c r="C4708" s="45"/>
      <c r="D4708" s="45"/>
      <c r="E4708" s="45"/>
      <c r="F4708" s="45"/>
      <c r="G4708" s="45"/>
      <c r="H4708" s="45"/>
      <c r="I4708" s="44"/>
      <c r="J4708" s="44"/>
      <c r="K4708" s="44"/>
      <c r="L4708" s="44"/>
      <c r="M4708" s="44"/>
      <c r="N4708" s="44"/>
      <c r="O4708" s="44"/>
      <c r="P4708" s="44"/>
      <c r="Q4708" s="44"/>
      <c r="R4708" s="44"/>
      <c r="S4708" s="44"/>
      <c r="T4708" s="44"/>
      <c r="U4708" s="44"/>
      <c r="V4708" s="44"/>
      <c r="W4708" s="44"/>
      <c r="X4708" s="44"/>
    </row>
    <row r="4709" spans="1:27" ht="15" customHeight="1" x14ac:dyDescent="0.2">
      <c r="A4709" s="45"/>
      <c r="B4709" s="45"/>
      <c r="C4709" s="45"/>
      <c r="D4709" s="45"/>
      <c r="E4709" s="45"/>
      <c r="F4709" s="45"/>
      <c r="G4709" s="45"/>
      <c r="H4709" s="45"/>
      <c r="I4709" s="44"/>
      <c r="J4709" s="44"/>
      <c r="K4709" s="44"/>
      <c r="L4709" s="46"/>
      <c r="M4709" s="46"/>
      <c r="N4709" s="46"/>
      <c r="O4709" s="46"/>
      <c r="P4709" s="46"/>
      <c r="Q4709" s="46"/>
      <c r="R4709" s="46"/>
      <c r="S4709" s="46"/>
      <c r="T4709" s="46"/>
      <c r="U4709" s="46"/>
      <c r="V4709" s="46"/>
      <c r="W4709" s="46"/>
      <c r="X4709" s="46"/>
      <c r="Y4709" s="46"/>
      <c r="Z4709" s="46"/>
      <c r="AA4709" s="46"/>
    </row>
    <row r="4710" spans="1:27" ht="15" customHeight="1" x14ac:dyDescent="0.6">
      <c r="A4710" s="45"/>
      <c r="B4710" s="47" t="s">
        <v>88</v>
      </c>
      <c r="C4710" s="48"/>
      <c r="D4710" s="48"/>
      <c r="E4710" s="48"/>
      <c r="F4710" s="48"/>
      <c r="G4710" s="48"/>
      <c r="H4710" s="45"/>
      <c r="I4710" s="44"/>
      <c r="J4710" s="44"/>
      <c r="K4710" s="44"/>
      <c r="L4710" s="46"/>
      <c r="M4710" s="46"/>
      <c r="N4710" s="46"/>
      <c r="O4710" s="46"/>
      <c r="P4710" s="46"/>
      <c r="Q4710" s="46"/>
      <c r="R4710" s="46"/>
      <c r="S4710" s="46"/>
      <c r="T4710" s="46"/>
      <c r="U4710" s="46"/>
      <c r="V4710" s="46"/>
      <c r="W4710" s="46"/>
      <c r="X4710" s="46"/>
      <c r="Y4710" s="46"/>
      <c r="Z4710" s="46"/>
      <c r="AA4710" s="46"/>
    </row>
    <row r="4711" spans="1:27" ht="15" customHeight="1" x14ac:dyDescent="0.2">
      <c r="A4711" s="45"/>
      <c r="B4711" s="49" t="s">
        <v>89</v>
      </c>
      <c r="C4711" s="33" t="s">
        <v>90</v>
      </c>
      <c r="D4711" s="33" t="s">
        <v>91</v>
      </c>
      <c r="E4711" s="33" t="s">
        <v>92</v>
      </c>
      <c r="F4711" s="50"/>
      <c r="G4711" s="50" t="s">
        <v>93</v>
      </c>
      <c r="H4711" s="45"/>
      <c r="I4711" s="44"/>
      <c r="J4711" s="44"/>
      <c r="K4711" s="44"/>
      <c r="L4711" s="46"/>
      <c r="M4711" s="46"/>
      <c r="N4711" s="46"/>
      <c r="O4711" s="46"/>
      <c r="P4711" s="46"/>
      <c r="Q4711" s="46"/>
      <c r="R4711" s="46"/>
      <c r="S4711" s="46"/>
      <c r="T4711" s="46"/>
      <c r="U4711" s="46"/>
      <c r="V4711" s="46"/>
      <c r="W4711" s="46"/>
      <c r="Y4711" s="51" t="s">
        <v>94</v>
      </c>
      <c r="Z4711" s="52"/>
      <c r="AA4711" s="52"/>
    </row>
    <row r="4712" spans="1:27" ht="15" customHeight="1" x14ac:dyDescent="0.2">
      <c r="A4712" s="45"/>
      <c r="B4712" s="53" t="s">
        <v>3</v>
      </c>
      <c r="C4712" s="15">
        <f>D4704</f>
        <v>38</v>
      </c>
      <c r="D4712" s="54">
        <f>S4715*C4712</f>
        <v>26600</v>
      </c>
      <c r="E4712" s="34">
        <f>T4714*C4712</f>
        <v>18848</v>
      </c>
      <c r="F4712" s="45"/>
      <c r="G4712" s="45"/>
      <c r="H4712" s="45"/>
      <c r="I4712" s="44"/>
      <c r="J4712" s="44"/>
      <c r="K4712" s="44"/>
      <c r="L4712" s="46"/>
      <c r="M4712" s="51" t="s">
        <v>95</v>
      </c>
      <c r="N4712" s="52"/>
      <c r="O4712" s="52"/>
      <c r="P4712" s="52"/>
      <c r="Q4712" s="52"/>
      <c r="R4712" s="51" t="s">
        <v>96</v>
      </c>
      <c r="S4712" s="52"/>
      <c r="T4712" s="46"/>
      <c r="U4712" s="51" t="s">
        <v>97</v>
      </c>
      <c r="V4712" s="52"/>
      <c r="W4712" s="46"/>
      <c r="Y4712" s="6" t="s">
        <v>98</v>
      </c>
      <c r="Z4712" s="55"/>
      <c r="AA4712" s="56"/>
    </row>
    <row r="4713" spans="1:27" ht="15" customHeight="1" x14ac:dyDescent="0.2">
      <c r="A4713" s="45"/>
      <c r="B4713" s="53" t="s">
        <v>99</v>
      </c>
      <c r="C4713" s="15">
        <f>E4704</f>
        <v>22</v>
      </c>
      <c r="D4713" s="54">
        <f>S4714*C4713</f>
        <v>15400</v>
      </c>
      <c r="E4713" s="34">
        <f>T4715*C4713</f>
        <v>10912</v>
      </c>
      <c r="F4713" s="45"/>
      <c r="G4713" s="45"/>
      <c r="H4713" s="45"/>
      <c r="I4713" s="44"/>
      <c r="J4713" s="44"/>
      <c r="K4713" s="44"/>
      <c r="L4713" s="46"/>
      <c r="M4713" s="6" t="s">
        <v>100</v>
      </c>
      <c r="N4713" s="52"/>
      <c r="O4713" s="52"/>
      <c r="P4713" s="52"/>
      <c r="Q4713" s="52"/>
      <c r="R4713" s="6"/>
      <c r="S4713" s="55" t="s">
        <v>101</v>
      </c>
      <c r="T4713" s="295"/>
      <c r="U4713" s="57" t="s">
        <v>102</v>
      </c>
      <c r="V4713" s="58">
        <f t="shared" ref="V4713:V4724" si="930">W4713*1.303</f>
        <v>8800.4619999999995</v>
      </c>
      <c r="W4713" s="59">
        <v>6754</v>
      </c>
      <c r="Y4713" s="60" t="s">
        <v>31</v>
      </c>
      <c r="Z4713" s="55">
        <f>AA4713*1.318</f>
        <v>6853.6</v>
      </c>
      <c r="AA4713" s="56">
        <v>5200</v>
      </c>
    </row>
    <row r="4714" spans="1:27" ht="15" customHeight="1" x14ac:dyDescent="0.2">
      <c r="A4714" s="45"/>
      <c r="B4714" s="53" t="s">
        <v>103</v>
      </c>
      <c r="C4714" s="15">
        <f>F4704</f>
        <v>25</v>
      </c>
      <c r="D4714" s="54">
        <f>S4717*C4714</f>
        <v>25000</v>
      </c>
      <c r="E4714" s="34">
        <f>T4716*C4714</f>
        <v>16375</v>
      </c>
      <c r="F4714" s="45"/>
      <c r="G4714" s="45"/>
      <c r="H4714" s="61"/>
      <c r="I4714" s="44"/>
      <c r="J4714" s="44"/>
      <c r="K4714" s="44"/>
      <c r="L4714" s="46"/>
      <c r="M4714" s="6"/>
      <c r="N4714" s="52"/>
      <c r="O4714" s="52"/>
      <c r="P4714" s="52"/>
      <c r="Q4714" s="52"/>
      <c r="R4714" s="6" t="s">
        <v>104</v>
      </c>
      <c r="S4714" s="55">
        <v>700</v>
      </c>
      <c r="T4714" s="295">
        <v>496</v>
      </c>
      <c r="U4714" s="57" t="s">
        <v>105</v>
      </c>
      <c r="V4714" s="58">
        <f t="shared" si="930"/>
        <v>8800.4619999999995</v>
      </c>
      <c r="W4714" s="62">
        <v>6754</v>
      </c>
      <c r="Y4714" s="6" t="s">
        <v>33</v>
      </c>
      <c r="Z4714" s="55">
        <f t="shared" ref="Z4714:Z4715" si="931">AA4714*1.318</f>
        <v>6853.6</v>
      </c>
      <c r="AA4714" s="56">
        <v>5200</v>
      </c>
    </row>
    <row r="4715" spans="1:27" ht="15" customHeight="1" x14ac:dyDescent="0.2">
      <c r="A4715" s="45"/>
      <c r="B4715" s="53" t="s">
        <v>106</v>
      </c>
      <c r="C4715" s="15">
        <f>G4704</f>
        <v>8</v>
      </c>
      <c r="D4715" s="54">
        <f>S4717*C4715</f>
        <v>8000</v>
      </c>
      <c r="E4715" s="34">
        <f>T4717*C4715</f>
        <v>5240</v>
      </c>
      <c r="F4715" s="45"/>
      <c r="G4715" s="45"/>
      <c r="H4715" s="45"/>
      <c r="I4715" s="44"/>
      <c r="J4715" s="44"/>
      <c r="K4715" s="44"/>
      <c r="L4715" s="46"/>
      <c r="M4715" s="6" t="s">
        <v>107</v>
      </c>
      <c r="N4715" s="52"/>
      <c r="O4715" s="52"/>
      <c r="P4715" s="52"/>
      <c r="Q4715" s="52"/>
      <c r="R4715" s="6" t="s">
        <v>108</v>
      </c>
      <c r="S4715" s="55">
        <v>700</v>
      </c>
      <c r="T4715" s="295">
        <v>496</v>
      </c>
      <c r="U4715" s="6" t="s">
        <v>109</v>
      </c>
      <c r="V4715" s="58">
        <f t="shared" si="930"/>
        <v>4560.5</v>
      </c>
      <c r="W4715" s="59">
        <v>3500</v>
      </c>
      <c r="Y4715" s="6" t="s">
        <v>32</v>
      </c>
      <c r="Z4715" s="55">
        <f t="shared" si="931"/>
        <v>6853.6</v>
      </c>
      <c r="AA4715" s="56">
        <v>5200</v>
      </c>
    </row>
    <row r="4716" spans="1:27" ht="15" customHeight="1" x14ac:dyDescent="0.2">
      <c r="A4716" s="45"/>
      <c r="B4716" s="53" t="s">
        <v>7</v>
      </c>
      <c r="C4716" s="15">
        <f>H4704</f>
        <v>4</v>
      </c>
      <c r="D4716" s="54">
        <f>S4719*C4716</f>
        <v>4922.3999999999996</v>
      </c>
      <c r="E4716" s="34">
        <f>T4719*C4716</f>
        <v>3516</v>
      </c>
      <c r="F4716" s="45"/>
      <c r="G4716" s="45"/>
      <c r="H4716" s="45"/>
      <c r="I4716" s="44"/>
      <c r="J4716" s="44"/>
      <c r="K4716" s="44"/>
      <c r="L4716" s="46"/>
      <c r="M4716" s="6" t="s">
        <v>110</v>
      </c>
      <c r="N4716" s="55">
        <f>P4716*1.375</f>
        <v>1856.25</v>
      </c>
      <c r="O4716" s="52"/>
      <c r="P4716" s="63">
        <v>1350</v>
      </c>
      <c r="Q4716" s="52"/>
      <c r="R4716" s="6" t="s">
        <v>111</v>
      </c>
      <c r="S4716" s="55">
        <v>1000</v>
      </c>
      <c r="T4716" s="295">
        <v>655</v>
      </c>
      <c r="U4716" s="57" t="s">
        <v>112</v>
      </c>
      <c r="V4716" s="58">
        <f t="shared" si="930"/>
        <v>2300.0556000000001</v>
      </c>
      <c r="W4716" s="62">
        <v>1765.2</v>
      </c>
      <c r="Y4716" s="6" t="s">
        <v>42</v>
      </c>
      <c r="Z4716" s="55">
        <f t="shared" ref="Z4716:Z4721" si="932">AA4716*1.32</f>
        <v>7260</v>
      </c>
      <c r="AA4716" s="56">
        <v>5500</v>
      </c>
    </row>
    <row r="4717" spans="1:27" ht="15" customHeight="1" x14ac:dyDescent="0.2">
      <c r="A4717" s="45"/>
      <c r="B4717" s="53" t="s">
        <v>8</v>
      </c>
      <c r="C4717" s="15">
        <f>I4704</f>
        <v>0</v>
      </c>
      <c r="D4717" s="54">
        <f>S4718*C4717</f>
        <v>0</v>
      </c>
      <c r="E4717" s="34">
        <f>T4718*C4717</f>
        <v>0</v>
      </c>
      <c r="F4717" s="45"/>
      <c r="G4717" s="45"/>
      <c r="H4717" s="45"/>
      <c r="I4717" s="44"/>
      <c r="J4717" s="44"/>
      <c r="K4717" s="44"/>
      <c r="L4717" s="46"/>
      <c r="M4717" s="6" t="s">
        <v>27</v>
      </c>
      <c r="N4717" s="55">
        <f>P4717*1.411</f>
        <v>1693.2</v>
      </c>
      <c r="O4717" s="52"/>
      <c r="P4717" s="64">
        <v>1200</v>
      </c>
      <c r="Q4717" s="65"/>
      <c r="R4717" s="6" t="s">
        <v>113</v>
      </c>
      <c r="S4717" s="55">
        <v>1000</v>
      </c>
      <c r="T4717" s="295">
        <v>655</v>
      </c>
      <c r="U4717" s="57" t="s">
        <v>114</v>
      </c>
      <c r="V4717" s="58">
        <f t="shared" si="930"/>
        <v>1070.31026</v>
      </c>
      <c r="W4717" s="59">
        <v>821.42</v>
      </c>
      <c r="Y4717" s="6" t="s">
        <v>115</v>
      </c>
      <c r="Z4717" s="55">
        <f t="shared" si="932"/>
        <v>7260</v>
      </c>
      <c r="AA4717" s="56">
        <v>5500</v>
      </c>
    </row>
    <row r="4718" spans="1:27" ht="15" customHeight="1" x14ac:dyDescent="0.2">
      <c r="A4718" s="45"/>
      <c r="B4718" s="53" t="s">
        <v>116</v>
      </c>
      <c r="C4718" s="15">
        <f>J4704</f>
        <v>0</v>
      </c>
      <c r="D4718" s="54">
        <f t="shared" ref="D4718:D4719" si="933">S4723*C4718</f>
        <v>0</v>
      </c>
      <c r="E4718" s="34">
        <f t="shared" ref="E4718:E4719" si="934">D4781*C4718</f>
        <v>0</v>
      </c>
      <c r="F4718" s="45"/>
      <c r="G4718" s="45"/>
      <c r="H4718" s="45"/>
      <c r="I4718" s="44"/>
      <c r="J4718" s="44"/>
      <c r="K4718" s="44"/>
      <c r="L4718" s="46"/>
      <c r="M4718" s="6" t="s">
        <v>28</v>
      </c>
      <c r="N4718" s="55">
        <f t="shared" ref="N4718:N4722" si="935">P4718*1.4</f>
        <v>1330</v>
      </c>
      <c r="O4718" s="52"/>
      <c r="P4718" s="64">
        <v>950</v>
      </c>
      <c r="Q4718" s="65"/>
      <c r="R4718" s="6" t="s">
        <v>117</v>
      </c>
      <c r="S4718" s="55">
        <v>1600</v>
      </c>
      <c r="T4718" s="296">
        <v>1285</v>
      </c>
      <c r="U4718" s="66" t="s">
        <v>118</v>
      </c>
      <c r="V4718" s="58">
        <f t="shared" si="930"/>
        <v>1240.1953999999998</v>
      </c>
      <c r="W4718" s="62">
        <v>951.8</v>
      </c>
      <c r="Y4718" s="6" t="s">
        <v>119</v>
      </c>
      <c r="Z4718" s="55">
        <f>AA4718*1.318</f>
        <v>6853.6</v>
      </c>
      <c r="AA4718" s="56">
        <v>5200</v>
      </c>
    </row>
    <row r="4719" spans="1:27" ht="15" customHeight="1" x14ac:dyDescent="0.2">
      <c r="A4719" s="45"/>
      <c r="B4719" s="53" t="s">
        <v>10</v>
      </c>
      <c r="C4719" s="15">
        <f>K4704</f>
        <v>0</v>
      </c>
      <c r="D4719" s="54">
        <f t="shared" si="933"/>
        <v>0</v>
      </c>
      <c r="E4719" s="34">
        <f>T4724*C4719</f>
        <v>0</v>
      </c>
      <c r="F4719" s="45"/>
      <c r="G4719" s="45"/>
      <c r="H4719" s="45"/>
      <c r="I4719" s="44"/>
      <c r="J4719" s="44"/>
      <c r="K4719" s="44"/>
      <c r="L4719" s="46"/>
      <c r="M4719" s="6" t="s">
        <v>120</v>
      </c>
      <c r="N4719" s="55">
        <f t="shared" si="935"/>
        <v>2029.9999999999998</v>
      </c>
      <c r="O4719" s="52"/>
      <c r="P4719" s="67">
        <v>1450</v>
      </c>
      <c r="Q4719" s="65"/>
      <c r="R4719" s="6" t="s">
        <v>121</v>
      </c>
      <c r="S4719" s="55">
        <f>T4719*1.4</f>
        <v>1230.5999999999999</v>
      </c>
      <c r="T4719" s="295">
        <v>879</v>
      </c>
      <c r="U4719" s="6" t="s">
        <v>122</v>
      </c>
      <c r="V4719" s="58">
        <f t="shared" si="930"/>
        <v>8404.35</v>
      </c>
      <c r="W4719" s="59">
        <v>6450</v>
      </c>
      <c r="Y4719" s="6" t="s">
        <v>123</v>
      </c>
      <c r="Z4719" s="55">
        <f t="shared" si="932"/>
        <v>10560</v>
      </c>
      <c r="AA4719" s="56">
        <v>8000</v>
      </c>
    </row>
    <row r="4720" spans="1:27" ht="15" customHeight="1" thickBot="1" x14ac:dyDescent="0.25">
      <c r="A4720" s="45"/>
      <c r="B4720" s="53" t="s">
        <v>124</v>
      </c>
      <c r="C4720" s="15">
        <f>L4704</f>
        <v>0</v>
      </c>
      <c r="D4720" s="54">
        <f>S4720*C4720</f>
        <v>0</v>
      </c>
      <c r="E4720" s="34">
        <f>T4720*C4720</f>
        <v>0</v>
      </c>
      <c r="F4720" s="68" t="s">
        <v>92</v>
      </c>
      <c r="G4720" s="69"/>
      <c r="H4720" s="45"/>
      <c r="I4720" s="44"/>
      <c r="J4720" s="44"/>
      <c r="K4720" s="44"/>
      <c r="L4720" s="46"/>
      <c r="M4720" s="6" t="s">
        <v>125</v>
      </c>
      <c r="N4720" s="55">
        <f t="shared" si="935"/>
        <v>1889.9999999999998</v>
      </c>
      <c r="O4720" s="52"/>
      <c r="P4720" s="67">
        <v>1350</v>
      </c>
      <c r="Q4720" s="65"/>
      <c r="R4720" s="6" t="s">
        <v>126</v>
      </c>
      <c r="S4720" s="55">
        <f>T4720*1.44</f>
        <v>1103.04</v>
      </c>
      <c r="T4720" s="295">
        <v>766</v>
      </c>
      <c r="U4720" s="6" t="s">
        <v>127</v>
      </c>
      <c r="V4720" s="58">
        <f t="shared" si="930"/>
        <v>0</v>
      </c>
      <c r="W4720" s="70"/>
      <c r="Y4720" s="6" t="s">
        <v>128</v>
      </c>
      <c r="Z4720" s="55">
        <f t="shared" si="932"/>
        <v>10560</v>
      </c>
      <c r="AA4720" s="56">
        <v>8000</v>
      </c>
    </row>
    <row r="4721" spans="1:27" ht="15" customHeight="1" thickTop="1" x14ac:dyDescent="0.2">
      <c r="A4721" s="45"/>
      <c r="B4721" s="53" t="s">
        <v>129</v>
      </c>
      <c r="C4721" s="15">
        <f>M4704</f>
        <v>0</v>
      </c>
      <c r="D4721" s="54">
        <f t="shared" ref="D4721:D4722" si="936">S4725*C4721</f>
        <v>0</v>
      </c>
      <c r="E4721" s="34">
        <f t="shared" ref="E4721:E4722" si="937">D4783*C4721</f>
        <v>0</v>
      </c>
      <c r="F4721" s="68" t="s">
        <v>130</v>
      </c>
      <c r="G4721" s="71">
        <f>D4765*0.33</f>
        <v>84640.406004000004</v>
      </c>
      <c r="H4721" s="45"/>
      <c r="I4721" s="44"/>
      <c r="J4721" s="44"/>
      <c r="K4721" s="44"/>
      <c r="L4721" s="46"/>
      <c r="M4721" s="6" t="s">
        <v>131</v>
      </c>
      <c r="N4721" s="55">
        <f t="shared" si="935"/>
        <v>700</v>
      </c>
      <c r="O4721" s="52"/>
      <c r="P4721" s="67">
        <v>500</v>
      </c>
      <c r="Q4721" s="65"/>
      <c r="R4721" s="6"/>
      <c r="S4721" s="55"/>
      <c r="T4721" s="297"/>
      <c r="U4721" s="57" t="s">
        <v>132</v>
      </c>
      <c r="V4721" s="58">
        <f t="shared" si="930"/>
        <v>8800.4619999999995</v>
      </c>
      <c r="W4721" s="70">
        <v>6754</v>
      </c>
      <c r="Y4721" s="6" t="s">
        <v>133</v>
      </c>
      <c r="Z4721" s="55">
        <f t="shared" si="932"/>
        <v>7260</v>
      </c>
      <c r="AA4721" s="56">
        <v>5500</v>
      </c>
    </row>
    <row r="4722" spans="1:27" ht="15" customHeight="1" x14ac:dyDescent="0.2">
      <c r="A4722" s="45"/>
      <c r="B4722" s="53" t="s">
        <v>134</v>
      </c>
      <c r="C4722" s="15">
        <f>N4704</f>
        <v>0</v>
      </c>
      <c r="D4722" s="54">
        <f t="shared" si="936"/>
        <v>0</v>
      </c>
      <c r="E4722" s="34">
        <f t="shared" si="937"/>
        <v>0</v>
      </c>
      <c r="F4722" s="68" t="s">
        <v>135</v>
      </c>
      <c r="G4722" s="72">
        <f>D4765-F4765</f>
        <v>256486.07879999999</v>
      </c>
      <c r="H4722" s="45"/>
      <c r="I4722" s="44"/>
      <c r="J4722" s="44"/>
      <c r="K4722" s="44"/>
      <c r="L4722" s="46"/>
      <c r="M4722" s="6" t="s">
        <v>136</v>
      </c>
      <c r="N4722" s="55">
        <f t="shared" si="935"/>
        <v>1750</v>
      </c>
      <c r="O4722" s="52"/>
      <c r="P4722" s="67">
        <v>1250</v>
      </c>
      <c r="Q4722" s="65"/>
      <c r="R4722" s="6"/>
      <c r="S4722" s="55"/>
      <c r="T4722" s="297"/>
      <c r="U4722" s="57" t="s">
        <v>137</v>
      </c>
      <c r="V4722" s="58">
        <f t="shared" si="930"/>
        <v>6350.8220000000001</v>
      </c>
      <c r="W4722" s="73">
        <v>4874</v>
      </c>
      <c r="Y4722" s="6" t="s">
        <v>39</v>
      </c>
      <c r="Z4722" s="55">
        <f>AA4722*1.321</f>
        <v>8454.4</v>
      </c>
      <c r="AA4722" s="56">
        <v>6400</v>
      </c>
    </row>
    <row r="4723" spans="1:27" ht="15" customHeight="1" x14ac:dyDescent="0.35">
      <c r="A4723" s="45"/>
      <c r="B4723" s="53" t="s">
        <v>138</v>
      </c>
      <c r="C4723" s="15">
        <f>P4704</f>
        <v>0</v>
      </c>
      <c r="D4723" s="54">
        <f>S4728*C4723</f>
        <v>0</v>
      </c>
      <c r="E4723" s="34">
        <f>D4786*C4723</f>
        <v>0</v>
      </c>
      <c r="F4723" s="68" t="s">
        <v>139</v>
      </c>
      <c r="G4723" s="74">
        <f>D4765-E4765</f>
        <v>75195.478799999983</v>
      </c>
      <c r="H4723" s="45"/>
      <c r="I4723" s="44"/>
      <c r="J4723" s="44"/>
      <c r="K4723" s="44"/>
      <c r="L4723" s="46"/>
      <c r="M4723" s="6" t="s">
        <v>140</v>
      </c>
      <c r="N4723" s="55"/>
      <c r="O4723" s="52"/>
      <c r="P4723" s="67"/>
      <c r="Q4723" s="65"/>
      <c r="R4723" s="6" t="s">
        <v>141</v>
      </c>
      <c r="S4723" s="55">
        <v>1850.8</v>
      </c>
      <c r="T4723" s="295">
        <v>1322</v>
      </c>
      <c r="U4723" s="57" t="s">
        <v>142</v>
      </c>
      <c r="V4723" s="58">
        <f t="shared" si="930"/>
        <v>8800.4619999999995</v>
      </c>
      <c r="W4723" s="73">
        <v>6754</v>
      </c>
      <c r="Y4723" s="6" t="s">
        <v>143</v>
      </c>
      <c r="Z4723" s="55">
        <f>AA4723*1.32</f>
        <v>3564</v>
      </c>
      <c r="AA4723" s="56">
        <v>2700</v>
      </c>
    </row>
    <row r="4724" spans="1:27" ht="15" customHeight="1" x14ac:dyDescent="0.2">
      <c r="A4724" s="45"/>
      <c r="B4724" s="53" t="s">
        <v>14</v>
      </c>
      <c r="C4724" s="15">
        <f>O4704</f>
        <v>0</v>
      </c>
      <c r="D4724" s="54">
        <f>S4727*C4724</f>
        <v>0</v>
      </c>
      <c r="E4724" s="34">
        <f>D4785*C4724</f>
        <v>0</v>
      </c>
      <c r="F4724" s="61"/>
      <c r="G4724" s="61"/>
      <c r="H4724" s="45"/>
      <c r="I4724" s="44"/>
      <c r="J4724" s="44"/>
      <c r="K4724" s="44"/>
      <c r="L4724" s="46"/>
      <c r="M4724" s="6"/>
      <c r="N4724" s="55"/>
      <c r="O4724" s="52"/>
      <c r="P4724" s="67"/>
      <c r="Q4724" s="65"/>
      <c r="R4724" s="6" t="s">
        <v>144</v>
      </c>
      <c r="S4724" s="55">
        <f>T4724*1.44</f>
        <v>3591.3599999999997</v>
      </c>
      <c r="T4724" s="295">
        <v>2494</v>
      </c>
      <c r="U4724" s="57" t="s">
        <v>145</v>
      </c>
      <c r="V4724" s="58">
        <f t="shared" si="930"/>
        <v>8800.4619999999995</v>
      </c>
      <c r="W4724" s="73">
        <v>6754</v>
      </c>
      <c r="AA4724" s="46"/>
    </row>
    <row r="4725" spans="1:27" ht="15" customHeight="1" x14ac:dyDescent="0.2">
      <c r="A4725" s="45"/>
      <c r="B4725" s="53" t="s">
        <v>16</v>
      </c>
      <c r="C4725" s="15">
        <f>Q4704</f>
        <v>0</v>
      </c>
      <c r="D4725" s="54">
        <f>S4730*C4725</f>
        <v>0</v>
      </c>
      <c r="E4725" s="34"/>
      <c r="F4725" s="61"/>
      <c r="G4725" s="61"/>
      <c r="H4725" s="45"/>
      <c r="I4725" s="44"/>
      <c r="J4725" s="44"/>
      <c r="K4725" s="44"/>
      <c r="L4725" s="46"/>
      <c r="M4725" s="6" t="s">
        <v>146</v>
      </c>
      <c r="N4725" s="55">
        <f>P4725*1.45</f>
        <v>6525</v>
      </c>
      <c r="O4725" s="52"/>
      <c r="P4725" s="67">
        <v>4500</v>
      </c>
      <c r="Q4725" s="65"/>
      <c r="R4725" s="6" t="s">
        <v>147</v>
      </c>
      <c r="S4725" s="55">
        <v>6101.2</v>
      </c>
      <c r="T4725" s="295">
        <v>4380</v>
      </c>
      <c r="U4725" s="46"/>
      <c r="V4725" s="46"/>
      <c r="W4725" s="46"/>
      <c r="X4725" s="46"/>
      <c r="Y4725" s="46"/>
      <c r="Z4725" s="46"/>
    </row>
    <row r="4726" spans="1:27" ht="15" customHeight="1" x14ac:dyDescent="0.2">
      <c r="A4726" s="45"/>
      <c r="B4726" s="320" t="s">
        <v>148</v>
      </c>
      <c r="C4726" s="33"/>
      <c r="D4726" s="75">
        <f t="shared" ref="D4726:E4726" si="938">SUM(D4712:D4725)</f>
        <v>79922.399999999994</v>
      </c>
      <c r="E4726" s="75">
        <f t="shared" si="938"/>
        <v>54891</v>
      </c>
      <c r="F4726" s="75"/>
      <c r="G4726" s="33"/>
      <c r="H4726" s="45"/>
      <c r="I4726" s="44"/>
      <c r="J4726" s="44"/>
      <c r="K4726" s="44"/>
      <c r="L4726" s="46"/>
      <c r="M4726" s="6" t="s">
        <v>149</v>
      </c>
      <c r="N4726" s="55">
        <f t="shared" ref="N4725:N4726" si="939">P4726*1.4</f>
        <v>3360</v>
      </c>
      <c r="O4726" s="52"/>
      <c r="P4726" s="67">
        <v>2400</v>
      </c>
      <c r="Q4726" s="65"/>
      <c r="R4726" s="6" t="s">
        <v>150</v>
      </c>
      <c r="S4726" s="55">
        <v>6900.6</v>
      </c>
      <c r="T4726" s="295">
        <v>4920</v>
      </c>
      <c r="U4726" s="46"/>
      <c r="V4726" s="46"/>
      <c r="W4726" s="46"/>
      <c r="X4726" s="46"/>
      <c r="Y4726" s="46"/>
      <c r="Z4726" s="46"/>
      <c r="AA4726" s="46"/>
    </row>
    <row r="4727" spans="1:27" ht="15" customHeight="1" x14ac:dyDescent="0.2">
      <c r="A4727" s="45"/>
      <c r="B4727" s="317" t="s">
        <v>24</v>
      </c>
      <c r="C4727" s="319">
        <f>Y4704</f>
        <v>0</v>
      </c>
      <c r="D4727" s="54">
        <f t="shared" ref="D4727:D4729" si="940">V4716*C4727</f>
        <v>0</v>
      </c>
      <c r="E4727" s="34">
        <f t="shared" ref="E4727:E4729" si="941">W4716*C4727</f>
        <v>0</v>
      </c>
      <c r="F4727" s="45"/>
      <c r="G4727" s="45"/>
      <c r="H4727" s="45"/>
      <c r="I4727" s="44"/>
      <c r="J4727" s="44"/>
      <c r="K4727" s="44"/>
      <c r="L4727" s="46"/>
      <c r="M4727" s="6" t="s">
        <v>151</v>
      </c>
      <c r="N4727" s="55">
        <f>P4727*1.45</f>
        <v>6525</v>
      </c>
      <c r="O4727" s="52"/>
      <c r="P4727" s="67">
        <v>4500</v>
      </c>
      <c r="Q4727" s="65"/>
      <c r="R4727" s="6" t="s">
        <v>152</v>
      </c>
      <c r="S4727" s="55">
        <v>6900.6</v>
      </c>
      <c r="T4727" s="295">
        <v>4920</v>
      </c>
      <c r="U4727" s="46"/>
      <c r="V4727" s="46"/>
      <c r="W4727" s="46"/>
      <c r="X4727" s="46"/>
      <c r="Y4727" s="46"/>
      <c r="Z4727" s="46"/>
      <c r="AA4727" s="46"/>
    </row>
    <row r="4728" spans="1:27" ht="15" customHeight="1" x14ac:dyDescent="0.2">
      <c r="A4728" s="45"/>
      <c r="B4728" s="317" t="s">
        <v>153</v>
      </c>
      <c r="C4728" s="319">
        <f>Z4704</f>
        <v>0</v>
      </c>
      <c r="D4728" s="54">
        <f t="shared" si="940"/>
        <v>0</v>
      </c>
      <c r="E4728" s="34">
        <f t="shared" si="941"/>
        <v>0</v>
      </c>
      <c r="F4728" s="45"/>
      <c r="G4728" s="45"/>
      <c r="H4728" s="45"/>
      <c r="I4728" s="44"/>
      <c r="J4728" s="44"/>
      <c r="K4728" s="44"/>
      <c r="L4728" s="46"/>
      <c r="M4728" s="6" t="s">
        <v>154</v>
      </c>
      <c r="N4728" s="55">
        <f t="shared" ref="N4728:N4729" si="942">P4728*1.4</f>
        <v>5250</v>
      </c>
      <c r="O4728" s="52"/>
      <c r="P4728" s="67">
        <v>3750</v>
      </c>
      <c r="Q4728" s="65"/>
      <c r="R4728" s="6" t="s">
        <v>155</v>
      </c>
      <c r="S4728" s="55">
        <v>8050</v>
      </c>
      <c r="T4728" s="295">
        <v>5770</v>
      </c>
      <c r="U4728" s="46"/>
      <c r="V4728" s="46"/>
      <c r="W4728" s="46"/>
      <c r="X4728" s="46"/>
      <c r="Y4728" s="46"/>
      <c r="Z4728" s="46"/>
      <c r="AA4728" s="46"/>
    </row>
    <row r="4729" spans="1:27" ht="15" customHeight="1" x14ac:dyDescent="0.2">
      <c r="A4729" s="45"/>
      <c r="B4729" s="317" t="s">
        <v>26</v>
      </c>
      <c r="C4729" s="319">
        <f>AA4704</f>
        <v>2</v>
      </c>
      <c r="D4729" s="54">
        <f t="shared" si="940"/>
        <v>2480.3907999999997</v>
      </c>
      <c r="E4729" s="34">
        <f t="shared" si="941"/>
        <v>1903.6</v>
      </c>
      <c r="F4729" s="45"/>
      <c r="G4729" s="45"/>
      <c r="H4729" s="45"/>
      <c r="I4729" s="44"/>
      <c r="J4729" s="44"/>
      <c r="K4729" s="44"/>
      <c r="L4729" s="46"/>
      <c r="M4729" s="6" t="s">
        <v>156</v>
      </c>
      <c r="N4729" s="55">
        <f t="shared" si="942"/>
        <v>7839.9999999999991</v>
      </c>
      <c r="O4729" s="52"/>
      <c r="P4729" s="67">
        <v>5600</v>
      </c>
      <c r="Q4729" s="65"/>
      <c r="R4729" s="6" t="s">
        <v>157</v>
      </c>
      <c r="S4729" s="55">
        <v>8000</v>
      </c>
      <c r="T4729" s="295">
        <v>3600</v>
      </c>
      <c r="U4729" s="46"/>
      <c r="V4729" s="46"/>
      <c r="W4729" s="46"/>
      <c r="X4729" s="46"/>
      <c r="Y4729" s="46"/>
      <c r="Z4729" s="46"/>
      <c r="AA4729" s="46"/>
    </row>
    <row r="4730" spans="1:27" ht="15" customHeight="1" x14ac:dyDescent="0.2">
      <c r="A4730" s="45"/>
      <c r="B4730" s="318" t="s">
        <v>158</v>
      </c>
      <c r="C4730" s="319">
        <f>R4704</f>
        <v>0</v>
      </c>
      <c r="D4730" s="54">
        <f>V4713*C4730</f>
        <v>0</v>
      </c>
      <c r="E4730" s="34">
        <f t="shared" ref="E4730:E4732" si="943">J4779*C4730</f>
        <v>0</v>
      </c>
      <c r="F4730" s="45"/>
      <c r="G4730" s="45"/>
      <c r="H4730" s="45"/>
      <c r="I4730" s="44"/>
      <c r="J4730" s="44"/>
      <c r="K4730" s="44"/>
      <c r="L4730" s="46"/>
      <c r="M4730" s="6"/>
      <c r="N4730" s="55"/>
      <c r="O4730" s="52"/>
      <c r="P4730" s="67"/>
      <c r="Q4730" s="65"/>
      <c r="R4730" s="6" t="s">
        <v>16</v>
      </c>
      <c r="S4730" s="55">
        <v>1500</v>
      </c>
      <c r="T4730" s="298">
        <v>1300</v>
      </c>
      <c r="U4730" s="46"/>
      <c r="V4730" s="46"/>
      <c r="W4730" s="46"/>
      <c r="X4730" s="46"/>
      <c r="Y4730" s="46"/>
      <c r="Z4730" s="46"/>
      <c r="AA4730" s="46"/>
    </row>
    <row r="4731" spans="1:27" ht="15" customHeight="1" x14ac:dyDescent="0.2">
      <c r="A4731" s="45"/>
      <c r="B4731" s="321" t="s">
        <v>159</v>
      </c>
      <c r="C4731" s="15">
        <f>T4704</f>
        <v>0</v>
      </c>
      <c r="D4731" s="54">
        <f t="shared" ref="D4731:D4732" si="944">V4713*C4731</f>
        <v>0</v>
      </c>
      <c r="E4731" s="34">
        <f t="shared" si="943"/>
        <v>0</v>
      </c>
      <c r="F4731" s="45"/>
      <c r="G4731" s="45"/>
      <c r="H4731" s="45"/>
      <c r="I4731" s="44"/>
      <c r="J4731" s="44"/>
      <c r="K4731" s="44"/>
      <c r="L4731" s="46"/>
      <c r="M4731" s="6" t="s">
        <v>160</v>
      </c>
      <c r="N4731" s="55"/>
      <c r="O4731" s="52"/>
      <c r="P4731" s="67"/>
      <c r="Q4731" s="65"/>
      <c r="R4731" s="46"/>
      <c r="S4731" s="46"/>
      <c r="T4731" s="46"/>
      <c r="U4731" s="46"/>
      <c r="V4731" s="46"/>
      <c r="W4731" s="46"/>
      <c r="X4731" s="46"/>
      <c r="Y4731" s="46"/>
      <c r="Z4731" s="46"/>
      <c r="AA4731" s="46"/>
    </row>
    <row r="4732" spans="1:27" ht="15" customHeight="1" x14ac:dyDescent="0.2">
      <c r="A4732" s="45"/>
      <c r="B4732" s="79" t="s">
        <v>161</v>
      </c>
      <c r="C4732" s="80">
        <f>S4704</f>
        <v>0</v>
      </c>
      <c r="D4732" s="81">
        <f t="shared" si="944"/>
        <v>0</v>
      </c>
      <c r="E4732" s="34">
        <f t="shared" si="943"/>
        <v>0</v>
      </c>
      <c r="F4732" s="45"/>
      <c r="G4732" s="45"/>
      <c r="H4732" s="45"/>
      <c r="I4732" s="44"/>
      <c r="J4732" s="44"/>
      <c r="K4732" s="44"/>
      <c r="L4732" s="46"/>
      <c r="M4732" s="6"/>
      <c r="N4732" s="55"/>
      <c r="O4732" s="52"/>
      <c r="P4732" s="67"/>
      <c r="Q4732" s="65"/>
      <c r="R4732" s="46"/>
      <c r="S4732" s="46"/>
      <c r="T4732" s="46"/>
      <c r="U4732" s="46"/>
      <c r="V4732" s="46"/>
      <c r="W4732" s="46"/>
      <c r="X4732" s="46"/>
      <c r="Y4732" s="46"/>
      <c r="Z4732" s="46"/>
      <c r="AA4732" s="46"/>
    </row>
    <row r="4733" spans="1:27" ht="15" customHeight="1" x14ac:dyDescent="0.2">
      <c r="A4733" s="45"/>
      <c r="B4733" s="78" t="s">
        <v>20</v>
      </c>
      <c r="C4733" s="15">
        <f>U4704</f>
        <v>4</v>
      </c>
      <c r="D4733" s="81">
        <f>V4722*C4733</f>
        <v>25403.288</v>
      </c>
      <c r="E4733" s="34">
        <f>W4722*C4733</f>
        <v>19496</v>
      </c>
      <c r="F4733" s="45"/>
      <c r="G4733" s="45"/>
      <c r="H4733" s="45"/>
      <c r="I4733" s="44"/>
      <c r="J4733" s="44"/>
      <c r="K4733" s="44"/>
      <c r="L4733" s="46"/>
      <c r="M4733" s="6" t="s">
        <v>162</v>
      </c>
      <c r="N4733" s="55">
        <f>P4733*1.4</f>
        <v>1680</v>
      </c>
      <c r="O4733" s="52"/>
      <c r="P4733" s="67">
        <v>1200</v>
      </c>
      <c r="Q4733" s="65"/>
      <c r="R4733" s="46"/>
      <c r="S4733" s="46"/>
      <c r="T4733" s="46"/>
      <c r="U4733" s="46"/>
      <c r="V4733" s="46"/>
      <c r="W4733" s="46"/>
      <c r="X4733" s="46"/>
      <c r="Y4733" s="46"/>
      <c r="Z4733" s="46"/>
      <c r="AA4733" s="46"/>
    </row>
    <row r="4734" spans="1:27" ht="15" customHeight="1" x14ac:dyDescent="0.2">
      <c r="A4734" s="45"/>
      <c r="B4734" s="78" t="s">
        <v>163</v>
      </c>
      <c r="C4734" s="15">
        <f>V4704</f>
        <v>0</v>
      </c>
      <c r="D4734" s="81">
        <f t="shared" ref="D4734:D4735" si="945">V4716*C4734</f>
        <v>0</v>
      </c>
      <c r="E4734" s="34">
        <f>W4721*C4734</f>
        <v>0</v>
      </c>
      <c r="F4734" s="45"/>
      <c r="G4734" s="45"/>
      <c r="H4734" s="45"/>
      <c r="I4734" s="44"/>
      <c r="J4734" s="44"/>
      <c r="K4734" s="44"/>
      <c r="L4734" s="46"/>
      <c r="M4734" s="6" t="s">
        <v>164</v>
      </c>
      <c r="N4734" s="55">
        <f t="shared" ref="N4734:N4735" si="946">P4734*1.4</f>
        <v>1680</v>
      </c>
      <c r="O4734" s="52"/>
      <c r="P4734" s="67">
        <v>1200</v>
      </c>
      <c r="Q4734" s="65"/>
      <c r="R4734" s="46"/>
      <c r="S4734" s="46"/>
      <c r="T4734" s="46"/>
      <c r="U4734" s="46"/>
      <c r="V4734" s="46"/>
      <c r="W4734" s="46"/>
      <c r="X4734" s="46"/>
      <c r="Y4734" s="46"/>
      <c r="Z4734" s="46"/>
      <c r="AA4734" s="46"/>
    </row>
    <row r="4735" spans="1:27" ht="15" customHeight="1" x14ac:dyDescent="0.2">
      <c r="A4735" s="45"/>
      <c r="B4735" s="78" t="s">
        <v>165</v>
      </c>
      <c r="C4735" s="15">
        <f>W4704</f>
        <v>0</v>
      </c>
      <c r="D4735" s="81">
        <f t="shared" si="945"/>
        <v>0</v>
      </c>
      <c r="E4735" s="34">
        <f>J4784*C4735</f>
        <v>0</v>
      </c>
      <c r="F4735" s="45"/>
      <c r="G4735" s="45"/>
      <c r="H4735" s="45"/>
      <c r="I4735" s="44"/>
      <c r="J4735" s="44"/>
      <c r="K4735" s="44"/>
      <c r="L4735" s="46"/>
      <c r="M4735" s="6" t="s">
        <v>166</v>
      </c>
      <c r="N4735" s="55">
        <f t="shared" si="946"/>
        <v>1680</v>
      </c>
      <c r="O4735" s="52"/>
      <c r="P4735" s="67">
        <v>1200</v>
      </c>
      <c r="Q4735" s="65"/>
      <c r="R4735" s="46"/>
      <c r="S4735" s="46"/>
      <c r="T4735" s="46"/>
      <c r="U4735" s="46"/>
      <c r="V4735" s="46"/>
      <c r="W4735" s="46"/>
      <c r="X4735" s="46"/>
      <c r="Y4735" s="46"/>
      <c r="Z4735" s="46"/>
      <c r="AA4735" s="46"/>
    </row>
    <row r="4736" spans="1:27" ht="15" customHeight="1" x14ac:dyDescent="0.2">
      <c r="A4736" s="45"/>
      <c r="B4736" s="53" t="s">
        <v>23</v>
      </c>
      <c r="C4736" s="15">
        <f>X4704</f>
        <v>0</v>
      </c>
      <c r="D4736" s="81">
        <f>V4714*C4736</f>
        <v>0</v>
      </c>
      <c r="E4736" s="34">
        <f>W4714*C4736</f>
        <v>0</v>
      </c>
      <c r="F4736" s="45"/>
      <c r="G4736" s="45"/>
      <c r="H4736" s="45"/>
      <c r="I4736" s="44"/>
      <c r="J4736" s="44"/>
      <c r="K4736" s="44"/>
      <c r="L4736" s="46"/>
      <c r="M4736" s="6" t="s">
        <v>167</v>
      </c>
      <c r="N4736" s="55">
        <f>P4736*1.39</f>
        <v>1390</v>
      </c>
      <c r="O4736" s="52"/>
      <c r="P4736" s="67">
        <v>1000</v>
      </c>
      <c r="Q4736" s="65"/>
      <c r="R4736" s="46"/>
      <c r="S4736" s="46"/>
      <c r="T4736" s="46"/>
      <c r="U4736" s="46"/>
      <c r="V4736" s="46"/>
      <c r="W4736" s="46"/>
      <c r="X4736" s="46"/>
      <c r="Y4736" s="46"/>
      <c r="Z4736" s="46"/>
      <c r="AA4736" s="46"/>
    </row>
    <row r="4737" spans="1:27" ht="15" customHeight="1" x14ac:dyDescent="0.2">
      <c r="A4737" s="45"/>
      <c r="B4737" s="49" t="s">
        <v>95</v>
      </c>
      <c r="C4737" s="33"/>
      <c r="D4737" s="75">
        <f t="shared" ref="D4737:E4737" si="947">SUM(D4727:D4736)</f>
        <v>27883.678800000002</v>
      </c>
      <c r="E4737" s="82">
        <f t="shared" si="947"/>
        <v>21399.599999999999</v>
      </c>
      <c r="F4737" s="45"/>
      <c r="G4737" s="45"/>
      <c r="H4737" s="45"/>
      <c r="I4737" s="44"/>
      <c r="J4737" s="44"/>
      <c r="K4737" s="44"/>
      <c r="L4737" s="46"/>
      <c r="M4737" s="6" t="s">
        <v>168</v>
      </c>
      <c r="N4737" s="55">
        <f>P4737*1.42</f>
        <v>994</v>
      </c>
      <c r="O4737" s="52"/>
      <c r="P4737" s="67">
        <v>700</v>
      </c>
      <c r="Q4737" s="65"/>
      <c r="R4737" s="46"/>
      <c r="S4737" s="46"/>
      <c r="T4737" s="46"/>
      <c r="U4737" s="46"/>
      <c r="V4737" s="46"/>
      <c r="W4737" s="46"/>
      <c r="X4737" s="46"/>
      <c r="Y4737" s="46"/>
      <c r="Z4737" s="46"/>
      <c r="AA4737" s="46"/>
    </row>
    <row r="4738" spans="1:27" ht="15" customHeight="1" x14ac:dyDescent="0.2">
      <c r="A4738" s="45"/>
      <c r="B4738" s="53" t="s">
        <v>36</v>
      </c>
      <c r="C4738" s="15">
        <f>AL4704</f>
        <v>15</v>
      </c>
      <c r="D4738" s="83">
        <f>N4733*C4738</f>
        <v>25200</v>
      </c>
      <c r="E4738" s="34">
        <f>P4733*C4738</f>
        <v>18000</v>
      </c>
      <c r="F4738" s="45"/>
      <c r="G4738" s="45"/>
      <c r="H4738" s="45"/>
      <c r="I4738" s="44"/>
      <c r="J4738" s="44"/>
      <c r="K4738" s="44"/>
      <c r="L4738" s="46"/>
      <c r="M4738" s="46"/>
      <c r="N4738" s="46"/>
      <c r="O4738" s="46"/>
      <c r="P4738" s="46"/>
      <c r="Q4738" s="46"/>
      <c r="R4738" s="46"/>
      <c r="S4738" s="46"/>
      <c r="T4738" s="46"/>
      <c r="U4738" s="46"/>
      <c r="V4738" s="46"/>
      <c r="W4738" s="46"/>
      <c r="X4738" s="46"/>
      <c r="Y4738" s="46"/>
      <c r="Z4738" s="46"/>
      <c r="AA4738" s="46"/>
    </row>
    <row r="4739" spans="1:27" ht="15" customHeight="1" x14ac:dyDescent="0.2">
      <c r="A4739" s="45"/>
      <c r="B4739" s="53" t="s">
        <v>35</v>
      </c>
      <c r="C4739" s="15">
        <f>AK4704</f>
        <v>11</v>
      </c>
      <c r="D4739" s="83">
        <f t="shared" ref="D4739:D4741" si="948">N4735*C4739</f>
        <v>18480</v>
      </c>
      <c r="E4739" s="34">
        <f t="shared" ref="E4739:E4741" si="949">P4735*C4739</f>
        <v>13200</v>
      </c>
      <c r="F4739" s="45"/>
      <c r="G4739" s="45"/>
      <c r="H4739" s="45"/>
      <c r="L4739" s="24"/>
      <c r="M4739" s="24"/>
      <c r="N4739" s="24"/>
      <c r="O4739" s="24"/>
      <c r="P4739" s="24"/>
      <c r="Q4739" s="24"/>
    </row>
    <row r="4740" spans="1:27" ht="15" customHeight="1" x14ac:dyDescent="0.2">
      <c r="A4740" s="45"/>
      <c r="B4740" s="84" t="s">
        <v>169</v>
      </c>
      <c r="C4740" s="15">
        <f>AM4704</f>
        <v>0</v>
      </c>
      <c r="D4740" s="83">
        <f t="shared" si="948"/>
        <v>0</v>
      </c>
      <c r="E4740" s="34">
        <f t="shared" si="949"/>
        <v>0</v>
      </c>
      <c r="F4740" s="85"/>
      <c r="G4740" s="45"/>
      <c r="H4740" s="45"/>
      <c r="L4740" s="24"/>
      <c r="M4740" s="24"/>
      <c r="N4740" s="24"/>
      <c r="O4740" s="24"/>
      <c r="P4740" s="24"/>
      <c r="Q4740" s="24"/>
    </row>
    <row r="4741" spans="1:27" ht="15" customHeight="1" x14ac:dyDescent="0.2">
      <c r="A4741" s="45"/>
      <c r="B4741" s="84" t="s">
        <v>38</v>
      </c>
      <c r="C4741" s="15">
        <f>AN4704</f>
        <v>0</v>
      </c>
      <c r="D4741" s="83">
        <f t="shared" si="948"/>
        <v>0</v>
      </c>
      <c r="E4741" s="34">
        <f t="shared" si="949"/>
        <v>0</v>
      </c>
      <c r="F4741" s="45"/>
      <c r="G4741" s="45"/>
      <c r="H4741" s="45"/>
      <c r="L4741" s="24"/>
      <c r="M4741" s="24"/>
      <c r="N4741" s="24"/>
      <c r="O4741" s="24"/>
      <c r="P4741" s="24"/>
      <c r="Q4741" s="24"/>
    </row>
    <row r="4742" spans="1:27" ht="15" customHeight="1" x14ac:dyDescent="0.2">
      <c r="A4742" s="45"/>
      <c r="B4742" s="84" t="s">
        <v>170</v>
      </c>
      <c r="C4742" s="15">
        <f>AO4704</f>
        <v>14</v>
      </c>
      <c r="D4742" s="83">
        <f>N4734*C4742</f>
        <v>23520</v>
      </c>
      <c r="E4742" s="34">
        <f>P4734*C4742</f>
        <v>16800</v>
      </c>
      <c r="F4742" s="45"/>
      <c r="G4742" s="45"/>
      <c r="H4742" s="45"/>
      <c r="L4742" s="24"/>
      <c r="M4742" s="24"/>
      <c r="N4742" s="24"/>
      <c r="O4742" s="24"/>
      <c r="P4742" s="24"/>
      <c r="Q4742" s="24"/>
    </row>
    <row r="4743" spans="1:27" ht="15" customHeight="1" x14ac:dyDescent="0.2">
      <c r="A4743" s="45"/>
      <c r="B4743" s="53" t="s">
        <v>31</v>
      </c>
      <c r="C4743" s="15">
        <f>AF4704</f>
        <v>1</v>
      </c>
      <c r="D4743" s="83">
        <f>N4725*C4743</f>
        <v>6525</v>
      </c>
      <c r="E4743" s="34">
        <f>P4725*C4743</f>
        <v>4500</v>
      </c>
      <c r="F4743" s="45"/>
      <c r="G4743" s="45"/>
      <c r="H4743" s="45"/>
    </row>
    <row r="4744" spans="1:27" ht="15" customHeight="1" x14ac:dyDescent="0.2">
      <c r="A4744" s="45"/>
      <c r="B4744" s="53" t="s">
        <v>171</v>
      </c>
      <c r="C4744" s="15">
        <f>AH4704</f>
        <v>0</v>
      </c>
      <c r="D4744" s="83">
        <f>N4725*C4744</f>
        <v>0</v>
      </c>
      <c r="E4744" s="34">
        <f>P4725*C4744</f>
        <v>0</v>
      </c>
      <c r="F4744" s="45"/>
      <c r="G4744" s="45"/>
      <c r="H4744" s="45"/>
      <c r="L4744" s="86" t="s">
        <v>172</v>
      </c>
    </row>
    <row r="4745" spans="1:27" ht="15" customHeight="1" x14ac:dyDescent="0.2">
      <c r="A4745" s="45"/>
      <c r="B4745" s="53" t="s">
        <v>151</v>
      </c>
      <c r="C4745" s="15">
        <f>AG4704</f>
        <v>3</v>
      </c>
      <c r="D4745" s="83">
        <f>N4727*C4745</f>
        <v>19575</v>
      </c>
      <c r="E4745" s="34">
        <f>P4727*C4745</f>
        <v>13500</v>
      </c>
      <c r="F4745" s="45"/>
      <c r="G4745" s="45"/>
      <c r="H4745" s="45"/>
    </row>
    <row r="4746" spans="1:27" ht="15" customHeight="1" x14ac:dyDescent="0.2">
      <c r="A4746" s="45"/>
      <c r="B4746" s="53" t="s">
        <v>173</v>
      </c>
      <c r="C4746" s="15">
        <f>AJ4704</f>
        <v>2</v>
      </c>
      <c r="D4746" s="83">
        <f>N4725*C4746</f>
        <v>13050</v>
      </c>
      <c r="E4746" s="34">
        <f>P4725*C4746</f>
        <v>9000</v>
      </c>
      <c r="F4746" s="45"/>
      <c r="G4746" s="45"/>
      <c r="H4746" s="45"/>
      <c r="L4746" s="86" t="s">
        <v>107</v>
      </c>
    </row>
    <row r="4747" spans="1:27" ht="15" customHeight="1" x14ac:dyDescent="0.2">
      <c r="A4747" s="45"/>
      <c r="B4747" s="53" t="s">
        <v>174</v>
      </c>
      <c r="C4747" s="15">
        <f>AE4704</f>
        <v>0</v>
      </c>
      <c r="D4747" s="83">
        <f>N4729*C4747</f>
        <v>0</v>
      </c>
      <c r="E4747" s="34">
        <f>P4725*C4747</f>
        <v>0</v>
      </c>
      <c r="F4747" s="45"/>
      <c r="G4747" s="45"/>
      <c r="H4747" s="45"/>
    </row>
    <row r="4748" spans="1:27" ht="15" customHeight="1" x14ac:dyDescent="0.2">
      <c r="A4748" s="45"/>
      <c r="B4748" s="87" t="s">
        <v>27</v>
      </c>
      <c r="C4748" s="15">
        <f>AB4704</f>
        <v>25</v>
      </c>
      <c r="D4748" s="83">
        <f>N4717*C4748</f>
        <v>42330</v>
      </c>
      <c r="E4748" s="34">
        <f t="shared" ref="E4748:E4749" si="950">P4717*C4748</f>
        <v>30000</v>
      </c>
      <c r="F4748" s="45"/>
      <c r="G4748" s="45"/>
      <c r="H4748" s="45"/>
      <c r="L4748" s="86" t="s">
        <v>175</v>
      </c>
    </row>
    <row r="4749" spans="1:27" ht="15" customHeight="1" x14ac:dyDescent="0.2">
      <c r="A4749" s="45"/>
      <c r="B4749" s="87" t="s">
        <v>28</v>
      </c>
      <c r="C4749" s="15">
        <f>AC4704</f>
        <v>0</v>
      </c>
      <c r="D4749" s="83">
        <f t="shared" ref="D4748:D4749" si="951">N4718*C4749</f>
        <v>0</v>
      </c>
      <c r="E4749" s="34">
        <f t="shared" si="950"/>
        <v>0</v>
      </c>
      <c r="F4749" s="45"/>
      <c r="G4749" s="45"/>
      <c r="H4749" s="45"/>
      <c r="L4749" s="86" t="s">
        <v>176</v>
      </c>
    </row>
    <row r="4750" spans="1:27" ht="15" customHeight="1" x14ac:dyDescent="0.2">
      <c r="A4750" s="45"/>
      <c r="B4750" s="53" t="s">
        <v>177</v>
      </c>
      <c r="C4750" s="15">
        <f>AD4704</f>
        <v>0</v>
      </c>
      <c r="D4750" s="83">
        <f>N4722*C4750</f>
        <v>0</v>
      </c>
      <c r="E4750" s="34">
        <f>P4722*C4750</f>
        <v>0</v>
      </c>
      <c r="F4750" s="45"/>
      <c r="G4750" s="45"/>
      <c r="H4750" s="45"/>
      <c r="L4750" s="86" t="s">
        <v>178</v>
      </c>
    </row>
    <row r="4751" spans="1:27" ht="15" customHeight="1" x14ac:dyDescent="0.2">
      <c r="A4751" s="45"/>
      <c r="B4751" s="49" t="s">
        <v>94</v>
      </c>
      <c r="C4751" s="33"/>
      <c r="D4751" s="75">
        <f t="shared" ref="D4751:E4751" si="952">SUM(D4738:D4750)</f>
        <v>148680</v>
      </c>
      <c r="E4751" s="82">
        <f t="shared" si="952"/>
        <v>105000</v>
      </c>
      <c r="F4751" s="41"/>
      <c r="G4751" s="45"/>
      <c r="H4751" s="88"/>
      <c r="L4751" s="86" t="s">
        <v>179</v>
      </c>
    </row>
    <row r="4752" spans="1:27" ht="15" customHeight="1" x14ac:dyDescent="0.2">
      <c r="A4752" s="45"/>
      <c r="B4752" s="78" t="s">
        <v>39</v>
      </c>
      <c r="C4752" s="89">
        <f>AP4704</f>
        <v>0</v>
      </c>
      <c r="D4752" s="83">
        <f>Z4722*C4752</f>
        <v>0</v>
      </c>
      <c r="E4752" s="34">
        <f>AA4722*C4752</f>
        <v>0</v>
      </c>
      <c r="F4752" s="88"/>
      <c r="G4752" s="88"/>
      <c r="H4752" s="88"/>
      <c r="L4752" s="86" t="s">
        <v>180</v>
      </c>
    </row>
    <row r="4753" spans="1:12" ht="15" customHeight="1" x14ac:dyDescent="0.2">
      <c r="A4753" s="45"/>
      <c r="B4753" s="78" t="s">
        <v>40</v>
      </c>
      <c r="C4753" s="90">
        <f>AQ4704</f>
        <v>0</v>
      </c>
      <c r="D4753" s="83">
        <f t="shared" ref="D4753:D4755" si="953">Z4713*C4753</f>
        <v>0</v>
      </c>
      <c r="E4753" s="34">
        <f>AA4713*C4753</f>
        <v>0</v>
      </c>
      <c r="F4753" s="88"/>
      <c r="G4753" s="88"/>
      <c r="H4753" s="88"/>
      <c r="L4753" s="86" t="s">
        <v>181</v>
      </c>
    </row>
    <row r="4754" spans="1:12" ht="15" customHeight="1" x14ac:dyDescent="0.2">
      <c r="A4754" s="45"/>
      <c r="B4754" s="78" t="s">
        <v>33</v>
      </c>
      <c r="C4754" s="90">
        <f>AR4704</f>
        <v>0</v>
      </c>
      <c r="D4754" s="83">
        <f t="shared" si="953"/>
        <v>0</v>
      </c>
      <c r="E4754" s="34">
        <f>P4724*C4754</f>
        <v>0</v>
      </c>
      <c r="F4754" s="88"/>
      <c r="G4754" s="88"/>
      <c r="H4754" s="88"/>
    </row>
    <row r="4755" spans="1:12" ht="15" customHeight="1" x14ac:dyDescent="0.2">
      <c r="A4755" s="45"/>
      <c r="B4755" s="78" t="s">
        <v>32</v>
      </c>
      <c r="C4755" s="90">
        <f>AS4704</f>
        <v>0</v>
      </c>
      <c r="D4755" s="83">
        <f t="shared" si="953"/>
        <v>0</v>
      </c>
      <c r="E4755" s="34">
        <f>AA4714*C4755</f>
        <v>0</v>
      </c>
      <c r="F4755" s="88"/>
      <c r="G4755" s="88"/>
      <c r="H4755" s="88"/>
      <c r="L4755" s="86" t="s">
        <v>140</v>
      </c>
    </row>
    <row r="4756" spans="1:12" ht="15" customHeight="1" x14ac:dyDescent="0.2">
      <c r="A4756" s="45"/>
      <c r="B4756" s="78" t="s">
        <v>41</v>
      </c>
      <c r="C4756" s="90">
        <f>AT4704</f>
        <v>0</v>
      </c>
      <c r="D4756" s="83">
        <f>Z4721*C4756</f>
        <v>0</v>
      </c>
      <c r="E4756" s="34">
        <f>AA4721*C4756</f>
        <v>0</v>
      </c>
      <c r="F4756" s="88"/>
      <c r="G4756" s="88"/>
      <c r="H4756" s="88"/>
    </row>
    <row r="4757" spans="1:12" ht="15" customHeight="1" x14ac:dyDescent="0.2">
      <c r="A4757" s="45"/>
      <c r="B4757" s="78" t="s">
        <v>42</v>
      </c>
      <c r="C4757" s="90">
        <f>AU4704</f>
        <v>0</v>
      </c>
      <c r="D4757" s="83">
        <f>Z4716*C4757</f>
        <v>0</v>
      </c>
      <c r="E4757" s="34">
        <f>AA4716*C4757</f>
        <v>0</v>
      </c>
      <c r="F4757" s="88"/>
      <c r="G4757" s="88"/>
      <c r="H4757" s="88"/>
      <c r="L4757" s="86" t="s">
        <v>182</v>
      </c>
    </row>
    <row r="4758" spans="1:12" ht="15" customHeight="1" x14ac:dyDescent="0.2">
      <c r="A4758" s="45"/>
      <c r="B4758" s="78" t="s">
        <v>43</v>
      </c>
      <c r="C4758" s="90">
        <f>AV4704</f>
        <v>0</v>
      </c>
      <c r="D4758" s="83">
        <f t="shared" ref="D4758:D4760" si="954">Z4718*C4758</f>
        <v>0</v>
      </c>
      <c r="E4758" s="34">
        <f>AA4718*C4758</f>
        <v>0</v>
      </c>
      <c r="F4758" s="88"/>
      <c r="G4758" s="88"/>
      <c r="H4758" s="88"/>
      <c r="L4758" s="86" t="s">
        <v>183</v>
      </c>
    </row>
    <row r="4759" spans="1:12" ht="15" customHeight="1" x14ac:dyDescent="0.2">
      <c r="A4759" s="45"/>
      <c r="B4759" s="78" t="s">
        <v>44</v>
      </c>
      <c r="C4759" s="90">
        <f>AW4704</f>
        <v>0</v>
      </c>
      <c r="D4759" s="83">
        <f t="shared" si="954"/>
        <v>0</v>
      </c>
      <c r="E4759" s="34">
        <f>AA4720*C4759</f>
        <v>0</v>
      </c>
      <c r="F4759" s="88"/>
      <c r="G4759" s="88"/>
      <c r="H4759" s="88"/>
      <c r="L4759" s="86" t="s">
        <v>184</v>
      </c>
    </row>
    <row r="4760" spans="1:12" ht="15" customHeight="1" x14ac:dyDescent="0.2">
      <c r="A4760" s="45"/>
      <c r="B4760" s="78" t="s">
        <v>45</v>
      </c>
      <c r="C4760" s="90">
        <f>AX4704</f>
        <v>0</v>
      </c>
      <c r="D4760" s="83">
        <f t="shared" si="954"/>
        <v>0</v>
      </c>
      <c r="E4760" s="34">
        <f>AA4719*C4760</f>
        <v>0</v>
      </c>
      <c r="F4760" s="88"/>
      <c r="G4760" s="88"/>
      <c r="H4760" s="88"/>
    </row>
    <row r="4761" spans="1:12" ht="15" customHeight="1" x14ac:dyDescent="0.2">
      <c r="A4761" s="45"/>
      <c r="B4761" s="78" t="s">
        <v>46</v>
      </c>
      <c r="C4761" s="90">
        <f>AY4704</f>
        <v>0</v>
      </c>
      <c r="D4761" s="83">
        <f>Z4717*C4761</f>
        <v>0</v>
      </c>
      <c r="E4761" s="34">
        <f>AA4717*C4761</f>
        <v>0</v>
      </c>
      <c r="F4761" s="88"/>
      <c r="G4761" s="88"/>
      <c r="H4761" s="88"/>
      <c r="L4761" s="86" t="s">
        <v>160</v>
      </c>
    </row>
    <row r="4762" spans="1:12" ht="15" customHeight="1" x14ac:dyDescent="0.2">
      <c r="A4762" s="45"/>
      <c r="B4762" s="53"/>
      <c r="C4762" s="89"/>
      <c r="D4762" s="83">
        <f t="shared" ref="D4762:D4763" si="955">Z4722*C4762</f>
        <v>0</v>
      </c>
      <c r="E4762" s="34">
        <f t="shared" ref="E4762:E4763" si="956">P4732*C4762</f>
        <v>0</v>
      </c>
      <c r="F4762" s="88"/>
      <c r="G4762" s="88"/>
      <c r="H4762" s="88"/>
    </row>
    <row r="4763" spans="1:12" ht="15" customHeight="1" x14ac:dyDescent="0.2">
      <c r="A4763" s="45"/>
      <c r="B4763" s="53"/>
      <c r="C4763" s="89"/>
      <c r="D4763" s="83">
        <f t="shared" si="955"/>
        <v>0</v>
      </c>
      <c r="E4763" s="34">
        <f t="shared" si="956"/>
        <v>0</v>
      </c>
      <c r="F4763" s="88"/>
      <c r="G4763" s="88"/>
      <c r="H4763" s="88"/>
      <c r="L4763" s="86" t="s">
        <v>185</v>
      </c>
    </row>
    <row r="4764" spans="1:12" ht="15" customHeight="1" x14ac:dyDescent="0.2">
      <c r="A4764" s="45"/>
      <c r="B4764" s="91"/>
      <c r="C4764" s="91"/>
      <c r="D4764" s="92">
        <f t="shared" ref="D4764:E4764" si="957">SUM(D4752:D4763)</f>
        <v>0</v>
      </c>
      <c r="E4764" s="93">
        <f t="shared" si="957"/>
        <v>0</v>
      </c>
      <c r="F4764" s="41"/>
      <c r="G4764" s="88"/>
      <c r="H4764" s="45"/>
      <c r="L4764" s="86" t="s">
        <v>186</v>
      </c>
    </row>
    <row r="4765" spans="1:12" ht="15" customHeight="1" x14ac:dyDescent="0.2">
      <c r="A4765" s="45"/>
      <c r="B4765" s="33" t="s">
        <v>187</v>
      </c>
      <c r="C4765" s="61"/>
      <c r="D4765" s="94">
        <f>SUM(D4737,D4726,D4751,D4764)</f>
        <v>256486.07879999999</v>
      </c>
      <c r="E4765" s="95">
        <f>SUM(E4764,E4737,E4726,E4751)</f>
        <v>181290.6</v>
      </c>
      <c r="F4765" s="92">
        <f>SUM(F4764,F4751,F4740,F4726)</f>
        <v>0</v>
      </c>
      <c r="G4765" s="45"/>
      <c r="H4765" s="45"/>
      <c r="L4765" s="86" t="s">
        <v>188</v>
      </c>
    </row>
    <row r="4766" spans="1:12" ht="15" customHeight="1" x14ac:dyDescent="0.2">
      <c r="A4766" s="45"/>
      <c r="B4766" s="45"/>
      <c r="C4766" s="45"/>
      <c r="D4766" s="45"/>
      <c r="E4766" s="45"/>
      <c r="F4766" s="45"/>
      <c r="G4766" s="45"/>
      <c r="H4766" s="45"/>
    </row>
    <row r="4767" spans="1:12" ht="15" customHeight="1" x14ac:dyDescent="0.2">
      <c r="L4767" s="86" t="s">
        <v>189</v>
      </c>
    </row>
    <row r="4769" spans="2:26" ht="15" customHeight="1" x14ac:dyDescent="0.2">
      <c r="L4769" s="86" t="s">
        <v>190</v>
      </c>
    </row>
    <row r="4770" spans="2:26" ht="15" customHeight="1" x14ac:dyDescent="0.2">
      <c r="L4770" s="86" t="s">
        <v>191</v>
      </c>
    </row>
    <row r="4771" spans="2:26" ht="15" customHeight="1" x14ac:dyDescent="0.2">
      <c r="L4771" s="24" t="s">
        <v>192</v>
      </c>
      <c r="M4771" s="24"/>
      <c r="N4771" s="24"/>
      <c r="O4771" s="24"/>
      <c r="P4771" s="24"/>
      <c r="Q4771" s="24"/>
      <c r="R4771" s="24"/>
      <c r="S4771" s="24"/>
    </row>
    <row r="4772" spans="2:26" ht="15" customHeight="1" x14ac:dyDescent="0.2">
      <c r="B4772" s="33"/>
      <c r="C4772" s="96"/>
      <c r="D4772" s="96" t="s">
        <v>193</v>
      </c>
      <c r="E4772" s="96"/>
      <c r="F4772" s="96"/>
      <c r="G4772" s="96"/>
      <c r="H4772" s="33" t="s">
        <v>193</v>
      </c>
      <c r="I4772" s="96"/>
      <c r="J4772" s="96"/>
      <c r="K4772" s="96"/>
      <c r="L4772" s="33" t="s">
        <v>194</v>
      </c>
      <c r="M4772" s="96"/>
      <c r="N4772" s="96"/>
      <c r="O4772" s="96"/>
      <c r="P4772" s="96"/>
      <c r="Q4772" s="96"/>
      <c r="R4772" s="96"/>
      <c r="S4772" s="96"/>
      <c r="T4772" s="96"/>
      <c r="U4772" s="96"/>
      <c r="V4772" s="96"/>
      <c r="W4772" s="96"/>
      <c r="X4772" s="96"/>
      <c r="Y4772" s="96"/>
      <c r="Z4772" s="96"/>
    </row>
    <row r="4773" spans="2:26" ht="15" customHeight="1" x14ac:dyDescent="0.2">
      <c r="B4773" s="33" t="s">
        <v>195</v>
      </c>
      <c r="C4773" s="96" t="s">
        <v>101</v>
      </c>
      <c r="D4773" s="96"/>
      <c r="E4773" s="96"/>
      <c r="F4773" s="96"/>
      <c r="G4773" s="96"/>
      <c r="H4773" s="33"/>
      <c r="I4773" s="96"/>
      <c r="J4773" s="96"/>
      <c r="K4773" s="96"/>
      <c r="L4773" s="33" t="s">
        <v>196</v>
      </c>
      <c r="M4773" s="97">
        <f t="shared" ref="M4773:M4774" si="958">V4804*1.35</f>
        <v>0</v>
      </c>
      <c r="N4773" s="96"/>
      <c r="O4773" s="96"/>
      <c r="P4773" s="96"/>
      <c r="Q4773" s="96"/>
      <c r="R4773" s="96"/>
      <c r="S4773" s="96"/>
      <c r="T4773" s="96"/>
      <c r="U4773" s="96"/>
      <c r="V4773" s="96"/>
      <c r="W4773" s="96"/>
      <c r="X4773" s="96"/>
      <c r="Y4773" s="96"/>
      <c r="Z4773" s="96"/>
    </row>
    <row r="4774" spans="2:26" ht="15" customHeight="1" x14ac:dyDescent="0.2">
      <c r="B4774" s="33" t="s">
        <v>104</v>
      </c>
      <c r="C4774" s="98">
        <v>651</v>
      </c>
      <c r="D4774" s="96">
        <v>434</v>
      </c>
      <c r="E4774" s="96">
        <f t="shared" ref="E4774:E4777" si="959">D4774*50%</f>
        <v>217</v>
      </c>
      <c r="F4774" s="96"/>
      <c r="G4774" s="96"/>
      <c r="H4774" s="33" t="s">
        <v>197</v>
      </c>
      <c r="I4774" s="96"/>
      <c r="J4774" s="96"/>
      <c r="K4774" s="96"/>
      <c r="L4774" s="33" t="s">
        <v>198</v>
      </c>
      <c r="M4774" s="97">
        <f t="shared" si="958"/>
        <v>0</v>
      </c>
      <c r="N4774" s="96"/>
      <c r="O4774" s="96"/>
      <c r="P4774" s="96"/>
      <c r="Q4774" s="96"/>
      <c r="R4774" s="96"/>
      <c r="S4774" s="96"/>
      <c r="T4774" s="96"/>
      <c r="U4774" s="96"/>
      <c r="V4774" s="96"/>
      <c r="W4774" s="96"/>
      <c r="X4774" s="96"/>
      <c r="Y4774" s="96"/>
      <c r="Z4774" s="96"/>
    </row>
    <row r="4775" spans="2:26" ht="15" customHeight="1" x14ac:dyDescent="0.2">
      <c r="B4775" s="33" t="s">
        <v>108</v>
      </c>
      <c r="C4775" s="98">
        <v>651</v>
      </c>
      <c r="D4775" s="96">
        <v>434</v>
      </c>
      <c r="E4775" s="96">
        <f t="shared" si="959"/>
        <v>217</v>
      </c>
      <c r="F4775" s="96"/>
      <c r="G4775" s="96"/>
      <c r="H4775" s="33" t="s">
        <v>102</v>
      </c>
      <c r="I4775" s="98">
        <v>8000.2</v>
      </c>
      <c r="J4775" s="96">
        <v>6450</v>
      </c>
      <c r="K4775" s="96">
        <v>1935</v>
      </c>
      <c r="L4775" s="33" t="s">
        <v>199</v>
      </c>
      <c r="M4775" s="97">
        <f>V4806*1.4</f>
        <v>0</v>
      </c>
      <c r="N4775" s="96"/>
      <c r="O4775" s="96"/>
      <c r="P4775" s="96"/>
      <c r="Q4775" s="96"/>
      <c r="R4775" s="96"/>
      <c r="S4775" s="96"/>
      <c r="T4775" s="96"/>
      <c r="U4775" s="96"/>
      <c r="V4775" s="96"/>
      <c r="W4775" s="96"/>
      <c r="X4775" s="96"/>
      <c r="Y4775" s="96"/>
      <c r="Z4775" s="96"/>
    </row>
    <row r="4776" spans="2:26" ht="15" customHeight="1" x14ac:dyDescent="0.2">
      <c r="B4776" s="33" t="s">
        <v>111</v>
      </c>
      <c r="C4776" s="98">
        <v>900</v>
      </c>
      <c r="D4776" s="96">
        <v>600</v>
      </c>
      <c r="E4776" s="96">
        <f t="shared" si="959"/>
        <v>300</v>
      </c>
      <c r="F4776" s="96"/>
      <c r="G4776" s="96"/>
      <c r="H4776" s="33" t="s">
        <v>105</v>
      </c>
      <c r="I4776" s="98">
        <v>8000.2</v>
      </c>
      <c r="J4776" s="96">
        <v>6450</v>
      </c>
      <c r="K4776" s="96">
        <v>1935</v>
      </c>
      <c r="L4776" s="33" t="s">
        <v>200</v>
      </c>
      <c r="M4776" s="97">
        <f t="shared" ref="M4776:M4778" si="960">V4807*1.35</f>
        <v>0</v>
      </c>
      <c r="N4776" s="96"/>
      <c r="O4776" s="96"/>
      <c r="P4776" s="96"/>
      <c r="Q4776" s="96"/>
      <c r="R4776" s="96"/>
      <c r="S4776" s="96"/>
      <c r="T4776" s="96"/>
      <c r="U4776" s="96"/>
      <c r="V4776" s="96"/>
      <c r="W4776" s="96"/>
      <c r="X4776" s="96"/>
      <c r="Y4776" s="96"/>
      <c r="Z4776" s="96"/>
    </row>
    <row r="4777" spans="2:26" ht="15" customHeight="1" x14ac:dyDescent="0.2">
      <c r="B4777" s="33" t="s">
        <v>113</v>
      </c>
      <c r="C4777" s="98">
        <v>900</v>
      </c>
      <c r="D4777" s="96">
        <v>600</v>
      </c>
      <c r="E4777" s="96">
        <f t="shared" si="959"/>
        <v>300</v>
      </c>
      <c r="F4777" s="96"/>
      <c r="G4777" s="96"/>
      <c r="H4777" s="33" t="s">
        <v>201</v>
      </c>
      <c r="I4777" s="98">
        <v>4550</v>
      </c>
      <c r="J4777" s="96">
        <v>3500</v>
      </c>
      <c r="K4777" s="96">
        <v>1050</v>
      </c>
      <c r="L4777" s="33" t="s">
        <v>202</v>
      </c>
      <c r="M4777" s="97">
        <f t="shared" si="960"/>
        <v>0</v>
      </c>
      <c r="N4777" s="96"/>
      <c r="O4777" s="96"/>
      <c r="P4777" s="96"/>
      <c r="Q4777" s="96"/>
      <c r="R4777" s="96"/>
      <c r="S4777" s="96"/>
      <c r="T4777" s="96"/>
      <c r="U4777" s="96"/>
      <c r="V4777" s="96"/>
      <c r="W4777" s="96"/>
      <c r="X4777" s="96"/>
      <c r="Y4777" s="96"/>
      <c r="Z4777" s="96"/>
    </row>
    <row r="4778" spans="2:26" ht="15" customHeight="1" x14ac:dyDescent="0.2">
      <c r="B4778" s="33" t="s">
        <v>117</v>
      </c>
      <c r="C4778" s="98">
        <v>1304.19</v>
      </c>
      <c r="D4778" s="98">
        <v>1011</v>
      </c>
      <c r="E4778" s="96">
        <v>293</v>
      </c>
      <c r="F4778" s="96"/>
      <c r="G4778" s="96"/>
      <c r="H4778" s="33" t="s">
        <v>132</v>
      </c>
      <c r="I4778" s="98">
        <v>7605</v>
      </c>
      <c r="J4778" s="96">
        <v>6450</v>
      </c>
      <c r="K4778" s="96">
        <v>1935</v>
      </c>
      <c r="L4778" s="33" t="s">
        <v>203</v>
      </c>
      <c r="M4778" s="97">
        <f t="shared" si="960"/>
        <v>0</v>
      </c>
      <c r="N4778" s="96"/>
      <c r="O4778" s="96"/>
      <c r="P4778" s="96"/>
      <c r="Q4778" s="96"/>
      <c r="R4778" s="96"/>
      <c r="S4778" s="96"/>
      <c r="T4778" s="96"/>
      <c r="U4778" s="96"/>
      <c r="V4778" s="96"/>
      <c r="W4778" s="96"/>
      <c r="X4778" s="96"/>
      <c r="Y4778" s="96"/>
      <c r="Z4778" s="96"/>
    </row>
    <row r="4779" spans="2:26" ht="15" customHeight="1" x14ac:dyDescent="0.2">
      <c r="B4779" s="33" t="s">
        <v>121</v>
      </c>
      <c r="C4779" s="98">
        <v>1006.5</v>
      </c>
      <c r="D4779" s="96">
        <v>677</v>
      </c>
      <c r="E4779" s="96">
        <f>D4779*50%</f>
        <v>338.5</v>
      </c>
      <c r="F4779" s="96"/>
      <c r="G4779" s="96"/>
      <c r="H4779" s="33" t="s">
        <v>137</v>
      </c>
      <c r="I4779" s="98">
        <v>5751.2</v>
      </c>
      <c r="J4779" s="96">
        <v>4625</v>
      </c>
      <c r="K4779" s="96">
        <v>1387.5</v>
      </c>
      <c r="L4779" s="33"/>
      <c r="M4779" s="96"/>
      <c r="N4779" s="96"/>
      <c r="O4779" s="96"/>
      <c r="P4779" s="96"/>
      <c r="Q4779" s="96"/>
      <c r="R4779" s="96"/>
      <c r="S4779" s="96"/>
      <c r="T4779" s="96"/>
      <c r="U4779" s="96"/>
      <c r="V4779" s="96"/>
      <c r="W4779" s="96"/>
      <c r="X4779" s="96"/>
      <c r="Y4779" s="96"/>
      <c r="Z4779" s="96"/>
    </row>
    <row r="4780" spans="2:26" ht="15" customHeight="1" x14ac:dyDescent="0.2">
      <c r="B4780" s="33" t="s">
        <v>126</v>
      </c>
      <c r="C4780" s="98">
        <v>1050.32</v>
      </c>
      <c r="D4780" s="96">
        <v>691</v>
      </c>
      <c r="E4780" s="96">
        <v>359</v>
      </c>
      <c r="F4780" s="96"/>
      <c r="G4780" s="96"/>
      <c r="H4780" s="33" t="s">
        <v>142</v>
      </c>
      <c r="I4780" s="98">
        <v>8000.2</v>
      </c>
      <c r="J4780" s="96">
        <v>6450</v>
      </c>
      <c r="K4780" s="96">
        <v>1935</v>
      </c>
      <c r="L4780" s="33"/>
      <c r="M4780" s="96"/>
      <c r="N4780" s="96"/>
      <c r="O4780" s="96"/>
      <c r="P4780" s="96"/>
      <c r="Q4780" s="96"/>
      <c r="R4780" s="96"/>
      <c r="S4780" s="96"/>
      <c r="T4780" s="96"/>
      <c r="U4780" s="96"/>
      <c r="V4780" s="96"/>
      <c r="W4780" s="96"/>
      <c r="X4780" s="96"/>
      <c r="Y4780" s="96"/>
      <c r="Z4780" s="96"/>
    </row>
    <row r="4781" spans="2:26" ht="15" customHeight="1" x14ac:dyDescent="0.2">
      <c r="B4781" s="33" t="s">
        <v>141</v>
      </c>
      <c r="C4781" s="98">
        <v>1850.8</v>
      </c>
      <c r="D4781" s="96">
        <v>1322</v>
      </c>
      <c r="E4781" s="96">
        <v>529</v>
      </c>
      <c r="F4781" s="96"/>
      <c r="G4781" s="96"/>
      <c r="H4781" s="33" t="s">
        <v>145</v>
      </c>
      <c r="I4781" s="98">
        <v>8000.2</v>
      </c>
      <c r="J4781" s="96">
        <v>6450</v>
      </c>
      <c r="K4781" s="96">
        <v>1935</v>
      </c>
      <c r="L4781" s="33"/>
      <c r="M4781" s="96"/>
      <c r="N4781" s="96"/>
      <c r="O4781" s="96"/>
      <c r="P4781" s="96"/>
      <c r="Q4781" s="96"/>
      <c r="R4781" s="96"/>
      <c r="S4781" s="96"/>
      <c r="T4781" s="96"/>
      <c r="U4781" s="96"/>
      <c r="V4781" s="96"/>
      <c r="W4781" s="96"/>
      <c r="X4781" s="96"/>
      <c r="Y4781" s="96"/>
      <c r="Z4781" s="96"/>
    </row>
    <row r="4782" spans="2:26" ht="15" customHeight="1" x14ac:dyDescent="0.2">
      <c r="B4782" s="33" t="s">
        <v>144</v>
      </c>
      <c r="C4782" s="98">
        <v>3005.85</v>
      </c>
      <c r="D4782" s="96">
        <v>2078</v>
      </c>
      <c r="E4782" s="96">
        <v>933</v>
      </c>
      <c r="F4782" s="96"/>
      <c r="G4782" s="96"/>
      <c r="H4782" s="33"/>
      <c r="I4782" s="96"/>
      <c r="J4782" s="96"/>
      <c r="K4782" s="96"/>
      <c r="L4782" s="33"/>
      <c r="M4782" s="96"/>
      <c r="N4782" s="96"/>
      <c r="O4782" s="96"/>
      <c r="P4782" s="96"/>
      <c r="Q4782" s="96"/>
      <c r="R4782" s="96"/>
      <c r="S4782" s="96"/>
      <c r="T4782" s="96"/>
      <c r="U4782" s="96"/>
      <c r="V4782" s="96"/>
      <c r="W4782" s="96"/>
      <c r="X4782" s="96"/>
      <c r="Y4782" s="96"/>
      <c r="Z4782" s="96"/>
    </row>
    <row r="4783" spans="2:26" ht="15" customHeight="1" x14ac:dyDescent="0.2">
      <c r="B4783" s="33" t="s">
        <v>147</v>
      </c>
      <c r="C4783" s="98">
        <v>5500.6</v>
      </c>
      <c r="D4783" s="96">
        <v>3929</v>
      </c>
      <c r="E4783" s="96">
        <v>1572</v>
      </c>
      <c r="F4783" s="96"/>
      <c r="G4783" s="96"/>
      <c r="H4783" s="33"/>
      <c r="I4783" s="96"/>
      <c r="J4783" s="96"/>
      <c r="K4783" s="96"/>
      <c r="L4783" s="33"/>
      <c r="M4783" s="96"/>
      <c r="N4783" s="96"/>
      <c r="O4783" s="96"/>
      <c r="P4783" s="96"/>
      <c r="Q4783" s="96"/>
      <c r="R4783" s="96"/>
      <c r="S4783" s="96"/>
      <c r="T4783" s="96"/>
      <c r="U4783" s="96"/>
      <c r="V4783" s="96"/>
      <c r="W4783" s="96"/>
      <c r="X4783" s="96"/>
      <c r="Y4783" s="96"/>
      <c r="Z4783" s="96"/>
    </row>
    <row r="4784" spans="2:26" ht="15" customHeight="1" x14ac:dyDescent="0.2">
      <c r="B4784" s="33" t="s">
        <v>150</v>
      </c>
      <c r="C4784" s="98">
        <v>6202</v>
      </c>
      <c r="D4784" s="96">
        <v>4430</v>
      </c>
      <c r="E4784" s="96">
        <v>1772</v>
      </c>
      <c r="F4784" s="96"/>
      <c r="G4784" s="96"/>
      <c r="H4784" s="33"/>
      <c r="I4784" s="96"/>
      <c r="J4784" s="96"/>
      <c r="K4784" s="96"/>
      <c r="L4784" s="33"/>
      <c r="M4784" s="96"/>
      <c r="N4784" s="96"/>
      <c r="O4784" s="96"/>
      <c r="P4784" s="96"/>
      <c r="Q4784" s="96"/>
      <c r="R4784" s="96"/>
      <c r="S4784" s="96"/>
      <c r="T4784" s="96"/>
      <c r="U4784" s="96"/>
      <c r="V4784" s="96"/>
      <c r="W4784" s="96"/>
      <c r="X4784" s="96"/>
      <c r="Y4784" s="96"/>
      <c r="Z4784" s="96"/>
    </row>
    <row r="4785" spans="2:33" ht="15" customHeight="1" x14ac:dyDescent="0.2">
      <c r="B4785" s="33" t="s">
        <v>152</v>
      </c>
      <c r="C4785" s="98">
        <v>6202</v>
      </c>
      <c r="D4785" s="96">
        <v>4430</v>
      </c>
      <c r="E4785" s="96">
        <v>1772</v>
      </c>
      <c r="F4785" s="96"/>
      <c r="G4785" s="96"/>
      <c r="H4785" s="33"/>
      <c r="I4785" s="96"/>
      <c r="J4785" s="96"/>
      <c r="K4785" s="96"/>
      <c r="L4785" s="33"/>
      <c r="M4785" s="96"/>
      <c r="N4785" s="96"/>
      <c r="O4785" s="96"/>
      <c r="P4785" s="96"/>
      <c r="Q4785" s="96"/>
      <c r="R4785" s="96"/>
      <c r="S4785" s="96"/>
      <c r="T4785" s="96"/>
      <c r="U4785" s="96"/>
      <c r="V4785" s="96"/>
      <c r="W4785" s="96"/>
      <c r="X4785" s="96"/>
      <c r="Y4785" s="96"/>
      <c r="Z4785" s="96"/>
    </row>
    <row r="4786" spans="2:33" ht="15" customHeight="1" x14ac:dyDescent="0.2">
      <c r="B4786" s="33" t="s">
        <v>155</v>
      </c>
      <c r="C4786" s="98">
        <v>7301</v>
      </c>
      <c r="D4786" s="96">
        <v>5770</v>
      </c>
      <c r="E4786" s="96">
        <v>2086</v>
      </c>
      <c r="F4786" s="96"/>
      <c r="G4786" s="96"/>
      <c r="H4786" s="33"/>
      <c r="I4786" s="96"/>
      <c r="J4786" s="96"/>
      <c r="K4786" s="96"/>
      <c r="L4786" s="33"/>
      <c r="M4786" s="96"/>
      <c r="N4786" s="96"/>
      <c r="O4786" s="96"/>
      <c r="P4786" s="96"/>
      <c r="Q4786" s="96"/>
      <c r="R4786" s="96"/>
      <c r="S4786" s="96"/>
      <c r="T4786" s="96"/>
      <c r="U4786" s="96"/>
      <c r="V4786" s="96"/>
      <c r="W4786" s="96"/>
      <c r="X4786" s="96"/>
      <c r="Y4786" s="96"/>
      <c r="Z4786" s="96"/>
    </row>
    <row r="4787" spans="2:33" ht="15" customHeight="1" x14ac:dyDescent="0.2">
      <c r="B4787" s="33" t="s">
        <v>157</v>
      </c>
      <c r="C4787" s="98">
        <v>3800</v>
      </c>
      <c r="D4787" s="96">
        <v>3600</v>
      </c>
      <c r="E4787" s="96">
        <v>894</v>
      </c>
      <c r="F4787" s="96"/>
      <c r="G4787" s="96"/>
      <c r="H4787" s="33"/>
      <c r="I4787" s="96"/>
      <c r="J4787" s="96"/>
      <c r="K4787" s="96"/>
      <c r="L4787" s="33"/>
      <c r="M4787" s="96"/>
      <c r="N4787" s="96"/>
      <c r="O4787" s="96"/>
      <c r="P4787" s="96"/>
      <c r="Q4787" s="96"/>
      <c r="R4787" s="96"/>
      <c r="S4787" s="96"/>
      <c r="T4787" s="96"/>
      <c r="U4787" s="96"/>
      <c r="V4787" s="96"/>
      <c r="W4787" s="96"/>
      <c r="X4787" s="96"/>
      <c r="Y4787" s="96"/>
      <c r="Z4787" s="96"/>
    </row>
    <row r="4788" spans="2:33" ht="15" customHeight="1" x14ac:dyDescent="0.2">
      <c r="C4788" s="86">
        <f>D4788+E4788</f>
        <v>2002</v>
      </c>
      <c r="D4788" s="86">
        <v>1300</v>
      </c>
      <c r="E4788" s="86">
        <f>D4788*54%</f>
        <v>702</v>
      </c>
    </row>
    <row r="4798" spans="2:33" ht="15" customHeight="1" x14ac:dyDescent="0.2">
      <c r="AA4798" s="99"/>
      <c r="AB4798" s="99"/>
      <c r="AC4798" s="99"/>
      <c r="AD4798" s="99"/>
    </row>
    <row r="4799" spans="2:33" ht="15" customHeight="1" x14ac:dyDescent="0.2">
      <c r="AA4799" s="99"/>
      <c r="AB4799" s="99"/>
      <c r="AC4799" s="99"/>
      <c r="AD4799" s="99"/>
      <c r="AE4799" s="99"/>
      <c r="AF4799" s="99"/>
      <c r="AG4799" s="99"/>
    </row>
    <row r="4800" spans="2:33" ht="15" customHeight="1" x14ac:dyDescent="0.2">
      <c r="AA4800" s="99"/>
      <c r="AB4800" s="100" t="s">
        <v>204</v>
      </c>
      <c r="AC4800" s="101" t="s">
        <v>205</v>
      </c>
      <c r="AD4800" s="100" t="s">
        <v>206</v>
      </c>
      <c r="AE4800" s="100" t="s">
        <v>207</v>
      </c>
      <c r="AF4800" s="100" t="s">
        <v>208</v>
      </c>
      <c r="AG4800" s="99"/>
    </row>
    <row r="4801" spans="1:53" ht="15" customHeight="1" x14ac:dyDescent="0.2">
      <c r="AA4801" s="99"/>
      <c r="AB4801" s="100" t="s">
        <v>209</v>
      </c>
      <c r="AC4801" s="102">
        <v>45330</v>
      </c>
      <c r="AD4801" s="100">
        <v>24417</v>
      </c>
      <c r="AE4801" s="100"/>
      <c r="AF4801" s="103">
        <v>45333</v>
      </c>
      <c r="AG4801" s="99"/>
    </row>
    <row r="4802" spans="1:53" ht="15" customHeight="1" x14ac:dyDescent="0.2">
      <c r="AA4802" s="99"/>
      <c r="AB4802" s="100"/>
      <c r="AC4802" s="101"/>
      <c r="AD4802" s="100"/>
      <c r="AE4802" s="100"/>
      <c r="AF4802" s="100"/>
      <c r="AG4802" s="99"/>
    </row>
    <row r="4803" spans="1:53" ht="15" customHeight="1" x14ac:dyDescent="0.2">
      <c r="AA4803" s="99"/>
      <c r="AB4803" s="100"/>
      <c r="AC4803" s="101"/>
      <c r="AD4803" s="100"/>
      <c r="AE4803" s="100"/>
      <c r="AF4803" s="100"/>
      <c r="AG4803" s="99"/>
    </row>
    <row r="4804" spans="1:53" ht="15" customHeight="1" x14ac:dyDescent="0.2">
      <c r="AA4804" s="99"/>
      <c r="AB4804" s="100"/>
      <c r="AC4804" s="101"/>
      <c r="AD4804" s="100"/>
      <c r="AE4804" s="100"/>
      <c r="AF4804" s="100"/>
      <c r="AG4804" s="99"/>
    </row>
    <row r="4805" spans="1:53" ht="15" customHeight="1" x14ac:dyDescent="0.2">
      <c r="AA4805" s="99"/>
      <c r="AB4805" s="100"/>
      <c r="AC4805" s="101"/>
      <c r="AD4805" s="100"/>
      <c r="AE4805" s="100"/>
      <c r="AF4805" s="100"/>
      <c r="AG4805" s="99"/>
    </row>
    <row r="4806" spans="1:53" ht="15" customHeight="1" x14ac:dyDescent="0.2">
      <c r="K4806" s="104"/>
      <c r="AA4806" s="99"/>
      <c r="AB4806" s="100"/>
      <c r="AC4806" s="101"/>
      <c r="AD4806" s="100"/>
      <c r="AE4806" s="100"/>
      <c r="AF4806" s="100"/>
      <c r="AG4806" s="99"/>
    </row>
    <row r="4808" spans="1:53" s="305" customFormat="1" ht="27" customHeight="1" x14ac:dyDescent="0.4">
      <c r="A4808" s="305" t="s">
        <v>558</v>
      </c>
      <c r="B4808" s="336">
        <f>G4882+G5021+G5168+G5310+G5468</f>
        <v>387074.6449999999</v>
      </c>
    </row>
    <row r="4813" spans="1:53" ht="15" customHeight="1" x14ac:dyDescent="0.2">
      <c r="A4813" s="1" t="s">
        <v>0</v>
      </c>
      <c r="B4813" s="1" t="s">
        <v>1</v>
      </c>
      <c r="C4813" s="2" t="s">
        <v>2</v>
      </c>
      <c r="D4813" s="2" t="s">
        <v>3</v>
      </c>
      <c r="E4813" s="2" t="s">
        <v>4</v>
      </c>
      <c r="F4813" s="2" t="s">
        <v>5</v>
      </c>
      <c r="G4813" s="2" t="s">
        <v>6</v>
      </c>
      <c r="H4813" s="2" t="s">
        <v>7</v>
      </c>
      <c r="I4813" s="2" t="s">
        <v>8</v>
      </c>
      <c r="J4813" s="2" t="s">
        <v>9</v>
      </c>
      <c r="K4813" s="2" t="s">
        <v>10</v>
      </c>
      <c r="L4813" s="2" t="s">
        <v>11</v>
      </c>
      <c r="M4813" s="2" t="s">
        <v>12</v>
      </c>
      <c r="N4813" s="2" t="s">
        <v>13</v>
      </c>
      <c r="O4813" s="2" t="s">
        <v>14</v>
      </c>
      <c r="P4813" s="1" t="s">
        <v>15</v>
      </c>
      <c r="Q4813" s="1" t="s">
        <v>16</v>
      </c>
      <c r="R4813" s="3" t="s">
        <v>17</v>
      </c>
      <c r="S4813" s="3" t="s">
        <v>18</v>
      </c>
      <c r="T4813" s="3" t="s">
        <v>19</v>
      </c>
      <c r="U4813" s="4" t="s">
        <v>20</v>
      </c>
      <c r="V4813" s="3" t="s">
        <v>21</v>
      </c>
      <c r="W4813" s="3" t="s">
        <v>22</v>
      </c>
      <c r="X4813" s="4" t="s">
        <v>23</v>
      </c>
      <c r="Y4813" s="5" t="s">
        <v>24</v>
      </c>
      <c r="Z4813" s="5" t="s">
        <v>25</v>
      </c>
      <c r="AA4813" s="5" t="s">
        <v>26</v>
      </c>
      <c r="AB4813" s="6" t="s">
        <v>27</v>
      </c>
      <c r="AC4813" s="6" t="s">
        <v>28</v>
      </c>
      <c r="AD4813" s="7" t="s">
        <v>29</v>
      </c>
      <c r="AE4813" s="6" t="s">
        <v>30</v>
      </c>
      <c r="AF4813" s="8" t="s">
        <v>31</v>
      </c>
      <c r="AG4813" s="8" t="s">
        <v>32</v>
      </c>
      <c r="AH4813" s="8" t="s">
        <v>33</v>
      </c>
      <c r="AI4813" s="8"/>
      <c r="AJ4813" s="8" t="s">
        <v>34</v>
      </c>
      <c r="AK4813" s="8" t="s">
        <v>35</v>
      </c>
      <c r="AL4813" s="8" t="s">
        <v>36</v>
      </c>
      <c r="AM4813" s="8" t="s">
        <v>37</v>
      </c>
      <c r="AN4813" s="8" t="s">
        <v>38</v>
      </c>
      <c r="AO4813" s="8"/>
      <c r="AP4813" s="9" t="s">
        <v>39</v>
      </c>
      <c r="AQ4813" s="9" t="s">
        <v>40</v>
      </c>
      <c r="AR4813" s="9" t="s">
        <v>33</v>
      </c>
      <c r="AS4813" s="9" t="s">
        <v>32</v>
      </c>
      <c r="AT4813" s="9" t="s">
        <v>41</v>
      </c>
      <c r="AU4813" s="9" t="s">
        <v>42</v>
      </c>
      <c r="AV4813" s="9" t="s">
        <v>43</v>
      </c>
      <c r="AW4813" s="9" t="s">
        <v>44</v>
      </c>
      <c r="AX4813" s="9" t="s">
        <v>45</v>
      </c>
      <c r="AY4813" s="9" t="s">
        <v>46</v>
      </c>
      <c r="AZ4813" s="10"/>
      <c r="BA4813" s="10"/>
    </row>
    <row r="4814" spans="1:53" ht="15" customHeight="1" x14ac:dyDescent="0.2">
      <c r="A4814" s="11"/>
      <c r="B4814" s="11">
        <v>1</v>
      </c>
      <c r="C4814" s="11" t="s">
        <v>47</v>
      </c>
      <c r="D4814" s="11"/>
      <c r="E4814" s="11"/>
      <c r="F4814" s="11"/>
      <c r="G4814" s="11"/>
      <c r="H4814" s="11"/>
      <c r="I4814" s="11"/>
      <c r="J4814" s="11"/>
      <c r="K4814" s="11"/>
      <c r="L4814" s="11"/>
      <c r="M4814" s="11"/>
      <c r="N4814" s="11"/>
      <c r="O4814" s="11"/>
      <c r="P4814" s="11"/>
      <c r="Q4814" s="11"/>
      <c r="R4814" s="11"/>
      <c r="S4814" s="11"/>
      <c r="T4814" s="11"/>
      <c r="U4814" s="11"/>
      <c r="V4814" s="11"/>
      <c r="W4814" s="11"/>
      <c r="X4814" s="11"/>
      <c r="Y4814" s="11"/>
      <c r="Z4814" s="11"/>
      <c r="AA4814" s="11"/>
      <c r="AB4814" s="11"/>
      <c r="AC4814" s="11"/>
      <c r="AD4814" s="11"/>
      <c r="AE4814" s="11"/>
      <c r="AF4814" s="11"/>
      <c r="AG4814" s="11"/>
      <c r="AH4814" s="11"/>
      <c r="AI4814" s="11"/>
      <c r="AJ4814" s="11"/>
      <c r="AK4814" s="11"/>
      <c r="AL4814" s="11"/>
      <c r="AM4814" s="11"/>
      <c r="AN4814" s="11"/>
      <c r="AO4814" s="11"/>
      <c r="AP4814" s="11"/>
      <c r="AQ4814" s="11"/>
      <c r="AR4814" s="11"/>
      <c r="AS4814" s="11"/>
      <c r="AT4814" s="11"/>
      <c r="AU4814" s="11"/>
      <c r="AV4814" s="11"/>
      <c r="AW4814" s="11"/>
      <c r="AX4814" s="11"/>
      <c r="AY4814" s="11"/>
      <c r="AZ4814" s="12"/>
      <c r="BA4814" s="12"/>
    </row>
    <row r="4815" spans="1:53" ht="15" customHeight="1" x14ac:dyDescent="0.2">
      <c r="A4815" s="1"/>
      <c r="B4815" s="1"/>
      <c r="C4815" s="13"/>
      <c r="D4815" s="14"/>
      <c r="E4815" s="14"/>
      <c r="F4815" s="14"/>
      <c r="G4815" s="14"/>
      <c r="H4815" s="14"/>
      <c r="I4815" s="14"/>
      <c r="J4815" s="14"/>
      <c r="K4815" s="14"/>
      <c r="L4815" s="14"/>
      <c r="M4815" s="14"/>
      <c r="N4815" s="14"/>
      <c r="O4815" s="14"/>
      <c r="P4815" s="14"/>
      <c r="Q4815" s="14"/>
      <c r="R4815" s="4"/>
      <c r="S4815" s="4"/>
      <c r="T4815" s="4"/>
      <c r="U4815" s="4"/>
      <c r="V4815" s="4"/>
      <c r="W4815" s="4"/>
      <c r="X4815" s="4"/>
      <c r="Y4815" s="4"/>
      <c r="Z4815" s="4"/>
      <c r="AA4815" s="4"/>
      <c r="AB4815" s="8"/>
      <c r="AC4815" s="8"/>
      <c r="AD4815" s="8"/>
      <c r="AE4815" s="8"/>
      <c r="AF4815" s="8"/>
      <c r="AG4815" s="8"/>
      <c r="AH4815" s="8"/>
      <c r="AI4815" s="8"/>
      <c r="AJ4815" s="8"/>
      <c r="AK4815" s="8"/>
      <c r="AL4815" s="8"/>
      <c r="AM4815" s="8"/>
      <c r="AN4815" s="8"/>
      <c r="AO4815" s="8"/>
      <c r="AP4815" s="15"/>
      <c r="AQ4815" s="15"/>
      <c r="AR4815" s="15"/>
      <c r="AS4815" s="15"/>
      <c r="AT4815" s="15"/>
      <c r="AU4815" s="15"/>
      <c r="AV4815" s="15"/>
      <c r="AW4815" s="15"/>
      <c r="AX4815" s="15"/>
      <c r="AY4815" s="15"/>
      <c r="AZ4815" s="10"/>
      <c r="BA4815" s="10"/>
    </row>
    <row r="4816" spans="1:53" ht="15" customHeight="1" x14ac:dyDescent="0.2">
      <c r="A4816" s="1"/>
      <c r="B4816" s="16">
        <v>1</v>
      </c>
      <c r="C4816" s="293" t="s">
        <v>48</v>
      </c>
      <c r="D4816" s="18"/>
      <c r="E4816" s="14"/>
      <c r="F4816" s="14"/>
      <c r="G4816" s="14"/>
      <c r="H4816" s="14"/>
      <c r="I4816" s="14"/>
      <c r="J4816" s="14"/>
      <c r="K4816" s="14"/>
      <c r="L4816" s="14"/>
      <c r="M4816" s="14"/>
      <c r="N4816" s="14"/>
      <c r="O4816" s="14"/>
      <c r="P4816" s="14"/>
      <c r="Q4816" s="14"/>
      <c r="R4816" s="4"/>
      <c r="S4816" s="4"/>
      <c r="T4816" s="4"/>
      <c r="U4816" s="4"/>
      <c r="V4816" s="4"/>
      <c r="W4816" s="4"/>
      <c r="X4816" s="4"/>
      <c r="Y4816" s="4"/>
      <c r="Z4816" s="4"/>
      <c r="AA4816" s="4"/>
      <c r="AB4816" s="8"/>
      <c r="AC4816" s="8"/>
      <c r="AD4816" s="8"/>
      <c r="AE4816" s="8"/>
      <c r="AF4816" s="8"/>
      <c r="AG4816" s="8"/>
      <c r="AH4816" s="8"/>
      <c r="AI4816" s="8"/>
      <c r="AJ4816" s="8"/>
      <c r="AK4816" s="8"/>
      <c r="AL4816" s="8"/>
      <c r="AM4816" s="8"/>
      <c r="AN4816" s="8"/>
      <c r="AO4816" s="8"/>
      <c r="AP4816" s="15"/>
      <c r="AQ4816" s="15"/>
      <c r="AR4816" s="15"/>
      <c r="AS4816" s="15"/>
      <c r="AT4816" s="15"/>
      <c r="AU4816" s="15"/>
      <c r="AV4816" s="15"/>
      <c r="AW4816" s="15"/>
      <c r="AX4816" s="15"/>
      <c r="AY4816" s="15"/>
      <c r="AZ4816" s="10"/>
      <c r="BA4816" s="10"/>
    </row>
    <row r="4817" spans="1:53" ht="15" customHeight="1" x14ac:dyDescent="0.2">
      <c r="A4817" s="19"/>
      <c r="B4817" s="20"/>
      <c r="C4817" s="293"/>
      <c r="D4817" s="18"/>
      <c r="E4817" s="14"/>
      <c r="F4817" s="14"/>
      <c r="G4817" s="14"/>
      <c r="H4817" s="14"/>
      <c r="I4817" s="14"/>
      <c r="J4817" s="14"/>
      <c r="K4817" s="14"/>
      <c r="L4817" s="14"/>
      <c r="M4817" s="14"/>
      <c r="N4817" s="14"/>
      <c r="O4817" s="14"/>
      <c r="P4817" s="14"/>
      <c r="Q4817" s="14"/>
      <c r="R4817" s="4"/>
      <c r="S4817" s="4"/>
      <c r="T4817" s="4"/>
      <c r="U4817" s="4"/>
      <c r="V4817" s="4"/>
      <c r="W4817" s="4"/>
      <c r="X4817" s="4"/>
      <c r="Y4817" s="4"/>
      <c r="Z4817" s="4"/>
      <c r="AA4817" s="4"/>
      <c r="AB4817" s="8"/>
      <c r="AC4817" s="8"/>
      <c r="AD4817" s="8"/>
      <c r="AE4817" s="8"/>
      <c r="AF4817" s="8"/>
      <c r="AG4817" s="8"/>
      <c r="AH4817" s="8"/>
      <c r="AI4817" s="8"/>
      <c r="AJ4817" s="8"/>
      <c r="AK4817" s="8"/>
      <c r="AL4817" s="8"/>
      <c r="AM4817" s="8"/>
      <c r="AN4817" s="8"/>
      <c r="AO4817" s="8"/>
      <c r="AP4817" s="15"/>
      <c r="AQ4817" s="15"/>
      <c r="AR4817" s="15"/>
      <c r="AS4817" s="15"/>
      <c r="AT4817" s="15"/>
      <c r="AU4817" s="15"/>
      <c r="AV4817" s="15"/>
      <c r="AW4817" s="15"/>
      <c r="AX4817" s="15"/>
      <c r="AY4817" s="15"/>
    </row>
    <row r="4818" spans="1:53" ht="15" customHeight="1" x14ac:dyDescent="0.2">
      <c r="A4818" s="1"/>
      <c r="B4818" s="16">
        <v>3</v>
      </c>
      <c r="C4818" s="293" t="s">
        <v>54</v>
      </c>
      <c r="D4818" s="18"/>
      <c r="E4818" s="14"/>
      <c r="F4818" s="14"/>
      <c r="G4818" s="14"/>
      <c r="H4818" s="14"/>
      <c r="I4818" s="14"/>
      <c r="J4818" s="14"/>
      <c r="K4818" s="14"/>
      <c r="L4818" s="14"/>
      <c r="M4818" s="14"/>
      <c r="N4818" s="14"/>
      <c r="O4818" s="14"/>
      <c r="P4818" s="14"/>
      <c r="Q4818" s="14"/>
      <c r="R4818" s="4"/>
      <c r="S4818" s="4"/>
      <c r="T4818" s="4"/>
      <c r="U4818" s="4"/>
      <c r="V4818" s="4"/>
      <c r="W4818" s="4"/>
      <c r="X4818" s="4"/>
      <c r="Y4818" s="4"/>
      <c r="Z4818" s="4"/>
      <c r="AA4818" s="4"/>
      <c r="AB4818" s="8">
        <v>6</v>
      </c>
      <c r="AC4818" s="8"/>
      <c r="AD4818" s="8"/>
      <c r="AE4818" s="8"/>
      <c r="AF4818" s="8"/>
      <c r="AG4818" s="8"/>
      <c r="AH4818" s="8"/>
      <c r="AI4818" s="8"/>
      <c r="AJ4818" s="8"/>
      <c r="AK4818" s="8"/>
      <c r="AL4818" s="8"/>
      <c r="AM4818" s="8"/>
      <c r="AN4818" s="8"/>
      <c r="AO4818" s="8"/>
      <c r="AP4818" s="15"/>
      <c r="AQ4818" s="15"/>
      <c r="AR4818" s="15"/>
      <c r="AS4818" s="15"/>
      <c r="AT4818" s="15"/>
      <c r="AU4818" s="15"/>
      <c r="AV4818" s="15"/>
      <c r="AW4818" s="15"/>
      <c r="AX4818" s="15"/>
      <c r="AY4818" s="15"/>
      <c r="AZ4818" s="10"/>
      <c r="BA4818" s="10"/>
    </row>
    <row r="4819" spans="1:53" ht="15" customHeight="1" x14ac:dyDescent="0.2">
      <c r="A4819" s="1"/>
      <c r="B4819" s="16">
        <v>4</v>
      </c>
      <c r="C4819" s="293" t="s">
        <v>555</v>
      </c>
      <c r="D4819" s="18">
        <v>10</v>
      </c>
      <c r="E4819" s="14">
        <v>10</v>
      </c>
      <c r="F4819" s="14">
        <v>5</v>
      </c>
      <c r="G4819" s="14"/>
      <c r="H4819" s="14"/>
      <c r="I4819" s="14"/>
      <c r="J4819" s="14"/>
      <c r="K4819" s="14"/>
      <c r="L4819" s="14"/>
      <c r="M4819" s="14"/>
      <c r="N4819" s="14"/>
      <c r="O4819" s="14"/>
      <c r="P4819" s="14"/>
      <c r="Q4819" s="14"/>
      <c r="R4819" s="4"/>
      <c r="S4819" s="4"/>
      <c r="T4819" s="4"/>
      <c r="U4819" s="4"/>
      <c r="V4819" s="4"/>
      <c r="W4819" s="4"/>
      <c r="X4819" s="4"/>
      <c r="Y4819" s="4"/>
      <c r="Z4819" s="4"/>
      <c r="AA4819" s="4"/>
      <c r="AB4819" s="8"/>
      <c r="AC4819" s="8"/>
      <c r="AD4819" s="8"/>
      <c r="AE4819" s="8"/>
      <c r="AF4819" s="8"/>
      <c r="AG4819" s="8"/>
      <c r="AH4819" s="8"/>
      <c r="AI4819" s="8"/>
      <c r="AJ4819" s="8"/>
      <c r="AK4819" s="8"/>
      <c r="AL4819" s="8"/>
      <c r="AM4819" s="8"/>
      <c r="AN4819" s="8"/>
      <c r="AO4819" s="8"/>
      <c r="AP4819" s="15"/>
      <c r="AQ4819" s="15"/>
      <c r="AR4819" s="15"/>
      <c r="AS4819" s="15"/>
      <c r="AT4819" s="15"/>
      <c r="AU4819" s="15"/>
      <c r="AV4819" s="15"/>
      <c r="AW4819" s="15"/>
      <c r="AX4819" s="15"/>
      <c r="AY4819" s="15"/>
      <c r="AZ4819" s="10"/>
      <c r="BA4819" s="10"/>
    </row>
    <row r="4820" spans="1:53" ht="15" customHeight="1" x14ac:dyDescent="0.2">
      <c r="A4820" s="1"/>
      <c r="B4820" s="21">
        <v>5</v>
      </c>
      <c r="C4820" s="293" t="s">
        <v>556</v>
      </c>
      <c r="D4820" s="18"/>
      <c r="E4820" s="14"/>
      <c r="F4820" s="14"/>
      <c r="G4820" s="14"/>
      <c r="H4820" s="14"/>
      <c r="I4820" s="14"/>
      <c r="J4820" s="14"/>
      <c r="K4820" s="14"/>
      <c r="L4820" s="14"/>
      <c r="M4820" s="14"/>
      <c r="N4820" s="14"/>
      <c r="O4820" s="14"/>
      <c r="P4820" s="14"/>
      <c r="Q4820" s="14"/>
      <c r="R4820" s="4"/>
      <c r="S4820" s="4"/>
      <c r="T4820" s="4">
        <v>2</v>
      </c>
      <c r="U4820" s="4"/>
      <c r="V4820" s="4"/>
      <c r="W4820" s="4"/>
      <c r="X4820" s="4"/>
      <c r="Y4820" s="4"/>
      <c r="Z4820" s="4"/>
      <c r="AA4820" s="4"/>
      <c r="AB4820" s="8"/>
      <c r="AC4820" s="8"/>
      <c r="AD4820" s="8"/>
      <c r="AE4820" s="8"/>
      <c r="AF4820" s="8"/>
      <c r="AG4820" s="8"/>
      <c r="AH4820" s="8"/>
      <c r="AI4820" s="8"/>
      <c r="AJ4820" s="8"/>
      <c r="AK4820" s="8"/>
      <c r="AL4820" s="8"/>
      <c r="AM4820" s="8"/>
      <c r="AN4820" s="8"/>
      <c r="AO4820" s="8"/>
      <c r="AP4820" s="15"/>
      <c r="AQ4820" s="15"/>
      <c r="AR4820" s="15"/>
      <c r="AS4820" s="15"/>
      <c r="AT4820" s="15"/>
      <c r="AU4820" s="15"/>
      <c r="AV4820" s="15"/>
      <c r="AW4820" s="15"/>
      <c r="AX4820" s="15"/>
      <c r="AY4820" s="15"/>
      <c r="AZ4820" s="10"/>
      <c r="BA4820" s="10"/>
    </row>
    <row r="4821" spans="1:53" ht="15" customHeight="1" x14ac:dyDescent="0.2">
      <c r="A4821" s="22"/>
      <c r="B4821" s="23">
        <v>6</v>
      </c>
      <c r="C4821" s="293" t="s">
        <v>557</v>
      </c>
      <c r="D4821" s="18"/>
      <c r="E4821" s="14"/>
      <c r="F4821" s="14"/>
      <c r="G4821" s="14"/>
      <c r="H4821" s="14"/>
      <c r="I4821" s="14"/>
      <c r="J4821" s="14"/>
      <c r="K4821" s="14">
        <v>1</v>
      </c>
      <c r="L4821" s="14"/>
      <c r="M4821" s="14"/>
      <c r="N4821" s="14"/>
      <c r="O4821" s="14"/>
      <c r="P4821" s="14"/>
      <c r="Q4821" s="14"/>
      <c r="R4821" s="4"/>
      <c r="S4821" s="4"/>
      <c r="T4821" s="4"/>
      <c r="U4821" s="4"/>
      <c r="V4821" s="4"/>
      <c r="W4821" s="4"/>
      <c r="X4821" s="4"/>
      <c r="Y4821" s="4"/>
      <c r="Z4821" s="4"/>
      <c r="AA4821" s="4"/>
      <c r="AB4821" s="8"/>
      <c r="AC4821" s="8"/>
      <c r="AD4821" s="8"/>
      <c r="AE4821" s="8"/>
      <c r="AF4821" s="8"/>
      <c r="AG4821" s="8"/>
      <c r="AH4821" s="8"/>
      <c r="AI4821" s="8"/>
      <c r="AJ4821" s="8">
        <v>1</v>
      </c>
      <c r="AK4821" s="8"/>
      <c r="AL4821" s="8"/>
      <c r="AM4821" s="8"/>
      <c r="AN4821" s="8"/>
      <c r="AO4821" s="8"/>
      <c r="AP4821" s="15"/>
      <c r="AQ4821" s="15"/>
      <c r="AR4821" s="15"/>
      <c r="AS4821" s="15"/>
      <c r="AT4821" s="15"/>
      <c r="AU4821" s="15"/>
      <c r="AV4821" s="15"/>
      <c r="AW4821" s="15"/>
      <c r="AX4821" s="15"/>
      <c r="AY4821" s="15"/>
      <c r="AZ4821" s="10"/>
      <c r="BA4821" s="10"/>
    </row>
    <row r="4822" spans="1:53" ht="15" customHeight="1" x14ac:dyDescent="0.2">
      <c r="A4822" s="24"/>
      <c r="B4822" s="25"/>
      <c r="C4822" s="17"/>
      <c r="D4822" s="18"/>
      <c r="E4822" s="14"/>
      <c r="F4822" s="14"/>
      <c r="G4822" s="14"/>
      <c r="H4822" s="14"/>
      <c r="I4822" s="14"/>
      <c r="J4822" s="14"/>
      <c r="K4822" s="14"/>
      <c r="L4822" s="14"/>
      <c r="M4822" s="14"/>
      <c r="N4822" s="14"/>
      <c r="O4822" s="14"/>
      <c r="P4822" s="14"/>
      <c r="Q4822" s="14"/>
      <c r="R4822" s="4"/>
      <c r="S4822" s="4"/>
      <c r="T4822" s="4"/>
      <c r="U4822" s="4"/>
      <c r="V4822" s="4"/>
      <c r="W4822" s="4"/>
      <c r="X4822" s="4"/>
      <c r="Y4822" s="4"/>
      <c r="Z4822" s="4"/>
      <c r="AA4822" s="4"/>
      <c r="AB4822" s="8"/>
      <c r="AC4822" s="8"/>
      <c r="AD4822" s="8"/>
      <c r="AE4822" s="8"/>
      <c r="AF4822" s="8"/>
      <c r="AG4822" s="8"/>
      <c r="AH4822" s="8"/>
      <c r="AI4822" s="8"/>
      <c r="AJ4822" s="8"/>
      <c r="AK4822" s="8"/>
      <c r="AL4822" s="8"/>
      <c r="AM4822" s="8"/>
      <c r="AN4822" s="8"/>
      <c r="AO4822" s="8"/>
      <c r="AP4822" s="15"/>
      <c r="AQ4822" s="15"/>
      <c r="AR4822" s="15"/>
      <c r="AS4822" s="15"/>
      <c r="AT4822" s="15"/>
      <c r="AU4822" s="9"/>
      <c r="AV4822" s="15"/>
      <c r="AW4822" s="15"/>
      <c r="AX4822" s="15"/>
      <c r="AY4822" s="15"/>
      <c r="AZ4822" s="10"/>
      <c r="BA4822" s="10"/>
    </row>
    <row r="4823" spans="1:53" ht="15" customHeight="1" x14ac:dyDescent="0.2">
      <c r="A4823" s="1"/>
      <c r="B4823" s="24"/>
      <c r="C4823" s="17"/>
      <c r="D4823" s="18"/>
      <c r="E4823" s="14"/>
      <c r="F4823" s="14"/>
      <c r="G4823" s="14"/>
      <c r="H4823" s="14"/>
      <c r="I4823" s="14"/>
      <c r="J4823" s="14"/>
      <c r="K4823" s="14"/>
      <c r="L4823" s="14"/>
      <c r="M4823" s="14"/>
      <c r="N4823" s="14"/>
      <c r="O4823" s="14"/>
      <c r="P4823" s="14"/>
      <c r="Q4823" s="14"/>
      <c r="R4823" s="4"/>
      <c r="S4823" s="4"/>
      <c r="T4823" s="4"/>
      <c r="U4823" s="4"/>
      <c r="V4823" s="4"/>
      <c r="W4823" s="4"/>
      <c r="X4823" s="4"/>
      <c r="Y4823" s="4"/>
      <c r="Z4823" s="4"/>
      <c r="AA4823" s="4"/>
      <c r="AB4823" s="8"/>
      <c r="AC4823" s="8"/>
      <c r="AD4823" s="8"/>
      <c r="AE4823" s="8"/>
      <c r="AF4823" s="8"/>
      <c r="AG4823" s="8"/>
      <c r="AH4823" s="8"/>
      <c r="AI4823" s="8"/>
      <c r="AJ4823" s="8"/>
      <c r="AK4823" s="8"/>
      <c r="AL4823" s="8"/>
      <c r="AM4823" s="8"/>
      <c r="AN4823" s="8"/>
      <c r="AO4823" s="8"/>
      <c r="AP4823" s="15"/>
      <c r="AQ4823" s="15"/>
      <c r="AR4823" s="15"/>
      <c r="AS4823" s="15"/>
      <c r="AT4823" s="15"/>
      <c r="AU4823" s="15"/>
      <c r="AV4823" s="15"/>
      <c r="AW4823" s="15"/>
      <c r="AX4823" s="15"/>
      <c r="AY4823" s="15"/>
      <c r="AZ4823" s="10"/>
      <c r="BA4823" s="10"/>
    </row>
    <row r="4824" spans="1:53" ht="15" customHeight="1" x14ac:dyDescent="0.2">
      <c r="A4824" s="1"/>
      <c r="B4824" s="26">
        <v>7</v>
      </c>
      <c r="C4824" s="17" t="s">
        <v>55</v>
      </c>
      <c r="D4824" s="18"/>
      <c r="E4824" s="14"/>
      <c r="F4824" s="14"/>
      <c r="G4824" s="14"/>
      <c r="H4824" s="14"/>
      <c r="I4824" s="14"/>
      <c r="J4824" s="14"/>
      <c r="K4824" s="14"/>
      <c r="L4824" s="14"/>
      <c r="M4824" s="14"/>
      <c r="N4824" s="14"/>
      <c r="O4824" s="14"/>
      <c r="P4824" s="14"/>
      <c r="Q4824" s="14"/>
      <c r="R4824" s="4"/>
      <c r="S4824" s="4"/>
      <c r="T4824" s="4"/>
      <c r="U4824" s="4"/>
      <c r="V4824" s="4"/>
      <c r="W4824" s="4"/>
      <c r="X4824" s="4"/>
      <c r="Y4824" s="4"/>
      <c r="Z4824" s="4"/>
      <c r="AA4824" s="4"/>
      <c r="AB4824" s="8"/>
      <c r="AC4824" s="8"/>
      <c r="AD4824" s="8"/>
      <c r="AE4824" s="8"/>
      <c r="AF4824" s="8"/>
      <c r="AG4824" s="8"/>
      <c r="AH4824" s="8"/>
      <c r="AI4824" s="8"/>
      <c r="AJ4824" s="8"/>
      <c r="AK4824" s="8"/>
      <c r="AL4824" s="8"/>
      <c r="AM4824" s="8"/>
      <c r="AN4824" s="8"/>
      <c r="AO4824" s="8"/>
      <c r="AP4824" s="15"/>
      <c r="AQ4824" s="15"/>
      <c r="AR4824" s="15"/>
      <c r="AS4824" s="15"/>
      <c r="AT4824" s="15"/>
      <c r="AU4824" s="15"/>
      <c r="AV4824" s="15"/>
      <c r="AW4824" s="15"/>
      <c r="AX4824" s="15"/>
      <c r="AY4824" s="15"/>
      <c r="AZ4824" s="10"/>
      <c r="BA4824" s="10"/>
    </row>
    <row r="4825" spans="1:53" ht="15" customHeight="1" x14ac:dyDescent="0.2">
      <c r="A4825" s="1"/>
      <c r="B4825" s="26">
        <v>8</v>
      </c>
      <c r="C4825" s="27"/>
      <c r="D4825" s="18"/>
      <c r="E4825" s="14"/>
      <c r="F4825" s="14"/>
      <c r="G4825" s="14"/>
      <c r="H4825" s="14"/>
      <c r="I4825" s="14"/>
      <c r="J4825" s="14"/>
      <c r="K4825" s="14"/>
      <c r="L4825" s="14"/>
      <c r="M4825" s="14"/>
      <c r="N4825" s="14"/>
      <c r="O4825" s="14"/>
      <c r="P4825" s="14"/>
      <c r="Q4825" s="14"/>
      <c r="R4825" s="4"/>
      <c r="S4825" s="4"/>
      <c r="T4825" s="4"/>
      <c r="U4825" s="4"/>
      <c r="V4825" s="4"/>
      <c r="W4825" s="4"/>
      <c r="X4825" s="4"/>
      <c r="Y4825" s="4"/>
      <c r="Z4825" s="4"/>
      <c r="AA4825" s="4"/>
      <c r="AB4825" s="8"/>
      <c r="AC4825" s="8"/>
      <c r="AD4825" s="8"/>
      <c r="AE4825" s="8"/>
      <c r="AF4825" s="8"/>
      <c r="AG4825" s="8"/>
      <c r="AH4825" s="8"/>
      <c r="AI4825" s="8"/>
      <c r="AJ4825" s="8"/>
      <c r="AK4825" s="8"/>
      <c r="AL4825" s="8"/>
      <c r="AM4825" s="8"/>
      <c r="AN4825" s="8"/>
      <c r="AO4825" s="8"/>
      <c r="AP4825" s="15"/>
      <c r="AQ4825" s="15"/>
      <c r="AR4825" s="15"/>
      <c r="AS4825" s="15"/>
      <c r="AT4825" s="15"/>
      <c r="AU4825" s="15"/>
      <c r="AV4825" s="15"/>
      <c r="AW4825" s="15"/>
      <c r="AX4825" s="15"/>
      <c r="AY4825" s="15"/>
      <c r="AZ4825" s="10"/>
      <c r="BA4825" s="10"/>
    </row>
    <row r="4826" spans="1:53" ht="15" customHeight="1" x14ac:dyDescent="0.2">
      <c r="A4826" s="1"/>
      <c r="B4826" s="26">
        <v>9</v>
      </c>
      <c r="C4826" s="17"/>
      <c r="D4826" s="18"/>
      <c r="E4826" s="14"/>
      <c r="F4826" s="14"/>
      <c r="G4826" s="14"/>
      <c r="H4826" s="14"/>
      <c r="I4826" s="14"/>
      <c r="J4826" s="14"/>
      <c r="K4826" s="14"/>
      <c r="L4826" s="14"/>
      <c r="M4826" s="14"/>
      <c r="N4826" s="14"/>
      <c r="O4826" s="14"/>
      <c r="P4826" s="14"/>
      <c r="Q4826" s="14"/>
      <c r="R4826" s="4"/>
      <c r="S4826" s="4"/>
      <c r="T4826" s="4"/>
      <c r="U4826" s="4"/>
      <c r="V4826" s="4"/>
      <c r="W4826" s="4"/>
      <c r="X4826" s="4"/>
      <c r="Y4826" s="4"/>
      <c r="Z4826" s="4"/>
      <c r="AA4826" s="4"/>
      <c r="AB4826" s="8"/>
      <c r="AC4826" s="8"/>
      <c r="AD4826" s="8"/>
      <c r="AE4826" s="8"/>
      <c r="AF4826" s="8"/>
      <c r="AG4826" s="8"/>
      <c r="AH4826" s="8"/>
      <c r="AI4826" s="8"/>
      <c r="AJ4826" s="8"/>
      <c r="AK4826" s="8"/>
      <c r="AL4826" s="8"/>
      <c r="AM4826" s="8"/>
      <c r="AN4826" s="8"/>
      <c r="AO4826" s="8"/>
      <c r="AP4826" s="15"/>
      <c r="AQ4826" s="15"/>
      <c r="AR4826" s="15"/>
      <c r="AS4826" s="15"/>
      <c r="AT4826" s="15"/>
      <c r="AU4826" s="15"/>
      <c r="AV4826" s="15"/>
      <c r="AW4826" s="15"/>
      <c r="AX4826" s="15"/>
      <c r="AY4826" s="15"/>
      <c r="AZ4826" s="10"/>
      <c r="BA4826" s="10"/>
    </row>
    <row r="4827" spans="1:53" ht="15" customHeight="1" x14ac:dyDescent="0.2">
      <c r="A4827" s="1"/>
      <c r="B4827" s="24"/>
      <c r="C4827" s="17"/>
      <c r="D4827" s="18"/>
      <c r="E4827" s="14"/>
      <c r="F4827" s="14"/>
      <c r="G4827" s="14"/>
      <c r="H4827" s="14"/>
      <c r="I4827" s="14"/>
      <c r="J4827" s="14"/>
      <c r="K4827" s="14"/>
      <c r="L4827" s="14"/>
      <c r="M4827" s="14"/>
      <c r="N4827" s="14"/>
      <c r="O4827" s="14"/>
      <c r="P4827" s="14"/>
      <c r="Q4827" s="14"/>
      <c r="R4827" s="4"/>
      <c r="S4827" s="4"/>
      <c r="T4827" s="4"/>
      <c r="U4827" s="4"/>
      <c r="V4827" s="4"/>
      <c r="W4827" s="4"/>
      <c r="X4827" s="4"/>
      <c r="Y4827" s="4"/>
      <c r="Z4827" s="4"/>
      <c r="AA4827" s="4"/>
      <c r="AB4827" s="8"/>
      <c r="AC4827" s="28"/>
      <c r="AD4827" s="8"/>
      <c r="AE4827" s="8"/>
      <c r="AF4827" s="8"/>
      <c r="AG4827" s="8"/>
      <c r="AH4827" s="8"/>
      <c r="AI4827" s="8"/>
      <c r="AJ4827" s="8"/>
      <c r="AK4827" s="8"/>
      <c r="AL4827" s="8"/>
      <c r="AM4827" s="8"/>
      <c r="AN4827" s="8"/>
      <c r="AO4827" s="8"/>
      <c r="AP4827" s="15"/>
      <c r="AQ4827" s="15"/>
      <c r="AR4827" s="15"/>
      <c r="AS4827" s="15"/>
      <c r="AT4827" s="15"/>
      <c r="AU4827" s="15"/>
      <c r="AV4827" s="15"/>
      <c r="AW4827" s="15"/>
      <c r="AX4827" s="15"/>
      <c r="AY4827" s="15"/>
      <c r="AZ4827" s="10"/>
      <c r="BA4827" s="10"/>
    </row>
    <row r="4828" spans="1:53" ht="15" customHeight="1" x14ac:dyDescent="0.2">
      <c r="A4828" s="22"/>
      <c r="B4828" s="29">
        <v>10</v>
      </c>
      <c r="C4828" s="17"/>
      <c r="D4828" s="18"/>
      <c r="E4828" s="14"/>
      <c r="F4828" s="14"/>
      <c r="G4828" s="14"/>
      <c r="H4828" s="14"/>
      <c r="I4828" s="14"/>
      <c r="J4828" s="14"/>
      <c r="K4828" s="14"/>
      <c r="L4828" s="14"/>
      <c r="M4828" s="14"/>
      <c r="N4828" s="14"/>
      <c r="O4828" s="14"/>
      <c r="P4828" s="14"/>
      <c r="Q4828" s="14"/>
      <c r="R4828" s="4"/>
      <c r="S4828" s="4"/>
      <c r="T4828" s="4"/>
      <c r="U4828" s="4"/>
      <c r="V4828" s="4"/>
      <c r="W4828" s="4"/>
      <c r="X4828" s="4"/>
      <c r="Y4828" s="4"/>
      <c r="Z4828" s="4"/>
      <c r="AA4828" s="4"/>
      <c r="AB4828" s="8"/>
      <c r="AC4828" s="8"/>
      <c r="AD4828" s="8"/>
      <c r="AE4828" s="8"/>
      <c r="AF4828" s="8"/>
      <c r="AG4828" s="8"/>
      <c r="AH4828" s="8"/>
      <c r="AI4828" s="8"/>
      <c r="AJ4828" s="8"/>
      <c r="AK4828" s="8"/>
      <c r="AL4828" s="8"/>
      <c r="AM4828" s="8"/>
      <c r="AN4828" s="8"/>
      <c r="AO4828" s="8"/>
      <c r="AP4828" s="15"/>
      <c r="AQ4828" s="15"/>
      <c r="AR4828" s="15"/>
      <c r="AS4828" s="15"/>
      <c r="AT4828" s="15"/>
      <c r="AU4828" s="15"/>
      <c r="AV4828" s="15"/>
      <c r="AW4828" s="15"/>
      <c r="AX4828" s="15"/>
      <c r="AY4828" s="15"/>
      <c r="AZ4828" s="10"/>
      <c r="BA4828" s="10"/>
    </row>
    <row r="4829" spans="1:53" ht="15" customHeight="1" x14ac:dyDescent="0.2">
      <c r="A4829" s="1"/>
      <c r="B4829" s="30">
        <v>11</v>
      </c>
      <c r="C4829" s="17"/>
      <c r="D4829" s="18"/>
      <c r="E4829" s="14"/>
      <c r="F4829" s="14"/>
      <c r="G4829" s="14"/>
      <c r="H4829" s="14"/>
      <c r="I4829" s="14"/>
      <c r="J4829" s="14"/>
      <c r="K4829" s="14"/>
      <c r="L4829" s="14"/>
      <c r="M4829" s="14"/>
      <c r="N4829" s="14"/>
      <c r="O4829" s="14"/>
      <c r="P4829" s="14"/>
      <c r="Q4829" s="14"/>
      <c r="R4829" s="4"/>
      <c r="S4829" s="4"/>
      <c r="T4829" s="4"/>
      <c r="U4829" s="4"/>
      <c r="V4829" s="4"/>
      <c r="W4829" s="4"/>
      <c r="X4829" s="4"/>
      <c r="Y4829" s="4"/>
      <c r="Z4829" s="4"/>
      <c r="AA4829" s="4"/>
      <c r="AB4829" s="8"/>
      <c r="AC4829" s="8"/>
      <c r="AD4829" s="8"/>
      <c r="AE4829" s="8"/>
      <c r="AF4829" s="8"/>
      <c r="AG4829" s="8"/>
      <c r="AH4829" s="8"/>
      <c r="AI4829" s="8"/>
      <c r="AJ4829" s="8"/>
      <c r="AK4829" s="8"/>
      <c r="AL4829" s="8"/>
      <c r="AM4829" s="8"/>
      <c r="AN4829" s="8"/>
      <c r="AO4829" s="8"/>
      <c r="AP4829" s="15"/>
      <c r="AQ4829" s="15"/>
      <c r="AR4829" s="15"/>
      <c r="AS4829" s="15"/>
      <c r="AT4829" s="15"/>
      <c r="AU4829" s="15"/>
      <c r="AV4829" s="15"/>
      <c r="AW4829" s="15"/>
      <c r="AX4829" s="15"/>
      <c r="AY4829" s="15"/>
      <c r="AZ4829" s="10"/>
      <c r="BA4829" s="10"/>
    </row>
    <row r="4830" spans="1:53" ht="15" customHeight="1" x14ac:dyDescent="0.2">
      <c r="A4830" s="1"/>
      <c r="B4830" s="31">
        <v>12</v>
      </c>
      <c r="C4830" s="17"/>
      <c r="D4830" s="18"/>
      <c r="E4830" s="14"/>
      <c r="F4830" s="14"/>
      <c r="G4830" s="14"/>
      <c r="H4830" s="14"/>
      <c r="I4830" s="14"/>
      <c r="J4830" s="14"/>
      <c r="K4830" s="14"/>
      <c r="L4830" s="14"/>
      <c r="M4830" s="14"/>
      <c r="N4830" s="14"/>
      <c r="O4830" s="14"/>
      <c r="P4830" s="14"/>
      <c r="Q4830" s="14"/>
      <c r="R4830" s="4"/>
      <c r="S4830" s="4"/>
      <c r="T4830" s="4"/>
      <c r="U4830" s="4"/>
      <c r="V4830" s="4"/>
      <c r="W4830" s="4"/>
      <c r="X4830" s="4"/>
      <c r="Y4830" s="4"/>
      <c r="Z4830" s="4"/>
      <c r="AA4830" s="4"/>
      <c r="AB4830" s="8"/>
      <c r="AC4830" s="8"/>
      <c r="AD4830" s="8"/>
      <c r="AE4830" s="8"/>
      <c r="AF4830" s="8"/>
      <c r="AG4830" s="8"/>
      <c r="AH4830" s="8"/>
      <c r="AI4830" s="8"/>
      <c r="AJ4830" s="8"/>
      <c r="AK4830" s="8"/>
      <c r="AL4830" s="8"/>
      <c r="AM4830" s="8"/>
      <c r="AN4830" s="8"/>
      <c r="AO4830" s="8"/>
      <c r="AP4830" s="15"/>
      <c r="AQ4830" s="15"/>
      <c r="AR4830" s="15"/>
      <c r="AS4830" s="15"/>
      <c r="AT4830" s="9"/>
      <c r="AU4830" s="15"/>
      <c r="AV4830" s="15"/>
      <c r="AW4830" s="15"/>
      <c r="AX4830" s="15"/>
      <c r="AY4830" s="15"/>
      <c r="AZ4830" s="10"/>
      <c r="BA4830" s="10"/>
    </row>
    <row r="4831" spans="1:53" ht="15" customHeight="1" x14ac:dyDescent="0.2">
      <c r="A4831" s="1"/>
      <c r="B4831" s="31">
        <v>13</v>
      </c>
      <c r="C4831" s="17" t="s">
        <v>61</v>
      </c>
      <c r="D4831" s="18"/>
      <c r="E4831" s="14"/>
      <c r="F4831" s="14"/>
      <c r="G4831" s="14"/>
      <c r="H4831" s="14"/>
      <c r="I4831" s="14"/>
      <c r="J4831" s="14"/>
      <c r="K4831" s="14"/>
      <c r="L4831" s="14"/>
      <c r="M4831" s="14"/>
      <c r="N4831" s="14"/>
      <c r="O4831" s="14"/>
      <c r="P4831" s="14"/>
      <c r="Q4831" s="14"/>
      <c r="R4831" s="4"/>
      <c r="S4831" s="4"/>
      <c r="T4831" s="4"/>
      <c r="U4831" s="4"/>
      <c r="V4831" s="4"/>
      <c r="W4831" s="4"/>
      <c r="X4831" s="4"/>
      <c r="Y4831" s="4"/>
      <c r="Z4831" s="4"/>
      <c r="AA4831" s="4"/>
      <c r="AB4831" s="8"/>
      <c r="AC4831" s="8"/>
      <c r="AD4831" s="8"/>
      <c r="AE4831" s="8"/>
      <c r="AF4831" s="8"/>
      <c r="AG4831" s="8"/>
      <c r="AH4831" s="8"/>
      <c r="AI4831" s="8"/>
      <c r="AJ4831" s="8"/>
      <c r="AK4831" s="8"/>
      <c r="AL4831" s="8"/>
      <c r="AM4831" s="8"/>
      <c r="AN4831" s="8"/>
      <c r="AO4831" s="8"/>
      <c r="AP4831" s="15"/>
      <c r="AQ4831" s="15"/>
      <c r="AR4831" s="15"/>
      <c r="AS4831" s="15"/>
      <c r="AT4831" s="15"/>
      <c r="AU4831" s="15"/>
      <c r="AV4831" s="15"/>
      <c r="AW4831" s="15"/>
      <c r="AX4831" s="15"/>
      <c r="AY4831" s="15"/>
      <c r="AZ4831" s="10"/>
      <c r="BA4831" s="10"/>
    </row>
    <row r="4832" spans="1:53" ht="15" customHeight="1" x14ac:dyDescent="0.2">
      <c r="A4832" s="1"/>
      <c r="B4832" s="31">
        <v>14</v>
      </c>
      <c r="C4832" s="17" t="s">
        <v>62</v>
      </c>
      <c r="D4832" s="18"/>
      <c r="E4832" s="14"/>
      <c r="F4832" s="14"/>
      <c r="G4832" s="14"/>
      <c r="H4832" s="14"/>
      <c r="I4832" s="14"/>
      <c r="J4832" s="14"/>
      <c r="K4832" s="14"/>
      <c r="L4832" s="14"/>
      <c r="M4832" s="14"/>
      <c r="N4832" s="14"/>
      <c r="O4832" s="14"/>
      <c r="P4832" s="14"/>
      <c r="Q4832" s="14"/>
      <c r="R4832" s="4"/>
      <c r="S4832" s="4"/>
      <c r="T4832" s="4"/>
      <c r="U4832" s="4"/>
      <c r="V4832" s="4"/>
      <c r="W4832" s="4"/>
      <c r="X4832" s="4"/>
      <c r="Y4832" s="4"/>
      <c r="Z4832" s="4"/>
      <c r="AA4832" s="4"/>
      <c r="AB4832" s="8"/>
      <c r="AC4832" s="8"/>
      <c r="AD4832" s="8"/>
      <c r="AE4832" s="8"/>
      <c r="AF4832" s="8"/>
      <c r="AG4832" s="8"/>
      <c r="AH4832" s="8"/>
      <c r="AI4832" s="8"/>
      <c r="AJ4832" s="8"/>
      <c r="AK4832" s="8"/>
      <c r="AL4832" s="8"/>
      <c r="AM4832" s="8"/>
      <c r="AN4832" s="8"/>
      <c r="AO4832" s="8"/>
      <c r="AP4832" s="15"/>
      <c r="AQ4832" s="15"/>
      <c r="AR4832" s="15"/>
      <c r="AS4832" s="15"/>
      <c r="AT4832" s="15"/>
      <c r="AU4832" s="15"/>
      <c r="AV4832" s="15"/>
      <c r="AW4832" s="15"/>
      <c r="AX4832" s="15"/>
      <c r="AY4832" s="15"/>
      <c r="AZ4832" s="10"/>
      <c r="BA4832" s="10"/>
    </row>
    <row r="4833" spans="1:53" ht="15" customHeight="1" x14ac:dyDescent="0.2">
      <c r="A4833" s="1"/>
      <c r="B4833" s="31">
        <v>15</v>
      </c>
      <c r="C4833" s="293" t="s">
        <v>63</v>
      </c>
      <c r="D4833" s="18"/>
      <c r="E4833" s="14"/>
      <c r="F4833" s="14"/>
      <c r="G4833" s="14"/>
      <c r="H4833" s="14"/>
      <c r="I4833" s="14"/>
      <c r="J4833" s="14"/>
      <c r="K4833" s="14">
        <v>1</v>
      </c>
      <c r="L4833" s="14"/>
      <c r="M4833" s="14"/>
      <c r="N4833" s="14"/>
      <c r="O4833" s="14"/>
      <c r="P4833" s="14"/>
      <c r="Q4833" s="14"/>
      <c r="R4833" s="4"/>
      <c r="S4833" s="4"/>
      <c r="T4833" s="4"/>
      <c r="U4833" s="4"/>
      <c r="V4833" s="4"/>
      <c r="W4833" s="4"/>
      <c r="X4833" s="4"/>
      <c r="Y4833" s="4"/>
      <c r="Z4833" s="4"/>
      <c r="AA4833" s="4"/>
      <c r="AB4833" s="8">
        <v>9</v>
      </c>
      <c r="AC4833" s="8"/>
      <c r="AD4833" s="8"/>
      <c r="AE4833" s="8"/>
      <c r="AF4833" s="8"/>
      <c r="AG4833" s="8"/>
      <c r="AH4833" s="8"/>
      <c r="AI4833" s="8"/>
      <c r="AJ4833" s="8"/>
      <c r="AK4833" s="8"/>
      <c r="AL4833" s="8"/>
      <c r="AM4833" s="8"/>
      <c r="AN4833" s="8"/>
      <c r="AO4833" s="8"/>
      <c r="AP4833" s="15"/>
      <c r="AQ4833" s="15"/>
      <c r="AR4833" s="15"/>
      <c r="AS4833" s="15"/>
      <c r="AT4833" s="15"/>
      <c r="AU4833" s="9"/>
      <c r="AV4833" s="15"/>
      <c r="AW4833" s="15"/>
      <c r="AX4833" s="15"/>
      <c r="AY4833" s="15"/>
      <c r="AZ4833" s="10"/>
      <c r="BA4833" s="10"/>
    </row>
    <row r="4834" spans="1:53" ht="15" customHeight="1" x14ac:dyDescent="0.2">
      <c r="A4834" s="1"/>
      <c r="B4834" s="31">
        <v>16</v>
      </c>
      <c r="C4834" s="293" t="s">
        <v>64</v>
      </c>
      <c r="D4834" s="18"/>
      <c r="E4834" s="14"/>
      <c r="F4834" s="14"/>
      <c r="G4834" s="14"/>
      <c r="H4834" s="14">
        <v>3</v>
      </c>
      <c r="I4834" s="14"/>
      <c r="J4834" s="14"/>
      <c r="K4834" s="14">
        <v>1</v>
      </c>
      <c r="L4834" s="14"/>
      <c r="M4834" s="14"/>
      <c r="N4834" s="14"/>
      <c r="O4834" s="14"/>
      <c r="P4834" s="14"/>
      <c r="Q4834" s="14"/>
      <c r="R4834" s="4"/>
      <c r="S4834" s="4"/>
      <c r="T4834" s="4"/>
      <c r="U4834" s="4"/>
      <c r="V4834" s="4"/>
      <c r="W4834" s="4"/>
      <c r="X4834" s="4"/>
      <c r="Y4834" s="4"/>
      <c r="Z4834" s="4"/>
      <c r="AA4834" s="4"/>
      <c r="AB4834" s="8">
        <v>5</v>
      </c>
      <c r="AC4834" s="8"/>
      <c r="AD4834" s="8"/>
      <c r="AE4834" s="8"/>
      <c r="AF4834" s="8"/>
      <c r="AG4834" s="8"/>
      <c r="AH4834" s="8"/>
      <c r="AI4834" s="8"/>
      <c r="AJ4834" s="8"/>
      <c r="AK4834" s="8"/>
      <c r="AL4834" s="8"/>
      <c r="AM4834" s="8"/>
      <c r="AN4834" s="8"/>
      <c r="AO4834" s="8"/>
      <c r="AP4834" s="15"/>
      <c r="AQ4834" s="15"/>
      <c r="AR4834" s="15"/>
      <c r="AS4834" s="15"/>
      <c r="AT4834" s="15"/>
      <c r="AU4834" s="15"/>
      <c r="AV4834" s="15"/>
      <c r="AW4834" s="15"/>
      <c r="AX4834" s="15"/>
      <c r="AY4834" s="15"/>
      <c r="AZ4834" s="10"/>
      <c r="BA4834" s="10"/>
    </row>
    <row r="4835" spans="1:53" ht="15" customHeight="1" x14ac:dyDescent="0.2">
      <c r="A4835" s="1"/>
      <c r="B4835" s="31">
        <v>17</v>
      </c>
      <c r="C4835" s="293" t="s">
        <v>65</v>
      </c>
      <c r="D4835" s="18">
        <v>10</v>
      </c>
      <c r="E4835" s="14"/>
      <c r="F4835" s="14">
        <v>2</v>
      </c>
      <c r="G4835" s="14"/>
      <c r="H4835" s="14"/>
      <c r="I4835" s="14"/>
      <c r="J4835" s="14"/>
      <c r="K4835" s="14"/>
      <c r="L4835" s="14"/>
      <c r="M4835" s="14"/>
      <c r="N4835" s="14"/>
      <c r="O4835" s="14"/>
      <c r="P4835" s="14"/>
      <c r="Q4835" s="14"/>
      <c r="R4835" s="4"/>
      <c r="S4835" s="4"/>
      <c r="T4835" s="4"/>
      <c r="U4835" s="4"/>
      <c r="V4835" s="4"/>
      <c r="W4835" s="4"/>
      <c r="X4835" s="4"/>
      <c r="Y4835" s="4"/>
      <c r="Z4835" s="4"/>
      <c r="AA4835" s="4"/>
      <c r="AB4835" s="8"/>
      <c r="AC4835" s="8"/>
      <c r="AD4835" s="8"/>
      <c r="AE4835" s="8"/>
      <c r="AF4835" s="8"/>
      <c r="AG4835" s="8"/>
      <c r="AH4835" s="8"/>
      <c r="AI4835" s="8"/>
      <c r="AJ4835" s="8"/>
      <c r="AK4835" s="8">
        <v>3</v>
      </c>
      <c r="AL4835" s="8">
        <v>3</v>
      </c>
      <c r="AM4835" s="8"/>
      <c r="AN4835" s="8"/>
      <c r="AO4835" s="8">
        <v>2</v>
      </c>
      <c r="AP4835" s="15"/>
      <c r="AQ4835" s="15"/>
      <c r="AR4835" s="15"/>
      <c r="AS4835" s="15"/>
      <c r="AT4835" s="15"/>
      <c r="AU4835" s="15"/>
      <c r="AV4835" s="15"/>
      <c r="AW4835" s="15"/>
      <c r="AX4835" s="15"/>
      <c r="AY4835" s="15"/>
      <c r="AZ4835" s="10"/>
      <c r="BA4835" s="10"/>
    </row>
    <row r="4836" spans="1:53" ht="15" customHeight="1" x14ac:dyDescent="0.2">
      <c r="B4836" s="31">
        <v>18</v>
      </c>
      <c r="C4836" s="17" t="s">
        <v>66</v>
      </c>
      <c r="D4836" s="18"/>
      <c r="E4836" s="14"/>
      <c r="F4836" s="14"/>
      <c r="G4836" s="14"/>
      <c r="H4836" s="14"/>
      <c r="I4836" s="14"/>
      <c r="J4836" s="14"/>
      <c r="K4836" s="32"/>
      <c r="L4836" s="14"/>
      <c r="M4836" s="14"/>
      <c r="N4836" s="14"/>
      <c r="O4836" s="14"/>
      <c r="P4836" s="14"/>
      <c r="Q4836" s="14"/>
      <c r="R4836" s="4"/>
      <c r="S4836" s="4"/>
      <c r="T4836" s="4"/>
      <c r="U4836" s="4"/>
      <c r="V4836" s="4"/>
      <c r="W4836" s="4"/>
      <c r="X4836" s="4"/>
      <c r="Y4836" s="4"/>
      <c r="Z4836" s="4"/>
      <c r="AA4836" s="4"/>
      <c r="AB4836" s="8"/>
      <c r="AC4836" s="8"/>
      <c r="AD4836" s="8"/>
      <c r="AE4836" s="8"/>
      <c r="AF4836" s="8"/>
      <c r="AG4836" s="8"/>
      <c r="AH4836" s="8"/>
      <c r="AI4836" s="8"/>
      <c r="AJ4836" s="8"/>
      <c r="AK4836" s="8"/>
      <c r="AL4836" s="8"/>
      <c r="AM4836" s="8"/>
      <c r="AN4836" s="8"/>
      <c r="AO4836" s="8"/>
      <c r="AP4836" s="15"/>
      <c r="AQ4836" s="15"/>
      <c r="AR4836" s="15"/>
      <c r="AS4836" s="15"/>
      <c r="AT4836" s="15"/>
      <c r="AU4836" s="15"/>
      <c r="AV4836" s="15"/>
      <c r="AW4836" s="15"/>
      <c r="AX4836" s="15"/>
      <c r="AY4836" s="15"/>
      <c r="AZ4836" s="10"/>
      <c r="BA4836" s="10"/>
    </row>
    <row r="4837" spans="1:53" ht="15" customHeight="1" x14ac:dyDescent="0.2">
      <c r="A4837" s="329"/>
      <c r="B4837" s="31">
        <v>19</v>
      </c>
      <c r="C4837" s="293" t="s">
        <v>68</v>
      </c>
      <c r="D4837" s="18"/>
      <c r="E4837" s="14"/>
      <c r="F4837" s="14"/>
      <c r="G4837" s="14"/>
      <c r="H4837" s="14"/>
      <c r="I4837" s="14"/>
      <c r="J4837" s="14"/>
      <c r="K4837" s="14"/>
      <c r="L4837" s="14"/>
      <c r="M4837" s="14"/>
      <c r="N4837" s="14"/>
      <c r="O4837" s="14"/>
      <c r="P4837" s="14"/>
      <c r="Q4837" s="14"/>
      <c r="R4837" s="4"/>
      <c r="S4837" s="4"/>
      <c r="T4837" s="4"/>
      <c r="U4837" s="4"/>
      <c r="V4837" s="4"/>
      <c r="W4837" s="4"/>
      <c r="X4837" s="4"/>
      <c r="Y4837" s="4"/>
      <c r="Z4837" s="4"/>
      <c r="AA4837" s="4"/>
      <c r="AB4837" s="8"/>
      <c r="AC4837" s="8"/>
      <c r="AD4837" s="8"/>
      <c r="AE4837" s="8"/>
      <c r="AF4837" s="8">
        <v>1</v>
      </c>
      <c r="AG4837" s="8"/>
      <c r="AH4837" s="8">
        <v>1</v>
      </c>
      <c r="AI4837" s="34"/>
      <c r="AJ4837" s="8"/>
      <c r="AK4837" s="8"/>
      <c r="AL4837" s="8"/>
      <c r="AM4837" s="8"/>
      <c r="AN4837" s="8"/>
      <c r="AO4837" s="8"/>
      <c r="AP4837" s="15"/>
      <c r="AQ4837" s="15"/>
      <c r="AR4837" s="15"/>
      <c r="AS4837" s="15"/>
      <c r="AT4837" s="15"/>
      <c r="AU4837" s="15"/>
      <c r="AV4837" s="15"/>
      <c r="AW4837" s="15"/>
      <c r="AX4837" s="15"/>
      <c r="AY4837" s="15"/>
      <c r="AZ4837" s="10"/>
      <c r="BA4837" s="10"/>
    </row>
    <row r="4838" spans="1:53" ht="15" customHeight="1" x14ac:dyDescent="0.2">
      <c r="A4838" s="1"/>
      <c r="B4838" s="31">
        <v>20</v>
      </c>
      <c r="C4838" s="293" t="s">
        <v>69</v>
      </c>
      <c r="D4838" s="35"/>
      <c r="E4838" s="14"/>
      <c r="F4838" s="14"/>
      <c r="G4838" s="14"/>
      <c r="H4838" s="14"/>
      <c r="I4838" s="14"/>
      <c r="J4838" s="14"/>
      <c r="K4838" s="14"/>
      <c r="L4838" s="14"/>
      <c r="M4838" s="14"/>
      <c r="N4838" s="14"/>
      <c r="O4838" s="14"/>
      <c r="P4838" s="14"/>
      <c r="Q4838" s="14"/>
      <c r="R4838" s="4"/>
      <c r="S4838" s="4"/>
      <c r="T4838" s="4"/>
      <c r="U4838" s="4"/>
      <c r="V4838" s="4"/>
      <c r="W4838" s="4"/>
      <c r="X4838" s="4"/>
      <c r="Y4838" s="4"/>
      <c r="Z4838" s="4"/>
      <c r="AA4838" s="4"/>
      <c r="AB4838" s="8"/>
      <c r="AC4838" s="8"/>
      <c r="AD4838" s="8"/>
      <c r="AE4838" s="8"/>
      <c r="AF4838" s="8"/>
      <c r="AG4838" s="8"/>
      <c r="AH4838" s="8"/>
      <c r="AI4838" s="8"/>
      <c r="AJ4838" s="8">
        <v>1</v>
      </c>
      <c r="AK4838" s="8"/>
      <c r="AL4838" s="8"/>
      <c r="AM4838" s="8"/>
      <c r="AN4838" s="8"/>
      <c r="AO4838" s="8"/>
      <c r="AP4838" s="15"/>
      <c r="AQ4838" s="15"/>
      <c r="AR4838" s="15"/>
      <c r="AS4838" s="15"/>
      <c r="AT4838" s="15"/>
      <c r="AU4838" s="15"/>
      <c r="AV4838" s="15"/>
      <c r="AW4838" s="15"/>
      <c r="AX4838" s="15"/>
      <c r="AY4838" s="15"/>
      <c r="AZ4838" s="10"/>
      <c r="BA4838" s="10"/>
    </row>
    <row r="4839" spans="1:53" ht="15" customHeight="1" x14ac:dyDescent="0.2">
      <c r="A4839" s="1"/>
      <c r="B4839" s="31">
        <v>21</v>
      </c>
      <c r="C4839" s="293" t="s">
        <v>70</v>
      </c>
      <c r="D4839" s="18">
        <v>4</v>
      </c>
      <c r="E4839" s="14"/>
      <c r="F4839" s="14"/>
      <c r="G4839" s="14">
        <v>2</v>
      </c>
      <c r="H4839" s="14"/>
      <c r="I4839" s="14"/>
      <c r="J4839" s="14"/>
      <c r="K4839" s="14"/>
      <c r="L4839" s="14"/>
      <c r="M4839" s="14"/>
      <c r="N4839" s="14"/>
      <c r="O4839" s="14"/>
      <c r="P4839" s="14"/>
      <c r="Q4839" s="14"/>
      <c r="R4839" s="4"/>
      <c r="S4839" s="4"/>
      <c r="T4839" s="4"/>
      <c r="U4839" s="4"/>
      <c r="V4839" s="4"/>
      <c r="W4839" s="4"/>
      <c r="X4839" s="4"/>
      <c r="Y4839" s="4"/>
      <c r="Z4839" s="4"/>
      <c r="AA4839" s="4"/>
      <c r="AB4839" s="8"/>
      <c r="AC4839" s="8"/>
      <c r="AD4839" s="8"/>
      <c r="AE4839" s="8"/>
      <c r="AF4839" s="8"/>
      <c r="AG4839" s="8"/>
      <c r="AH4839" s="8"/>
      <c r="AI4839" s="8"/>
      <c r="AJ4839" s="8"/>
      <c r="AK4839" s="8"/>
      <c r="AL4839" s="8"/>
      <c r="AM4839" s="8"/>
      <c r="AN4839" s="8"/>
      <c r="AO4839" s="8"/>
      <c r="AP4839" s="15"/>
      <c r="AQ4839" s="15"/>
      <c r="AR4839" s="15"/>
      <c r="AS4839" s="15"/>
      <c r="AT4839" s="15"/>
      <c r="AU4839" s="15"/>
      <c r="AV4839" s="15"/>
      <c r="AW4839" s="15"/>
      <c r="AX4839" s="15"/>
      <c r="AY4839" s="15"/>
      <c r="AZ4839" s="10"/>
      <c r="BA4839" s="10"/>
    </row>
    <row r="4840" spans="1:53" ht="15" customHeight="1" x14ac:dyDescent="0.2">
      <c r="A4840" s="1"/>
      <c r="B4840" s="31">
        <v>22</v>
      </c>
      <c r="C4840" s="17" t="s">
        <v>71</v>
      </c>
      <c r="D4840" s="18"/>
      <c r="E4840" s="14"/>
      <c r="F4840" s="14"/>
      <c r="G4840" s="14"/>
      <c r="H4840" s="14"/>
      <c r="I4840" s="14"/>
      <c r="J4840" s="14"/>
      <c r="K4840" s="14"/>
      <c r="L4840" s="14"/>
      <c r="M4840" s="14"/>
      <c r="N4840" s="14"/>
      <c r="O4840" s="14"/>
      <c r="P4840" s="14"/>
      <c r="Q4840" s="14"/>
      <c r="R4840" s="4"/>
      <c r="S4840" s="4"/>
      <c r="T4840" s="4"/>
      <c r="U4840" s="4"/>
      <c r="V4840" s="4"/>
      <c r="W4840" s="4"/>
      <c r="X4840" s="4"/>
      <c r="Y4840" s="4"/>
      <c r="Z4840" s="4"/>
      <c r="AA4840" s="4"/>
      <c r="AB4840" s="8"/>
      <c r="AC4840" s="8"/>
      <c r="AD4840" s="8"/>
      <c r="AE4840" s="8"/>
      <c r="AF4840" s="8"/>
      <c r="AG4840" s="8"/>
      <c r="AH4840" s="8"/>
      <c r="AI4840" s="8"/>
      <c r="AJ4840" s="8"/>
      <c r="AK4840" s="8"/>
      <c r="AL4840" s="8"/>
      <c r="AM4840" s="8"/>
      <c r="AN4840" s="8"/>
      <c r="AO4840" s="8"/>
      <c r="AP4840" s="15"/>
      <c r="AQ4840" s="15"/>
      <c r="AR4840" s="15"/>
      <c r="AS4840" s="15"/>
      <c r="AT4840" s="15"/>
      <c r="AU4840" s="15"/>
      <c r="AV4840" s="15"/>
      <c r="AW4840" s="15"/>
      <c r="AX4840" s="15"/>
      <c r="AY4840" s="15"/>
      <c r="AZ4840" s="10"/>
      <c r="BA4840" s="10"/>
    </row>
    <row r="4841" spans="1:53" ht="15" customHeight="1" x14ac:dyDescent="0.2">
      <c r="A4841" s="1"/>
      <c r="B4841" s="31">
        <v>23</v>
      </c>
      <c r="C4841" s="293" t="s">
        <v>72</v>
      </c>
      <c r="D4841" s="18">
        <v>5</v>
      </c>
      <c r="E4841" s="14"/>
      <c r="F4841" s="14"/>
      <c r="G4841" s="14"/>
      <c r="H4841" s="14"/>
      <c r="I4841" s="14"/>
      <c r="J4841" s="14"/>
      <c r="K4841" s="14"/>
      <c r="L4841" s="14"/>
      <c r="M4841" s="36"/>
      <c r="N4841" s="14"/>
      <c r="O4841" s="14"/>
      <c r="P4841" s="14"/>
      <c r="Q4841" s="14"/>
      <c r="R4841" s="4"/>
      <c r="S4841" s="4"/>
      <c r="T4841" s="4"/>
      <c r="U4841" s="4"/>
      <c r="V4841" s="4"/>
      <c r="W4841" s="4"/>
      <c r="X4841" s="4"/>
      <c r="Y4841" s="4"/>
      <c r="Z4841" s="4"/>
      <c r="AA4841" s="4"/>
      <c r="AB4841" s="8"/>
      <c r="AC4841" s="8"/>
      <c r="AD4841" s="8"/>
      <c r="AE4841" s="8"/>
      <c r="AF4841" s="8"/>
      <c r="AG4841" s="8"/>
      <c r="AH4841" s="8"/>
      <c r="AI4841" s="8"/>
      <c r="AJ4841" s="8"/>
      <c r="AK4841" s="8"/>
      <c r="AL4841" s="8"/>
      <c r="AM4841" s="8"/>
      <c r="AN4841" s="8"/>
      <c r="AO4841" s="8"/>
      <c r="AP4841" s="15"/>
      <c r="AQ4841" s="15"/>
      <c r="AR4841" s="15"/>
      <c r="AS4841" s="15"/>
      <c r="AT4841" s="15"/>
      <c r="AU4841" s="15"/>
      <c r="AV4841" s="15"/>
      <c r="AW4841" s="15"/>
      <c r="AX4841" s="15"/>
      <c r="AY4841" s="15"/>
      <c r="AZ4841" s="10"/>
      <c r="BA4841" s="10"/>
    </row>
    <row r="4842" spans="1:53" ht="15" customHeight="1" x14ac:dyDescent="0.2">
      <c r="A4842" s="1"/>
      <c r="B4842" s="31">
        <v>24</v>
      </c>
      <c r="C4842" s="293" t="s">
        <v>73</v>
      </c>
      <c r="D4842" s="18">
        <v>2</v>
      </c>
      <c r="E4842" s="14">
        <v>2</v>
      </c>
      <c r="F4842" s="14">
        <v>1</v>
      </c>
      <c r="G4842" s="14"/>
      <c r="H4842" s="14"/>
      <c r="I4842" s="14"/>
      <c r="J4842" s="14"/>
      <c r="K4842" s="14">
        <v>2</v>
      </c>
      <c r="L4842" s="14"/>
      <c r="M4842" s="14"/>
      <c r="N4842" s="14"/>
      <c r="O4842" s="14"/>
      <c r="P4842" s="14"/>
      <c r="Q4842" s="14"/>
      <c r="R4842" s="4"/>
      <c r="S4842" s="4"/>
      <c r="T4842" s="4"/>
      <c r="U4842" s="4"/>
      <c r="V4842" s="4"/>
      <c r="W4842" s="4"/>
      <c r="X4842" s="4"/>
      <c r="Y4842" s="4"/>
      <c r="Z4842" s="4"/>
      <c r="AA4842" s="4"/>
      <c r="AB4842" s="8"/>
      <c r="AC4842" s="8"/>
      <c r="AD4842" s="8"/>
      <c r="AE4842" s="8"/>
      <c r="AF4842" s="8"/>
      <c r="AG4842" s="8"/>
      <c r="AH4842" s="8"/>
      <c r="AI4842" s="8"/>
      <c r="AJ4842" s="8">
        <v>1</v>
      </c>
      <c r="AK4842" s="8"/>
      <c r="AL4842" s="8"/>
      <c r="AM4842" s="8"/>
      <c r="AN4842" s="8"/>
      <c r="AO4842" s="8"/>
      <c r="AP4842" s="15"/>
      <c r="AQ4842" s="15"/>
      <c r="AR4842" s="15"/>
      <c r="AS4842" s="15"/>
      <c r="AT4842" s="15"/>
      <c r="AU4842" s="15"/>
      <c r="AV4842" s="15"/>
      <c r="AW4842" s="15"/>
      <c r="AX4842" s="15"/>
      <c r="AY4842" s="15"/>
      <c r="AZ4842" s="10"/>
      <c r="BA4842" s="10"/>
    </row>
    <row r="4843" spans="1:53" ht="15" customHeight="1" x14ac:dyDescent="0.2">
      <c r="A4843" s="1"/>
      <c r="B4843" s="31">
        <v>25</v>
      </c>
      <c r="C4843" s="17" t="s">
        <v>74</v>
      </c>
      <c r="D4843" s="18"/>
      <c r="E4843" s="14"/>
      <c r="F4843" s="14"/>
      <c r="G4843" s="14"/>
      <c r="H4843" s="14"/>
      <c r="I4843" s="14"/>
      <c r="J4843" s="14"/>
      <c r="K4843" s="14"/>
      <c r="L4843" s="14"/>
      <c r="M4843" s="14"/>
      <c r="N4843" s="14"/>
      <c r="O4843" s="14"/>
      <c r="P4843" s="14"/>
      <c r="Q4843" s="14"/>
      <c r="R4843" s="4"/>
      <c r="S4843" s="4"/>
      <c r="T4843" s="4"/>
      <c r="U4843" s="4"/>
      <c r="V4843" s="4"/>
      <c r="W4843" s="4"/>
      <c r="X4843" s="4"/>
      <c r="Y4843" s="4"/>
      <c r="Z4843" s="4"/>
      <c r="AA4843" s="4"/>
      <c r="AB4843" s="8"/>
      <c r="AC4843" s="8"/>
      <c r="AD4843" s="8"/>
      <c r="AE4843" s="8"/>
      <c r="AF4843" s="8"/>
      <c r="AG4843" s="8"/>
      <c r="AH4843" s="8"/>
      <c r="AI4843" s="8"/>
      <c r="AJ4843" s="8"/>
      <c r="AK4843" s="8"/>
      <c r="AL4843" s="8"/>
      <c r="AM4843" s="8"/>
      <c r="AN4843" s="8"/>
      <c r="AO4843" s="8"/>
      <c r="AP4843" s="15"/>
      <c r="AQ4843" s="15"/>
      <c r="AR4843" s="15"/>
      <c r="AS4843" s="15"/>
      <c r="AT4843" s="15"/>
      <c r="AU4843" s="15"/>
      <c r="AV4843" s="15"/>
      <c r="AW4843" s="15"/>
      <c r="AX4843" s="15"/>
      <c r="AY4843" s="15"/>
      <c r="AZ4843" s="10"/>
      <c r="BA4843" s="10"/>
    </row>
    <row r="4844" spans="1:53" ht="15" customHeight="1" x14ac:dyDescent="0.2">
      <c r="A4844" s="1"/>
      <c r="B4844" s="31">
        <v>26</v>
      </c>
      <c r="C4844" s="293" t="s">
        <v>75</v>
      </c>
      <c r="D4844" s="18"/>
      <c r="E4844" s="14"/>
      <c r="F4844" s="14"/>
      <c r="G4844" s="14"/>
      <c r="H4844" s="14"/>
      <c r="I4844" s="14"/>
      <c r="J4844" s="14"/>
      <c r="K4844" s="14">
        <v>2</v>
      </c>
      <c r="L4844" s="14"/>
      <c r="M4844" s="14"/>
      <c r="N4844" s="14"/>
      <c r="O4844" s="14"/>
      <c r="P4844" s="14"/>
      <c r="Q4844" s="14"/>
      <c r="R4844" s="4"/>
      <c r="S4844" s="4"/>
      <c r="T4844" s="4"/>
      <c r="U4844" s="4"/>
      <c r="V4844" s="4"/>
      <c r="W4844" s="4"/>
      <c r="X4844" s="4"/>
      <c r="Y4844" s="4"/>
      <c r="Z4844" s="4"/>
      <c r="AA4844" s="4"/>
      <c r="AB4844" s="8"/>
      <c r="AC4844" s="8"/>
      <c r="AD4844" s="8"/>
      <c r="AE4844" s="8"/>
      <c r="AF4844" s="8"/>
      <c r="AG4844" s="8"/>
      <c r="AH4844" s="8"/>
      <c r="AI4844" s="8"/>
      <c r="AJ4844" s="8"/>
      <c r="AK4844" s="8"/>
      <c r="AL4844" s="8"/>
      <c r="AM4844" s="8"/>
      <c r="AN4844" s="8"/>
      <c r="AO4844" s="8"/>
      <c r="AP4844" s="15"/>
      <c r="AQ4844" s="15"/>
      <c r="AR4844" s="15"/>
      <c r="AS4844" s="15"/>
      <c r="AT4844" s="15"/>
      <c r="AU4844" s="15"/>
      <c r="AV4844" s="15"/>
      <c r="AW4844" s="15"/>
      <c r="AX4844" s="15"/>
      <c r="AY4844" s="15"/>
      <c r="AZ4844" s="10"/>
      <c r="BA4844" s="10"/>
    </row>
    <row r="4845" spans="1:53" ht="15" customHeight="1" x14ac:dyDescent="0.2">
      <c r="A4845" s="1"/>
      <c r="B4845" s="31">
        <v>27</v>
      </c>
      <c r="C4845" s="17" t="s">
        <v>76</v>
      </c>
      <c r="D4845" s="18"/>
      <c r="E4845" s="14"/>
      <c r="F4845" s="14"/>
      <c r="G4845" s="14"/>
      <c r="H4845" s="14"/>
      <c r="I4845" s="14"/>
      <c r="J4845" s="14"/>
      <c r="K4845" s="14"/>
      <c r="L4845" s="14"/>
      <c r="M4845" s="14"/>
      <c r="N4845" s="14"/>
      <c r="O4845" s="14"/>
      <c r="P4845" s="14"/>
      <c r="Q4845" s="14"/>
      <c r="R4845" s="4"/>
      <c r="S4845" s="4"/>
      <c r="T4845" s="4"/>
      <c r="U4845" s="4"/>
      <c r="V4845" s="4"/>
      <c r="W4845" s="4"/>
      <c r="X4845" s="4"/>
      <c r="Y4845" s="4"/>
      <c r="Z4845" s="4"/>
      <c r="AA4845" s="4"/>
      <c r="AB4845" s="8"/>
      <c r="AC4845" s="8"/>
      <c r="AD4845" s="8"/>
      <c r="AE4845" s="8"/>
      <c r="AF4845" s="8"/>
      <c r="AG4845" s="8"/>
      <c r="AH4845" s="8"/>
      <c r="AI4845" s="8"/>
      <c r="AJ4845" s="8"/>
      <c r="AK4845" s="8"/>
      <c r="AL4845" s="8"/>
      <c r="AM4845" s="8"/>
      <c r="AN4845" s="8"/>
      <c r="AO4845" s="8"/>
      <c r="AP4845" s="15"/>
      <c r="AQ4845" s="15"/>
      <c r="AR4845" s="15"/>
      <c r="AS4845" s="15"/>
      <c r="AT4845" s="15"/>
      <c r="AU4845" s="15"/>
      <c r="AV4845" s="15"/>
      <c r="AW4845" s="15"/>
      <c r="AX4845" s="15"/>
      <c r="AY4845" s="15"/>
      <c r="AZ4845" s="10"/>
      <c r="BA4845" s="10"/>
    </row>
    <row r="4846" spans="1:53" ht="15" customHeight="1" x14ac:dyDescent="0.2">
      <c r="A4846" s="1"/>
      <c r="B4846" s="31">
        <v>28</v>
      </c>
      <c r="C4846" s="293" t="s">
        <v>77</v>
      </c>
      <c r="D4846" s="18">
        <v>4</v>
      </c>
      <c r="E4846" s="14">
        <v>4</v>
      </c>
      <c r="F4846" s="14"/>
      <c r="G4846" s="14"/>
      <c r="H4846" s="14"/>
      <c r="I4846" s="14"/>
      <c r="J4846" s="14"/>
      <c r="K4846" s="14"/>
      <c r="L4846" s="14"/>
      <c r="M4846" s="14"/>
      <c r="N4846" s="14"/>
      <c r="O4846" s="14"/>
      <c r="P4846" s="14"/>
      <c r="Q4846" s="14"/>
      <c r="R4846" s="4"/>
      <c r="S4846" s="4"/>
      <c r="T4846" s="4"/>
      <c r="U4846" s="4"/>
      <c r="V4846" s="4"/>
      <c r="W4846" s="4"/>
      <c r="X4846" s="4"/>
      <c r="Y4846" s="4"/>
      <c r="Z4846" s="4"/>
      <c r="AA4846" s="4"/>
      <c r="AB4846" s="8">
        <v>10</v>
      </c>
      <c r="AC4846" s="8"/>
      <c r="AD4846" s="8"/>
      <c r="AE4846" s="8"/>
      <c r="AF4846" s="8"/>
      <c r="AG4846" s="8"/>
      <c r="AH4846" s="8"/>
      <c r="AI4846" s="8"/>
      <c r="AJ4846" s="8"/>
      <c r="AK4846" s="8">
        <v>2</v>
      </c>
      <c r="AL4846" s="8">
        <v>2</v>
      </c>
      <c r="AM4846" s="8"/>
      <c r="AN4846" s="8"/>
      <c r="AO4846" s="8"/>
      <c r="AP4846" s="15"/>
      <c r="AQ4846" s="15"/>
      <c r="AR4846" s="15"/>
      <c r="AS4846" s="15"/>
      <c r="AT4846" s="15"/>
      <c r="AU4846" s="15"/>
      <c r="AV4846" s="15"/>
      <c r="AW4846" s="15"/>
      <c r="AX4846" s="15"/>
      <c r="AY4846" s="15"/>
      <c r="AZ4846" s="10"/>
      <c r="BA4846" s="10"/>
    </row>
    <row r="4847" spans="1:53" ht="15" customHeight="1" x14ac:dyDescent="0.2">
      <c r="A4847" s="1"/>
      <c r="B4847" s="31">
        <v>29</v>
      </c>
      <c r="C4847" s="293" t="s">
        <v>78</v>
      </c>
      <c r="D4847" s="18"/>
      <c r="E4847" s="14"/>
      <c r="F4847" s="14"/>
      <c r="G4847" s="14"/>
      <c r="H4847" s="14">
        <v>2</v>
      </c>
      <c r="I4847" s="14"/>
      <c r="J4847" s="14"/>
      <c r="K4847" s="14">
        <v>2</v>
      </c>
      <c r="L4847" s="14"/>
      <c r="M4847" s="14"/>
      <c r="N4847" s="14"/>
      <c r="O4847" s="14"/>
      <c r="P4847" s="14"/>
      <c r="Q4847" s="14"/>
      <c r="R4847" s="4"/>
      <c r="S4847" s="4"/>
      <c r="T4847" s="4"/>
      <c r="U4847" s="4"/>
      <c r="V4847" s="4"/>
      <c r="W4847" s="4"/>
      <c r="X4847" s="4"/>
      <c r="Y4847" s="4"/>
      <c r="Z4847" s="4"/>
      <c r="AA4847" s="4"/>
      <c r="AB4847" s="8"/>
      <c r="AC4847" s="8"/>
      <c r="AD4847" s="8"/>
      <c r="AE4847" s="8"/>
      <c r="AF4847" s="8"/>
      <c r="AG4847" s="8"/>
      <c r="AH4847" s="8"/>
      <c r="AI4847" s="8"/>
      <c r="AJ4847" s="8"/>
      <c r="AK4847" s="8"/>
      <c r="AL4847" s="8"/>
      <c r="AM4847" s="8"/>
      <c r="AN4847" s="8"/>
      <c r="AO4847" s="8"/>
      <c r="AP4847" s="15"/>
      <c r="AQ4847" s="15"/>
      <c r="AR4847" s="15"/>
      <c r="AS4847" s="15"/>
      <c r="AT4847" s="15"/>
      <c r="AU4847" s="15"/>
      <c r="AV4847" s="15"/>
      <c r="AW4847" s="15"/>
      <c r="AX4847" s="15"/>
      <c r="AY4847" s="15"/>
      <c r="AZ4847" s="10"/>
      <c r="BA4847" s="10"/>
    </row>
    <row r="4848" spans="1:53" ht="15" customHeight="1" x14ac:dyDescent="0.2">
      <c r="A4848" s="1"/>
      <c r="B4848" s="37"/>
      <c r="C4848" s="17" t="s">
        <v>529</v>
      </c>
      <c r="D4848" s="18"/>
      <c r="E4848" s="14"/>
      <c r="F4848" s="14"/>
      <c r="G4848" s="14"/>
      <c r="H4848" s="14"/>
      <c r="I4848" s="14"/>
      <c r="J4848" s="14"/>
      <c r="K4848" s="14"/>
      <c r="L4848" s="14"/>
      <c r="M4848" s="14"/>
      <c r="N4848" s="14"/>
      <c r="O4848" s="14"/>
      <c r="P4848" s="14"/>
      <c r="Q4848" s="14"/>
      <c r="R4848" s="4"/>
      <c r="S4848" s="4"/>
      <c r="T4848" s="4"/>
      <c r="U4848" s="4"/>
      <c r="V4848" s="4"/>
      <c r="W4848" s="4"/>
      <c r="X4848" s="4"/>
      <c r="Y4848" s="4"/>
      <c r="Z4848" s="4"/>
      <c r="AA4848" s="4"/>
      <c r="AB4848" s="8"/>
      <c r="AC4848" s="8"/>
      <c r="AD4848" s="8"/>
      <c r="AE4848" s="8"/>
      <c r="AF4848" s="8"/>
      <c r="AG4848" s="8"/>
      <c r="AH4848" s="8"/>
      <c r="AI4848" s="8"/>
      <c r="AJ4848" s="8"/>
      <c r="AK4848" s="8"/>
      <c r="AL4848" s="8"/>
      <c r="AM4848" s="8"/>
      <c r="AN4848" s="8"/>
      <c r="AO4848" s="8"/>
      <c r="AP4848" s="15"/>
      <c r="AQ4848" s="15"/>
      <c r="AR4848" s="15"/>
      <c r="AS4848" s="15"/>
      <c r="AT4848" s="15"/>
      <c r="AU4848" s="15"/>
      <c r="AV4848" s="15"/>
      <c r="AW4848" s="15"/>
      <c r="AX4848" s="15"/>
      <c r="AY4848" s="15"/>
      <c r="AZ4848" s="10"/>
      <c r="BA4848" s="10"/>
    </row>
    <row r="4849" spans="1:53" ht="15" customHeight="1" x14ac:dyDescent="0.2">
      <c r="A4849" s="1"/>
      <c r="B4849" s="38"/>
      <c r="C4849" s="17" t="s">
        <v>531</v>
      </c>
      <c r="D4849" s="18"/>
      <c r="E4849" s="14"/>
      <c r="F4849" s="14"/>
      <c r="G4849" s="14"/>
      <c r="H4849" s="14"/>
      <c r="I4849" s="14"/>
      <c r="J4849" s="14"/>
      <c r="K4849" s="14"/>
      <c r="L4849" s="14"/>
      <c r="M4849" s="14"/>
      <c r="N4849" s="14"/>
      <c r="O4849" s="14"/>
      <c r="P4849" s="14"/>
      <c r="Q4849" s="14"/>
      <c r="R4849" s="4"/>
      <c r="S4849" s="4"/>
      <c r="T4849" s="4"/>
      <c r="U4849" s="4"/>
      <c r="V4849" s="4"/>
      <c r="W4849" s="4"/>
      <c r="X4849" s="4"/>
      <c r="Y4849" s="4"/>
      <c r="Z4849" s="4"/>
      <c r="AA4849" s="4"/>
      <c r="AB4849" s="8"/>
      <c r="AC4849" s="8"/>
      <c r="AD4849" s="8"/>
      <c r="AE4849" s="8"/>
      <c r="AF4849" s="8"/>
      <c r="AG4849" s="8"/>
      <c r="AH4849" s="8"/>
      <c r="AI4849" s="8"/>
      <c r="AJ4849" s="8"/>
      <c r="AK4849" s="8"/>
      <c r="AL4849" s="8"/>
      <c r="AM4849" s="8"/>
      <c r="AN4849" s="8"/>
      <c r="AO4849" s="8"/>
      <c r="AP4849" s="15"/>
      <c r="AQ4849" s="15"/>
      <c r="AR4849" s="15"/>
      <c r="AS4849" s="15"/>
      <c r="AT4849" s="15"/>
      <c r="AU4849" s="15"/>
      <c r="AV4849" s="15"/>
      <c r="AW4849" s="15"/>
      <c r="AX4849" s="15"/>
      <c r="AY4849" s="15"/>
      <c r="AZ4849" s="10"/>
      <c r="BA4849" s="10"/>
    </row>
    <row r="4850" spans="1:53" ht="15" customHeight="1" x14ac:dyDescent="0.2">
      <c r="A4850" s="1"/>
      <c r="B4850" s="39">
        <v>30</v>
      </c>
      <c r="C4850" s="293" t="s">
        <v>80</v>
      </c>
      <c r="D4850" s="18"/>
      <c r="E4850" s="14"/>
      <c r="F4850" s="14"/>
      <c r="G4850" s="14"/>
      <c r="H4850" s="14"/>
      <c r="I4850" s="14"/>
      <c r="J4850" s="14"/>
      <c r="K4850" s="14">
        <v>2</v>
      </c>
      <c r="L4850" s="14"/>
      <c r="M4850" s="14"/>
      <c r="N4850" s="14"/>
      <c r="O4850" s="14"/>
      <c r="P4850" s="14"/>
      <c r="Q4850" s="14"/>
      <c r="R4850" s="4"/>
      <c r="S4850" s="4"/>
      <c r="T4850" s="4"/>
      <c r="U4850" s="4">
        <v>1</v>
      </c>
      <c r="V4850" s="4"/>
      <c r="W4850" s="4"/>
      <c r="X4850" s="4"/>
      <c r="Y4850" s="5"/>
      <c r="Z4850" s="5"/>
      <c r="AA4850" s="5"/>
      <c r="AB4850" s="8"/>
      <c r="AC4850" s="8"/>
      <c r="AD4850" s="8"/>
      <c r="AE4850" s="8"/>
      <c r="AF4850" s="8"/>
      <c r="AG4850" s="8">
        <v>1</v>
      </c>
      <c r="AH4850" s="8"/>
      <c r="AI4850" s="8"/>
      <c r="AJ4850" s="8"/>
      <c r="AK4850" s="8"/>
      <c r="AL4850" s="8"/>
      <c r="AM4850" s="8"/>
      <c r="AN4850" s="8"/>
      <c r="AO4850" s="8"/>
      <c r="AP4850" s="15"/>
      <c r="AQ4850" s="15"/>
      <c r="AR4850" s="15"/>
      <c r="AS4850" s="15"/>
      <c r="AT4850" s="15"/>
      <c r="AU4850" s="15"/>
      <c r="AV4850" s="15"/>
      <c r="AW4850" s="15"/>
      <c r="AX4850" s="15"/>
      <c r="AY4850" s="15"/>
      <c r="AZ4850" s="10"/>
      <c r="BA4850" s="10"/>
    </row>
    <row r="4851" spans="1:53" ht="15" customHeight="1" x14ac:dyDescent="0.2">
      <c r="A4851" s="1"/>
      <c r="B4851" s="39">
        <v>31</v>
      </c>
      <c r="C4851" s="17" t="s">
        <v>249</v>
      </c>
      <c r="D4851" s="18"/>
      <c r="E4851" s="14"/>
      <c r="F4851" s="14"/>
      <c r="G4851" s="14"/>
      <c r="H4851" s="14"/>
      <c r="I4851" s="14"/>
      <c r="J4851" s="14"/>
      <c r="K4851" s="14"/>
      <c r="L4851" s="14"/>
      <c r="M4851" s="14"/>
      <c r="N4851" s="14"/>
      <c r="O4851" s="14"/>
      <c r="P4851" s="14"/>
      <c r="Q4851" s="14"/>
      <c r="R4851" s="4"/>
      <c r="S4851" s="4"/>
      <c r="T4851" s="4"/>
      <c r="U4851" s="4"/>
      <c r="V4851" s="4"/>
      <c r="W4851" s="4"/>
      <c r="X4851" s="4"/>
      <c r="Y4851" s="4"/>
      <c r="Z4851" s="4"/>
      <c r="AA4851" s="4"/>
      <c r="AB4851" s="8"/>
      <c r="AC4851" s="8"/>
      <c r="AD4851" s="8"/>
      <c r="AE4851" s="8"/>
      <c r="AF4851" s="8"/>
      <c r="AG4851" s="8"/>
      <c r="AH4851" s="8"/>
      <c r="AI4851" s="8"/>
      <c r="AJ4851" s="8"/>
      <c r="AK4851" s="8"/>
      <c r="AL4851" s="8"/>
      <c r="AM4851" s="8"/>
      <c r="AN4851" s="8"/>
      <c r="AO4851" s="8"/>
      <c r="AP4851" s="15"/>
      <c r="AQ4851" s="15"/>
      <c r="AR4851" s="15"/>
      <c r="AS4851" s="15"/>
      <c r="AT4851" s="15"/>
      <c r="AU4851" s="15"/>
      <c r="AV4851" s="15"/>
      <c r="AW4851" s="15"/>
      <c r="AX4851" s="15"/>
      <c r="AY4851" s="15"/>
      <c r="AZ4851" s="10"/>
      <c r="BA4851" s="10"/>
    </row>
    <row r="4852" spans="1:53" ht="15" customHeight="1" x14ac:dyDescent="0.2">
      <c r="A4852" s="1"/>
      <c r="B4852" s="39">
        <v>32</v>
      </c>
      <c r="C4852" s="17" t="s">
        <v>82</v>
      </c>
      <c r="D4852" s="18"/>
      <c r="E4852" s="14"/>
      <c r="F4852" s="14"/>
      <c r="G4852" s="14"/>
      <c r="H4852" s="14"/>
      <c r="I4852" s="14"/>
      <c r="J4852" s="14"/>
      <c r="K4852" s="14"/>
      <c r="L4852" s="14"/>
      <c r="M4852" s="14"/>
      <c r="N4852" s="14"/>
      <c r="O4852" s="14"/>
      <c r="P4852" s="14"/>
      <c r="Q4852" s="14"/>
      <c r="R4852" s="4"/>
      <c r="S4852" s="4"/>
      <c r="T4852" s="4"/>
      <c r="U4852" s="4"/>
      <c r="V4852" s="4"/>
      <c r="W4852" s="4"/>
      <c r="X4852" s="4"/>
      <c r="Y4852" s="4"/>
      <c r="Z4852" s="4"/>
      <c r="AA4852" s="4"/>
      <c r="AB4852" s="8"/>
      <c r="AC4852" s="8"/>
      <c r="AD4852" s="8"/>
      <c r="AE4852" s="8"/>
      <c r="AF4852" s="8"/>
      <c r="AG4852" s="8"/>
      <c r="AH4852" s="8"/>
      <c r="AI4852" s="8"/>
      <c r="AJ4852" s="8"/>
      <c r="AK4852" s="8"/>
      <c r="AL4852" s="8"/>
      <c r="AM4852" s="8"/>
      <c r="AN4852" s="8"/>
      <c r="AO4852" s="8"/>
      <c r="AP4852" s="15"/>
      <c r="AQ4852" s="15"/>
      <c r="AR4852" s="15"/>
      <c r="AS4852" s="15"/>
      <c r="AT4852" s="15"/>
      <c r="AU4852" s="15"/>
      <c r="AV4852" s="15"/>
      <c r="AW4852" s="15"/>
      <c r="AX4852" s="15"/>
      <c r="AY4852" s="15"/>
      <c r="AZ4852" s="10"/>
      <c r="BA4852" s="10"/>
    </row>
    <row r="4853" spans="1:53" ht="15" customHeight="1" x14ac:dyDescent="0.2">
      <c r="A4853" s="1"/>
      <c r="B4853" s="22"/>
      <c r="C4853" s="17"/>
      <c r="D4853" s="18"/>
      <c r="E4853" s="14"/>
      <c r="F4853" s="14"/>
      <c r="G4853" s="14"/>
      <c r="H4853" s="14"/>
      <c r="I4853" s="14"/>
      <c r="J4853" s="14"/>
      <c r="K4853" s="14"/>
      <c r="L4853" s="14"/>
      <c r="M4853" s="14"/>
      <c r="N4853" s="14"/>
      <c r="O4853" s="14"/>
      <c r="P4853" s="14"/>
      <c r="Q4853" s="14"/>
      <c r="R4853" s="4"/>
      <c r="S4853" s="4"/>
      <c r="T4853" s="4"/>
      <c r="U4853" s="4"/>
      <c r="V4853" s="4"/>
      <c r="W4853" s="4"/>
      <c r="X4853" s="4"/>
      <c r="Y4853" s="4"/>
      <c r="Z4853" s="4"/>
      <c r="AA4853" s="4"/>
      <c r="AB4853" s="8"/>
      <c r="AC4853" s="8"/>
      <c r="AD4853" s="8"/>
      <c r="AE4853" s="8"/>
      <c r="AF4853" s="8"/>
      <c r="AG4853" s="8"/>
      <c r="AH4853" s="8"/>
      <c r="AI4853" s="8"/>
      <c r="AJ4853" s="8"/>
      <c r="AK4853" s="8"/>
      <c r="AL4853" s="8"/>
      <c r="AM4853" s="8"/>
      <c r="AN4853" s="8"/>
      <c r="AO4853" s="8"/>
      <c r="AP4853" s="15"/>
      <c r="AQ4853" s="15"/>
      <c r="AR4853" s="15"/>
      <c r="AS4853" s="15"/>
      <c r="AT4853" s="15"/>
      <c r="AU4853" s="15"/>
      <c r="AV4853" s="15"/>
      <c r="AW4853" s="15"/>
      <c r="AX4853" s="15"/>
      <c r="AY4853" s="15"/>
      <c r="AZ4853" s="10"/>
      <c r="BA4853" s="10"/>
    </row>
    <row r="4854" spans="1:53" ht="15" customHeight="1" x14ac:dyDescent="0.2">
      <c r="A4854" s="1"/>
      <c r="B4854" s="40">
        <v>33</v>
      </c>
      <c r="C4854" s="17" t="s">
        <v>83</v>
      </c>
      <c r="D4854" s="18"/>
      <c r="E4854" s="14"/>
      <c r="F4854" s="14"/>
      <c r="G4854" s="14"/>
      <c r="H4854" s="14"/>
      <c r="I4854" s="14"/>
      <c r="J4854" s="14"/>
      <c r="K4854" s="14"/>
      <c r="L4854" s="14"/>
      <c r="M4854" s="14"/>
      <c r="N4854" s="14"/>
      <c r="O4854" s="14"/>
      <c r="P4854" s="14"/>
      <c r="Q4854" s="14"/>
      <c r="R4854" s="4"/>
      <c r="S4854" s="4"/>
      <c r="T4854" s="4"/>
      <c r="U4854" s="4"/>
      <c r="V4854" s="4"/>
      <c r="W4854" s="4"/>
      <c r="X4854" s="4"/>
      <c r="Y4854" s="4"/>
      <c r="Z4854" s="4"/>
      <c r="AA4854" s="4"/>
      <c r="AB4854" s="8"/>
      <c r="AC4854" s="8"/>
      <c r="AD4854" s="8"/>
      <c r="AE4854" s="8"/>
      <c r="AF4854" s="8"/>
      <c r="AG4854" s="8"/>
      <c r="AH4854" s="8"/>
      <c r="AI4854" s="8"/>
      <c r="AJ4854" s="8"/>
      <c r="AK4854" s="8"/>
      <c r="AL4854" s="8"/>
      <c r="AM4854" s="8"/>
      <c r="AN4854" s="8"/>
      <c r="AO4854" s="8"/>
      <c r="AP4854" s="15"/>
      <c r="AQ4854" s="15"/>
      <c r="AR4854" s="15"/>
      <c r="AS4854" s="15"/>
      <c r="AT4854" s="15"/>
      <c r="AU4854" s="15"/>
      <c r="AV4854" s="15"/>
      <c r="AW4854" s="15"/>
      <c r="AX4854" s="15"/>
      <c r="AY4854" s="15"/>
      <c r="AZ4854" s="10"/>
      <c r="BA4854" s="10"/>
    </row>
    <row r="4855" spans="1:53" ht="15" customHeight="1" x14ac:dyDescent="0.2">
      <c r="A4855" s="1"/>
      <c r="B4855" s="40">
        <v>38</v>
      </c>
      <c r="C4855" s="17" t="s">
        <v>84</v>
      </c>
      <c r="D4855" s="18"/>
      <c r="E4855" s="14"/>
      <c r="F4855" s="14"/>
      <c r="G4855" s="14"/>
      <c r="H4855" s="14"/>
      <c r="I4855" s="14"/>
      <c r="J4855" s="14"/>
      <c r="K4855" s="14"/>
      <c r="L4855" s="14"/>
      <c r="M4855" s="14"/>
      <c r="N4855" s="14"/>
      <c r="O4855" s="14"/>
      <c r="P4855" s="14"/>
      <c r="Q4855" s="14"/>
      <c r="R4855" s="4"/>
      <c r="S4855" s="4"/>
      <c r="T4855" s="4"/>
      <c r="U4855" s="4"/>
      <c r="V4855" s="4"/>
      <c r="W4855" s="4"/>
      <c r="X4855" s="4"/>
      <c r="Y4855" s="4"/>
      <c r="Z4855" s="4"/>
      <c r="AA4855" s="4"/>
      <c r="AB4855" s="8"/>
      <c r="AC4855" s="8"/>
      <c r="AD4855" s="8"/>
      <c r="AE4855" s="8"/>
      <c r="AF4855" s="8"/>
      <c r="AG4855" s="8"/>
      <c r="AH4855" s="8"/>
      <c r="AI4855" s="8"/>
      <c r="AJ4855" s="8"/>
      <c r="AK4855" s="8"/>
      <c r="AL4855" s="8"/>
      <c r="AM4855" s="8"/>
      <c r="AN4855" s="8"/>
      <c r="AO4855" s="8"/>
      <c r="AP4855" s="15"/>
      <c r="AQ4855" s="15"/>
      <c r="AR4855" s="15"/>
      <c r="AS4855" s="15"/>
      <c r="AT4855" s="15"/>
      <c r="AU4855" s="15"/>
      <c r="AV4855" s="15"/>
      <c r="AW4855" s="15"/>
      <c r="AX4855" s="15"/>
      <c r="AY4855" s="15"/>
      <c r="AZ4855" s="10"/>
      <c r="BA4855" s="10"/>
    </row>
    <row r="4856" spans="1:53" ht="15" customHeight="1" x14ac:dyDescent="0.2">
      <c r="A4856" s="1"/>
      <c r="B4856" s="40">
        <v>34</v>
      </c>
      <c r="C4856" s="17" t="s">
        <v>85</v>
      </c>
      <c r="D4856" s="18"/>
      <c r="E4856" s="14"/>
      <c r="F4856" s="14"/>
      <c r="G4856" s="14"/>
      <c r="H4856" s="14"/>
      <c r="I4856" s="14"/>
      <c r="J4856" s="14"/>
      <c r="K4856" s="14"/>
      <c r="L4856" s="14"/>
      <c r="M4856" s="14"/>
      <c r="N4856" s="14"/>
      <c r="O4856" s="14"/>
      <c r="P4856" s="14"/>
      <c r="Q4856" s="14"/>
      <c r="R4856" s="4"/>
      <c r="S4856" s="4"/>
      <c r="T4856" s="4"/>
      <c r="U4856" s="4"/>
      <c r="V4856" s="4"/>
      <c r="W4856" s="4"/>
      <c r="X4856" s="4"/>
      <c r="Y4856" s="4"/>
      <c r="Z4856" s="4"/>
      <c r="AA4856" s="4"/>
      <c r="AB4856" s="8"/>
      <c r="AC4856" s="8"/>
      <c r="AD4856" s="8"/>
      <c r="AE4856" s="8"/>
      <c r="AF4856" s="8"/>
      <c r="AG4856" s="8"/>
      <c r="AH4856" s="8"/>
      <c r="AI4856" s="8"/>
      <c r="AJ4856" s="8"/>
      <c r="AK4856" s="8"/>
      <c r="AL4856" s="8"/>
      <c r="AM4856" s="8"/>
      <c r="AN4856" s="8"/>
      <c r="AO4856" s="8"/>
      <c r="AP4856" s="15"/>
      <c r="AQ4856" s="15"/>
      <c r="AR4856" s="15"/>
      <c r="AS4856" s="15"/>
      <c r="AT4856" s="15"/>
      <c r="AU4856" s="15"/>
      <c r="AV4856" s="15"/>
      <c r="AW4856" s="15"/>
      <c r="AX4856" s="15"/>
      <c r="AY4856" s="15"/>
      <c r="AZ4856" s="10"/>
      <c r="BA4856" s="10"/>
    </row>
    <row r="4857" spans="1:53" ht="15" customHeight="1" x14ac:dyDescent="0.2">
      <c r="A4857" s="1"/>
      <c r="B4857" s="22"/>
      <c r="C4857" s="17"/>
      <c r="D4857" s="18"/>
      <c r="E4857" s="14"/>
      <c r="F4857" s="14"/>
      <c r="G4857" s="14"/>
      <c r="H4857" s="14"/>
      <c r="I4857" s="14"/>
      <c r="J4857" s="14"/>
      <c r="K4857" s="14"/>
      <c r="L4857" s="14"/>
      <c r="M4857" s="14"/>
      <c r="N4857" s="14"/>
      <c r="O4857" s="14"/>
      <c r="P4857" s="14"/>
      <c r="Q4857" s="14"/>
      <c r="R4857" s="4"/>
      <c r="S4857" s="4"/>
      <c r="T4857" s="4"/>
      <c r="U4857" s="4"/>
      <c r="V4857" s="4"/>
      <c r="W4857" s="4"/>
      <c r="X4857" s="4"/>
      <c r="Y4857" s="4"/>
      <c r="Z4857" s="4"/>
      <c r="AA4857" s="4"/>
      <c r="AB4857" s="8"/>
      <c r="AC4857" s="8"/>
      <c r="AD4857" s="8"/>
      <c r="AE4857" s="8"/>
      <c r="AF4857" s="8"/>
      <c r="AG4857" s="8"/>
      <c r="AH4857" s="8"/>
      <c r="AI4857" s="8"/>
      <c r="AJ4857" s="8"/>
      <c r="AK4857" s="8"/>
      <c r="AL4857" s="8"/>
      <c r="AM4857" s="8"/>
      <c r="AN4857" s="8"/>
      <c r="AO4857" s="8"/>
      <c r="AP4857" s="15"/>
      <c r="AQ4857" s="15"/>
      <c r="AR4857" s="15"/>
      <c r="AS4857" s="15"/>
      <c r="AT4857" s="15"/>
      <c r="AU4857" s="15"/>
      <c r="AV4857" s="15"/>
      <c r="AW4857" s="15"/>
      <c r="AX4857" s="15"/>
      <c r="AY4857" s="15"/>
      <c r="AZ4857" s="10"/>
      <c r="BA4857" s="10"/>
    </row>
    <row r="4858" spans="1:53" ht="15" customHeight="1" x14ac:dyDescent="0.2">
      <c r="A4858" s="1"/>
      <c r="B4858" s="22"/>
      <c r="C4858" s="17"/>
      <c r="D4858" s="18"/>
      <c r="E4858" s="14"/>
      <c r="F4858" s="14"/>
      <c r="G4858" s="14"/>
      <c r="H4858" s="14"/>
      <c r="I4858" s="14"/>
      <c r="J4858" s="14"/>
      <c r="K4858" s="14"/>
      <c r="L4858" s="14"/>
      <c r="M4858" s="14"/>
      <c r="N4858" s="14"/>
      <c r="O4858" s="14"/>
      <c r="P4858" s="14"/>
      <c r="Q4858" s="14"/>
      <c r="R4858" s="4"/>
      <c r="S4858" s="4"/>
      <c r="T4858" s="4"/>
      <c r="U4858" s="4"/>
      <c r="V4858" s="4"/>
      <c r="W4858" s="4"/>
      <c r="X4858" s="4"/>
      <c r="Y4858" s="4"/>
      <c r="Z4858" s="4"/>
      <c r="AA4858" s="4"/>
      <c r="AB4858" s="8"/>
      <c r="AC4858" s="8"/>
      <c r="AD4858" s="8"/>
      <c r="AE4858" s="8"/>
      <c r="AF4858" s="8"/>
      <c r="AG4858" s="8"/>
      <c r="AH4858" s="8"/>
      <c r="AI4858" s="8"/>
      <c r="AJ4858" s="8"/>
      <c r="AK4858" s="8"/>
      <c r="AL4858" s="8"/>
      <c r="AM4858" s="8"/>
      <c r="AN4858" s="8"/>
      <c r="AO4858" s="8"/>
      <c r="AP4858" s="15"/>
      <c r="AQ4858" s="15"/>
      <c r="AR4858" s="15"/>
      <c r="AS4858" s="15"/>
      <c r="AT4858" s="15"/>
      <c r="AU4858" s="15"/>
      <c r="AV4858" s="15"/>
      <c r="AW4858" s="15"/>
      <c r="AX4858" s="15"/>
      <c r="AY4858" s="15"/>
      <c r="AZ4858" s="10"/>
      <c r="BA4858" s="10"/>
    </row>
    <row r="4859" spans="1:53" ht="15" customHeight="1" x14ac:dyDescent="0.2">
      <c r="A4859" s="1"/>
      <c r="B4859" s="22"/>
      <c r="C4859" s="300"/>
      <c r="D4859" s="18"/>
      <c r="E4859" s="14"/>
      <c r="F4859" s="14"/>
      <c r="G4859" s="14"/>
      <c r="H4859" s="14"/>
      <c r="I4859" s="14"/>
      <c r="J4859" s="14"/>
      <c r="K4859" s="14"/>
      <c r="L4859" s="14"/>
      <c r="M4859" s="14"/>
      <c r="N4859" s="14"/>
      <c r="O4859" s="14"/>
      <c r="P4859" s="14"/>
      <c r="Q4859" s="14"/>
      <c r="R4859" s="4"/>
      <c r="S4859" s="4"/>
      <c r="T4859" s="4"/>
      <c r="U4859" s="4"/>
      <c r="V4859" s="4"/>
      <c r="W4859" s="4"/>
      <c r="X4859" s="4"/>
      <c r="Y4859" s="4"/>
      <c r="Z4859" s="4"/>
      <c r="AA4859" s="4"/>
      <c r="AB4859" s="8"/>
      <c r="AC4859" s="8"/>
      <c r="AD4859" s="8"/>
      <c r="AE4859" s="8"/>
      <c r="AF4859" s="8"/>
      <c r="AG4859" s="8"/>
      <c r="AH4859" s="8"/>
      <c r="AI4859" s="8"/>
      <c r="AJ4859" s="8"/>
      <c r="AK4859" s="8"/>
      <c r="AL4859" s="8"/>
      <c r="AM4859" s="8"/>
      <c r="AN4859" s="8"/>
      <c r="AO4859" s="8"/>
      <c r="AP4859" s="15"/>
      <c r="AQ4859" s="15"/>
      <c r="AR4859" s="15"/>
      <c r="AS4859" s="15"/>
      <c r="AT4859" s="15"/>
      <c r="AU4859" s="15"/>
      <c r="AV4859" s="15"/>
      <c r="AW4859" s="15"/>
      <c r="AX4859" s="15"/>
      <c r="AY4859" s="15"/>
      <c r="AZ4859" s="10"/>
      <c r="BA4859" s="10"/>
    </row>
    <row r="4860" spans="1:53" ht="15" customHeight="1" x14ac:dyDescent="0.2">
      <c r="A4860" s="1"/>
      <c r="B4860" s="42">
        <v>35</v>
      </c>
      <c r="C4860" s="293" t="s">
        <v>87</v>
      </c>
      <c r="D4860" s="18">
        <v>6</v>
      </c>
      <c r="E4860" s="14">
        <v>6</v>
      </c>
      <c r="F4860" s="14">
        <v>6</v>
      </c>
      <c r="G4860" s="14">
        <v>2</v>
      </c>
      <c r="H4860" s="14"/>
      <c r="I4860" s="14"/>
      <c r="J4860" s="14"/>
      <c r="K4860" s="14"/>
      <c r="L4860" s="14"/>
      <c r="M4860" s="14"/>
      <c r="N4860" s="14"/>
      <c r="O4860" s="14"/>
      <c r="P4860" s="14"/>
      <c r="Q4860" s="14"/>
      <c r="R4860" s="4"/>
      <c r="S4860" s="4"/>
      <c r="T4860" s="4"/>
      <c r="U4860" s="4"/>
      <c r="V4860" s="4"/>
      <c r="W4860" s="4"/>
      <c r="X4860" s="4"/>
      <c r="Y4860" s="4"/>
      <c r="Z4860" s="4"/>
      <c r="AA4860" s="4"/>
      <c r="AB4860" s="8"/>
      <c r="AC4860" s="8"/>
      <c r="AD4860" s="8"/>
      <c r="AE4860" s="8"/>
      <c r="AF4860" s="8"/>
      <c r="AG4860" s="8"/>
      <c r="AH4860" s="8"/>
      <c r="AI4860" s="8"/>
      <c r="AJ4860" s="8">
        <v>1</v>
      </c>
      <c r="AK4860" s="8"/>
      <c r="AL4860" s="8"/>
      <c r="AM4860" s="8"/>
      <c r="AN4860" s="8"/>
      <c r="AO4860" s="8"/>
      <c r="AP4860" s="15"/>
      <c r="AQ4860" s="15"/>
      <c r="AR4860" s="15"/>
      <c r="AS4860" s="15"/>
      <c r="AT4860" s="15"/>
      <c r="AU4860" s="15"/>
      <c r="AV4860" s="15"/>
      <c r="AW4860" s="15"/>
      <c r="AX4860" s="15"/>
      <c r="AY4860" s="15"/>
      <c r="AZ4860" s="10"/>
      <c r="BA4860" s="10"/>
    </row>
    <row r="4861" spans="1:53" ht="15" customHeight="1" x14ac:dyDescent="0.2">
      <c r="A4861" s="1"/>
      <c r="B4861" s="1"/>
      <c r="C4861" s="43"/>
      <c r="D4861" s="14"/>
      <c r="E4861" s="14"/>
      <c r="F4861" s="14"/>
      <c r="G4861" s="14"/>
      <c r="H4861" s="14"/>
      <c r="I4861" s="14"/>
      <c r="J4861" s="14"/>
      <c r="K4861" s="14"/>
      <c r="L4861" s="14"/>
      <c r="M4861" s="14"/>
      <c r="N4861" s="14"/>
      <c r="O4861" s="14"/>
      <c r="P4861" s="14"/>
      <c r="Q4861" s="14"/>
      <c r="R4861" s="4"/>
      <c r="S4861" s="4"/>
      <c r="T4861" s="4"/>
      <c r="U4861" s="4"/>
      <c r="V4861" s="4"/>
      <c r="W4861" s="4"/>
      <c r="X4861" s="4"/>
      <c r="Y4861" s="4"/>
      <c r="Z4861" s="4"/>
      <c r="AA4861" s="4"/>
      <c r="AB4861" s="8"/>
      <c r="AC4861" s="8"/>
      <c r="AD4861" s="8"/>
      <c r="AE4861" s="8"/>
      <c r="AF4861" s="8"/>
      <c r="AG4861" s="8"/>
      <c r="AH4861" s="8"/>
      <c r="AI4861" s="8"/>
      <c r="AJ4861" s="8"/>
      <c r="AK4861" s="8"/>
      <c r="AL4861" s="8"/>
      <c r="AM4861" s="8"/>
      <c r="AN4861" s="8"/>
      <c r="AO4861" s="8"/>
      <c r="AP4861" s="15"/>
      <c r="AQ4861" s="15"/>
      <c r="AR4861" s="15"/>
      <c r="AS4861" s="15"/>
      <c r="AT4861" s="15"/>
      <c r="AU4861" s="15"/>
      <c r="AV4861" s="15"/>
      <c r="AW4861" s="15"/>
      <c r="AX4861" s="15"/>
      <c r="AY4861" s="15"/>
      <c r="AZ4861" s="10"/>
      <c r="BA4861" s="10"/>
    </row>
    <row r="4862" spans="1:53" ht="15" customHeight="1" x14ac:dyDescent="0.2">
      <c r="A4862" s="1"/>
      <c r="B4862" s="1"/>
      <c r="D4862" s="14"/>
      <c r="E4862" s="14"/>
      <c r="F4862" s="14"/>
      <c r="G4862" s="14"/>
      <c r="H4862" s="14"/>
      <c r="I4862" s="14"/>
      <c r="J4862" s="14"/>
      <c r="K4862" s="14"/>
      <c r="L4862" s="14"/>
      <c r="M4862" s="14"/>
      <c r="N4862" s="14"/>
      <c r="O4862" s="14"/>
      <c r="P4862" s="14"/>
      <c r="Q4862" s="14"/>
      <c r="R4862" s="4"/>
      <c r="S4862" s="4"/>
      <c r="T4862" s="4"/>
      <c r="U4862" s="4"/>
      <c r="V4862" s="4"/>
      <c r="W4862" s="4"/>
      <c r="X4862" s="4"/>
      <c r="Y4862" s="4"/>
      <c r="Z4862" s="4"/>
      <c r="AA4862" s="4"/>
      <c r="AB4862" s="8"/>
      <c r="AC4862" s="8"/>
      <c r="AD4862" s="8"/>
      <c r="AE4862" s="8"/>
      <c r="AF4862" s="8"/>
      <c r="AG4862" s="8"/>
      <c r="AH4862" s="8"/>
      <c r="AI4862" s="8"/>
      <c r="AJ4862" s="8"/>
      <c r="AK4862" s="8"/>
      <c r="AL4862" s="8"/>
      <c r="AM4862" s="8"/>
      <c r="AN4862" s="8"/>
      <c r="AO4862" s="8"/>
      <c r="AP4862" s="15"/>
      <c r="AQ4862" s="15"/>
      <c r="AR4862" s="15"/>
      <c r="AS4862" s="15"/>
      <c r="AT4862" s="15"/>
      <c r="AU4862" s="15"/>
      <c r="AV4862" s="15"/>
      <c r="AW4862" s="15"/>
      <c r="AX4862" s="15"/>
      <c r="AY4862" s="15"/>
      <c r="AZ4862" s="10"/>
      <c r="BA4862" s="10"/>
    </row>
    <row r="4863" spans="1:53" ht="15" customHeight="1" x14ac:dyDescent="0.2">
      <c r="A4863" s="33"/>
      <c r="B4863" s="33"/>
      <c r="C4863" s="33"/>
      <c r="D4863" s="33">
        <f t="shared" ref="D4863:AY4863" si="961">SUM(D4815:D4862)</f>
        <v>41</v>
      </c>
      <c r="E4863" s="33">
        <f t="shared" si="961"/>
        <v>22</v>
      </c>
      <c r="F4863" s="33">
        <f t="shared" si="961"/>
        <v>14</v>
      </c>
      <c r="G4863" s="33">
        <f t="shared" si="961"/>
        <v>4</v>
      </c>
      <c r="H4863" s="33">
        <f t="shared" si="961"/>
        <v>5</v>
      </c>
      <c r="I4863" s="33">
        <f t="shared" si="961"/>
        <v>0</v>
      </c>
      <c r="J4863" s="33">
        <f t="shared" si="961"/>
        <v>0</v>
      </c>
      <c r="K4863" s="33">
        <f t="shared" si="961"/>
        <v>11</v>
      </c>
      <c r="L4863" s="33">
        <f t="shared" si="961"/>
        <v>0</v>
      </c>
      <c r="M4863" s="33">
        <f t="shared" si="961"/>
        <v>0</v>
      </c>
      <c r="N4863" s="33">
        <f t="shared" si="961"/>
        <v>0</v>
      </c>
      <c r="O4863" s="33">
        <f t="shared" si="961"/>
        <v>0</v>
      </c>
      <c r="P4863" s="33">
        <f t="shared" si="961"/>
        <v>0</v>
      </c>
      <c r="Q4863" s="33">
        <f t="shared" si="961"/>
        <v>0</v>
      </c>
      <c r="R4863" s="33">
        <f t="shared" si="961"/>
        <v>0</v>
      </c>
      <c r="S4863" s="33">
        <f t="shared" si="961"/>
        <v>0</v>
      </c>
      <c r="T4863" s="33">
        <f t="shared" si="961"/>
        <v>2</v>
      </c>
      <c r="U4863" s="33">
        <f t="shared" si="961"/>
        <v>1</v>
      </c>
      <c r="V4863" s="33">
        <f t="shared" si="961"/>
        <v>0</v>
      </c>
      <c r="W4863" s="33">
        <f t="shared" si="961"/>
        <v>0</v>
      </c>
      <c r="X4863" s="33">
        <f t="shared" si="961"/>
        <v>0</v>
      </c>
      <c r="Y4863" s="33">
        <f t="shared" si="961"/>
        <v>0</v>
      </c>
      <c r="Z4863" s="33">
        <f t="shared" si="961"/>
        <v>0</v>
      </c>
      <c r="AA4863" s="33">
        <f t="shared" si="961"/>
        <v>0</v>
      </c>
      <c r="AB4863" s="33">
        <f t="shared" si="961"/>
        <v>30</v>
      </c>
      <c r="AC4863" s="33">
        <f t="shared" si="961"/>
        <v>0</v>
      </c>
      <c r="AD4863" s="33">
        <f t="shared" si="961"/>
        <v>0</v>
      </c>
      <c r="AE4863" s="33">
        <f t="shared" si="961"/>
        <v>0</v>
      </c>
      <c r="AF4863" s="33">
        <f t="shared" si="961"/>
        <v>1</v>
      </c>
      <c r="AG4863" s="33">
        <f t="shared" si="961"/>
        <v>1</v>
      </c>
      <c r="AH4863" s="33">
        <f t="shared" si="961"/>
        <v>1</v>
      </c>
      <c r="AI4863" s="33">
        <f t="shared" si="961"/>
        <v>0</v>
      </c>
      <c r="AJ4863" s="33">
        <f t="shared" si="961"/>
        <v>4</v>
      </c>
      <c r="AK4863" s="33">
        <f t="shared" si="961"/>
        <v>5</v>
      </c>
      <c r="AL4863" s="33">
        <f t="shared" si="961"/>
        <v>5</v>
      </c>
      <c r="AM4863" s="33">
        <f t="shared" si="961"/>
        <v>0</v>
      </c>
      <c r="AN4863" s="33">
        <f t="shared" si="961"/>
        <v>0</v>
      </c>
      <c r="AO4863" s="33">
        <f t="shared" si="961"/>
        <v>2</v>
      </c>
      <c r="AP4863" s="33">
        <f t="shared" si="961"/>
        <v>0</v>
      </c>
      <c r="AQ4863" s="33">
        <f t="shared" si="961"/>
        <v>0</v>
      </c>
      <c r="AR4863" s="33">
        <f t="shared" si="961"/>
        <v>0</v>
      </c>
      <c r="AS4863" s="33">
        <f t="shared" si="961"/>
        <v>0</v>
      </c>
      <c r="AT4863" s="33">
        <f t="shared" si="961"/>
        <v>0</v>
      </c>
      <c r="AU4863" s="33">
        <f t="shared" si="961"/>
        <v>0</v>
      </c>
      <c r="AV4863" s="33">
        <f t="shared" si="961"/>
        <v>0</v>
      </c>
      <c r="AW4863" s="33">
        <f t="shared" si="961"/>
        <v>0</v>
      </c>
      <c r="AX4863" s="33">
        <f t="shared" si="961"/>
        <v>0</v>
      </c>
      <c r="AY4863" s="33">
        <f t="shared" si="961"/>
        <v>0</v>
      </c>
      <c r="AZ4863" s="10"/>
      <c r="BA4863" s="10"/>
    </row>
    <row r="4864" spans="1:53" ht="15" customHeight="1" x14ac:dyDescent="0.2">
      <c r="A4864" s="44"/>
      <c r="B4864" s="44"/>
      <c r="C4864" s="44"/>
      <c r="D4864" s="44"/>
      <c r="E4864" s="44"/>
      <c r="F4864" s="44"/>
      <c r="G4864" s="44"/>
      <c r="H4864" s="44"/>
      <c r="I4864" s="44"/>
      <c r="J4864" s="44"/>
      <c r="K4864" s="44"/>
      <c r="L4864" s="44"/>
      <c r="M4864" s="44"/>
      <c r="N4864" s="44"/>
      <c r="O4864" s="44"/>
      <c r="P4864" s="44"/>
      <c r="Q4864" s="44"/>
      <c r="R4864" s="44"/>
      <c r="S4864" s="44"/>
      <c r="T4864" s="44"/>
      <c r="U4864" s="44"/>
      <c r="V4864" s="44"/>
      <c r="W4864" s="44"/>
      <c r="X4864" s="44"/>
    </row>
    <row r="4865" spans="1:27" ht="15" customHeight="1" x14ac:dyDescent="0.2">
      <c r="A4865" s="44"/>
      <c r="B4865" s="44"/>
      <c r="C4865" s="44"/>
      <c r="D4865" s="44"/>
      <c r="E4865" s="44"/>
      <c r="F4865" s="44"/>
      <c r="G4865" s="44"/>
      <c r="H4865" s="44"/>
      <c r="I4865" s="44"/>
      <c r="J4865" s="44"/>
      <c r="K4865" s="44"/>
      <c r="L4865" s="44"/>
      <c r="M4865" s="44"/>
      <c r="N4865" s="44"/>
      <c r="O4865" s="44"/>
      <c r="P4865" s="44"/>
      <c r="Q4865" s="44"/>
      <c r="R4865" s="44"/>
      <c r="S4865" s="44"/>
      <c r="T4865" s="44"/>
      <c r="U4865" s="44"/>
      <c r="V4865" s="44"/>
      <c r="W4865" s="44"/>
      <c r="X4865" s="44"/>
    </row>
    <row r="4866" spans="1:27" ht="15" customHeight="1" x14ac:dyDescent="0.2">
      <c r="A4866" s="44"/>
      <c r="B4866" s="44"/>
      <c r="C4866" s="44"/>
      <c r="D4866" s="44"/>
      <c r="E4866" s="44"/>
      <c r="F4866" s="44"/>
      <c r="G4866" s="44"/>
      <c r="H4866" s="44"/>
      <c r="I4866" s="44"/>
      <c r="J4866" s="44"/>
      <c r="K4866" s="44"/>
      <c r="L4866" s="44"/>
      <c r="M4866" s="44"/>
      <c r="N4866" s="44"/>
      <c r="O4866" s="44"/>
      <c r="P4866" s="44"/>
      <c r="Q4866" s="44"/>
      <c r="R4866" s="44"/>
      <c r="S4866" s="44"/>
      <c r="T4866" s="44"/>
      <c r="U4866" s="44"/>
      <c r="V4866" s="44"/>
      <c r="W4866" s="44"/>
      <c r="X4866" s="44"/>
    </row>
    <row r="4867" spans="1:27" ht="15" customHeight="1" x14ac:dyDescent="0.2">
      <c r="A4867" s="45"/>
      <c r="B4867" s="45"/>
      <c r="C4867" s="45"/>
      <c r="D4867" s="45"/>
      <c r="E4867" s="45"/>
      <c r="F4867" s="45"/>
      <c r="G4867" s="45"/>
      <c r="H4867" s="45"/>
      <c r="I4867" s="44"/>
      <c r="J4867" s="44"/>
      <c r="K4867" s="44"/>
      <c r="L4867" s="44"/>
      <c r="M4867" s="44"/>
      <c r="N4867" s="44"/>
      <c r="O4867" s="44"/>
      <c r="P4867" s="44"/>
      <c r="Q4867" s="44"/>
      <c r="R4867" s="44"/>
      <c r="S4867" s="44"/>
      <c r="T4867" s="44"/>
      <c r="U4867" s="44"/>
      <c r="V4867" s="44"/>
      <c r="W4867" s="44"/>
      <c r="X4867" s="44"/>
    </row>
    <row r="4868" spans="1:27" ht="15" customHeight="1" x14ac:dyDescent="0.2">
      <c r="A4868" s="45"/>
      <c r="B4868" s="45"/>
      <c r="C4868" s="45"/>
      <c r="D4868" s="45"/>
      <c r="E4868" s="45"/>
      <c r="F4868" s="45"/>
      <c r="G4868" s="45"/>
      <c r="H4868" s="45"/>
      <c r="I4868" s="44"/>
      <c r="J4868" s="44"/>
      <c r="K4868" s="44"/>
      <c r="L4868" s="46"/>
      <c r="M4868" s="46"/>
      <c r="N4868" s="46"/>
      <c r="O4868" s="46"/>
      <c r="P4868" s="46"/>
      <c r="Q4868" s="46"/>
      <c r="R4868" s="46"/>
      <c r="S4868" s="46"/>
      <c r="T4868" s="46"/>
      <c r="U4868" s="46"/>
      <c r="V4868" s="46"/>
      <c r="W4868" s="46"/>
      <c r="X4868" s="46"/>
      <c r="Y4868" s="46"/>
      <c r="Z4868" s="46"/>
      <c r="AA4868" s="46"/>
    </row>
    <row r="4869" spans="1:27" ht="15" customHeight="1" x14ac:dyDescent="0.6">
      <c r="A4869" s="45"/>
      <c r="B4869" s="47" t="s">
        <v>88</v>
      </c>
      <c r="C4869" s="48"/>
      <c r="D4869" s="48"/>
      <c r="E4869" s="48"/>
      <c r="F4869" s="48"/>
      <c r="G4869" s="48"/>
      <c r="H4869" s="45"/>
      <c r="I4869" s="44"/>
      <c r="J4869" s="44"/>
      <c r="K4869" s="44"/>
      <c r="L4869" s="46"/>
      <c r="M4869" s="46"/>
      <c r="N4869" s="46"/>
      <c r="O4869" s="46"/>
      <c r="P4869" s="46"/>
      <c r="Q4869" s="46"/>
      <c r="R4869" s="46"/>
      <c r="S4869" s="46"/>
      <c r="T4869" s="46"/>
      <c r="U4869" s="46"/>
      <c r="V4869" s="46"/>
      <c r="W4869" s="46"/>
      <c r="X4869" s="46"/>
      <c r="Y4869" s="46"/>
      <c r="Z4869" s="46"/>
      <c r="AA4869" s="46"/>
    </row>
    <row r="4870" spans="1:27" ht="15" customHeight="1" x14ac:dyDescent="0.2">
      <c r="A4870" s="45"/>
      <c r="B4870" s="49" t="s">
        <v>89</v>
      </c>
      <c r="C4870" s="33" t="s">
        <v>90</v>
      </c>
      <c r="D4870" s="33" t="s">
        <v>91</v>
      </c>
      <c r="E4870" s="33" t="s">
        <v>92</v>
      </c>
      <c r="F4870" s="50"/>
      <c r="G4870" s="50" t="s">
        <v>93</v>
      </c>
      <c r="H4870" s="45"/>
      <c r="I4870" s="44"/>
      <c r="J4870" s="44"/>
      <c r="K4870" s="44"/>
      <c r="L4870" s="46"/>
      <c r="M4870" s="46"/>
      <c r="N4870" s="46"/>
      <c r="O4870" s="46"/>
      <c r="P4870" s="46"/>
      <c r="Q4870" s="46"/>
      <c r="R4870" s="46"/>
      <c r="S4870" s="46"/>
      <c r="T4870" s="46"/>
      <c r="U4870" s="46"/>
      <c r="V4870" s="46"/>
      <c r="W4870" s="46"/>
      <c r="Y4870" s="51" t="s">
        <v>94</v>
      </c>
      <c r="Z4870" s="52"/>
      <c r="AA4870" s="52"/>
    </row>
    <row r="4871" spans="1:27" ht="15" customHeight="1" x14ac:dyDescent="0.2">
      <c r="A4871" s="45"/>
      <c r="B4871" s="53" t="s">
        <v>3</v>
      </c>
      <c r="C4871" s="15">
        <f>D4863</f>
        <v>41</v>
      </c>
      <c r="D4871" s="54">
        <f>S4874*C4871</f>
        <v>28700</v>
      </c>
      <c r="E4871" s="34">
        <f>T4873*C4871</f>
        <v>20336</v>
      </c>
      <c r="F4871" s="45"/>
      <c r="G4871" s="45"/>
      <c r="H4871" s="45"/>
      <c r="I4871" s="44"/>
      <c r="J4871" s="44"/>
      <c r="K4871" s="44"/>
      <c r="L4871" s="46"/>
      <c r="M4871" s="51" t="s">
        <v>95</v>
      </c>
      <c r="N4871" s="52"/>
      <c r="O4871" s="52"/>
      <c r="P4871" s="52"/>
      <c r="Q4871" s="52"/>
      <c r="R4871" s="51" t="s">
        <v>96</v>
      </c>
      <c r="S4871" s="52"/>
      <c r="T4871" s="46"/>
      <c r="U4871" s="51" t="s">
        <v>97</v>
      </c>
      <c r="V4871" s="52"/>
      <c r="W4871" s="46"/>
      <c r="Y4871" s="6" t="s">
        <v>98</v>
      </c>
      <c r="Z4871" s="55"/>
      <c r="AA4871" s="56"/>
    </row>
    <row r="4872" spans="1:27" ht="15" customHeight="1" x14ac:dyDescent="0.2">
      <c r="A4872" s="45"/>
      <c r="B4872" s="53" t="s">
        <v>99</v>
      </c>
      <c r="C4872" s="15">
        <f>E4863</f>
        <v>22</v>
      </c>
      <c r="D4872" s="54">
        <f>S4873*C4872</f>
        <v>15400</v>
      </c>
      <c r="E4872" s="34">
        <f>T4874*C4872</f>
        <v>10912</v>
      </c>
      <c r="F4872" s="45"/>
      <c r="G4872" s="45"/>
      <c r="H4872" s="45"/>
      <c r="I4872" s="44"/>
      <c r="J4872" s="44"/>
      <c r="K4872" s="44"/>
      <c r="L4872" s="46"/>
      <c r="M4872" s="6" t="s">
        <v>100</v>
      </c>
      <c r="N4872" s="52"/>
      <c r="O4872" s="52"/>
      <c r="P4872" s="52"/>
      <c r="Q4872" s="52"/>
      <c r="R4872" s="6"/>
      <c r="S4872" s="55" t="s">
        <v>101</v>
      </c>
      <c r="T4872" s="295"/>
      <c r="U4872" s="57" t="s">
        <v>102</v>
      </c>
      <c r="V4872" s="58">
        <f t="shared" ref="V4872:V4883" si="962">W4872*1.303</f>
        <v>9218.7250000000004</v>
      </c>
      <c r="W4872" s="59">
        <v>7075</v>
      </c>
      <c r="Y4872" s="60" t="s">
        <v>31</v>
      </c>
      <c r="Z4872" s="55">
        <f>AA4872*1.318</f>
        <v>6853.6</v>
      </c>
      <c r="AA4872" s="56">
        <v>5200</v>
      </c>
    </row>
    <row r="4873" spans="1:27" ht="15" customHeight="1" x14ac:dyDescent="0.2">
      <c r="A4873" s="45"/>
      <c r="B4873" s="53" t="s">
        <v>103</v>
      </c>
      <c r="C4873" s="15">
        <f>F4863</f>
        <v>14</v>
      </c>
      <c r="D4873" s="54">
        <f>S4876*C4873</f>
        <v>14000</v>
      </c>
      <c r="E4873" s="34">
        <f>T4875*C4873</f>
        <v>9170</v>
      </c>
      <c r="F4873" s="45"/>
      <c r="G4873" s="45"/>
      <c r="H4873" s="61"/>
      <c r="I4873" s="44"/>
      <c r="J4873" s="44"/>
      <c r="K4873" s="44"/>
      <c r="L4873" s="46"/>
      <c r="M4873" s="6"/>
      <c r="N4873" s="52"/>
      <c r="O4873" s="52"/>
      <c r="P4873" s="52"/>
      <c r="Q4873" s="52"/>
      <c r="R4873" s="6" t="s">
        <v>104</v>
      </c>
      <c r="S4873" s="55">
        <v>700</v>
      </c>
      <c r="T4873" s="295">
        <v>496</v>
      </c>
      <c r="U4873" s="57" t="s">
        <v>105</v>
      </c>
      <c r="V4873" s="58">
        <f t="shared" si="962"/>
        <v>9218.7250000000004</v>
      </c>
      <c r="W4873" s="62">
        <v>7075</v>
      </c>
      <c r="Y4873" s="6" t="s">
        <v>33</v>
      </c>
      <c r="Z4873" s="55">
        <f t="shared" ref="Z4873:Z4874" si="963">AA4873*1.318</f>
        <v>6853.6</v>
      </c>
      <c r="AA4873" s="56">
        <v>5200</v>
      </c>
    </row>
    <row r="4874" spans="1:27" ht="15" customHeight="1" x14ac:dyDescent="0.2">
      <c r="A4874" s="45"/>
      <c r="B4874" s="53" t="s">
        <v>106</v>
      </c>
      <c r="C4874" s="15">
        <f>G4863</f>
        <v>4</v>
      </c>
      <c r="D4874" s="54">
        <f>S4876*C4874</f>
        <v>4000</v>
      </c>
      <c r="E4874" s="34">
        <f>T4876*C4874</f>
        <v>2620</v>
      </c>
      <c r="F4874" s="45"/>
      <c r="G4874" s="45"/>
      <c r="H4874" s="45"/>
      <c r="I4874" s="44"/>
      <c r="J4874" s="44"/>
      <c r="K4874" s="44"/>
      <c r="L4874" s="46"/>
      <c r="M4874" s="6" t="s">
        <v>107</v>
      </c>
      <c r="N4874" s="52"/>
      <c r="O4874" s="52"/>
      <c r="P4874" s="52"/>
      <c r="Q4874" s="52"/>
      <c r="R4874" s="6" t="s">
        <v>108</v>
      </c>
      <c r="S4874" s="55">
        <v>700</v>
      </c>
      <c r="T4874" s="295">
        <v>496</v>
      </c>
      <c r="U4874" s="6" t="s">
        <v>109</v>
      </c>
      <c r="V4874" s="58">
        <f t="shared" si="962"/>
        <v>4560.5</v>
      </c>
      <c r="W4874" s="59">
        <v>3500</v>
      </c>
      <c r="Y4874" s="6" t="s">
        <v>32</v>
      </c>
      <c r="Z4874" s="55">
        <f t="shared" si="963"/>
        <v>6853.6</v>
      </c>
      <c r="AA4874" s="56">
        <v>5200</v>
      </c>
    </row>
    <row r="4875" spans="1:27" ht="15" customHeight="1" x14ac:dyDescent="0.2">
      <c r="A4875" s="45"/>
      <c r="B4875" s="53" t="s">
        <v>7</v>
      </c>
      <c r="C4875" s="15">
        <f>H4863</f>
        <v>5</v>
      </c>
      <c r="D4875" s="54">
        <f>S4878*C4875</f>
        <v>6153</v>
      </c>
      <c r="E4875" s="34">
        <f>T4878*C4875</f>
        <v>4395</v>
      </c>
      <c r="F4875" s="45"/>
      <c r="G4875" s="45"/>
      <c r="H4875" s="45"/>
      <c r="I4875" s="44"/>
      <c r="J4875" s="44"/>
      <c r="K4875" s="44"/>
      <c r="L4875" s="46"/>
      <c r="M4875" s="6" t="s">
        <v>110</v>
      </c>
      <c r="N4875" s="55">
        <f>P4875*1.375</f>
        <v>1650</v>
      </c>
      <c r="O4875" s="52"/>
      <c r="P4875" s="63">
        <v>1200</v>
      </c>
      <c r="Q4875" s="52"/>
      <c r="R4875" s="6" t="s">
        <v>111</v>
      </c>
      <c r="S4875" s="55">
        <v>1000</v>
      </c>
      <c r="T4875" s="295">
        <v>655</v>
      </c>
      <c r="U4875" s="57" t="s">
        <v>112</v>
      </c>
      <c r="V4875" s="58">
        <f t="shared" si="962"/>
        <v>2410.5499999999997</v>
      </c>
      <c r="W4875" s="62">
        <v>1850</v>
      </c>
      <c r="Y4875" s="6" t="s">
        <v>42</v>
      </c>
      <c r="Z4875" s="55">
        <f t="shared" ref="Z4875:Z4880" si="964">AA4875*1.32</f>
        <v>7260</v>
      </c>
      <c r="AA4875" s="56">
        <v>5500</v>
      </c>
    </row>
    <row r="4876" spans="1:27" ht="15" customHeight="1" x14ac:dyDescent="0.2">
      <c r="A4876" s="45"/>
      <c r="B4876" s="53" t="s">
        <v>8</v>
      </c>
      <c r="C4876" s="15">
        <f>I4863</f>
        <v>0</v>
      </c>
      <c r="D4876" s="54">
        <f>S4877*C4876</f>
        <v>0</v>
      </c>
      <c r="E4876" s="34">
        <f>T4877*C4876</f>
        <v>0</v>
      </c>
      <c r="F4876" s="45"/>
      <c r="G4876" s="45"/>
      <c r="H4876" s="45"/>
      <c r="I4876" s="44"/>
      <c r="J4876" s="44"/>
      <c r="K4876" s="44"/>
      <c r="L4876" s="46"/>
      <c r="M4876" s="6" t="s">
        <v>27</v>
      </c>
      <c r="N4876" s="55">
        <f>P4876*1.411</f>
        <v>1552.1000000000001</v>
      </c>
      <c r="O4876" s="52"/>
      <c r="P4876" s="64">
        <v>1100</v>
      </c>
      <c r="Q4876" s="65"/>
      <c r="R4876" s="6" t="s">
        <v>113</v>
      </c>
      <c r="S4876" s="55">
        <v>1000</v>
      </c>
      <c r="T4876" s="295">
        <v>655</v>
      </c>
      <c r="U4876" s="57" t="s">
        <v>114</v>
      </c>
      <c r="V4876" s="58">
        <f t="shared" si="962"/>
        <v>1125.7919999999999</v>
      </c>
      <c r="W4876" s="59">
        <v>864</v>
      </c>
      <c r="Y4876" s="6" t="s">
        <v>115</v>
      </c>
      <c r="Z4876" s="55">
        <f t="shared" si="964"/>
        <v>7260</v>
      </c>
      <c r="AA4876" s="56">
        <v>5500</v>
      </c>
    </row>
    <row r="4877" spans="1:27" ht="15" customHeight="1" x14ac:dyDescent="0.2">
      <c r="A4877" s="45"/>
      <c r="B4877" s="53" t="s">
        <v>116</v>
      </c>
      <c r="C4877" s="15">
        <f>J4863</f>
        <v>0</v>
      </c>
      <c r="D4877" s="54">
        <f t="shared" ref="D4877:D4878" si="965">S4882*C4877</f>
        <v>0</v>
      </c>
      <c r="E4877" s="34">
        <f t="shared" ref="E4877:E4878" si="966">D4940*C4877</f>
        <v>0</v>
      </c>
      <c r="F4877" s="45"/>
      <c r="G4877" s="45"/>
      <c r="H4877" s="45"/>
      <c r="I4877" s="44"/>
      <c r="J4877" s="44"/>
      <c r="K4877" s="44"/>
      <c r="L4877" s="46"/>
      <c r="M4877" s="6" t="s">
        <v>28</v>
      </c>
      <c r="N4877" s="55">
        <f t="shared" ref="N4877:N4881" si="967">P4877*1.4</f>
        <v>1260</v>
      </c>
      <c r="O4877" s="52"/>
      <c r="P4877" s="64">
        <v>900</v>
      </c>
      <c r="Q4877" s="65"/>
      <c r="R4877" s="6" t="s">
        <v>117</v>
      </c>
      <c r="S4877" s="55">
        <v>1600</v>
      </c>
      <c r="T4877" s="296">
        <v>1285</v>
      </c>
      <c r="U4877" s="66" t="s">
        <v>118</v>
      </c>
      <c r="V4877" s="58">
        <f t="shared" si="962"/>
        <v>1303</v>
      </c>
      <c r="W4877" s="62">
        <v>1000</v>
      </c>
      <c r="Y4877" s="6" t="s">
        <v>119</v>
      </c>
      <c r="Z4877" s="55">
        <f>AA4877*1.318</f>
        <v>6853.6</v>
      </c>
      <c r="AA4877" s="56">
        <v>5200</v>
      </c>
    </row>
    <row r="4878" spans="1:27" ht="15" customHeight="1" x14ac:dyDescent="0.2">
      <c r="A4878" s="45"/>
      <c r="B4878" s="53" t="s">
        <v>10</v>
      </c>
      <c r="C4878" s="15">
        <f>K4863</f>
        <v>11</v>
      </c>
      <c r="D4878" s="54">
        <f t="shared" si="965"/>
        <v>39504.959999999999</v>
      </c>
      <c r="E4878" s="34">
        <f>T4883*C4878</f>
        <v>27434</v>
      </c>
      <c r="F4878" s="45"/>
      <c r="G4878" s="45"/>
      <c r="H4878" s="45"/>
      <c r="I4878" s="44"/>
      <c r="J4878" s="44"/>
      <c r="K4878" s="44"/>
      <c r="L4878" s="46"/>
      <c r="M4878" s="6" t="s">
        <v>120</v>
      </c>
      <c r="N4878" s="55">
        <f t="shared" si="967"/>
        <v>1889.9999999999998</v>
      </c>
      <c r="O4878" s="52"/>
      <c r="P4878" s="67">
        <v>1350</v>
      </c>
      <c r="Q4878" s="65"/>
      <c r="R4878" s="6" t="s">
        <v>121</v>
      </c>
      <c r="S4878" s="55">
        <f>T4878*1.4</f>
        <v>1230.5999999999999</v>
      </c>
      <c r="T4878" s="295">
        <v>879</v>
      </c>
      <c r="U4878" s="6" t="s">
        <v>122</v>
      </c>
      <c r="V4878" s="58">
        <f t="shared" si="962"/>
        <v>8404.35</v>
      </c>
      <c r="W4878" s="59">
        <v>6450</v>
      </c>
      <c r="Y4878" s="6" t="s">
        <v>123</v>
      </c>
      <c r="Z4878" s="55">
        <f t="shared" si="964"/>
        <v>10560</v>
      </c>
      <c r="AA4878" s="56">
        <v>8000</v>
      </c>
    </row>
    <row r="4879" spans="1:27" ht="15" customHeight="1" thickBot="1" x14ac:dyDescent="0.25">
      <c r="A4879" s="45"/>
      <c r="B4879" s="53" t="s">
        <v>124</v>
      </c>
      <c r="C4879" s="15">
        <f>L4863</f>
        <v>0</v>
      </c>
      <c r="D4879" s="54">
        <f>S4879*C4879</f>
        <v>0</v>
      </c>
      <c r="E4879" s="34">
        <f>T4879*C4879</f>
        <v>0</v>
      </c>
      <c r="F4879" s="68" t="s">
        <v>92</v>
      </c>
      <c r="G4879" s="69"/>
      <c r="H4879" s="45"/>
      <c r="I4879" s="44"/>
      <c r="J4879" s="44"/>
      <c r="K4879" s="44"/>
      <c r="L4879" s="46"/>
      <c r="M4879" s="6" t="s">
        <v>125</v>
      </c>
      <c r="N4879" s="55">
        <f t="shared" si="967"/>
        <v>1889.9999999999998</v>
      </c>
      <c r="O4879" s="52"/>
      <c r="P4879" s="67">
        <v>1350</v>
      </c>
      <c r="Q4879" s="65"/>
      <c r="R4879" s="6" t="s">
        <v>126</v>
      </c>
      <c r="S4879" s="55">
        <f>T4879*1.44</f>
        <v>1103.04</v>
      </c>
      <c r="T4879" s="295">
        <v>766</v>
      </c>
      <c r="U4879" s="6" t="s">
        <v>127</v>
      </c>
      <c r="V4879" s="58">
        <f t="shared" si="962"/>
        <v>0</v>
      </c>
      <c r="W4879" s="70"/>
      <c r="Y4879" s="6" t="s">
        <v>128</v>
      </c>
      <c r="Z4879" s="55">
        <f t="shared" si="964"/>
        <v>10560</v>
      </c>
      <c r="AA4879" s="56">
        <v>8000</v>
      </c>
    </row>
    <row r="4880" spans="1:27" ht="15" customHeight="1" thickTop="1" x14ac:dyDescent="0.2">
      <c r="A4880" s="45"/>
      <c r="B4880" s="53" t="s">
        <v>129</v>
      </c>
      <c r="C4880" s="15">
        <f>M4863</f>
        <v>0</v>
      </c>
      <c r="D4880" s="54">
        <f t="shared" ref="D4880:D4881" si="968">S4884*C4880</f>
        <v>0</v>
      </c>
      <c r="E4880" s="34">
        <f t="shared" ref="E4880:E4881" si="969">D4942*C4880</f>
        <v>0</v>
      </c>
      <c r="F4880" s="68" t="s">
        <v>130</v>
      </c>
      <c r="G4880" s="71">
        <f>D4924*0.33</f>
        <v>79438.972800000003</v>
      </c>
      <c r="H4880" s="45"/>
      <c r="I4880" s="44"/>
      <c r="J4880" s="44"/>
      <c r="K4880" s="44"/>
      <c r="L4880" s="46"/>
      <c r="M4880" s="6" t="s">
        <v>131</v>
      </c>
      <c r="N4880" s="55">
        <f t="shared" si="967"/>
        <v>700</v>
      </c>
      <c r="O4880" s="52"/>
      <c r="P4880" s="67">
        <v>500</v>
      </c>
      <c r="Q4880" s="65"/>
      <c r="R4880" s="6"/>
      <c r="S4880" s="55"/>
      <c r="T4880" s="297"/>
      <c r="U4880" s="57" t="s">
        <v>132</v>
      </c>
      <c r="V4880" s="58">
        <f t="shared" si="962"/>
        <v>9218.7250000000004</v>
      </c>
      <c r="W4880" s="70">
        <v>7075</v>
      </c>
      <c r="Y4880" s="6" t="s">
        <v>133</v>
      </c>
      <c r="Z4880" s="55">
        <f t="shared" si="964"/>
        <v>7260</v>
      </c>
      <c r="AA4880" s="56">
        <v>5500</v>
      </c>
    </row>
    <row r="4881" spans="1:27" ht="15" customHeight="1" x14ac:dyDescent="0.2">
      <c r="A4881" s="45"/>
      <c r="B4881" s="53" t="s">
        <v>134</v>
      </c>
      <c r="C4881" s="15">
        <f>N4863</f>
        <v>0</v>
      </c>
      <c r="D4881" s="54">
        <f t="shared" si="968"/>
        <v>0</v>
      </c>
      <c r="E4881" s="34">
        <f t="shared" si="969"/>
        <v>0</v>
      </c>
      <c r="F4881" s="68" t="s">
        <v>135</v>
      </c>
      <c r="G4881" s="72">
        <f>D4924-F4924</f>
        <v>240724.16</v>
      </c>
      <c r="H4881" s="45"/>
      <c r="I4881" s="44"/>
      <c r="J4881" s="44"/>
      <c r="K4881" s="44"/>
      <c r="L4881" s="46"/>
      <c r="M4881" s="6" t="s">
        <v>136</v>
      </c>
      <c r="N4881" s="55">
        <f t="shared" si="967"/>
        <v>1400</v>
      </c>
      <c r="O4881" s="52"/>
      <c r="P4881" s="67">
        <v>1000</v>
      </c>
      <c r="Q4881" s="65"/>
      <c r="R4881" s="6"/>
      <c r="S4881" s="55"/>
      <c r="T4881" s="297"/>
      <c r="U4881" s="57" t="s">
        <v>137</v>
      </c>
      <c r="V4881" s="58">
        <f t="shared" si="962"/>
        <v>6840.75</v>
      </c>
      <c r="W4881" s="73">
        <v>5250</v>
      </c>
      <c r="Y4881" s="6" t="s">
        <v>39</v>
      </c>
      <c r="Z4881" s="55">
        <f>AA4881*1.321</f>
        <v>8454.4</v>
      </c>
      <c r="AA4881" s="56">
        <v>6400</v>
      </c>
    </row>
    <row r="4882" spans="1:27" ht="15" customHeight="1" x14ac:dyDescent="0.35">
      <c r="A4882" s="45"/>
      <c r="B4882" s="53" t="s">
        <v>138</v>
      </c>
      <c r="C4882" s="15">
        <f>P4863</f>
        <v>0</v>
      </c>
      <c r="D4882" s="54">
        <f>S4887*C4882</f>
        <v>0</v>
      </c>
      <c r="E4882" s="34">
        <f>D4945*C4882</f>
        <v>0</v>
      </c>
      <c r="F4882" s="68" t="s">
        <v>139</v>
      </c>
      <c r="G4882" s="74">
        <f>D4924-E4924</f>
        <v>71207.16</v>
      </c>
      <c r="H4882" s="45"/>
      <c r="I4882" s="44"/>
      <c r="J4882" s="44"/>
      <c r="K4882" s="44"/>
      <c r="L4882" s="46"/>
      <c r="M4882" s="6" t="s">
        <v>140</v>
      </c>
      <c r="N4882" s="55"/>
      <c r="O4882" s="52"/>
      <c r="P4882" s="67"/>
      <c r="Q4882" s="65"/>
      <c r="R4882" s="6" t="s">
        <v>141</v>
      </c>
      <c r="S4882" s="55">
        <v>1850.8</v>
      </c>
      <c r="T4882" s="295">
        <v>1322</v>
      </c>
      <c r="U4882" s="57" t="s">
        <v>142</v>
      </c>
      <c r="V4882" s="58">
        <f t="shared" si="962"/>
        <v>9218.7250000000004</v>
      </c>
      <c r="W4882" s="73">
        <v>7075</v>
      </c>
      <c r="Y4882" s="6" t="s">
        <v>143</v>
      </c>
      <c r="Z4882" s="55">
        <f>AA4882*1.32</f>
        <v>3564</v>
      </c>
      <c r="AA4882" s="56">
        <v>2700</v>
      </c>
    </row>
    <row r="4883" spans="1:27" ht="15" customHeight="1" x14ac:dyDescent="0.2">
      <c r="A4883" s="45"/>
      <c r="B4883" s="53" t="s">
        <v>14</v>
      </c>
      <c r="C4883" s="15">
        <f>O4863</f>
        <v>0</v>
      </c>
      <c r="D4883" s="54">
        <f>S4886*C4883</f>
        <v>0</v>
      </c>
      <c r="E4883" s="34">
        <f>D4944*C4883</f>
        <v>0</v>
      </c>
      <c r="F4883" s="61"/>
      <c r="G4883" s="61"/>
      <c r="H4883" s="45"/>
      <c r="I4883" s="44"/>
      <c r="J4883" s="44"/>
      <c r="K4883" s="44"/>
      <c r="L4883" s="46"/>
      <c r="M4883" s="6"/>
      <c r="N4883" s="55"/>
      <c r="O4883" s="52"/>
      <c r="P4883" s="67"/>
      <c r="Q4883" s="65"/>
      <c r="R4883" s="6" t="s">
        <v>144</v>
      </c>
      <c r="S4883" s="55">
        <f>T4883*1.44</f>
        <v>3591.3599999999997</v>
      </c>
      <c r="T4883" s="295">
        <v>2494</v>
      </c>
      <c r="U4883" s="57" t="s">
        <v>145</v>
      </c>
      <c r="V4883" s="58">
        <f t="shared" si="962"/>
        <v>9218.7250000000004</v>
      </c>
      <c r="W4883" s="73">
        <v>7075</v>
      </c>
      <c r="AA4883" s="46"/>
    </row>
    <row r="4884" spans="1:27" ht="15" customHeight="1" x14ac:dyDescent="0.2">
      <c r="A4884" s="45"/>
      <c r="B4884" s="53" t="s">
        <v>16</v>
      </c>
      <c r="C4884" s="15">
        <f>Q4863</f>
        <v>0</v>
      </c>
      <c r="D4884" s="54">
        <f>S4889*C4884</f>
        <v>0</v>
      </c>
      <c r="E4884" s="34"/>
      <c r="F4884" s="61"/>
      <c r="G4884" s="61"/>
      <c r="H4884" s="45"/>
      <c r="I4884" s="44"/>
      <c r="J4884" s="44"/>
      <c r="K4884" s="44"/>
      <c r="L4884" s="46"/>
      <c r="M4884" s="6" t="s">
        <v>146</v>
      </c>
      <c r="N4884" s="55">
        <f t="shared" ref="N4884:N4885" si="970">P4884*1.4</f>
        <v>6020</v>
      </c>
      <c r="O4884" s="52"/>
      <c r="P4884" s="67">
        <v>4300</v>
      </c>
      <c r="Q4884" s="65"/>
      <c r="R4884" s="6" t="s">
        <v>147</v>
      </c>
      <c r="S4884" s="55">
        <v>6101.2</v>
      </c>
      <c r="T4884" s="295">
        <v>4380</v>
      </c>
      <c r="U4884" s="46"/>
      <c r="V4884" s="46"/>
      <c r="W4884" s="46"/>
      <c r="X4884" s="46"/>
      <c r="Y4884" s="46"/>
      <c r="Z4884" s="46"/>
    </row>
    <row r="4885" spans="1:27" ht="15" customHeight="1" x14ac:dyDescent="0.2">
      <c r="A4885" s="45"/>
      <c r="B4885" s="320" t="s">
        <v>148</v>
      </c>
      <c r="C4885" s="33"/>
      <c r="D4885" s="75">
        <f t="shared" ref="D4885:E4885" si="971">SUM(D4871:D4884)</f>
        <v>107757.95999999999</v>
      </c>
      <c r="E4885" s="75">
        <f t="shared" si="971"/>
        <v>74867</v>
      </c>
      <c r="F4885" s="75"/>
      <c r="G4885" s="33"/>
      <c r="H4885" s="45"/>
      <c r="I4885" s="44"/>
      <c r="J4885" s="44"/>
      <c r="K4885" s="44"/>
      <c r="L4885" s="46"/>
      <c r="M4885" s="6" t="s">
        <v>149</v>
      </c>
      <c r="N4885" s="55">
        <f t="shared" si="970"/>
        <v>3360</v>
      </c>
      <c r="O4885" s="52"/>
      <c r="P4885" s="67">
        <v>2400</v>
      </c>
      <c r="Q4885" s="65"/>
      <c r="R4885" s="6" t="s">
        <v>150</v>
      </c>
      <c r="S4885" s="55">
        <v>6900.6</v>
      </c>
      <c r="T4885" s="295">
        <v>4920</v>
      </c>
      <c r="U4885" s="46"/>
      <c r="V4885" s="46"/>
      <c r="W4885" s="46"/>
      <c r="X4885" s="46"/>
      <c r="Y4885" s="46"/>
      <c r="Z4885" s="46"/>
      <c r="AA4885" s="46"/>
    </row>
    <row r="4886" spans="1:27" ht="15" customHeight="1" x14ac:dyDescent="0.2">
      <c r="A4886" s="45"/>
      <c r="B4886" s="317" t="s">
        <v>24</v>
      </c>
      <c r="C4886" s="319">
        <f>Y4863</f>
        <v>0</v>
      </c>
      <c r="D4886" s="54">
        <f t="shared" ref="D4886:D4888" si="972">V4875*C4886</f>
        <v>0</v>
      </c>
      <c r="E4886" s="34">
        <f t="shared" ref="E4886:E4888" si="973">W4875*C4886</f>
        <v>0</v>
      </c>
      <c r="F4886" s="45"/>
      <c r="G4886" s="45"/>
      <c r="H4886" s="45"/>
      <c r="I4886" s="44"/>
      <c r="J4886" s="44"/>
      <c r="K4886" s="44"/>
      <c r="L4886" s="46"/>
      <c r="M4886" s="6" t="s">
        <v>151</v>
      </c>
      <c r="N4886" s="55">
        <f>P4886*1.45</f>
        <v>6525</v>
      </c>
      <c r="O4886" s="52"/>
      <c r="P4886" s="67">
        <v>4500</v>
      </c>
      <c r="Q4886" s="65"/>
      <c r="R4886" s="6" t="s">
        <v>152</v>
      </c>
      <c r="S4886" s="55">
        <v>6900.6</v>
      </c>
      <c r="T4886" s="295">
        <v>4920</v>
      </c>
      <c r="U4886" s="46"/>
      <c r="V4886" s="46"/>
      <c r="W4886" s="46"/>
      <c r="X4886" s="46"/>
      <c r="Y4886" s="46"/>
      <c r="Z4886" s="46"/>
      <c r="AA4886" s="46"/>
    </row>
    <row r="4887" spans="1:27" ht="15" customHeight="1" x14ac:dyDescent="0.2">
      <c r="A4887" s="45"/>
      <c r="B4887" s="317" t="s">
        <v>153</v>
      </c>
      <c r="C4887" s="319">
        <f>Z4863</f>
        <v>0</v>
      </c>
      <c r="D4887" s="54">
        <f t="shared" si="972"/>
        <v>0</v>
      </c>
      <c r="E4887" s="34">
        <f t="shared" si="973"/>
        <v>0</v>
      </c>
      <c r="F4887" s="45"/>
      <c r="G4887" s="45"/>
      <c r="H4887" s="45"/>
      <c r="I4887" s="44"/>
      <c r="J4887" s="44"/>
      <c r="K4887" s="44"/>
      <c r="L4887" s="46"/>
      <c r="M4887" s="6" t="s">
        <v>154</v>
      </c>
      <c r="N4887" s="55">
        <f t="shared" ref="N4887:N4888" si="974">P4887*1.4</f>
        <v>5250</v>
      </c>
      <c r="O4887" s="52"/>
      <c r="P4887" s="67">
        <v>3750</v>
      </c>
      <c r="Q4887" s="65"/>
      <c r="R4887" s="6" t="s">
        <v>155</v>
      </c>
      <c r="S4887" s="55">
        <v>8050</v>
      </c>
      <c r="T4887" s="295">
        <v>5770</v>
      </c>
      <c r="U4887" s="46"/>
      <c r="V4887" s="46"/>
      <c r="W4887" s="46"/>
      <c r="X4887" s="46"/>
      <c r="Y4887" s="46"/>
      <c r="Z4887" s="46"/>
      <c r="AA4887" s="46"/>
    </row>
    <row r="4888" spans="1:27" ht="15" customHeight="1" x14ac:dyDescent="0.2">
      <c r="A4888" s="45"/>
      <c r="B4888" s="317" t="s">
        <v>26</v>
      </c>
      <c r="C4888" s="319">
        <f>AA4863</f>
        <v>0</v>
      </c>
      <c r="D4888" s="54">
        <f t="shared" si="972"/>
        <v>0</v>
      </c>
      <c r="E4888" s="34">
        <f t="shared" si="973"/>
        <v>0</v>
      </c>
      <c r="F4888" s="45"/>
      <c r="G4888" s="45"/>
      <c r="H4888" s="45"/>
      <c r="I4888" s="44"/>
      <c r="J4888" s="44"/>
      <c r="K4888" s="44"/>
      <c r="L4888" s="46"/>
      <c r="M4888" s="6" t="s">
        <v>156</v>
      </c>
      <c r="N4888" s="55">
        <f t="shared" si="974"/>
        <v>7419.9999999999991</v>
      </c>
      <c r="O4888" s="52"/>
      <c r="P4888" s="67">
        <v>5300</v>
      </c>
      <c r="Q4888" s="65"/>
      <c r="R4888" s="6" t="s">
        <v>157</v>
      </c>
      <c r="S4888" s="55">
        <v>8000</v>
      </c>
      <c r="T4888" s="295">
        <v>3600</v>
      </c>
      <c r="U4888" s="46"/>
      <c r="V4888" s="46"/>
      <c r="W4888" s="46"/>
      <c r="X4888" s="46"/>
      <c r="Y4888" s="46"/>
      <c r="Z4888" s="46"/>
      <c r="AA4888" s="46"/>
    </row>
    <row r="4889" spans="1:27" ht="15" customHeight="1" x14ac:dyDescent="0.2">
      <c r="A4889" s="45"/>
      <c r="B4889" s="318" t="s">
        <v>158</v>
      </c>
      <c r="C4889" s="319">
        <f>R4863</f>
        <v>0</v>
      </c>
      <c r="D4889" s="54">
        <f>V4872*C4889</f>
        <v>0</v>
      </c>
      <c r="E4889" s="34">
        <f t="shared" ref="E4889:E4891" si="975">J4938*C4889</f>
        <v>0</v>
      </c>
      <c r="F4889" s="45"/>
      <c r="G4889" s="45"/>
      <c r="H4889" s="45"/>
      <c r="I4889" s="44"/>
      <c r="J4889" s="44"/>
      <c r="K4889" s="44"/>
      <c r="L4889" s="46"/>
      <c r="M4889" s="6"/>
      <c r="N4889" s="55"/>
      <c r="O4889" s="52"/>
      <c r="P4889" s="67"/>
      <c r="Q4889" s="65"/>
      <c r="R4889" s="6" t="s">
        <v>16</v>
      </c>
      <c r="S4889" s="55">
        <v>1500</v>
      </c>
      <c r="T4889" s="298">
        <v>1300</v>
      </c>
      <c r="U4889" s="46"/>
      <c r="V4889" s="46"/>
      <c r="W4889" s="46"/>
      <c r="X4889" s="46"/>
      <c r="Y4889" s="46"/>
      <c r="Z4889" s="46"/>
      <c r="AA4889" s="46"/>
    </row>
    <row r="4890" spans="1:27" ht="15" customHeight="1" x14ac:dyDescent="0.2">
      <c r="A4890" s="45"/>
      <c r="B4890" s="321" t="s">
        <v>159</v>
      </c>
      <c r="C4890" s="15">
        <f>T4863</f>
        <v>2</v>
      </c>
      <c r="D4890" s="54">
        <f t="shared" ref="D4890:D4891" si="976">V4872*C4890</f>
        <v>18437.45</v>
      </c>
      <c r="E4890" s="34">
        <f t="shared" si="975"/>
        <v>12900</v>
      </c>
      <c r="F4890" s="45"/>
      <c r="G4890" s="45"/>
      <c r="H4890" s="45"/>
      <c r="I4890" s="44"/>
      <c r="J4890" s="44"/>
      <c r="K4890" s="44"/>
      <c r="L4890" s="46"/>
      <c r="M4890" s="6" t="s">
        <v>160</v>
      </c>
      <c r="N4890" s="55"/>
      <c r="O4890" s="52"/>
      <c r="P4890" s="67"/>
      <c r="Q4890" s="65"/>
      <c r="R4890" s="46"/>
      <c r="S4890" s="46"/>
      <c r="T4890" s="46"/>
      <c r="U4890" s="46"/>
      <c r="V4890" s="46"/>
      <c r="W4890" s="46"/>
      <c r="X4890" s="46"/>
      <c r="Y4890" s="46"/>
      <c r="Z4890" s="46"/>
      <c r="AA4890" s="46"/>
    </row>
    <row r="4891" spans="1:27" ht="15" customHeight="1" x14ac:dyDescent="0.2">
      <c r="A4891" s="45"/>
      <c r="B4891" s="79" t="s">
        <v>161</v>
      </c>
      <c r="C4891" s="80">
        <f>S4863</f>
        <v>0</v>
      </c>
      <c r="D4891" s="81">
        <f t="shared" si="976"/>
        <v>0</v>
      </c>
      <c r="E4891" s="34">
        <f t="shared" si="975"/>
        <v>0</v>
      </c>
      <c r="F4891" s="45"/>
      <c r="G4891" s="45"/>
      <c r="H4891" s="45"/>
      <c r="I4891" s="44"/>
      <c r="J4891" s="44"/>
      <c r="K4891" s="44"/>
      <c r="L4891" s="46"/>
      <c r="M4891" s="6"/>
      <c r="N4891" s="55"/>
      <c r="O4891" s="52"/>
      <c r="P4891" s="67"/>
      <c r="Q4891" s="65"/>
      <c r="R4891" s="46"/>
      <c r="S4891" s="46"/>
      <c r="T4891" s="46"/>
      <c r="U4891" s="46"/>
      <c r="V4891" s="46"/>
      <c r="W4891" s="46"/>
      <c r="X4891" s="46"/>
      <c r="Y4891" s="46"/>
      <c r="Z4891" s="46"/>
      <c r="AA4891" s="46"/>
    </row>
    <row r="4892" spans="1:27" ht="15" customHeight="1" x14ac:dyDescent="0.2">
      <c r="A4892" s="45"/>
      <c r="B4892" s="78" t="s">
        <v>20</v>
      </c>
      <c r="C4892" s="15">
        <f>U4863</f>
        <v>1</v>
      </c>
      <c r="D4892" s="81">
        <f>V4881*C4892</f>
        <v>6840.75</v>
      </c>
      <c r="E4892" s="34">
        <f>W4881*C4892</f>
        <v>5250</v>
      </c>
      <c r="F4892" s="45"/>
      <c r="G4892" s="45"/>
      <c r="H4892" s="45"/>
      <c r="I4892" s="44"/>
      <c r="J4892" s="44"/>
      <c r="K4892" s="44"/>
      <c r="L4892" s="46"/>
      <c r="M4892" s="6" t="s">
        <v>162</v>
      </c>
      <c r="N4892" s="55">
        <f>P4892*1.4</f>
        <v>1540</v>
      </c>
      <c r="O4892" s="52"/>
      <c r="P4892" s="67">
        <v>1100</v>
      </c>
      <c r="Q4892" s="65"/>
      <c r="R4892" s="46"/>
      <c r="S4892" s="46"/>
      <c r="T4892" s="46"/>
      <c r="U4892" s="46"/>
      <c r="V4892" s="46"/>
      <c r="W4892" s="46"/>
      <c r="X4892" s="46"/>
      <c r="Y4892" s="46"/>
      <c r="Z4892" s="46"/>
      <c r="AA4892" s="46"/>
    </row>
    <row r="4893" spans="1:27" ht="15" customHeight="1" x14ac:dyDescent="0.2">
      <c r="A4893" s="45"/>
      <c r="B4893" s="78" t="s">
        <v>163</v>
      </c>
      <c r="C4893" s="15">
        <f>V4863</f>
        <v>0</v>
      </c>
      <c r="D4893" s="81">
        <f t="shared" ref="D4893:D4894" si="977">V4875*C4893</f>
        <v>0</v>
      </c>
      <c r="E4893" s="34">
        <f>W4880*C4893</f>
        <v>0</v>
      </c>
      <c r="F4893" s="45"/>
      <c r="G4893" s="45"/>
      <c r="H4893" s="45"/>
      <c r="I4893" s="44"/>
      <c r="J4893" s="44"/>
      <c r="K4893" s="44"/>
      <c r="L4893" s="46"/>
      <c r="M4893" s="6" t="s">
        <v>164</v>
      </c>
      <c r="N4893" s="55">
        <f t="shared" ref="N4893:N4894" si="978">P4893*1.4</f>
        <v>1540</v>
      </c>
      <c r="O4893" s="52"/>
      <c r="P4893" s="67">
        <v>1100</v>
      </c>
      <c r="Q4893" s="65"/>
      <c r="R4893" s="46"/>
      <c r="S4893" s="46"/>
      <c r="T4893" s="46"/>
      <c r="U4893" s="46"/>
      <c r="V4893" s="46"/>
      <c r="W4893" s="46"/>
      <c r="X4893" s="46"/>
      <c r="Y4893" s="46"/>
      <c r="Z4893" s="46"/>
      <c r="AA4893" s="46"/>
    </row>
    <row r="4894" spans="1:27" ht="15" customHeight="1" x14ac:dyDescent="0.2">
      <c r="A4894" s="45"/>
      <c r="B4894" s="78" t="s">
        <v>165</v>
      </c>
      <c r="C4894" s="15">
        <f>W4863</f>
        <v>0</v>
      </c>
      <c r="D4894" s="81">
        <f t="shared" si="977"/>
        <v>0</v>
      </c>
      <c r="E4894" s="34">
        <f>J4943*C4894</f>
        <v>0</v>
      </c>
      <c r="F4894" s="45"/>
      <c r="G4894" s="45"/>
      <c r="H4894" s="45"/>
      <c r="I4894" s="44"/>
      <c r="J4894" s="44"/>
      <c r="K4894" s="44"/>
      <c r="L4894" s="46"/>
      <c r="M4894" s="6" t="s">
        <v>166</v>
      </c>
      <c r="N4894" s="55">
        <f t="shared" si="978"/>
        <v>1540</v>
      </c>
      <c r="O4894" s="52"/>
      <c r="P4894" s="67">
        <v>1100</v>
      </c>
      <c r="Q4894" s="65"/>
      <c r="R4894" s="46"/>
      <c r="S4894" s="46"/>
      <c r="T4894" s="46"/>
      <c r="U4894" s="46"/>
      <c r="V4894" s="46"/>
      <c r="W4894" s="46"/>
      <c r="X4894" s="46"/>
      <c r="Y4894" s="46"/>
      <c r="Z4894" s="46"/>
      <c r="AA4894" s="46"/>
    </row>
    <row r="4895" spans="1:27" ht="15" customHeight="1" x14ac:dyDescent="0.2">
      <c r="A4895" s="45"/>
      <c r="B4895" s="53" t="s">
        <v>23</v>
      </c>
      <c r="C4895" s="15">
        <f>X4863</f>
        <v>0</v>
      </c>
      <c r="D4895" s="81">
        <f>V4873*C4895</f>
        <v>0</v>
      </c>
      <c r="E4895" s="34">
        <f>W4873*C4895</f>
        <v>0</v>
      </c>
      <c r="F4895" s="45"/>
      <c r="G4895" s="45"/>
      <c r="H4895" s="45"/>
      <c r="I4895" s="44"/>
      <c r="J4895" s="44"/>
      <c r="K4895" s="44"/>
      <c r="L4895" s="46"/>
      <c r="M4895" s="6" t="s">
        <v>167</v>
      </c>
      <c r="N4895" s="55">
        <f>P4895*1.39</f>
        <v>1251</v>
      </c>
      <c r="O4895" s="52"/>
      <c r="P4895" s="67">
        <v>900</v>
      </c>
      <c r="Q4895" s="65"/>
      <c r="R4895" s="46"/>
      <c r="S4895" s="46"/>
      <c r="T4895" s="46"/>
      <c r="U4895" s="46"/>
      <c r="V4895" s="46"/>
      <c r="W4895" s="46"/>
      <c r="X4895" s="46"/>
      <c r="Y4895" s="46"/>
      <c r="Z4895" s="46"/>
      <c r="AA4895" s="46"/>
    </row>
    <row r="4896" spans="1:27" ht="15" customHeight="1" x14ac:dyDescent="0.2">
      <c r="A4896" s="45"/>
      <c r="B4896" s="49" t="s">
        <v>95</v>
      </c>
      <c r="C4896" s="33"/>
      <c r="D4896" s="75">
        <f t="shared" ref="D4896:E4896" si="979">SUM(D4886:D4895)</f>
        <v>25278.2</v>
      </c>
      <c r="E4896" s="82">
        <f t="shared" si="979"/>
        <v>18150</v>
      </c>
      <c r="F4896" s="45"/>
      <c r="G4896" s="45"/>
      <c r="H4896" s="45"/>
      <c r="I4896" s="44"/>
      <c r="J4896" s="44"/>
      <c r="K4896" s="44"/>
      <c r="L4896" s="46"/>
      <c r="M4896" s="6" t="s">
        <v>168</v>
      </c>
      <c r="N4896" s="55">
        <f>P4896*1.42</f>
        <v>852</v>
      </c>
      <c r="O4896" s="52"/>
      <c r="P4896" s="67">
        <v>600</v>
      </c>
      <c r="Q4896" s="65"/>
      <c r="R4896" s="46"/>
      <c r="S4896" s="46"/>
      <c r="T4896" s="46"/>
      <c r="U4896" s="46"/>
      <c r="V4896" s="46"/>
      <c r="W4896" s="46"/>
      <c r="X4896" s="46"/>
      <c r="Y4896" s="46"/>
      <c r="Z4896" s="46"/>
      <c r="AA4896" s="46"/>
    </row>
    <row r="4897" spans="1:27" ht="15" customHeight="1" x14ac:dyDescent="0.2">
      <c r="A4897" s="45"/>
      <c r="B4897" s="53" t="s">
        <v>36</v>
      </c>
      <c r="C4897" s="15">
        <f>AL4863</f>
        <v>5</v>
      </c>
      <c r="D4897" s="83">
        <f>N4892*C4897</f>
        <v>7700</v>
      </c>
      <c r="E4897" s="34">
        <f>P4892*C4897</f>
        <v>5500</v>
      </c>
      <c r="F4897" s="45"/>
      <c r="G4897" s="45"/>
      <c r="H4897" s="45"/>
      <c r="I4897" s="44"/>
      <c r="J4897" s="44"/>
      <c r="K4897" s="44"/>
      <c r="L4897" s="46"/>
      <c r="M4897" s="46"/>
      <c r="N4897" s="46"/>
      <c r="O4897" s="46"/>
      <c r="P4897" s="46"/>
      <c r="Q4897" s="46"/>
      <c r="R4897" s="46"/>
      <c r="S4897" s="46"/>
      <c r="T4897" s="46"/>
      <c r="U4897" s="46"/>
      <c r="V4897" s="46"/>
      <c r="W4897" s="46"/>
      <c r="X4897" s="46"/>
      <c r="Y4897" s="46"/>
      <c r="Z4897" s="46"/>
      <c r="AA4897" s="46"/>
    </row>
    <row r="4898" spans="1:27" ht="15" customHeight="1" x14ac:dyDescent="0.2">
      <c r="A4898" s="45"/>
      <c r="B4898" s="53" t="s">
        <v>35</v>
      </c>
      <c r="C4898" s="15">
        <f>AK4863</f>
        <v>5</v>
      </c>
      <c r="D4898" s="83">
        <f t="shared" ref="D4898:D4900" si="980">N4894*C4898</f>
        <v>7700</v>
      </c>
      <c r="E4898" s="34">
        <f t="shared" ref="E4898:E4900" si="981">P4894*C4898</f>
        <v>5500</v>
      </c>
      <c r="F4898" s="45"/>
      <c r="G4898" s="45"/>
      <c r="H4898" s="45"/>
      <c r="L4898" s="24"/>
      <c r="M4898" s="24"/>
      <c r="N4898" s="24"/>
      <c r="O4898" s="24"/>
      <c r="P4898" s="24"/>
      <c r="Q4898" s="24"/>
    </row>
    <row r="4899" spans="1:27" ht="15" customHeight="1" x14ac:dyDescent="0.2">
      <c r="A4899" s="45"/>
      <c r="B4899" s="84" t="s">
        <v>169</v>
      </c>
      <c r="C4899" s="15">
        <f>AM4863</f>
        <v>0</v>
      </c>
      <c r="D4899" s="83">
        <f t="shared" si="980"/>
        <v>0</v>
      </c>
      <c r="E4899" s="34">
        <f t="shared" si="981"/>
        <v>0</v>
      </c>
      <c r="F4899" s="85"/>
      <c r="G4899" s="45"/>
      <c r="H4899" s="45"/>
      <c r="L4899" s="24"/>
      <c r="M4899" s="24"/>
      <c r="N4899" s="24"/>
      <c r="O4899" s="24"/>
      <c r="P4899" s="24"/>
      <c r="Q4899" s="24"/>
    </row>
    <row r="4900" spans="1:27" ht="15" customHeight="1" x14ac:dyDescent="0.2">
      <c r="A4900" s="45"/>
      <c r="B4900" s="84" t="s">
        <v>38</v>
      </c>
      <c r="C4900" s="15">
        <f>AN4863</f>
        <v>0</v>
      </c>
      <c r="D4900" s="83">
        <f t="shared" si="980"/>
        <v>0</v>
      </c>
      <c r="E4900" s="34">
        <f t="shared" si="981"/>
        <v>0</v>
      </c>
      <c r="F4900" s="45"/>
      <c r="G4900" s="45"/>
      <c r="H4900" s="45"/>
      <c r="L4900" s="24"/>
      <c r="M4900" s="24"/>
      <c r="N4900" s="24"/>
      <c r="O4900" s="24"/>
      <c r="P4900" s="24"/>
      <c r="Q4900" s="24"/>
    </row>
    <row r="4901" spans="1:27" ht="15" customHeight="1" x14ac:dyDescent="0.2">
      <c r="A4901" s="45"/>
      <c r="B4901" s="84" t="s">
        <v>170</v>
      </c>
      <c r="C4901" s="15">
        <f>AO4863</f>
        <v>2</v>
      </c>
      <c r="D4901" s="83">
        <f>N4893*C4901</f>
        <v>3080</v>
      </c>
      <c r="E4901" s="34">
        <f>P4893*C4901</f>
        <v>2200</v>
      </c>
      <c r="F4901" s="45"/>
      <c r="G4901" s="45"/>
      <c r="H4901" s="45"/>
      <c r="L4901" s="24"/>
      <c r="M4901" s="24"/>
      <c r="N4901" s="24"/>
      <c r="O4901" s="24"/>
      <c r="P4901" s="24"/>
      <c r="Q4901" s="24"/>
    </row>
    <row r="4902" spans="1:27" ht="15" customHeight="1" x14ac:dyDescent="0.2">
      <c r="A4902" s="45"/>
      <c r="B4902" s="53" t="s">
        <v>31</v>
      </c>
      <c r="C4902" s="15">
        <f>AF4863</f>
        <v>1</v>
      </c>
      <c r="D4902" s="83">
        <f>N4884*C4902</f>
        <v>6020</v>
      </c>
      <c r="E4902" s="34">
        <f>P4884*C4902</f>
        <v>4300</v>
      </c>
      <c r="F4902" s="45"/>
      <c r="G4902" s="45"/>
      <c r="H4902" s="45"/>
    </row>
    <row r="4903" spans="1:27" ht="15" customHeight="1" x14ac:dyDescent="0.2">
      <c r="A4903" s="45"/>
      <c r="B4903" s="53" t="s">
        <v>171</v>
      </c>
      <c r="C4903" s="15">
        <f>AH4863</f>
        <v>1</v>
      </c>
      <c r="D4903" s="83">
        <f>N4884*C4903</f>
        <v>6020</v>
      </c>
      <c r="E4903" s="34">
        <f>P4884*C4903</f>
        <v>4300</v>
      </c>
      <c r="F4903" s="45"/>
      <c r="G4903" s="45"/>
      <c r="H4903" s="45"/>
      <c r="L4903" s="86" t="s">
        <v>172</v>
      </c>
    </row>
    <row r="4904" spans="1:27" ht="15" customHeight="1" x14ac:dyDescent="0.2">
      <c r="A4904" s="45"/>
      <c r="B4904" s="53" t="s">
        <v>151</v>
      </c>
      <c r="C4904" s="15">
        <f>AG4863</f>
        <v>1</v>
      </c>
      <c r="D4904" s="83">
        <f>N4886*C4904</f>
        <v>6525</v>
      </c>
      <c r="E4904" s="34">
        <f>P4886*C4904</f>
        <v>4500</v>
      </c>
      <c r="F4904" s="45"/>
      <c r="G4904" s="45"/>
      <c r="H4904" s="45"/>
    </row>
    <row r="4905" spans="1:27" ht="15" customHeight="1" x14ac:dyDescent="0.2">
      <c r="A4905" s="45"/>
      <c r="B4905" s="53" t="s">
        <v>173</v>
      </c>
      <c r="C4905" s="15">
        <f>AJ4863</f>
        <v>4</v>
      </c>
      <c r="D4905" s="83">
        <f>N4884*C4905</f>
        <v>24080</v>
      </c>
      <c r="E4905" s="34">
        <f>P4884*C4905</f>
        <v>17200</v>
      </c>
      <c r="F4905" s="45"/>
      <c r="G4905" s="45"/>
      <c r="H4905" s="45"/>
      <c r="L4905" s="86" t="s">
        <v>107</v>
      </c>
    </row>
    <row r="4906" spans="1:27" ht="15" customHeight="1" x14ac:dyDescent="0.2">
      <c r="A4906" s="45"/>
      <c r="B4906" s="53" t="s">
        <v>174</v>
      </c>
      <c r="C4906" s="15">
        <f>AE4863</f>
        <v>0</v>
      </c>
      <c r="D4906" s="83">
        <f>N4888*C4906</f>
        <v>0</v>
      </c>
      <c r="E4906" s="34">
        <f>P4884*C4906</f>
        <v>0</v>
      </c>
      <c r="F4906" s="45"/>
      <c r="G4906" s="45"/>
      <c r="H4906" s="45"/>
    </row>
    <row r="4907" spans="1:27" ht="15" customHeight="1" x14ac:dyDescent="0.2">
      <c r="A4907" s="45"/>
      <c r="B4907" s="87" t="s">
        <v>27</v>
      </c>
      <c r="C4907" s="15">
        <f>AB4863</f>
        <v>30</v>
      </c>
      <c r="D4907" s="83">
        <f t="shared" ref="D4907:D4908" si="982">N4876*C4907</f>
        <v>46563.000000000007</v>
      </c>
      <c r="E4907" s="34">
        <f t="shared" ref="E4907:E4908" si="983">P4876*C4907</f>
        <v>33000</v>
      </c>
      <c r="F4907" s="45"/>
      <c r="G4907" s="45"/>
      <c r="H4907" s="45"/>
      <c r="L4907" s="86" t="s">
        <v>175</v>
      </c>
    </row>
    <row r="4908" spans="1:27" ht="15" customHeight="1" x14ac:dyDescent="0.2">
      <c r="A4908" s="45"/>
      <c r="B4908" s="87" t="s">
        <v>28</v>
      </c>
      <c r="C4908" s="15">
        <f>AC4863</f>
        <v>0</v>
      </c>
      <c r="D4908" s="83">
        <f t="shared" si="982"/>
        <v>0</v>
      </c>
      <c r="E4908" s="34">
        <f t="shared" si="983"/>
        <v>0</v>
      </c>
      <c r="F4908" s="45"/>
      <c r="G4908" s="45"/>
      <c r="H4908" s="45"/>
      <c r="L4908" s="86" t="s">
        <v>176</v>
      </c>
    </row>
    <row r="4909" spans="1:27" ht="15" customHeight="1" x14ac:dyDescent="0.2">
      <c r="A4909" s="45"/>
      <c r="B4909" s="53" t="s">
        <v>177</v>
      </c>
      <c r="C4909" s="15">
        <f>AD4863</f>
        <v>0</v>
      </c>
      <c r="D4909" s="83">
        <f>N4881*C4909</f>
        <v>0</v>
      </c>
      <c r="E4909" s="34">
        <f>P4881*C4909</f>
        <v>0</v>
      </c>
      <c r="F4909" s="45"/>
      <c r="G4909" s="45"/>
      <c r="H4909" s="45"/>
      <c r="L4909" s="86" t="s">
        <v>178</v>
      </c>
    </row>
    <row r="4910" spans="1:27" ht="15" customHeight="1" x14ac:dyDescent="0.2">
      <c r="A4910" s="45"/>
      <c r="B4910" s="49" t="s">
        <v>94</v>
      </c>
      <c r="C4910" s="33"/>
      <c r="D4910" s="75">
        <f t="shared" ref="D4910:E4910" si="984">SUM(D4897:D4909)</f>
        <v>107688</v>
      </c>
      <c r="E4910" s="82">
        <f t="shared" si="984"/>
        <v>76500</v>
      </c>
      <c r="F4910" s="41"/>
      <c r="G4910" s="45"/>
      <c r="H4910" s="88"/>
      <c r="L4910" s="86" t="s">
        <v>179</v>
      </c>
    </row>
    <row r="4911" spans="1:27" ht="15" customHeight="1" x14ac:dyDescent="0.2">
      <c r="A4911" s="45"/>
      <c r="B4911" s="78" t="s">
        <v>39</v>
      </c>
      <c r="C4911" s="89">
        <f>AP4863</f>
        <v>0</v>
      </c>
      <c r="D4911" s="83">
        <f>Z4881*C4911</f>
        <v>0</v>
      </c>
      <c r="E4911" s="34">
        <f>AA4881*C4911</f>
        <v>0</v>
      </c>
      <c r="F4911" s="88"/>
      <c r="G4911" s="88"/>
      <c r="H4911" s="88"/>
      <c r="L4911" s="86" t="s">
        <v>180</v>
      </c>
    </row>
    <row r="4912" spans="1:27" ht="15" customHeight="1" x14ac:dyDescent="0.2">
      <c r="A4912" s="45"/>
      <c r="B4912" s="78" t="s">
        <v>40</v>
      </c>
      <c r="C4912" s="90">
        <f>AQ4863</f>
        <v>0</v>
      </c>
      <c r="D4912" s="83">
        <f t="shared" ref="D4912:D4914" si="985">Z4872*C4912</f>
        <v>0</v>
      </c>
      <c r="E4912" s="34">
        <f>AA4872*C4912</f>
        <v>0</v>
      </c>
      <c r="F4912" s="88"/>
      <c r="G4912" s="88"/>
      <c r="H4912" s="88"/>
      <c r="L4912" s="86" t="s">
        <v>181</v>
      </c>
    </row>
    <row r="4913" spans="1:12" ht="15" customHeight="1" x14ac:dyDescent="0.2">
      <c r="A4913" s="45"/>
      <c r="B4913" s="78" t="s">
        <v>33</v>
      </c>
      <c r="C4913" s="90">
        <f>AR4863</f>
        <v>0</v>
      </c>
      <c r="D4913" s="83">
        <f t="shared" si="985"/>
        <v>0</v>
      </c>
      <c r="E4913" s="34">
        <f>P4883*C4913</f>
        <v>0</v>
      </c>
      <c r="F4913" s="88"/>
      <c r="G4913" s="88"/>
      <c r="H4913" s="88"/>
    </row>
    <row r="4914" spans="1:12" ht="15" customHeight="1" x14ac:dyDescent="0.2">
      <c r="A4914" s="45"/>
      <c r="B4914" s="78" t="s">
        <v>32</v>
      </c>
      <c r="C4914" s="90">
        <f>AS4863</f>
        <v>0</v>
      </c>
      <c r="D4914" s="83">
        <f t="shared" si="985"/>
        <v>0</v>
      </c>
      <c r="E4914" s="34">
        <f>AA4873*C4914</f>
        <v>0</v>
      </c>
      <c r="F4914" s="88"/>
      <c r="G4914" s="88"/>
      <c r="H4914" s="88"/>
      <c r="L4914" s="86" t="s">
        <v>140</v>
      </c>
    </row>
    <row r="4915" spans="1:12" ht="15" customHeight="1" x14ac:dyDescent="0.2">
      <c r="A4915" s="45"/>
      <c r="B4915" s="78" t="s">
        <v>41</v>
      </c>
      <c r="C4915" s="90">
        <f>AT4863</f>
        <v>0</v>
      </c>
      <c r="D4915" s="83">
        <f>Z4880*C4915</f>
        <v>0</v>
      </c>
      <c r="E4915" s="34">
        <f>AA4880*C4915</f>
        <v>0</v>
      </c>
      <c r="F4915" s="88"/>
      <c r="G4915" s="88"/>
      <c r="H4915" s="88"/>
    </row>
    <row r="4916" spans="1:12" ht="15" customHeight="1" x14ac:dyDescent="0.2">
      <c r="A4916" s="45"/>
      <c r="B4916" s="78" t="s">
        <v>42</v>
      </c>
      <c r="C4916" s="90">
        <f>AU4863</f>
        <v>0</v>
      </c>
      <c r="D4916" s="83">
        <f>Z4875*C4916</f>
        <v>0</v>
      </c>
      <c r="E4916" s="34">
        <f>AA4875*C4916</f>
        <v>0</v>
      </c>
      <c r="F4916" s="88"/>
      <c r="G4916" s="88"/>
      <c r="H4916" s="88"/>
      <c r="L4916" s="86" t="s">
        <v>182</v>
      </c>
    </row>
    <row r="4917" spans="1:12" ht="15" customHeight="1" x14ac:dyDescent="0.2">
      <c r="A4917" s="45"/>
      <c r="B4917" s="78" t="s">
        <v>43</v>
      </c>
      <c r="C4917" s="90">
        <f>AV4863</f>
        <v>0</v>
      </c>
      <c r="D4917" s="83">
        <f t="shared" ref="D4917:D4919" si="986">Z4877*C4917</f>
        <v>0</v>
      </c>
      <c r="E4917" s="34">
        <f>AA4877*C4917</f>
        <v>0</v>
      </c>
      <c r="F4917" s="88"/>
      <c r="G4917" s="88"/>
      <c r="H4917" s="88"/>
      <c r="L4917" s="86" t="s">
        <v>183</v>
      </c>
    </row>
    <row r="4918" spans="1:12" ht="15" customHeight="1" x14ac:dyDescent="0.2">
      <c r="A4918" s="45"/>
      <c r="B4918" s="78" t="s">
        <v>44</v>
      </c>
      <c r="C4918" s="90">
        <f>AW4863</f>
        <v>0</v>
      </c>
      <c r="D4918" s="83">
        <f t="shared" si="986"/>
        <v>0</v>
      </c>
      <c r="E4918" s="34">
        <f>AA4879*C4918</f>
        <v>0</v>
      </c>
      <c r="F4918" s="88"/>
      <c r="G4918" s="88"/>
      <c r="H4918" s="88"/>
      <c r="L4918" s="86" t="s">
        <v>184</v>
      </c>
    </row>
    <row r="4919" spans="1:12" ht="15" customHeight="1" x14ac:dyDescent="0.2">
      <c r="A4919" s="45"/>
      <c r="B4919" s="78" t="s">
        <v>45</v>
      </c>
      <c r="C4919" s="90">
        <f>AX4863</f>
        <v>0</v>
      </c>
      <c r="D4919" s="83">
        <f t="shared" si="986"/>
        <v>0</v>
      </c>
      <c r="E4919" s="34">
        <f>AA4878*C4919</f>
        <v>0</v>
      </c>
      <c r="F4919" s="88"/>
      <c r="G4919" s="88"/>
      <c r="H4919" s="88"/>
    </row>
    <row r="4920" spans="1:12" ht="15" customHeight="1" x14ac:dyDescent="0.2">
      <c r="A4920" s="45"/>
      <c r="B4920" s="78" t="s">
        <v>46</v>
      </c>
      <c r="C4920" s="90">
        <f>AY4863</f>
        <v>0</v>
      </c>
      <c r="D4920" s="83">
        <f>Z4876*C4920</f>
        <v>0</v>
      </c>
      <c r="E4920" s="34">
        <f>AA4876*C4920</f>
        <v>0</v>
      </c>
      <c r="F4920" s="88"/>
      <c r="G4920" s="88"/>
      <c r="H4920" s="88"/>
      <c r="L4920" s="86" t="s">
        <v>160</v>
      </c>
    </row>
    <row r="4921" spans="1:12" ht="15" customHeight="1" x14ac:dyDescent="0.2">
      <c r="A4921" s="45"/>
      <c r="B4921" s="53"/>
      <c r="C4921" s="89"/>
      <c r="D4921" s="83">
        <f t="shared" ref="D4921:D4922" si="987">Z4881*C4921</f>
        <v>0</v>
      </c>
      <c r="E4921" s="34">
        <f t="shared" ref="E4921:E4922" si="988">P4891*C4921</f>
        <v>0</v>
      </c>
      <c r="F4921" s="88"/>
      <c r="G4921" s="88"/>
      <c r="H4921" s="88"/>
    </row>
    <row r="4922" spans="1:12" ht="15" customHeight="1" x14ac:dyDescent="0.2">
      <c r="A4922" s="45"/>
      <c r="B4922" s="53"/>
      <c r="C4922" s="89"/>
      <c r="D4922" s="83">
        <f t="shared" si="987"/>
        <v>0</v>
      </c>
      <c r="E4922" s="34">
        <f t="shared" si="988"/>
        <v>0</v>
      </c>
      <c r="F4922" s="88"/>
      <c r="G4922" s="88"/>
      <c r="H4922" s="88"/>
      <c r="L4922" s="86" t="s">
        <v>185</v>
      </c>
    </row>
    <row r="4923" spans="1:12" ht="15" customHeight="1" x14ac:dyDescent="0.2">
      <c r="A4923" s="45"/>
      <c r="B4923" s="91"/>
      <c r="C4923" s="91"/>
      <c r="D4923" s="92">
        <f t="shared" ref="D4923:E4923" si="989">SUM(D4911:D4922)</f>
        <v>0</v>
      </c>
      <c r="E4923" s="93">
        <f t="shared" si="989"/>
        <v>0</v>
      </c>
      <c r="F4923" s="41"/>
      <c r="G4923" s="88"/>
      <c r="H4923" s="45"/>
      <c r="L4923" s="86" t="s">
        <v>186</v>
      </c>
    </row>
    <row r="4924" spans="1:12" ht="15" customHeight="1" x14ac:dyDescent="0.2">
      <c r="A4924" s="45"/>
      <c r="B4924" s="33" t="s">
        <v>187</v>
      </c>
      <c r="C4924" s="61"/>
      <c r="D4924" s="94">
        <f>SUM(D4896,D4885,D4910,D4923)</f>
        <v>240724.16</v>
      </c>
      <c r="E4924" s="95">
        <f>SUM(E4923,E4896,E4885,E4910)</f>
        <v>169517</v>
      </c>
      <c r="F4924" s="92">
        <f>SUM(F4923,F4910,F4899,F4885)</f>
        <v>0</v>
      </c>
      <c r="G4924" s="45"/>
      <c r="H4924" s="45"/>
      <c r="L4924" s="86" t="s">
        <v>188</v>
      </c>
    </row>
    <row r="4925" spans="1:12" ht="15" customHeight="1" x14ac:dyDescent="0.2">
      <c r="A4925" s="45"/>
      <c r="B4925" s="45"/>
      <c r="C4925" s="45"/>
      <c r="D4925" s="45"/>
      <c r="E4925" s="45"/>
      <c r="F4925" s="45"/>
      <c r="G4925" s="45"/>
      <c r="H4925" s="45"/>
    </row>
    <row r="4926" spans="1:12" ht="15" customHeight="1" x14ac:dyDescent="0.2">
      <c r="L4926" s="86" t="s">
        <v>189</v>
      </c>
    </row>
    <row r="4928" spans="1:12" ht="15" customHeight="1" x14ac:dyDescent="0.2">
      <c r="L4928" s="86" t="s">
        <v>190</v>
      </c>
    </row>
    <row r="4929" spans="2:26" ht="15" customHeight="1" x14ac:dyDescent="0.2">
      <c r="L4929" s="86" t="s">
        <v>191</v>
      </c>
    </row>
    <row r="4930" spans="2:26" ht="15" customHeight="1" x14ac:dyDescent="0.2">
      <c r="L4930" s="24" t="s">
        <v>192</v>
      </c>
      <c r="M4930" s="24"/>
      <c r="N4930" s="24"/>
      <c r="O4930" s="24"/>
      <c r="P4930" s="24"/>
      <c r="Q4930" s="24"/>
      <c r="R4930" s="24"/>
      <c r="S4930" s="24"/>
    </row>
    <row r="4931" spans="2:26" ht="15" customHeight="1" x14ac:dyDescent="0.2">
      <c r="B4931" s="33"/>
      <c r="C4931" s="96"/>
      <c r="D4931" s="96" t="s">
        <v>193</v>
      </c>
      <c r="E4931" s="96"/>
      <c r="F4931" s="96"/>
      <c r="G4931" s="96"/>
      <c r="H4931" s="33" t="s">
        <v>193</v>
      </c>
      <c r="I4931" s="96"/>
      <c r="J4931" s="96"/>
      <c r="K4931" s="96"/>
      <c r="L4931" s="33" t="s">
        <v>194</v>
      </c>
      <c r="M4931" s="96"/>
      <c r="N4931" s="96"/>
      <c r="O4931" s="96"/>
      <c r="P4931" s="96"/>
      <c r="Q4931" s="96"/>
      <c r="R4931" s="96"/>
      <c r="S4931" s="96"/>
      <c r="T4931" s="96"/>
      <c r="U4931" s="96"/>
      <c r="V4931" s="96"/>
      <c r="W4931" s="96"/>
      <c r="X4931" s="96"/>
      <c r="Y4931" s="96"/>
      <c r="Z4931" s="96"/>
    </row>
    <row r="4932" spans="2:26" ht="15" customHeight="1" x14ac:dyDescent="0.2">
      <c r="B4932" s="33" t="s">
        <v>195</v>
      </c>
      <c r="C4932" s="96" t="s">
        <v>101</v>
      </c>
      <c r="D4932" s="96"/>
      <c r="E4932" s="96"/>
      <c r="F4932" s="96"/>
      <c r="G4932" s="96"/>
      <c r="H4932" s="33"/>
      <c r="I4932" s="96"/>
      <c r="J4932" s="96"/>
      <c r="K4932" s="96"/>
      <c r="L4932" s="33" t="s">
        <v>196</v>
      </c>
      <c r="M4932" s="97">
        <f t="shared" ref="M4932:M4933" si="990">V4963*1.35</f>
        <v>0</v>
      </c>
      <c r="N4932" s="96"/>
      <c r="O4932" s="96"/>
      <c r="P4932" s="96"/>
      <c r="Q4932" s="96"/>
      <c r="R4932" s="96"/>
      <c r="S4932" s="96"/>
      <c r="T4932" s="96"/>
      <c r="U4932" s="96"/>
      <c r="V4932" s="96"/>
      <c r="W4932" s="96"/>
      <c r="X4932" s="96"/>
      <c r="Y4932" s="96"/>
      <c r="Z4932" s="96"/>
    </row>
    <row r="4933" spans="2:26" ht="15" customHeight="1" x14ac:dyDescent="0.2">
      <c r="B4933" s="33" t="s">
        <v>104</v>
      </c>
      <c r="C4933" s="98">
        <v>651</v>
      </c>
      <c r="D4933" s="96">
        <v>434</v>
      </c>
      <c r="E4933" s="96">
        <f t="shared" ref="E4933:E4936" si="991">D4933*50%</f>
        <v>217</v>
      </c>
      <c r="F4933" s="96"/>
      <c r="G4933" s="96"/>
      <c r="H4933" s="33" t="s">
        <v>197</v>
      </c>
      <c r="I4933" s="96"/>
      <c r="J4933" s="96"/>
      <c r="K4933" s="96"/>
      <c r="L4933" s="33" t="s">
        <v>198</v>
      </c>
      <c r="M4933" s="97">
        <f t="shared" si="990"/>
        <v>0</v>
      </c>
      <c r="N4933" s="96"/>
      <c r="O4933" s="96"/>
      <c r="P4933" s="96"/>
      <c r="Q4933" s="96"/>
      <c r="R4933" s="96"/>
      <c r="S4933" s="96"/>
      <c r="T4933" s="96"/>
      <c r="U4933" s="96"/>
      <c r="V4933" s="96"/>
      <c r="W4933" s="96"/>
      <c r="X4933" s="96"/>
      <c r="Y4933" s="96"/>
      <c r="Z4933" s="96"/>
    </row>
    <row r="4934" spans="2:26" ht="15" customHeight="1" x14ac:dyDescent="0.2">
      <c r="B4934" s="33" t="s">
        <v>108</v>
      </c>
      <c r="C4934" s="98">
        <v>651</v>
      </c>
      <c r="D4934" s="96">
        <v>434</v>
      </c>
      <c r="E4934" s="96">
        <f t="shared" si="991"/>
        <v>217</v>
      </c>
      <c r="F4934" s="96"/>
      <c r="G4934" s="96"/>
      <c r="H4934" s="33" t="s">
        <v>102</v>
      </c>
      <c r="I4934" s="98">
        <v>8000.2</v>
      </c>
      <c r="J4934" s="96">
        <v>6450</v>
      </c>
      <c r="K4934" s="96">
        <v>1935</v>
      </c>
      <c r="L4934" s="33" t="s">
        <v>199</v>
      </c>
      <c r="M4934" s="97">
        <f>V4965*1.4</f>
        <v>0</v>
      </c>
      <c r="N4934" s="96"/>
      <c r="O4934" s="96"/>
      <c r="P4934" s="96"/>
      <c r="Q4934" s="96"/>
      <c r="R4934" s="96"/>
      <c r="S4934" s="96"/>
      <c r="T4934" s="96"/>
      <c r="U4934" s="96"/>
      <c r="V4934" s="96"/>
      <c r="W4934" s="96"/>
      <c r="X4934" s="96"/>
      <c r="Y4934" s="96"/>
      <c r="Z4934" s="96"/>
    </row>
    <row r="4935" spans="2:26" ht="15" customHeight="1" x14ac:dyDescent="0.2">
      <c r="B4935" s="33" t="s">
        <v>111</v>
      </c>
      <c r="C4935" s="98">
        <v>900</v>
      </c>
      <c r="D4935" s="96">
        <v>600</v>
      </c>
      <c r="E4935" s="96">
        <f t="shared" si="991"/>
        <v>300</v>
      </c>
      <c r="F4935" s="96"/>
      <c r="G4935" s="96"/>
      <c r="H4935" s="33" t="s">
        <v>105</v>
      </c>
      <c r="I4935" s="98">
        <v>8000.2</v>
      </c>
      <c r="J4935" s="96">
        <v>6450</v>
      </c>
      <c r="K4935" s="96">
        <v>1935</v>
      </c>
      <c r="L4935" s="33" t="s">
        <v>200</v>
      </c>
      <c r="M4935" s="97">
        <f t="shared" ref="M4935:M4937" si="992">V4966*1.35</f>
        <v>0</v>
      </c>
      <c r="N4935" s="96"/>
      <c r="O4935" s="96"/>
      <c r="P4935" s="96"/>
      <c r="Q4935" s="96"/>
      <c r="R4935" s="96"/>
      <c r="S4935" s="96"/>
      <c r="T4935" s="96"/>
      <c r="U4935" s="96"/>
      <c r="V4935" s="96"/>
      <c r="W4935" s="96"/>
      <c r="X4935" s="96"/>
      <c r="Y4935" s="96"/>
      <c r="Z4935" s="96"/>
    </row>
    <row r="4936" spans="2:26" ht="15" customHeight="1" x14ac:dyDescent="0.2">
      <c r="B4936" s="33" t="s">
        <v>113</v>
      </c>
      <c r="C4936" s="98">
        <v>900</v>
      </c>
      <c r="D4936" s="96">
        <v>600</v>
      </c>
      <c r="E4936" s="96">
        <f t="shared" si="991"/>
        <v>300</v>
      </c>
      <c r="F4936" s="96"/>
      <c r="G4936" s="96"/>
      <c r="H4936" s="33" t="s">
        <v>201</v>
      </c>
      <c r="I4936" s="98">
        <v>4550</v>
      </c>
      <c r="J4936" s="96">
        <v>3500</v>
      </c>
      <c r="K4936" s="96">
        <v>1050</v>
      </c>
      <c r="L4936" s="33" t="s">
        <v>202</v>
      </c>
      <c r="M4936" s="97">
        <f t="shared" si="992"/>
        <v>0</v>
      </c>
      <c r="N4936" s="96"/>
      <c r="O4936" s="96"/>
      <c r="P4936" s="96"/>
      <c r="Q4936" s="96"/>
      <c r="R4936" s="96"/>
      <c r="S4936" s="96"/>
      <c r="T4936" s="96"/>
      <c r="U4936" s="96"/>
      <c r="V4936" s="96"/>
      <c r="W4936" s="96"/>
      <c r="X4936" s="96"/>
      <c r="Y4936" s="96"/>
      <c r="Z4936" s="96"/>
    </row>
    <row r="4937" spans="2:26" ht="15" customHeight="1" x14ac:dyDescent="0.2">
      <c r="B4937" s="33" t="s">
        <v>117</v>
      </c>
      <c r="C4937" s="98">
        <v>1304.19</v>
      </c>
      <c r="D4937" s="98">
        <v>1011</v>
      </c>
      <c r="E4937" s="96">
        <v>293</v>
      </c>
      <c r="F4937" s="96"/>
      <c r="G4937" s="96"/>
      <c r="H4937" s="33" t="s">
        <v>132</v>
      </c>
      <c r="I4937" s="98">
        <v>7605</v>
      </c>
      <c r="J4937" s="96">
        <v>6450</v>
      </c>
      <c r="K4937" s="96">
        <v>1935</v>
      </c>
      <c r="L4937" s="33" t="s">
        <v>203</v>
      </c>
      <c r="M4937" s="97">
        <f t="shared" si="992"/>
        <v>0</v>
      </c>
      <c r="N4937" s="96"/>
      <c r="O4937" s="96"/>
      <c r="P4937" s="96"/>
      <c r="Q4937" s="96"/>
      <c r="R4937" s="96"/>
      <c r="S4937" s="96"/>
      <c r="T4937" s="96"/>
      <c r="U4937" s="96"/>
      <c r="V4937" s="96"/>
      <c r="W4937" s="96"/>
      <c r="X4937" s="96"/>
      <c r="Y4937" s="96"/>
      <c r="Z4937" s="96"/>
    </row>
    <row r="4938" spans="2:26" ht="15" customHeight="1" x14ac:dyDescent="0.2">
      <c r="B4938" s="33" t="s">
        <v>121</v>
      </c>
      <c r="C4938" s="98">
        <v>1006.5</v>
      </c>
      <c r="D4938" s="96">
        <v>677</v>
      </c>
      <c r="E4938" s="96">
        <f>D4938*50%</f>
        <v>338.5</v>
      </c>
      <c r="F4938" s="96"/>
      <c r="G4938" s="96"/>
      <c r="H4938" s="33" t="s">
        <v>137</v>
      </c>
      <c r="I4938" s="98">
        <v>5751.2</v>
      </c>
      <c r="J4938" s="96">
        <v>4625</v>
      </c>
      <c r="K4938" s="96">
        <v>1387.5</v>
      </c>
      <c r="L4938" s="33"/>
      <c r="M4938" s="96"/>
      <c r="N4938" s="96"/>
      <c r="O4938" s="96"/>
      <c r="P4938" s="96"/>
      <c r="Q4938" s="96"/>
      <c r="R4938" s="96"/>
      <c r="S4938" s="96"/>
      <c r="T4938" s="96"/>
      <c r="U4938" s="96"/>
      <c r="V4938" s="96"/>
      <c r="W4938" s="96"/>
      <c r="X4938" s="96"/>
      <c r="Y4938" s="96"/>
      <c r="Z4938" s="96"/>
    </row>
    <row r="4939" spans="2:26" ht="15" customHeight="1" x14ac:dyDescent="0.2">
      <c r="B4939" s="33" t="s">
        <v>126</v>
      </c>
      <c r="C4939" s="98">
        <v>1050.32</v>
      </c>
      <c r="D4939" s="96">
        <v>691</v>
      </c>
      <c r="E4939" s="96">
        <v>359</v>
      </c>
      <c r="F4939" s="96"/>
      <c r="G4939" s="96"/>
      <c r="H4939" s="33" t="s">
        <v>142</v>
      </c>
      <c r="I4939" s="98">
        <v>8000.2</v>
      </c>
      <c r="J4939" s="96">
        <v>6450</v>
      </c>
      <c r="K4939" s="96">
        <v>1935</v>
      </c>
      <c r="L4939" s="33"/>
      <c r="M4939" s="96"/>
      <c r="N4939" s="96"/>
      <c r="O4939" s="96"/>
      <c r="P4939" s="96"/>
      <c r="Q4939" s="96"/>
      <c r="R4939" s="96"/>
      <c r="S4939" s="96"/>
      <c r="T4939" s="96"/>
      <c r="U4939" s="96"/>
      <c r="V4939" s="96"/>
      <c r="W4939" s="96"/>
      <c r="X4939" s="96"/>
      <c r="Y4939" s="96"/>
      <c r="Z4939" s="96"/>
    </row>
    <row r="4940" spans="2:26" ht="15" customHeight="1" x14ac:dyDescent="0.2">
      <c r="B4940" s="33" t="s">
        <v>141</v>
      </c>
      <c r="C4940" s="98">
        <v>1850.8</v>
      </c>
      <c r="D4940" s="96">
        <v>1322</v>
      </c>
      <c r="E4940" s="96">
        <v>529</v>
      </c>
      <c r="F4940" s="96"/>
      <c r="G4940" s="96"/>
      <c r="H4940" s="33" t="s">
        <v>145</v>
      </c>
      <c r="I4940" s="98">
        <v>8000.2</v>
      </c>
      <c r="J4940" s="96">
        <v>6450</v>
      </c>
      <c r="K4940" s="96">
        <v>1935</v>
      </c>
      <c r="L4940" s="33"/>
      <c r="M4940" s="96"/>
      <c r="N4940" s="96"/>
      <c r="O4940" s="96"/>
      <c r="P4940" s="96"/>
      <c r="Q4940" s="96"/>
      <c r="R4940" s="96"/>
      <c r="S4940" s="96"/>
      <c r="T4940" s="96"/>
      <c r="U4940" s="96"/>
      <c r="V4940" s="96"/>
      <c r="W4940" s="96"/>
      <c r="X4940" s="96"/>
      <c r="Y4940" s="96"/>
      <c r="Z4940" s="96"/>
    </row>
    <row r="4941" spans="2:26" ht="15" customHeight="1" x14ac:dyDescent="0.2">
      <c r="B4941" s="33" t="s">
        <v>144</v>
      </c>
      <c r="C4941" s="98">
        <v>3005.85</v>
      </c>
      <c r="D4941" s="96">
        <v>2078</v>
      </c>
      <c r="E4941" s="96">
        <v>933</v>
      </c>
      <c r="F4941" s="96"/>
      <c r="G4941" s="96"/>
      <c r="H4941" s="33"/>
      <c r="I4941" s="96"/>
      <c r="J4941" s="96"/>
      <c r="K4941" s="96"/>
      <c r="L4941" s="33"/>
      <c r="M4941" s="96"/>
      <c r="N4941" s="96"/>
      <c r="O4941" s="96"/>
      <c r="P4941" s="96"/>
      <c r="Q4941" s="96"/>
      <c r="R4941" s="96"/>
      <c r="S4941" s="96"/>
      <c r="T4941" s="96"/>
      <c r="U4941" s="96"/>
      <c r="V4941" s="96"/>
      <c r="W4941" s="96"/>
      <c r="X4941" s="96"/>
      <c r="Y4941" s="96"/>
      <c r="Z4941" s="96"/>
    </row>
    <row r="4942" spans="2:26" ht="15" customHeight="1" x14ac:dyDescent="0.2">
      <c r="B4942" s="33" t="s">
        <v>147</v>
      </c>
      <c r="C4942" s="98">
        <v>5500.6</v>
      </c>
      <c r="D4942" s="96">
        <v>3929</v>
      </c>
      <c r="E4942" s="96">
        <v>1572</v>
      </c>
      <c r="F4942" s="96"/>
      <c r="G4942" s="96"/>
      <c r="H4942" s="33"/>
      <c r="I4942" s="96"/>
      <c r="J4942" s="96"/>
      <c r="K4942" s="96"/>
      <c r="L4942" s="33"/>
      <c r="M4942" s="96"/>
      <c r="N4942" s="96"/>
      <c r="O4942" s="96"/>
      <c r="P4942" s="96"/>
      <c r="Q4942" s="96"/>
      <c r="R4942" s="96"/>
      <c r="S4942" s="96"/>
      <c r="T4942" s="96"/>
      <c r="U4942" s="96"/>
      <c r="V4942" s="96"/>
      <c r="W4942" s="96"/>
      <c r="X4942" s="96"/>
      <c r="Y4942" s="96"/>
      <c r="Z4942" s="96"/>
    </row>
    <row r="4943" spans="2:26" ht="15" customHeight="1" x14ac:dyDescent="0.2">
      <c r="B4943" s="33" t="s">
        <v>150</v>
      </c>
      <c r="C4943" s="98">
        <v>6202</v>
      </c>
      <c r="D4943" s="96">
        <v>4430</v>
      </c>
      <c r="E4943" s="96">
        <v>1772</v>
      </c>
      <c r="F4943" s="96"/>
      <c r="G4943" s="96"/>
      <c r="H4943" s="33"/>
      <c r="I4943" s="96"/>
      <c r="J4943" s="96"/>
      <c r="K4943" s="96"/>
      <c r="L4943" s="33"/>
      <c r="M4943" s="96"/>
      <c r="N4943" s="96"/>
      <c r="O4943" s="96"/>
      <c r="P4943" s="96"/>
      <c r="Q4943" s="96"/>
      <c r="R4943" s="96"/>
      <c r="S4943" s="96"/>
      <c r="T4943" s="96"/>
      <c r="U4943" s="96"/>
      <c r="V4943" s="96"/>
      <c r="W4943" s="96"/>
      <c r="X4943" s="96"/>
      <c r="Y4943" s="96"/>
      <c r="Z4943" s="96"/>
    </row>
    <row r="4944" spans="2:26" ht="15" customHeight="1" x14ac:dyDescent="0.2">
      <c r="B4944" s="33" t="s">
        <v>152</v>
      </c>
      <c r="C4944" s="98">
        <v>6202</v>
      </c>
      <c r="D4944" s="96">
        <v>4430</v>
      </c>
      <c r="E4944" s="96">
        <v>1772</v>
      </c>
      <c r="F4944" s="96"/>
      <c r="G4944" s="96"/>
      <c r="H4944" s="33"/>
      <c r="I4944" s="96"/>
      <c r="J4944" s="96"/>
      <c r="K4944" s="96"/>
      <c r="L4944" s="33"/>
      <c r="M4944" s="96"/>
      <c r="N4944" s="96"/>
      <c r="O4944" s="96"/>
      <c r="P4944" s="96"/>
      <c r="Q4944" s="96"/>
      <c r="R4944" s="96"/>
      <c r="S4944" s="96"/>
      <c r="T4944" s="96"/>
      <c r="U4944" s="96"/>
      <c r="V4944" s="96"/>
      <c r="W4944" s="96"/>
      <c r="X4944" s="96"/>
      <c r="Y4944" s="96"/>
      <c r="Z4944" s="96"/>
    </row>
    <row r="4945" spans="1:51" ht="15" customHeight="1" x14ac:dyDescent="0.2">
      <c r="B4945" s="33" t="s">
        <v>155</v>
      </c>
      <c r="C4945" s="98">
        <v>7301</v>
      </c>
      <c r="D4945" s="96">
        <v>5770</v>
      </c>
      <c r="E4945" s="96">
        <v>2086</v>
      </c>
      <c r="F4945" s="96"/>
      <c r="G4945" s="96"/>
      <c r="H4945" s="33"/>
      <c r="I4945" s="96"/>
      <c r="J4945" s="96"/>
      <c r="K4945" s="96"/>
      <c r="L4945" s="33"/>
      <c r="M4945" s="96"/>
      <c r="N4945" s="96"/>
      <c r="O4945" s="96"/>
      <c r="P4945" s="96"/>
      <c r="Q4945" s="96"/>
      <c r="R4945" s="96"/>
      <c r="S4945" s="96"/>
      <c r="T4945" s="96"/>
      <c r="U4945" s="96"/>
      <c r="V4945" s="96"/>
      <c r="W4945" s="96"/>
      <c r="X4945" s="96"/>
      <c r="Y4945" s="96"/>
      <c r="Z4945" s="96"/>
    </row>
    <row r="4946" spans="1:51" ht="15" customHeight="1" x14ac:dyDescent="0.2">
      <c r="B4946" s="33" t="s">
        <v>157</v>
      </c>
      <c r="C4946" s="98">
        <v>3800</v>
      </c>
      <c r="D4946" s="96">
        <v>3600</v>
      </c>
      <c r="E4946" s="96">
        <v>894</v>
      </c>
      <c r="F4946" s="96"/>
      <c r="G4946" s="96"/>
      <c r="H4946" s="33"/>
      <c r="I4946" s="96"/>
      <c r="J4946" s="96"/>
      <c r="K4946" s="96"/>
      <c r="L4946" s="33"/>
      <c r="M4946" s="96"/>
      <c r="N4946" s="96"/>
      <c r="O4946" s="96"/>
      <c r="P4946" s="96"/>
      <c r="Q4946" s="96"/>
      <c r="R4946" s="96"/>
      <c r="S4946" s="96"/>
      <c r="T4946" s="96"/>
      <c r="U4946" s="96"/>
      <c r="V4946" s="96"/>
      <c r="W4946" s="96"/>
      <c r="X4946" s="96"/>
      <c r="Y4946" s="96"/>
      <c r="Z4946" s="96"/>
    </row>
    <row r="4947" spans="1:51" ht="15" customHeight="1" x14ac:dyDescent="0.2">
      <c r="C4947" s="86">
        <f>D4947+E4947</f>
        <v>2002</v>
      </c>
      <c r="D4947" s="86">
        <v>1300</v>
      </c>
      <c r="E4947" s="86">
        <f>D4947*54%</f>
        <v>702</v>
      </c>
    </row>
    <row r="4952" spans="1:51" ht="15" customHeight="1" x14ac:dyDescent="0.2">
      <c r="A4952" s="1" t="s">
        <v>0</v>
      </c>
      <c r="B4952" s="1" t="s">
        <v>1</v>
      </c>
      <c r="C4952" s="2" t="s">
        <v>2</v>
      </c>
      <c r="D4952" s="2" t="s">
        <v>3</v>
      </c>
      <c r="E4952" s="2" t="s">
        <v>4</v>
      </c>
      <c r="F4952" s="2" t="s">
        <v>5</v>
      </c>
      <c r="G4952" s="2" t="s">
        <v>6</v>
      </c>
      <c r="H4952" s="2" t="s">
        <v>7</v>
      </c>
      <c r="I4952" s="2" t="s">
        <v>8</v>
      </c>
      <c r="J4952" s="2" t="s">
        <v>9</v>
      </c>
      <c r="K4952" s="2" t="s">
        <v>10</v>
      </c>
      <c r="L4952" s="2" t="s">
        <v>11</v>
      </c>
      <c r="M4952" s="2" t="s">
        <v>12</v>
      </c>
      <c r="N4952" s="2" t="s">
        <v>13</v>
      </c>
      <c r="O4952" s="2" t="s">
        <v>14</v>
      </c>
      <c r="P4952" s="1" t="s">
        <v>15</v>
      </c>
      <c r="Q4952" s="1" t="s">
        <v>16</v>
      </c>
      <c r="R4952" s="3" t="s">
        <v>17</v>
      </c>
      <c r="S4952" s="3" t="s">
        <v>18</v>
      </c>
      <c r="T4952" s="3" t="s">
        <v>19</v>
      </c>
      <c r="U4952" s="4" t="s">
        <v>20</v>
      </c>
      <c r="V4952" s="3" t="s">
        <v>21</v>
      </c>
      <c r="W4952" s="3" t="s">
        <v>22</v>
      </c>
      <c r="X4952" s="4" t="s">
        <v>23</v>
      </c>
      <c r="Y4952" s="5" t="s">
        <v>24</v>
      </c>
      <c r="Z4952" s="5" t="s">
        <v>25</v>
      </c>
      <c r="AA4952" s="5" t="s">
        <v>26</v>
      </c>
      <c r="AB4952" s="6" t="s">
        <v>27</v>
      </c>
      <c r="AC4952" s="6" t="s">
        <v>28</v>
      </c>
      <c r="AD4952" s="7" t="s">
        <v>29</v>
      </c>
      <c r="AE4952" s="6" t="s">
        <v>30</v>
      </c>
      <c r="AF4952" s="8" t="s">
        <v>31</v>
      </c>
      <c r="AG4952" s="8" t="s">
        <v>32</v>
      </c>
      <c r="AH4952" s="8" t="s">
        <v>33</v>
      </c>
      <c r="AI4952" s="8"/>
      <c r="AJ4952" s="8" t="s">
        <v>34</v>
      </c>
      <c r="AK4952" s="8" t="s">
        <v>35</v>
      </c>
      <c r="AL4952" s="8" t="s">
        <v>36</v>
      </c>
      <c r="AM4952" s="8" t="s">
        <v>37</v>
      </c>
      <c r="AN4952" s="8" t="s">
        <v>38</v>
      </c>
      <c r="AO4952" s="8"/>
      <c r="AP4952" s="9" t="s">
        <v>39</v>
      </c>
      <c r="AQ4952" s="9" t="s">
        <v>40</v>
      </c>
      <c r="AR4952" s="9" t="s">
        <v>33</v>
      </c>
      <c r="AS4952" s="9" t="s">
        <v>32</v>
      </c>
      <c r="AT4952" s="9" t="s">
        <v>41</v>
      </c>
      <c r="AU4952" s="9" t="s">
        <v>42</v>
      </c>
      <c r="AV4952" s="9" t="s">
        <v>43</v>
      </c>
      <c r="AW4952" s="9" t="s">
        <v>44</v>
      </c>
      <c r="AX4952" s="9" t="s">
        <v>45</v>
      </c>
      <c r="AY4952" s="9" t="s">
        <v>46</v>
      </c>
    </row>
    <row r="4953" spans="1:51" ht="15" customHeight="1" x14ac:dyDescent="0.2">
      <c r="A4953" s="11"/>
      <c r="B4953" s="11">
        <v>1</v>
      </c>
      <c r="C4953" s="11" t="s">
        <v>47</v>
      </c>
      <c r="D4953" s="11"/>
      <c r="E4953" s="11"/>
      <c r="F4953" s="11"/>
      <c r="G4953" s="11"/>
      <c r="H4953" s="11"/>
      <c r="I4953" s="11"/>
      <c r="J4953" s="11"/>
      <c r="K4953" s="11"/>
      <c r="L4953" s="11"/>
      <c r="M4953" s="11"/>
      <c r="N4953" s="11"/>
      <c r="O4953" s="11"/>
      <c r="P4953" s="11"/>
      <c r="Q4953" s="11"/>
      <c r="R4953" s="11"/>
      <c r="S4953" s="11"/>
      <c r="T4953" s="11"/>
      <c r="U4953" s="11"/>
      <c r="V4953" s="11"/>
      <c r="W4953" s="11"/>
      <c r="X4953" s="11"/>
      <c r="Y4953" s="11"/>
      <c r="Z4953" s="11"/>
      <c r="AA4953" s="11"/>
      <c r="AB4953" s="11"/>
      <c r="AC4953" s="11"/>
      <c r="AD4953" s="11"/>
      <c r="AE4953" s="11"/>
      <c r="AF4953" s="11"/>
      <c r="AG4953" s="11"/>
      <c r="AH4953" s="11"/>
      <c r="AI4953" s="11"/>
      <c r="AJ4953" s="11"/>
      <c r="AK4953" s="11"/>
      <c r="AL4953" s="11"/>
      <c r="AM4953" s="11"/>
      <c r="AN4953" s="11"/>
      <c r="AO4953" s="11"/>
      <c r="AP4953" s="11"/>
      <c r="AQ4953" s="11"/>
      <c r="AR4953" s="11"/>
      <c r="AS4953" s="11"/>
      <c r="AT4953" s="11"/>
      <c r="AU4953" s="11"/>
      <c r="AV4953" s="11"/>
      <c r="AW4953" s="11"/>
      <c r="AX4953" s="11"/>
      <c r="AY4953" s="11"/>
    </row>
    <row r="4954" spans="1:51" ht="15" customHeight="1" x14ac:dyDescent="0.2">
      <c r="A4954" s="1"/>
      <c r="B4954" s="1"/>
      <c r="C4954" s="13"/>
      <c r="D4954" s="14"/>
      <c r="E4954" s="14"/>
      <c r="F4954" s="14"/>
      <c r="G4954" s="14"/>
      <c r="H4954" s="14"/>
      <c r="I4954" s="14"/>
      <c r="J4954" s="14"/>
      <c r="K4954" s="14"/>
      <c r="L4954" s="14"/>
      <c r="M4954" s="14"/>
      <c r="N4954" s="14"/>
      <c r="O4954" s="14"/>
      <c r="P4954" s="14"/>
      <c r="Q4954" s="14"/>
      <c r="R4954" s="4"/>
      <c r="S4954" s="4"/>
      <c r="T4954" s="4"/>
      <c r="U4954" s="4"/>
      <c r="V4954" s="4"/>
      <c r="W4954" s="4"/>
      <c r="X4954" s="4"/>
      <c r="Y4954" s="4"/>
      <c r="Z4954" s="4"/>
      <c r="AA4954" s="4"/>
      <c r="AB4954" s="8"/>
      <c r="AC4954" s="8"/>
      <c r="AD4954" s="8"/>
      <c r="AE4954" s="8"/>
      <c r="AF4954" s="8"/>
      <c r="AG4954" s="8"/>
      <c r="AH4954" s="8"/>
      <c r="AI4954" s="8"/>
      <c r="AJ4954" s="8"/>
      <c r="AK4954" s="8"/>
      <c r="AL4954" s="8"/>
      <c r="AM4954" s="8"/>
      <c r="AN4954" s="8"/>
      <c r="AO4954" s="8"/>
      <c r="AP4954" s="15"/>
      <c r="AQ4954" s="15"/>
      <c r="AR4954" s="15"/>
      <c r="AS4954" s="15"/>
      <c r="AT4954" s="15"/>
      <c r="AU4954" s="15"/>
      <c r="AV4954" s="15"/>
      <c r="AW4954" s="15"/>
      <c r="AX4954" s="15"/>
      <c r="AY4954" s="15"/>
    </row>
    <row r="4955" spans="1:51" ht="15" customHeight="1" x14ac:dyDescent="0.2">
      <c r="A4955" s="1"/>
      <c r="B4955" s="16">
        <v>1</v>
      </c>
      <c r="C4955" s="303" t="s">
        <v>48</v>
      </c>
      <c r="D4955" s="18"/>
      <c r="E4955" s="14"/>
      <c r="F4955" s="14"/>
      <c r="G4955" s="14"/>
      <c r="H4955" s="14"/>
      <c r="I4955" s="14"/>
      <c r="J4955" s="14"/>
      <c r="K4955" s="14"/>
      <c r="L4955" s="14"/>
      <c r="M4955" s="14"/>
      <c r="N4955" s="14"/>
      <c r="O4955" s="14"/>
      <c r="P4955" s="14"/>
      <c r="Q4955" s="14"/>
      <c r="R4955" s="4"/>
      <c r="S4955" s="4"/>
      <c r="T4955" s="4"/>
      <c r="U4955" s="4"/>
      <c r="V4955" s="4"/>
      <c r="W4955" s="4"/>
      <c r="X4955" s="4"/>
      <c r="Y4955" s="4"/>
      <c r="Z4955" s="4"/>
      <c r="AA4955" s="4"/>
      <c r="AB4955" s="8"/>
      <c r="AC4955" s="8"/>
      <c r="AD4955" s="8"/>
      <c r="AE4955" s="8"/>
      <c r="AF4955" s="8"/>
      <c r="AG4955" s="8"/>
      <c r="AH4955" s="8"/>
      <c r="AI4955" s="8"/>
      <c r="AJ4955" s="8"/>
      <c r="AK4955" s="8"/>
      <c r="AL4955" s="8"/>
      <c r="AM4955" s="8"/>
      <c r="AN4955" s="8"/>
      <c r="AO4955" s="8"/>
      <c r="AP4955" s="15"/>
      <c r="AQ4955" s="15"/>
      <c r="AR4955" s="15"/>
      <c r="AS4955" s="15"/>
      <c r="AT4955" s="15"/>
      <c r="AU4955" s="15"/>
      <c r="AV4955" s="15"/>
      <c r="AW4955" s="15"/>
      <c r="AX4955" s="15"/>
      <c r="AY4955" s="15"/>
    </row>
    <row r="4956" spans="1:51" ht="15" customHeight="1" x14ac:dyDescent="0.2">
      <c r="A4956" s="19"/>
      <c r="B4956" s="20">
        <v>2</v>
      </c>
      <c r="C4956" s="293" t="s">
        <v>49</v>
      </c>
      <c r="D4956" s="18"/>
      <c r="E4956" s="14"/>
      <c r="F4956" s="14"/>
      <c r="G4956" s="14"/>
      <c r="H4956" s="14"/>
      <c r="I4956" s="14"/>
      <c r="J4956" s="14"/>
      <c r="K4956" s="14"/>
      <c r="L4956" s="14"/>
      <c r="M4956" s="14"/>
      <c r="N4956" s="14"/>
      <c r="O4956" s="14"/>
      <c r="P4956" s="14"/>
      <c r="Q4956" s="14"/>
      <c r="R4956" s="4"/>
      <c r="S4956" s="4"/>
      <c r="T4956" s="4"/>
      <c r="U4956" s="4"/>
      <c r="V4956" s="4"/>
      <c r="W4956" s="4"/>
      <c r="X4956" s="4"/>
      <c r="Y4956" s="4"/>
      <c r="Z4956" s="4"/>
      <c r="AA4956" s="4"/>
      <c r="AB4956" s="8"/>
      <c r="AC4956" s="8"/>
      <c r="AD4956" s="8"/>
      <c r="AE4956" s="8"/>
      <c r="AF4956" s="8">
        <v>1</v>
      </c>
      <c r="AG4956" s="8">
        <v>1</v>
      </c>
      <c r="AH4956" s="8"/>
      <c r="AI4956" s="8"/>
      <c r="AJ4956" s="8"/>
      <c r="AK4956" s="8"/>
      <c r="AL4956" s="8"/>
      <c r="AM4956" s="8"/>
      <c r="AN4956" s="8"/>
      <c r="AO4956" s="8"/>
      <c r="AP4956" s="15"/>
      <c r="AQ4956" s="15"/>
      <c r="AR4956" s="15"/>
      <c r="AS4956" s="15"/>
      <c r="AT4956" s="15"/>
      <c r="AU4956" s="15"/>
      <c r="AV4956" s="15"/>
      <c r="AW4956" s="15"/>
      <c r="AX4956" s="15"/>
      <c r="AY4956" s="15"/>
    </row>
    <row r="4957" spans="1:51" ht="15" customHeight="1" x14ac:dyDescent="0.2">
      <c r="A4957" s="1"/>
      <c r="B4957" s="16">
        <v>3</v>
      </c>
      <c r="C4957" s="293" t="s">
        <v>54</v>
      </c>
      <c r="D4957" s="18"/>
      <c r="E4957" s="14"/>
      <c r="F4957" s="14"/>
      <c r="G4957" s="14"/>
      <c r="H4957" s="14"/>
      <c r="I4957" s="14"/>
      <c r="J4957" s="14"/>
      <c r="K4957" s="14"/>
      <c r="L4957" s="14"/>
      <c r="M4957" s="14"/>
      <c r="N4957" s="14"/>
      <c r="O4957" s="14"/>
      <c r="P4957" s="14"/>
      <c r="Q4957" s="14"/>
      <c r="R4957" s="4"/>
      <c r="S4957" s="4"/>
      <c r="T4957" s="4"/>
      <c r="U4957" s="4"/>
      <c r="V4957" s="4"/>
      <c r="W4957" s="4"/>
      <c r="X4957" s="4"/>
      <c r="Y4957" s="4"/>
      <c r="Z4957" s="4"/>
      <c r="AA4957" s="4"/>
      <c r="AB4957" s="8">
        <v>5</v>
      </c>
      <c r="AC4957" s="8"/>
      <c r="AD4957" s="8"/>
      <c r="AE4957" s="8"/>
      <c r="AF4957" s="8"/>
      <c r="AG4957" s="8"/>
      <c r="AH4957" s="8"/>
      <c r="AI4957" s="8"/>
      <c r="AJ4957" s="8"/>
      <c r="AK4957" s="8"/>
      <c r="AL4957" s="8"/>
      <c r="AM4957" s="8"/>
      <c r="AN4957" s="8"/>
      <c r="AO4957" s="8"/>
      <c r="AP4957" s="15"/>
      <c r="AQ4957" s="15"/>
      <c r="AR4957" s="15"/>
      <c r="AS4957" s="15"/>
      <c r="AT4957" s="15"/>
      <c r="AU4957" s="15"/>
      <c r="AV4957" s="15"/>
      <c r="AW4957" s="15"/>
      <c r="AX4957" s="15"/>
      <c r="AY4957" s="15"/>
    </row>
    <row r="4958" spans="1:51" ht="15" customHeight="1" x14ac:dyDescent="0.2">
      <c r="A4958" s="1"/>
      <c r="B4958" s="16">
        <v>4</v>
      </c>
      <c r="C4958" s="293" t="s">
        <v>540</v>
      </c>
      <c r="D4958" s="18"/>
      <c r="E4958" s="14">
        <v>5</v>
      </c>
      <c r="F4958" s="14">
        <v>10</v>
      </c>
      <c r="G4958" s="14">
        <v>3</v>
      </c>
      <c r="H4958" s="14"/>
      <c r="I4958" s="14"/>
      <c r="J4958" s="14"/>
      <c r="K4958" s="14"/>
      <c r="L4958" s="14"/>
      <c r="M4958" s="14"/>
      <c r="N4958" s="14"/>
      <c r="O4958" s="14"/>
      <c r="P4958" s="14"/>
      <c r="Q4958" s="14"/>
      <c r="R4958" s="4"/>
      <c r="S4958" s="4"/>
      <c r="T4958" s="4"/>
      <c r="U4958" s="4"/>
      <c r="V4958" s="4"/>
      <c r="W4958" s="4"/>
      <c r="X4958" s="4"/>
      <c r="Y4958" s="4"/>
      <c r="Z4958" s="4"/>
      <c r="AA4958" s="4"/>
      <c r="AB4958" s="8"/>
      <c r="AC4958" s="8"/>
      <c r="AD4958" s="8"/>
      <c r="AE4958" s="8"/>
      <c r="AF4958" s="8"/>
      <c r="AG4958" s="8"/>
      <c r="AH4958" s="8"/>
      <c r="AI4958" s="8"/>
      <c r="AJ4958" s="8"/>
      <c r="AK4958" s="8"/>
      <c r="AL4958" s="8"/>
      <c r="AM4958" s="8"/>
      <c r="AN4958" s="8"/>
      <c r="AO4958" s="8"/>
      <c r="AP4958" s="15"/>
      <c r="AQ4958" s="15"/>
      <c r="AR4958" s="15"/>
      <c r="AS4958" s="15"/>
      <c r="AT4958" s="15"/>
      <c r="AU4958" s="15"/>
      <c r="AV4958" s="15"/>
      <c r="AW4958" s="15"/>
      <c r="AX4958" s="15"/>
      <c r="AY4958" s="15"/>
    </row>
    <row r="4959" spans="1:51" ht="15" customHeight="1" x14ac:dyDescent="0.2">
      <c r="A4959" s="1"/>
      <c r="B4959" s="21">
        <v>5</v>
      </c>
      <c r="C4959" s="293" t="s">
        <v>560</v>
      </c>
      <c r="D4959" s="18"/>
      <c r="E4959" s="14"/>
      <c r="F4959" s="14">
        <v>6</v>
      </c>
      <c r="G4959" s="14"/>
      <c r="H4959" s="14"/>
      <c r="I4959" s="14"/>
      <c r="J4959" s="14"/>
      <c r="K4959" s="14"/>
      <c r="L4959" s="14"/>
      <c r="M4959" s="14"/>
      <c r="N4959" s="14"/>
      <c r="O4959" s="14"/>
      <c r="P4959" s="14"/>
      <c r="Q4959" s="14"/>
      <c r="R4959" s="4"/>
      <c r="S4959" s="4"/>
      <c r="T4959" s="4"/>
      <c r="U4959" s="4"/>
      <c r="V4959" s="4"/>
      <c r="W4959" s="4"/>
      <c r="X4959" s="4"/>
      <c r="Y4959" s="4"/>
      <c r="Z4959" s="4"/>
      <c r="AA4959" s="4">
        <v>3</v>
      </c>
      <c r="AB4959" s="8"/>
      <c r="AC4959" s="8"/>
      <c r="AD4959" s="8"/>
      <c r="AE4959" s="8"/>
      <c r="AF4959" s="8"/>
      <c r="AG4959" s="8"/>
      <c r="AH4959" s="8"/>
      <c r="AI4959" s="8"/>
      <c r="AJ4959" s="8"/>
      <c r="AK4959" s="8">
        <v>6</v>
      </c>
      <c r="AL4959" s="8"/>
      <c r="AM4959" s="8"/>
      <c r="AN4959" s="8"/>
      <c r="AO4959" s="8"/>
      <c r="AP4959" s="15"/>
      <c r="AQ4959" s="15"/>
      <c r="AR4959" s="15"/>
      <c r="AS4959" s="15"/>
      <c r="AT4959" s="15"/>
      <c r="AU4959" s="15"/>
      <c r="AV4959" s="15"/>
      <c r="AW4959" s="15"/>
      <c r="AX4959" s="15"/>
      <c r="AY4959" s="15"/>
    </row>
    <row r="4960" spans="1:51" ht="15" customHeight="1" x14ac:dyDescent="0.2">
      <c r="A4960" s="22"/>
      <c r="B4960" s="23">
        <v>6</v>
      </c>
      <c r="C4960" s="292" t="s">
        <v>561</v>
      </c>
      <c r="D4960" s="18"/>
      <c r="E4960" s="14"/>
      <c r="F4960" s="14"/>
      <c r="G4960" s="14"/>
      <c r="H4960" s="14"/>
      <c r="I4960" s="14"/>
      <c r="J4960" s="14"/>
      <c r="K4960" s="14"/>
      <c r="L4960" s="14"/>
      <c r="M4960" s="14"/>
      <c r="N4960" s="14"/>
      <c r="O4960" s="14"/>
      <c r="P4960" s="14"/>
      <c r="Q4960" s="14"/>
      <c r="R4960" s="4"/>
      <c r="S4960" s="4"/>
      <c r="T4960" s="4"/>
      <c r="U4960" s="4"/>
      <c r="V4960" s="4"/>
      <c r="W4960" s="4"/>
      <c r="X4960" s="4"/>
      <c r="Y4960" s="4"/>
      <c r="Z4960" s="4"/>
      <c r="AA4960" s="4"/>
      <c r="AB4960" s="8"/>
      <c r="AC4960" s="8"/>
      <c r="AD4960" s="8"/>
      <c r="AE4960" s="8"/>
      <c r="AF4960" s="8"/>
      <c r="AG4960" s="8"/>
      <c r="AH4960" s="8"/>
      <c r="AI4960" s="8"/>
      <c r="AJ4960" s="8"/>
      <c r="AK4960" s="8"/>
      <c r="AL4960" s="8"/>
      <c r="AM4960" s="8"/>
      <c r="AN4960" s="8"/>
      <c r="AO4960" s="8"/>
      <c r="AP4960" s="15"/>
      <c r="AQ4960" s="15"/>
      <c r="AR4960" s="15"/>
      <c r="AS4960" s="15"/>
      <c r="AT4960" s="15"/>
      <c r="AU4960" s="15"/>
      <c r="AV4960" s="15"/>
      <c r="AW4960" s="15"/>
      <c r="AX4960" s="15"/>
      <c r="AY4960" s="15"/>
    </row>
    <row r="4961" spans="1:51" ht="15" customHeight="1" x14ac:dyDescent="0.2">
      <c r="A4961" s="24"/>
      <c r="B4961" s="25"/>
      <c r="C4961" s="293" t="s">
        <v>562</v>
      </c>
      <c r="D4961" s="18"/>
      <c r="E4961" s="14">
        <v>10</v>
      </c>
      <c r="F4961" s="14">
        <v>5</v>
      </c>
      <c r="G4961" s="14"/>
      <c r="H4961" s="14"/>
      <c r="I4961" s="14"/>
      <c r="J4961" s="14"/>
      <c r="K4961" s="14"/>
      <c r="L4961" s="14"/>
      <c r="M4961" s="14"/>
      <c r="N4961" s="14"/>
      <c r="O4961" s="14"/>
      <c r="P4961" s="14"/>
      <c r="Q4961" s="14"/>
      <c r="R4961" s="4"/>
      <c r="S4961" s="4"/>
      <c r="T4961" s="4"/>
      <c r="U4961" s="4"/>
      <c r="V4961" s="4"/>
      <c r="W4961" s="4"/>
      <c r="X4961" s="4"/>
      <c r="Y4961" s="4"/>
      <c r="Z4961" s="4"/>
      <c r="AA4961" s="4"/>
      <c r="AB4961" s="8"/>
      <c r="AC4961" s="8"/>
      <c r="AD4961" s="8"/>
      <c r="AE4961" s="8"/>
      <c r="AF4961" s="8"/>
      <c r="AG4961" s="8"/>
      <c r="AH4961" s="8"/>
      <c r="AI4961" s="8"/>
      <c r="AJ4961" s="8"/>
      <c r="AK4961" s="8"/>
      <c r="AL4961" s="8"/>
      <c r="AM4961" s="8"/>
      <c r="AN4961" s="8"/>
      <c r="AO4961" s="8"/>
      <c r="AP4961" s="15"/>
      <c r="AQ4961" s="15"/>
      <c r="AR4961" s="15"/>
      <c r="AS4961" s="15"/>
      <c r="AT4961" s="15"/>
      <c r="AU4961" s="9"/>
      <c r="AV4961" s="15"/>
      <c r="AW4961" s="15"/>
      <c r="AX4961" s="15"/>
      <c r="AY4961" s="15"/>
    </row>
    <row r="4962" spans="1:51" ht="15" customHeight="1" x14ac:dyDescent="0.2">
      <c r="A4962" s="1"/>
      <c r="B4962" s="24"/>
      <c r="C4962" s="293" t="s">
        <v>535</v>
      </c>
      <c r="D4962" s="18"/>
      <c r="E4962" s="14"/>
      <c r="F4962" s="14"/>
      <c r="G4962" s="14"/>
      <c r="H4962" s="14"/>
      <c r="I4962" s="14"/>
      <c r="J4962" s="14"/>
      <c r="K4962" s="14"/>
      <c r="L4962" s="14"/>
      <c r="M4962" s="14"/>
      <c r="N4962" s="14"/>
      <c r="O4962" s="14"/>
      <c r="P4962" s="14"/>
      <c r="Q4962" s="14"/>
      <c r="R4962" s="4"/>
      <c r="S4962" s="4"/>
      <c r="T4962" s="4"/>
      <c r="U4962" s="4"/>
      <c r="V4962" s="4"/>
      <c r="W4962" s="4"/>
      <c r="X4962" s="4"/>
      <c r="Y4962" s="4"/>
      <c r="Z4962" s="4"/>
      <c r="AA4962" s="4"/>
      <c r="AB4962" s="8">
        <v>10</v>
      </c>
      <c r="AC4962" s="8"/>
      <c r="AD4962" s="8"/>
      <c r="AE4962" s="8"/>
      <c r="AF4962" s="8"/>
      <c r="AG4962" s="8"/>
      <c r="AH4962" s="8"/>
      <c r="AI4962" s="8"/>
      <c r="AJ4962" s="8"/>
      <c r="AK4962" s="8"/>
      <c r="AL4962" s="8"/>
      <c r="AM4962" s="8"/>
      <c r="AN4962" s="8"/>
      <c r="AO4962" s="8"/>
      <c r="AP4962" s="15"/>
      <c r="AQ4962" s="15"/>
      <c r="AR4962" s="15"/>
      <c r="AS4962" s="15"/>
      <c r="AT4962" s="15"/>
      <c r="AU4962" s="15"/>
      <c r="AV4962" s="15"/>
      <c r="AW4962" s="15"/>
      <c r="AX4962" s="15"/>
      <c r="AY4962" s="15"/>
    </row>
    <row r="4963" spans="1:51" ht="15" customHeight="1" x14ac:dyDescent="0.2">
      <c r="A4963" s="1"/>
      <c r="B4963" s="26">
        <v>7</v>
      </c>
      <c r="C4963" s="293" t="s">
        <v>55</v>
      </c>
      <c r="D4963" s="18"/>
      <c r="E4963" s="14"/>
      <c r="F4963" s="14"/>
      <c r="G4963" s="14"/>
      <c r="H4963" s="14"/>
      <c r="I4963" s="14"/>
      <c r="J4963" s="14"/>
      <c r="K4963" s="14">
        <v>3</v>
      </c>
      <c r="L4963" s="14"/>
      <c r="M4963" s="14"/>
      <c r="N4963" s="14"/>
      <c r="O4963" s="14"/>
      <c r="P4963" s="14"/>
      <c r="Q4963" s="14"/>
      <c r="R4963" s="4"/>
      <c r="S4963" s="4"/>
      <c r="T4963" s="4"/>
      <c r="U4963" s="4"/>
      <c r="V4963" s="4"/>
      <c r="W4963" s="4"/>
      <c r="X4963" s="4"/>
      <c r="Y4963" s="4"/>
      <c r="Z4963" s="4"/>
      <c r="AA4963" s="4"/>
      <c r="AB4963" s="8"/>
      <c r="AC4963" s="8"/>
      <c r="AD4963" s="8"/>
      <c r="AE4963" s="8"/>
      <c r="AF4963" s="8"/>
      <c r="AG4963" s="8"/>
      <c r="AH4963" s="8"/>
      <c r="AI4963" s="8"/>
      <c r="AJ4963" s="8"/>
      <c r="AK4963" s="8"/>
      <c r="AL4963" s="8"/>
      <c r="AM4963" s="8"/>
      <c r="AN4963" s="8"/>
      <c r="AO4963" s="8"/>
      <c r="AP4963" s="15"/>
      <c r="AQ4963" s="15"/>
      <c r="AR4963" s="15"/>
      <c r="AS4963" s="15"/>
      <c r="AT4963" s="15"/>
      <c r="AU4963" s="15"/>
      <c r="AV4963" s="15"/>
      <c r="AW4963" s="15"/>
      <c r="AX4963" s="15"/>
      <c r="AY4963" s="15"/>
    </row>
    <row r="4964" spans="1:51" ht="15" customHeight="1" x14ac:dyDescent="0.2">
      <c r="A4964" s="1">
        <v>4500</v>
      </c>
      <c r="B4964" s="26">
        <v>8</v>
      </c>
      <c r="C4964" s="334" t="s">
        <v>563</v>
      </c>
      <c r="D4964" s="18"/>
      <c r="E4964" s="14"/>
      <c r="F4964" s="14"/>
      <c r="G4964" s="14"/>
      <c r="H4964" s="14"/>
      <c r="I4964" s="14"/>
      <c r="J4964" s="14"/>
      <c r="K4964" s="14">
        <v>1</v>
      </c>
      <c r="L4964" s="14"/>
      <c r="M4964" s="14"/>
      <c r="N4964" s="14"/>
      <c r="O4964" s="14"/>
      <c r="P4964" s="14"/>
      <c r="Q4964" s="14"/>
      <c r="R4964" s="4"/>
      <c r="S4964" s="4"/>
      <c r="T4964" s="4"/>
      <c r="U4964" s="4">
        <v>1</v>
      </c>
      <c r="V4964" s="4"/>
      <c r="W4964" s="4"/>
      <c r="X4964" s="4"/>
      <c r="Y4964" s="4"/>
      <c r="Z4964" s="4"/>
      <c r="AA4964" s="4"/>
      <c r="AB4964" s="8"/>
      <c r="AC4964" s="8"/>
      <c r="AD4964" s="8"/>
      <c r="AE4964" s="8"/>
      <c r="AF4964" s="8"/>
      <c r="AG4964" s="8"/>
      <c r="AH4964" s="8"/>
      <c r="AI4964" s="8"/>
      <c r="AJ4964" s="8">
        <v>1</v>
      </c>
      <c r="AK4964" s="8"/>
      <c r="AL4964" s="8"/>
      <c r="AM4964" s="8"/>
      <c r="AN4964" s="8"/>
      <c r="AO4964" s="8"/>
      <c r="AP4964" s="15"/>
      <c r="AQ4964" s="15"/>
      <c r="AR4964" s="15"/>
      <c r="AS4964" s="15"/>
      <c r="AT4964" s="15"/>
      <c r="AU4964" s="15"/>
      <c r="AV4964" s="15"/>
      <c r="AW4964" s="15"/>
      <c r="AX4964" s="15"/>
      <c r="AY4964" s="15"/>
    </row>
    <row r="4965" spans="1:51" ht="15" customHeight="1" x14ac:dyDescent="0.2">
      <c r="A4965" s="1"/>
      <c r="B4965" s="26">
        <v>9</v>
      </c>
      <c r="C4965" s="293" t="s">
        <v>564</v>
      </c>
      <c r="D4965" s="18"/>
      <c r="E4965" s="14"/>
      <c r="F4965" s="14"/>
      <c r="G4965" s="14"/>
      <c r="H4965" s="14"/>
      <c r="I4965" s="14"/>
      <c r="J4965" s="14"/>
      <c r="K4965" s="14"/>
      <c r="L4965" s="14"/>
      <c r="M4965" s="14"/>
      <c r="N4965" s="14"/>
      <c r="O4965" s="14"/>
      <c r="P4965" s="14"/>
      <c r="Q4965" s="14"/>
      <c r="R4965" s="4"/>
      <c r="S4965" s="4"/>
      <c r="T4965" s="4"/>
      <c r="U4965" s="4"/>
      <c r="V4965" s="4"/>
      <c r="W4965" s="4"/>
      <c r="X4965" s="4"/>
      <c r="Y4965" s="4"/>
      <c r="Z4965" s="4"/>
      <c r="AA4965" s="4"/>
      <c r="AB4965" s="8"/>
      <c r="AC4965" s="8"/>
      <c r="AD4965" s="8"/>
      <c r="AE4965" s="8"/>
      <c r="AF4965" s="8"/>
      <c r="AG4965" s="8">
        <v>1</v>
      </c>
      <c r="AH4965" s="8">
        <v>1</v>
      </c>
      <c r="AI4965" s="8"/>
      <c r="AJ4965" s="8"/>
      <c r="AK4965" s="8"/>
      <c r="AL4965" s="8"/>
      <c r="AM4965" s="8"/>
      <c r="AN4965" s="8"/>
      <c r="AO4965" s="8">
        <v>4</v>
      </c>
      <c r="AP4965" s="15"/>
      <c r="AQ4965" s="15"/>
      <c r="AR4965" s="15"/>
      <c r="AS4965" s="15"/>
      <c r="AT4965" s="15"/>
      <c r="AU4965" s="15"/>
      <c r="AV4965" s="15"/>
      <c r="AW4965" s="15"/>
      <c r="AX4965" s="15"/>
      <c r="AY4965" s="15"/>
    </row>
    <row r="4966" spans="1:51" ht="15" customHeight="1" x14ac:dyDescent="0.2">
      <c r="A4966" s="1"/>
      <c r="B4966" s="24"/>
      <c r="C4966" s="17"/>
      <c r="D4966" s="18"/>
      <c r="E4966" s="14"/>
      <c r="F4966" s="14"/>
      <c r="G4966" s="14"/>
      <c r="H4966" s="14"/>
      <c r="I4966" s="14"/>
      <c r="J4966" s="14"/>
      <c r="K4966" s="14"/>
      <c r="L4966" s="14"/>
      <c r="M4966" s="14"/>
      <c r="N4966" s="14"/>
      <c r="O4966" s="14"/>
      <c r="P4966" s="14"/>
      <c r="Q4966" s="14"/>
      <c r="R4966" s="4"/>
      <c r="S4966" s="4"/>
      <c r="T4966" s="4"/>
      <c r="U4966" s="4"/>
      <c r="V4966" s="4"/>
      <c r="W4966" s="4"/>
      <c r="X4966" s="4"/>
      <c r="Y4966" s="4"/>
      <c r="Z4966" s="4"/>
      <c r="AA4966" s="4"/>
      <c r="AB4966" s="8"/>
      <c r="AC4966" s="28"/>
      <c r="AD4966" s="8"/>
      <c r="AE4966" s="8"/>
      <c r="AF4966" s="8"/>
      <c r="AG4966" s="8"/>
      <c r="AH4966" s="8"/>
      <c r="AI4966" s="8"/>
      <c r="AJ4966" s="8"/>
      <c r="AK4966" s="8"/>
      <c r="AL4966" s="8"/>
      <c r="AM4966" s="8"/>
      <c r="AN4966" s="8"/>
      <c r="AO4966" s="8"/>
      <c r="AP4966" s="15"/>
      <c r="AQ4966" s="15"/>
      <c r="AR4966" s="15"/>
      <c r="AS4966" s="15"/>
      <c r="AT4966" s="15"/>
      <c r="AU4966" s="15"/>
      <c r="AV4966" s="15"/>
      <c r="AW4966" s="15"/>
      <c r="AX4966" s="15"/>
      <c r="AY4966" s="15"/>
    </row>
    <row r="4967" spans="1:51" ht="15" customHeight="1" x14ac:dyDescent="0.2">
      <c r="A4967" s="22"/>
      <c r="B4967" s="29">
        <v>10</v>
      </c>
      <c r="C4967" s="17"/>
      <c r="D4967" s="18"/>
      <c r="E4967" s="14"/>
      <c r="F4967" s="14"/>
      <c r="G4967" s="14"/>
      <c r="H4967" s="14"/>
      <c r="I4967" s="14"/>
      <c r="J4967" s="14"/>
      <c r="K4967" s="14"/>
      <c r="L4967" s="14"/>
      <c r="M4967" s="14"/>
      <c r="N4967" s="14"/>
      <c r="O4967" s="14"/>
      <c r="P4967" s="14"/>
      <c r="Q4967" s="14"/>
      <c r="R4967" s="4"/>
      <c r="S4967" s="4"/>
      <c r="T4967" s="4"/>
      <c r="U4967" s="4"/>
      <c r="V4967" s="4"/>
      <c r="W4967" s="4"/>
      <c r="X4967" s="4"/>
      <c r="Y4967" s="4"/>
      <c r="Z4967" s="4"/>
      <c r="AA4967" s="4"/>
      <c r="AB4967" s="8"/>
      <c r="AC4967" s="8"/>
      <c r="AD4967" s="8"/>
      <c r="AE4967" s="8"/>
      <c r="AF4967" s="8"/>
      <c r="AG4967" s="8"/>
      <c r="AH4967" s="8"/>
      <c r="AI4967" s="8"/>
      <c r="AJ4967" s="8"/>
      <c r="AK4967" s="8"/>
      <c r="AL4967" s="8"/>
      <c r="AM4967" s="8"/>
      <c r="AN4967" s="8"/>
      <c r="AO4967" s="8"/>
      <c r="AP4967" s="15"/>
      <c r="AQ4967" s="15"/>
      <c r="AR4967" s="15"/>
      <c r="AS4967" s="15"/>
      <c r="AT4967" s="15"/>
      <c r="AU4967" s="15"/>
      <c r="AV4967" s="15"/>
      <c r="AW4967" s="15"/>
      <c r="AX4967" s="15"/>
      <c r="AY4967" s="15"/>
    </row>
    <row r="4968" spans="1:51" ht="15" customHeight="1" x14ac:dyDescent="0.2">
      <c r="A4968" s="1"/>
      <c r="B4968" s="30">
        <v>11</v>
      </c>
      <c r="C4968" s="17"/>
      <c r="D4968" s="18"/>
      <c r="E4968" s="14"/>
      <c r="F4968" s="14"/>
      <c r="G4968" s="14"/>
      <c r="H4968" s="14"/>
      <c r="I4968" s="14"/>
      <c r="J4968" s="14"/>
      <c r="K4968" s="14"/>
      <c r="L4968" s="14"/>
      <c r="M4968" s="14"/>
      <c r="N4968" s="14"/>
      <c r="O4968" s="14"/>
      <c r="P4968" s="14"/>
      <c r="Q4968" s="14"/>
      <c r="R4968" s="4"/>
      <c r="S4968" s="4"/>
      <c r="T4968" s="4"/>
      <c r="U4968" s="4"/>
      <c r="V4968" s="4"/>
      <c r="W4968" s="4"/>
      <c r="X4968" s="4"/>
      <c r="Y4968" s="4"/>
      <c r="Z4968" s="4"/>
      <c r="AA4968" s="4"/>
      <c r="AB4968" s="8"/>
      <c r="AC4968" s="8"/>
      <c r="AD4968" s="8"/>
      <c r="AE4968" s="8"/>
      <c r="AF4968" s="8"/>
      <c r="AG4968" s="8"/>
      <c r="AH4968" s="8"/>
      <c r="AI4968" s="8"/>
      <c r="AJ4968" s="8"/>
      <c r="AK4968" s="8"/>
      <c r="AL4968" s="8"/>
      <c r="AM4968" s="8"/>
      <c r="AN4968" s="8"/>
      <c r="AO4968" s="8"/>
      <c r="AP4968" s="15"/>
      <c r="AQ4968" s="15"/>
      <c r="AR4968" s="15"/>
      <c r="AS4968" s="15"/>
      <c r="AT4968" s="15"/>
      <c r="AU4968" s="15"/>
      <c r="AV4968" s="15"/>
      <c r="AW4968" s="15"/>
      <c r="AX4968" s="15"/>
      <c r="AY4968" s="15"/>
    </row>
    <row r="4969" spans="1:51" ht="15" customHeight="1" x14ac:dyDescent="0.2">
      <c r="A4969" s="1"/>
      <c r="B4969" s="31">
        <v>12</v>
      </c>
      <c r="C4969" s="17"/>
      <c r="D4969" s="18"/>
      <c r="E4969" s="14"/>
      <c r="F4969" s="14"/>
      <c r="G4969" s="14"/>
      <c r="H4969" s="14"/>
      <c r="I4969" s="14"/>
      <c r="J4969" s="14"/>
      <c r="K4969" s="14"/>
      <c r="L4969" s="14"/>
      <c r="M4969" s="14"/>
      <c r="N4969" s="14"/>
      <c r="O4969" s="14"/>
      <c r="P4969" s="14"/>
      <c r="Q4969" s="14"/>
      <c r="R4969" s="4"/>
      <c r="S4969" s="4"/>
      <c r="T4969" s="4"/>
      <c r="U4969" s="4"/>
      <c r="V4969" s="4"/>
      <c r="W4969" s="4"/>
      <c r="X4969" s="4"/>
      <c r="Y4969" s="4"/>
      <c r="Z4969" s="4"/>
      <c r="AA4969" s="4"/>
      <c r="AB4969" s="8"/>
      <c r="AC4969" s="8"/>
      <c r="AD4969" s="8"/>
      <c r="AE4969" s="8"/>
      <c r="AF4969" s="8"/>
      <c r="AG4969" s="8"/>
      <c r="AH4969" s="8"/>
      <c r="AI4969" s="8"/>
      <c r="AJ4969" s="8"/>
      <c r="AK4969" s="8"/>
      <c r="AL4969" s="8"/>
      <c r="AM4969" s="8"/>
      <c r="AN4969" s="8"/>
      <c r="AO4969" s="8"/>
      <c r="AP4969" s="15"/>
      <c r="AQ4969" s="15"/>
      <c r="AR4969" s="15"/>
      <c r="AS4969" s="15"/>
      <c r="AT4969" s="9"/>
      <c r="AU4969" s="15"/>
      <c r="AV4969" s="15"/>
      <c r="AW4969" s="15"/>
      <c r="AX4969" s="15"/>
      <c r="AY4969" s="15"/>
    </row>
    <row r="4970" spans="1:51" ht="15" customHeight="1" x14ac:dyDescent="0.2">
      <c r="A4970" s="1"/>
      <c r="B4970" s="31">
        <v>13</v>
      </c>
      <c r="C4970" s="17" t="s">
        <v>61</v>
      </c>
      <c r="D4970" s="18"/>
      <c r="E4970" s="14"/>
      <c r="F4970" s="14"/>
      <c r="G4970" s="14"/>
      <c r="H4970" s="14"/>
      <c r="I4970" s="14"/>
      <c r="J4970" s="14"/>
      <c r="K4970" s="14"/>
      <c r="L4970" s="14"/>
      <c r="M4970" s="14"/>
      <c r="N4970" s="14"/>
      <c r="O4970" s="14"/>
      <c r="P4970" s="14"/>
      <c r="Q4970" s="14"/>
      <c r="R4970" s="4"/>
      <c r="S4970" s="4"/>
      <c r="T4970" s="4"/>
      <c r="U4970" s="4"/>
      <c r="V4970" s="4"/>
      <c r="W4970" s="4"/>
      <c r="X4970" s="4"/>
      <c r="Y4970" s="4"/>
      <c r="Z4970" s="4"/>
      <c r="AA4970" s="4"/>
      <c r="AB4970" s="8"/>
      <c r="AC4970" s="8"/>
      <c r="AD4970" s="8"/>
      <c r="AE4970" s="8"/>
      <c r="AF4970" s="8"/>
      <c r="AG4970" s="8"/>
      <c r="AH4970" s="8"/>
      <c r="AI4970" s="8"/>
      <c r="AJ4970" s="8"/>
      <c r="AK4970" s="8"/>
      <c r="AL4970" s="8"/>
      <c r="AM4970" s="8"/>
      <c r="AN4970" s="8"/>
      <c r="AO4970" s="8"/>
      <c r="AP4970" s="15"/>
      <c r="AQ4970" s="15"/>
      <c r="AR4970" s="15"/>
      <c r="AS4970" s="15"/>
      <c r="AT4970" s="15"/>
      <c r="AU4970" s="15"/>
      <c r="AV4970" s="15"/>
      <c r="AW4970" s="15"/>
      <c r="AX4970" s="15"/>
      <c r="AY4970" s="15"/>
    </row>
    <row r="4971" spans="1:51" ht="15" customHeight="1" x14ac:dyDescent="0.2">
      <c r="A4971" s="1"/>
      <c r="B4971" s="31">
        <v>14</v>
      </c>
      <c r="C4971" s="293" t="s">
        <v>62</v>
      </c>
      <c r="D4971" s="18"/>
      <c r="E4971" s="14"/>
      <c r="F4971" s="14"/>
      <c r="G4971" s="14"/>
      <c r="H4971" s="14"/>
      <c r="I4971" s="14"/>
      <c r="J4971" s="14"/>
      <c r="K4971" s="14"/>
      <c r="L4971" s="14"/>
      <c r="M4971" s="14"/>
      <c r="N4971" s="14"/>
      <c r="O4971" s="14"/>
      <c r="P4971" s="14">
        <v>1</v>
      </c>
      <c r="Q4971" s="14"/>
      <c r="R4971" s="4"/>
      <c r="S4971" s="4"/>
      <c r="T4971" s="4"/>
      <c r="U4971" s="4"/>
      <c r="V4971" s="4"/>
      <c r="W4971" s="4"/>
      <c r="X4971" s="4"/>
      <c r="Y4971" s="4"/>
      <c r="Z4971" s="4"/>
      <c r="AA4971" s="4"/>
      <c r="AB4971" s="8">
        <v>5</v>
      </c>
      <c r="AC4971" s="8"/>
      <c r="AD4971" s="8"/>
      <c r="AE4971" s="8"/>
      <c r="AF4971" s="8"/>
      <c r="AG4971" s="8">
        <v>1</v>
      </c>
      <c r="AH4971" s="8">
        <v>1</v>
      </c>
      <c r="AI4971" s="8"/>
      <c r="AJ4971" s="8"/>
      <c r="AK4971" s="8"/>
      <c r="AL4971" s="8"/>
      <c r="AM4971" s="8"/>
      <c r="AN4971" s="8"/>
      <c r="AO4971" s="8"/>
      <c r="AP4971" s="15"/>
      <c r="AQ4971" s="15"/>
      <c r="AR4971" s="15"/>
      <c r="AS4971" s="15"/>
      <c r="AT4971" s="15"/>
      <c r="AU4971" s="15"/>
      <c r="AV4971" s="15"/>
      <c r="AW4971" s="15"/>
      <c r="AX4971" s="15"/>
      <c r="AY4971" s="15"/>
    </row>
    <row r="4972" spans="1:51" ht="15" customHeight="1" x14ac:dyDescent="0.2">
      <c r="A4972" s="1"/>
      <c r="B4972" s="31">
        <v>15</v>
      </c>
      <c r="C4972" s="17" t="s">
        <v>63</v>
      </c>
      <c r="D4972" s="18"/>
      <c r="E4972" s="14"/>
      <c r="F4972" s="14"/>
      <c r="G4972" s="14"/>
      <c r="H4972" s="14"/>
      <c r="I4972" s="14"/>
      <c r="J4972" s="14"/>
      <c r="K4972" s="14"/>
      <c r="L4972" s="14"/>
      <c r="M4972" s="14"/>
      <c r="N4972" s="14"/>
      <c r="O4972" s="14"/>
      <c r="P4972" s="14"/>
      <c r="Q4972" s="14"/>
      <c r="R4972" s="4"/>
      <c r="S4972" s="4"/>
      <c r="T4972" s="4"/>
      <c r="U4972" s="4"/>
      <c r="V4972" s="4"/>
      <c r="W4972" s="4"/>
      <c r="X4972" s="4"/>
      <c r="Y4972" s="4"/>
      <c r="Z4972" s="4"/>
      <c r="AA4972" s="4"/>
      <c r="AB4972" s="8"/>
      <c r="AC4972" s="8"/>
      <c r="AD4972" s="8"/>
      <c r="AE4972" s="8"/>
      <c r="AF4972" s="8"/>
      <c r="AG4972" s="8"/>
      <c r="AH4972" s="8"/>
      <c r="AI4972" s="8"/>
      <c r="AJ4972" s="8"/>
      <c r="AK4972" s="8"/>
      <c r="AL4972" s="8"/>
      <c r="AM4972" s="8"/>
      <c r="AN4972" s="8"/>
      <c r="AO4972" s="8"/>
      <c r="AP4972" s="15"/>
      <c r="AQ4972" s="15"/>
      <c r="AR4972" s="15"/>
      <c r="AS4972" s="15"/>
      <c r="AT4972" s="15"/>
      <c r="AU4972" s="9"/>
      <c r="AV4972" s="15"/>
      <c r="AW4972" s="15"/>
      <c r="AX4972" s="15"/>
      <c r="AY4972" s="15"/>
    </row>
    <row r="4973" spans="1:51" ht="15" customHeight="1" x14ac:dyDescent="0.2">
      <c r="A4973" s="1">
        <v>5100</v>
      </c>
      <c r="B4973" s="31">
        <v>16</v>
      </c>
      <c r="C4973" s="293" t="s">
        <v>64</v>
      </c>
      <c r="D4973" s="18"/>
      <c r="E4973" s="14"/>
      <c r="F4973" s="14"/>
      <c r="G4973" s="14"/>
      <c r="H4973" s="14"/>
      <c r="I4973" s="14"/>
      <c r="J4973" s="14"/>
      <c r="K4973" s="14"/>
      <c r="L4973" s="14"/>
      <c r="M4973" s="14"/>
      <c r="N4973" s="14"/>
      <c r="O4973" s="14"/>
      <c r="P4973" s="14"/>
      <c r="Q4973" s="14"/>
      <c r="R4973" s="4"/>
      <c r="S4973" s="4"/>
      <c r="T4973" s="4"/>
      <c r="U4973" s="4"/>
      <c r="V4973" s="4"/>
      <c r="W4973" s="4"/>
      <c r="X4973" s="4"/>
      <c r="Y4973" s="4"/>
      <c r="Z4973" s="4"/>
      <c r="AA4973" s="4"/>
      <c r="AB4973" s="8">
        <v>3</v>
      </c>
      <c r="AC4973" s="8"/>
      <c r="AD4973" s="8"/>
      <c r="AE4973" s="8"/>
      <c r="AF4973" s="8"/>
      <c r="AG4973" s="8"/>
      <c r="AH4973" s="8"/>
      <c r="AI4973" s="8"/>
      <c r="AJ4973" s="8"/>
      <c r="AK4973" s="8"/>
      <c r="AL4973" s="8"/>
      <c r="AM4973" s="8"/>
      <c r="AN4973" s="8"/>
      <c r="AO4973" s="8"/>
      <c r="AP4973" s="15"/>
      <c r="AQ4973" s="15"/>
      <c r="AR4973" s="15"/>
      <c r="AS4973" s="15"/>
      <c r="AT4973" s="15"/>
      <c r="AU4973" s="15"/>
      <c r="AV4973" s="15"/>
      <c r="AW4973" s="15"/>
      <c r="AX4973" s="15"/>
      <c r="AY4973" s="15"/>
    </row>
    <row r="4974" spans="1:51" ht="15" customHeight="1" x14ac:dyDescent="0.2">
      <c r="A4974" s="1">
        <v>13400</v>
      </c>
      <c r="B4974" s="31">
        <v>17</v>
      </c>
      <c r="C4974" s="293" t="s">
        <v>65</v>
      </c>
      <c r="D4974" s="18"/>
      <c r="E4974" s="14">
        <v>8</v>
      </c>
      <c r="F4974" s="14">
        <v>3</v>
      </c>
      <c r="G4974" s="14">
        <v>3</v>
      </c>
      <c r="H4974" s="14"/>
      <c r="I4974" s="14"/>
      <c r="J4974" s="14"/>
      <c r="K4974" s="14"/>
      <c r="L4974" s="14"/>
      <c r="M4974" s="14"/>
      <c r="N4974" s="14"/>
      <c r="O4974" s="14"/>
      <c r="P4974" s="14"/>
      <c r="Q4974" s="14"/>
      <c r="R4974" s="4"/>
      <c r="S4974" s="4"/>
      <c r="T4974" s="4"/>
      <c r="U4974" s="4">
        <v>1</v>
      </c>
      <c r="V4974" s="4"/>
      <c r="W4974" s="4"/>
      <c r="X4974" s="4"/>
      <c r="Y4974" s="4"/>
      <c r="Z4974" s="4"/>
      <c r="AA4974" s="4"/>
      <c r="AB4974" s="8"/>
      <c r="AC4974" s="8"/>
      <c r="AD4974" s="8"/>
      <c r="AE4974" s="8"/>
      <c r="AF4974" s="8"/>
      <c r="AG4974" s="8"/>
      <c r="AH4974" s="8"/>
      <c r="AI4974" s="8"/>
      <c r="AJ4974" s="8"/>
      <c r="AK4974" s="8">
        <v>3</v>
      </c>
      <c r="AL4974" s="8">
        <v>3</v>
      </c>
      <c r="AM4974" s="8"/>
      <c r="AN4974" s="8"/>
      <c r="AO4974" s="8">
        <v>3</v>
      </c>
      <c r="AP4974" s="15"/>
      <c r="AQ4974" s="15"/>
      <c r="AR4974" s="15"/>
      <c r="AS4974" s="15"/>
      <c r="AT4974" s="15"/>
      <c r="AU4974" s="15"/>
      <c r="AV4974" s="15"/>
      <c r="AW4974" s="15"/>
      <c r="AX4974" s="15"/>
      <c r="AY4974" s="15"/>
    </row>
    <row r="4975" spans="1:51" ht="15" customHeight="1" x14ac:dyDescent="0.2">
      <c r="B4975" s="31">
        <v>18</v>
      </c>
      <c r="C4975" s="17" t="s">
        <v>66</v>
      </c>
      <c r="D4975" s="18"/>
      <c r="E4975" s="14"/>
      <c r="F4975" s="14"/>
      <c r="G4975" s="14"/>
      <c r="H4975" s="14"/>
      <c r="I4975" s="14"/>
      <c r="J4975" s="14"/>
      <c r="K4975" s="32"/>
      <c r="L4975" s="14"/>
      <c r="M4975" s="14"/>
      <c r="N4975" s="14"/>
      <c r="O4975" s="14"/>
      <c r="P4975" s="14"/>
      <c r="Q4975" s="14"/>
      <c r="R4975" s="4"/>
      <c r="S4975" s="4"/>
      <c r="T4975" s="4"/>
      <c r="U4975" s="4"/>
      <c r="V4975" s="4"/>
      <c r="W4975" s="4"/>
      <c r="X4975" s="4"/>
      <c r="Y4975" s="4"/>
      <c r="Z4975" s="4"/>
      <c r="AA4975" s="4"/>
      <c r="AB4975" s="8"/>
      <c r="AC4975" s="8"/>
      <c r="AD4975" s="8"/>
      <c r="AE4975" s="8"/>
      <c r="AF4975" s="8"/>
      <c r="AG4975" s="8"/>
      <c r="AH4975" s="8"/>
      <c r="AI4975" s="8"/>
      <c r="AJ4975" s="8"/>
      <c r="AK4975" s="8"/>
      <c r="AL4975" s="8"/>
      <c r="AM4975" s="8"/>
      <c r="AN4975" s="8"/>
      <c r="AO4975" s="8"/>
      <c r="AP4975" s="15"/>
      <c r="AQ4975" s="15"/>
      <c r="AR4975" s="15"/>
      <c r="AS4975" s="15"/>
      <c r="AT4975" s="15"/>
      <c r="AU4975" s="15"/>
      <c r="AV4975" s="15"/>
      <c r="AW4975" s="15"/>
      <c r="AX4975" s="15"/>
      <c r="AY4975" s="15"/>
    </row>
    <row r="4976" spans="1:51" ht="15" customHeight="1" x14ac:dyDescent="0.2">
      <c r="A4976" s="329"/>
      <c r="B4976" s="31">
        <v>19</v>
      </c>
      <c r="C4976" s="17" t="s">
        <v>68</v>
      </c>
      <c r="D4976" s="18"/>
      <c r="E4976" s="14"/>
      <c r="F4976" s="14"/>
      <c r="G4976" s="14"/>
      <c r="H4976" s="14"/>
      <c r="I4976" s="14"/>
      <c r="J4976" s="14"/>
      <c r="K4976" s="14"/>
      <c r="L4976" s="14"/>
      <c r="M4976" s="14"/>
      <c r="N4976" s="14"/>
      <c r="O4976" s="14"/>
      <c r="P4976" s="14"/>
      <c r="Q4976" s="14"/>
      <c r="R4976" s="4"/>
      <c r="S4976" s="4"/>
      <c r="T4976" s="4"/>
      <c r="U4976" s="4"/>
      <c r="V4976" s="4"/>
      <c r="W4976" s="4"/>
      <c r="X4976" s="4"/>
      <c r="Y4976" s="4"/>
      <c r="Z4976" s="4"/>
      <c r="AA4976" s="4"/>
      <c r="AB4976" s="8"/>
      <c r="AC4976" s="8"/>
      <c r="AD4976" s="8"/>
      <c r="AE4976" s="8"/>
      <c r="AF4976" s="8"/>
      <c r="AG4976" s="8"/>
      <c r="AH4976" s="8"/>
      <c r="AI4976" s="34"/>
      <c r="AJ4976" s="8"/>
      <c r="AK4976" s="8"/>
      <c r="AL4976" s="8"/>
      <c r="AM4976" s="8"/>
      <c r="AN4976" s="8"/>
      <c r="AO4976" s="8"/>
      <c r="AP4976" s="15"/>
      <c r="AQ4976" s="15"/>
      <c r="AR4976" s="15"/>
      <c r="AS4976" s="15"/>
      <c r="AT4976" s="15"/>
      <c r="AU4976" s="15"/>
      <c r="AV4976" s="15"/>
      <c r="AW4976" s="15"/>
      <c r="AX4976" s="15"/>
      <c r="AY4976" s="15"/>
    </row>
    <row r="4977" spans="1:51" ht="15" customHeight="1" x14ac:dyDescent="0.2">
      <c r="A4977" s="1"/>
      <c r="B4977" s="31">
        <v>20</v>
      </c>
      <c r="C4977" s="293" t="s">
        <v>69</v>
      </c>
      <c r="D4977" s="35"/>
      <c r="E4977" s="14"/>
      <c r="F4977" s="14"/>
      <c r="G4977" s="14"/>
      <c r="H4977" s="14"/>
      <c r="I4977" s="14"/>
      <c r="J4977" s="14"/>
      <c r="K4977" s="14"/>
      <c r="L4977" s="14"/>
      <c r="M4977" s="14"/>
      <c r="N4977" s="14"/>
      <c r="O4977" s="14"/>
      <c r="P4977" s="14"/>
      <c r="Q4977" s="14"/>
      <c r="R4977" s="4"/>
      <c r="S4977" s="4"/>
      <c r="T4977" s="4"/>
      <c r="U4977" s="4">
        <v>1</v>
      </c>
      <c r="V4977" s="4"/>
      <c r="W4977" s="4"/>
      <c r="X4977" s="4"/>
      <c r="Y4977" s="4"/>
      <c r="Z4977" s="4"/>
      <c r="AA4977" s="4"/>
      <c r="AB4977" s="8"/>
      <c r="AC4977" s="8"/>
      <c r="AD4977" s="8"/>
      <c r="AE4977" s="8"/>
      <c r="AF4977" s="8"/>
      <c r="AG4977" s="8"/>
      <c r="AH4977" s="8"/>
      <c r="AI4977" s="8"/>
      <c r="AJ4977" s="8">
        <v>1</v>
      </c>
      <c r="AK4977" s="8"/>
      <c r="AL4977" s="8"/>
      <c r="AM4977" s="8"/>
      <c r="AN4977" s="8"/>
      <c r="AO4977" s="8"/>
      <c r="AP4977" s="15"/>
      <c r="AQ4977" s="15"/>
      <c r="AR4977" s="15"/>
      <c r="AS4977" s="15"/>
      <c r="AT4977" s="15"/>
      <c r="AU4977" s="15"/>
      <c r="AV4977" s="15"/>
      <c r="AW4977" s="15"/>
      <c r="AX4977" s="15"/>
      <c r="AY4977" s="15"/>
    </row>
    <row r="4978" spans="1:51" ht="15" customHeight="1" x14ac:dyDescent="0.2">
      <c r="A4978" s="1"/>
      <c r="B4978" s="31">
        <v>21</v>
      </c>
      <c r="C4978" s="293" t="s">
        <v>70</v>
      </c>
      <c r="D4978" s="18"/>
      <c r="E4978" s="14"/>
      <c r="F4978" s="14"/>
      <c r="G4978" s="14"/>
      <c r="H4978" s="14"/>
      <c r="I4978" s="14"/>
      <c r="J4978" s="14"/>
      <c r="K4978" s="14"/>
      <c r="L4978" s="14"/>
      <c r="M4978" s="14"/>
      <c r="N4978" s="14"/>
      <c r="O4978" s="14"/>
      <c r="P4978" s="14"/>
      <c r="Q4978" s="14"/>
      <c r="R4978" s="4"/>
      <c r="S4978" s="4"/>
      <c r="T4978" s="4"/>
      <c r="U4978" s="4">
        <v>1</v>
      </c>
      <c r="V4978" s="4"/>
      <c r="W4978" s="4"/>
      <c r="X4978" s="4"/>
      <c r="Y4978" s="4"/>
      <c r="Z4978" s="4"/>
      <c r="AA4978" s="4"/>
      <c r="AB4978" s="8"/>
      <c r="AC4978" s="8"/>
      <c r="AD4978" s="8"/>
      <c r="AE4978" s="8"/>
      <c r="AF4978" s="8"/>
      <c r="AG4978" s="8"/>
      <c r="AH4978" s="8"/>
      <c r="AI4978" s="8"/>
      <c r="AJ4978" s="8">
        <v>2</v>
      </c>
      <c r="AK4978" s="8"/>
      <c r="AL4978" s="8"/>
      <c r="AM4978" s="8"/>
      <c r="AN4978" s="8"/>
      <c r="AO4978" s="8"/>
      <c r="AP4978" s="15"/>
      <c r="AQ4978" s="15"/>
      <c r="AR4978" s="15"/>
      <c r="AS4978" s="15"/>
      <c r="AT4978" s="15"/>
      <c r="AU4978" s="15"/>
      <c r="AV4978" s="15"/>
      <c r="AW4978" s="15"/>
      <c r="AX4978" s="15"/>
      <c r="AY4978" s="15"/>
    </row>
    <row r="4979" spans="1:51" ht="15" customHeight="1" x14ac:dyDescent="0.2">
      <c r="A4979" s="1"/>
      <c r="B4979" s="31">
        <v>22</v>
      </c>
      <c r="C4979" s="17" t="s">
        <v>71</v>
      </c>
      <c r="D4979" s="18"/>
      <c r="E4979" s="14"/>
      <c r="F4979" s="14"/>
      <c r="G4979" s="14"/>
      <c r="H4979" s="14"/>
      <c r="I4979" s="14"/>
      <c r="J4979" s="14"/>
      <c r="K4979" s="14"/>
      <c r="L4979" s="14"/>
      <c r="M4979" s="14"/>
      <c r="N4979" s="14"/>
      <c r="O4979" s="14"/>
      <c r="P4979" s="14"/>
      <c r="Q4979" s="14"/>
      <c r="R4979" s="4"/>
      <c r="S4979" s="4"/>
      <c r="T4979" s="4"/>
      <c r="U4979" s="4"/>
      <c r="V4979" s="4"/>
      <c r="W4979" s="4"/>
      <c r="X4979" s="4"/>
      <c r="Y4979" s="4"/>
      <c r="Z4979" s="4"/>
      <c r="AA4979" s="4"/>
      <c r="AB4979" s="8"/>
      <c r="AC4979" s="8"/>
      <c r="AD4979" s="8"/>
      <c r="AE4979" s="8"/>
      <c r="AF4979" s="8"/>
      <c r="AG4979" s="8"/>
      <c r="AH4979" s="8"/>
      <c r="AI4979" s="8"/>
      <c r="AJ4979" s="8"/>
      <c r="AK4979" s="8"/>
      <c r="AL4979" s="8"/>
      <c r="AM4979" s="8"/>
      <c r="AN4979" s="8"/>
      <c r="AO4979" s="8"/>
      <c r="AP4979" s="15"/>
      <c r="AQ4979" s="15"/>
      <c r="AR4979" s="15"/>
      <c r="AS4979" s="15"/>
      <c r="AT4979" s="15"/>
      <c r="AU4979" s="15"/>
      <c r="AV4979" s="15"/>
      <c r="AW4979" s="15"/>
      <c r="AX4979" s="15"/>
      <c r="AY4979" s="15"/>
    </row>
    <row r="4980" spans="1:51" ht="15" customHeight="1" x14ac:dyDescent="0.2">
      <c r="A4980" s="1"/>
      <c r="B4980" s="31">
        <v>23</v>
      </c>
      <c r="C4980" s="293" t="s">
        <v>72</v>
      </c>
      <c r="D4980" s="18">
        <v>3</v>
      </c>
      <c r="E4980" s="14"/>
      <c r="F4980" s="14"/>
      <c r="G4980" s="14"/>
      <c r="H4980" s="14"/>
      <c r="I4980" s="14"/>
      <c r="J4980" s="14"/>
      <c r="K4980" s="14"/>
      <c r="L4980" s="14">
        <v>5</v>
      </c>
      <c r="M4980" s="36"/>
      <c r="N4980" s="14"/>
      <c r="O4980" s="14"/>
      <c r="P4980" s="14"/>
      <c r="Q4980" s="14"/>
      <c r="R4980" s="4"/>
      <c r="S4980" s="4"/>
      <c r="T4980" s="4"/>
      <c r="U4980" s="4"/>
      <c r="V4980" s="4"/>
      <c r="W4980" s="4"/>
      <c r="X4980" s="4"/>
      <c r="Y4980" s="4"/>
      <c r="Z4980" s="4"/>
      <c r="AA4980" s="4"/>
      <c r="AB4980" s="8"/>
      <c r="AC4980" s="8"/>
      <c r="AD4980" s="8"/>
      <c r="AE4980" s="8"/>
      <c r="AF4980" s="8"/>
      <c r="AG4980" s="8"/>
      <c r="AH4980" s="8"/>
      <c r="AI4980" s="8"/>
      <c r="AJ4980" s="8"/>
      <c r="AK4980" s="8"/>
      <c r="AL4980" s="8"/>
      <c r="AM4980" s="8"/>
      <c r="AN4980" s="8"/>
      <c r="AO4980" s="8"/>
      <c r="AP4980" s="15"/>
      <c r="AQ4980" s="15"/>
      <c r="AR4980" s="15"/>
      <c r="AS4980" s="15"/>
      <c r="AT4980" s="15"/>
      <c r="AU4980" s="15"/>
      <c r="AV4980" s="15"/>
      <c r="AW4980" s="15"/>
      <c r="AX4980" s="15"/>
      <c r="AY4980" s="15"/>
    </row>
    <row r="4981" spans="1:51" ht="15" customHeight="1" x14ac:dyDescent="0.2">
      <c r="A4981" s="1"/>
      <c r="B4981" s="31">
        <v>24</v>
      </c>
      <c r="C4981" s="293" t="s">
        <v>73</v>
      </c>
      <c r="D4981" s="18">
        <v>3</v>
      </c>
      <c r="E4981" s="14">
        <v>3</v>
      </c>
      <c r="F4981" s="14"/>
      <c r="G4981" s="14"/>
      <c r="H4981" s="14"/>
      <c r="I4981" s="14"/>
      <c r="J4981" s="14"/>
      <c r="K4981" s="14">
        <v>2</v>
      </c>
      <c r="L4981" s="14"/>
      <c r="M4981" s="14"/>
      <c r="N4981" s="14"/>
      <c r="O4981" s="14"/>
      <c r="P4981" s="14"/>
      <c r="Q4981" s="14"/>
      <c r="R4981" s="4"/>
      <c r="S4981" s="4"/>
      <c r="T4981" s="4"/>
      <c r="U4981" s="4"/>
      <c r="V4981" s="4"/>
      <c r="W4981" s="4"/>
      <c r="X4981" s="4"/>
      <c r="Y4981" s="4"/>
      <c r="Z4981" s="4"/>
      <c r="AA4981" s="4"/>
      <c r="AB4981" s="8"/>
      <c r="AC4981" s="8"/>
      <c r="AD4981" s="8"/>
      <c r="AE4981" s="8"/>
      <c r="AF4981" s="8"/>
      <c r="AG4981" s="8">
        <v>1</v>
      </c>
      <c r="AH4981" s="8"/>
      <c r="AI4981" s="8"/>
      <c r="AJ4981" s="8"/>
      <c r="AK4981" s="8"/>
      <c r="AL4981" s="8">
        <v>4</v>
      </c>
      <c r="AM4981" s="8"/>
      <c r="AN4981" s="8"/>
      <c r="AO4981" s="8"/>
      <c r="AP4981" s="15"/>
      <c r="AQ4981" s="15"/>
      <c r="AR4981" s="15"/>
      <c r="AS4981" s="15"/>
      <c r="AT4981" s="15"/>
      <c r="AU4981" s="15"/>
      <c r="AV4981" s="15"/>
      <c r="AW4981" s="15"/>
      <c r="AX4981" s="15"/>
      <c r="AY4981" s="15"/>
    </row>
    <row r="4982" spans="1:51" ht="15" customHeight="1" x14ac:dyDescent="0.2">
      <c r="A4982" s="1"/>
      <c r="B4982" s="31">
        <v>25</v>
      </c>
      <c r="C4982" s="17" t="s">
        <v>74</v>
      </c>
      <c r="D4982" s="18"/>
      <c r="E4982" s="14"/>
      <c r="F4982" s="14"/>
      <c r="G4982" s="14"/>
      <c r="H4982" s="14"/>
      <c r="I4982" s="14"/>
      <c r="J4982" s="14"/>
      <c r="K4982" s="14"/>
      <c r="L4982" s="14"/>
      <c r="M4982" s="14"/>
      <c r="N4982" s="14"/>
      <c r="O4982" s="14"/>
      <c r="P4982" s="14"/>
      <c r="Q4982" s="14"/>
      <c r="R4982" s="4"/>
      <c r="S4982" s="4"/>
      <c r="T4982" s="4"/>
      <c r="U4982" s="4"/>
      <c r="V4982" s="4"/>
      <c r="W4982" s="4"/>
      <c r="X4982" s="4"/>
      <c r="Y4982" s="4"/>
      <c r="Z4982" s="4"/>
      <c r="AA4982" s="4"/>
      <c r="AB4982" s="8"/>
      <c r="AC4982" s="8"/>
      <c r="AD4982" s="8"/>
      <c r="AE4982" s="8"/>
      <c r="AF4982" s="8"/>
      <c r="AG4982" s="8"/>
      <c r="AH4982" s="8"/>
      <c r="AI4982" s="8"/>
      <c r="AJ4982" s="8"/>
      <c r="AK4982" s="8"/>
      <c r="AL4982" s="8"/>
      <c r="AM4982" s="8"/>
      <c r="AN4982" s="8"/>
      <c r="AO4982" s="8"/>
      <c r="AP4982" s="15"/>
      <c r="AQ4982" s="15"/>
      <c r="AR4982" s="15"/>
      <c r="AS4982" s="15"/>
      <c r="AT4982" s="15"/>
      <c r="AU4982" s="15"/>
      <c r="AV4982" s="15"/>
      <c r="AW4982" s="15"/>
      <c r="AX4982" s="15"/>
      <c r="AY4982" s="15"/>
    </row>
    <row r="4983" spans="1:51" ht="15" customHeight="1" x14ac:dyDescent="0.2">
      <c r="A4983" s="1"/>
      <c r="B4983" s="31">
        <v>26</v>
      </c>
      <c r="C4983" s="17" t="s">
        <v>75</v>
      </c>
      <c r="D4983" s="18"/>
      <c r="E4983" s="14"/>
      <c r="F4983" s="14"/>
      <c r="G4983" s="14"/>
      <c r="H4983" s="14"/>
      <c r="I4983" s="14"/>
      <c r="J4983" s="14"/>
      <c r="K4983" s="14"/>
      <c r="L4983" s="14"/>
      <c r="M4983" s="14"/>
      <c r="N4983" s="14"/>
      <c r="O4983" s="14"/>
      <c r="P4983" s="14"/>
      <c r="Q4983" s="14"/>
      <c r="R4983" s="4"/>
      <c r="S4983" s="4"/>
      <c r="T4983" s="4"/>
      <c r="U4983" s="4"/>
      <c r="V4983" s="4"/>
      <c r="W4983" s="4"/>
      <c r="X4983" s="4"/>
      <c r="Y4983" s="4"/>
      <c r="Z4983" s="4"/>
      <c r="AA4983" s="4"/>
      <c r="AB4983" s="8"/>
      <c r="AC4983" s="8"/>
      <c r="AD4983" s="8"/>
      <c r="AE4983" s="8"/>
      <c r="AF4983" s="8"/>
      <c r="AG4983" s="8"/>
      <c r="AH4983" s="8"/>
      <c r="AI4983" s="8"/>
      <c r="AJ4983" s="8"/>
      <c r="AK4983" s="8"/>
      <c r="AL4983" s="8"/>
      <c r="AM4983" s="8"/>
      <c r="AN4983" s="8"/>
      <c r="AO4983" s="8"/>
      <c r="AP4983" s="15"/>
      <c r="AQ4983" s="15"/>
      <c r="AR4983" s="15"/>
      <c r="AS4983" s="15"/>
      <c r="AT4983" s="15"/>
      <c r="AU4983" s="15"/>
      <c r="AV4983" s="15"/>
      <c r="AW4983" s="15"/>
      <c r="AX4983" s="15"/>
      <c r="AY4983" s="15"/>
    </row>
    <row r="4984" spans="1:51" ht="15" customHeight="1" x14ac:dyDescent="0.2">
      <c r="A4984" s="1"/>
      <c r="B4984" s="31">
        <v>27</v>
      </c>
      <c r="C4984" s="17" t="s">
        <v>76</v>
      </c>
      <c r="D4984" s="18"/>
      <c r="E4984" s="14"/>
      <c r="F4984" s="14"/>
      <c r="G4984" s="14"/>
      <c r="H4984" s="14"/>
      <c r="I4984" s="14"/>
      <c r="J4984" s="14"/>
      <c r="K4984" s="14"/>
      <c r="L4984" s="14"/>
      <c r="M4984" s="14"/>
      <c r="N4984" s="14"/>
      <c r="O4984" s="14"/>
      <c r="P4984" s="14"/>
      <c r="Q4984" s="14"/>
      <c r="R4984" s="4"/>
      <c r="S4984" s="4"/>
      <c r="T4984" s="4"/>
      <c r="U4984" s="4"/>
      <c r="V4984" s="4"/>
      <c r="W4984" s="4"/>
      <c r="X4984" s="4"/>
      <c r="Y4984" s="4"/>
      <c r="Z4984" s="4"/>
      <c r="AA4984" s="4"/>
      <c r="AB4984" s="8"/>
      <c r="AC4984" s="8"/>
      <c r="AD4984" s="8"/>
      <c r="AE4984" s="8"/>
      <c r="AF4984" s="8"/>
      <c r="AG4984" s="8"/>
      <c r="AH4984" s="8"/>
      <c r="AI4984" s="8"/>
      <c r="AJ4984" s="8"/>
      <c r="AK4984" s="8"/>
      <c r="AL4984" s="8"/>
      <c r="AM4984" s="8"/>
      <c r="AN4984" s="8"/>
      <c r="AO4984" s="8"/>
      <c r="AP4984" s="15"/>
      <c r="AQ4984" s="15"/>
      <c r="AR4984" s="15"/>
      <c r="AS4984" s="15"/>
      <c r="AT4984" s="15"/>
      <c r="AU4984" s="15"/>
      <c r="AV4984" s="15"/>
      <c r="AW4984" s="15"/>
      <c r="AX4984" s="15"/>
      <c r="AY4984" s="15"/>
    </row>
    <row r="4985" spans="1:51" ht="15" customHeight="1" x14ac:dyDescent="0.2">
      <c r="A4985" s="1"/>
      <c r="B4985" s="31">
        <v>28</v>
      </c>
      <c r="C4985" s="293" t="s">
        <v>77</v>
      </c>
      <c r="D4985" s="18"/>
      <c r="E4985" s="14"/>
      <c r="F4985" s="14"/>
      <c r="G4985" s="14"/>
      <c r="H4985" s="14"/>
      <c r="I4985" s="14"/>
      <c r="J4985" s="14"/>
      <c r="K4985" s="14"/>
      <c r="L4985" s="14"/>
      <c r="M4985" s="14"/>
      <c r="N4985" s="14"/>
      <c r="O4985" s="14"/>
      <c r="P4985" s="14"/>
      <c r="Q4985" s="14"/>
      <c r="R4985" s="4"/>
      <c r="S4985" s="4"/>
      <c r="T4985" s="4"/>
      <c r="U4985" s="4"/>
      <c r="V4985" s="4"/>
      <c r="W4985" s="4"/>
      <c r="X4985" s="4"/>
      <c r="Y4985" s="4"/>
      <c r="Z4985" s="4"/>
      <c r="AA4985" s="4"/>
      <c r="AB4985" s="8"/>
      <c r="AC4985" s="8"/>
      <c r="AD4985" s="8"/>
      <c r="AE4985" s="8"/>
      <c r="AF4985" s="8"/>
      <c r="AG4985" s="8"/>
      <c r="AH4985" s="8"/>
      <c r="AI4985" s="8"/>
      <c r="AJ4985" s="8"/>
      <c r="AK4985" s="8"/>
      <c r="AL4985" s="8"/>
      <c r="AM4985" s="8"/>
      <c r="AN4985" s="8"/>
      <c r="AO4985" s="8"/>
      <c r="AP4985" s="15"/>
      <c r="AQ4985" s="15"/>
      <c r="AR4985" s="15"/>
      <c r="AS4985" s="15"/>
      <c r="AT4985" s="15"/>
      <c r="AU4985" s="15"/>
      <c r="AV4985" s="15"/>
      <c r="AW4985" s="15"/>
      <c r="AX4985" s="15"/>
      <c r="AY4985" s="15"/>
    </row>
    <row r="4986" spans="1:51" ht="15" customHeight="1" x14ac:dyDescent="0.2">
      <c r="A4986" s="1"/>
      <c r="B4986" s="31">
        <v>29</v>
      </c>
      <c r="C4986" s="17" t="s">
        <v>78</v>
      </c>
      <c r="D4986" s="18"/>
      <c r="E4986" s="14"/>
      <c r="F4986" s="14"/>
      <c r="G4986" s="14"/>
      <c r="H4986" s="14"/>
      <c r="I4986" s="14"/>
      <c r="J4986" s="14"/>
      <c r="K4986" s="14"/>
      <c r="L4986" s="14"/>
      <c r="M4986" s="14"/>
      <c r="N4986" s="14"/>
      <c r="O4986" s="14"/>
      <c r="P4986" s="14"/>
      <c r="Q4986" s="14"/>
      <c r="R4986" s="4"/>
      <c r="S4986" s="4"/>
      <c r="T4986" s="4"/>
      <c r="U4986" s="4"/>
      <c r="V4986" s="4"/>
      <c r="W4986" s="4"/>
      <c r="X4986" s="4"/>
      <c r="Y4986" s="4"/>
      <c r="Z4986" s="4"/>
      <c r="AA4986" s="4"/>
      <c r="AB4986" s="8"/>
      <c r="AC4986" s="8"/>
      <c r="AD4986" s="8"/>
      <c r="AE4986" s="8"/>
      <c r="AF4986" s="8"/>
      <c r="AG4986" s="8"/>
      <c r="AH4986" s="8"/>
      <c r="AI4986" s="8"/>
      <c r="AJ4986" s="8"/>
      <c r="AK4986" s="8"/>
      <c r="AL4986" s="8"/>
      <c r="AM4986" s="8"/>
      <c r="AN4986" s="8"/>
      <c r="AO4986" s="8"/>
      <c r="AP4986" s="15"/>
      <c r="AQ4986" s="15"/>
      <c r="AR4986" s="15"/>
      <c r="AS4986" s="15"/>
      <c r="AT4986" s="15"/>
      <c r="AU4986" s="15"/>
      <c r="AV4986" s="15"/>
      <c r="AW4986" s="15"/>
      <c r="AX4986" s="15"/>
      <c r="AY4986" s="15"/>
    </row>
    <row r="4987" spans="1:51" ht="15" customHeight="1" x14ac:dyDescent="0.2">
      <c r="A4987" s="1"/>
      <c r="B4987" s="37"/>
      <c r="C4987" s="17" t="s">
        <v>529</v>
      </c>
      <c r="D4987" s="18"/>
      <c r="E4987" s="14"/>
      <c r="F4987" s="14"/>
      <c r="G4987" s="14"/>
      <c r="H4987" s="14"/>
      <c r="I4987" s="14"/>
      <c r="J4987" s="14"/>
      <c r="K4987" s="14"/>
      <c r="L4987" s="14"/>
      <c r="M4987" s="14"/>
      <c r="N4987" s="14"/>
      <c r="O4987" s="14"/>
      <c r="P4987" s="14"/>
      <c r="Q4987" s="14"/>
      <c r="R4987" s="4"/>
      <c r="S4987" s="4"/>
      <c r="T4987" s="4"/>
      <c r="U4987" s="4"/>
      <c r="V4987" s="4"/>
      <c r="W4987" s="4"/>
      <c r="X4987" s="4"/>
      <c r="Y4987" s="4"/>
      <c r="Z4987" s="4"/>
      <c r="AA4987" s="4"/>
      <c r="AB4987" s="8"/>
      <c r="AC4987" s="8"/>
      <c r="AD4987" s="8"/>
      <c r="AE4987" s="8"/>
      <c r="AF4987" s="8"/>
      <c r="AG4987" s="8"/>
      <c r="AH4987" s="8"/>
      <c r="AI4987" s="8"/>
      <c r="AJ4987" s="8"/>
      <c r="AK4987" s="8"/>
      <c r="AL4987" s="8"/>
      <c r="AM4987" s="8"/>
      <c r="AN4987" s="8"/>
      <c r="AO4987" s="8"/>
      <c r="AP4987" s="15"/>
      <c r="AQ4987" s="15"/>
      <c r="AR4987" s="15"/>
      <c r="AS4987" s="15"/>
      <c r="AT4987" s="15"/>
      <c r="AU4987" s="15"/>
      <c r="AV4987" s="15"/>
      <c r="AW4987" s="15"/>
      <c r="AX4987" s="15"/>
      <c r="AY4987" s="15"/>
    </row>
    <row r="4988" spans="1:51" ht="15" customHeight="1" x14ac:dyDescent="0.2">
      <c r="A4988" s="1"/>
      <c r="B4988" s="38"/>
      <c r="C4988" s="17" t="s">
        <v>531</v>
      </c>
      <c r="D4988" s="18"/>
      <c r="E4988" s="14"/>
      <c r="F4988" s="14"/>
      <c r="G4988" s="14"/>
      <c r="H4988" s="14"/>
      <c r="I4988" s="14"/>
      <c r="J4988" s="14"/>
      <c r="K4988" s="14"/>
      <c r="L4988" s="14"/>
      <c r="M4988" s="14"/>
      <c r="N4988" s="14"/>
      <c r="O4988" s="14"/>
      <c r="P4988" s="14"/>
      <c r="Q4988" s="14"/>
      <c r="R4988" s="4"/>
      <c r="S4988" s="4"/>
      <c r="T4988" s="4"/>
      <c r="U4988" s="4"/>
      <c r="V4988" s="4"/>
      <c r="W4988" s="4"/>
      <c r="X4988" s="4"/>
      <c r="Y4988" s="4"/>
      <c r="Z4988" s="4"/>
      <c r="AA4988" s="4"/>
      <c r="AB4988" s="8"/>
      <c r="AC4988" s="8"/>
      <c r="AD4988" s="8"/>
      <c r="AE4988" s="8"/>
      <c r="AF4988" s="8"/>
      <c r="AG4988" s="8"/>
      <c r="AH4988" s="8"/>
      <c r="AI4988" s="8"/>
      <c r="AJ4988" s="8"/>
      <c r="AK4988" s="8"/>
      <c r="AL4988" s="8"/>
      <c r="AM4988" s="8"/>
      <c r="AN4988" s="8"/>
      <c r="AO4988" s="8"/>
      <c r="AP4988" s="15"/>
      <c r="AQ4988" s="15"/>
      <c r="AR4988" s="15"/>
      <c r="AS4988" s="15"/>
      <c r="AT4988" s="15"/>
      <c r="AU4988" s="15"/>
      <c r="AV4988" s="15"/>
      <c r="AW4988" s="15"/>
      <c r="AX4988" s="15"/>
      <c r="AY4988" s="15"/>
    </row>
    <row r="4989" spans="1:51" ht="15" customHeight="1" x14ac:dyDescent="0.2">
      <c r="A4989" s="1"/>
      <c r="B4989" s="39">
        <v>30</v>
      </c>
      <c r="C4989" s="293" t="s">
        <v>80</v>
      </c>
      <c r="D4989" s="18"/>
      <c r="E4989" s="14"/>
      <c r="F4989" s="14"/>
      <c r="G4989" s="14"/>
      <c r="H4989" s="14"/>
      <c r="I4989" s="14"/>
      <c r="J4989" s="14"/>
      <c r="K4989" s="14"/>
      <c r="L4989" s="14"/>
      <c r="M4989" s="14"/>
      <c r="N4989" s="14">
        <v>2</v>
      </c>
      <c r="O4989" s="14"/>
      <c r="P4989" s="14"/>
      <c r="Q4989" s="14"/>
      <c r="R4989" s="4"/>
      <c r="S4989" s="4"/>
      <c r="T4989" s="4"/>
      <c r="U4989" s="4"/>
      <c r="V4989" s="4"/>
      <c r="W4989" s="4"/>
      <c r="X4989" s="4"/>
      <c r="Y4989" s="5"/>
      <c r="Z4989" s="5"/>
      <c r="AA4989" s="5"/>
      <c r="AB4989" s="8"/>
      <c r="AC4989" s="8"/>
      <c r="AD4989" s="8"/>
      <c r="AE4989" s="8"/>
      <c r="AF4989" s="8"/>
      <c r="AG4989" s="8">
        <v>2</v>
      </c>
      <c r="AH4989" s="8"/>
      <c r="AI4989" s="8"/>
      <c r="AJ4989" s="8"/>
      <c r="AK4989" s="8"/>
      <c r="AL4989" s="8"/>
      <c r="AM4989" s="8"/>
      <c r="AN4989" s="8"/>
      <c r="AO4989" s="8"/>
      <c r="AP4989" s="15"/>
      <c r="AQ4989" s="15"/>
      <c r="AR4989" s="15"/>
      <c r="AS4989" s="15"/>
      <c r="AT4989" s="15"/>
      <c r="AU4989" s="15"/>
      <c r="AV4989" s="15"/>
      <c r="AW4989" s="15"/>
      <c r="AX4989" s="15"/>
      <c r="AY4989" s="15"/>
    </row>
    <row r="4990" spans="1:51" ht="15" customHeight="1" x14ac:dyDescent="0.2">
      <c r="A4990" s="1">
        <v>16050</v>
      </c>
      <c r="B4990" s="39">
        <v>31</v>
      </c>
      <c r="C4990" s="293" t="s">
        <v>81</v>
      </c>
      <c r="D4990" s="18"/>
      <c r="E4990" s="14"/>
      <c r="F4990" s="14"/>
      <c r="G4990" s="14"/>
      <c r="H4990" s="14"/>
      <c r="I4990" s="14"/>
      <c r="J4990" s="14"/>
      <c r="K4990" s="14"/>
      <c r="L4990" s="14"/>
      <c r="M4990" s="14"/>
      <c r="N4990" s="14"/>
      <c r="O4990" s="14"/>
      <c r="P4990" s="14"/>
      <c r="Q4990" s="14"/>
      <c r="R4990" s="4"/>
      <c r="S4990" s="4"/>
      <c r="T4990" s="4"/>
      <c r="U4990" s="4">
        <v>1</v>
      </c>
      <c r="V4990" s="4">
        <v>1</v>
      </c>
      <c r="W4990" s="4"/>
      <c r="X4990" s="4"/>
      <c r="Y4990" s="4"/>
      <c r="Z4990" s="4"/>
      <c r="AA4990" s="4"/>
      <c r="AB4990" s="8"/>
      <c r="AC4990" s="8"/>
      <c r="AD4990" s="8"/>
      <c r="AE4990" s="8"/>
      <c r="AF4990" s="8"/>
      <c r="AG4990" s="8"/>
      <c r="AH4990" s="8"/>
      <c r="AI4990" s="8"/>
      <c r="AJ4990" s="8"/>
      <c r="AK4990" s="8"/>
      <c r="AL4990" s="8"/>
      <c r="AM4990" s="8"/>
      <c r="AN4990" s="8"/>
      <c r="AO4990" s="8"/>
      <c r="AP4990" s="15"/>
      <c r="AQ4990" s="15"/>
      <c r="AR4990" s="15"/>
      <c r="AS4990" s="15"/>
      <c r="AT4990" s="15"/>
      <c r="AU4990" s="15"/>
      <c r="AV4990" s="15"/>
      <c r="AW4990" s="15"/>
      <c r="AX4990" s="15"/>
      <c r="AY4990" s="15"/>
    </row>
    <row r="4991" spans="1:51" ht="15" customHeight="1" x14ac:dyDescent="0.2">
      <c r="A4991" s="1"/>
      <c r="B4991" s="39">
        <v>32</v>
      </c>
      <c r="C4991" s="17" t="s">
        <v>82</v>
      </c>
      <c r="D4991" s="18"/>
      <c r="E4991" s="14"/>
      <c r="F4991" s="14"/>
      <c r="G4991" s="14"/>
      <c r="H4991" s="14"/>
      <c r="I4991" s="14"/>
      <c r="J4991" s="14"/>
      <c r="K4991" s="14"/>
      <c r="L4991" s="14"/>
      <c r="M4991" s="14"/>
      <c r="N4991" s="14"/>
      <c r="O4991" s="14"/>
      <c r="P4991" s="14"/>
      <c r="Q4991" s="14"/>
      <c r="R4991" s="4"/>
      <c r="S4991" s="4"/>
      <c r="T4991" s="4"/>
      <c r="U4991" s="4"/>
      <c r="V4991" s="4"/>
      <c r="W4991" s="4"/>
      <c r="X4991" s="4"/>
      <c r="Y4991" s="4"/>
      <c r="Z4991" s="4"/>
      <c r="AA4991" s="4"/>
      <c r="AB4991" s="8"/>
      <c r="AC4991" s="8"/>
      <c r="AD4991" s="8"/>
      <c r="AE4991" s="8"/>
      <c r="AF4991" s="8"/>
      <c r="AG4991" s="8"/>
      <c r="AH4991" s="8"/>
      <c r="AI4991" s="8"/>
      <c r="AJ4991" s="8"/>
      <c r="AK4991" s="8"/>
      <c r="AL4991" s="8"/>
      <c r="AM4991" s="8"/>
      <c r="AN4991" s="8"/>
      <c r="AO4991" s="8"/>
      <c r="AP4991" s="15"/>
      <c r="AQ4991" s="15"/>
      <c r="AR4991" s="15"/>
      <c r="AS4991" s="15"/>
      <c r="AT4991" s="15"/>
      <c r="AU4991" s="15"/>
      <c r="AV4991" s="15"/>
      <c r="AW4991" s="15"/>
      <c r="AX4991" s="15"/>
      <c r="AY4991" s="15"/>
    </row>
    <row r="4992" spans="1:51" ht="15" customHeight="1" x14ac:dyDescent="0.2">
      <c r="A4992" s="1"/>
      <c r="B4992" s="22"/>
      <c r="C4992" s="17"/>
      <c r="D4992" s="18"/>
      <c r="E4992" s="14"/>
      <c r="F4992" s="14"/>
      <c r="G4992" s="14"/>
      <c r="H4992" s="14"/>
      <c r="I4992" s="14"/>
      <c r="J4992" s="14"/>
      <c r="K4992" s="14"/>
      <c r="L4992" s="14"/>
      <c r="M4992" s="14"/>
      <c r="N4992" s="14"/>
      <c r="O4992" s="14"/>
      <c r="P4992" s="14"/>
      <c r="Q4992" s="14"/>
      <c r="R4992" s="4"/>
      <c r="S4992" s="4"/>
      <c r="T4992" s="4"/>
      <c r="U4992" s="4"/>
      <c r="V4992" s="4"/>
      <c r="W4992" s="4"/>
      <c r="X4992" s="4"/>
      <c r="Y4992" s="4"/>
      <c r="Z4992" s="4"/>
      <c r="AA4992" s="4"/>
      <c r="AB4992" s="8"/>
      <c r="AC4992" s="8"/>
      <c r="AD4992" s="8"/>
      <c r="AE4992" s="8"/>
      <c r="AF4992" s="8"/>
      <c r="AG4992" s="8"/>
      <c r="AH4992" s="8"/>
      <c r="AI4992" s="8"/>
      <c r="AJ4992" s="8"/>
      <c r="AK4992" s="8"/>
      <c r="AL4992" s="8"/>
      <c r="AM4992" s="8"/>
      <c r="AN4992" s="8"/>
      <c r="AO4992" s="8"/>
      <c r="AP4992" s="15"/>
      <c r="AQ4992" s="15"/>
      <c r="AR4992" s="15"/>
      <c r="AS4992" s="15"/>
      <c r="AT4992" s="15"/>
      <c r="AU4992" s="15"/>
      <c r="AV4992" s="15"/>
      <c r="AW4992" s="15"/>
      <c r="AX4992" s="15"/>
      <c r="AY4992" s="15"/>
    </row>
    <row r="4993" spans="1:51" ht="15" customHeight="1" x14ac:dyDescent="0.2">
      <c r="A4993" s="1"/>
      <c r="B4993" s="40">
        <v>33</v>
      </c>
      <c r="C4993" s="17" t="s">
        <v>83</v>
      </c>
      <c r="D4993" s="18"/>
      <c r="E4993" s="14"/>
      <c r="F4993" s="14"/>
      <c r="G4993" s="14"/>
      <c r="H4993" s="14"/>
      <c r="I4993" s="14"/>
      <c r="J4993" s="14"/>
      <c r="K4993" s="14"/>
      <c r="L4993" s="14"/>
      <c r="M4993" s="14"/>
      <c r="N4993" s="14"/>
      <c r="O4993" s="14"/>
      <c r="P4993" s="14"/>
      <c r="Q4993" s="14"/>
      <c r="R4993" s="4"/>
      <c r="S4993" s="4"/>
      <c r="T4993" s="4"/>
      <c r="U4993" s="4"/>
      <c r="V4993" s="4"/>
      <c r="W4993" s="4"/>
      <c r="X4993" s="4"/>
      <c r="Y4993" s="4"/>
      <c r="Z4993" s="4"/>
      <c r="AA4993" s="4"/>
      <c r="AB4993" s="8"/>
      <c r="AC4993" s="8"/>
      <c r="AD4993" s="8"/>
      <c r="AE4993" s="8"/>
      <c r="AF4993" s="8"/>
      <c r="AG4993" s="8"/>
      <c r="AH4993" s="8"/>
      <c r="AI4993" s="8"/>
      <c r="AJ4993" s="8"/>
      <c r="AK4993" s="8"/>
      <c r="AL4993" s="8"/>
      <c r="AM4993" s="8"/>
      <c r="AN4993" s="8"/>
      <c r="AO4993" s="8"/>
      <c r="AP4993" s="15"/>
      <c r="AQ4993" s="15"/>
      <c r="AR4993" s="15"/>
      <c r="AS4993" s="15"/>
      <c r="AT4993" s="15"/>
      <c r="AU4993" s="15"/>
      <c r="AV4993" s="15"/>
      <c r="AW4993" s="15"/>
      <c r="AX4993" s="15"/>
      <c r="AY4993" s="15"/>
    </row>
    <row r="4994" spans="1:51" ht="15" customHeight="1" x14ac:dyDescent="0.2">
      <c r="A4994" s="1"/>
      <c r="B4994" s="40">
        <v>38</v>
      </c>
      <c r="C4994" s="17" t="s">
        <v>84</v>
      </c>
      <c r="D4994" s="18"/>
      <c r="E4994" s="14"/>
      <c r="F4994" s="14"/>
      <c r="G4994" s="14"/>
      <c r="H4994" s="14"/>
      <c r="I4994" s="14"/>
      <c r="J4994" s="14"/>
      <c r="K4994" s="14"/>
      <c r="L4994" s="14"/>
      <c r="M4994" s="14"/>
      <c r="N4994" s="14"/>
      <c r="O4994" s="14"/>
      <c r="P4994" s="14"/>
      <c r="Q4994" s="14"/>
      <c r="R4994" s="4"/>
      <c r="S4994" s="4"/>
      <c r="T4994" s="4"/>
      <c r="U4994" s="4"/>
      <c r="V4994" s="4"/>
      <c r="W4994" s="4"/>
      <c r="X4994" s="4"/>
      <c r="Y4994" s="4"/>
      <c r="Z4994" s="4"/>
      <c r="AA4994" s="4"/>
      <c r="AB4994" s="8"/>
      <c r="AC4994" s="8"/>
      <c r="AD4994" s="8"/>
      <c r="AE4994" s="8"/>
      <c r="AF4994" s="8"/>
      <c r="AG4994" s="8"/>
      <c r="AH4994" s="8"/>
      <c r="AI4994" s="8"/>
      <c r="AJ4994" s="8"/>
      <c r="AK4994" s="8"/>
      <c r="AL4994" s="8"/>
      <c r="AM4994" s="8"/>
      <c r="AN4994" s="8"/>
      <c r="AO4994" s="8"/>
      <c r="AP4994" s="15"/>
      <c r="AQ4994" s="15"/>
      <c r="AR4994" s="15"/>
      <c r="AS4994" s="15"/>
      <c r="AT4994" s="15"/>
      <c r="AU4994" s="15"/>
      <c r="AV4994" s="15"/>
      <c r="AW4994" s="15"/>
      <c r="AX4994" s="15"/>
      <c r="AY4994" s="15"/>
    </row>
    <row r="4995" spans="1:51" ht="15" customHeight="1" x14ac:dyDescent="0.2">
      <c r="A4995" s="1"/>
      <c r="B4995" s="40">
        <v>34</v>
      </c>
      <c r="C4995" s="293" t="s">
        <v>85</v>
      </c>
      <c r="D4995" s="18"/>
      <c r="E4995" s="14">
        <v>3</v>
      </c>
      <c r="F4995" s="14"/>
      <c r="G4995" s="14"/>
      <c r="H4995" s="14"/>
      <c r="I4995" s="14"/>
      <c r="J4995" s="14"/>
      <c r="K4995" s="14"/>
      <c r="L4995" s="14"/>
      <c r="M4995" s="14"/>
      <c r="N4995" s="14"/>
      <c r="O4995" s="14"/>
      <c r="P4995" s="14"/>
      <c r="Q4995" s="14"/>
      <c r="R4995" s="4"/>
      <c r="S4995" s="4"/>
      <c r="T4995" s="4"/>
      <c r="U4995" s="4"/>
      <c r="V4995" s="4"/>
      <c r="W4995" s="4"/>
      <c r="X4995" s="4"/>
      <c r="Y4995" s="4"/>
      <c r="Z4995" s="4"/>
      <c r="AA4995" s="4"/>
      <c r="AB4995" s="8"/>
      <c r="AC4995" s="8"/>
      <c r="AD4995" s="8"/>
      <c r="AE4995" s="8"/>
      <c r="AF4995" s="8"/>
      <c r="AG4995" s="8"/>
      <c r="AH4995" s="8"/>
      <c r="AI4995" s="8"/>
      <c r="AJ4995" s="8"/>
      <c r="AK4995" s="8"/>
      <c r="AL4995" s="8"/>
      <c r="AM4995" s="8"/>
      <c r="AN4995" s="8"/>
      <c r="AO4995" s="8"/>
      <c r="AP4995" s="15"/>
      <c r="AQ4995" s="15"/>
      <c r="AR4995" s="15"/>
      <c r="AS4995" s="15"/>
      <c r="AT4995" s="15"/>
      <c r="AU4995" s="15"/>
      <c r="AV4995" s="15"/>
      <c r="AW4995" s="15"/>
      <c r="AX4995" s="15"/>
      <c r="AY4995" s="15"/>
    </row>
    <row r="4996" spans="1:51" ht="15" customHeight="1" x14ac:dyDescent="0.2">
      <c r="A4996" s="1"/>
      <c r="B4996" s="22"/>
      <c r="C4996" s="17"/>
      <c r="D4996" s="18"/>
      <c r="E4996" s="14"/>
      <c r="F4996" s="14"/>
      <c r="G4996" s="14"/>
      <c r="H4996" s="14"/>
      <c r="I4996" s="14"/>
      <c r="J4996" s="14"/>
      <c r="K4996" s="14"/>
      <c r="L4996" s="14"/>
      <c r="M4996" s="14"/>
      <c r="N4996" s="14"/>
      <c r="O4996" s="14"/>
      <c r="P4996" s="14"/>
      <c r="Q4996" s="14"/>
      <c r="R4996" s="4"/>
      <c r="S4996" s="4"/>
      <c r="T4996" s="4"/>
      <c r="U4996" s="4"/>
      <c r="V4996" s="4"/>
      <c r="W4996" s="4"/>
      <c r="X4996" s="4"/>
      <c r="Y4996" s="4"/>
      <c r="Z4996" s="4"/>
      <c r="AA4996" s="4"/>
      <c r="AB4996" s="8"/>
      <c r="AC4996" s="8"/>
      <c r="AD4996" s="8"/>
      <c r="AE4996" s="8"/>
      <c r="AF4996" s="8"/>
      <c r="AG4996" s="8"/>
      <c r="AH4996" s="8"/>
      <c r="AI4996" s="8"/>
      <c r="AJ4996" s="8"/>
      <c r="AK4996" s="8"/>
      <c r="AL4996" s="8"/>
      <c r="AM4996" s="8"/>
      <c r="AN4996" s="8"/>
      <c r="AO4996" s="8"/>
      <c r="AP4996" s="15"/>
      <c r="AQ4996" s="15"/>
      <c r="AR4996" s="15"/>
      <c r="AS4996" s="15"/>
      <c r="AT4996" s="15"/>
      <c r="AU4996" s="15"/>
      <c r="AV4996" s="15"/>
      <c r="AW4996" s="15"/>
      <c r="AX4996" s="15"/>
      <c r="AY4996" s="15"/>
    </row>
    <row r="4997" spans="1:51" ht="15" customHeight="1" x14ac:dyDescent="0.2">
      <c r="A4997" s="1"/>
      <c r="B4997" s="22"/>
      <c r="C4997" s="17"/>
      <c r="D4997" s="18"/>
      <c r="E4997" s="14"/>
      <c r="F4997" s="14"/>
      <c r="G4997" s="14"/>
      <c r="H4997" s="14"/>
      <c r="I4997" s="14"/>
      <c r="J4997" s="14"/>
      <c r="K4997" s="14"/>
      <c r="L4997" s="14"/>
      <c r="M4997" s="14"/>
      <c r="N4997" s="14"/>
      <c r="O4997" s="14"/>
      <c r="P4997" s="14"/>
      <c r="Q4997" s="14"/>
      <c r="R4997" s="4"/>
      <c r="S4997" s="4"/>
      <c r="T4997" s="4"/>
      <c r="U4997" s="4"/>
      <c r="V4997" s="4"/>
      <c r="W4997" s="4"/>
      <c r="X4997" s="4"/>
      <c r="Y4997" s="4"/>
      <c r="Z4997" s="4"/>
      <c r="AA4997" s="4"/>
      <c r="AB4997" s="8"/>
      <c r="AC4997" s="8"/>
      <c r="AD4997" s="8"/>
      <c r="AE4997" s="8"/>
      <c r="AF4997" s="8"/>
      <c r="AG4997" s="8"/>
      <c r="AH4997" s="8"/>
      <c r="AI4997" s="8"/>
      <c r="AJ4997" s="8"/>
      <c r="AK4997" s="8"/>
      <c r="AL4997" s="8"/>
      <c r="AM4997" s="8"/>
      <c r="AN4997" s="8"/>
      <c r="AO4997" s="8"/>
      <c r="AP4997" s="15"/>
      <c r="AQ4997" s="15"/>
      <c r="AR4997" s="15"/>
      <c r="AS4997" s="15"/>
      <c r="AT4997" s="15"/>
      <c r="AU4997" s="15"/>
      <c r="AV4997" s="15"/>
      <c r="AW4997" s="15"/>
      <c r="AX4997" s="15"/>
      <c r="AY4997" s="15"/>
    </row>
    <row r="4998" spans="1:51" ht="15" customHeight="1" x14ac:dyDescent="0.2">
      <c r="A4998" s="1"/>
      <c r="B4998" s="22"/>
      <c r="C4998" s="300"/>
      <c r="D4998" s="18"/>
      <c r="E4998" s="14"/>
      <c r="F4998" s="14"/>
      <c r="G4998" s="14"/>
      <c r="H4998" s="14"/>
      <c r="I4998" s="14"/>
      <c r="J4998" s="14"/>
      <c r="K4998" s="14"/>
      <c r="L4998" s="14"/>
      <c r="M4998" s="14"/>
      <c r="N4998" s="14"/>
      <c r="O4998" s="14"/>
      <c r="P4998" s="14"/>
      <c r="Q4998" s="14"/>
      <c r="R4998" s="4"/>
      <c r="S4998" s="4"/>
      <c r="T4998" s="4"/>
      <c r="U4998" s="4"/>
      <c r="V4998" s="4"/>
      <c r="W4998" s="4"/>
      <c r="X4998" s="4"/>
      <c r="Y4998" s="4"/>
      <c r="Z4998" s="4"/>
      <c r="AA4998" s="4"/>
      <c r="AB4998" s="8"/>
      <c r="AC4998" s="8"/>
      <c r="AD4998" s="8"/>
      <c r="AE4998" s="8"/>
      <c r="AF4998" s="8"/>
      <c r="AG4998" s="8"/>
      <c r="AH4998" s="8"/>
      <c r="AI4998" s="8"/>
      <c r="AJ4998" s="8"/>
      <c r="AK4998" s="8"/>
      <c r="AL4998" s="8"/>
      <c r="AM4998" s="8"/>
      <c r="AN4998" s="8"/>
      <c r="AO4998" s="8"/>
      <c r="AP4998" s="15"/>
      <c r="AQ4998" s="15"/>
      <c r="AR4998" s="15"/>
      <c r="AS4998" s="15"/>
      <c r="AT4998" s="15"/>
      <c r="AU4998" s="15"/>
      <c r="AV4998" s="15"/>
      <c r="AW4998" s="15"/>
      <c r="AX4998" s="15"/>
      <c r="AY4998" s="15"/>
    </row>
    <row r="4999" spans="1:51" ht="15" customHeight="1" x14ac:dyDescent="0.2">
      <c r="A4999" s="1"/>
      <c r="B4999" s="42">
        <v>35</v>
      </c>
      <c r="C4999" s="293" t="s">
        <v>87</v>
      </c>
      <c r="D4999" s="18">
        <v>4</v>
      </c>
      <c r="E4999" s="14"/>
      <c r="F4999" s="14">
        <v>3</v>
      </c>
      <c r="G4999" s="14"/>
      <c r="H4999" s="14"/>
      <c r="I4999" s="14"/>
      <c r="J4999" s="14"/>
      <c r="K4999" s="14"/>
      <c r="L4999" s="14"/>
      <c r="M4999" s="14"/>
      <c r="N4999" s="14"/>
      <c r="O4999" s="14"/>
      <c r="P4999" s="14"/>
      <c r="Q4999" s="14"/>
      <c r="R4999" s="4"/>
      <c r="S4999" s="4"/>
      <c r="T4999" s="4"/>
      <c r="U4999" s="4"/>
      <c r="V4999" s="4"/>
      <c r="W4999" s="4"/>
      <c r="X4999" s="4"/>
      <c r="Y4999" s="4"/>
      <c r="Z4999" s="4"/>
      <c r="AA4999" s="4"/>
      <c r="AB4999" s="8"/>
      <c r="AC4999" s="8"/>
      <c r="AD4999" s="8"/>
      <c r="AE4999" s="8"/>
      <c r="AF4999" s="8"/>
      <c r="AG4999" s="8"/>
      <c r="AH4999" s="8"/>
      <c r="AI4999" s="8"/>
      <c r="AJ4999" s="8">
        <v>1</v>
      </c>
      <c r="AK4999" s="8"/>
      <c r="AL4999" s="8"/>
      <c r="AM4999" s="8"/>
      <c r="AN4999" s="8"/>
      <c r="AO4999" s="8"/>
      <c r="AP4999" s="15"/>
      <c r="AQ4999" s="15"/>
      <c r="AR4999" s="15"/>
      <c r="AS4999" s="15"/>
      <c r="AT4999" s="15"/>
      <c r="AU4999" s="15"/>
      <c r="AV4999" s="15"/>
      <c r="AW4999" s="15"/>
      <c r="AX4999" s="15"/>
      <c r="AY4999" s="15"/>
    </row>
    <row r="5000" spans="1:51" ht="15" customHeight="1" x14ac:dyDescent="0.2">
      <c r="A5000" s="1"/>
      <c r="B5000" s="1"/>
      <c r="C5000" s="43"/>
      <c r="D5000" s="14"/>
      <c r="E5000" s="14"/>
      <c r="F5000" s="14"/>
      <c r="G5000" s="14"/>
      <c r="H5000" s="14"/>
      <c r="I5000" s="14"/>
      <c r="J5000" s="14"/>
      <c r="K5000" s="14"/>
      <c r="L5000" s="14"/>
      <c r="M5000" s="14"/>
      <c r="N5000" s="14"/>
      <c r="O5000" s="14"/>
      <c r="P5000" s="14"/>
      <c r="Q5000" s="14"/>
      <c r="R5000" s="4"/>
      <c r="S5000" s="4"/>
      <c r="T5000" s="4"/>
      <c r="U5000" s="4"/>
      <c r="V5000" s="4"/>
      <c r="W5000" s="4"/>
      <c r="X5000" s="4"/>
      <c r="Y5000" s="4"/>
      <c r="Z5000" s="4"/>
      <c r="AA5000" s="4"/>
      <c r="AB5000" s="8"/>
      <c r="AC5000" s="8"/>
      <c r="AD5000" s="8"/>
      <c r="AE5000" s="8"/>
      <c r="AF5000" s="8"/>
      <c r="AG5000" s="8"/>
      <c r="AH5000" s="8"/>
      <c r="AI5000" s="8"/>
      <c r="AJ5000" s="8"/>
      <c r="AK5000" s="8"/>
      <c r="AL5000" s="8"/>
      <c r="AM5000" s="8"/>
      <c r="AN5000" s="8"/>
      <c r="AO5000" s="8"/>
      <c r="AP5000" s="15"/>
      <c r="AQ5000" s="15"/>
      <c r="AR5000" s="15"/>
      <c r="AS5000" s="15"/>
      <c r="AT5000" s="15"/>
      <c r="AU5000" s="15"/>
      <c r="AV5000" s="15"/>
      <c r="AW5000" s="15"/>
      <c r="AX5000" s="15"/>
      <c r="AY5000" s="15"/>
    </row>
    <row r="5001" spans="1:51" ht="15" customHeight="1" x14ac:dyDescent="0.2">
      <c r="A5001" s="1"/>
      <c r="B5001" s="1"/>
      <c r="D5001" s="14"/>
      <c r="E5001" s="14"/>
      <c r="F5001" s="14"/>
      <c r="G5001" s="14"/>
      <c r="H5001" s="14"/>
      <c r="I5001" s="14"/>
      <c r="J5001" s="14"/>
      <c r="K5001" s="14"/>
      <c r="L5001" s="14"/>
      <c r="M5001" s="14"/>
      <c r="N5001" s="14"/>
      <c r="O5001" s="14"/>
      <c r="P5001" s="14"/>
      <c r="Q5001" s="14"/>
      <c r="R5001" s="4"/>
      <c r="S5001" s="4"/>
      <c r="T5001" s="4"/>
      <c r="U5001" s="4"/>
      <c r="V5001" s="4"/>
      <c r="W5001" s="4"/>
      <c r="X5001" s="4"/>
      <c r="Y5001" s="4"/>
      <c r="Z5001" s="4"/>
      <c r="AA5001" s="4"/>
      <c r="AB5001" s="8"/>
      <c r="AC5001" s="8"/>
      <c r="AD5001" s="8"/>
      <c r="AE5001" s="8"/>
      <c r="AF5001" s="8"/>
      <c r="AG5001" s="8"/>
      <c r="AH5001" s="8"/>
      <c r="AI5001" s="8"/>
      <c r="AJ5001" s="8"/>
      <c r="AK5001" s="8"/>
      <c r="AL5001" s="8"/>
      <c r="AM5001" s="8"/>
      <c r="AN5001" s="8"/>
      <c r="AO5001" s="8"/>
      <c r="AP5001" s="15"/>
      <c r="AQ5001" s="15"/>
      <c r="AR5001" s="15"/>
      <c r="AS5001" s="15"/>
      <c r="AT5001" s="15"/>
      <c r="AU5001" s="15"/>
      <c r="AV5001" s="15"/>
      <c r="AW5001" s="15"/>
      <c r="AX5001" s="15"/>
      <c r="AY5001" s="15"/>
    </row>
    <row r="5002" spans="1:51" ht="15" customHeight="1" x14ac:dyDescent="0.2">
      <c r="A5002" s="33"/>
      <c r="B5002" s="33"/>
      <c r="C5002" s="33"/>
      <c r="D5002" s="33">
        <f t="shared" ref="D5002:AY5002" si="993">SUM(D4954:D5001)</f>
        <v>10</v>
      </c>
      <c r="E5002" s="33">
        <f t="shared" si="993"/>
        <v>29</v>
      </c>
      <c r="F5002" s="33">
        <f t="shared" si="993"/>
        <v>27</v>
      </c>
      <c r="G5002" s="33">
        <f t="shared" si="993"/>
        <v>6</v>
      </c>
      <c r="H5002" s="33">
        <f t="shared" si="993"/>
        <v>0</v>
      </c>
      <c r="I5002" s="33">
        <f t="shared" si="993"/>
        <v>0</v>
      </c>
      <c r="J5002" s="33">
        <f t="shared" si="993"/>
        <v>0</v>
      </c>
      <c r="K5002" s="33">
        <f t="shared" si="993"/>
        <v>6</v>
      </c>
      <c r="L5002" s="33">
        <f t="shared" si="993"/>
        <v>5</v>
      </c>
      <c r="M5002" s="33">
        <f t="shared" si="993"/>
        <v>0</v>
      </c>
      <c r="N5002" s="33">
        <f t="shared" si="993"/>
        <v>2</v>
      </c>
      <c r="O5002" s="33">
        <f t="shared" si="993"/>
        <v>0</v>
      </c>
      <c r="P5002" s="33">
        <f t="shared" si="993"/>
        <v>1</v>
      </c>
      <c r="Q5002" s="33">
        <f t="shared" si="993"/>
        <v>0</v>
      </c>
      <c r="R5002" s="33">
        <f t="shared" si="993"/>
        <v>0</v>
      </c>
      <c r="S5002" s="33">
        <f t="shared" si="993"/>
        <v>0</v>
      </c>
      <c r="T5002" s="33">
        <f t="shared" si="993"/>
        <v>0</v>
      </c>
      <c r="U5002" s="33">
        <f t="shared" si="993"/>
        <v>5</v>
      </c>
      <c r="V5002" s="33">
        <f t="shared" si="993"/>
        <v>1</v>
      </c>
      <c r="W5002" s="33">
        <f t="shared" si="993"/>
        <v>0</v>
      </c>
      <c r="X5002" s="33">
        <f t="shared" si="993"/>
        <v>0</v>
      </c>
      <c r="Y5002" s="33">
        <f t="shared" si="993"/>
        <v>0</v>
      </c>
      <c r="Z5002" s="33">
        <f t="shared" si="993"/>
        <v>0</v>
      </c>
      <c r="AA5002" s="33">
        <f t="shared" si="993"/>
        <v>3</v>
      </c>
      <c r="AB5002" s="33">
        <f t="shared" si="993"/>
        <v>23</v>
      </c>
      <c r="AC5002" s="33">
        <f t="shared" si="993"/>
        <v>0</v>
      </c>
      <c r="AD5002" s="33">
        <f t="shared" si="993"/>
        <v>0</v>
      </c>
      <c r="AE5002" s="33">
        <f t="shared" si="993"/>
        <v>0</v>
      </c>
      <c r="AF5002" s="33">
        <f t="shared" si="993"/>
        <v>1</v>
      </c>
      <c r="AG5002" s="33">
        <f t="shared" si="993"/>
        <v>6</v>
      </c>
      <c r="AH5002" s="33">
        <f t="shared" si="993"/>
        <v>2</v>
      </c>
      <c r="AI5002" s="33">
        <f t="shared" si="993"/>
        <v>0</v>
      </c>
      <c r="AJ5002" s="33">
        <f t="shared" si="993"/>
        <v>5</v>
      </c>
      <c r="AK5002" s="33">
        <f t="shared" si="993"/>
        <v>9</v>
      </c>
      <c r="AL5002" s="33">
        <f t="shared" si="993"/>
        <v>7</v>
      </c>
      <c r="AM5002" s="33">
        <f t="shared" si="993"/>
        <v>0</v>
      </c>
      <c r="AN5002" s="33">
        <f t="shared" si="993"/>
        <v>0</v>
      </c>
      <c r="AO5002" s="33">
        <f t="shared" si="993"/>
        <v>7</v>
      </c>
      <c r="AP5002" s="33">
        <f t="shared" si="993"/>
        <v>0</v>
      </c>
      <c r="AQ5002" s="33">
        <f t="shared" si="993"/>
        <v>0</v>
      </c>
      <c r="AR5002" s="33">
        <f t="shared" si="993"/>
        <v>0</v>
      </c>
      <c r="AS5002" s="33">
        <f t="shared" si="993"/>
        <v>0</v>
      </c>
      <c r="AT5002" s="33">
        <f t="shared" si="993"/>
        <v>0</v>
      </c>
      <c r="AU5002" s="33">
        <f t="shared" si="993"/>
        <v>0</v>
      </c>
      <c r="AV5002" s="33">
        <f t="shared" si="993"/>
        <v>0</v>
      </c>
      <c r="AW5002" s="33">
        <f t="shared" si="993"/>
        <v>0</v>
      </c>
      <c r="AX5002" s="33">
        <f t="shared" si="993"/>
        <v>0</v>
      </c>
      <c r="AY5002" s="33">
        <f t="shared" si="993"/>
        <v>0</v>
      </c>
    </row>
    <row r="5003" spans="1:51" ht="15" customHeight="1" x14ac:dyDescent="0.2">
      <c r="A5003" s="44"/>
      <c r="B5003" s="44"/>
      <c r="C5003" s="44"/>
      <c r="D5003" s="44"/>
      <c r="E5003" s="44"/>
      <c r="F5003" s="44"/>
      <c r="G5003" s="44"/>
      <c r="H5003" s="44"/>
      <c r="I5003" s="44"/>
      <c r="J5003" s="44"/>
      <c r="K5003" s="44"/>
      <c r="L5003" s="44"/>
      <c r="M5003" s="44"/>
      <c r="N5003" s="44"/>
      <c r="O5003" s="44"/>
      <c r="P5003" s="44"/>
      <c r="Q5003" s="44"/>
      <c r="R5003" s="44"/>
      <c r="S5003" s="44"/>
      <c r="T5003" s="44"/>
      <c r="U5003" s="44"/>
      <c r="V5003" s="44"/>
      <c r="W5003" s="44"/>
      <c r="X5003" s="44"/>
    </row>
    <row r="5004" spans="1:51" ht="15" customHeight="1" x14ac:dyDescent="0.2">
      <c r="A5004" s="44"/>
      <c r="B5004" s="44"/>
      <c r="C5004" s="44"/>
      <c r="D5004" s="44"/>
      <c r="E5004" s="44"/>
      <c r="F5004" s="44"/>
      <c r="G5004" s="44"/>
      <c r="H5004" s="44"/>
      <c r="I5004" s="44"/>
      <c r="J5004" s="44"/>
      <c r="K5004" s="44"/>
      <c r="L5004" s="44"/>
      <c r="M5004" s="44"/>
      <c r="N5004" s="44"/>
      <c r="O5004" s="44"/>
      <c r="P5004" s="44"/>
      <c r="Q5004" s="44"/>
      <c r="R5004" s="44"/>
      <c r="S5004" s="44"/>
      <c r="T5004" s="44"/>
      <c r="U5004" s="44"/>
      <c r="V5004" s="44"/>
      <c r="W5004" s="44"/>
      <c r="X5004" s="44"/>
    </row>
    <row r="5005" spans="1:51" ht="15" customHeight="1" x14ac:dyDescent="0.2">
      <c r="A5005" s="44"/>
      <c r="B5005" s="44"/>
      <c r="C5005" s="44"/>
      <c r="D5005" s="44"/>
      <c r="E5005" s="44"/>
      <c r="F5005" s="44"/>
      <c r="G5005" s="44"/>
      <c r="H5005" s="44"/>
      <c r="I5005" s="44"/>
      <c r="J5005" s="44"/>
      <c r="K5005" s="44"/>
      <c r="L5005" s="44"/>
      <c r="M5005" s="44"/>
      <c r="N5005" s="44"/>
      <c r="O5005" s="44"/>
      <c r="P5005" s="44"/>
      <c r="Q5005" s="44"/>
      <c r="R5005" s="44"/>
      <c r="S5005" s="44"/>
      <c r="T5005" s="44"/>
      <c r="U5005" s="44"/>
      <c r="V5005" s="44"/>
      <c r="W5005" s="44"/>
      <c r="X5005" s="44"/>
    </row>
    <row r="5006" spans="1:51" ht="15" customHeight="1" x14ac:dyDescent="0.2">
      <c r="A5006" s="45"/>
      <c r="B5006" s="45"/>
      <c r="C5006" s="45"/>
      <c r="D5006" s="45"/>
      <c r="E5006" s="45"/>
      <c r="F5006" s="45"/>
      <c r="G5006" s="45"/>
      <c r="H5006" s="45"/>
      <c r="I5006" s="44"/>
      <c r="J5006" s="44"/>
      <c r="K5006" s="44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</row>
    <row r="5007" spans="1:51" ht="15" customHeight="1" x14ac:dyDescent="0.2">
      <c r="A5007" s="45"/>
      <c r="B5007" s="45"/>
      <c r="C5007" s="45"/>
      <c r="D5007" s="45"/>
      <c r="E5007" s="45"/>
      <c r="F5007" s="45"/>
      <c r="G5007" s="45"/>
      <c r="H5007" s="45"/>
      <c r="I5007" s="44"/>
      <c r="J5007" s="44"/>
      <c r="K5007" s="44"/>
      <c r="L5007" s="46"/>
      <c r="M5007" s="46"/>
      <c r="N5007" s="46"/>
      <c r="O5007" s="46"/>
      <c r="P5007" s="46"/>
      <c r="Q5007" s="46"/>
      <c r="R5007" s="46"/>
      <c r="S5007" s="46"/>
      <c r="T5007" s="46"/>
      <c r="U5007" s="46"/>
      <c r="V5007" s="46"/>
      <c r="W5007" s="46"/>
      <c r="X5007" s="46"/>
      <c r="Y5007" s="46"/>
      <c r="Z5007" s="46"/>
      <c r="AA5007" s="46"/>
    </row>
    <row r="5008" spans="1:51" ht="15" customHeight="1" x14ac:dyDescent="0.6">
      <c r="A5008" s="45"/>
      <c r="B5008" s="47" t="s">
        <v>88</v>
      </c>
      <c r="C5008" s="48"/>
      <c r="D5008" s="48"/>
      <c r="E5008" s="48"/>
      <c r="F5008" s="48"/>
      <c r="G5008" s="48"/>
      <c r="H5008" s="45"/>
      <c r="I5008" s="44"/>
      <c r="J5008" s="44"/>
      <c r="K5008" s="44"/>
      <c r="L5008" s="46"/>
      <c r="M5008" s="46"/>
      <c r="N5008" s="46"/>
      <c r="O5008" s="46"/>
      <c r="P5008" s="46"/>
      <c r="Q5008" s="46"/>
      <c r="R5008" s="46"/>
      <c r="S5008" s="46"/>
      <c r="T5008" s="46"/>
      <c r="U5008" s="46"/>
      <c r="V5008" s="46"/>
      <c r="W5008" s="46"/>
      <c r="X5008" s="46"/>
      <c r="Y5008" s="46"/>
      <c r="Z5008" s="46"/>
      <c r="AA5008" s="46"/>
    </row>
    <row r="5009" spans="1:27" ht="15" customHeight="1" x14ac:dyDescent="0.2">
      <c r="A5009" s="45"/>
      <c r="B5009" s="49" t="s">
        <v>89</v>
      </c>
      <c r="C5009" s="33" t="s">
        <v>90</v>
      </c>
      <c r="D5009" s="33" t="s">
        <v>91</v>
      </c>
      <c r="E5009" s="33" t="s">
        <v>92</v>
      </c>
      <c r="F5009" s="50"/>
      <c r="G5009" s="50" t="s">
        <v>93</v>
      </c>
      <c r="H5009" s="45"/>
      <c r="I5009" s="44"/>
      <c r="J5009" s="44"/>
      <c r="K5009" s="44"/>
      <c r="L5009" s="46"/>
      <c r="M5009" s="46"/>
      <c r="N5009" s="46"/>
      <c r="O5009" s="46"/>
      <c r="P5009" s="46"/>
      <c r="Q5009" s="46"/>
      <c r="R5009" s="46"/>
      <c r="S5009" s="46"/>
      <c r="T5009" s="46"/>
      <c r="U5009" s="46"/>
      <c r="V5009" s="46"/>
      <c r="W5009" s="46"/>
      <c r="Y5009" s="51" t="s">
        <v>94</v>
      </c>
      <c r="Z5009" s="52"/>
      <c r="AA5009" s="52"/>
    </row>
    <row r="5010" spans="1:27" ht="15" customHeight="1" x14ac:dyDescent="0.2">
      <c r="A5010" s="45"/>
      <c r="B5010" s="53" t="s">
        <v>3</v>
      </c>
      <c r="C5010" s="15">
        <f>D5002</f>
        <v>10</v>
      </c>
      <c r="D5010" s="54">
        <f>S5013*C5010</f>
        <v>7504</v>
      </c>
      <c r="E5010" s="34">
        <f>T5012*C5010</f>
        <v>5360</v>
      </c>
      <c r="F5010" s="45"/>
      <c r="G5010" s="45"/>
      <c r="H5010" s="45"/>
      <c r="I5010" s="44"/>
      <c r="J5010" s="44"/>
      <c r="K5010" s="44"/>
      <c r="L5010" s="46"/>
      <c r="M5010" s="51" t="s">
        <v>95</v>
      </c>
      <c r="N5010" s="52"/>
      <c r="O5010" s="52"/>
      <c r="P5010" s="52"/>
      <c r="Q5010" s="52"/>
      <c r="R5010" s="51" t="s">
        <v>96</v>
      </c>
      <c r="S5010" s="52"/>
      <c r="T5010" s="46"/>
      <c r="U5010" s="51" t="s">
        <v>97</v>
      </c>
      <c r="V5010" s="52"/>
      <c r="W5010" s="46"/>
      <c r="Y5010" s="6" t="s">
        <v>98</v>
      </c>
      <c r="Z5010" s="55"/>
      <c r="AA5010" s="56"/>
    </row>
    <row r="5011" spans="1:27" ht="15" customHeight="1" x14ac:dyDescent="0.2">
      <c r="A5011" s="45"/>
      <c r="B5011" s="53" t="s">
        <v>99</v>
      </c>
      <c r="C5011" s="15">
        <f>E5002</f>
        <v>29</v>
      </c>
      <c r="D5011" s="54">
        <f>S5012*C5011</f>
        <v>21761.599999999999</v>
      </c>
      <c r="E5011" s="34">
        <f>T5013*C5011</f>
        <v>15544</v>
      </c>
      <c r="F5011" s="45"/>
      <c r="G5011" s="45"/>
      <c r="H5011" s="45"/>
      <c r="I5011" s="44"/>
      <c r="J5011" s="44"/>
      <c r="K5011" s="44"/>
      <c r="L5011" s="46"/>
      <c r="M5011" s="6" t="s">
        <v>100</v>
      </c>
      <c r="N5011" s="52"/>
      <c r="O5011" s="52"/>
      <c r="P5011" s="52"/>
      <c r="Q5011" s="52"/>
      <c r="R5011" s="6"/>
      <c r="S5011" s="55" t="s">
        <v>101</v>
      </c>
      <c r="T5011" s="295"/>
      <c r="U5011" s="57" t="s">
        <v>102</v>
      </c>
      <c r="V5011" s="58">
        <f t="shared" ref="V5011:V5022" si="994">W5011*1.303</f>
        <v>9218.7250000000004</v>
      </c>
      <c r="W5011" s="59">
        <v>7075</v>
      </c>
      <c r="Y5011" s="60" t="s">
        <v>31</v>
      </c>
      <c r="Z5011" s="55">
        <f>AA5011*1.318</f>
        <v>6853.6</v>
      </c>
      <c r="AA5011" s="56">
        <v>5200</v>
      </c>
    </row>
    <row r="5012" spans="1:27" ht="15" customHeight="1" x14ac:dyDescent="0.2">
      <c r="A5012" s="45"/>
      <c r="B5012" s="53" t="s">
        <v>103</v>
      </c>
      <c r="C5012" s="15">
        <f>F5002</f>
        <v>27</v>
      </c>
      <c r="D5012" s="54">
        <f>S5015*C5012</f>
        <v>28633.5</v>
      </c>
      <c r="E5012" s="34">
        <f>T5014*C5012</f>
        <v>19089</v>
      </c>
      <c r="F5012" s="45"/>
      <c r="G5012" s="45"/>
      <c r="H5012" s="61"/>
      <c r="I5012" s="44"/>
      <c r="J5012" s="44"/>
      <c r="K5012" s="44"/>
      <c r="L5012" s="46"/>
      <c r="M5012" s="6"/>
      <c r="N5012" s="52"/>
      <c r="O5012" s="52"/>
      <c r="P5012" s="52"/>
      <c r="Q5012" s="52"/>
      <c r="R5012" s="6" t="s">
        <v>104</v>
      </c>
      <c r="S5012" s="55">
        <f>T5012*1.4</f>
        <v>750.4</v>
      </c>
      <c r="T5012" s="295">
        <v>536</v>
      </c>
      <c r="U5012" s="57" t="s">
        <v>105</v>
      </c>
      <c r="V5012" s="58">
        <f t="shared" si="994"/>
        <v>9218.7250000000004</v>
      </c>
      <c r="W5012" s="62">
        <v>7075</v>
      </c>
      <c r="Y5012" s="6" t="s">
        <v>33</v>
      </c>
      <c r="Z5012" s="55">
        <f t="shared" ref="Z5012:Z5013" si="995">AA5012*1.318</f>
        <v>6853.6</v>
      </c>
      <c r="AA5012" s="56">
        <v>5200</v>
      </c>
    </row>
    <row r="5013" spans="1:27" ht="15" customHeight="1" x14ac:dyDescent="0.2">
      <c r="A5013" s="45"/>
      <c r="B5013" s="53" t="s">
        <v>106</v>
      </c>
      <c r="C5013" s="15">
        <f>G5002</f>
        <v>6</v>
      </c>
      <c r="D5013" s="54">
        <f>S5015*C5013</f>
        <v>6363</v>
      </c>
      <c r="E5013" s="34">
        <f>T5015*C5013</f>
        <v>4242</v>
      </c>
      <c r="F5013" s="45"/>
      <c r="G5013" s="45"/>
      <c r="H5013" s="45"/>
      <c r="I5013" s="44"/>
      <c r="J5013" s="44"/>
      <c r="K5013" s="44"/>
      <c r="L5013" s="46"/>
      <c r="M5013" s="6" t="s">
        <v>107</v>
      </c>
      <c r="N5013" s="52"/>
      <c r="O5013" s="52"/>
      <c r="P5013" s="52"/>
      <c r="Q5013" s="52"/>
      <c r="R5013" s="6" t="s">
        <v>108</v>
      </c>
      <c r="S5013" s="55">
        <f>T5013*1.4</f>
        <v>750.4</v>
      </c>
      <c r="T5013" s="295">
        <v>536</v>
      </c>
      <c r="U5013" s="6" t="s">
        <v>109</v>
      </c>
      <c r="V5013" s="58">
        <f t="shared" si="994"/>
        <v>4560.5</v>
      </c>
      <c r="W5013" s="59">
        <v>3500</v>
      </c>
      <c r="Y5013" s="6" t="s">
        <v>32</v>
      </c>
      <c r="Z5013" s="55">
        <f t="shared" si="995"/>
        <v>6853.6</v>
      </c>
      <c r="AA5013" s="56">
        <v>5200</v>
      </c>
    </row>
    <row r="5014" spans="1:27" ht="15" customHeight="1" x14ac:dyDescent="0.2">
      <c r="A5014" s="45"/>
      <c r="B5014" s="53" t="s">
        <v>7</v>
      </c>
      <c r="C5014" s="15">
        <f>H5002</f>
        <v>0</v>
      </c>
      <c r="D5014" s="54">
        <f>S5017*C5014</f>
        <v>0</v>
      </c>
      <c r="E5014" s="34">
        <f>T5017*C5014</f>
        <v>0</v>
      </c>
      <c r="F5014" s="45"/>
      <c r="G5014" s="45"/>
      <c r="H5014" s="45"/>
      <c r="I5014" s="44"/>
      <c r="J5014" s="44"/>
      <c r="K5014" s="44"/>
      <c r="L5014" s="46"/>
      <c r="M5014" s="6" t="s">
        <v>110</v>
      </c>
      <c r="N5014" s="55">
        <f>P5014*1.375</f>
        <v>1650</v>
      </c>
      <c r="O5014" s="52"/>
      <c r="P5014" s="63">
        <v>1200</v>
      </c>
      <c r="Q5014" s="52"/>
      <c r="R5014" s="6" t="s">
        <v>111</v>
      </c>
      <c r="S5014" s="55">
        <f>T5014*1.5</f>
        <v>1060.5</v>
      </c>
      <c r="T5014" s="295">
        <v>707</v>
      </c>
      <c r="U5014" s="57" t="s">
        <v>112</v>
      </c>
      <c r="V5014" s="58">
        <f t="shared" si="994"/>
        <v>2410.5499999999997</v>
      </c>
      <c r="W5014" s="62">
        <v>1850</v>
      </c>
      <c r="Y5014" s="6" t="s">
        <v>42</v>
      </c>
      <c r="Z5014" s="55">
        <f t="shared" ref="Z5014:Z5019" si="996">AA5014*1.32</f>
        <v>7260</v>
      </c>
      <c r="AA5014" s="56">
        <v>5500</v>
      </c>
    </row>
    <row r="5015" spans="1:27" ht="15" customHeight="1" x14ac:dyDescent="0.2">
      <c r="A5015" s="45"/>
      <c r="B5015" s="53" t="s">
        <v>8</v>
      </c>
      <c r="C5015" s="15">
        <f>I5002</f>
        <v>0</v>
      </c>
      <c r="D5015" s="54">
        <f>S5016*C5015</f>
        <v>0</v>
      </c>
      <c r="E5015" s="34">
        <f>T5016*C5015</f>
        <v>0</v>
      </c>
      <c r="F5015" s="45"/>
      <c r="G5015" s="45"/>
      <c r="H5015" s="45"/>
      <c r="I5015" s="44"/>
      <c r="J5015" s="44"/>
      <c r="K5015" s="44"/>
      <c r="L5015" s="46"/>
      <c r="M5015" s="6" t="s">
        <v>27</v>
      </c>
      <c r="N5015" s="55">
        <f>P5015*1.411</f>
        <v>1552.1000000000001</v>
      </c>
      <c r="O5015" s="52"/>
      <c r="P5015" s="64">
        <v>1100</v>
      </c>
      <c r="Q5015" s="65"/>
      <c r="R5015" s="6" t="s">
        <v>113</v>
      </c>
      <c r="S5015" s="55">
        <f>T5015*1.5</f>
        <v>1060.5</v>
      </c>
      <c r="T5015" s="295">
        <v>707</v>
      </c>
      <c r="U5015" s="57" t="s">
        <v>114</v>
      </c>
      <c r="V5015" s="58">
        <f t="shared" si="994"/>
        <v>1125.7919999999999</v>
      </c>
      <c r="W5015" s="59">
        <v>864</v>
      </c>
      <c r="Y5015" s="6" t="s">
        <v>115</v>
      </c>
      <c r="Z5015" s="55">
        <f t="shared" si="996"/>
        <v>7260</v>
      </c>
      <c r="AA5015" s="56">
        <v>5500</v>
      </c>
    </row>
    <row r="5016" spans="1:27" ht="15" customHeight="1" x14ac:dyDescent="0.2">
      <c r="A5016" s="45"/>
      <c r="B5016" s="53" t="s">
        <v>116</v>
      </c>
      <c r="C5016" s="15">
        <f>J5002</f>
        <v>0</v>
      </c>
      <c r="D5016" s="54">
        <f t="shared" ref="D5016:D5017" si="997">S5021*C5016</f>
        <v>0</v>
      </c>
      <c r="E5016" s="34">
        <f t="shared" ref="E5016:E5017" si="998">D5079*C5016</f>
        <v>0</v>
      </c>
      <c r="F5016" s="45"/>
      <c r="G5016" s="45"/>
      <c r="H5016" s="45"/>
      <c r="I5016" s="44"/>
      <c r="J5016" s="44"/>
      <c r="K5016" s="44"/>
      <c r="L5016" s="46"/>
      <c r="M5016" s="6" t="s">
        <v>28</v>
      </c>
      <c r="N5016" s="55">
        <f t="shared" ref="N5016:N5020" si="999">P5016*1.4</f>
        <v>1260</v>
      </c>
      <c r="O5016" s="52"/>
      <c r="P5016" s="64">
        <v>900</v>
      </c>
      <c r="Q5016" s="65"/>
      <c r="R5016" s="6" t="s">
        <v>117</v>
      </c>
      <c r="S5016" s="55">
        <f>T5016*1.3</f>
        <v>1921.4</v>
      </c>
      <c r="T5016" s="296">
        <v>1478</v>
      </c>
      <c r="U5016" s="66" t="s">
        <v>118</v>
      </c>
      <c r="V5016" s="58">
        <f t="shared" si="994"/>
        <v>1303</v>
      </c>
      <c r="W5016" s="62">
        <v>1000</v>
      </c>
      <c r="Y5016" s="6" t="s">
        <v>119</v>
      </c>
      <c r="Z5016" s="55">
        <f>AA5016*1.318</f>
        <v>6853.6</v>
      </c>
      <c r="AA5016" s="56">
        <v>5200</v>
      </c>
    </row>
    <row r="5017" spans="1:27" ht="15" customHeight="1" x14ac:dyDescent="0.2">
      <c r="A5017" s="45"/>
      <c r="B5017" s="53" t="s">
        <v>10</v>
      </c>
      <c r="C5017" s="15">
        <f>K5002</f>
        <v>6</v>
      </c>
      <c r="D5017" s="54">
        <f t="shared" si="997"/>
        <v>23716.799999999999</v>
      </c>
      <c r="E5017" s="34">
        <f>T5022*C5017</f>
        <v>16470</v>
      </c>
      <c r="F5017" s="45"/>
      <c r="G5017" s="45"/>
      <c r="H5017" s="45"/>
      <c r="I5017" s="44"/>
      <c r="J5017" s="44"/>
      <c r="K5017" s="44"/>
      <c r="L5017" s="46"/>
      <c r="M5017" s="6" t="s">
        <v>120</v>
      </c>
      <c r="N5017" s="55">
        <f t="shared" si="999"/>
        <v>1889.9999999999998</v>
      </c>
      <c r="O5017" s="52"/>
      <c r="P5017" s="67">
        <v>1350</v>
      </c>
      <c r="Q5017" s="65"/>
      <c r="R5017" s="6" t="s">
        <v>121</v>
      </c>
      <c r="S5017" s="55">
        <f>T5017*1.4</f>
        <v>1377.6</v>
      </c>
      <c r="T5017" s="295">
        <v>984</v>
      </c>
      <c r="U5017" s="6" t="s">
        <v>122</v>
      </c>
      <c r="V5017" s="58">
        <f t="shared" si="994"/>
        <v>8404.35</v>
      </c>
      <c r="W5017" s="59">
        <v>6450</v>
      </c>
      <c r="Y5017" s="6" t="s">
        <v>123</v>
      </c>
      <c r="Z5017" s="55">
        <f t="shared" si="996"/>
        <v>10560</v>
      </c>
      <c r="AA5017" s="56">
        <v>8000</v>
      </c>
    </row>
    <row r="5018" spans="1:27" ht="15" customHeight="1" thickBot="1" x14ac:dyDescent="0.25">
      <c r="A5018" s="45"/>
      <c r="B5018" s="53" t="s">
        <v>124</v>
      </c>
      <c r="C5018" s="15">
        <f>L5002</f>
        <v>5</v>
      </c>
      <c r="D5018" s="54">
        <f>S5018*C5018</f>
        <v>6037.1</v>
      </c>
      <c r="E5018" s="34">
        <f>T5018*C5018</f>
        <v>4135</v>
      </c>
      <c r="F5018" s="68" t="s">
        <v>92</v>
      </c>
      <c r="G5018" s="69"/>
      <c r="H5018" s="45"/>
      <c r="I5018" s="44"/>
      <c r="J5018" s="44"/>
      <c r="K5018" s="44"/>
      <c r="L5018" s="46"/>
      <c r="M5018" s="6" t="s">
        <v>125</v>
      </c>
      <c r="N5018" s="55">
        <f t="shared" si="999"/>
        <v>1889.9999999999998</v>
      </c>
      <c r="O5018" s="52"/>
      <c r="P5018" s="67">
        <v>1350</v>
      </c>
      <c r="Q5018" s="65"/>
      <c r="R5018" s="6" t="s">
        <v>126</v>
      </c>
      <c r="S5018" s="55">
        <f>T5018*1.46</f>
        <v>1207.42</v>
      </c>
      <c r="T5018" s="295">
        <v>827</v>
      </c>
      <c r="U5018" s="6" t="s">
        <v>127</v>
      </c>
      <c r="V5018" s="58">
        <f t="shared" si="994"/>
        <v>0</v>
      </c>
      <c r="W5018" s="70"/>
      <c r="Y5018" s="6" t="s">
        <v>128</v>
      </c>
      <c r="Z5018" s="55">
        <f t="shared" si="996"/>
        <v>10560</v>
      </c>
      <c r="AA5018" s="56">
        <v>8000</v>
      </c>
    </row>
    <row r="5019" spans="1:27" ht="15" customHeight="1" thickTop="1" x14ac:dyDescent="0.2">
      <c r="A5019" s="45"/>
      <c r="B5019" s="53" t="s">
        <v>129</v>
      </c>
      <c r="C5019" s="15">
        <f>M5002</f>
        <v>0</v>
      </c>
      <c r="D5019" s="54">
        <f t="shared" ref="D5019:D5020" si="1000">S5023*C5019</f>
        <v>0</v>
      </c>
      <c r="E5019" s="34">
        <f t="shared" ref="E5019:E5020" si="1001">D5081*C5019</f>
        <v>0</v>
      </c>
      <c r="F5019" s="68" t="s">
        <v>130</v>
      </c>
      <c r="G5019" s="71">
        <f>D5063*0.33</f>
        <v>106711.63799999999</v>
      </c>
      <c r="H5019" s="45"/>
      <c r="I5019" s="44"/>
      <c r="J5019" s="44"/>
      <c r="K5019" s="44"/>
      <c r="L5019" s="46"/>
      <c r="M5019" s="6" t="s">
        <v>131</v>
      </c>
      <c r="N5019" s="55">
        <f t="shared" si="999"/>
        <v>700</v>
      </c>
      <c r="O5019" s="52"/>
      <c r="P5019" s="67">
        <v>500</v>
      </c>
      <c r="Q5019" s="65"/>
      <c r="R5019" s="6"/>
      <c r="S5019" s="55"/>
      <c r="T5019" s="297"/>
      <c r="U5019" s="57" t="s">
        <v>132</v>
      </c>
      <c r="V5019" s="58">
        <f t="shared" si="994"/>
        <v>9218.7250000000004</v>
      </c>
      <c r="W5019" s="70">
        <v>7075</v>
      </c>
      <c r="Y5019" s="6" t="s">
        <v>133</v>
      </c>
      <c r="Z5019" s="55">
        <f t="shared" si="996"/>
        <v>7260</v>
      </c>
      <c r="AA5019" s="56">
        <v>5500</v>
      </c>
    </row>
    <row r="5020" spans="1:27" ht="15" customHeight="1" x14ac:dyDescent="0.2">
      <c r="A5020" s="45"/>
      <c r="B5020" s="53" t="s">
        <v>134</v>
      </c>
      <c r="C5020" s="15">
        <f>N5002</f>
        <v>2</v>
      </c>
      <c r="D5020" s="54">
        <f t="shared" si="1000"/>
        <v>15660</v>
      </c>
      <c r="E5020" s="34">
        <f t="shared" si="1001"/>
        <v>8860</v>
      </c>
      <c r="F5020" s="68" t="s">
        <v>135</v>
      </c>
      <c r="G5020" s="72">
        <f>D5063-F5063</f>
        <v>323368.59999999998</v>
      </c>
      <c r="H5020" s="45"/>
      <c r="I5020" s="44"/>
      <c r="J5020" s="44"/>
      <c r="K5020" s="44"/>
      <c r="L5020" s="46"/>
      <c r="M5020" s="6" t="s">
        <v>136</v>
      </c>
      <c r="N5020" s="55">
        <f t="shared" si="999"/>
        <v>1400</v>
      </c>
      <c r="O5020" s="52"/>
      <c r="P5020" s="67">
        <v>1000</v>
      </c>
      <c r="Q5020" s="65"/>
      <c r="R5020" s="6"/>
      <c r="S5020" s="55"/>
      <c r="T5020" s="297"/>
      <c r="U5020" s="57" t="s">
        <v>137</v>
      </c>
      <c r="V5020" s="58">
        <f t="shared" si="994"/>
        <v>6840.75</v>
      </c>
      <c r="W5020" s="73">
        <v>5250</v>
      </c>
      <c r="Y5020" s="6" t="s">
        <v>39</v>
      </c>
      <c r="Z5020" s="55">
        <f>AA5020*1.321</f>
        <v>8454.4</v>
      </c>
      <c r="AA5020" s="56">
        <v>6400</v>
      </c>
    </row>
    <row r="5021" spans="1:27" ht="15" customHeight="1" x14ac:dyDescent="0.35">
      <c r="A5021" s="45"/>
      <c r="B5021" s="53" t="s">
        <v>138</v>
      </c>
      <c r="C5021" s="15">
        <f>P5002</f>
        <v>1</v>
      </c>
      <c r="D5021" s="54">
        <f>S5026*C5021</f>
        <v>10701</v>
      </c>
      <c r="E5021" s="34">
        <f>D5084*C5021</f>
        <v>5770</v>
      </c>
      <c r="F5021" s="68" t="s">
        <v>139</v>
      </c>
      <c r="G5021" s="74">
        <f>D5063-E5063</f>
        <v>93973.599999999977</v>
      </c>
      <c r="H5021" s="45"/>
      <c r="I5021" s="44"/>
      <c r="J5021" s="44"/>
      <c r="K5021" s="44"/>
      <c r="L5021" s="46"/>
      <c r="M5021" s="6" t="s">
        <v>140</v>
      </c>
      <c r="N5021" s="55"/>
      <c r="O5021" s="52"/>
      <c r="P5021" s="67"/>
      <c r="Q5021" s="65"/>
      <c r="R5021" s="6" t="s">
        <v>141</v>
      </c>
      <c r="S5021" s="55">
        <v>1850.8</v>
      </c>
      <c r="T5021" s="295">
        <v>1322</v>
      </c>
      <c r="U5021" s="57" t="s">
        <v>142</v>
      </c>
      <c r="V5021" s="58">
        <f t="shared" si="994"/>
        <v>9218.7250000000004</v>
      </c>
      <c r="W5021" s="73">
        <v>7075</v>
      </c>
      <c r="Y5021" s="6" t="s">
        <v>143</v>
      </c>
      <c r="Z5021" s="55">
        <f>AA5021*1.32</f>
        <v>3564</v>
      </c>
      <c r="AA5021" s="56">
        <v>2700</v>
      </c>
    </row>
    <row r="5022" spans="1:27" ht="15" customHeight="1" x14ac:dyDescent="0.2">
      <c r="A5022" s="45"/>
      <c r="B5022" s="53" t="s">
        <v>14</v>
      </c>
      <c r="C5022" s="15">
        <f>O5002</f>
        <v>0</v>
      </c>
      <c r="D5022" s="54">
        <f>S5025*C5022</f>
        <v>0</v>
      </c>
      <c r="E5022" s="34">
        <f>D5083*C5022</f>
        <v>0</v>
      </c>
      <c r="F5022" s="61"/>
      <c r="G5022" s="61"/>
      <c r="H5022" s="45"/>
      <c r="I5022" s="44"/>
      <c r="J5022" s="44"/>
      <c r="K5022" s="44"/>
      <c r="L5022" s="46"/>
      <c r="M5022" s="6"/>
      <c r="N5022" s="55"/>
      <c r="O5022" s="52"/>
      <c r="P5022" s="67"/>
      <c r="Q5022" s="65"/>
      <c r="R5022" s="6" t="s">
        <v>144</v>
      </c>
      <c r="S5022" s="55">
        <f>T5022*1.44</f>
        <v>3952.7999999999997</v>
      </c>
      <c r="T5022" s="295">
        <v>2745</v>
      </c>
      <c r="U5022" s="57" t="s">
        <v>145</v>
      </c>
      <c r="V5022" s="58">
        <f t="shared" si="994"/>
        <v>9218.7250000000004</v>
      </c>
      <c r="W5022" s="73">
        <v>7075</v>
      </c>
      <c r="AA5022" s="46"/>
    </row>
    <row r="5023" spans="1:27" ht="15" customHeight="1" x14ac:dyDescent="0.2">
      <c r="A5023" s="45"/>
      <c r="B5023" s="53" t="s">
        <v>16</v>
      </c>
      <c r="C5023" s="15">
        <f>Q5002</f>
        <v>0</v>
      </c>
      <c r="D5023" s="54">
        <f>S5028*C5023</f>
        <v>0</v>
      </c>
      <c r="E5023" s="34"/>
      <c r="F5023" s="61"/>
      <c r="G5023" s="61"/>
      <c r="H5023" s="45"/>
      <c r="I5023" s="44"/>
      <c r="J5023" s="44"/>
      <c r="K5023" s="44"/>
      <c r="L5023" s="46"/>
      <c r="M5023" s="6" t="s">
        <v>146</v>
      </c>
      <c r="N5023" s="55">
        <f>P5023*1.45</f>
        <v>6525</v>
      </c>
      <c r="O5023" s="52"/>
      <c r="P5023" s="67">
        <v>4500</v>
      </c>
      <c r="Q5023" s="65"/>
      <c r="R5023" s="6" t="s">
        <v>147</v>
      </c>
      <c r="S5023" s="55">
        <v>6101.2</v>
      </c>
      <c r="T5023" s="295">
        <v>4380</v>
      </c>
      <c r="U5023" s="46"/>
      <c r="V5023" s="46"/>
      <c r="W5023" s="46"/>
      <c r="X5023" s="46"/>
      <c r="Y5023" s="46"/>
      <c r="Z5023" s="46"/>
    </row>
    <row r="5024" spans="1:27" ht="15" customHeight="1" x14ac:dyDescent="0.2">
      <c r="A5024" s="45"/>
      <c r="B5024" s="320" t="s">
        <v>148</v>
      </c>
      <c r="C5024" s="33"/>
      <c r="D5024" s="75">
        <f t="shared" ref="D5024:E5024" si="1002">SUM(D5010:D5023)</f>
        <v>120377</v>
      </c>
      <c r="E5024" s="75">
        <f t="shared" si="1002"/>
        <v>79470</v>
      </c>
      <c r="F5024" s="75"/>
      <c r="G5024" s="33"/>
      <c r="H5024" s="45"/>
      <c r="I5024" s="44"/>
      <c r="J5024" s="44"/>
      <c r="K5024" s="44"/>
      <c r="L5024" s="46"/>
      <c r="M5024" s="6" t="s">
        <v>149</v>
      </c>
      <c r="N5024" s="55">
        <f t="shared" ref="N5023:N5024" si="1003">P5024*1.4</f>
        <v>3360</v>
      </c>
      <c r="O5024" s="52"/>
      <c r="P5024" s="67">
        <v>2400</v>
      </c>
      <c r="Q5024" s="65"/>
      <c r="R5024" s="6" t="s">
        <v>150</v>
      </c>
      <c r="S5024" s="55">
        <f>T5024*1.45</f>
        <v>7830</v>
      </c>
      <c r="T5024" s="295">
        <v>5400</v>
      </c>
      <c r="U5024" s="46"/>
      <c r="V5024" s="46"/>
      <c r="W5024" s="46"/>
      <c r="X5024" s="46"/>
      <c r="Y5024" s="46"/>
      <c r="Z5024" s="46"/>
      <c r="AA5024" s="46"/>
    </row>
    <row r="5025" spans="1:27" ht="15" customHeight="1" x14ac:dyDescent="0.2">
      <c r="A5025" s="45"/>
      <c r="B5025" s="317" t="s">
        <v>24</v>
      </c>
      <c r="C5025" s="319">
        <f>Y5002</f>
        <v>0</v>
      </c>
      <c r="D5025" s="54">
        <f t="shared" ref="D5025:D5027" si="1004">V5014*C5025</f>
        <v>0</v>
      </c>
      <c r="E5025" s="34">
        <f t="shared" ref="E5025:E5027" si="1005">W5014*C5025</f>
        <v>0</v>
      </c>
      <c r="F5025" s="45"/>
      <c r="G5025" s="45"/>
      <c r="H5025" s="45"/>
      <c r="I5025" s="44"/>
      <c r="J5025" s="44"/>
      <c r="K5025" s="44"/>
      <c r="L5025" s="46"/>
      <c r="M5025" s="6" t="s">
        <v>151</v>
      </c>
      <c r="N5025" s="55">
        <f>P5025*1.45</f>
        <v>6525</v>
      </c>
      <c r="O5025" s="52"/>
      <c r="P5025" s="67">
        <v>4500</v>
      </c>
      <c r="Q5025" s="65"/>
      <c r="R5025" s="6" t="s">
        <v>152</v>
      </c>
      <c r="S5025" s="55">
        <f t="shared" ref="S5025:S5026" si="1006">T5025*1.45</f>
        <v>7830</v>
      </c>
      <c r="T5025" s="295">
        <v>5400</v>
      </c>
      <c r="U5025" s="46"/>
      <c r="V5025" s="46"/>
      <c r="W5025" s="46"/>
      <c r="X5025" s="46"/>
      <c r="Y5025" s="46"/>
      <c r="Z5025" s="46"/>
      <c r="AA5025" s="46"/>
    </row>
    <row r="5026" spans="1:27" ht="15" customHeight="1" x14ac:dyDescent="0.2">
      <c r="A5026" s="45"/>
      <c r="B5026" s="317" t="s">
        <v>153</v>
      </c>
      <c r="C5026" s="319">
        <f>Z5002</f>
        <v>0</v>
      </c>
      <c r="D5026" s="54">
        <f t="shared" si="1004"/>
        <v>0</v>
      </c>
      <c r="E5026" s="34">
        <f t="shared" si="1005"/>
        <v>0</v>
      </c>
      <c r="F5026" s="45"/>
      <c r="G5026" s="45"/>
      <c r="H5026" s="45"/>
      <c r="I5026" s="44"/>
      <c r="J5026" s="44"/>
      <c r="K5026" s="44"/>
      <c r="L5026" s="46"/>
      <c r="M5026" s="6" t="s">
        <v>154</v>
      </c>
      <c r="N5026" s="55">
        <f t="shared" ref="N5026:N5027" si="1007">P5026*1.4</f>
        <v>5250</v>
      </c>
      <c r="O5026" s="52"/>
      <c r="P5026" s="67">
        <v>3750</v>
      </c>
      <c r="Q5026" s="65"/>
      <c r="R5026" s="6" t="s">
        <v>155</v>
      </c>
      <c r="S5026" s="55">
        <f t="shared" si="1006"/>
        <v>10701</v>
      </c>
      <c r="T5026" s="295">
        <v>7380</v>
      </c>
      <c r="U5026" s="46"/>
      <c r="V5026" s="46"/>
      <c r="W5026" s="46"/>
      <c r="X5026" s="46"/>
      <c r="Y5026" s="46"/>
      <c r="Z5026" s="46"/>
      <c r="AA5026" s="46"/>
    </row>
    <row r="5027" spans="1:27" ht="15" customHeight="1" x14ac:dyDescent="0.2">
      <c r="A5027" s="45"/>
      <c r="B5027" s="317" t="s">
        <v>26</v>
      </c>
      <c r="C5027" s="319">
        <f>AA5002</f>
        <v>3</v>
      </c>
      <c r="D5027" s="54">
        <f t="shared" si="1004"/>
        <v>3909</v>
      </c>
      <c r="E5027" s="34">
        <f t="shared" si="1005"/>
        <v>3000</v>
      </c>
      <c r="F5027" s="45"/>
      <c r="G5027" s="45"/>
      <c r="H5027" s="45"/>
      <c r="I5027" s="44"/>
      <c r="J5027" s="44"/>
      <c r="K5027" s="44"/>
      <c r="L5027" s="46"/>
      <c r="M5027" s="6" t="s">
        <v>156</v>
      </c>
      <c r="N5027" s="55">
        <f t="shared" si="1007"/>
        <v>7419.9999999999991</v>
      </c>
      <c r="O5027" s="52"/>
      <c r="P5027" s="67">
        <v>5300</v>
      </c>
      <c r="Q5027" s="65"/>
      <c r="R5027" s="6" t="s">
        <v>157</v>
      </c>
      <c r="S5027" s="55">
        <v>8000</v>
      </c>
      <c r="T5027" s="295">
        <v>3600</v>
      </c>
      <c r="U5027" s="46"/>
      <c r="V5027" s="46"/>
      <c r="W5027" s="46"/>
      <c r="X5027" s="46"/>
      <c r="Y5027" s="46"/>
      <c r="Z5027" s="46"/>
      <c r="AA5027" s="46"/>
    </row>
    <row r="5028" spans="1:27" ht="15" customHeight="1" x14ac:dyDescent="0.2">
      <c r="A5028" s="45"/>
      <c r="B5028" s="318" t="s">
        <v>158</v>
      </c>
      <c r="C5028" s="319">
        <f>R5002</f>
        <v>0</v>
      </c>
      <c r="D5028" s="54">
        <f>V5011*C5028</f>
        <v>0</v>
      </c>
      <c r="E5028" s="34">
        <f t="shared" ref="E5028:E5030" si="1008">J5077*C5028</f>
        <v>0</v>
      </c>
      <c r="F5028" s="45"/>
      <c r="G5028" s="45"/>
      <c r="H5028" s="45"/>
      <c r="I5028" s="44"/>
      <c r="J5028" s="44"/>
      <c r="K5028" s="44"/>
      <c r="L5028" s="46"/>
      <c r="M5028" s="6"/>
      <c r="N5028" s="55"/>
      <c r="O5028" s="52"/>
      <c r="P5028" s="67"/>
      <c r="Q5028" s="65"/>
      <c r="R5028" s="6" t="s">
        <v>16</v>
      </c>
      <c r="S5028" s="55">
        <v>1500</v>
      </c>
      <c r="T5028" s="298">
        <v>1300</v>
      </c>
      <c r="U5028" s="46"/>
      <c r="V5028" s="46"/>
      <c r="W5028" s="46"/>
      <c r="X5028" s="46"/>
      <c r="Y5028" s="46"/>
      <c r="Z5028" s="46"/>
      <c r="AA5028" s="46"/>
    </row>
    <row r="5029" spans="1:27" ht="15" customHeight="1" x14ac:dyDescent="0.2">
      <c r="A5029" s="45"/>
      <c r="B5029" s="321" t="s">
        <v>159</v>
      </c>
      <c r="C5029" s="15">
        <f>T5002</f>
        <v>0</v>
      </c>
      <c r="D5029" s="54">
        <f t="shared" ref="D5029:D5030" si="1009">V5011*C5029</f>
        <v>0</v>
      </c>
      <c r="E5029" s="34">
        <f t="shared" si="1008"/>
        <v>0</v>
      </c>
      <c r="F5029" s="45"/>
      <c r="G5029" s="45"/>
      <c r="H5029" s="45"/>
      <c r="I5029" s="44"/>
      <c r="J5029" s="44"/>
      <c r="K5029" s="44"/>
      <c r="L5029" s="46"/>
      <c r="M5029" s="6" t="s">
        <v>160</v>
      </c>
      <c r="N5029" s="55"/>
      <c r="O5029" s="52"/>
      <c r="P5029" s="67"/>
      <c r="Q5029" s="65"/>
      <c r="R5029" s="46"/>
      <c r="S5029" s="46"/>
      <c r="T5029" s="46"/>
      <c r="U5029" s="46"/>
      <c r="V5029" s="46"/>
      <c r="W5029" s="46"/>
      <c r="X5029" s="46"/>
      <c r="Y5029" s="46"/>
      <c r="Z5029" s="46"/>
      <c r="AA5029" s="46"/>
    </row>
    <row r="5030" spans="1:27" ht="15" customHeight="1" x14ac:dyDescent="0.2">
      <c r="A5030" s="45"/>
      <c r="B5030" s="79" t="s">
        <v>161</v>
      </c>
      <c r="C5030" s="80">
        <f>S5002</f>
        <v>0</v>
      </c>
      <c r="D5030" s="81">
        <f t="shared" si="1009"/>
        <v>0</v>
      </c>
      <c r="E5030" s="34">
        <f t="shared" si="1008"/>
        <v>0</v>
      </c>
      <c r="F5030" s="45"/>
      <c r="G5030" s="45"/>
      <c r="H5030" s="45"/>
      <c r="I5030" s="44"/>
      <c r="J5030" s="44"/>
      <c r="K5030" s="44"/>
      <c r="L5030" s="46"/>
      <c r="M5030" s="6"/>
      <c r="N5030" s="55"/>
      <c r="O5030" s="52"/>
      <c r="P5030" s="67"/>
      <c r="Q5030" s="65"/>
      <c r="R5030" s="46"/>
      <c r="S5030" s="46"/>
      <c r="T5030" s="46"/>
      <c r="U5030" s="46"/>
      <c r="V5030" s="46"/>
      <c r="W5030" s="46"/>
      <c r="X5030" s="46"/>
      <c r="Y5030" s="46"/>
      <c r="Z5030" s="46"/>
      <c r="AA5030" s="46"/>
    </row>
    <row r="5031" spans="1:27" ht="15" customHeight="1" x14ac:dyDescent="0.2">
      <c r="A5031" s="45"/>
      <c r="B5031" s="78" t="s">
        <v>20</v>
      </c>
      <c r="C5031" s="15">
        <f>U5002</f>
        <v>5</v>
      </c>
      <c r="D5031" s="81">
        <f>V5020*C5031</f>
        <v>34203.75</v>
      </c>
      <c r="E5031" s="34">
        <f>W5020*C5031</f>
        <v>26250</v>
      </c>
      <c r="F5031" s="45"/>
      <c r="G5031" s="45"/>
      <c r="H5031" s="45"/>
      <c r="I5031" s="44"/>
      <c r="J5031" s="44"/>
      <c r="K5031" s="44"/>
      <c r="L5031" s="46"/>
      <c r="M5031" s="6" t="s">
        <v>162</v>
      </c>
      <c r="N5031" s="55">
        <f>P5031*1.4</f>
        <v>1540</v>
      </c>
      <c r="O5031" s="52"/>
      <c r="P5031" s="67">
        <v>1100</v>
      </c>
      <c r="Q5031" s="65"/>
      <c r="R5031" s="46"/>
      <c r="S5031" s="46"/>
      <c r="T5031" s="46"/>
      <c r="U5031" s="46"/>
      <c r="V5031" s="46"/>
      <c r="W5031" s="46"/>
      <c r="X5031" s="46"/>
      <c r="Y5031" s="46"/>
      <c r="Z5031" s="46"/>
      <c r="AA5031" s="46"/>
    </row>
    <row r="5032" spans="1:27" ht="15" customHeight="1" x14ac:dyDescent="0.2">
      <c r="A5032" s="45"/>
      <c r="B5032" s="78" t="s">
        <v>163</v>
      </c>
      <c r="C5032" s="15">
        <f>V5002</f>
        <v>1</v>
      </c>
      <c r="D5032" s="81">
        <f t="shared" ref="D5032:D5033" si="1010">V5014*C5032</f>
        <v>2410.5499999999997</v>
      </c>
      <c r="E5032" s="34">
        <f>W5019*C5032</f>
        <v>7075</v>
      </c>
      <c r="F5032" s="45"/>
      <c r="G5032" s="45"/>
      <c r="H5032" s="45"/>
      <c r="I5032" s="44"/>
      <c r="J5032" s="44"/>
      <c r="K5032" s="44"/>
      <c r="L5032" s="46"/>
      <c r="M5032" s="6" t="s">
        <v>164</v>
      </c>
      <c r="N5032" s="55">
        <f t="shared" ref="N5032:N5033" si="1011">P5032*1.4</f>
        <v>1540</v>
      </c>
      <c r="O5032" s="52"/>
      <c r="P5032" s="67">
        <v>1100</v>
      </c>
      <c r="Q5032" s="65"/>
      <c r="R5032" s="46"/>
      <c r="S5032" s="46"/>
      <c r="T5032" s="46"/>
      <c r="U5032" s="46"/>
      <c r="V5032" s="46"/>
      <c r="W5032" s="46"/>
      <c r="X5032" s="46"/>
      <c r="Y5032" s="46"/>
      <c r="Z5032" s="46"/>
      <c r="AA5032" s="46"/>
    </row>
    <row r="5033" spans="1:27" ht="15" customHeight="1" x14ac:dyDescent="0.2">
      <c r="A5033" s="45"/>
      <c r="B5033" s="78" t="s">
        <v>165</v>
      </c>
      <c r="C5033" s="15">
        <f>W5002</f>
        <v>0</v>
      </c>
      <c r="D5033" s="81">
        <f t="shared" si="1010"/>
        <v>0</v>
      </c>
      <c r="E5033" s="34">
        <f>J5082*C5033</f>
        <v>0</v>
      </c>
      <c r="F5033" s="45"/>
      <c r="G5033" s="45"/>
      <c r="H5033" s="45"/>
      <c r="I5033" s="44"/>
      <c r="J5033" s="44"/>
      <c r="K5033" s="44"/>
      <c r="L5033" s="46"/>
      <c r="M5033" s="6" t="s">
        <v>166</v>
      </c>
      <c r="N5033" s="55">
        <f t="shared" si="1011"/>
        <v>1540</v>
      </c>
      <c r="O5033" s="52"/>
      <c r="P5033" s="67">
        <v>1100</v>
      </c>
      <c r="Q5033" s="65"/>
      <c r="R5033" s="46"/>
      <c r="S5033" s="46"/>
      <c r="T5033" s="46"/>
      <c r="U5033" s="46"/>
      <c r="V5033" s="46"/>
      <c r="W5033" s="46"/>
      <c r="X5033" s="46"/>
      <c r="Y5033" s="46"/>
      <c r="Z5033" s="46"/>
      <c r="AA5033" s="46"/>
    </row>
    <row r="5034" spans="1:27" ht="15" customHeight="1" x14ac:dyDescent="0.2">
      <c r="A5034" s="45"/>
      <c r="B5034" s="53" t="s">
        <v>23</v>
      </c>
      <c r="C5034" s="15">
        <f>X5002</f>
        <v>0</v>
      </c>
      <c r="D5034" s="81">
        <f>V5012*C5034</f>
        <v>0</v>
      </c>
      <c r="E5034" s="34">
        <f>W5012*C5034</f>
        <v>0</v>
      </c>
      <c r="F5034" s="45"/>
      <c r="G5034" s="45"/>
      <c r="H5034" s="45"/>
      <c r="I5034" s="44"/>
      <c r="J5034" s="44"/>
      <c r="K5034" s="44"/>
      <c r="L5034" s="46"/>
      <c r="M5034" s="6" t="s">
        <v>167</v>
      </c>
      <c r="N5034" s="55">
        <f>P5034*1.39</f>
        <v>1251</v>
      </c>
      <c r="O5034" s="52"/>
      <c r="P5034" s="67">
        <v>900</v>
      </c>
      <c r="Q5034" s="65"/>
      <c r="R5034" s="46"/>
      <c r="S5034" s="46"/>
      <c r="T5034" s="46"/>
      <c r="U5034" s="46"/>
      <c r="V5034" s="46"/>
      <c r="W5034" s="46"/>
      <c r="X5034" s="46"/>
      <c r="Y5034" s="46"/>
      <c r="Z5034" s="46"/>
      <c r="AA5034" s="46"/>
    </row>
    <row r="5035" spans="1:27" ht="15" customHeight="1" x14ac:dyDescent="0.2">
      <c r="A5035" s="45"/>
      <c r="B5035" s="49" t="s">
        <v>95</v>
      </c>
      <c r="C5035" s="33"/>
      <c r="D5035" s="75">
        <f t="shared" ref="D5035:E5035" si="1012">SUM(D5025:D5034)</f>
        <v>40523.300000000003</v>
      </c>
      <c r="E5035" s="82">
        <f t="shared" si="1012"/>
        <v>36325</v>
      </c>
      <c r="F5035" s="45"/>
      <c r="G5035" s="45"/>
      <c r="H5035" s="45"/>
      <c r="I5035" s="44"/>
      <c r="J5035" s="44"/>
      <c r="K5035" s="44"/>
      <c r="L5035" s="46"/>
      <c r="M5035" s="6" t="s">
        <v>168</v>
      </c>
      <c r="N5035" s="55">
        <f>P5035*1.42</f>
        <v>852</v>
      </c>
      <c r="O5035" s="52"/>
      <c r="P5035" s="67">
        <v>600</v>
      </c>
      <c r="Q5035" s="65"/>
      <c r="R5035" s="46"/>
      <c r="S5035" s="46"/>
      <c r="T5035" s="46"/>
      <c r="U5035" s="46"/>
      <c r="V5035" s="46"/>
      <c r="W5035" s="46"/>
      <c r="X5035" s="46"/>
      <c r="Y5035" s="46"/>
      <c r="Z5035" s="46"/>
      <c r="AA5035" s="46"/>
    </row>
    <row r="5036" spans="1:27" ht="15" customHeight="1" x14ac:dyDescent="0.2">
      <c r="A5036" s="45"/>
      <c r="B5036" s="53" t="s">
        <v>36</v>
      </c>
      <c r="C5036" s="15">
        <f>AL5002</f>
        <v>7</v>
      </c>
      <c r="D5036" s="83">
        <f>N5031*C5036</f>
        <v>10780</v>
      </c>
      <c r="E5036" s="34">
        <f>P5031*C5036</f>
        <v>7700</v>
      </c>
      <c r="F5036" s="45"/>
      <c r="G5036" s="45"/>
      <c r="H5036" s="45"/>
      <c r="I5036" s="44"/>
      <c r="J5036" s="44"/>
      <c r="K5036" s="44"/>
      <c r="L5036" s="46"/>
      <c r="M5036" s="46"/>
      <c r="N5036" s="46"/>
      <c r="O5036" s="46"/>
      <c r="P5036" s="46"/>
      <c r="Q5036" s="46"/>
      <c r="R5036" s="46"/>
      <c r="S5036" s="46"/>
      <c r="T5036" s="46"/>
      <c r="U5036" s="46"/>
      <c r="V5036" s="46"/>
      <c r="W5036" s="46"/>
      <c r="X5036" s="46"/>
      <c r="Y5036" s="46"/>
      <c r="Z5036" s="46"/>
      <c r="AA5036" s="46"/>
    </row>
    <row r="5037" spans="1:27" ht="15" customHeight="1" x14ac:dyDescent="0.2">
      <c r="A5037" s="45"/>
      <c r="B5037" s="53" t="s">
        <v>35</v>
      </c>
      <c r="C5037" s="15">
        <f>AK5002</f>
        <v>9</v>
      </c>
      <c r="D5037" s="83">
        <f t="shared" ref="D5037:D5039" si="1013">N5033*C5037</f>
        <v>13860</v>
      </c>
      <c r="E5037" s="34">
        <f t="shared" ref="E5037:E5039" si="1014">P5033*C5037</f>
        <v>9900</v>
      </c>
      <c r="F5037" s="45"/>
      <c r="G5037" s="45"/>
      <c r="H5037" s="45"/>
      <c r="L5037" s="24"/>
      <c r="M5037" s="24"/>
      <c r="N5037" s="24"/>
      <c r="O5037" s="24"/>
      <c r="P5037" s="24"/>
      <c r="Q5037" s="24"/>
    </row>
    <row r="5038" spans="1:27" ht="15" customHeight="1" x14ac:dyDescent="0.2">
      <c r="A5038" s="45"/>
      <c r="B5038" s="84" t="s">
        <v>169</v>
      </c>
      <c r="C5038" s="15">
        <f>AM5002</f>
        <v>0</v>
      </c>
      <c r="D5038" s="83">
        <f t="shared" si="1013"/>
        <v>0</v>
      </c>
      <c r="E5038" s="34">
        <f t="shared" si="1014"/>
        <v>0</v>
      </c>
      <c r="F5038" s="85"/>
      <c r="G5038" s="45"/>
      <c r="H5038" s="45"/>
      <c r="L5038" s="24"/>
      <c r="M5038" s="24"/>
      <c r="N5038" s="24"/>
      <c r="O5038" s="24"/>
      <c r="P5038" s="24"/>
      <c r="Q5038" s="24"/>
    </row>
    <row r="5039" spans="1:27" ht="15" customHeight="1" x14ac:dyDescent="0.2">
      <c r="A5039" s="45"/>
      <c r="B5039" s="84" t="s">
        <v>38</v>
      </c>
      <c r="C5039" s="15">
        <f>AN5002</f>
        <v>0</v>
      </c>
      <c r="D5039" s="83">
        <f t="shared" si="1013"/>
        <v>0</v>
      </c>
      <c r="E5039" s="34">
        <f t="shared" si="1014"/>
        <v>0</v>
      </c>
      <c r="F5039" s="45"/>
      <c r="G5039" s="45"/>
      <c r="H5039" s="45"/>
      <c r="L5039" s="24"/>
      <c r="M5039" s="24"/>
      <c r="N5039" s="24"/>
      <c r="O5039" s="24"/>
      <c r="P5039" s="24"/>
      <c r="Q5039" s="24"/>
    </row>
    <row r="5040" spans="1:27" ht="15" customHeight="1" x14ac:dyDescent="0.2">
      <c r="A5040" s="45"/>
      <c r="B5040" s="84" t="s">
        <v>170</v>
      </c>
      <c r="C5040" s="15">
        <f>AO5002</f>
        <v>7</v>
      </c>
      <c r="D5040" s="83">
        <f>N5032*C5040</f>
        <v>10780</v>
      </c>
      <c r="E5040" s="34">
        <f>P5032*C5040</f>
        <v>7700</v>
      </c>
      <c r="F5040" s="45"/>
      <c r="G5040" s="45"/>
      <c r="H5040" s="45"/>
      <c r="L5040" s="24"/>
      <c r="M5040" s="24"/>
      <c r="N5040" s="24"/>
      <c r="O5040" s="24"/>
      <c r="P5040" s="24"/>
      <c r="Q5040" s="24"/>
    </row>
    <row r="5041" spans="1:12" ht="15" customHeight="1" x14ac:dyDescent="0.2">
      <c r="A5041" s="45"/>
      <c r="B5041" s="53" t="s">
        <v>31</v>
      </c>
      <c r="C5041" s="15">
        <f>AF5002</f>
        <v>1</v>
      </c>
      <c r="D5041" s="83">
        <f>N5023*C5041</f>
        <v>6525</v>
      </c>
      <c r="E5041" s="34">
        <f>P5023*C5041</f>
        <v>4500</v>
      </c>
      <c r="F5041" s="45"/>
      <c r="G5041" s="45"/>
      <c r="H5041" s="45"/>
    </row>
    <row r="5042" spans="1:12" ht="15" customHeight="1" x14ac:dyDescent="0.2">
      <c r="A5042" s="45"/>
      <c r="B5042" s="53" t="s">
        <v>171</v>
      </c>
      <c r="C5042" s="15">
        <f>AH5002</f>
        <v>2</v>
      </c>
      <c r="D5042" s="83">
        <f>N5023*C5042</f>
        <v>13050</v>
      </c>
      <c r="E5042" s="34">
        <f>P5023*C5042</f>
        <v>9000</v>
      </c>
      <c r="F5042" s="45"/>
      <c r="G5042" s="45"/>
      <c r="H5042" s="45"/>
      <c r="L5042" s="86" t="s">
        <v>172</v>
      </c>
    </row>
    <row r="5043" spans="1:12" ht="15" customHeight="1" x14ac:dyDescent="0.2">
      <c r="A5043" s="45"/>
      <c r="B5043" s="53" t="s">
        <v>151</v>
      </c>
      <c r="C5043" s="15">
        <f>AG5002</f>
        <v>6</v>
      </c>
      <c r="D5043" s="83">
        <f>N5025*C5043</f>
        <v>39150</v>
      </c>
      <c r="E5043" s="34">
        <f>P5025*C5043</f>
        <v>27000</v>
      </c>
      <c r="F5043" s="45"/>
      <c r="G5043" s="45"/>
      <c r="H5043" s="45"/>
    </row>
    <row r="5044" spans="1:12" ht="15" customHeight="1" x14ac:dyDescent="0.2">
      <c r="A5044" s="45"/>
      <c r="B5044" s="53" t="s">
        <v>173</v>
      </c>
      <c r="C5044" s="15">
        <f>AJ5002</f>
        <v>5</v>
      </c>
      <c r="D5044" s="83">
        <f>N5023*C5044</f>
        <v>32625</v>
      </c>
      <c r="E5044" s="34">
        <f>P5023*C5044</f>
        <v>22500</v>
      </c>
      <c r="F5044" s="45"/>
      <c r="G5044" s="45"/>
      <c r="H5044" s="45"/>
      <c r="L5044" s="86" t="s">
        <v>107</v>
      </c>
    </row>
    <row r="5045" spans="1:12" ht="15" customHeight="1" x14ac:dyDescent="0.2">
      <c r="A5045" s="45"/>
      <c r="B5045" s="53" t="s">
        <v>174</v>
      </c>
      <c r="C5045" s="15">
        <f>AE5002</f>
        <v>0</v>
      </c>
      <c r="D5045" s="83">
        <f>N5027*C5045</f>
        <v>0</v>
      </c>
      <c r="E5045" s="34">
        <f>P5023*C5045</f>
        <v>0</v>
      </c>
      <c r="F5045" s="45"/>
      <c r="G5045" s="45"/>
      <c r="H5045" s="45"/>
    </row>
    <row r="5046" spans="1:12" ht="15" customHeight="1" x14ac:dyDescent="0.2">
      <c r="A5046" s="45"/>
      <c r="B5046" s="87" t="s">
        <v>27</v>
      </c>
      <c r="C5046" s="15">
        <f>AB5002</f>
        <v>23</v>
      </c>
      <c r="D5046" s="83">
        <f t="shared" ref="D5046:D5047" si="1015">N5015*C5046</f>
        <v>35698.300000000003</v>
      </c>
      <c r="E5046" s="34">
        <f t="shared" ref="E5046:E5047" si="1016">P5015*C5046</f>
        <v>25300</v>
      </c>
      <c r="F5046" s="45"/>
      <c r="G5046" s="45"/>
      <c r="H5046" s="45"/>
      <c r="L5046" s="86" t="s">
        <v>175</v>
      </c>
    </row>
    <row r="5047" spans="1:12" ht="15" customHeight="1" x14ac:dyDescent="0.2">
      <c r="A5047" s="45"/>
      <c r="B5047" s="87" t="s">
        <v>28</v>
      </c>
      <c r="C5047" s="15">
        <f>AC5002</f>
        <v>0</v>
      </c>
      <c r="D5047" s="83">
        <f t="shared" si="1015"/>
        <v>0</v>
      </c>
      <c r="E5047" s="34">
        <f t="shared" si="1016"/>
        <v>0</v>
      </c>
      <c r="F5047" s="45"/>
      <c r="G5047" s="45"/>
      <c r="H5047" s="45"/>
      <c r="L5047" s="86" t="s">
        <v>176</v>
      </c>
    </row>
    <row r="5048" spans="1:12" ht="15" customHeight="1" x14ac:dyDescent="0.2">
      <c r="A5048" s="45"/>
      <c r="B5048" s="53" t="s">
        <v>177</v>
      </c>
      <c r="C5048" s="15">
        <f>AD5002</f>
        <v>0</v>
      </c>
      <c r="D5048" s="83">
        <f>N5020*C5048</f>
        <v>0</v>
      </c>
      <c r="E5048" s="34">
        <f>P5020*C5048</f>
        <v>0</v>
      </c>
      <c r="F5048" s="45"/>
      <c r="G5048" s="45"/>
      <c r="H5048" s="45"/>
      <c r="L5048" s="86" t="s">
        <v>178</v>
      </c>
    </row>
    <row r="5049" spans="1:12" ht="15" customHeight="1" x14ac:dyDescent="0.2">
      <c r="A5049" s="45"/>
      <c r="B5049" s="49" t="s">
        <v>94</v>
      </c>
      <c r="C5049" s="33"/>
      <c r="D5049" s="75">
        <f t="shared" ref="D5049:E5049" si="1017">SUM(D5036:D5048)</f>
        <v>162468.29999999999</v>
      </c>
      <c r="E5049" s="82">
        <f t="shared" si="1017"/>
        <v>113600</v>
      </c>
      <c r="F5049" s="41"/>
      <c r="G5049" s="45"/>
      <c r="H5049" s="88"/>
      <c r="L5049" s="86" t="s">
        <v>179</v>
      </c>
    </row>
    <row r="5050" spans="1:12" ht="15" customHeight="1" x14ac:dyDescent="0.2">
      <c r="A5050" s="45"/>
      <c r="B5050" s="78" t="s">
        <v>39</v>
      </c>
      <c r="C5050" s="89">
        <f>AP5002</f>
        <v>0</v>
      </c>
      <c r="D5050" s="83">
        <f>Z5020*C5050</f>
        <v>0</v>
      </c>
      <c r="E5050" s="34">
        <f>AA5020*C5050</f>
        <v>0</v>
      </c>
      <c r="F5050" s="88"/>
      <c r="G5050" s="88"/>
      <c r="H5050" s="88"/>
      <c r="L5050" s="86" t="s">
        <v>180</v>
      </c>
    </row>
    <row r="5051" spans="1:12" ht="15" customHeight="1" x14ac:dyDescent="0.2">
      <c r="A5051" s="45"/>
      <c r="B5051" s="78" t="s">
        <v>40</v>
      </c>
      <c r="C5051" s="90">
        <f>AQ5002</f>
        <v>0</v>
      </c>
      <c r="D5051" s="83">
        <f t="shared" ref="D5051:D5053" si="1018">Z5011*C5051</f>
        <v>0</v>
      </c>
      <c r="E5051" s="34">
        <f>AA5011*C5051</f>
        <v>0</v>
      </c>
      <c r="F5051" s="88"/>
      <c r="G5051" s="88"/>
      <c r="H5051" s="88"/>
      <c r="L5051" s="86" t="s">
        <v>181</v>
      </c>
    </row>
    <row r="5052" spans="1:12" ht="15" customHeight="1" x14ac:dyDescent="0.2">
      <c r="A5052" s="45"/>
      <c r="B5052" s="78" t="s">
        <v>33</v>
      </c>
      <c r="C5052" s="90">
        <f>AR5002</f>
        <v>0</v>
      </c>
      <c r="D5052" s="83">
        <f t="shared" si="1018"/>
        <v>0</v>
      </c>
      <c r="E5052" s="34">
        <f>P5022*C5052</f>
        <v>0</v>
      </c>
      <c r="F5052" s="88"/>
      <c r="G5052" s="88"/>
      <c r="H5052" s="88"/>
    </row>
    <row r="5053" spans="1:12" ht="15" customHeight="1" x14ac:dyDescent="0.2">
      <c r="A5053" s="45"/>
      <c r="B5053" s="78" t="s">
        <v>32</v>
      </c>
      <c r="C5053" s="90">
        <f>AS5002</f>
        <v>0</v>
      </c>
      <c r="D5053" s="83">
        <f t="shared" si="1018"/>
        <v>0</v>
      </c>
      <c r="E5053" s="34">
        <f>AA5012*C5053</f>
        <v>0</v>
      </c>
      <c r="F5053" s="88"/>
      <c r="G5053" s="88"/>
      <c r="H5053" s="88"/>
      <c r="L5053" s="86" t="s">
        <v>140</v>
      </c>
    </row>
    <row r="5054" spans="1:12" ht="15" customHeight="1" x14ac:dyDescent="0.2">
      <c r="A5054" s="45"/>
      <c r="B5054" s="78" t="s">
        <v>41</v>
      </c>
      <c r="C5054" s="90">
        <f>AT5002</f>
        <v>0</v>
      </c>
      <c r="D5054" s="83">
        <f>Z5019*C5054</f>
        <v>0</v>
      </c>
      <c r="E5054" s="34">
        <f>AA5019*C5054</f>
        <v>0</v>
      </c>
      <c r="F5054" s="88"/>
      <c r="G5054" s="88"/>
      <c r="H5054" s="88"/>
    </row>
    <row r="5055" spans="1:12" ht="15" customHeight="1" x14ac:dyDescent="0.2">
      <c r="A5055" s="45"/>
      <c r="B5055" s="78" t="s">
        <v>42</v>
      </c>
      <c r="C5055" s="90">
        <f>AU5002</f>
        <v>0</v>
      </c>
      <c r="D5055" s="83">
        <f>Z5014*C5055</f>
        <v>0</v>
      </c>
      <c r="E5055" s="34">
        <f>AA5014*C5055</f>
        <v>0</v>
      </c>
      <c r="F5055" s="88"/>
      <c r="G5055" s="88"/>
      <c r="H5055" s="88"/>
      <c r="L5055" s="86" t="s">
        <v>182</v>
      </c>
    </row>
    <row r="5056" spans="1:12" ht="15" customHeight="1" x14ac:dyDescent="0.2">
      <c r="A5056" s="45"/>
      <c r="B5056" s="78" t="s">
        <v>43</v>
      </c>
      <c r="C5056" s="90">
        <f>AV5002</f>
        <v>0</v>
      </c>
      <c r="D5056" s="83">
        <f t="shared" ref="D5056:D5058" si="1019">Z5016*C5056</f>
        <v>0</v>
      </c>
      <c r="E5056" s="34">
        <f>AA5016*C5056</f>
        <v>0</v>
      </c>
      <c r="F5056" s="88"/>
      <c r="G5056" s="88"/>
      <c r="H5056" s="88"/>
      <c r="L5056" s="86" t="s">
        <v>183</v>
      </c>
    </row>
    <row r="5057" spans="1:26" ht="15" customHeight="1" x14ac:dyDescent="0.2">
      <c r="A5057" s="45"/>
      <c r="B5057" s="78" t="s">
        <v>44</v>
      </c>
      <c r="C5057" s="90">
        <f>AW5002</f>
        <v>0</v>
      </c>
      <c r="D5057" s="83">
        <f t="shared" si="1019"/>
        <v>0</v>
      </c>
      <c r="E5057" s="34">
        <f>AA5018*C5057</f>
        <v>0</v>
      </c>
      <c r="F5057" s="88"/>
      <c r="G5057" s="88"/>
      <c r="H5057" s="88"/>
      <c r="L5057" s="86" t="s">
        <v>184</v>
      </c>
    </row>
    <row r="5058" spans="1:26" ht="15" customHeight="1" x14ac:dyDescent="0.2">
      <c r="A5058" s="45"/>
      <c r="B5058" s="78" t="s">
        <v>45</v>
      </c>
      <c r="C5058" s="90">
        <f>AX5002</f>
        <v>0</v>
      </c>
      <c r="D5058" s="83">
        <f t="shared" si="1019"/>
        <v>0</v>
      </c>
      <c r="E5058" s="34">
        <f>AA5017*C5058</f>
        <v>0</v>
      </c>
      <c r="F5058" s="88"/>
      <c r="G5058" s="88"/>
      <c r="H5058" s="88"/>
    </row>
    <row r="5059" spans="1:26" ht="15" customHeight="1" x14ac:dyDescent="0.2">
      <c r="A5059" s="45"/>
      <c r="B5059" s="78" t="s">
        <v>46</v>
      </c>
      <c r="C5059" s="90">
        <f>AY5002</f>
        <v>0</v>
      </c>
      <c r="D5059" s="83">
        <f>Z5015*C5059</f>
        <v>0</v>
      </c>
      <c r="E5059" s="34">
        <f>AA5015*C5059</f>
        <v>0</v>
      </c>
      <c r="F5059" s="88"/>
      <c r="G5059" s="88"/>
      <c r="H5059" s="88"/>
      <c r="L5059" s="86" t="s">
        <v>160</v>
      </c>
    </row>
    <row r="5060" spans="1:26" ht="15" customHeight="1" x14ac:dyDescent="0.2">
      <c r="A5060" s="45"/>
      <c r="B5060" s="53"/>
      <c r="C5060" s="89"/>
      <c r="D5060" s="83">
        <f t="shared" ref="D5060:D5061" si="1020">Z5020*C5060</f>
        <v>0</v>
      </c>
      <c r="E5060" s="34">
        <f t="shared" ref="E5060:E5061" si="1021">P5030*C5060</f>
        <v>0</v>
      </c>
      <c r="F5060" s="88"/>
      <c r="G5060" s="88"/>
      <c r="H5060" s="88"/>
    </row>
    <row r="5061" spans="1:26" ht="15" customHeight="1" x14ac:dyDescent="0.2">
      <c r="A5061" s="45"/>
      <c r="B5061" s="53"/>
      <c r="C5061" s="89"/>
      <c r="D5061" s="83">
        <f t="shared" si="1020"/>
        <v>0</v>
      </c>
      <c r="E5061" s="34">
        <f t="shared" si="1021"/>
        <v>0</v>
      </c>
      <c r="F5061" s="88"/>
      <c r="G5061" s="88"/>
      <c r="H5061" s="88"/>
      <c r="L5061" s="86" t="s">
        <v>185</v>
      </c>
    </row>
    <row r="5062" spans="1:26" ht="15" customHeight="1" x14ac:dyDescent="0.2">
      <c r="A5062" s="45"/>
      <c r="B5062" s="91"/>
      <c r="C5062" s="91"/>
      <c r="D5062" s="92">
        <f t="shared" ref="D5062:E5062" si="1022">SUM(D5050:D5061)</f>
        <v>0</v>
      </c>
      <c r="E5062" s="93">
        <f t="shared" si="1022"/>
        <v>0</v>
      </c>
      <c r="F5062" s="41"/>
      <c r="G5062" s="88"/>
      <c r="H5062" s="45"/>
      <c r="L5062" s="86" t="s">
        <v>186</v>
      </c>
    </row>
    <row r="5063" spans="1:26" ht="15" customHeight="1" x14ac:dyDescent="0.2">
      <c r="A5063" s="45"/>
      <c r="B5063" s="33" t="s">
        <v>187</v>
      </c>
      <c r="C5063" s="61"/>
      <c r="D5063" s="94">
        <f>SUM(D5035,D5024,D5049,D5062)</f>
        <v>323368.59999999998</v>
      </c>
      <c r="E5063" s="95">
        <f>SUM(E5062,E5035,E5024,E5049)</f>
        <v>229395</v>
      </c>
      <c r="F5063" s="92">
        <f>SUM(F5062,F5049,F5038,F5024)</f>
        <v>0</v>
      </c>
      <c r="G5063" s="45"/>
      <c r="H5063" s="45"/>
      <c r="L5063" s="86" t="s">
        <v>188</v>
      </c>
    </row>
    <row r="5064" spans="1:26" ht="15" customHeight="1" x14ac:dyDescent="0.2">
      <c r="A5064" s="45"/>
      <c r="B5064" s="45"/>
      <c r="C5064" s="45"/>
      <c r="D5064" s="45"/>
      <c r="E5064" s="45"/>
      <c r="F5064" s="45"/>
      <c r="G5064" s="45"/>
      <c r="H5064" s="45"/>
    </row>
    <row r="5065" spans="1:26" ht="15" customHeight="1" x14ac:dyDescent="0.2">
      <c r="L5065" s="86" t="s">
        <v>189</v>
      </c>
    </row>
    <row r="5067" spans="1:26" ht="15" customHeight="1" x14ac:dyDescent="0.2">
      <c r="L5067" s="86" t="s">
        <v>190</v>
      </c>
    </row>
    <row r="5068" spans="1:26" ht="15" customHeight="1" x14ac:dyDescent="0.2">
      <c r="L5068" s="86" t="s">
        <v>191</v>
      </c>
    </row>
    <row r="5069" spans="1:26" ht="15" customHeight="1" x14ac:dyDescent="0.2">
      <c r="L5069" s="24" t="s">
        <v>192</v>
      </c>
      <c r="M5069" s="24"/>
      <c r="N5069" s="24"/>
      <c r="O5069" s="24"/>
      <c r="P5069" s="24"/>
      <c r="Q5069" s="24"/>
      <c r="R5069" s="24"/>
      <c r="S5069" s="24"/>
    </row>
    <row r="5070" spans="1:26" ht="15" customHeight="1" x14ac:dyDescent="0.2">
      <c r="B5070" s="33"/>
      <c r="C5070" s="96"/>
      <c r="D5070" s="96" t="s">
        <v>193</v>
      </c>
      <c r="E5070" s="96"/>
      <c r="F5070" s="96"/>
      <c r="G5070" s="96"/>
      <c r="H5070" s="33" t="s">
        <v>193</v>
      </c>
      <c r="I5070" s="96"/>
      <c r="J5070" s="96"/>
      <c r="K5070" s="96"/>
      <c r="L5070" s="33" t="s">
        <v>194</v>
      </c>
      <c r="M5070" s="96"/>
      <c r="N5070" s="96"/>
      <c r="O5070" s="96"/>
      <c r="P5070" s="96"/>
      <c r="Q5070" s="96"/>
      <c r="R5070" s="96"/>
      <c r="S5070" s="96"/>
      <c r="T5070" s="96"/>
      <c r="U5070" s="96"/>
      <c r="V5070" s="96"/>
      <c r="W5070" s="96"/>
      <c r="X5070" s="96"/>
      <c r="Y5070" s="96"/>
      <c r="Z5070" s="96"/>
    </row>
    <row r="5071" spans="1:26" ht="15" customHeight="1" x14ac:dyDescent="0.2">
      <c r="B5071" s="33" t="s">
        <v>195</v>
      </c>
      <c r="C5071" s="96" t="s">
        <v>101</v>
      </c>
      <c r="D5071" s="96"/>
      <c r="E5071" s="96"/>
      <c r="F5071" s="96"/>
      <c r="G5071" s="96"/>
      <c r="H5071" s="33"/>
      <c r="I5071" s="96"/>
      <c r="J5071" s="96"/>
      <c r="K5071" s="96"/>
      <c r="L5071" s="33" t="s">
        <v>196</v>
      </c>
      <c r="M5071" s="97">
        <f t="shared" ref="M5071:M5072" si="1023">V5102*1.35</f>
        <v>0</v>
      </c>
      <c r="N5071" s="96"/>
      <c r="O5071" s="96"/>
      <c r="P5071" s="96"/>
      <c r="Q5071" s="96"/>
      <c r="R5071" s="96"/>
      <c r="S5071" s="96"/>
      <c r="T5071" s="96"/>
      <c r="U5071" s="96"/>
      <c r="V5071" s="96"/>
      <c r="W5071" s="96"/>
      <c r="X5071" s="96"/>
      <c r="Y5071" s="96"/>
      <c r="Z5071" s="96"/>
    </row>
    <row r="5072" spans="1:26" ht="15" customHeight="1" x14ac:dyDescent="0.2">
      <c r="B5072" s="33" t="s">
        <v>104</v>
      </c>
      <c r="C5072" s="98">
        <v>651</v>
      </c>
      <c r="D5072" s="96">
        <v>434</v>
      </c>
      <c r="E5072" s="96">
        <f t="shared" ref="E5072:E5075" si="1024">D5072*50%</f>
        <v>217</v>
      </c>
      <c r="F5072" s="96"/>
      <c r="G5072" s="96"/>
      <c r="H5072" s="33" t="s">
        <v>197</v>
      </c>
      <c r="I5072" s="96"/>
      <c r="J5072" s="96"/>
      <c r="K5072" s="96"/>
      <c r="L5072" s="33" t="s">
        <v>198</v>
      </c>
      <c r="M5072" s="97">
        <f t="shared" si="1023"/>
        <v>0</v>
      </c>
      <c r="N5072" s="96"/>
      <c r="O5072" s="96"/>
      <c r="P5072" s="96"/>
      <c r="Q5072" s="96"/>
      <c r="R5072" s="96"/>
      <c r="S5072" s="96"/>
      <c r="T5072" s="96"/>
      <c r="U5072" s="96"/>
      <c r="V5072" s="96"/>
      <c r="W5072" s="96"/>
      <c r="X5072" s="96"/>
      <c r="Y5072" s="96"/>
      <c r="Z5072" s="96"/>
    </row>
    <row r="5073" spans="2:26" ht="15" customHeight="1" x14ac:dyDescent="0.2">
      <c r="B5073" s="33" t="s">
        <v>108</v>
      </c>
      <c r="C5073" s="98">
        <v>651</v>
      </c>
      <c r="D5073" s="96">
        <v>434</v>
      </c>
      <c r="E5073" s="96">
        <f t="shared" si="1024"/>
        <v>217</v>
      </c>
      <c r="F5073" s="96"/>
      <c r="G5073" s="96"/>
      <c r="H5073" s="33" t="s">
        <v>102</v>
      </c>
      <c r="I5073" s="98">
        <v>8000.2</v>
      </c>
      <c r="J5073" s="96">
        <v>6450</v>
      </c>
      <c r="K5073" s="96">
        <v>1935</v>
      </c>
      <c r="L5073" s="33" t="s">
        <v>199</v>
      </c>
      <c r="M5073" s="97">
        <f>V5104*1.4</f>
        <v>0</v>
      </c>
      <c r="N5073" s="96"/>
      <c r="O5073" s="96"/>
      <c r="P5073" s="96"/>
      <c r="Q5073" s="96"/>
      <c r="R5073" s="96"/>
      <c r="S5073" s="96"/>
      <c r="T5073" s="96"/>
      <c r="U5073" s="96"/>
      <c r="V5073" s="96"/>
      <c r="W5073" s="96"/>
      <c r="X5073" s="96"/>
      <c r="Y5073" s="96"/>
      <c r="Z5073" s="96"/>
    </row>
    <row r="5074" spans="2:26" ht="15" customHeight="1" x14ac:dyDescent="0.2">
      <c r="B5074" s="33" t="s">
        <v>111</v>
      </c>
      <c r="C5074" s="98">
        <v>900</v>
      </c>
      <c r="D5074" s="96">
        <v>600</v>
      </c>
      <c r="E5074" s="96">
        <f t="shared" si="1024"/>
        <v>300</v>
      </c>
      <c r="F5074" s="96"/>
      <c r="G5074" s="96"/>
      <c r="H5074" s="33" t="s">
        <v>105</v>
      </c>
      <c r="I5074" s="98">
        <v>8000.2</v>
      </c>
      <c r="J5074" s="96">
        <v>6450</v>
      </c>
      <c r="K5074" s="96">
        <v>1935</v>
      </c>
      <c r="L5074" s="33" t="s">
        <v>200</v>
      </c>
      <c r="M5074" s="97">
        <f t="shared" ref="M5074:M5076" si="1025">V5105*1.35</f>
        <v>0</v>
      </c>
      <c r="N5074" s="96"/>
      <c r="O5074" s="96"/>
      <c r="P5074" s="96"/>
      <c r="Q5074" s="96"/>
      <c r="R5074" s="96"/>
      <c r="S5074" s="96"/>
      <c r="T5074" s="96"/>
      <c r="U5074" s="96"/>
      <c r="V5074" s="96"/>
      <c r="W5074" s="96"/>
      <c r="X5074" s="96"/>
      <c r="Y5074" s="96"/>
      <c r="Z5074" s="96"/>
    </row>
    <row r="5075" spans="2:26" ht="15" customHeight="1" x14ac:dyDescent="0.2">
      <c r="B5075" s="33" t="s">
        <v>113</v>
      </c>
      <c r="C5075" s="98">
        <v>900</v>
      </c>
      <c r="D5075" s="96">
        <v>600</v>
      </c>
      <c r="E5075" s="96">
        <f t="shared" si="1024"/>
        <v>300</v>
      </c>
      <c r="F5075" s="96"/>
      <c r="G5075" s="96"/>
      <c r="H5075" s="33" t="s">
        <v>201</v>
      </c>
      <c r="I5075" s="98">
        <v>4550</v>
      </c>
      <c r="J5075" s="96">
        <v>3500</v>
      </c>
      <c r="K5075" s="96">
        <v>1050</v>
      </c>
      <c r="L5075" s="33" t="s">
        <v>202</v>
      </c>
      <c r="M5075" s="97">
        <f t="shared" si="1025"/>
        <v>0</v>
      </c>
      <c r="N5075" s="96"/>
      <c r="O5075" s="96"/>
      <c r="P5075" s="96"/>
      <c r="Q5075" s="96"/>
      <c r="R5075" s="96"/>
      <c r="S5075" s="96"/>
      <c r="T5075" s="96"/>
      <c r="U5075" s="96"/>
      <c r="V5075" s="96"/>
      <c r="W5075" s="96"/>
      <c r="X5075" s="96"/>
      <c r="Y5075" s="96"/>
      <c r="Z5075" s="96"/>
    </row>
    <row r="5076" spans="2:26" ht="15" customHeight="1" x14ac:dyDescent="0.2">
      <c r="B5076" s="33" t="s">
        <v>117</v>
      </c>
      <c r="C5076" s="98">
        <v>1304.19</v>
      </c>
      <c r="D5076" s="98">
        <v>1011</v>
      </c>
      <c r="E5076" s="96">
        <v>293</v>
      </c>
      <c r="F5076" s="96"/>
      <c r="G5076" s="96"/>
      <c r="H5076" s="33" t="s">
        <v>132</v>
      </c>
      <c r="I5076" s="98">
        <v>7605</v>
      </c>
      <c r="J5076" s="96">
        <v>6450</v>
      </c>
      <c r="K5076" s="96">
        <v>1935</v>
      </c>
      <c r="L5076" s="33" t="s">
        <v>203</v>
      </c>
      <c r="M5076" s="97">
        <f t="shared" si="1025"/>
        <v>0</v>
      </c>
      <c r="N5076" s="96"/>
      <c r="O5076" s="96"/>
      <c r="P5076" s="96"/>
      <c r="Q5076" s="96"/>
      <c r="R5076" s="96"/>
      <c r="S5076" s="96"/>
      <c r="T5076" s="96"/>
      <c r="U5076" s="96"/>
      <c r="V5076" s="96"/>
      <c r="W5076" s="96"/>
      <c r="X5076" s="96"/>
      <c r="Y5076" s="96"/>
      <c r="Z5076" s="96"/>
    </row>
    <row r="5077" spans="2:26" ht="15" customHeight="1" x14ac:dyDescent="0.2">
      <c r="B5077" s="33" t="s">
        <v>121</v>
      </c>
      <c r="C5077" s="98">
        <v>1006.5</v>
      </c>
      <c r="D5077" s="96">
        <v>677</v>
      </c>
      <c r="E5077" s="96">
        <f>D5077*50%</f>
        <v>338.5</v>
      </c>
      <c r="F5077" s="96"/>
      <c r="G5077" s="96"/>
      <c r="H5077" s="33" t="s">
        <v>137</v>
      </c>
      <c r="I5077" s="98">
        <v>5751.2</v>
      </c>
      <c r="J5077" s="96">
        <v>4625</v>
      </c>
      <c r="K5077" s="96">
        <v>1387.5</v>
      </c>
      <c r="L5077" s="33"/>
      <c r="M5077" s="96"/>
      <c r="N5077" s="96"/>
      <c r="O5077" s="96"/>
      <c r="P5077" s="96"/>
      <c r="Q5077" s="96"/>
      <c r="R5077" s="96"/>
      <c r="S5077" s="96"/>
      <c r="T5077" s="96"/>
      <c r="U5077" s="96"/>
      <c r="V5077" s="96"/>
      <c r="W5077" s="96"/>
      <c r="X5077" s="96"/>
      <c r="Y5077" s="96"/>
      <c r="Z5077" s="96"/>
    </row>
    <row r="5078" spans="2:26" ht="15" customHeight="1" x14ac:dyDescent="0.2">
      <c r="B5078" s="33" t="s">
        <v>126</v>
      </c>
      <c r="C5078" s="98">
        <v>1050.32</v>
      </c>
      <c r="D5078" s="96">
        <v>691</v>
      </c>
      <c r="E5078" s="96">
        <v>359</v>
      </c>
      <c r="F5078" s="96"/>
      <c r="G5078" s="96"/>
      <c r="H5078" s="33" t="s">
        <v>142</v>
      </c>
      <c r="I5078" s="98">
        <v>8000.2</v>
      </c>
      <c r="J5078" s="96">
        <v>6450</v>
      </c>
      <c r="K5078" s="96">
        <v>1935</v>
      </c>
      <c r="L5078" s="33"/>
      <c r="M5078" s="96"/>
      <c r="N5078" s="96"/>
      <c r="O5078" s="96"/>
      <c r="P5078" s="96"/>
      <c r="Q5078" s="96"/>
      <c r="R5078" s="96"/>
      <c r="S5078" s="96"/>
      <c r="T5078" s="96"/>
      <c r="U5078" s="96"/>
      <c r="V5078" s="96"/>
      <c r="W5078" s="96"/>
      <c r="X5078" s="96"/>
      <c r="Y5078" s="96"/>
      <c r="Z5078" s="96"/>
    </row>
    <row r="5079" spans="2:26" ht="15" customHeight="1" x14ac:dyDescent="0.2">
      <c r="B5079" s="33" t="s">
        <v>141</v>
      </c>
      <c r="C5079" s="98">
        <v>1850.8</v>
      </c>
      <c r="D5079" s="96">
        <v>1322</v>
      </c>
      <c r="E5079" s="96">
        <v>529</v>
      </c>
      <c r="F5079" s="96"/>
      <c r="G5079" s="96"/>
      <c r="H5079" s="33" t="s">
        <v>145</v>
      </c>
      <c r="I5079" s="98">
        <v>8000.2</v>
      </c>
      <c r="J5079" s="96">
        <v>6450</v>
      </c>
      <c r="K5079" s="96">
        <v>1935</v>
      </c>
      <c r="L5079" s="33"/>
      <c r="M5079" s="96"/>
      <c r="N5079" s="96"/>
      <c r="O5079" s="96"/>
      <c r="P5079" s="96"/>
      <c r="Q5079" s="96"/>
      <c r="R5079" s="96"/>
      <c r="S5079" s="96"/>
      <c r="T5079" s="96"/>
      <c r="U5079" s="96"/>
      <c r="V5079" s="96"/>
      <c r="W5079" s="96"/>
      <c r="X5079" s="96"/>
      <c r="Y5079" s="96"/>
      <c r="Z5079" s="96"/>
    </row>
    <row r="5080" spans="2:26" ht="15" customHeight="1" x14ac:dyDescent="0.2">
      <c r="B5080" s="33" t="s">
        <v>144</v>
      </c>
      <c r="C5080" s="98">
        <v>3005.85</v>
      </c>
      <c r="D5080" s="96">
        <v>2078</v>
      </c>
      <c r="E5080" s="96">
        <v>933</v>
      </c>
      <c r="F5080" s="96"/>
      <c r="G5080" s="96"/>
      <c r="H5080" s="33"/>
      <c r="I5080" s="96"/>
      <c r="J5080" s="96"/>
      <c r="K5080" s="96"/>
      <c r="L5080" s="33"/>
      <c r="M5080" s="96"/>
      <c r="N5080" s="96"/>
      <c r="O5080" s="96"/>
      <c r="P5080" s="96"/>
      <c r="Q5080" s="96"/>
      <c r="R5080" s="96"/>
      <c r="S5080" s="96"/>
      <c r="T5080" s="96"/>
      <c r="U5080" s="96"/>
      <c r="V5080" s="96"/>
      <c r="W5080" s="96"/>
      <c r="X5080" s="96"/>
      <c r="Y5080" s="96"/>
      <c r="Z5080" s="96"/>
    </row>
    <row r="5081" spans="2:26" ht="15" customHeight="1" x14ac:dyDescent="0.2">
      <c r="B5081" s="33" t="s">
        <v>147</v>
      </c>
      <c r="C5081" s="98">
        <v>5500.6</v>
      </c>
      <c r="D5081" s="96">
        <v>3929</v>
      </c>
      <c r="E5081" s="96">
        <v>1572</v>
      </c>
      <c r="F5081" s="96"/>
      <c r="G5081" s="96"/>
      <c r="H5081" s="33"/>
      <c r="I5081" s="96"/>
      <c r="J5081" s="96"/>
      <c r="K5081" s="96"/>
      <c r="L5081" s="33"/>
      <c r="M5081" s="96"/>
      <c r="N5081" s="96"/>
      <c r="O5081" s="96"/>
      <c r="P5081" s="96"/>
      <c r="Q5081" s="96"/>
      <c r="R5081" s="96"/>
      <c r="S5081" s="96"/>
      <c r="T5081" s="96"/>
      <c r="U5081" s="96"/>
      <c r="V5081" s="96"/>
      <c r="W5081" s="96"/>
      <c r="X5081" s="96"/>
      <c r="Y5081" s="96"/>
      <c r="Z5081" s="96"/>
    </row>
    <row r="5082" spans="2:26" ht="15" customHeight="1" x14ac:dyDescent="0.2">
      <c r="B5082" s="33" t="s">
        <v>150</v>
      </c>
      <c r="C5082" s="98">
        <v>6202</v>
      </c>
      <c r="D5082" s="96">
        <v>4430</v>
      </c>
      <c r="E5082" s="96">
        <v>1772</v>
      </c>
      <c r="F5082" s="96"/>
      <c r="G5082" s="96"/>
      <c r="H5082" s="33"/>
      <c r="I5082" s="96"/>
      <c r="J5082" s="96"/>
      <c r="K5082" s="96"/>
      <c r="L5082" s="33"/>
      <c r="M5082" s="96"/>
      <c r="N5082" s="96"/>
      <c r="O5082" s="96"/>
      <c r="P5082" s="96"/>
      <c r="Q5082" s="96"/>
      <c r="R5082" s="96"/>
      <c r="S5082" s="96"/>
      <c r="T5082" s="96"/>
      <c r="U5082" s="96"/>
      <c r="V5082" s="96"/>
      <c r="W5082" s="96"/>
      <c r="X5082" s="96"/>
      <c r="Y5082" s="96"/>
      <c r="Z5082" s="96"/>
    </row>
    <row r="5083" spans="2:26" ht="15" customHeight="1" x14ac:dyDescent="0.2">
      <c r="B5083" s="33" t="s">
        <v>152</v>
      </c>
      <c r="C5083" s="98">
        <v>6202</v>
      </c>
      <c r="D5083" s="96">
        <v>4430</v>
      </c>
      <c r="E5083" s="96">
        <v>1772</v>
      </c>
      <c r="F5083" s="96"/>
      <c r="G5083" s="96"/>
      <c r="H5083" s="33"/>
      <c r="I5083" s="96"/>
      <c r="J5083" s="96"/>
      <c r="K5083" s="96"/>
      <c r="L5083" s="33"/>
      <c r="M5083" s="96"/>
      <c r="N5083" s="96"/>
      <c r="O5083" s="96"/>
      <c r="P5083" s="96"/>
      <c r="Q5083" s="96"/>
      <c r="R5083" s="96"/>
      <c r="S5083" s="96"/>
      <c r="T5083" s="96"/>
      <c r="U5083" s="96"/>
      <c r="V5083" s="96"/>
      <c r="W5083" s="96"/>
      <c r="X5083" s="96"/>
      <c r="Y5083" s="96"/>
      <c r="Z5083" s="96"/>
    </row>
    <row r="5084" spans="2:26" ht="15" customHeight="1" x14ac:dyDescent="0.2">
      <c r="B5084" s="33" t="s">
        <v>155</v>
      </c>
      <c r="C5084" s="98">
        <v>7301</v>
      </c>
      <c r="D5084" s="96">
        <v>5770</v>
      </c>
      <c r="E5084" s="96">
        <v>2086</v>
      </c>
      <c r="F5084" s="96"/>
      <c r="G5084" s="96"/>
      <c r="H5084" s="33"/>
      <c r="I5084" s="96"/>
      <c r="J5084" s="96"/>
      <c r="K5084" s="96"/>
      <c r="L5084" s="33"/>
      <c r="M5084" s="96"/>
      <c r="N5084" s="96"/>
      <c r="O5084" s="96"/>
      <c r="P5084" s="96"/>
      <c r="Q5084" s="96"/>
      <c r="R5084" s="96"/>
      <c r="S5084" s="96"/>
      <c r="T5084" s="96"/>
      <c r="U5084" s="96"/>
      <c r="V5084" s="96"/>
      <c r="W5084" s="96"/>
      <c r="X5084" s="96"/>
      <c r="Y5084" s="96"/>
      <c r="Z5084" s="96"/>
    </row>
    <row r="5085" spans="2:26" ht="15" customHeight="1" x14ac:dyDescent="0.2">
      <c r="B5085" s="33" t="s">
        <v>157</v>
      </c>
      <c r="C5085" s="98">
        <v>3800</v>
      </c>
      <c r="D5085" s="96">
        <v>3600</v>
      </c>
      <c r="E5085" s="96">
        <v>894</v>
      </c>
      <c r="F5085" s="96"/>
      <c r="G5085" s="96"/>
      <c r="H5085" s="33"/>
      <c r="I5085" s="96"/>
      <c r="J5085" s="96"/>
      <c r="K5085" s="96"/>
      <c r="L5085" s="33"/>
      <c r="M5085" s="96"/>
      <c r="N5085" s="96"/>
      <c r="O5085" s="96"/>
      <c r="P5085" s="96"/>
      <c r="Q5085" s="96"/>
      <c r="R5085" s="96"/>
      <c r="S5085" s="96"/>
      <c r="T5085" s="96"/>
      <c r="U5085" s="96"/>
      <c r="V5085" s="96"/>
      <c r="W5085" s="96"/>
      <c r="X5085" s="96"/>
      <c r="Y5085" s="96"/>
      <c r="Z5085" s="96"/>
    </row>
    <row r="5086" spans="2:26" ht="15" customHeight="1" x14ac:dyDescent="0.2">
      <c r="C5086" s="86">
        <f>D5086+E5086</f>
        <v>2002</v>
      </c>
      <c r="D5086" s="86">
        <v>1300</v>
      </c>
      <c r="E5086" s="86">
        <f>D5086*54%</f>
        <v>702</v>
      </c>
    </row>
    <row r="5099" spans="1:51" ht="15" customHeight="1" x14ac:dyDescent="0.2">
      <c r="A5099" s="1" t="s">
        <v>0</v>
      </c>
      <c r="B5099" s="1" t="s">
        <v>1</v>
      </c>
      <c r="C5099" s="2" t="s">
        <v>2</v>
      </c>
      <c r="D5099" s="2" t="s">
        <v>3</v>
      </c>
      <c r="E5099" s="2" t="s">
        <v>4</v>
      </c>
      <c r="F5099" s="2" t="s">
        <v>5</v>
      </c>
      <c r="G5099" s="2" t="s">
        <v>6</v>
      </c>
      <c r="H5099" s="2" t="s">
        <v>7</v>
      </c>
      <c r="I5099" s="2" t="s">
        <v>8</v>
      </c>
      <c r="J5099" s="2" t="s">
        <v>9</v>
      </c>
      <c r="K5099" s="2" t="s">
        <v>10</v>
      </c>
      <c r="L5099" s="2" t="s">
        <v>11</v>
      </c>
      <c r="M5099" s="2" t="s">
        <v>12</v>
      </c>
      <c r="N5099" s="2" t="s">
        <v>13</v>
      </c>
      <c r="O5099" s="2" t="s">
        <v>14</v>
      </c>
      <c r="P5099" s="1" t="s">
        <v>15</v>
      </c>
      <c r="Q5099" s="1" t="s">
        <v>567</v>
      </c>
      <c r="R5099" s="3" t="s">
        <v>17</v>
      </c>
      <c r="S5099" s="3" t="s">
        <v>18</v>
      </c>
      <c r="T5099" s="3" t="s">
        <v>19</v>
      </c>
      <c r="U5099" s="4" t="s">
        <v>20</v>
      </c>
      <c r="V5099" s="3" t="s">
        <v>21</v>
      </c>
      <c r="W5099" s="3" t="s">
        <v>22</v>
      </c>
      <c r="X5099" s="4" t="s">
        <v>23</v>
      </c>
      <c r="Y5099" s="5" t="s">
        <v>24</v>
      </c>
      <c r="Z5099" s="5" t="s">
        <v>25</v>
      </c>
      <c r="AA5099" s="5" t="s">
        <v>26</v>
      </c>
      <c r="AB5099" s="6" t="s">
        <v>27</v>
      </c>
      <c r="AC5099" s="6" t="s">
        <v>28</v>
      </c>
      <c r="AD5099" s="7" t="s">
        <v>29</v>
      </c>
      <c r="AE5099" s="6" t="s">
        <v>30</v>
      </c>
      <c r="AF5099" s="8" t="s">
        <v>31</v>
      </c>
      <c r="AG5099" s="8" t="s">
        <v>32</v>
      </c>
      <c r="AH5099" s="8" t="s">
        <v>33</v>
      </c>
      <c r="AI5099" s="8" t="s">
        <v>569</v>
      </c>
      <c r="AJ5099" s="8" t="s">
        <v>34</v>
      </c>
      <c r="AK5099" s="8" t="s">
        <v>35</v>
      </c>
      <c r="AL5099" s="8" t="s">
        <v>36</v>
      </c>
      <c r="AM5099" s="8" t="s">
        <v>37</v>
      </c>
      <c r="AN5099" s="8" t="s">
        <v>38</v>
      </c>
      <c r="AO5099" s="8" t="s">
        <v>170</v>
      </c>
      <c r="AP5099" s="9" t="s">
        <v>39</v>
      </c>
      <c r="AQ5099" s="9" t="s">
        <v>40</v>
      </c>
      <c r="AR5099" s="9" t="s">
        <v>33</v>
      </c>
      <c r="AS5099" s="9" t="s">
        <v>32</v>
      </c>
      <c r="AT5099" s="9" t="s">
        <v>41</v>
      </c>
      <c r="AU5099" s="9" t="s">
        <v>42</v>
      </c>
      <c r="AV5099" s="9" t="s">
        <v>43</v>
      </c>
      <c r="AW5099" s="9" t="s">
        <v>44</v>
      </c>
      <c r="AX5099" s="9" t="s">
        <v>45</v>
      </c>
      <c r="AY5099" s="9" t="s">
        <v>46</v>
      </c>
    </row>
    <row r="5100" spans="1:51" ht="15" customHeight="1" x14ac:dyDescent="0.2">
      <c r="A5100" s="11"/>
      <c r="B5100" s="11">
        <v>1</v>
      </c>
      <c r="C5100" s="11" t="s">
        <v>47</v>
      </c>
      <c r="D5100" s="11"/>
      <c r="E5100" s="11"/>
      <c r="F5100" s="11"/>
      <c r="G5100" s="11"/>
      <c r="H5100" s="11"/>
      <c r="I5100" s="11"/>
      <c r="J5100" s="11"/>
      <c r="K5100" s="11"/>
      <c r="L5100" s="11"/>
      <c r="M5100" s="11"/>
      <c r="N5100" s="11"/>
      <c r="O5100" s="11"/>
      <c r="P5100" s="11"/>
      <c r="Q5100" s="11"/>
      <c r="R5100" s="11"/>
      <c r="S5100" s="11"/>
      <c r="T5100" s="11"/>
      <c r="U5100" s="11"/>
      <c r="V5100" s="11"/>
      <c r="W5100" s="11"/>
      <c r="X5100" s="11"/>
      <c r="Y5100" s="11"/>
      <c r="Z5100" s="11"/>
      <c r="AA5100" s="11"/>
      <c r="AB5100" s="11"/>
      <c r="AC5100" s="11"/>
      <c r="AD5100" s="11"/>
      <c r="AE5100" s="11"/>
      <c r="AF5100" s="11"/>
      <c r="AG5100" s="11"/>
      <c r="AH5100" s="11"/>
      <c r="AI5100" s="11"/>
      <c r="AJ5100" s="11"/>
      <c r="AK5100" s="11"/>
      <c r="AL5100" s="11"/>
      <c r="AM5100" s="11"/>
      <c r="AN5100" s="11"/>
      <c r="AO5100" s="11"/>
      <c r="AP5100" s="11"/>
      <c r="AQ5100" s="11"/>
      <c r="AR5100" s="11"/>
      <c r="AS5100" s="11"/>
      <c r="AT5100" s="11"/>
      <c r="AU5100" s="11"/>
      <c r="AV5100" s="11"/>
      <c r="AW5100" s="11"/>
      <c r="AX5100" s="11"/>
      <c r="AY5100" s="11"/>
    </row>
    <row r="5101" spans="1:51" ht="15" customHeight="1" x14ac:dyDescent="0.2">
      <c r="A5101" s="1"/>
      <c r="B5101" s="1"/>
      <c r="C5101" s="13"/>
      <c r="D5101" s="14"/>
      <c r="E5101" s="14"/>
      <c r="F5101" s="14"/>
      <c r="G5101" s="14"/>
      <c r="H5101" s="14"/>
      <c r="I5101" s="14"/>
      <c r="J5101" s="14"/>
      <c r="K5101" s="14"/>
      <c r="L5101" s="14"/>
      <c r="M5101" s="14"/>
      <c r="N5101" s="14"/>
      <c r="O5101" s="14"/>
      <c r="P5101" s="14"/>
      <c r="Q5101" s="14"/>
      <c r="R5101" s="4"/>
      <c r="S5101" s="4"/>
      <c r="T5101" s="4"/>
      <c r="U5101" s="4"/>
      <c r="V5101" s="4"/>
      <c r="W5101" s="4"/>
      <c r="X5101" s="4"/>
      <c r="Y5101" s="4"/>
      <c r="Z5101" s="4"/>
      <c r="AA5101" s="4"/>
      <c r="AB5101" s="8"/>
      <c r="AC5101" s="8"/>
      <c r="AD5101" s="8"/>
      <c r="AE5101" s="8"/>
      <c r="AF5101" s="8"/>
      <c r="AG5101" s="8"/>
      <c r="AH5101" s="8"/>
      <c r="AI5101" s="8"/>
      <c r="AJ5101" s="8"/>
      <c r="AK5101" s="8"/>
      <c r="AL5101" s="8"/>
      <c r="AM5101" s="8"/>
      <c r="AN5101" s="8"/>
      <c r="AO5101" s="8"/>
      <c r="AP5101" s="15"/>
      <c r="AQ5101" s="15"/>
      <c r="AR5101" s="15"/>
      <c r="AS5101" s="15"/>
      <c r="AT5101" s="15"/>
      <c r="AU5101" s="15"/>
      <c r="AV5101" s="15"/>
      <c r="AW5101" s="15"/>
      <c r="AX5101" s="15"/>
      <c r="AY5101" s="15"/>
    </row>
    <row r="5102" spans="1:51" ht="15" customHeight="1" x14ac:dyDescent="0.2">
      <c r="A5102" s="1"/>
      <c r="B5102" s="16"/>
      <c r="C5102" s="303"/>
      <c r="D5102" s="18"/>
      <c r="E5102" s="14"/>
      <c r="F5102" s="14"/>
      <c r="G5102" s="14"/>
      <c r="H5102" s="14"/>
      <c r="I5102" s="14"/>
      <c r="J5102" s="14"/>
      <c r="K5102" s="14"/>
      <c r="L5102" s="14"/>
      <c r="M5102" s="14"/>
      <c r="N5102" s="14"/>
      <c r="O5102" s="14"/>
      <c r="P5102" s="14"/>
      <c r="Q5102" s="14"/>
      <c r="R5102" s="4"/>
      <c r="S5102" s="4"/>
      <c r="T5102" s="4"/>
      <c r="U5102" s="4"/>
      <c r="V5102" s="4"/>
      <c r="W5102" s="4"/>
      <c r="X5102" s="4"/>
      <c r="Y5102" s="4"/>
      <c r="Z5102" s="4"/>
      <c r="AA5102" s="4"/>
      <c r="AB5102" s="8"/>
      <c r="AC5102" s="8"/>
      <c r="AD5102" s="8"/>
      <c r="AE5102" s="8"/>
      <c r="AF5102" s="8"/>
      <c r="AG5102" s="8"/>
      <c r="AH5102" s="8"/>
      <c r="AI5102" s="8"/>
      <c r="AJ5102" s="8"/>
      <c r="AK5102" s="8"/>
      <c r="AL5102" s="8"/>
      <c r="AM5102" s="8"/>
      <c r="AN5102" s="8"/>
      <c r="AO5102" s="8"/>
      <c r="AP5102" s="15"/>
      <c r="AQ5102" s="15"/>
      <c r="AR5102" s="15"/>
      <c r="AS5102" s="15"/>
      <c r="AT5102" s="15"/>
      <c r="AU5102" s="15"/>
      <c r="AV5102" s="15"/>
      <c r="AW5102" s="15"/>
      <c r="AX5102" s="15"/>
      <c r="AY5102" s="15"/>
    </row>
    <row r="5103" spans="1:51" ht="15" customHeight="1" x14ac:dyDescent="0.2">
      <c r="A5103" s="19"/>
      <c r="B5103" s="20"/>
      <c r="C5103" s="303"/>
      <c r="D5103" s="18"/>
      <c r="E5103" s="14"/>
      <c r="F5103" s="14"/>
      <c r="G5103" s="14"/>
      <c r="H5103" s="14"/>
      <c r="I5103" s="14"/>
      <c r="J5103" s="14"/>
      <c r="K5103" s="14"/>
      <c r="L5103" s="14"/>
      <c r="M5103" s="14"/>
      <c r="N5103" s="14"/>
      <c r="O5103" s="14"/>
      <c r="P5103" s="14"/>
      <c r="Q5103" s="14"/>
      <c r="R5103" s="4"/>
      <c r="S5103" s="4"/>
      <c r="T5103" s="4"/>
      <c r="U5103" s="4"/>
      <c r="V5103" s="4"/>
      <c r="W5103" s="4"/>
      <c r="X5103" s="4"/>
      <c r="Y5103" s="4"/>
      <c r="Z5103" s="4"/>
      <c r="AA5103" s="4"/>
      <c r="AB5103" s="8"/>
      <c r="AC5103" s="8"/>
      <c r="AD5103" s="8"/>
      <c r="AE5103" s="8"/>
      <c r="AF5103" s="8"/>
      <c r="AG5103" s="8"/>
      <c r="AH5103" s="8"/>
      <c r="AI5103" s="8"/>
      <c r="AJ5103" s="8"/>
      <c r="AK5103" s="8"/>
      <c r="AL5103" s="8"/>
      <c r="AM5103" s="8"/>
      <c r="AN5103" s="8"/>
      <c r="AO5103" s="8"/>
      <c r="AP5103" s="15"/>
      <c r="AQ5103" s="15"/>
      <c r="AR5103" s="15"/>
      <c r="AS5103" s="15"/>
      <c r="AT5103" s="15"/>
      <c r="AU5103" s="15"/>
      <c r="AV5103" s="15"/>
      <c r="AW5103" s="15"/>
      <c r="AX5103" s="15"/>
      <c r="AY5103" s="15"/>
    </row>
    <row r="5104" spans="1:51" ht="15" customHeight="1" x14ac:dyDescent="0.2">
      <c r="A5104" s="1"/>
      <c r="B5104" s="16">
        <v>3</v>
      </c>
      <c r="C5104" s="17" t="s">
        <v>54</v>
      </c>
      <c r="D5104" s="18"/>
      <c r="E5104" s="14"/>
      <c r="F5104" s="14"/>
      <c r="G5104" s="14"/>
      <c r="H5104" s="14"/>
      <c r="I5104" s="14"/>
      <c r="J5104" s="14"/>
      <c r="K5104" s="14"/>
      <c r="L5104" s="14"/>
      <c r="M5104" s="14"/>
      <c r="N5104" s="14"/>
      <c r="O5104" s="14"/>
      <c r="P5104" s="14"/>
      <c r="Q5104" s="14"/>
      <c r="R5104" s="4"/>
      <c r="S5104" s="4"/>
      <c r="T5104" s="4"/>
      <c r="U5104" s="4"/>
      <c r="V5104" s="4"/>
      <c r="W5104" s="4"/>
      <c r="X5104" s="4"/>
      <c r="Y5104" s="4"/>
      <c r="Z5104" s="4"/>
      <c r="AA5104" s="4"/>
      <c r="AB5104" s="8"/>
      <c r="AC5104" s="8"/>
      <c r="AD5104" s="8"/>
      <c r="AE5104" s="8"/>
      <c r="AF5104" s="8"/>
      <c r="AG5104" s="8"/>
      <c r="AH5104" s="8"/>
      <c r="AI5104" s="8"/>
      <c r="AJ5104" s="8"/>
      <c r="AK5104" s="8"/>
      <c r="AL5104" s="8"/>
      <c r="AM5104" s="8"/>
      <c r="AN5104" s="8"/>
      <c r="AO5104" s="8"/>
      <c r="AP5104" s="15"/>
      <c r="AQ5104" s="15"/>
      <c r="AR5104" s="15"/>
      <c r="AS5104" s="15"/>
      <c r="AT5104" s="15"/>
      <c r="AU5104" s="15"/>
      <c r="AV5104" s="15"/>
      <c r="AW5104" s="15"/>
      <c r="AX5104" s="15"/>
      <c r="AY5104" s="15"/>
    </row>
    <row r="5105" spans="1:51" ht="15" customHeight="1" x14ac:dyDescent="0.2">
      <c r="A5105" s="1"/>
      <c r="B5105" s="16">
        <v>4</v>
      </c>
      <c r="C5105" s="293" t="s">
        <v>565</v>
      </c>
      <c r="D5105" s="18">
        <v>6</v>
      </c>
      <c r="E5105" s="14"/>
      <c r="F5105" s="14">
        <v>6</v>
      </c>
      <c r="G5105" s="14"/>
      <c r="H5105" s="14"/>
      <c r="I5105" s="14"/>
      <c r="J5105" s="14"/>
      <c r="K5105" s="14"/>
      <c r="L5105" s="14"/>
      <c r="M5105" s="14"/>
      <c r="N5105" s="14"/>
      <c r="O5105" s="14"/>
      <c r="P5105" s="14"/>
      <c r="Q5105" s="14"/>
      <c r="R5105" s="4"/>
      <c r="S5105" s="4"/>
      <c r="T5105" s="4"/>
      <c r="U5105" s="4"/>
      <c r="V5105" s="4"/>
      <c r="W5105" s="4"/>
      <c r="X5105" s="4"/>
      <c r="Y5105" s="4"/>
      <c r="Z5105" s="4"/>
      <c r="AA5105" s="4">
        <v>3</v>
      </c>
      <c r="AB5105" s="8"/>
      <c r="AC5105" s="8"/>
      <c r="AD5105" s="8"/>
      <c r="AE5105" s="8"/>
      <c r="AF5105" s="8"/>
      <c r="AG5105" s="8"/>
      <c r="AH5105" s="8"/>
      <c r="AI5105" s="8"/>
      <c r="AJ5105" s="8"/>
      <c r="AK5105" s="8">
        <v>5</v>
      </c>
      <c r="AL5105" s="8"/>
      <c r="AM5105" s="8"/>
      <c r="AN5105" s="8"/>
      <c r="AO5105" s="8"/>
      <c r="AP5105" s="15"/>
      <c r="AQ5105" s="15"/>
      <c r="AR5105" s="15"/>
      <c r="AS5105" s="15"/>
      <c r="AT5105" s="15"/>
      <c r="AU5105" s="15"/>
      <c r="AV5105" s="15"/>
      <c r="AW5105" s="15"/>
      <c r="AX5105" s="15"/>
      <c r="AY5105" s="15"/>
    </row>
    <row r="5106" spans="1:51" ht="15" customHeight="1" x14ac:dyDescent="0.2">
      <c r="A5106" s="1"/>
      <c r="B5106" s="21">
        <v>5</v>
      </c>
      <c r="C5106" s="293" t="s">
        <v>566</v>
      </c>
      <c r="D5106" s="18"/>
      <c r="E5106" s="14"/>
      <c r="F5106" s="14"/>
      <c r="G5106" s="14"/>
      <c r="H5106" s="14"/>
      <c r="I5106" s="14"/>
      <c r="J5106" s="14"/>
      <c r="K5106" s="14"/>
      <c r="L5106" s="14"/>
      <c r="M5106" s="14"/>
      <c r="N5106" s="14"/>
      <c r="O5106" s="14"/>
      <c r="P5106" s="14"/>
      <c r="Q5106" s="14"/>
      <c r="R5106" s="4"/>
      <c r="S5106" s="4"/>
      <c r="T5106" s="4">
        <v>1</v>
      </c>
      <c r="U5106" s="4"/>
      <c r="V5106" s="4"/>
      <c r="W5106" s="4"/>
      <c r="X5106" s="4"/>
      <c r="Y5106" s="4"/>
      <c r="Z5106" s="4"/>
      <c r="AA5106" s="4"/>
      <c r="AB5106" s="8"/>
      <c r="AC5106" s="8"/>
      <c r="AD5106" s="8"/>
      <c r="AE5106" s="8"/>
      <c r="AF5106" s="8"/>
      <c r="AG5106" s="8"/>
      <c r="AH5106" s="8"/>
      <c r="AI5106" s="8"/>
      <c r="AJ5106" s="8"/>
      <c r="AK5106" s="8"/>
      <c r="AL5106" s="8"/>
      <c r="AM5106" s="8"/>
      <c r="AN5106" s="8"/>
      <c r="AO5106" s="8"/>
      <c r="AP5106" s="15"/>
      <c r="AQ5106" s="15"/>
      <c r="AR5106" s="15"/>
      <c r="AS5106" s="15"/>
      <c r="AT5106" s="15"/>
      <c r="AU5106" s="15"/>
      <c r="AV5106" s="15"/>
      <c r="AW5106" s="15"/>
      <c r="AX5106" s="15"/>
      <c r="AY5106" s="15"/>
    </row>
    <row r="5107" spans="1:51" ht="15" customHeight="1" x14ac:dyDescent="0.2">
      <c r="A5107" s="22"/>
      <c r="B5107" s="23">
        <v>6</v>
      </c>
      <c r="C5107" s="293" t="s">
        <v>540</v>
      </c>
      <c r="D5107" s="18">
        <v>10</v>
      </c>
      <c r="E5107" s="14">
        <v>5</v>
      </c>
      <c r="F5107" s="14">
        <v>5</v>
      </c>
      <c r="G5107" s="14">
        <v>5</v>
      </c>
      <c r="H5107" s="14"/>
      <c r="I5107" s="14"/>
      <c r="J5107" s="14"/>
      <c r="K5107" s="14"/>
      <c r="L5107" s="14"/>
      <c r="M5107" s="14"/>
      <c r="N5107" s="14"/>
      <c r="O5107" s="14"/>
      <c r="P5107" s="14"/>
      <c r="Q5107" s="14"/>
      <c r="R5107" s="4"/>
      <c r="S5107" s="4"/>
      <c r="T5107" s="4"/>
      <c r="U5107" s="4"/>
      <c r="V5107" s="4"/>
      <c r="W5107" s="4"/>
      <c r="X5107" s="4"/>
      <c r="Y5107" s="4"/>
      <c r="Z5107" s="4"/>
      <c r="AA5107" s="4"/>
      <c r="AB5107" s="8"/>
      <c r="AC5107" s="8"/>
      <c r="AD5107" s="8"/>
      <c r="AE5107" s="8"/>
      <c r="AF5107" s="8"/>
      <c r="AG5107" s="8"/>
      <c r="AH5107" s="8"/>
      <c r="AI5107" s="8"/>
      <c r="AJ5107" s="8"/>
      <c r="AK5107" s="8"/>
      <c r="AL5107" s="8"/>
      <c r="AM5107" s="8"/>
      <c r="AN5107" s="8"/>
      <c r="AO5107" s="8"/>
      <c r="AP5107" s="15"/>
      <c r="AQ5107" s="15"/>
      <c r="AR5107" s="15"/>
      <c r="AS5107" s="15"/>
      <c r="AT5107" s="15"/>
      <c r="AU5107" s="15"/>
      <c r="AV5107" s="15"/>
      <c r="AW5107" s="15"/>
      <c r="AX5107" s="15"/>
      <c r="AY5107" s="15"/>
    </row>
    <row r="5108" spans="1:51" ht="15" customHeight="1" x14ac:dyDescent="0.2">
      <c r="A5108" s="24">
        <v>7350</v>
      </c>
      <c r="B5108" s="25"/>
      <c r="C5108" s="293" t="s">
        <v>557</v>
      </c>
      <c r="D5108" s="18"/>
      <c r="E5108" s="14"/>
      <c r="F5108" s="14"/>
      <c r="G5108" s="14"/>
      <c r="H5108" s="14"/>
      <c r="I5108" s="14"/>
      <c r="J5108" s="14"/>
      <c r="K5108" s="14">
        <v>1</v>
      </c>
      <c r="L5108" s="14"/>
      <c r="M5108" s="14"/>
      <c r="N5108" s="14"/>
      <c r="O5108" s="14"/>
      <c r="P5108" s="14"/>
      <c r="Q5108" s="14"/>
      <c r="R5108" s="4"/>
      <c r="S5108" s="4"/>
      <c r="T5108" s="4"/>
      <c r="U5108" s="4">
        <v>1</v>
      </c>
      <c r="V5108" s="4"/>
      <c r="W5108" s="4"/>
      <c r="X5108" s="4"/>
      <c r="Y5108" s="4"/>
      <c r="Z5108" s="4"/>
      <c r="AA5108" s="4"/>
      <c r="AB5108" s="8"/>
      <c r="AC5108" s="8"/>
      <c r="AD5108" s="8"/>
      <c r="AE5108" s="8"/>
      <c r="AF5108" s="8"/>
      <c r="AG5108" s="8"/>
      <c r="AH5108" s="8"/>
      <c r="AI5108" s="8">
        <v>1</v>
      </c>
      <c r="AJ5108" s="8"/>
      <c r="AK5108" s="8"/>
      <c r="AL5108" s="8"/>
      <c r="AM5108" s="8"/>
      <c r="AN5108" s="8"/>
      <c r="AO5108" s="8"/>
      <c r="AP5108" s="15"/>
      <c r="AQ5108" s="15"/>
      <c r="AR5108" s="15"/>
      <c r="AS5108" s="15"/>
      <c r="AT5108" s="15"/>
      <c r="AU5108" s="9"/>
      <c r="AV5108" s="15"/>
      <c r="AW5108" s="15"/>
      <c r="AX5108" s="15"/>
      <c r="AY5108" s="15"/>
    </row>
    <row r="5109" spans="1:51" ht="15" customHeight="1" x14ac:dyDescent="0.2">
      <c r="A5109" s="1"/>
      <c r="B5109" s="24"/>
      <c r="C5109" s="293" t="s">
        <v>542</v>
      </c>
      <c r="D5109" s="18"/>
      <c r="E5109" s="14">
        <v>4</v>
      </c>
      <c r="F5109" s="14"/>
      <c r="G5109" s="14"/>
      <c r="H5109" s="14"/>
      <c r="I5109" s="14"/>
      <c r="J5109" s="14"/>
      <c r="K5109" s="14"/>
      <c r="L5109" s="14"/>
      <c r="M5109" s="14"/>
      <c r="N5109" s="14"/>
      <c r="O5109" s="14"/>
      <c r="P5109" s="14"/>
      <c r="Q5109" s="14"/>
      <c r="R5109" s="4"/>
      <c r="S5109" s="4"/>
      <c r="T5109" s="4"/>
      <c r="U5109" s="4"/>
      <c r="V5109" s="4"/>
      <c r="W5109" s="4"/>
      <c r="X5109" s="4"/>
      <c r="Y5109" s="4"/>
      <c r="Z5109" s="4"/>
      <c r="AA5109" s="4"/>
      <c r="AB5109" s="8"/>
      <c r="AC5109" s="8"/>
      <c r="AD5109" s="8"/>
      <c r="AE5109" s="8"/>
      <c r="AF5109" s="8"/>
      <c r="AG5109" s="8"/>
      <c r="AH5109" s="8"/>
      <c r="AI5109" s="8"/>
      <c r="AJ5109" s="8"/>
      <c r="AK5109" s="8"/>
      <c r="AL5109" s="8"/>
      <c r="AM5109" s="8"/>
      <c r="AN5109" s="8"/>
      <c r="AO5109" s="8"/>
      <c r="AP5109" s="15"/>
      <c r="AQ5109" s="15"/>
      <c r="AR5109" s="15"/>
      <c r="AS5109" s="15"/>
      <c r="AT5109" s="15"/>
      <c r="AU5109" s="15"/>
      <c r="AV5109" s="15"/>
      <c r="AW5109" s="15"/>
      <c r="AX5109" s="15"/>
      <c r="AY5109" s="15"/>
    </row>
    <row r="5110" spans="1:51" ht="15" customHeight="1" x14ac:dyDescent="0.2">
      <c r="A5110" s="1"/>
      <c r="B5110" s="26">
        <v>7</v>
      </c>
      <c r="C5110" s="17" t="s">
        <v>55</v>
      </c>
      <c r="D5110" s="18"/>
      <c r="E5110" s="14"/>
      <c r="F5110" s="14"/>
      <c r="G5110" s="14"/>
      <c r="H5110" s="14"/>
      <c r="I5110" s="14"/>
      <c r="J5110" s="14"/>
      <c r="K5110" s="14"/>
      <c r="L5110" s="14"/>
      <c r="M5110" s="14"/>
      <c r="N5110" s="14"/>
      <c r="O5110" s="14"/>
      <c r="P5110" s="14"/>
      <c r="Q5110" s="14"/>
      <c r="R5110" s="4"/>
      <c r="S5110" s="4"/>
      <c r="T5110" s="4"/>
      <c r="U5110" s="4"/>
      <c r="V5110" s="4"/>
      <c r="W5110" s="4"/>
      <c r="X5110" s="4"/>
      <c r="Y5110" s="4"/>
      <c r="Z5110" s="4"/>
      <c r="AA5110" s="4"/>
      <c r="AB5110" s="8"/>
      <c r="AC5110" s="8"/>
      <c r="AD5110" s="8"/>
      <c r="AE5110" s="8"/>
      <c r="AF5110" s="8"/>
      <c r="AG5110" s="8"/>
      <c r="AH5110" s="8"/>
      <c r="AI5110" s="8"/>
      <c r="AJ5110" s="8"/>
      <c r="AK5110" s="8"/>
      <c r="AL5110" s="8"/>
      <c r="AM5110" s="8"/>
      <c r="AN5110" s="8"/>
      <c r="AO5110" s="8"/>
      <c r="AP5110" s="15"/>
      <c r="AQ5110" s="15"/>
      <c r="AR5110" s="15"/>
      <c r="AS5110" s="15"/>
      <c r="AT5110" s="15"/>
      <c r="AU5110" s="15"/>
      <c r="AV5110" s="15"/>
      <c r="AW5110" s="15"/>
      <c r="AX5110" s="15"/>
      <c r="AY5110" s="15"/>
    </row>
    <row r="5111" spans="1:51" ht="15" customHeight="1" x14ac:dyDescent="0.2">
      <c r="A5111" s="1"/>
      <c r="B5111" s="26">
        <v>8</v>
      </c>
      <c r="C5111" s="334" t="s">
        <v>535</v>
      </c>
      <c r="D5111" s="18"/>
      <c r="E5111" s="14"/>
      <c r="F5111" s="14"/>
      <c r="G5111" s="14"/>
      <c r="H5111" s="14"/>
      <c r="I5111" s="14"/>
      <c r="J5111" s="14"/>
      <c r="K5111" s="14"/>
      <c r="L5111" s="14"/>
      <c r="M5111" s="14"/>
      <c r="N5111" s="14"/>
      <c r="O5111" s="14"/>
      <c r="P5111" s="14"/>
      <c r="Q5111" s="14"/>
      <c r="R5111" s="4"/>
      <c r="S5111" s="4"/>
      <c r="T5111" s="4"/>
      <c r="U5111" s="4"/>
      <c r="V5111" s="4"/>
      <c r="W5111" s="4"/>
      <c r="X5111" s="4"/>
      <c r="Y5111" s="4"/>
      <c r="Z5111" s="4"/>
      <c r="AA5111" s="4"/>
      <c r="AB5111" s="8">
        <v>5</v>
      </c>
      <c r="AC5111" s="8"/>
      <c r="AD5111" s="8"/>
      <c r="AE5111" s="8"/>
      <c r="AF5111" s="8"/>
      <c r="AG5111" s="8"/>
      <c r="AH5111" s="8"/>
      <c r="AI5111" s="8"/>
      <c r="AJ5111" s="8"/>
      <c r="AK5111" s="8"/>
      <c r="AL5111" s="8"/>
      <c r="AM5111" s="8"/>
      <c r="AN5111" s="8"/>
      <c r="AO5111" s="8"/>
      <c r="AP5111" s="15"/>
      <c r="AQ5111" s="15"/>
      <c r="AR5111" s="15"/>
      <c r="AS5111" s="15"/>
      <c r="AT5111" s="15"/>
      <c r="AU5111" s="15"/>
      <c r="AV5111" s="15"/>
      <c r="AW5111" s="15"/>
      <c r="AX5111" s="15"/>
      <c r="AY5111" s="15"/>
    </row>
    <row r="5112" spans="1:51" ht="15" customHeight="1" x14ac:dyDescent="0.2">
      <c r="A5112" s="1"/>
      <c r="B5112" s="26">
        <v>9</v>
      </c>
      <c r="C5112" s="17"/>
      <c r="D5112" s="18"/>
      <c r="E5112" s="14"/>
      <c r="F5112" s="14"/>
      <c r="G5112" s="14"/>
      <c r="H5112" s="14"/>
      <c r="I5112" s="14"/>
      <c r="J5112" s="14"/>
      <c r="K5112" s="14"/>
      <c r="L5112" s="14"/>
      <c r="M5112" s="14"/>
      <c r="N5112" s="14"/>
      <c r="O5112" s="14"/>
      <c r="P5112" s="14"/>
      <c r="Q5112" s="14"/>
      <c r="R5112" s="4"/>
      <c r="S5112" s="4"/>
      <c r="T5112" s="4"/>
      <c r="U5112" s="4"/>
      <c r="V5112" s="4"/>
      <c r="W5112" s="4"/>
      <c r="X5112" s="4"/>
      <c r="Y5112" s="4"/>
      <c r="Z5112" s="4"/>
      <c r="AA5112" s="4"/>
      <c r="AB5112" s="8"/>
      <c r="AC5112" s="8"/>
      <c r="AD5112" s="8"/>
      <c r="AE5112" s="8"/>
      <c r="AF5112" s="8"/>
      <c r="AG5112" s="8"/>
      <c r="AH5112" s="8"/>
      <c r="AI5112" s="8"/>
      <c r="AJ5112" s="8"/>
      <c r="AK5112" s="8"/>
      <c r="AL5112" s="8"/>
      <c r="AM5112" s="8"/>
      <c r="AN5112" s="8"/>
      <c r="AO5112" s="8"/>
      <c r="AP5112" s="15"/>
      <c r="AQ5112" s="15"/>
      <c r="AR5112" s="15"/>
      <c r="AS5112" s="15"/>
      <c r="AT5112" s="15"/>
      <c r="AU5112" s="15"/>
      <c r="AV5112" s="15"/>
      <c r="AW5112" s="15"/>
      <c r="AX5112" s="15"/>
      <c r="AY5112" s="15"/>
    </row>
    <row r="5113" spans="1:51" ht="15" customHeight="1" x14ac:dyDescent="0.2">
      <c r="A5113" s="1"/>
      <c r="B5113" s="24"/>
      <c r="C5113" s="17"/>
      <c r="D5113" s="18"/>
      <c r="E5113" s="14"/>
      <c r="F5113" s="14"/>
      <c r="G5113" s="14"/>
      <c r="H5113" s="14"/>
      <c r="I5113" s="14"/>
      <c r="J5113" s="14"/>
      <c r="K5113" s="14"/>
      <c r="L5113" s="14"/>
      <c r="M5113" s="14"/>
      <c r="N5113" s="14"/>
      <c r="O5113" s="14"/>
      <c r="P5113" s="14"/>
      <c r="Q5113" s="14"/>
      <c r="R5113" s="4"/>
      <c r="S5113" s="4"/>
      <c r="T5113" s="4"/>
      <c r="U5113" s="4"/>
      <c r="V5113" s="4"/>
      <c r="W5113" s="4"/>
      <c r="X5113" s="4"/>
      <c r="Y5113" s="4"/>
      <c r="Z5113" s="4"/>
      <c r="AA5113" s="4"/>
      <c r="AB5113" s="8"/>
      <c r="AC5113" s="28"/>
      <c r="AD5113" s="8"/>
      <c r="AE5113" s="8"/>
      <c r="AF5113" s="8"/>
      <c r="AG5113" s="8"/>
      <c r="AH5113" s="8"/>
      <c r="AI5113" s="8"/>
      <c r="AJ5113" s="8"/>
      <c r="AK5113" s="8"/>
      <c r="AL5113" s="8"/>
      <c r="AM5113" s="8"/>
      <c r="AN5113" s="8"/>
      <c r="AO5113" s="8"/>
      <c r="AP5113" s="15"/>
      <c r="AQ5113" s="15"/>
      <c r="AR5113" s="15"/>
      <c r="AS5113" s="15"/>
      <c r="AT5113" s="15"/>
      <c r="AU5113" s="15"/>
      <c r="AV5113" s="15"/>
      <c r="AW5113" s="15"/>
      <c r="AX5113" s="15"/>
      <c r="AY5113" s="15"/>
    </row>
    <row r="5114" spans="1:51" ht="15" customHeight="1" x14ac:dyDescent="0.2">
      <c r="A5114" s="22"/>
      <c r="B5114" s="29">
        <v>10</v>
      </c>
      <c r="C5114" s="17"/>
      <c r="D5114" s="18"/>
      <c r="E5114" s="14"/>
      <c r="F5114" s="14"/>
      <c r="G5114" s="14"/>
      <c r="H5114" s="14"/>
      <c r="I5114" s="14"/>
      <c r="J5114" s="14"/>
      <c r="K5114" s="14"/>
      <c r="L5114" s="14"/>
      <c r="M5114" s="14"/>
      <c r="N5114" s="14"/>
      <c r="O5114" s="14"/>
      <c r="P5114" s="14"/>
      <c r="Q5114" s="14"/>
      <c r="R5114" s="4"/>
      <c r="S5114" s="4"/>
      <c r="T5114" s="4"/>
      <c r="U5114" s="4"/>
      <c r="V5114" s="4"/>
      <c r="W5114" s="4"/>
      <c r="X5114" s="4"/>
      <c r="Y5114" s="4"/>
      <c r="Z5114" s="4"/>
      <c r="AA5114" s="4"/>
      <c r="AB5114" s="8"/>
      <c r="AC5114" s="8"/>
      <c r="AD5114" s="8"/>
      <c r="AE5114" s="8"/>
      <c r="AF5114" s="8"/>
      <c r="AG5114" s="8"/>
      <c r="AH5114" s="8"/>
      <c r="AI5114" s="8"/>
      <c r="AJ5114" s="8"/>
      <c r="AK5114" s="8"/>
      <c r="AL5114" s="8"/>
      <c r="AM5114" s="8"/>
      <c r="AN5114" s="8"/>
      <c r="AO5114" s="8"/>
      <c r="AP5114" s="15"/>
      <c r="AQ5114" s="15"/>
      <c r="AR5114" s="15"/>
      <c r="AS5114" s="15"/>
      <c r="AT5114" s="15"/>
      <c r="AU5114" s="15"/>
      <c r="AV5114" s="15"/>
      <c r="AW5114" s="15"/>
      <c r="AX5114" s="15"/>
      <c r="AY5114" s="15"/>
    </row>
    <row r="5115" spans="1:51" ht="15" customHeight="1" x14ac:dyDescent="0.2">
      <c r="A5115" s="1"/>
      <c r="B5115" s="30">
        <v>11</v>
      </c>
      <c r="C5115" s="17"/>
      <c r="D5115" s="18"/>
      <c r="E5115" s="14"/>
      <c r="F5115" s="14"/>
      <c r="G5115" s="14"/>
      <c r="H5115" s="14"/>
      <c r="I5115" s="14"/>
      <c r="J5115" s="14"/>
      <c r="K5115" s="14"/>
      <c r="L5115" s="14"/>
      <c r="M5115" s="14"/>
      <c r="N5115" s="14"/>
      <c r="O5115" s="14"/>
      <c r="P5115" s="14"/>
      <c r="Q5115" s="14"/>
      <c r="R5115" s="4"/>
      <c r="S5115" s="4"/>
      <c r="T5115" s="4"/>
      <c r="U5115" s="4"/>
      <c r="V5115" s="4"/>
      <c r="W5115" s="4"/>
      <c r="X5115" s="4"/>
      <c r="Y5115" s="4"/>
      <c r="Z5115" s="4"/>
      <c r="AA5115" s="4"/>
      <c r="AB5115" s="8"/>
      <c r="AC5115" s="8"/>
      <c r="AD5115" s="8"/>
      <c r="AE5115" s="8"/>
      <c r="AF5115" s="8"/>
      <c r="AG5115" s="8"/>
      <c r="AH5115" s="8"/>
      <c r="AI5115" s="8"/>
      <c r="AJ5115" s="8"/>
      <c r="AK5115" s="8"/>
      <c r="AL5115" s="8"/>
      <c r="AM5115" s="8"/>
      <c r="AN5115" s="8"/>
      <c r="AO5115" s="8"/>
      <c r="AP5115" s="15"/>
      <c r="AQ5115" s="15"/>
      <c r="AR5115" s="15"/>
      <c r="AS5115" s="15"/>
      <c r="AT5115" s="15"/>
      <c r="AU5115" s="15"/>
      <c r="AV5115" s="15"/>
      <c r="AW5115" s="15"/>
      <c r="AX5115" s="15"/>
      <c r="AY5115" s="15"/>
    </row>
    <row r="5116" spans="1:51" ht="15" customHeight="1" x14ac:dyDescent="0.2">
      <c r="A5116" s="1"/>
      <c r="B5116" s="31">
        <v>12</v>
      </c>
      <c r="C5116" s="17"/>
      <c r="D5116" s="18"/>
      <c r="E5116" s="14"/>
      <c r="F5116" s="14"/>
      <c r="G5116" s="14"/>
      <c r="H5116" s="14"/>
      <c r="I5116" s="14"/>
      <c r="J5116" s="14"/>
      <c r="K5116" s="14"/>
      <c r="L5116" s="14"/>
      <c r="M5116" s="14"/>
      <c r="N5116" s="14"/>
      <c r="O5116" s="14"/>
      <c r="P5116" s="14"/>
      <c r="Q5116" s="14"/>
      <c r="R5116" s="4"/>
      <c r="S5116" s="4"/>
      <c r="T5116" s="4"/>
      <c r="U5116" s="4"/>
      <c r="V5116" s="4"/>
      <c r="W5116" s="4"/>
      <c r="X5116" s="4"/>
      <c r="Y5116" s="4"/>
      <c r="Z5116" s="4"/>
      <c r="AA5116" s="4"/>
      <c r="AB5116" s="8"/>
      <c r="AC5116" s="8"/>
      <c r="AD5116" s="8"/>
      <c r="AE5116" s="8"/>
      <c r="AF5116" s="8"/>
      <c r="AG5116" s="8"/>
      <c r="AH5116" s="8"/>
      <c r="AI5116" s="8"/>
      <c r="AJ5116" s="8"/>
      <c r="AK5116" s="8"/>
      <c r="AL5116" s="8"/>
      <c r="AM5116" s="8"/>
      <c r="AN5116" s="8"/>
      <c r="AO5116" s="8"/>
      <c r="AP5116" s="15"/>
      <c r="AQ5116" s="15"/>
      <c r="AR5116" s="15"/>
      <c r="AS5116" s="15"/>
      <c r="AT5116" s="9"/>
      <c r="AU5116" s="15"/>
      <c r="AV5116" s="15"/>
      <c r="AW5116" s="15"/>
      <c r="AX5116" s="15"/>
      <c r="AY5116" s="15"/>
    </row>
    <row r="5117" spans="1:51" ht="15" customHeight="1" x14ac:dyDescent="0.2">
      <c r="A5117" s="1"/>
      <c r="B5117" s="31">
        <v>13</v>
      </c>
      <c r="C5117" s="17" t="s">
        <v>61</v>
      </c>
      <c r="D5117" s="18"/>
      <c r="E5117" s="14"/>
      <c r="F5117" s="14"/>
      <c r="G5117" s="14"/>
      <c r="H5117" s="14"/>
      <c r="I5117" s="14"/>
      <c r="J5117" s="14"/>
      <c r="K5117" s="14"/>
      <c r="L5117" s="14"/>
      <c r="M5117" s="14"/>
      <c r="N5117" s="14"/>
      <c r="O5117" s="14"/>
      <c r="P5117" s="14"/>
      <c r="Q5117" s="14"/>
      <c r="R5117" s="4"/>
      <c r="S5117" s="4"/>
      <c r="T5117" s="4"/>
      <c r="U5117" s="4"/>
      <c r="V5117" s="4"/>
      <c r="W5117" s="4"/>
      <c r="X5117" s="4"/>
      <c r="Y5117" s="4"/>
      <c r="Z5117" s="4"/>
      <c r="AA5117" s="4"/>
      <c r="AB5117" s="8"/>
      <c r="AC5117" s="8"/>
      <c r="AD5117" s="8"/>
      <c r="AE5117" s="8"/>
      <c r="AF5117" s="8"/>
      <c r="AG5117" s="8"/>
      <c r="AH5117" s="8"/>
      <c r="AI5117" s="8"/>
      <c r="AJ5117" s="8"/>
      <c r="AK5117" s="8"/>
      <c r="AL5117" s="8"/>
      <c r="AM5117" s="8"/>
      <c r="AN5117" s="8"/>
      <c r="AO5117" s="8"/>
      <c r="AP5117" s="15"/>
      <c r="AQ5117" s="15"/>
      <c r="AR5117" s="15"/>
      <c r="AS5117" s="15"/>
      <c r="AT5117" s="15"/>
      <c r="AU5117" s="15"/>
      <c r="AV5117" s="15"/>
      <c r="AW5117" s="15"/>
      <c r="AX5117" s="15"/>
      <c r="AY5117" s="15"/>
    </row>
    <row r="5118" spans="1:51" ht="15" customHeight="1" x14ac:dyDescent="0.2">
      <c r="A5118" s="1"/>
      <c r="B5118" s="31">
        <v>14</v>
      </c>
      <c r="C5118" s="293" t="s">
        <v>62</v>
      </c>
      <c r="D5118" s="18"/>
      <c r="E5118" s="14"/>
      <c r="F5118" s="14"/>
      <c r="G5118" s="14"/>
      <c r="H5118" s="14"/>
      <c r="I5118" s="14"/>
      <c r="J5118" s="14"/>
      <c r="K5118" s="14"/>
      <c r="L5118" s="14"/>
      <c r="M5118" s="14"/>
      <c r="N5118" s="14"/>
      <c r="O5118" s="14"/>
      <c r="P5118" s="14"/>
      <c r="Q5118" s="14"/>
      <c r="R5118" s="4"/>
      <c r="S5118" s="4"/>
      <c r="T5118" s="4"/>
      <c r="U5118" s="4"/>
      <c r="V5118" s="4"/>
      <c r="W5118" s="4"/>
      <c r="X5118" s="4"/>
      <c r="Y5118" s="4"/>
      <c r="Z5118" s="4"/>
      <c r="AA5118" s="4"/>
      <c r="AB5118" s="8">
        <v>5</v>
      </c>
      <c r="AC5118" s="8"/>
      <c r="AD5118" s="8"/>
      <c r="AE5118" s="8"/>
      <c r="AF5118" s="8"/>
      <c r="AG5118" s="8">
        <v>2</v>
      </c>
      <c r="AH5118" s="8">
        <v>1</v>
      </c>
      <c r="AI5118" s="8"/>
      <c r="AJ5118" s="8"/>
      <c r="AK5118" s="8"/>
      <c r="AL5118" s="8"/>
      <c r="AM5118" s="8"/>
      <c r="AN5118" s="8"/>
      <c r="AO5118" s="8"/>
      <c r="AP5118" s="15"/>
      <c r="AQ5118" s="15"/>
      <c r="AR5118" s="15"/>
      <c r="AS5118" s="15"/>
      <c r="AT5118" s="15"/>
      <c r="AU5118" s="15"/>
      <c r="AV5118" s="15"/>
      <c r="AW5118" s="15"/>
      <c r="AX5118" s="15"/>
      <c r="AY5118" s="15"/>
    </row>
    <row r="5119" spans="1:51" ht="15" customHeight="1" x14ac:dyDescent="0.2">
      <c r="A5119" s="1"/>
      <c r="B5119" s="31">
        <v>15</v>
      </c>
      <c r="C5119" s="293" t="s">
        <v>63</v>
      </c>
      <c r="D5119" s="18"/>
      <c r="E5119" s="14"/>
      <c r="F5119" s="14"/>
      <c r="G5119" s="14"/>
      <c r="H5119" s="14"/>
      <c r="I5119" s="14"/>
      <c r="J5119" s="14"/>
      <c r="K5119" s="14">
        <v>1</v>
      </c>
      <c r="L5119" s="14"/>
      <c r="M5119" s="14"/>
      <c r="N5119" s="14"/>
      <c r="O5119" s="14"/>
      <c r="P5119" s="14"/>
      <c r="Q5119" s="14"/>
      <c r="R5119" s="4"/>
      <c r="S5119" s="4"/>
      <c r="T5119" s="4"/>
      <c r="U5119" s="4"/>
      <c r="V5119" s="4"/>
      <c r="W5119" s="4"/>
      <c r="X5119" s="4"/>
      <c r="Y5119" s="4"/>
      <c r="Z5119" s="4"/>
      <c r="AA5119" s="4"/>
      <c r="AB5119" s="8"/>
      <c r="AC5119" s="8"/>
      <c r="AD5119" s="8"/>
      <c r="AE5119" s="8"/>
      <c r="AF5119" s="8"/>
      <c r="AG5119" s="8"/>
      <c r="AH5119" s="8"/>
      <c r="AI5119" s="8"/>
      <c r="AJ5119" s="8"/>
      <c r="AK5119" s="8"/>
      <c r="AL5119" s="8"/>
      <c r="AM5119" s="8"/>
      <c r="AN5119" s="8"/>
      <c r="AO5119" s="8"/>
      <c r="AP5119" s="15"/>
      <c r="AQ5119" s="15"/>
      <c r="AR5119" s="15"/>
      <c r="AS5119" s="15"/>
      <c r="AT5119" s="15"/>
      <c r="AU5119" s="9"/>
      <c r="AV5119" s="15"/>
      <c r="AW5119" s="15"/>
      <c r="AX5119" s="15"/>
      <c r="AY5119" s="15"/>
    </row>
    <row r="5120" spans="1:51" ht="15" customHeight="1" x14ac:dyDescent="0.2">
      <c r="A5120" s="1"/>
      <c r="B5120" s="31">
        <v>16</v>
      </c>
      <c r="C5120" s="293" t="s">
        <v>64</v>
      </c>
      <c r="D5120" s="18"/>
      <c r="E5120" s="14"/>
      <c r="F5120" s="14"/>
      <c r="G5120" s="14"/>
      <c r="H5120" s="14">
        <v>3</v>
      </c>
      <c r="I5120" s="14"/>
      <c r="J5120" s="14"/>
      <c r="K5120" s="14">
        <v>1</v>
      </c>
      <c r="L5120" s="14"/>
      <c r="M5120" s="14"/>
      <c r="N5120" s="14"/>
      <c r="O5120" s="14"/>
      <c r="P5120" s="14"/>
      <c r="Q5120" s="14"/>
      <c r="R5120" s="4"/>
      <c r="S5120" s="4"/>
      <c r="T5120" s="4"/>
      <c r="U5120" s="4"/>
      <c r="V5120" s="4"/>
      <c r="W5120" s="4"/>
      <c r="X5120" s="4"/>
      <c r="Y5120" s="4"/>
      <c r="Z5120" s="4"/>
      <c r="AA5120" s="4"/>
      <c r="AB5120" s="8"/>
      <c r="AC5120" s="8"/>
      <c r="AD5120" s="8"/>
      <c r="AE5120" s="8"/>
      <c r="AF5120" s="8"/>
      <c r="AG5120" s="8"/>
      <c r="AH5120" s="8"/>
      <c r="AI5120" s="8"/>
      <c r="AJ5120" s="8"/>
      <c r="AK5120" s="8"/>
      <c r="AL5120" s="8"/>
      <c r="AM5120" s="8"/>
      <c r="AN5120" s="8"/>
      <c r="AO5120" s="8"/>
      <c r="AP5120" s="15"/>
      <c r="AQ5120" s="15"/>
      <c r="AR5120" s="15"/>
      <c r="AS5120" s="15"/>
      <c r="AT5120" s="15"/>
      <c r="AU5120" s="15"/>
      <c r="AV5120" s="15"/>
      <c r="AW5120" s="15"/>
      <c r="AX5120" s="15"/>
      <c r="AY5120" s="15"/>
    </row>
    <row r="5121" spans="1:51" ht="15" customHeight="1" x14ac:dyDescent="0.2">
      <c r="A5121" s="1"/>
      <c r="B5121" s="31">
        <v>17</v>
      </c>
      <c r="C5121" s="293" t="s">
        <v>65</v>
      </c>
      <c r="D5121" s="18">
        <v>6</v>
      </c>
      <c r="E5121" s="14">
        <v>6</v>
      </c>
      <c r="F5121" s="14">
        <v>3</v>
      </c>
      <c r="G5121" s="14">
        <v>2</v>
      </c>
      <c r="H5121" s="14"/>
      <c r="I5121" s="14"/>
      <c r="J5121" s="14"/>
      <c r="K5121" s="14"/>
      <c r="L5121" s="14"/>
      <c r="M5121" s="14"/>
      <c r="N5121" s="14"/>
      <c r="O5121" s="14"/>
      <c r="P5121" s="14"/>
      <c r="Q5121" s="14"/>
      <c r="R5121" s="4"/>
      <c r="S5121" s="4"/>
      <c r="T5121" s="4"/>
      <c r="U5121" s="4">
        <v>1</v>
      </c>
      <c r="V5121" s="4"/>
      <c r="W5121" s="4"/>
      <c r="X5121" s="4"/>
      <c r="Y5121" s="4"/>
      <c r="Z5121" s="4"/>
      <c r="AA5121" s="4"/>
      <c r="AB5121" s="8"/>
      <c r="AC5121" s="8"/>
      <c r="AD5121" s="8"/>
      <c r="AE5121" s="8"/>
      <c r="AF5121" s="8"/>
      <c r="AG5121" s="8"/>
      <c r="AH5121" s="8"/>
      <c r="AI5121" s="8">
        <v>1</v>
      </c>
      <c r="AJ5121" s="8"/>
      <c r="AK5121" s="8">
        <v>2</v>
      </c>
      <c r="AL5121" s="8">
        <v>2</v>
      </c>
      <c r="AM5121" s="8"/>
      <c r="AN5121" s="8"/>
      <c r="AO5121" s="8">
        <v>2</v>
      </c>
      <c r="AP5121" s="15"/>
      <c r="AQ5121" s="15"/>
      <c r="AR5121" s="15"/>
      <c r="AS5121" s="15"/>
      <c r="AT5121" s="15"/>
      <c r="AU5121" s="15"/>
      <c r="AV5121" s="15"/>
      <c r="AW5121" s="15"/>
      <c r="AX5121" s="15"/>
      <c r="AY5121" s="15"/>
    </row>
    <row r="5122" spans="1:51" ht="15" customHeight="1" x14ac:dyDescent="0.2">
      <c r="B5122" s="31">
        <v>18</v>
      </c>
      <c r="C5122" s="17" t="s">
        <v>66</v>
      </c>
      <c r="D5122" s="18"/>
      <c r="E5122" s="14"/>
      <c r="F5122" s="14"/>
      <c r="G5122" s="14"/>
      <c r="H5122" s="14"/>
      <c r="I5122" s="14"/>
      <c r="J5122" s="14"/>
      <c r="K5122" s="32"/>
      <c r="L5122" s="14"/>
      <c r="M5122" s="14"/>
      <c r="N5122" s="14"/>
      <c r="O5122" s="14"/>
      <c r="P5122" s="14"/>
      <c r="Q5122" s="14"/>
      <c r="R5122" s="4"/>
      <c r="S5122" s="4"/>
      <c r="T5122" s="4"/>
      <c r="U5122" s="4"/>
      <c r="V5122" s="4"/>
      <c r="W5122" s="4"/>
      <c r="X5122" s="4"/>
      <c r="Y5122" s="4"/>
      <c r="Z5122" s="4"/>
      <c r="AA5122" s="4"/>
      <c r="AB5122" s="8"/>
      <c r="AC5122" s="8"/>
      <c r="AD5122" s="8"/>
      <c r="AE5122" s="8"/>
      <c r="AF5122" s="8"/>
      <c r="AG5122" s="8"/>
      <c r="AH5122" s="8"/>
      <c r="AI5122" s="8"/>
      <c r="AJ5122" s="8"/>
      <c r="AK5122" s="8"/>
      <c r="AL5122" s="8"/>
      <c r="AM5122" s="8"/>
      <c r="AN5122" s="8"/>
      <c r="AO5122" s="8"/>
      <c r="AP5122" s="15"/>
      <c r="AQ5122" s="15"/>
      <c r="AR5122" s="15"/>
      <c r="AS5122" s="15"/>
      <c r="AT5122" s="15"/>
      <c r="AU5122" s="15"/>
      <c r="AV5122" s="15"/>
      <c r="AW5122" s="15"/>
      <c r="AX5122" s="15"/>
      <c r="AY5122" s="15"/>
    </row>
    <row r="5123" spans="1:51" ht="15" customHeight="1" x14ac:dyDescent="0.2">
      <c r="A5123" s="329"/>
      <c r="B5123" s="31"/>
      <c r="C5123" s="303"/>
      <c r="D5123" s="18"/>
      <c r="E5123" s="14"/>
      <c r="F5123" s="14"/>
      <c r="G5123" s="14"/>
      <c r="H5123" s="14"/>
      <c r="I5123" s="14"/>
      <c r="J5123" s="14"/>
      <c r="K5123" s="14"/>
      <c r="L5123" s="14"/>
      <c r="M5123" s="14"/>
      <c r="N5123" s="14"/>
      <c r="O5123" s="14"/>
      <c r="P5123" s="14"/>
      <c r="Q5123" s="14"/>
      <c r="R5123" s="4"/>
      <c r="S5123" s="4"/>
      <c r="T5123" s="4"/>
      <c r="U5123" s="4"/>
      <c r="V5123" s="4"/>
      <c r="W5123" s="4"/>
      <c r="X5123" s="4"/>
      <c r="Y5123" s="4"/>
      <c r="Z5123" s="4"/>
      <c r="AA5123" s="4"/>
      <c r="AB5123" s="8"/>
      <c r="AC5123" s="8"/>
      <c r="AD5123" s="8"/>
      <c r="AE5123" s="8"/>
      <c r="AF5123" s="8"/>
      <c r="AG5123" s="8"/>
      <c r="AH5123" s="8"/>
      <c r="AI5123" s="34"/>
      <c r="AJ5123" s="8"/>
      <c r="AK5123" s="8"/>
      <c r="AL5123" s="8"/>
      <c r="AM5123" s="8"/>
      <c r="AN5123" s="8"/>
      <c r="AO5123" s="8"/>
      <c r="AP5123" s="15"/>
      <c r="AQ5123" s="15"/>
      <c r="AR5123" s="15"/>
      <c r="AS5123" s="15"/>
      <c r="AT5123" s="15"/>
      <c r="AU5123" s="15"/>
      <c r="AV5123" s="15"/>
      <c r="AW5123" s="15"/>
      <c r="AX5123" s="15"/>
      <c r="AY5123" s="15"/>
    </row>
    <row r="5124" spans="1:51" ht="15" customHeight="1" x14ac:dyDescent="0.2">
      <c r="A5124" s="1"/>
      <c r="B5124" s="31">
        <v>20</v>
      </c>
      <c r="C5124" s="17" t="s">
        <v>69</v>
      </c>
      <c r="D5124" s="35"/>
      <c r="E5124" s="14"/>
      <c r="F5124" s="14"/>
      <c r="G5124" s="14"/>
      <c r="H5124" s="14"/>
      <c r="I5124" s="14"/>
      <c r="J5124" s="14"/>
      <c r="K5124" s="14"/>
      <c r="L5124" s="14"/>
      <c r="M5124" s="14"/>
      <c r="N5124" s="14"/>
      <c r="O5124" s="14"/>
      <c r="P5124" s="14"/>
      <c r="Q5124" s="14"/>
      <c r="R5124" s="4"/>
      <c r="S5124" s="4"/>
      <c r="T5124" s="4"/>
      <c r="U5124" s="4"/>
      <c r="V5124" s="4"/>
      <c r="W5124" s="4"/>
      <c r="X5124" s="4"/>
      <c r="Y5124" s="4"/>
      <c r="Z5124" s="4"/>
      <c r="AA5124" s="4"/>
      <c r="AB5124" s="8"/>
      <c r="AC5124" s="8"/>
      <c r="AD5124" s="8"/>
      <c r="AE5124" s="8"/>
      <c r="AF5124" s="8"/>
      <c r="AG5124" s="8"/>
      <c r="AH5124" s="8"/>
      <c r="AI5124" s="8"/>
      <c r="AJ5124" s="8"/>
      <c r="AK5124" s="8"/>
      <c r="AL5124" s="8"/>
      <c r="AM5124" s="8"/>
      <c r="AN5124" s="8"/>
      <c r="AO5124" s="8"/>
      <c r="AP5124" s="15"/>
      <c r="AQ5124" s="15"/>
      <c r="AR5124" s="15"/>
      <c r="AS5124" s="15"/>
      <c r="AT5124" s="15"/>
      <c r="AU5124" s="15"/>
      <c r="AV5124" s="15"/>
      <c r="AW5124" s="15"/>
      <c r="AX5124" s="15"/>
      <c r="AY5124" s="15"/>
    </row>
    <row r="5125" spans="1:51" ht="15" customHeight="1" x14ac:dyDescent="0.2">
      <c r="A5125" s="1"/>
      <c r="B5125" s="31">
        <v>21</v>
      </c>
      <c r="C5125" s="293" t="s">
        <v>70</v>
      </c>
      <c r="D5125" s="18">
        <v>4</v>
      </c>
      <c r="E5125" s="14">
        <v>3</v>
      </c>
      <c r="F5125" s="14"/>
      <c r="G5125" s="14"/>
      <c r="H5125" s="14"/>
      <c r="I5125" s="14"/>
      <c r="J5125" s="14"/>
      <c r="K5125" s="14"/>
      <c r="L5125" s="14"/>
      <c r="M5125" s="14"/>
      <c r="N5125" s="14"/>
      <c r="O5125" s="14"/>
      <c r="P5125" s="14"/>
      <c r="Q5125" s="14"/>
      <c r="R5125" s="4"/>
      <c r="S5125" s="4"/>
      <c r="T5125" s="4"/>
      <c r="U5125" s="4"/>
      <c r="V5125" s="4"/>
      <c r="W5125" s="4"/>
      <c r="X5125" s="4"/>
      <c r="Y5125" s="4"/>
      <c r="Z5125" s="4"/>
      <c r="AA5125" s="4"/>
      <c r="AB5125" s="8"/>
      <c r="AC5125" s="8"/>
      <c r="AD5125" s="8"/>
      <c r="AE5125" s="8"/>
      <c r="AF5125" s="8"/>
      <c r="AG5125" s="8"/>
      <c r="AH5125" s="8"/>
      <c r="AI5125" s="8"/>
      <c r="AJ5125" s="8"/>
      <c r="AK5125" s="8"/>
      <c r="AL5125" s="8"/>
      <c r="AM5125" s="8"/>
      <c r="AN5125" s="8"/>
      <c r="AO5125" s="8"/>
      <c r="AP5125" s="15"/>
      <c r="AQ5125" s="15"/>
      <c r="AR5125" s="15"/>
      <c r="AS5125" s="15"/>
      <c r="AT5125" s="15"/>
      <c r="AU5125" s="15"/>
      <c r="AV5125" s="15"/>
      <c r="AW5125" s="15"/>
      <c r="AX5125" s="15"/>
      <c r="AY5125" s="15"/>
    </row>
    <row r="5126" spans="1:51" ht="15" customHeight="1" x14ac:dyDescent="0.2">
      <c r="A5126" s="1"/>
      <c r="B5126" s="31">
        <v>22</v>
      </c>
      <c r="C5126" s="17" t="s">
        <v>71</v>
      </c>
      <c r="D5126" s="18"/>
      <c r="E5126" s="14"/>
      <c r="F5126" s="14"/>
      <c r="G5126" s="14"/>
      <c r="H5126" s="14"/>
      <c r="I5126" s="14"/>
      <c r="J5126" s="14"/>
      <c r="K5126" s="14"/>
      <c r="L5126" s="14"/>
      <c r="M5126" s="14"/>
      <c r="N5126" s="14"/>
      <c r="O5126" s="14"/>
      <c r="P5126" s="14"/>
      <c r="Q5126" s="14"/>
      <c r="R5126" s="4"/>
      <c r="S5126" s="4"/>
      <c r="T5126" s="4"/>
      <c r="U5126" s="4"/>
      <c r="V5126" s="4"/>
      <c r="W5126" s="4"/>
      <c r="X5126" s="4"/>
      <c r="Y5126" s="4"/>
      <c r="Z5126" s="4"/>
      <c r="AA5126" s="4"/>
      <c r="AB5126" s="8"/>
      <c r="AC5126" s="8"/>
      <c r="AD5126" s="8"/>
      <c r="AE5126" s="8"/>
      <c r="AF5126" s="8"/>
      <c r="AG5126" s="8"/>
      <c r="AH5126" s="8"/>
      <c r="AI5126" s="8"/>
      <c r="AJ5126" s="8"/>
      <c r="AK5126" s="8"/>
      <c r="AL5126" s="8"/>
      <c r="AM5126" s="8"/>
      <c r="AN5126" s="8"/>
      <c r="AO5126" s="8"/>
      <c r="AP5126" s="15"/>
      <c r="AQ5126" s="15"/>
      <c r="AR5126" s="15"/>
      <c r="AS5126" s="15"/>
      <c r="AT5126" s="15"/>
      <c r="AU5126" s="15"/>
      <c r="AV5126" s="15"/>
      <c r="AW5126" s="15"/>
      <c r="AX5126" s="15"/>
      <c r="AY5126" s="15"/>
    </row>
    <row r="5127" spans="1:51" ht="15" customHeight="1" x14ac:dyDescent="0.2">
      <c r="A5127" s="1"/>
      <c r="B5127" s="31">
        <v>23</v>
      </c>
      <c r="C5127" s="293" t="s">
        <v>72</v>
      </c>
      <c r="D5127" s="18">
        <v>5</v>
      </c>
      <c r="E5127" s="14"/>
      <c r="F5127" s="14"/>
      <c r="G5127" s="14"/>
      <c r="H5127" s="14"/>
      <c r="I5127" s="14"/>
      <c r="J5127" s="14"/>
      <c r="K5127" s="14"/>
      <c r="L5127" s="14">
        <v>5</v>
      </c>
      <c r="M5127" s="36"/>
      <c r="N5127" s="14"/>
      <c r="O5127" s="14"/>
      <c r="P5127" s="14"/>
      <c r="Q5127" s="14"/>
      <c r="R5127" s="4"/>
      <c r="S5127" s="4"/>
      <c r="T5127" s="4"/>
      <c r="U5127" s="4"/>
      <c r="V5127" s="4"/>
      <c r="W5127" s="4"/>
      <c r="X5127" s="4"/>
      <c r="Y5127" s="4"/>
      <c r="Z5127" s="4"/>
      <c r="AA5127" s="4"/>
      <c r="AB5127" s="8"/>
      <c r="AC5127" s="8"/>
      <c r="AD5127" s="8"/>
      <c r="AE5127" s="8"/>
      <c r="AF5127" s="8"/>
      <c r="AG5127" s="8"/>
      <c r="AH5127" s="8"/>
      <c r="AI5127" s="8"/>
      <c r="AJ5127" s="8"/>
      <c r="AK5127" s="8"/>
      <c r="AL5127" s="8"/>
      <c r="AM5127" s="8"/>
      <c r="AN5127" s="8"/>
      <c r="AO5127" s="8"/>
      <c r="AP5127" s="15"/>
      <c r="AQ5127" s="15"/>
      <c r="AR5127" s="15"/>
      <c r="AS5127" s="15"/>
      <c r="AT5127" s="15"/>
      <c r="AU5127" s="15"/>
      <c r="AV5127" s="15"/>
      <c r="AW5127" s="15"/>
      <c r="AX5127" s="15"/>
      <c r="AY5127" s="15"/>
    </row>
    <row r="5128" spans="1:51" ht="15" customHeight="1" x14ac:dyDescent="0.2">
      <c r="A5128" s="1"/>
      <c r="B5128" s="31">
        <v>24</v>
      </c>
      <c r="C5128" s="293" t="s">
        <v>73</v>
      </c>
      <c r="D5128" s="18">
        <v>4</v>
      </c>
      <c r="E5128" s="14">
        <v>4</v>
      </c>
      <c r="F5128" s="14"/>
      <c r="G5128" s="14"/>
      <c r="H5128" s="14"/>
      <c r="I5128" s="14"/>
      <c r="J5128" s="14"/>
      <c r="K5128" s="14">
        <v>2</v>
      </c>
      <c r="L5128" s="14"/>
      <c r="M5128" s="14"/>
      <c r="N5128" s="14"/>
      <c r="O5128" s="14"/>
      <c r="P5128" s="14"/>
      <c r="Q5128" s="14"/>
      <c r="R5128" s="4"/>
      <c r="S5128" s="4"/>
      <c r="T5128" s="4"/>
      <c r="U5128" s="4"/>
      <c r="V5128" s="4"/>
      <c r="W5128" s="4"/>
      <c r="X5128" s="4"/>
      <c r="Y5128" s="4"/>
      <c r="Z5128" s="4"/>
      <c r="AA5128" s="4"/>
      <c r="AB5128" s="8"/>
      <c r="AC5128" s="8">
        <v>3</v>
      </c>
      <c r="AD5128" s="8"/>
      <c r="AE5128" s="8"/>
      <c r="AF5128" s="8"/>
      <c r="AG5128" s="8">
        <v>1</v>
      </c>
      <c r="AH5128" s="8"/>
      <c r="AI5128" s="8"/>
      <c r="AJ5128" s="8"/>
      <c r="AK5128" s="8"/>
      <c r="AL5128" s="8">
        <v>2</v>
      </c>
      <c r="AM5128" s="8"/>
      <c r="AN5128" s="8"/>
      <c r="AO5128" s="8"/>
      <c r="AP5128" s="15"/>
      <c r="AQ5128" s="15"/>
      <c r="AR5128" s="15"/>
      <c r="AS5128" s="15"/>
      <c r="AT5128" s="15"/>
      <c r="AU5128" s="15"/>
      <c r="AV5128" s="15"/>
      <c r="AW5128" s="15"/>
      <c r="AX5128" s="15"/>
      <c r="AY5128" s="15"/>
    </row>
    <row r="5129" spans="1:51" ht="15" customHeight="1" x14ac:dyDescent="0.2">
      <c r="A5129" s="1"/>
      <c r="B5129" s="31">
        <v>25</v>
      </c>
      <c r="C5129" s="17" t="s">
        <v>74</v>
      </c>
      <c r="D5129" s="18"/>
      <c r="E5129" s="14"/>
      <c r="F5129" s="14"/>
      <c r="G5129" s="14"/>
      <c r="H5129" s="14"/>
      <c r="I5129" s="14"/>
      <c r="J5129" s="14"/>
      <c r="K5129" s="14"/>
      <c r="L5129" s="14"/>
      <c r="M5129" s="14"/>
      <c r="N5129" s="14"/>
      <c r="O5129" s="14"/>
      <c r="P5129" s="14"/>
      <c r="Q5129" s="14"/>
      <c r="R5129" s="4"/>
      <c r="S5129" s="4"/>
      <c r="T5129" s="4"/>
      <c r="U5129" s="4"/>
      <c r="V5129" s="4"/>
      <c r="W5129" s="4"/>
      <c r="X5129" s="4"/>
      <c r="Y5129" s="4"/>
      <c r="Z5129" s="4"/>
      <c r="AA5129" s="4"/>
      <c r="AB5129" s="8"/>
      <c r="AC5129" s="8"/>
      <c r="AD5129" s="8"/>
      <c r="AE5129" s="8"/>
      <c r="AF5129" s="8"/>
      <c r="AG5129" s="8"/>
      <c r="AH5129" s="8"/>
      <c r="AI5129" s="8"/>
      <c r="AJ5129" s="8"/>
      <c r="AK5129" s="8"/>
      <c r="AL5129" s="8"/>
      <c r="AM5129" s="8"/>
      <c r="AN5129" s="8"/>
      <c r="AO5129" s="8"/>
      <c r="AP5129" s="15"/>
      <c r="AQ5129" s="15"/>
      <c r="AR5129" s="15"/>
      <c r="AS5129" s="15"/>
      <c r="AT5129" s="15"/>
      <c r="AU5129" s="15"/>
      <c r="AV5129" s="15"/>
      <c r="AW5129" s="15"/>
      <c r="AX5129" s="15"/>
      <c r="AY5129" s="15"/>
    </row>
    <row r="5130" spans="1:51" ht="15" customHeight="1" x14ac:dyDescent="0.2">
      <c r="A5130" s="1"/>
      <c r="B5130" s="31">
        <v>26</v>
      </c>
      <c r="C5130" s="17" t="s">
        <v>75</v>
      </c>
      <c r="D5130" s="18"/>
      <c r="E5130" s="14"/>
      <c r="F5130" s="14"/>
      <c r="G5130" s="14"/>
      <c r="H5130" s="14"/>
      <c r="I5130" s="14"/>
      <c r="J5130" s="14"/>
      <c r="K5130" s="14"/>
      <c r="L5130" s="14"/>
      <c r="M5130" s="14"/>
      <c r="N5130" s="14"/>
      <c r="O5130" s="14"/>
      <c r="P5130" s="14"/>
      <c r="Q5130" s="14"/>
      <c r="R5130" s="4"/>
      <c r="S5130" s="4"/>
      <c r="T5130" s="4"/>
      <c r="U5130" s="4"/>
      <c r="V5130" s="4"/>
      <c r="W5130" s="4"/>
      <c r="X5130" s="4"/>
      <c r="Y5130" s="4"/>
      <c r="Z5130" s="4"/>
      <c r="AA5130" s="4"/>
      <c r="AB5130" s="8"/>
      <c r="AC5130" s="8"/>
      <c r="AD5130" s="8"/>
      <c r="AE5130" s="8"/>
      <c r="AF5130" s="8"/>
      <c r="AG5130" s="8"/>
      <c r="AH5130" s="8"/>
      <c r="AI5130" s="8"/>
      <c r="AJ5130" s="8"/>
      <c r="AK5130" s="8"/>
      <c r="AL5130" s="8"/>
      <c r="AM5130" s="8"/>
      <c r="AN5130" s="8"/>
      <c r="AO5130" s="8"/>
      <c r="AP5130" s="15"/>
      <c r="AQ5130" s="15"/>
      <c r="AR5130" s="15"/>
      <c r="AS5130" s="15"/>
      <c r="AT5130" s="15"/>
      <c r="AU5130" s="15"/>
      <c r="AV5130" s="15"/>
      <c r="AW5130" s="15"/>
      <c r="AX5130" s="15"/>
      <c r="AY5130" s="15"/>
    </row>
    <row r="5131" spans="1:51" ht="15" customHeight="1" x14ac:dyDescent="0.2">
      <c r="A5131" s="1"/>
      <c r="B5131" s="31">
        <v>27</v>
      </c>
      <c r="C5131" s="17" t="s">
        <v>76</v>
      </c>
      <c r="D5131" s="18"/>
      <c r="E5131" s="14"/>
      <c r="F5131" s="14"/>
      <c r="G5131" s="14"/>
      <c r="H5131" s="14"/>
      <c r="I5131" s="14"/>
      <c r="J5131" s="14"/>
      <c r="K5131" s="14"/>
      <c r="L5131" s="14"/>
      <c r="M5131" s="14"/>
      <c r="N5131" s="14"/>
      <c r="O5131" s="14"/>
      <c r="P5131" s="14"/>
      <c r="Q5131" s="14"/>
      <c r="R5131" s="4"/>
      <c r="S5131" s="4"/>
      <c r="T5131" s="4"/>
      <c r="U5131" s="4"/>
      <c r="V5131" s="4"/>
      <c r="W5131" s="4"/>
      <c r="X5131" s="4"/>
      <c r="Y5131" s="4"/>
      <c r="Z5131" s="4"/>
      <c r="AA5131" s="4"/>
      <c r="AB5131" s="8"/>
      <c r="AC5131" s="8"/>
      <c r="AD5131" s="8"/>
      <c r="AE5131" s="8"/>
      <c r="AF5131" s="8"/>
      <c r="AG5131" s="8"/>
      <c r="AH5131" s="8"/>
      <c r="AI5131" s="8"/>
      <c r="AJ5131" s="8"/>
      <c r="AK5131" s="8"/>
      <c r="AL5131" s="8"/>
      <c r="AM5131" s="8"/>
      <c r="AN5131" s="8"/>
      <c r="AO5131" s="8"/>
      <c r="AP5131" s="15"/>
      <c r="AQ5131" s="15"/>
      <c r="AR5131" s="15"/>
      <c r="AS5131" s="15"/>
      <c r="AT5131" s="15"/>
      <c r="AU5131" s="15"/>
      <c r="AV5131" s="15"/>
      <c r="AW5131" s="15"/>
      <c r="AX5131" s="15"/>
      <c r="AY5131" s="15"/>
    </row>
    <row r="5132" spans="1:51" ht="15" customHeight="1" x14ac:dyDescent="0.2">
      <c r="A5132" s="1"/>
      <c r="B5132" s="31">
        <v>28</v>
      </c>
      <c r="C5132" s="293" t="s">
        <v>77</v>
      </c>
      <c r="D5132" s="18">
        <v>4</v>
      </c>
      <c r="E5132" s="14">
        <v>4</v>
      </c>
      <c r="F5132" s="14"/>
      <c r="G5132" s="14"/>
      <c r="H5132" s="14"/>
      <c r="I5132" s="14"/>
      <c r="J5132" s="14"/>
      <c r="K5132" s="14"/>
      <c r="L5132" s="14"/>
      <c r="M5132" s="14"/>
      <c r="N5132" s="14"/>
      <c r="O5132" s="14"/>
      <c r="P5132" s="14"/>
      <c r="Q5132" s="14"/>
      <c r="R5132" s="4"/>
      <c r="S5132" s="4"/>
      <c r="T5132" s="4"/>
      <c r="U5132" s="4"/>
      <c r="V5132" s="4"/>
      <c r="W5132" s="4"/>
      <c r="X5132" s="4"/>
      <c r="Y5132" s="4"/>
      <c r="Z5132" s="4"/>
      <c r="AA5132" s="4"/>
      <c r="AB5132" s="8">
        <v>10</v>
      </c>
      <c r="AC5132" s="8"/>
      <c r="AD5132" s="8"/>
      <c r="AE5132" s="8"/>
      <c r="AF5132" s="8"/>
      <c r="AG5132" s="8"/>
      <c r="AH5132" s="8"/>
      <c r="AI5132" s="8"/>
      <c r="AJ5132" s="8"/>
      <c r="AK5132" s="8"/>
      <c r="AL5132" s="8"/>
      <c r="AM5132" s="8"/>
      <c r="AN5132" s="8"/>
      <c r="AO5132" s="8"/>
      <c r="AP5132" s="15"/>
      <c r="AQ5132" s="15"/>
      <c r="AR5132" s="15"/>
      <c r="AS5132" s="15"/>
      <c r="AT5132" s="15"/>
      <c r="AU5132" s="15"/>
      <c r="AV5132" s="15"/>
      <c r="AW5132" s="15"/>
      <c r="AX5132" s="15"/>
      <c r="AY5132" s="15"/>
    </row>
    <row r="5133" spans="1:51" ht="15" customHeight="1" x14ac:dyDescent="0.2">
      <c r="A5133" s="1"/>
      <c r="B5133" s="31">
        <v>29</v>
      </c>
      <c r="C5133" s="17" t="s">
        <v>78</v>
      </c>
      <c r="D5133" s="18"/>
      <c r="E5133" s="14"/>
      <c r="F5133" s="14"/>
      <c r="G5133" s="14"/>
      <c r="H5133" s="14"/>
      <c r="I5133" s="14"/>
      <c r="J5133" s="14"/>
      <c r="K5133" s="14"/>
      <c r="L5133" s="14"/>
      <c r="M5133" s="14"/>
      <c r="N5133" s="14"/>
      <c r="O5133" s="14"/>
      <c r="P5133" s="14"/>
      <c r="Q5133" s="14"/>
      <c r="R5133" s="4"/>
      <c r="S5133" s="4"/>
      <c r="T5133" s="4"/>
      <c r="U5133" s="4"/>
      <c r="V5133" s="4"/>
      <c r="W5133" s="4"/>
      <c r="X5133" s="4"/>
      <c r="Y5133" s="4"/>
      <c r="Z5133" s="4"/>
      <c r="AA5133" s="4"/>
      <c r="AB5133" s="8"/>
      <c r="AC5133" s="8"/>
      <c r="AD5133" s="8"/>
      <c r="AE5133" s="8"/>
      <c r="AF5133" s="8"/>
      <c r="AG5133" s="8"/>
      <c r="AH5133" s="8"/>
      <c r="AI5133" s="8"/>
      <c r="AJ5133" s="8"/>
      <c r="AK5133" s="8"/>
      <c r="AL5133" s="8"/>
      <c r="AM5133" s="8"/>
      <c r="AN5133" s="8"/>
      <c r="AO5133" s="8"/>
      <c r="AP5133" s="15"/>
      <c r="AQ5133" s="15"/>
      <c r="AR5133" s="15"/>
      <c r="AS5133" s="15"/>
      <c r="AT5133" s="15"/>
      <c r="AU5133" s="15"/>
      <c r="AV5133" s="15"/>
      <c r="AW5133" s="15"/>
      <c r="AX5133" s="15"/>
      <c r="AY5133" s="15"/>
    </row>
    <row r="5134" spans="1:51" ht="15" customHeight="1" x14ac:dyDescent="0.2">
      <c r="A5134" s="1"/>
      <c r="B5134" s="37"/>
      <c r="C5134" s="17" t="s">
        <v>529</v>
      </c>
      <c r="D5134" s="18"/>
      <c r="E5134" s="14"/>
      <c r="F5134" s="14"/>
      <c r="G5134" s="14"/>
      <c r="H5134" s="14"/>
      <c r="I5134" s="14"/>
      <c r="J5134" s="14"/>
      <c r="K5134" s="14"/>
      <c r="L5134" s="14"/>
      <c r="M5134" s="14"/>
      <c r="N5134" s="14"/>
      <c r="O5134" s="14"/>
      <c r="P5134" s="14"/>
      <c r="Q5134" s="14"/>
      <c r="R5134" s="4"/>
      <c r="S5134" s="4"/>
      <c r="T5134" s="4"/>
      <c r="U5134" s="4"/>
      <c r="V5134" s="4"/>
      <c r="W5134" s="4"/>
      <c r="X5134" s="4"/>
      <c r="Y5134" s="4"/>
      <c r="Z5134" s="4"/>
      <c r="AA5134" s="4"/>
      <c r="AB5134" s="8"/>
      <c r="AC5134" s="8"/>
      <c r="AD5134" s="8"/>
      <c r="AE5134" s="8"/>
      <c r="AF5134" s="8"/>
      <c r="AG5134" s="8"/>
      <c r="AH5134" s="8"/>
      <c r="AI5134" s="8"/>
      <c r="AJ5134" s="8"/>
      <c r="AK5134" s="8"/>
      <c r="AL5134" s="8"/>
      <c r="AM5134" s="8"/>
      <c r="AN5134" s="8"/>
      <c r="AO5134" s="8"/>
      <c r="AP5134" s="15"/>
      <c r="AQ5134" s="15"/>
      <c r="AR5134" s="15"/>
      <c r="AS5134" s="15"/>
      <c r="AT5134" s="15"/>
      <c r="AU5134" s="15"/>
      <c r="AV5134" s="15"/>
      <c r="AW5134" s="15"/>
      <c r="AX5134" s="15"/>
      <c r="AY5134" s="15"/>
    </row>
    <row r="5135" spans="1:51" ht="15" customHeight="1" x14ac:dyDescent="0.2">
      <c r="A5135" s="1"/>
      <c r="B5135" s="38"/>
      <c r="C5135" s="293" t="s">
        <v>571</v>
      </c>
      <c r="D5135" s="18">
        <v>10</v>
      </c>
      <c r="E5135" s="14">
        <v>10</v>
      </c>
      <c r="F5135" s="14">
        <v>6</v>
      </c>
      <c r="G5135" s="14"/>
      <c r="H5135" s="14"/>
      <c r="I5135" s="14"/>
      <c r="J5135" s="14"/>
      <c r="K5135" s="14"/>
      <c r="L5135" s="14"/>
      <c r="M5135" s="14"/>
      <c r="N5135" s="14"/>
      <c r="O5135" s="14"/>
      <c r="P5135" s="14"/>
      <c r="Q5135" s="14"/>
      <c r="R5135" s="4"/>
      <c r="S5135" s="4"/>
      <c r="T5135" s="4"/>
      <c r="U5135" s="4"/>
      <c r="V5135" s="4"/>
      <c r="W5135" s="4"/>
      <c r="X5135" s="4"/>
      <c r="Y5135" s="4"/>
      <c r="Z5135" s="4"/>
      <c r="AA5135" s="4"/>
      <c r="AB5135" s="8"/>
      <c r="AC5135" s="8"/>
      <c r="AD5135" s="8"/>
      <c r="AE5135" s="8"/>
      <c r="AF5135" s="8"/>
      <c r="AG5135" s="8"/>
      <c r="AH5135" s="8"/>
      <c r="AI5135" s="8"/>
      <c r="AJ5135" s="8"/>
      <c r="AK5135" s="8"/>
      <c r="AL5135" s="8"/>
      <c r="AM5135" s="8"/>
      <c r="AN5135" s="8"/>
      <c r="AO5135" s="8"/>
      <c r="AP5135" s="15"/>
      <c r="AQ5135" s="15"/>
      <c r="AR5135" s="15"/>
      <c r="AS5135" s="15"/>
      <c r="AT5135" s="15"/>
      <c r="AU5135" s="15"/>
      <c r="AV5135" s="15"/>
      <c r="AW5135" s="15"/>
      <c r="AX5135" s="15"/>
      <c r="AY5135" s="15"/>
    </row>
    <row r="5136" spans="1:51" ht="15" customHeight="1" x14ac:dyDescent="0.2">
      <c r="A5136" s="1"/>
      <c r="B5136" s="39">
        <v>30</v>
      </c>
      <c r="C5136" s="17" t="s">
        <v>80</v>
      </c>
      <c r="D5136" s="18"/>
      <c r="E5136" s="14"/>
      <c r="F5136" s="14"/>
      <c r="G5136" s="14"/>
      <c r="H5136" s="14"/>
      <c r="I5136" s="14"/>
      <c r="J5136" s="14"/>
      <c r="K5136" s="14"/>
      <c r="L5136" s="14"/>
      <c r="M5136" s="14"/>
      <c r="N5136" s="14"/>
      <c r="O5136" s="14"/>
      <c r="P5136" s="14"/>
      <c r="Q5136" s="14"/>
      <c r="R5136" s="4"/>
      <c r="S5136" s="4"/>
      <c r="T5136" s="4"/>
      <c r="U5136" s="4"/>
      <c r="V5136" s="4"/>
      <c r="W5136" s="4"/>
      <c r="X5136" s="4"/>
      <c r="Y5136" s="5"/>
      <c r="Z5136" s="5"/>
      <c r="AA5136" s="5"/>
      <c r="AB5136" s="8"/>
      <c r="AC5136" s="8"/>
      <c r="AD5136" s="8"/>
      <c r="AE5136" s="8"/>
      <c r="AF5136" s="8"/>
      <c r="AG5136" s="8"/>
      <c r="AH5136" s="8"/>
      <c r="AI5136" s="8"/>
      <c r="AJ5136" s="8"/>
      <c r="AK5136" s="8"/>
      <c r="AL5136" s="8"/>
      <c r="AM5136" s="8"/>
      <c r="AN5136" s="8"/>
      <c r="AO5136" s="8"/>
      <c r="AP5136" s="15"/>
      <c r="AQ5136" s="15"/>
      <c r="AR5136" s="15"/>
      <c r="AS5136" s="15"/>
      <c r="AT5136" s="15"/>
      <c r="AU5136" s="15"/>
      <c r="AV5136" s="15"/>
      <c r="AW5136" s="15"/>
      <c r="AX5136" s="15"/>
      <c r="AY5136" s="15"/>
    </row>
    <row r="5137" spans="1:51" ht="15" customHeight="1" x14ac:dyDescent="0.2">
      <c r="A5137" s="1"/>
      <c r="B5137" s="39">
        <v>31</v>
      </c>
      <c r="C5137" s="17" t="s">
        <v>81</v>
      </c>
      <c r="D5137" s="18"/>
      <c r="E5137" s="14"/>
      <c r="F5137" s="14"/>
      <c r="G5137" s="14"/>
      <c r="H5137" s="14"/>
      <c r="I5137" s="14"/>
      <c r="J5137" s="14"/>
      <c r="K5137" s="14"/>
      <c r="L5137" s="14"/>
      <c r="M5137" s="14"/>
      <c r="N5137" s="14"/>
      <c r="O5137" s="14"/>
      <c r="P5137" s="14"/>
      <c r="Q5137" s="14"/>
      <c r="R5137" s="4"/>
      <c r="S5137" s="4"/>
      <c r="T5137" s="4"/>
      <c r="U5137" s="4"/>
      <c r="V5137" s="4"/>
      <c r="W5137" s="4"/>
      <c r="X5137" s="4"/>
      <c r="Y5137" s="4"/>
      <c r="Z5137" s="4"/>
      <c r="AA5137" s="4"/>
      <c r="AB5137" s="8"/>
      <c r="AC5137" s="8"/>
      <c r="AD5137" s="8"/>
      <c r="AE5137" s="8"/>
      <c r="AF5137" s="8"/>
      <c r="AG5137" s="8"/>
      <c r="AH5137" s="8"/>
      <c r="AI5137" s="8"/>
      <c r="AJ5137" s="8"/>
      <c r="AK5137" s="8"/>
      <c r="AL5137" s="8"/>
      <c r="AM5137" s="8"/>
      <c r="AN5137" s="8"/>
      <c r="AO5137" s="8"/>
      <c r="AP5137" s="15"/>
      <c r="AQ5137" s="15"/>
      <c r="AR5137" s="15"/>
      <c r="AS5137" s="15"/>
      <c r="AT5137" s="15"/>
      <c r="AU5137" s="15"/>
      <c r="AV5137" s="15"/>
      <c r="AW5137" s="15"/>
      <c r="AX5137" s="15"/>
      <c r="AY5137" s="15"/>
    </row>
    <row r="5138" spans="1:51" ht="15" customHeight="1" x14ac:dyDescent="0.2">
      <c r="A5138" s="1"/>
      <c r="B5138" s="39">
        <v>32</v>
      </c>
      <c r="C5138" s="17" t="s">
        <v>82</v>
      </c>
      <c r="D5138" s="18"/>
      <c r="E5138" s="14"/>
      <c r="F5138" s="14"/>
      <c r="G5138" s="14"/>
      <c r="H5138" s="14"/>
      <c r="I5138" s="14"/>
      <c r="J5138" s="14"/>
      <c r="K5138" s="14"/>
      <c r="L5138" s="14"/>
      <c r="M5138" s="14"/>
      <c r="N5138" s="14"/>
      <c r="O5138" s="14"/>
      <c r="P5138" s="14"/>
      <c r="Q5138" s="14"/>
      <c r="R5138" s="4"/>
      <c r="S5138" s="4"/>
      <c r="T5138" s="4"/>
      <c r="U5138" s="4"/>
      <c r="V5138" s="4"/>
      <c r="W5138" s="4"/>
      <c r="X5138" s="4"/>
      <c r="Y5138" s="4"/>
      <c r="Z5138" s="4"/>
      <c r="AA5138" s="4"/>
      <c r="AB5138" s="8"/>
      <c r="AC5138" s="8"/>
      <c r="AD5138" s="8"/>
      <c r="AE5138" s="8"/>
      <c r="AF5138" s="8"/>
      <c r="AG5138" s="8"/>
      <c r="AH5138" s="8"/>
      <c r="AI5138" s="8"/>
      <c r="AJ5138" s="8"/>
      <c r="AK5138" s="8"/>
      <c r="AL5138" s="8"/>
      <c r="AM5138" s="8"/>
      <c r="AN5138" s="8"/>
      <c r="AO5138" s="8"/>
      <c r="AP5138" s="15"/>
      <c r="AQ5138" s="15"/>
      <c r="AR5138" s="15"/>
      <c r="AS5138" s="15"/>
      <c r="AT5138" s="15"/>
      <c r="AU5138" s="15"/>
      <c r="AV5138" s="15"/>
      <c r="AW5138" s="15"/>
      <c r="AX5138" s="15"/>
      <c r="AY5138" s="15"/>
    </row>
    <row r="5139" spans="1:51" ht="15" customHeight="1" x14ac:dyDescent="0.2">
      <c r="A5139" s="1"/>
      <c r="B5139" s="22"/>
      <c r="C5139" s="17"/>
      <c r="D5139" s="18"/>
      <c r="E5139" s="14"/>
      <c r="F5139" s="14"/>
      <c r="G5139" s="14"/>
      <c r="H5139" s="14"/>
      <c r="I5139" s="14"/>
      <c r="J5139" s="14"/>
      <c r="K5139" s="14"/>
      <c r="L5139" s="14"/>
      <c r="M5139" s="14"/>
      <c r="N5139" s="14"/>
      <c r="O5139" s="14"/>
      <c r="P5139" s="14"/>
      <c r="Q5139" s="14"/>
      <c r="R5139" s="4"/>
      <c r="S5139" s="4"/>
      <c r="T5139" s="4"/>
      <c r="U5139" s="4"/>
      <c r="V5139" s="4"/>
      <c r="W5139" s="4"/>
      <c r="X5139" s="4"/>
      <c r="Y5139" s="4"/>
      <c r="Z5139" s="4"/>
      <c r="AA5139" s="4"/>
      <c r="AB5139" s="8"/>
      <c r="AC5139" s="8"/>
      <c r="AD5139" s="8"/>
      <c r="AE5139" s="8"/>
      <c r="AF5139" s="8"/>
      <c r="AG5139" s="8"/>
      <c r="AH5139" s="8"/>
      <c r="AI5139" s="8"/>
      <c r="AJ5139" s="8"/>
      <c r="AK5139" s="8"/>
      <c r="AL5139" s="8"/>
      <c r="AM5139" s="8"/>
      <c r="AN5139" s="8"/>
      <c r="AO5139" s="8"/>
      <c r="AP5139" s="15"/>
      <c r="AQ5139" s="15"/>
      <c r="AR5139" s="15"/>
      <c r="AS5139" s="15"/>
      <c r="AT5139" s="15"/>
      <c r="AU5139" s="15"/>
      <c r="AV5139" s="15"/>
      <c r="AW5139" s="15"/>
      <c r="AX5139" s="15"/>
      <c r="AY5139" s="15"/>
    </row>
    <row r="5140" spans="1:51" ht="15" customHeight="1" x14ac:dyDescent="0.2">
      <c r="A5140" s="1"/>
      <c r="B5140" s="40">
        <v>33</v>
      </c>
      <c r="C5140" s="17" t="s">
        <v>83</v>
      </c>
      <c r="D5140" s="18"/>
      <c r="E5140" s="14"/>
      <c r="F5140" s="14"/>
      <c r="G5140" s="14"/>
      <c r="H5140" s="14"/>
      <c r="I5140" s="14"/>
      <c r="J5140" s="14"/>
      <c r="K5140" s="14"/>
      <c r="L5140" s="14"/>
      <c r="M5140" s="14"/>
      <c r="N5140" s="14"/>
      <c r="O5140" s="14"/>
      <c r="P5140" s="14"/>
      <c r="Q5140" s="14"/>
      <c r="R5140" s="4"/>
      <c r="S5140" s="4"/>
      <c r="T5140" s="4"/>
      <c r="U5140" s="4"/>
      <c r="V5140" s="4"/>
      <c r="W5140" s="4"/>
      <c r="X5140" s="4"/>
      <c r="Y5140" s="4"/>
      <c r="Z5140" s="4"/>
      <c r="AA5140" s="4"/>
      <c r="AB5140" s="8"/>
      <c r="AC5140" s="8"/>
      <c r="AD5140" s="8"/>
      <c r="AE5140" s="8"/>
      <c r="AF5140" s="8"/>
      <c r="AG5140" s="8"/>
      <c r="AH5140" s="8"/>
      <c r="AI5140" s="8"/>
      <c r="AJ5140" s="8"/>
      <c r="AK5140" s="8"/>
      <c r="AL5140" s="8"/>
      <c r="AM5140" s="8"/>
      <c r="AN5140" s="8"/>
      <c r="AO5140" s="8"/>
      <c r="AP5140" s="15"/>
      <c r="AQ5140" s="15"/>
      <c r="AR5140" s="15"/>
      <c r="AS5140" s="15"/>
      <c r="AT5140" s="15"/>
      <c r="AU5140" s="15"/>
      <c r="AV5140" s="15"/>
      <c r="AW5140" s="15"/>
      <c r="AX5140" s="15"/>
      <c r="AY5140" s="15"/>
    </row>
    <row r="5141" spans="1:51" ht="15" customHeight="1" x14ac:dyDescent="0.2">
      <c r="A5141" s="1"/>
      <c r="B5141" s="40">
        <v>38</v>
      </c>
      <c r="C5141" s="17" t="s">
        <v>84</v>
      </c>
      <c r="D5141" s="18"/>
      <c r="E5141" s="14"/>
      <c r="F5141" s="14"/>
      <c r="G5141" s="14"/>
      <c r="H5141" s="14"/>
      <c r="I5141" s="14"/>
      <c r="J5141" s="14"/>
      <c r="K5141" s="14"/>
      <c r="L5141" s="14"/>
      <c r="M5141" s="14"/>
      <c r="N5141" s="14"/>
      <c r="O5141" s="14"/>
      <c r="P5141" s="14"/>
      <c r="Q5141" s="14"/>
      <c r="R5141" s="4"/>
      <c r="S5141" s="4"/>
      <c r="T5141" s="4"/>
      <c r="U5141" s="4"/>
      <c r="V5141" s="4"/>
      <c r="W5141" s="4"/>
      <c r="X5141" s="4"/>
      <c r="Y5141" s="4"/>
      <c r="Z5141" s="4"/>
      <c r="AA5141" s="4"/>
      <c r="AB5141" s="8"/>
      <c r="AC5141" s="8"/>
      <c r="AD5141" s="8"/>
      <c r="AE5141" s="8"/>
      <c r="AF5141" s="8"/>
      <c r="AG5141" s="8"/>
      <c r="AH5141" s="8"/>
      <c r="AI5141" s="8"/>
      <c r="AJ5141" s="8"/>
      <c r="AK5141" s="8"/>
      <c r="AL5141" s="8"/>
      <c r="AM5141" s="8"/>
      <c r="AN5141" s="8"/>
      <c r="AO5141" s="8"/>
      <c r="AP5141" s="15"/>
      <c r="AQ5141" s="15"/>
      <c r="AR5141" s="15"/>
      <c r="AS5141" s="15"/>
      <c r="AT5141" s="15"/>
      <c r="AU5141" s="15"/>
      <c r="AV5141" s="15"/>
      <c r="AW5141" s="15"/>
      <c r="AX5141" s="15"/>
      <c r="AY5141" s="15"/>
    </row>
    <row r="5142" spans="1:51" ht="15" customHeight="1" x14ac:dyDescent="0.2">
      <c r="A5142" s="1"/>
      <c r="B5142" s="40">
        <v>34</v>
      </c>
      <c r="C5142" s="17" t="s">
        <v>85</v>
      </c>
      <c r="D5142" s="18"/>
      <c r="E5142" s="14"/>
      <c r="F5142" s="14"/>
      <c r="G5142" s="14"/>
      <c r="H5142" s="14"/>
      <c r="I5142" s="14"/>
      <c r="J5142" s="14"/>
      <c r="K5142" s="14"/>
      <c r="L5142" s="14"/>
      <c r="M5142" s="14"/>
      <c r="N5142" s="14"/>
      <c r="O5142" s="14"/>
      <c r="P5142" s="14"/>
      <c r="Q5142" s="14"/>
      <c r="R5142" s="4"/>
      <c r="S5142" s="4"/>
      <c r="T5142" s="4"/>
      <c r="U5142" s="4"/>
      <c r="V5142" s="4"/>
      <c r="W5142" s="4"/>
      <c r="X5142" s="4"/>
      <c r="Y5142" s="4"/>
      <c r="Z5142" s="4"/>
      <c r="AA5142" s="4"/>
      <c r="AB5142" s="8"/>
      <c r="AC5142" s="8"/>
      <c r="AD5142" s="8"/>
      <c r="AE5142" s="8"/>
      <c r="AF5142" s="8"/>
      <c r="AG5142" s="8"/>
      <c r="AH5142" s="8"/>
      <c r="AI5142" s="8"/>
      <c r="AJ5142" s="8"/>
      <c r="AK5142" s="8"/>
      <c r="AL5142" s="8"/>
      <c r="AM5142" s="8"/>
      <c r="AN5142" s="8"/>
      <c r="AO5142" s="8"/>
      <c r="AP5142" s="15"/>
      <c r="AQ5142" s="15"/>
      <c r="AR5142" s="15"/>
      <c r="AS5142" s="15"/>
      <c r="AT5142" s="15"/>
      <c r="AU5142" s="15"/>
      <c r="AV5142" s="15"/>
      <c r="AW5142" s="15"/>
      <c r="AX5142" s="15"/>
      <c r="AY5142" s="15"/>
    </row>
    <row r="5143" spans="1:51" ht="15" customHeight="1" x14ac:dyDescent="0.2">
      <c r="A5143" s="1"/>
      <c r="B5143" s="22"/>
      <c r="C5143" s="17"/>
      <c r="D5143" s="18"/>
      <c r="E5143" s="14"/>
      <c r="F5143" s="14"/>
      <c r="G5143" s="14"/>
      <c r="H5143" s="14"/>
      <c r="I5143" s="14"/>
      <c r="J5143" s="14"/>
      <c r="K5143" s="14"/>
      <c r="L5143" s="14"/>
      <c r="M5143" s="14"/>
      <c r="N5143" s="14"/>
      <c r="O5143" s="14"/>
      <c r="P5143" s="14"/>
      <c r="Q5143" s="14"/>
      <c r="R5143" s="4"/>
      <c r="S5143" s="4"/>
      <c r="T5143" s="4"/>
      <c r="U5143" s="4"/>
      <c r="V5143" s="4"/>
      <c r="W5143" s="4"/>
      <c r="X5143" s="4"/>
      <c r="Y5143" s="4"/>
      <c r="Z5143" s="4"/>
      <c r="AA5143" s="4"/>
      <c r="AB5143" s="8"/>
      <c r="AC5143" s="8"/>
      <c r="AD5143" s="8"/>
      <c r="AE5143" s="8"/>
      <c r="AF5143" s="8"/>
      <c r="AG5143" s="8"/>
      <c r="AH5143" s="8"/>
      <c r="AI5143" s="8"/>
      <c r="AJ5143" s="8"/>
      <c r="AK5143" s="8"/>
      <c r="AL5143" s="8"/>
      <c r="AM5143" s="8"/>
      <c r="AN5143" s="8"/>
      <c r="AO5143" s="8"/>
      <c r="AP5143" s="15"/>
      <c r="AQ5143" s="15"/>
      <c r="AR5143" s="15"/>
      <c r="AS5143" s="15"/>
      <c r="AT5143" s="15"/>
      <c r="AU5143" s="15"/>
      <c r="AV5143" s="15"/>
      <c r="AW5143" s="15"/>
      <c r="AX5143" s="15"/>
      <c r="AY5143" s="15"/>
    </row>
    <row r="5144" spans="1:51" ht="15" customHeight="1" x14ac:dyDescent="0.2">
      <c r="A5144" s="1"/>
      <c r="B5144" s="22"/>
      <c r="C5144" s="17"/>
      <c r="D5144" s="18"/>
      <c r="E5144" s="14"/>
      <c r="F5144" s="14"/>
      <c r="G5144" s="14"/>
      <c r="H5144" s="14"/>
      <c r="I5144" s="14"/>
      <c r="J5144" s="14"/>
      <c r="K5144" s="14"/>
      <c r="L5144" s="14"/>
      <c r="M5144" s="14"/>
      <c r="N5144" s="14"/>
      <c r="O5144" s="14"/>
      <c r="P5144" s="14"/>
      <c r="Q5144" s="14"/>
      <c r="R5144" s="4"/>
      <c r="S5144" s="4"/>
      <c r="T5144" s="4"/>
      <c r="U5144" s="4"/>
      <c r="V5144" s="4"/>
      <c r="W5144" s="4"/>
      <c r="X5144" s="4"/>
      <c r="Y5144" s="4"/>
      <c r="Z5144" s="4"/>
      <c r="AA5144" s="4"/>
      <c r="AB5144" s="8"/>
      <c r="AC5144" s="8"/>
      <c r="AD5144" s="8"/>
      <c r="AE5144" s="8"/>
      <c r="AF5144" s="8"/>
      <c r="AG5144" s="8"/>
      <c r="AH5144" s="8"/>
      <c r="AI5144" s="8"/>
      <c r="AJ5144" s="8"/>
      <c r="AK5144" s="8"/>
      <c r="AL5144" s="8"/>
      <c r="AM5144" s="8"/>
      <c r="AN5144" s="8"/>
      <c r="AO5144" s="8"/>
      <c r="AP5144" s="15"/>
      <c r="AQ5144" s="15"/>
      <c r="AR5144" s="15"/>
      <c r="AS5144" s="15"/>
      <c r="AT5144" s="15"/>
      <c r="AU5144" s="15"/>
      <c r="AV5144" s="15"/>
      <c r="AW5144" s="15"/>
      <c r="AX5144" s="15"/>
      <c r="AY5144" s="15"/>
    </row>
    <row r="5145" spans="1:51" ht="15" customHeight="1" x14ac:dyDescent="0.2">
      <c r="A5145" s="1"/>
      <c r="B5145" s="22"/>
      <c r="C5145" s="300"/>
      <c r="D5145" s="18"/>
      <c r="E5145" s="14"/>
      <c r="F5145" s="14"/>
      <c r="G5145" s="14"/>
      <c r="H5145" s="14"/>
      <c r="I5145" s="14"/>
      <c r="J5145" s="14"/>
      <c r="K5145" s="14"/>
      <c r="L5145" s="14"/>
      <c r="M5145" s="14"/>
      <c r="N5145" s="14"/>
      <c r="O5145" s="14"/>
      <c r="P5145" s="14"/>
      <c r="Q5145" s="14"/>
      <c r="R5145" s="4"/>
      <c r="S5145" s="4"/>
      <c r="T5145" s="4"/>
      <c r="U5145" s="4"/>
      <c r="V5145" s="4"/>
      <c r="W5145" s="4"/>
      <c r="X5145" s="4"/>
      <c r="Y5145" s="4"/>
      <c r="Z5145" s="4"/>
      <c r="AA5145" s="4"/>
      <c r="AB5145" s="8"/>
      <c r="AC5145" s="8"/>
      <c r="AD5145" s="8"/>
      <c r="AE5145" s="8"/>
      <c r="AF5145" s="8"/>
      <c r="AG5145" s="8"/>
      <c r="AH5145" s="8"/>
      <c r="AI5145" s="8"/>
      <c r="AJ5145" s="8"/>
      <c r="AK5145" s="8"/>
      <c r="AL5145" s="8"/>
      <c r="AM5145" s="8"/>
      <c r="AN5145" s="8"/>
      <c r="AO5145" s="8"/>
      <c r="AP5145" s="15"/>
      <c r="AQ5145" s="15"/>
      <c r="AR5145" s="15"/>
      <c r="AS5145" s="15"/>
      <c r="AT5145" s="15"/>
      <c r="AU5145" s="15"/>
      <c r="AV5145" s="15"/>
      <c r="AW5145" s="15"/>
      <c r="AX5145" s="15"/>
      <c r="AY5145" s="15"/>
    </row>
    <row r="5146" spans="1:51" ht="15" customHeight="1" x14ac:dyDescent="0.2">
      <c r="A5146" s="1"/>
      <c r="B5146" s="42">
        <v>35</v>
      </c>
      <c r="C5146" s="17" t="s">
        <v>87</v>
      </c>
      <c r="D5146" s="18"/>
      <c r="E5146" s="14"/>
      <c r="F5146" s="14"/>
      <c r="G5146" s="14"/>
      <c r="H5146" s="14"/>
      <c r="I5146" s="14"/>
      <c r="J5146" s="14"/>
      <c r="K5146" s="14"/>
      <c r="L5146" s="14"/>
      <c r="M5146" s="14"/>
      <c r="N5146" s="14"/>
      <c r="O5146" s="14"/>
      <c r="P5146" s="14"/>
      <c r="Q5146" s="14"/>
      <c r="R5146" s="4"/>
      <c r="S5146" s="4"/>
      <c r="T5146" s="4"/>
      <c r="U5146" s="4"/>
      <c r="V5146" s="4"/>
      <c r="W5146" s="4"/>
      <c r="X5146" s="4"/>
      <c r="Y5146" s="4"/>
      <c r="Z5146" s="4"/>
      <c r="AA5146" s="4"/>
      <c r="AB5146" s="8"/>
      <c r="AC5146" s="8"/>
      <c r="AD5146" s="8"/>
      <c r="AE5146" s="8"/>
      <c r="AF5146" s="8"/>
      <c r="AG5146" s="8"/>
      <c r="AH5146" s="8"/>
      <c r="AI5146" s="8"/>
      <c r="AJ5146" s="8"/>
      <c r="AK5146" s="8"/>
      <c r="AL5146" s="8"/>
      <c r="AM5146" s="8"/>
      <c r="AN5146" s="8"/>
      <c r="AO5146" s="8"/>
      <c r="AP5146" s="15"/>
      <c r="AQ5146" s="15"/>
      <c r="AR5146" s="15"/>
      <c r="AS5146" s="15"/>
      <c r="AT5146" s="15"/>
      <c r="AU5146" s="15"/>
      <c r="AV5146" s="15"/>
      <c r="AW5146" s="15"/>
      <c r="AX5146" s="15"/>
      <c r="AY5146" s="15"/>
    </row>
    <row r="5147" spans="1:51" ht="15" customHeight="1" x14ac:dyDescent="0.2">
      <c r="A5147" s="1"/>
      <c r="B5147" s="1"/>
      <c r="C5147" s="43"/>
      <c r="D5147" s="14"/>
      <c r="E5147" s="14"/>
      <c r="F5147" s="14"/>
      <c r="G5147" s="14"/>
      <c r="H5147" s="14"/>
      <c r="I5147" s="14"/>
      <c r="J5147" s="14"/>
      <c r="K5147" s="14"/>
      <c r="L5147" s="14"/>
      <c r="M5147" s="14"/>
      <c r="N5147" s="14"/>
      <c r="O5147" s="14"/>
      <c r="P5147" s="14"/>
      <c r="Q5147" s="14"/>
      <c r="R5147" s="4"/>
      <c r="S5147" s="4"/>
      <c r="T5147" s="4"/>
      <c r="U5147" s="4"/>
      <c r="V5147" s="4"/>
      <c r="W5147" s="4"/>
      <c r="X5147" s="4"/>
      <c r="Y5147" s="4"/>
      <c r="Z5147" s="4"/>
      <c r="AA5147" s="4"/>
      <c r="AB5147" s="8"/>
      <c r="AC5147" s="8"/>
      <c r="AD5147" s="8"/>
      <c r="AE5147" s="8"/>
      <c r="AF5147" s="8"/>
      <c r="AG5147" s="8"/>
      <c r="AH5147" s="8"/>
      <c r="AI5147" s="8"/>
      <c r="AJ5147" s="8"/>
      <c r="AK5147" s="8"/>
      <c r="AL5147" s="8"/>
      <c r="AM5147" s="8"/>
      <c r="AN5147" s="8"/>
      <c r="AO5147" s="8"/>
      <c r="AP5147" s="15"/>
      <c r="AQ5147" s="15"/>
      <c r="AR5147" s="15"/>
      <c r="AS5147" s="15"/>
      <c r="AT5147" s="15"/>
      <c r="AU5147" s="15"/>
      <c r="AV5147" s="15"/>
      <c r="AW5147" s="15"/>
      <c r="AX5147" s="15"/>
      <c r="AY5147" s="15"/>
    </row>
    <row r="5148" spans="1:51" ht="15" customHeight="1" x14ac:dyDescent="0.2">
      <c r="A5148" s="1"/>
      <c r="B5148" s="1"/>
      <c r="D5148" s="14"/>
      <c r="E5148" s="14"/>
      <c r="F5148" s="14"/>
      <c r="G5148" s="14"/>
      <c r="H5148" s="14"/>
      <c r="I5148" s="14"/>
      <c r="J5148" s="14"/>
      <c r="K5148" s="14"/>
      <c r="L5148" s="14"/>
      <c r="M5148" s="14"/>
      <c r="N5148" s="14"/>
      <c r="O5148" s="14"/>
      <c r="P5148" s="14"/>
      <c r="Q5148" s="14"/>
      <c r="R5148" s="4"/>
      <c r="S5148" s="4"/>
      <c r="T5148" s="4"/>
      <c r="U5148" s="4"/>
      <c r="V5148" s="4"/>
      <c r="W5148" s="4"/>
      <c r="X5148" s="4"/>
      <c r="Y5148" s="4"/>
      <c r="Z5148" s="4"/>
      <c r="AA5148" s="4"/>
      <c r="AB5148" s="8"/>
      <c r="AC5148" s="8"/>
      <c r="AD5148" s="8"/>
      <c r="AE5148" s="8"/>
      <c r="AF5148" s="8"/>
      <c r="AG5148" s="8"/>
      <c r="AH5148" s="8"/>
      <c r="AI5148" s="8"/>
      <c r="AJ5148" s="8"/>
      <c r="AK5148" s="8"/>
      <c r="AL5148" s="8"/>
      <c r="AM5148" s="8"/>
      <c r="AN5148" s="8"/>
      <c r="AO5148" s="8"/>
      <c r="AP5148" s="15"/>
      <c r="AQ5148" s="15"/>
      <c r="AR5148" s="15"/>
      <c r="AS5148" s="15"/>
      <c r="AT5148" s="15"/>
      <c r="AU5148" s="15"/>
      <c r="AV5148" s="15"/>
      <c r="AW5148" s="15"/>
      <c r="AX5148" s="15"/>
      <c r="AY5148" s="15"/>
    </row>
    <row r="5149" spans="1:51" ht="15" customHeight="1" x14ac:dyDescent="0.2">
      <c r="A5149" s="33"/>
      <c r="B5149" s="33"/>
      <c r="C5149" s="33"/>
      <c r="D5149" s="33">
        <f t="shared" ref="D5149:AY5149" si="1026">SUM(D5101:D5148)</f>
        <v>49</v>
      </c>
      <c r="E5149" s="33">
        <f t="shared" si="1026"/>
        <v>36</v>
      </c>
      <c r="F5149" s="33">
        <f t="shared" si="1026"/>
        <v>20</v>
      </c>
      <c r="G5149" s="33">
        <f t="shared" si="1026"/>
        <v>7</v>
      </c>
      <c r="H5149" s="33">
        <f t="shared" si="1026"/>
        <v>3</v>
      </c>
      <c r="I5149" s="33">
        <f t="shared" si="1026"/>
        <v>0</v>
      </c>
      <c r="J5149" s="33">
        <f t="shared" si="1026"/>
        <v>0</v>
      </c>
      <c r="K5149" s="33">
        <f t="shared" si="1026"/>
        <v>5</v>
      </c>
      <c r="L5149" s="33">
        <f t="shared" si="1026"/>
        <v>5</v>
      </c>
      <c r="M5149" s="33">
        <f t="shared" si="1026"/>
        <v>0</v>
      </c>
      <c r="N5149" s="33">
        <f t="shared" si="1026"/>
        <v>0</v>
      </c>
      <c r="O5149" s="33">
        <f t="shared" si="1026"/>
        <v>0</v>
      </c>
      <c r="P5149" s="33">
        <f t="shared" si="1026"/>
        <v>0</v>
      </c>
      <c r="Q5149" s="33">
        <f t="shared" si="1026"/>
        <v>0</v>
      </c>
      <c r="R5149" s="33">
        <f t="shared" si="1026"/>
        <v>0</v>
      </c>
      <c r="S5149" s="33">
        <f t="shared" si="1026"/>
        <v>0</v>
      </c>
      <c r="T5149" s="33">
        <f t="shared" si="1026"/>
        <v>1</v>
      </c>
      <c r="U5149" s="33">
        <f t="shared" si="1026"/>
        <v>2</v>
      </c>
      <c r="V5149" s="33">
        <f t="shared" si="1026"/>
        <v>0</v>
      </c>
      <c r="W5149" s="33">
        <f t="shared" si="1026"/>
        <v>0</v>
      </c>
      <c r="X5149" s="33">
        <f t="shared" si="1026"/>
        <v>0</v>
      </c>
      <c r="Y5149" s="33">
        <f t="shared" si="1026"/>
        <v>0</v>
      </c>
      <c r="Z5149" s="33">
        <f t="shared" si="1026"/>
        <v>0</v>
      </c>
      <c r="AA5149" s="33">
        <f t="shared" si="1026"/>
        <v>3</v>
      </c>
      <c r="AB5149" s="33">
        <f t="shared" si="1026"/>
        <v>20</v>
      </c>
      <c r="AC5149" s="33">
        <f t="shared" si="1026"/>
        <v>3</v>
      </c>
      <c r="AD5149" s="33">
        <f t="shared" si="1026"/>
        <v>0</v>
      </c>
      <c r="AE5149" s="33">
        <f t="shared" si="1026"/>
        <v>0</v>
      </c>
      <c r="AF5149" s="33">
        <f t="shared" si="1026"/>
        <v>0</v>
      </c>
      <c r="AG5149" s="33">
        <f t="shared" si="1026"/>
        <v>3</v>
      </c>
      <c r="AH5149" s="33">
        <f t="shared" si="1026"/>
        <v>1</v>
      </c>
      <c r="AI5149" s="33">
        <f t="shared" si="1026"/>
        <v>2</v>
      </c>
      <c r="AJ5149" s="33">
        <f t="shared" si="1026"/>
        <v>0</v>
      </c>
      <c r="AK5149" s="33">
        <f t="shared" si="1026"/>
        <v>7</v>
      </c>
      <c r="AL5149" s="33">
        <f t="shared" si="1026"/>
        <v>4</v>
      </c>
      <c r="AM5149" s="33">
        <f t="shared" si="1026"/>
        <v>0</v>
      </c>
      <c r="AN5149" s="33">
        <f t="shared" si="1026"/>
        <v>0</v>
      </c>
      <c r="AO5149" s="33">
        <f t="shared" si="1026"/>
        <v>2</v>
      </c>
      <c r="AP5149" s="33">
        <f t="shared" si="1026"/>
        <v>0</v>
      </c>
      <c r="AQ5149" s="33">
        <f t="shared" si="1026"/>
        <v>0</v>
      </c>
      <c r="AR5149" s="33">
        <f t="shared" si="1026"/>
        <v>0</v>
      </c>
      <c r="AS5149" s="33">
        <f t="shared" si="1026"/>
        <v>0</v>
      </c>
      <c r="AT5149" s="33">
        <f t="shared" si="1026"/>
        <v>0</v>
      </c>
      <c r="AU5149" s="33">
        <f t="shared" si="1026"/>
        <v>0</v>
      </c>
      <c r="AV5149" s="33">
        <f t="shared" si="1026"/>
        <v>0</v>
      </c>
      <c r="AW5149" s="33">
        <f t="shared" si="1026"/>
        <v>0</v>
      </c>
      <c r="AX5149" s="33">
        <f t="shared" si="1026"/>
        <v>0</v>
      </c>
      <c r="AY5149" s="33">
        <f t="shared" si="1026"/>
        <v>0</v>
      </c>
    </row>
    <row r="5150" spans="1:51" ht="15" customHeight="1" x14ac:dyDescent="0.2">
      <c r="A5150" s="44"/>
      <c r="B5150" s="44"/>
      <c r="C5150" s="44"/>
      <c r="D5150" s="44"/>
      <c r="E5150" s="44"/>
      <c r="F5150" s="44"/>
      <c r="G5150" s="44"/>
      <c r="H5150" s="44"/>
      <c r="I5150" s="44"/>
      <c r="J5150" s="44"/>
      <c r="K5150" s="44"/>
      <c r="L5150" s="44"/>
      <c r="M5150" s="44"/>
      <c r="N5150" s="44"/>
      <c r="O5150" s="44"/>
      <c r="P5150" s="44"/>
      <c r="Q5150" s="44"/>
      <c r="R5150" s="44"/>
      <c r="S5150" s="44"/>
      <c r="T5150" s="44"/>
      <c r="U5150" s="44"/>
      <c r="V5150" s="44"/>
      <c r="W5150" s="44"/>
      <c r="X5150" s="44"/>
    </row>
    <row r="5151" spans="1:51" ht="15" customHeight="1" x14ac:dyDescent="0.2">
      <c r="A5151" s="44"/>
      <c r="B5151" s="44"/>
      <c r="C5151" s="44"/>
      <c r="D5151" s="44"/>
      <c r="E5151" s="44"/>
      <c r="F5151" s="44"/>
      <c r="G5151" s="44"/>
      <c r="H5151" s="44"/>
      <c r="I5151" s="44"/>
      <c r="J5151" s="44"/>
      <c r="K5151" s="44"/>
      <c r="L5151" s="44"/>
      <c r="M5151" s="44"/>
      <c r="N5151" s="44"/>
      <c r="O5151" s="44"/>
      <c r="P5151" s="44"/>
      <c r="Q5151" s="44"/>
      <c r="R5151" s="44"/>
      <c r="S5151" s="44"/>
      <c r="T5151" s="44"/>
      <c r="U5151" s="44"/>
      <c r="V5151" s="44"/>
      <c r="W5151" s="44"/>
      <c r="X5151" s="44"/>
    </row>
    <row r="5152" spans="1:51" ht="15" customHeight="1" x14ac:dyDescent="0.2">
      <c r="A5152" s="44"/>
      <c r="B5152" s="44"/>
      <c r="C5152" s="44"/>
      <c r="D5152" s="44"/>
      <c r="E5152" s="44"/>
      <c r="F5152" s="44"/>
      <c r="G5152" s="44"/>
      <c r="H5152" s="44"/>
      <c r="I5152" s="44"/>
      <c r="J5152" s="44"/>
      <c r="K5152" s="44"/>
      <c r="L5152" s="44"/>
      <c r="M5152" s="44"/>
      <c r="N5152" s="44"/>
      <c r="O5152" s="44"/>
      <c r="P5152" s="44"/>
      <c r="Q5152" s="44"/>
      <c r="R5152" s="44"/>
      <c r="S5152" s="44"/>
      <c r="T5152" s="44"/>
      <c r="U5152" s="44"/>
      <c r="V5152" s="44"/>
      <c r="W5152" s="44"/>
      <c r="X5152" s="44"/>
    </row>
    <row r="5153" spans="1:27" ht="15" customHeight="1" x14ac:dyDescent="0.2">
      <c r="A5153" s="45"/>
      <c r="B5153" s="45"/>
      <c r="C5153" s="45"/>
      <c r="D5153" s="45"/>
      <c r="E5153" s="45"/>
      <c r="F5153" s="45"/>
      <c r="G5153" s="45"/>
      <c r="H5153" s="45"/>
      <c r="I5153" s="44"/>
      <c r="J5153" s="44"/>
      <c r="K5153" s="44"/>
      <c r="L5153" s="44"/>
      <c r="M5153" s="44"/>
      <c r="N5153" s="44"/>
      <c r="O5153" s="44"/>
      <c r="P5153" s="44"/>
      <c r="Q5153" s="44"/>
      <c r="R5153" s="44"/>
      <c r="S5153" s="44"/>
      <c r="T5153" s="44"/>
      <c r="U5153" s="44"/>
      <c r="V5153" s="44"/>
      <c r="W5153" s="44"/>
      <c r="X5153" s="44"/>
    </row>
    <row r="5154" spans="1:27" ht="15" customHeight="1" x14ac:dyDescent="0.2">
      <c r="A5154" s="45"/>
      <c r="B5154" s="45"/>
      <c r="C5154" s="45"/>
      <c r="D5154" s="45"/>
      <c r="E5154" s="45"/>
      <c r="F5154" s="45"/>
      <c r="G5154" s="45"/>
      <c r="H5154" s="45"/>
      <c r="I5154" s="44"/>
      <c r="J5154" s="44"/>
      <c r="K5154" s="44"/>
      <c r="L5154" s="46"/>
      <c r="M5154" s="46"/>
      <c r="N5154" s="46"/>
      <c r="O5154" s="46"/>
      <c r="P5154" s="46"/>
      <c r="Q5154" s="46"/>
      <c r="R5154" s="46"/>
      <c r="S5154" s="46"/>
      <c r="T5154" s="46"/>
      <c r="U5154" s="46"/>
      <c r="V5154" s="46"/>
      <c r="W5154" s="46"/>
      <c r="X5154" s="46"/>
      <c r="Y5154" s="46"/>
      <c r="Z5154" s="46"/>
      <c r="AA5154" s="46"/>
    </row>
    <row r="5155" spans="1:27" ht="15" customHeight="1" x14ac:dyDescent="0.6">
      <c r="A5155" s="45"/>
      <c r="B5155" s="47" t="s">
        <v>88</v>
      </c>
      <c r="C5155" s="48"/>
      <c r="D5155" s="48"/>
      <c r="E5155" s="48"/>
      <c r="F5155" s="48"/>
      <c r="G5155" s="48"/>
      <c r="H5155" s="45"/>
      <c r="I5155" s="44"/>
      <c r="J5155" s="44"/>
      <c r="K5155" s="44"/>
      <c r="L5155" s="46"/>
      <c r="M5155" s="46"/>
      <c r="N5155" s="46"/>
      <c r="O5155" s="46"/>
      <c r="P5155" s="46"/>
      <c r="Q5155" s="46"/>
      <c r="R5155" s="46"/>
      <c r="S5155" s="46"/>
      <c r="T5155" s="46"/>
      <c r="U5155" s="46"/>
      <c r="V5155" s="46"/>
      <c r="W5155" s="46"/>
      <c r="X5155" s="46"/>
      <c r="Y5155" s="46"/>
      <c r="Z5155" s="46"/>
      <c r="AA5155" s="46"/>
    </row>
    <row r="5156" spans="1:27" ht="15" customHeight="1" x14ac:dyDescent="0.2">
      <c r="A5156" s="45"/>
      <c r="B5156" s="49" t="s">
        <v>89</v>
      </c>
      <c r="C5156" s="33" t="s">
        <v>90</v>
      </c>
      <c r="D5156" s="33" t="s">
        <v>91</v>
      </c>
      <c r="E5156" s="33" t="s">
        <v>92</v>
      </c>
      <c r="F5156" s="50"/>
      <c r="G5156" s="50" t="s">
        <v>93</v>
      </c>
      <c r="H5156" s="45"/>
      <c r="I5156" s="44"/>
      <c r="J5156" s="44"/>
      <c r="K5156" s="44"/>
      <c r="L5156" s="46"/>
      <c r="M5156" s="46"/>
      <c r="N5156" s="46"/>
      <c r="O5156" s="46"/>
      <c r="P5156" s="46"/>
      <c r="Q5156" s="46"/>
      <c r="R5156" s="46"/>
      <c r="S5156" s="46"/>
      <c r="T5156" s="46"/>
      <c r="U5156" s="46"/>
      <c r="V5156" s="46"/>
      <c r="W5156" s="46"/>
      <c r="Y5156" s="51" t="s">
        <v>94</v>
      </c>
      <c r="Z5156" s="52"/>
      <c r="AA5156" s="52"/>
    </row>
    <row r="5157" spans="1:27" ht="15" customHeight="1" x14ac:dyDescent="0.2">
      <c r="A5157" s="45"/>
      <c r="B5157" s="53" t="s">
        <v>3</v>
      </c>
      <c r="C5157" s="15">
        <f>D5149</f>
        <v>49</v>
      </c>
      <c r="D5157" s="54">
        <f>S5160*C5157</f>
        <v>36769.599999999999</v>
      </c>
      <c r="E5157" s="34">
        <f>T5159*C5157</f>
        <v>26264</v>
      </c>
      <c r="F5157" s="45"/>
      <c r="G5157" s="45"/>
      <c r="H5157" s="45"/>
      <c r="I5157" s="44"/>
      <c r="J5157" s="44"/>
      <c r="K5157" s="44"/>
      <c r="L5157" s="46"/>
      <c r="M5157" s="51" t="s">
        <v>95</v>
      </c>
      <c r="N5157" s="52"/>
      <c r="O5157" s="52"/>
      <c r="P5157" s="52"/>
      <c r="Q5157" s="52"/>
      <c r="R5157" s="51" t="s">
        <v>96</v>
      </c>
      <c r="S5157" s="52"/>
      <c r="T5157" s="46"/>
      <c r="U5157" s="51" t="s">
        <v>97</v>
      </c>
      <c r="V5157" s="52"/>
      <c r="W5157" s="46"/>
      <c r="Y5157" s="6" t="s">
        <v>98</v>
      </c>
      <c r="Z5157" s="55"/>
      <c r="AA5157" s="56"/>
    </row>
    <row r="5158" spans="1:27" ht="15" customHeight="1" x14ac:dyDescent="0.2">
      <c r="A5158" s="45"/>
      <c r="B5158" s="53" t="s">
        <v>99</v>
      </c>
      <c r="C5158" s="15">
        <f>E5149</f>
        <v>36</v>
      </c>
      <c r="D5158" s="54">
        <f>S5159*C5158</f>
        <v>27014.399999999998</v>
      </c>
      <c r="E5158" s="34">
        <f>T5160*C5158</f>
        <v>19296</v>
      </c>
      <c r="F5158" s="45"/>
      <c r="G5158" s="45"/>
      <c r="H5158" s="45"/>
      <c r="I5158" s="44"/>
      <c r="J5158" s="44"/>
      <c r="K5158" s="44"/>
      <c r="L5158" s="46"/>
      <c r="M5158" s="6" t="s">
        <v>100</v>
      </c>
      <c r="N5158" s="52"/>
      <c r="O5158" s="52"/>
      <c r="P5158" s="52"/>
      <c r="Q5158" s="52"/>
      <c r="R5158" s="6"/>
      <c r="S5158" s="55" t="s">
        <v>101</v>
      </c>
      <c r="T5158" s="295"/>
      <c r="U5158" s="57" t="s">
        <v>102</v>
      </c>
      <c r="V5158" s="58">
        <f t="shared" ref="V5158:V5169" si="1027">W5158*1.303</f>
        <v>9218.7250000000004</v>
      </c>
      <c r="W5158" s="59">
        <v>7075</v>
      </c>
      <c r="Y5158" s="60" t="s">
        <v>31</v>
      </c>
      <c r="Z5158" s="55">
        <f>AA5158*1.318</f>
        <v>6853.6</v>
      </c>
      <c r="AA5158" s="56">
        <v>5200</v>
      </c>
    </row>
    <row r="5159" spans="1:27" ht="15" customHeight="1" x14ac:dyDescent="0.2">
      <c r="A5159" s="45"/>
      <c r="B5159" s="53" t="s">
        <v>103</v>
      </c>
      <c r="C5159" s="15">
        <f>F5149</f>
        <v>20</v>
      </c>
      <c r="D5159" s="54">
        <f>S5162*C5159</f>
        <v>21210</v>
      </c>
      <c r="E5159" s="34">
        <f>T5161*C5159</f>
        <v>14140</v>
      </c>
      <c r="F5159" s="45"/>
      <c r="G5159" s="45"/>
      <c r="H5159" s="61"/>
      <c r="I5159" s="44"/>
      <c r="J5159" s="44"/>
      <c r="K5159" s="44"/>
      <c r="L5159" s="46"/>
      <c r="M5159" s="6"/>
      <c r="N5159" s="52"/>
      <c r="O5159" s="52"/>
      <c r="P5159" s="52"/>
      <c r="Q5159" s="52"/>
      <c r="R5159" s="6" t="s">
        <v>104</v>
      </c>
      <c r="S5159" s="55">
        <f>T5159*1.4</f>
        <v>750.4</v>
      </c>
      <c r="T5159" s="295">
        <v>536</v>
      </c>
      <c r="U5159" s="57" t="s">
        <v>105</v>
      </c>
      <c r="V5159" s="58">
        <f t="shared" si="1027"/>
        <v>9218.7250000000004</v>
      </c>
      <c r="W5159" s="62">
        <v>7075</v>
      </c>
      <c r="Y5159" s="6" t="s">
        <v>33</v>
      </c>
      <c r="Z5159" s="55">
        <f t="shared" ref="Z5159:Z5160" si="1028">AA5159*1.318</f>
        <v>6853.6</v>
      </c>
      <c r="AA5159" s="56">
        <v>5200</v>
      </c>
    </row>
    <row r="5160" spans="1:27" ht="15" customHeight="1" x14ac:dyDescent="0.2">
      <c r="A5160" s="45"/>
      <c r="B5160" s="53" t="s">
        <v>106</v>
      </c>
      <c r="C5160" s="15">
        <f>G5149</f>
        <v>7</v>
      </c>
      <c r="D5160" s="54">
        <f>S5162*C5160</f>
        <v>7423.5</v>
      </c>
      <c r="E5160" s="34">
        <f>T5162*C5160</f>
        <v>4949</v>
      </c>
      <c r="F5160" s="45"/>
      <c r="G5160" s="45"/>
      <c r="H5160" s="45"/>
      <c r="I5160" s="44"/>
      <c r="J5160" s="44"/>
      <c r="K5160" s="44"/>
      <c r="L5160" s="46"/>
      <c r="M5160" s="6" t="s">
        <v>107</v>
      </c>
      <c r="N5160" s="52"/>
      <c r="O5160" s="52"/>
      <c r="P5160" s="52"/>
      <c r="Q5160" s="52"/>
      <c r="R5160" s="6" t="s">
        <v>108</v>
      </c>
      <c r="S5160" s="55">
        <f>T5160*1.4</f>
        <v>750.4</v>
      </c>
      <c r="T5160" s="295">
        <v>536</v>
      </c>
      <c r="U5160" s="6" t="s">
        <v>109</v>
      </c>
      <c r="V5160" s="58">
        <f t="shared" si="1027"/>
        <v>4560.5</v>
      </c>
      <c r="W5160" s="59">
        <v>3500</v>
      </c>
      <c r="Y5160" s="6" t="s">
        <v>32</v>
      </c>
      <c r="Z5160" s="55">
        <f t="shared" si="1028"/>
        <v>6853.6</v>
      </c>
      <c r="AA5160" s="56">
        <v>5200</v>
      </c>
    </row>
    <row r="5161" spans="1:27" ht="15" customHeight="1" x14ac:dyDescent="0.2">
      <c r="A5161" s="45"/>
      <c r="B5161" s="53" t="s">
        <v>7</v>
      </c>
      <c r="C5161" s="15">
        <f>H5149</f>
        <v>3</v>
      </c>
      <c r="D5161" s="54">
        <f>S5164*C5161</f>
        <v>4132.7999999999993</v>
      </c>
      <c r="E5161" s="34">
        <f>T5164*C5161</f>
        <v>2952</v>
      </c>
      <c r="F5161" s="45"/>
      <c r="G5161" s="45"/>
      <c r="H5161" s="45"/>
      <c r="I5161" s="44"/>
      <c r="J5161" s="44"/>
      <c r="K5161" s="44"/>
      <c r="L5161" s="46"/>
      <c r="M5161" s="6" t="s">
        <v>110</v>
      </c>
      <c r="N5161" s="55">
        <f>P5161*1.375</f>
        <v>1650</v>
      </c>
      <c r="O5161" s="52"/>
      <c r="P5161" s="63">
        <v>1200</v>
      </c>
      <c r="Q5161" s="52"/>
      <c r="R5161" s="6" t="s">
        <v>111</v>
      </c>
      <c r="S5161" s="55">
        <f>T5161*1.5</f>
        <v>1060.5</v>
      </c>
      <c r="T5161" s="295">
        <v>707</v>
      </c>
      <c r="U5161" s="57" t="s">
        <v>112</v>
      </c>
      <c r="V5161" s="58">
        <f t="shared" si="1027"/>
        <v>2410.5499999999997</v>
      </c>
      <c r="W5161" s="62">
        <v>1850</v>
      </c>
      <c r="Y5161" s="6" t="s">
        <v>42</v>
      </c>
      <c r="Z5161" s="55">
        <f t="shared" ref="Z5161:Z5166" si="1029">AA5161*1.32</f>
        <v>7260</v>
      </c>
      <c r="AA5161" s="56">
        <v>5500</v>
      </c>
    </row>
    <row r="5162" spans="1:27" ht="15" customHeight="1" x14ac:dyDescent="0.2">
      <c r="A5162" s="45"/>
      <c r="B5162" s="53" t="s">
        <v>8</v>
      </c>
      <c r="C5162" s="15">
        <f>I5149</f>
        <v>0</v>
      </c>
      <c r="D5162" s="54">
        <f>S5163*C5162</f>
        <v>0</v>
      </c>
      <c r="E5162" s="34">
        <f>T5163*C5162</f>
        <v>0</v>
      </c>
      <c r="F5162" s="45"/>
      <c r="G5162" s="45"/>
      <c r="H5162" s="45"/>
      <c r="I5162" s="44"/>
      <c r="J5162" s="44"/>
      <c r="K5162" s="44"/>
      <c r="L5162" s="46"/>
      <c r="M5162" s="6" t="s">
        <v>27</v>
      </c>
      <c r="N5162" s="55">
        <f>P5162*1.411</f>
        <v>1552.1000000000001</v>
      </c>
      <c r="O5162" s="52"/>
      <c r="P5162" s="64">
        <v>1100</v>
      </c>
      <c r="Q5162" s="65"/>
      <c r="R5162" s="6" t="s">
        <v>113</v>
      </c>
      <c r="S5162" s="55">
        <f>T5162*1.5</f>
        <v>1060.5</v>
      </c>
      <c r="T5162" s="295">
        <v>707</v>
      </c>
      <c r="U5162" s="57" t="s">
        <v>114</v>
      </c>
      <c r="V5162" s="58">
        <f t="shared" si="1027"/>
        <v>1125.7919999999999</v>
      </c>
      <c r="W5162" s="59">
        <v>864</v>
      </c>
      <c r="Y5162" s="6" t="s">
        <v>115</v>
      </c>
      <c r="Z5162" s="55">
        <f t="shared" si="1029"/>
        <v>7260</v>
      </c>
      <c r="AA5162" s="56">
        <v>5500</v>
      </c>
    </row>
    <row r="5163" spans="1:27" ht="15" customHeight="1" x14ac:dyDescent="0.2">
      <c r="A5163" s="45"/>
      <c r="B5163" s="53" t="s">
        <v>116</v>
      </c>
      <c r="C5163" s="15">
        <f>J5149</f>
        <v>0</v>
      </c>
      <c r="D5163" s="54">
        <f t="shared" ref="D5163:D5164" si="1030">S5168*C5163</f>
        <v>0</v>
      </c>
      <c r="E5163" s="34">
        <f t="shared" ref="E5163:E5164" si="1031">D5226*C5163</f>
        <v>0</v>
      </c>
      <c r="F5163" s="45"/>
      <c r="G5163" s="45"/>
      <c r="H5163" s="45"/>
      <c r="I5163" s="44"/>
      <c r="J5163" s="44"/>
      <c r="K5163" s="44"/>
      <c r="L5163" s="46"/>
      <c r="M5163" s="6" t="s">
        <v>28</v>
      </c>
      <c r="N5163" s="55">
        <f t="shared" ref="N5163:N5167" si="1032">P5163*1.4</f>
        <v>1260</v>
      </c>
      <c r="O5163" s="52"/>
      <c r="P5163" s="64">
        <v>900</v>
      </c>
      <c r="Q5163" s="65"/>
      <c r="R5163" s="6" t="s">
        <v>117</v>
      </c>
      <c r="S5163" s="55">
        <f>T5163*1.3</f>
        <v>1921.4</v>
      </c>
      <c r="T5163" s="296">
        <v>1478</v>
      </c>
      <c r="U5163" s="66" t="s">
        <v>118</v>
      </c>
      <c r="V5163" s="58">
        <f t="shared" si="1027"/>
        <v>1303</v>
      </c>
      <c r="W5163" s="62">
        <v>1000</v>
      </c>
      <c r="Y5163" s="6" t="s">
        <v>119</v>
      </c>
      <c r="Z5163" s="55">
        <f>AA5163*1.318</f>
        <v>6853.6</v>
      </c>
      <c r="AA5163" s="56">
        <v>5200</v>
      </c>
    </row>
    <row r="5164" spans="1:27" ht="15" customHeight="1" x14ac:dyDescent="0.2">
      <c r="A5164" s="45"/>
      <c r="B5164" s="53" t="s">
        <v>10</v>
      </c>
      <c r="C5164" s="15">
        <f>K5149</f>
        <v>5</v>
      </c>
      <c r="D5164" s="54">
        <f t="shared" si="1030"/>
        <v>19764</v>
      </c>
      <c r="E5164" s="34">
        <f>T5169*C5164</f>
        <v>13725</v>
      </c>
      <c r="F5164" s="45"/>
      <c r="G5164" s="45"/>
      <c r="H5164" s="45"/>
      <c r="I5164" s="44"/>
      <c r="J5164" s="44"/>
      <c r="K5164" s="44"/>
      <c r="L5164" s="46"/>
      <c r="M5164" s="6" t="s">
        <v>120</v>
      </c>
      <c r="N5164" s="55">
        <f t="shared" si="1032"/>
        <v>1889.9999999999998</v>
      </c>
      <c r="O5164" s="52"/>
      <c r="P5164" s="67">
        <v>1350</v>
      </c>
      <c r="Q5164" s="65"/>
      <c r="R5164" s="6" t="s">
        <v>121</v>
      </c>
      <c r="S5164" s="55">
        <f>T5164*1.4</f>
        <v>1377.6</v>
      </c>
      <c r="T5164" s="295">
        <v>984</v>
      </c>
      <c r="U5164" s="6" t="s">
        <v>122</v>
      </c>
      <c r="V5164" s="58">
        <f t="shared" si="1027"/>
        <v>8404.35</v>
      </c>
      <c r="W5164" s="59">
        <v>6450</v>
      </c>
      <c r="Y5164" s="6" t="s">
        <v>123</v>
      </c>
      <c r="Z5164" s="55">
        <f t="shared" si="1029"/>
        <v>10560</v>
      </c>
      <c r="AA5164" s="56">
        <v>8000</v>
      </c>
    </row>
    <row r="5165" spans="1:27" ht="15" customHeight="1" thickBot="1" x14ac:dyDescent="0.25">
      <c r="A5165" s="45"/>
      <c r="B5165" s="53" t="s">
        <v>124</v>
      </c>
      <c r="C5165" s="15">
        <f>L5149</f>
        <v>5</v>
      </c>
      <c r="D5165" s="54">
        <f>S5165*C5165</f>
        <v>6037.1</v>
      </c>
      <c r="E5165" s="34">
        <f>T5165*C5165</f>
        <v>4135</v>
      </c>
      <c r="F5165" s="68" t="s">
        <v>92</v>
      </c>
      <c r="G5165" s="69"/>
      <c r="H5165" s="45"/>
      <c r="I5165" s="44"/>
      <c r="J5165" s="44"/>
      <c r="K5165" s="44"/>
      <c r="L5165" s="46"/>
      <c r="M5165" s="6" t="s">
        <v>125</v>
      </c>
      <c r="N5165" s="55">
        <f t="shared" si="1032"/>
        <v>1889.9999999999998</v>
      </c>
      <c r="O5165" s="52"/>
      <c r="P5165" s="67">
        <v>1350</v>
      </c>
      <c r="Q5165" s="65"/>
      <c r="R5165" s="6" t="s">
        <v>126</v>
      </c>
      <c r="S5165" s="55">
        <f>T5165*1.46</f>
        <v>1207.42</v>
      </c>
      <c r="T5165" s="295">
        <v>827</v>
      </c>
      <c r="U5165" s="6" t="s">
        <v>127</v>
      </c>
      <c r="V5165" s="58">
        <f t="shared" si="1027"/>
        <v>0</v>
      </c>
      <c r="W5165" s="70"/>
      <c r="Y5165" s="6" t="s">
        <v>128</v>
      </c>
      <c r="Z5165" s="55">
        <f t="shared" si="1029"/>
        <v>10560</v>
      </c>
      <c r="AA5165" s="56">
        <v>8000</v>
      </c>
    </row>
    <row r="5166" spans="1:27" ht="15" customHeight="1" thickTop="1" x14ac:dyDescent="0.2">
      <c r="A5166" s="45"/>
      <c r="B5166" s="53" t="s">
        <v>129</v>
      </c>
      <c r="C5166" s="15">
        <f>M5149</f>
        <v>0</v>
      </c>
      <c r="D5166" s="54">
        <f t="shared" ref="D5166:D5167" si="1033">S5170*C5166</f>
        <v>0</v>
      </c>
      <c r="E5166" s="34">
        <f t="shared" ref="E5166:E5167" si="1034">D5228*C5166</f>
        <v>0</v>
      </c>
      <c r="F5166" s="68" t="s">
        <v>130</v>
      </c>
      <c r="G5166" s="71">
        <f>D5210*0.33</f>
        <v>76691.216249999998</v>
      </c>
      <c r="H5166" s="45"/>
      <c r="I5166" s="44"/>
      <c r="J5166" s="44"/>
      <c r="K5166" s="44"/>
      <c r="L5166" s="46"/>
      <c r="M5166" s="6" t="s">
        <v>131</v>
      </c>
      <c r="N5166" s="55">
        <f t="shared" si="1032"/>
        <v>700</v>
      </c>
      <c r="O5166" s="52"/>
      <c r="P5166" s="67">
        <v>500</v>
      </c>
      <c r="Q5166" s="65"/>
      <c r="R5166" s="6"/>
      <c r="S5166" s="55"/>
      <c r="T5166" s="297"/>
      <c r="U5166" s="57" t="s">
        <v>132</v>
      </c>
      <c r="V5166" s="58">
        <f t="shared" si="1027"/>
        <v>9218.7250000000004</v>
      </c>
      <c r="W5166" s="70">
        <v>7075</v>
      </c>
      <c r="Y5166" s="6" t="s">
        <v>133</v>
      </c>
      <c r="Z5166" s="55">
        <f t="shared" si="1029"/>
        <v>7260</v>
      </c>
      <c r="AA5166" s="56">
        <v>5500</v>
      </c>
    </row>
    <row r="5167" spans="1:27" ht="15" customHeight="1" x14ac:dyDescent="0.2">
      <c r="A5167" s="45"/>
      <c r="B5167" s="53" t="s">
        <v>134</v>
      </c>
      <c r="C5167" s="15">
        <f>N5149</f>
        <v>0</v>
      </c>
      <c r="D5167" s="54">
        <f t="shared" si="1033"/>
        <v>0</v>
      </c>
      <c r="E5167" s="34">
        <f t="shared" si="1034"/>
        <v>0</v>
      </c>
      <c r="F5167" s="68" t="s">
        <v>135</v>
      </c>
      <c r="G5167" s="72">
        <f>D5210-F5210</f>
        <v>232397.625</v>
      </c>
      <c r="H5167" s="45"/>
      <c r="I5167" s="44"/>
      <c r="J5167" s="44"/>
      <c r="K5167" s="44"/>
      <c r="L5167" s="46"/>
      <c r="M5167" s="6" t="s">
        <v>136</v>
      </c>
      <c r="N5167" s="55">
        <f t="shared" si="1032"/>
        <v>1400</v>
      </c>
      <c r="O5167" s="52"/>
      <c r="P5167" s="67">
        <v>1000</v>
      </c>
      <c r="Q5167" s="65"/>
      <c r="R5167" s="6"/>
      <c r="S5167" s="55"/>
      <c r="T5167" s="297"/>
      <c r="U5167" s="57" t="s">
        <v>137</v>
      </c>
      <c r="V5167" s="58">
        <f t="shared" si="1027"/>
        <v>6840.75</v>
      </c>
      <c r="W5167" s="73">
        <v>5250</v>
      </c>
      <c r="Y5167" s="6" t="s">
        <v>39</v>
      </c>
      <c r="Z5167" s="55">
        <f>AA5167*1.321</f>
        <v>8454.4</v>
      </c>
      <c r="AA5167" s="56">
        <v>6400</v>
      </c>
    </row>
    <row r="5168" spans="1:27" ht="15" customHeight="1" x14ac:dyDescent="0.35">
      <c r="A5168" s="45"/>
      <c r="B5168" s="53" t="s">
        <v>138</v>
      </c>
      <c r="C5168" s="15">
        <f>P5149</f>
        <v>0</v>
      </c>
      <c r="D5168" s="54">
        <f>S5173*C5168</f>
        <v>0</v>
      </c>
      <c r="E5168" s="34">
        <f>D5231*C5168</f>
        <v>0</v>
      </c>
      <c r="F5168" s="68" t="s">
        <v>139</v>
      </c>
      <c r="G5168" s="74">
        <f>D5210-E5210</f>
        <v>67561.625</v>
      </c>
      <c r="H5168" s="45"/>
      <c r="I5168" s="44"/>
      <c r="J5168" s="44"/>
      <c r="K5168" s="44"/>
      <c r="L5168" s="46"/>
      <c r="M5168" s="6" t="s">
        <v>140</v>
      </c>
      <c r="N5168" s="55"/>
      <c r="O5168" s="52"/>
      <c r="P5168" s="67"/>
      <c r="Q5168" s="65"/>
      <c r="R5168" s="6" t="s">
        <v>141</v>
      </c>
      <c r="S5168" s="55">
        <v>1850.8</v>
      </c>
      <c r="T5168" s="295">
        <v>1322</v>
      </c>
      <c r="U5168" s="57" t="s">
        <v>142</v>
      </c>
      <c r="V5168" s="58">
        <f t="shared" si="1027"/>
        <v>9218.7250000000004</v>
      </c>
      <c r="W5168" s="73">
        <v>7075</v>
      </c>
      <c r="Y5168" s="6" t="s">
        <v>143</v>
      </c>
      <c r="Z5168" s="55">
        <f>AA5168*1.32</f>
        <v>3564</v>
      </c>
      <c r="AA5168" s="56">
        <v>2700</v>
      </c>
    </row>
    <row r="5169" spans="1:27" ht="15" customHeight="1" x14ac:dyDescent="0.2">
      <c r="A5169" s="45"/>
      <c r="B5169" s="53" t="s">
        <v>14</v>
      </c>
      <c r="C5169" s="15">
        <f>O5149</f>
        <v>0</v>
      </c>
      <c r="D5169" s="54">
        <f>S5172*C5169</f>
        <v>0</v>
      </c>
      <c r="E5169" s="34">
        <f>D5230*C5169</f>
        <v>0</v>
      </c>
      <c r="F5169" s="61"/>
      <c r="G5169" s="61"/>
      <c r="H5169" s="45"/>
      <c r="I5169" s="44"/>
      <c r="J5169" s="44"/>
      <c r="K5169" s="44"/>
      <c r="L5169" s="46"/>
      <c r="M5169" s="6"/>
      <c r="N5169" s="55"/>
      <c r="O5169" s="52"/>
      <c r="P5169" s="67"/>
      <c r="Q5169" s="65"/>
      <c r="R5169" s="6" t="s">
        <v>144</v>
      </c>
      <c r="S5169" s="55">
        <f>T5169*1.44</f>
        <v>3952.7999999999997</v>
      </c>
      <c r="T5169" s="295">
        <v>2745</v>
      </c>
      <c r="U5169" s="57" t="s">
        <v>145</v>
      </c>
      <c r="V5169" s="58">
        <f t="shared" si="1027"/>
        <v>9218.7250000000004</v>
      </c>
      <c r="W5169" s="73">
        <v>7075</v>
      </c>
      <c r="AA5169" s="46"/>
    </row>
    <row r="5170" spans="1:27" ht="15" customHeight="1" x14ac:dyDescent="0.2">
      <c r="A5170" s="45"/>
      <c r="B5170" s="53" t="s">
        <v>568</v>
      </c>
      <c r="C5170" s="15">
        <f>Q5149</f>
        <v>0</v>
      </c>
      <c r="D5170" s="54">
        <f>S5175*C5170</f>
        <v>0</v>
      </c>
      <c r="E5170" s="34"/>
      <c r="F5170" s="61"/>
      <c r="G5170" s="61"/>
      <c r="H5170" s="45"/>
      <c r="I5170" s="44"/>
      <c r="J5170" s="44"/>
      <c r="K5170" s="44"/>
      <c r="L5170" s="46"/>
      <c r="M5170" s="6" t="s">
        <v>146</v>
      </c>
      <c r="N5170" s="55">
        <f t="shared" ref="N5170:N5171" si="1035">P5170*1.4</f>
        <v>6020</v>
      </c>
      <c r="O5170" s="52"/>
      <c r="P5170" s="67">
        <v>4300</v>
      </c>
      <c r="Q5170" s="65"/>
      <c r="R5170" s="6" t="s">
        <v>147</v>
      </c>
      <c r="S5170" s="55">
        <v>6101.2</v>
      </c>
      <c r="T5170" s="295">
        <v>4380</v>
      </c>
      <c r="U5170" s="46"/>
      <c r="V5170" s="46"/>
      <c r="W5170" s="46"/>
      <c r="X5170" s="46"/>
      <c r="Y5170" s="46"/>
      <c r="Z5170" s="46"/>
    </row>
    <row r="5171" spans="1:27" ht="15" customHeight="1" x14ac:dyDescent="0.2">
      <c r="A5171" s="45"/>
      <c r="B5171" s="320" t="s">
        <v>148</v>
      </c>
      <c r="C5171" s="33"/>
      <c r="D5171" s="75">
        <f t="shared" ref="D5171:E5171" si="1036">SUM(D5157:D5170)</f>
        <v>122351.40000000001</v>
      </c>
      <c r="E5171" s="75">
        <f t="shared" si="1036"/>
        <v>85461</v>
      </c>
      <c r="F5171" s="75"/>
      <c r="G5171" s="33"/>
      <c r="H5171" s="45"/>
      <c r="I5171" s="44"/>
      <c r="J5171" s="44"/>
      <c r="K5171" s="44"/>
      <c r="L5171" s="46"/>
      <c r="M5171" s="6" t="s">
        <v>149</v>
      </c>
      <c r="N5171" s="55">
        <f t="shared" si="1035"/>
        <v>3360</v>
      </c>
      <c r="O5171" s="52"/>
      <c r="P5171" s="67">
        <v>2400</v>
      </c>
      <c r="Q5171" s="65"/>
      <c r="R5171" s="6" t="s">
        <v>150</v>
      </c>
      <c r="S5171" s="55">
        <v>6900.6</v>
      </c>
      <c r="T5171" s="295">
        <v>4920</v>
      </c>
      <c r="U5171" s="46"/>
      <c r="V5171" s="46"/>
      <c r="W5171" s="46"/>
      <c r="X5171" s="46"/>
      <c r="Y5171" s="46"/>
      <c r="Z5171" s="46"/>
      <c r="AA5171" s="46"/>
    </row>
    <row r="5172" spans="1:27" ht="15" customHeight="1" x14ac:dyDescent="0.2">
      <c r="A5172" s="45"/>
      <c r="B5172" s="317" t="s">
        <v>24</v>
      </c>
      <c r="C5172" s="319">
        <f>Y5149</f>
        <v>0</v>
      </c>
      <c r="D5172" s="54">
        <f t="shared" ref="D5172:D5174" si="1037">V5161*C5172</f>
        <v>0</v>
      </c>
      <c r="E5172" s="34">
        <f t="shared" ref="E5172:E5174" si="1038">W5161*C5172</f>
        <v>0</v>
      </c>
      <c r="F5172" s="45"/>
      <c r="G5172" s="45"/>
      <c r="H5172" s="45"/>
      <c r="I5172" s="44"/>
      <c r="J5172" s="44"/>
      <c r="K5172" s="44"/>
      <c r="L5172" s="46"/>
      <c r="M5172" s="6" t="s">
        <v>151</v>
      </c>
      <c r="N5172" s="55">
        <f>P5172*1.45</f>
        <v>6525</v>
      </c>
      <c r="O5172" s="52"/>
      <c r="P5172" s="67">
        <v>4500</v>
      </c>
      <c r="Q5172" s="65"/>
      <c r="R5172" s="6" t="s">
        <v>152</v>
      </c>
      <c r="S5172" s="55">
        <v>6900.6</v>
      </c>
      <c r="T5172" s="295">
        <v>4920</v>
      </c>
      <c r="U5172" s="46"/>
      <c r="V5172" s="46"/>
      <c r="W5172" s="46"/>
      <c r="X5172" s="46"/>
      <c r="Y5172" s="46"/>
      <c r="Z5172" s="46"/>
      <c r="AA5172" s="46"/>
    </row>
    <row r="5173" spans="1:27" ht="15" customHeight="1" x14ac:dyDescent="0.2">
      <c r="A5173" s="45"/>
      <c r="B5173" s="317" t="s">
        <v>153</v>
      </c>
      <c r="C5173" s="319">
        <f>Z5149</f>
        <v>0</v>
      </c>
      <c r="D5173" s="54">
        <f t="shared" si="1037"/>
        <v>0</v>
      </c>
      <c r="E5173" s="34">
        <f t="shared" si="1038"/>
        <v>0</v>
      </c>
      <c r="F5173" s="45"/>
      <c r="G5173" s="45"/>
      <c r="H5173" s="45"/>
      <c r="I5173" s="44"/>
      <c r="J5173" s="44"/>
      <c r="K5173" s="44"/>
      <c r="L5173" s="46"/>
      <c r="M5173" s="6" t="s">
        <v>154</v>
      </c>
      <c r="N5173" s="55">
        <f t="shared" ref="N5173:N5174" si="1039">P5173*1.4</f>
        <v>5250</v>
      </c>
      <c r="O5173" s="52"/>
      <c r="P5173" s="67">
        <v>3750</v>
      </c>
      <c r="Q5173" s="65"/>
      <c r="R5173" s="6" t="s">
        <v>155</v>
      </c>
      <c r="S5173" s="55">
        <v>8050</v>
      </c>
      <c r="T5173" s="295">
        <v>5770</v>
      </c>
      <c r="U5173" s="46"/>
      <c r="V5173" s="46"/>
      <c r="W5173" s="46"/>
      <c r="X5173" s="46"/>
      <c r="Y5173" s="46"/>
      <c r="Z5173" s="46"/>
      <c r="AA5173" s="46"/>
    </row>
    <row r="5174" spans="1:27" ht="15" customHeight="1" x14ac:dyDescent="0.2">
      <c r="A5174" s="45"/>
      <c r="B5174" s="317" t="s">
        <v>26</v>
      </c>
      <c r="C5174" s="319">
        <f>AA5149</f>
        <v>3</v>
      </c>
      <c r="D5174" s="54">
        <f t="shared" si="1037"/>
        <v>3909</v>
      </c>
      <c r="E5174" s="34">
        <f t="shared" si="1038"/>
        <v>3000</v>
      </c>
      <c r="F5174" s="45"/>
      <c r="G5174" s="45"/>
      <c r="H5174" s="45"/>
      <c r="I5174" s="44"/>
      <c r="J5174" s="44"/>
      <c r="K5174" s="44"/>
      <c r="L5174" s="46"/>
      <c r="M5174" s="6" t="s">
        <v>156</v>
      </c>
      <c r="N5174" s="55">
        <f t="shared" si="1039"/>
        <v>7419.9999999999991</v>
      </c>
      <c r="O5174" s="52"/>
      <c r="P5174" s="67">
        <v>5300</v>
      </c>
      <c r="Q5174" s="65"/>
      <c r="R5174" s="6" t="s">
        <v>157</v>
      </c>
      <c r="S5174" s="55">
        <v>8000</v>
      </c>
      <c r="T5174" s="295">
        <v>3600</v>
      </c>
      <c r="U5174" s="46"/>
      <c r="V5174" s="46"/>
      <c r="W5174" s="46"/>
      <c r="X5174" s="46"/>
      <c r="Y5174" s="46"/>
      <c r="Z5174" s="46"/>
      <c r="AA5174" s="46"/>
    </row>
    <row r="5175" spans="1:27" ht="15" customHeight="1" x14ac:dyDescent="0.2">
      <c r="A5175" s="45"/>
      <c r="B5175" s="318" t="s">
        <v>158</v>
      </c>
      <c r="C5175" s="319">
        <f>R5149</f>
        <v>0</v>
      </c>
      <c r="D5175" s="54">
        <f>V5158*C5175</f>
        <v>0</v>
      </c>
      <c r="E5175" s="34">
        <f t="shared" ref="E5175:E5177" si="1040">J5224*C5175</f>
        <v>0</v>
      </c>
      <c r="F5175" s="45"/>
      <c r="G5175" s="45"/>
      <c r="H5175" s="45"/>
      <c r="I5175" s="44"/>
      <c r="J5175" s="44"/>
      <c r="K5175" s="44"/>
      <c r="L5175" s="46"/>
      <c r="M5175" s="6"/>
      <c r="N5175" s="55"/>
      <c r="O5175" s="52"/>
      <c r="P5175" s="67"/>
      <c r="Q5175" s="65"/>
      <c r="R5175" s="6" t="s">
        <v>16</v>
      </c>
      <c r="S5175" s="55">
        <v>1500</v>
      </c>
      <c r="T5175" s="298">
        <v>1300</v>
      </c>
      <c r="U5175" s="46"/>
      <c r="V5175" s="46"/>
      <c r="W5175" s="46"/>
      <c r="X5175" s="46"/>
      <c r="Y5175" s="46"/>
      <c r="Z5175" s="46"/>
      <c r="AA5175" s="46"/>
    </row>
    <row r="5176" spans="1:27" ht="15" customHeight="1" x14ac:dyDescent="0.2">
      <c r="A5176" s="45"/>
      <c r="B5176" s="321" t="s">
        <v>159</v>
      </c>
      <c r="C5176" s="15">
        <f>T5149</f>
        <v>1</v>
      </c>
      <c r="D5176" s="54">
        <f t="shared" ref="D5176:D5177" si="1041">V5158*C5176</f>
        <v>9218.7250000000004</v>
      </c>
      <c r="E5176" s="34">
        <f>W5158*C5176</f>
        <v>7075</v>
      </c>
      <c r="F5176" s="45"/>
      <c r="G5176" s="45"/>
      <c r="H5176" s="45"/>
      <c r="I5176" s="44"/>
      <c r="J5176" s="44"/>
      <c r="K5176" s="44"/>
      <c r="L5176" s="46"/>
      <c r="M5176" s="6" t="s">
        <v>160</v>
      </c>
      <c r="N5176" s="55"/>
      <c r="O5176" s="52"/>
      <c r="P5176" s="67"/>
      <c r="Q5176" s="65"/>
      <c r="R5176" s="46"/>
      <c r="S5176" s="46"/>
      <c r="T5176" s="46"/>
      <c r="U5176" s="46"/>
      <c r="V5176" s="46"/>
      <c r="W5176" s="46"/>
      <c r="X5176" s="46"/>
      <c r="Y5176" s="46"/>
      <c r="Z5176" s="46"/>
      <c r="AA5176" s="46"/>
    </row>
    <row r="5177" spans="1:27" ht="15" customHeight="1" x14ac:dyDescent="0.2">
      <c r="A5177" s="45"/>
      <c r="B5177" s="79" t="s">
        <v>161</v>
      </c>
      <c r="C5177" s="80">
        <f>S5149</f>
        <v>0</v>
      </c>
      <c r="D5177" s="81">
        <f t="shared" si="1041"/>
        <v>0</v>
      </c>
      <c r="E5177" s="34">
        <f t="shared" si="1040"/>
        <v>0</v>
      </c>
      <c r="F5177" s="45"/>
      <c r="G5177" s="45"/>
      <c r="H5177" s="45"/>
      <c r="I5177" s="44"/>
      <c r="J5177" s="44"/>
      <c r="K5177" s="44"/>
      <c r="L5177" s="46"/>
      <c r="M5177" s="6"/>
      <c r="N5177" s="55"/>
      <c r="O5177" s="52"/>
      <c r="P5177" s="67"/>
      <c r="Q5177" s="65"/>
      <c r="R5177" s="46"/>
      <c r="S5177" s="46"/>
      <c r="T5177" s="46"/>
      <c r="U5177" s="46"/>
      <c r="V5177" s="46"/>
      <c r="W5177" s="46"/>
      <c r="X5177" s="46"/>
      <c r="Y5177" s="46"/>
      <c r="Z5177" s="46"/>
      <c r="AA5177" s="46"/>
    </row>
    <row r="5178" spans="1:27" ht="15" customHeight="1" x14ac:dyDescent="0.2">
      <c r="A5178" s="45"/>
      <c r="B5178" s="78" t="s">
        <v>20</v>
      </c>
      <c r="C5178" s="15">
        <f>U5149</f>
        <v>2</v>
      </c>
      <c r="D5178" s="81">
        <f>V5167*C5178</f>
        <v>13681.5</v>
      </c>
      <c r="E5178" s="34">
        <f>W5167*C5178</f>
        <v>10500</v>
      </c>
      <c r="F5178" s="45"/>
      <c r="G5178" s="45"/>
      <c r="H5178" s="45"/>
      <c r="I5178" s="44"/>
      <c r="J5178" s="44"/>
      <c r="K5178" s="44"/>
      <c r="L5178" s="46"/>
      <c r="M5178" s="6" t="s">
        <v>162</v>
      </c>
      <c r="N5178" s="55">
        <f>P5178*1.4</f>
        <v>1540</v>
      </c>
      <c r="O5178" s="52"/>
      <c r="P5178" s="67">
        <v>1100</v>
      </c>
      <c r="Q5178" s="65"/>
      <c r="R5178" s="46"/>
      <c r="S5178" s="46"/>
      <c r="T5178" s="46"/>
      <c r="U5178" s="46"/>
      <c r="V5178" s="46"/>
      <c r="W5178" s="46"/>
      <c r="X5178" s="46"/>
      <c r="Y5178" s="46"/>
      <c r="Z5178" s="46"/>
      <c r="AA5178" s="46"/>
    </row>
    <row r="5179" spans="1:27" ht="15" customHeight="1" x14ac:dyDescent="0.2">
      <c r="A5179" s="45"/>
      <c r="B5179" s="78" t="s">
        <v>163</v>
      </c>
      <c r="C5179" s="15">
        <f>V5149</f>
        <v>0</v>
      </c>
      <c r="D5179" s="81">
        <f t="shared" ref="D5179:D5180" si="1042">V5161*C5179</f>
        <v>0</v>
      </c>
      <c r="E5179" s="34">
        <f>W5166*C5179</f>
        <v>0</v>
      </c>
      <c r="F5179" s="45"/>
      <c r="G5179" s="45"/>
      <c r="H5179" s="45"/>
      <c r="I5179" s="44"/>
      <c r="J5179" s="44"/>
      <c r="K5179" s="44"/>
      <c r="L5179" s="46"/>
      <c r="M5179" s="6" t="s">
        <v>164</v>
      </c>
      <c r="N5179" s="55">
        <f t="shared" ref="N5179:N5180" si="1043">P5179*1.4</f>
        <v>1540</v>
      </c>
      <c r="O5179" s="52"/>
      <c r="P5179" s="67">
        <v>1100</v>
      </c>
      <c r="Q5179" s="65"/>
      <c r="R5179" s="46"/>
      <c r="S5179" s="46"/>
      <c r="T5179" s="46"/>
      <c r="U5179" s="46"/>
      <c r="V5179" s="46"/>
      <c r="W5179" s="46"/>
      <c r="X5179" s="46"/>
      <c r="Y5179" s="46"/>
      <c r="Z5179" s="46"/>
      <c r="AA5179" s="46"/>
    </row>
    <row r="5180" spans="1:27" ht="15" customHeight="1" x14ac:dyDescent="0.2">
      <c r="A5180" s="45"/>
      <c r="B5180" s="78" t="s">
        <v>165</v>
      </c>
      <c r="C5180" s="15">
        <f>W5149</f>
        <v>0</v>
      </c>
      <c r="D5180" s="81">
        <f t="shared" si="1042"/>
        <v>0</v>
      </c>
      <c r="E5180" s="34">
        <f>J5229*C5180</f>
        <v>0</v>
      </c>
      <c r="F5180" s="45"/>
      <c r="G5180" s="45"/>
      <c r="H5180" s="45"/>
      <c r="I5180" s="44"/>
      <c r="J5180" s="44"/>
      <c r="K5180" s="44"/>
      <c r="L5180" s="46"/>
      <c r="M5180" s="6" t="s">
        <v>166</v>
      </c>
      <c r="N5180" s="55">
        <f t="shared" si="1043"/>
        <v>1540</v>
      </c>
      <c r="O5180" s="52"/>
      <c r="P5180" s="67">
        <v>1100</v>
      </c>
      <c r="Q5180" s="65"/>
      <c r="R5180" s="46"/>
      <c r="S5180" s="46"/>
      <c r="T5180" s="46"/>
      <c r="U5180" s="46"/>
      <c r="V5180" s="46"/>
      <c r="W5180" s="46"/>
      <c r="X5180" s="46"/>
      <c r="Y5180" s="46"/>
      <c r="Z5180" s="46"/>
      <c r="AA5180" s="46"/>
    </row>
    <row r="5181" spans="1:27" ht="15" customHeight="1" x14ac:dyDescent="0.2">
      <c r="A5181" s="45"/>
      <c r="B5181" s="53" t="s">
        <v>23</v>
      </c>
      <c r="C5181" s="15">
        <f>X5149</f>
        <v>0</v>
      </c>
      <c r="D5181" s="81">
        <f>V5159*C5181</f>
        <v>0</v>
      </c>
      <c r="E5181" s="34">
        <f>W5159*C5181</f>
        <v>0</v>
      </c>
      <c r="F5181" s="45"/>
      <c r="G5181" s="45"/>
      <c r="H5181" s="45"/>
      <c r="I5181" s="44"/>
      <c r="J5181" s="44"/>
      <c r="K5181" s="44"/>
      <c r="L5181" s="46"/>
      <c r="M5181" s="6" t="s">
        <v>167</v>
      </c>
      <c r="N5181" s="55">
        <f>P5181*1.39</f>
        <v>1251</v>
      </c>
      <c r="O5181" s="52"/>
      <c r="P5181" s="67">
        <v>900</v>
      </c>
      <c r="Q5181" s="65"/>
      <c r="R5181" s="46"/>
      <c r="S5181" s="46"/>
      <c r="T5181" s="46"/>
      <c r="U5181" s="46"/>
      <c r="V5181" s="46"/>
      <c r="W5181" s="46"/>
      <c r="X5181" s="46"/>
      <c r="Y5181" s="46"/>
      <c r="Z5181" s="46"/>
      <c r="AA5181" s="46"/>
    </row>
    <row r="5182" spans="1:27" ht="15" customHeight="1" x14ac:dyDescent="0.2">
      <c r="A5182" s="45"/>
      <c r="B5182" s="49" t="s">
        <v>95</v>
      </c>
      <c r="C5182" s="33"/>
      <c r="D5182" s="75">
        <f t="shared" ref="D5182:E5182" si="1044">SUM(D5172:D5181)</f>
        <v>26809.224999999999</v>
      </c>
      <c r="E5182" s="82">
        <f t="shared" si="1044"/>
        <v>20575</v>
      </c>
      <c r="F5182" s="45"/>
      <c r="G5182" s="45"/>
      <c r="H5182" s="45"/>
      <c r="I5182" s="44"/>
      <c r="J5182" s="44"/>
      <c r="K5182" s="44"/>
      <c r="L5182" s="46"/>
      <c r="M5182" s="6" t="s">
        <v>168</v>
      </c>
      <c r="N5182" s="55">
        <f>P5182*1.42</f>
        <v>852</v>
      </c>
      <c r="O5182" s="52"/>
      <c r="P5182" s="67">
        <v>600</v>
      </c>
      <c r="Q5182" s="65"/>
      <c r="R5182" s="46"/>
      <c r="S5182" s="46"/>
      <c r="T5182" s="46"/>
      <c r="U5182" s="46"/>
      <c r="V5182" s="46"/>
      <c r="W5182" s="46"/>
      <c r="X5182" s="46"/>
      <c r="Y5182" s="46"/>
      <c r="Z5182" s="46"/>
      <c r="AA5182" s="46"/>
    </row>
    <row r="5183" spans="1:27" ht="15" customHeight="1" x14ac:dyDescent="0.2">
      <c r="A5183" s="45"/>
      <c r="B5183" s="53" t="s">
        <v>36</v>
      </c>
      <c r="C5183" s="15">
        <f>AL5149</f>
        <v>4</v>
      </c>
      <c r="D5183" s="83">
        <f>N5178*C5183</f>
        <v>6160</v>
      </c>
      <c r="E5183" s="34">
        <f>P5178*C5183</f>
        <v>4400</v>
      </c>
      <c r="F5183" s="45"/>
      <c r="G5183" s="45"/>
      <c r="H5183" s="45"/>
      <c r="I5183" s="44"/>
      <c r="J5183" s="44"/>
      <c r="K5183" s="44"/>
      <c r="L5183" s="46"/>
      <c r="M5183" s="46"/>
      <c r="N5183" s="46"/>
      <c r="O5183" s="46"/>
      <c r="P5183" s="46"/>
      <c r="Q5183" s="46"/>
      <c r="R5183" s="46"/>
      <c r="S5183" s="46"/>
      <c r="T5183" s="46"/>
      <c r="U5183" s="46"/>
      <c r="V5183" s="46"/>
      <c r="W5183" s="46"/>
      <c r="X5183" s="46"/>
      <c r="Y5183" s="46"/>
      <c r="Z5183" s="46"/>
      <c r="AA5183" s="46"/>
    </row>
    <row r="5184" spans="1:27" ht="15" customHeight="1" x14ac:dyDescent="0.2">
      <c r="A5184" s="45"/>
      <c r="B5184" s="53" t="s">
        <v>35</v>
      </c>
      <c r="C5184" s="15">
        <f>AK5149</f>
        <v>7</v>
      </c>
      <c r="D5184" s="83">
        <f t="shared" ref="D5184:D5186" si="1045">N5180*C5184</f>
        <v>10780</v>
      </c>
      <c r="E5184" s="34">
        <f t="shared" ref="E5184:E5186" si="1046">P5180*C5184</f>
        <v>7700</v>
      </c>
      <c r="F5184" s="45"/>
      <c r="G5184" s="45"/>
      <c r="H5184" s="45"/>
      <c r="L5184" s="24"/>
      <c r="M5184" s="24"/>
      <c r="N5184" s="24"/>
      <c r="O5184" s="24"/>
      <c r="P5184" s="24"/>
      <c r="Q5184" s="24"/>
    </row>
    <row r="5185" spans="1:17" ht="15" customHeight="1" x14ac:dyDescent="0.2">
      <c r="A5185" s="45"/>
      <c r="B5185" s="84" t="s">
        <v>169</v>
      </c>
      <c r="C5185" s="15">
        <f>AM5149</f>
        <v>0</v>
      </c>
      <c r="D5185" s="83">
        <f t="shared" si="1045"/>
        <v>0</v>
      </c>
      <c r="E5185" s="34">
        <f t="shared" si="1046"/>
        <v>0</v>
      </c>
      <c r="F5185" s="85"/>
      <c r="G5185" s="45"/>
      <c r="H5185" s="45"/>
      <c r="L5185" s="24"/>
      <c r="M5185" s="24"/>
      <c r="N5185" s="24"/>
      <c r="O5185" s="24"/>
      <c r="P5185" s="24"/>
      <c r="Q5185" s="24"/>
    </row>
    <row r="5186" spans="1:17" ht="15" customHeight="1" x14ac:dyDescent="0.2">
      <c r="A5186" s="45"/>
      <c r="B5186" s="84" t="s">
        <v>38</v>
      </c>
      <c r="C5186" s="15">
        <f>AN5149</f>
        <v>0</v>
      </c>
      <c r="D5186" s="83">
        <f t="shared" si="1045"/>
        <v>0</v>
      </c>
      <c r="E5186" s="34">
        <f t="shared" si="1046"/>
        <v>0</v>
      </c>
      <c r="F5186" s="45"/>
      <c r="G5186" s="45"/>
      <c r="H5186" s="45"/>
      <c r="L5186" s="24"/>
      <c r="M5186" s="24"/>
      <c r="N5186" s="24"/>
      <c r="O5186" s="24"/>
      <c r="P5186" s="24"/>
      <c r="Q5186" s="24"/>
    </row>
    <row r="5187" spans="1:17" ht="15" customHeight="1" x14ac:dyDescent="0.2">
      <c r="A5187" s="45"/>
      <c r="B5187" s="84" t="s">
        <v>170</v>
      </c>
      <c r="C5187" s="15">
        <f>AO5149</f>
        <v>2</v>
      </c>
      <c r="D5187" s="83">
        <f>N5179*C5187</f>
        <v>3080</v>
      </c>
      <c r="E5187" s="34">
        <f>P5179*C5187</f>
        <v>2200</v>
      </c>
      <c r="F5187" s="45"/>
      <c r="G5187" s="45"/>
      <c r="H5187" s="45"/>
      <c r="L5187" s="24"/>
      <c r="M5187" s="24"/>
      <c r="N5187" s="24"/>
      <c r="O5187" s="24"/>
      <c r="P5187" s="24"/>
      <c r="Q5187" s="24"/>
    </row>
    <row r="5188" spans="1:17" ht="15" customHeight="1" x14ac:dyDescent="0.2">
      <c r="A5188" s="45"/>
      <c r="B5188" s="53" t="s">
        <v>31</v>
      </c>
      <c r="C5188" s="15">
        <f>AF5149</f>
        <v>0</v>
      </c>
      <c r="D5188" s="83">
        <f>N5170*C5188</f>
        <v>0</v>
      </c>
      <c r="E5188" s="34">
        <f>P5170*C5188</f>
        <v>0</v>
      </c>
      <c r="F5188" s="45"/>
      <c r="G5188" s="45"/>
      <c r="H5188" s="45"/>
    </row>
    <row r="5189" spans="1:17" ht="15" customHeight="1" x14ac:dyDescent="0.2">
      <c r="A5189" s="45"/>
      <c r="B5189" s="53" t="s">
        <v>171</v>
      </c>
      <c r="C5189" s="15">
        <f>AH5149</f>
        <v>1</v>
      </c>
      <c r="D5189" s="83">
        <f>N5170*C5189</f>
        <v>6020</v>
      </c>
      <c r="E5189" s="34">
        <f>P5170*C5189</f>
        <v>4300</v>
      </c>
      <c r="F5189" s="45"/>
      <c r="G5189" s="45"/>
      <c r="H5189" s="45"/>
      <c r="L5189" s="86" t="s">
        <v>172</v>
      </c>
    </row>
    <row r="5190" spans="1:17" ht="15" customHeight="1" x14ac:dyDescent="0.2">
      <c r="A5190" s="45"/>
      <c r="B5190" s="53" t="s">
        <v>151</v>
      </c>
      <c r="C5190" s="15">
        <f>AG5149</f>
        <v>3</v>
      </c>
      <c r="D5190" s="83">
        <f>N5172*C5190</f>
        <v>19575</v>
      </c>
      <c r="E5190" s="34">
        <f>P5172*C5190</f>
        <v>13500</v>
      </c>
      <c r="F5190" s="45"/>
      <c r="G5190" s="45"/>
      <c r="H5190" s="45"/>
    </row>
    <row r="5191" spans="1:17" ht="15" customHeight="1" x14ac:dyDescent="0.2">
      <c r="A5191" s="45"/>
      <c r="B5191" s="53" t="s">
        <v>173</v>
      </c>
      <c r="C5191" s="15">
        <f>AJ5149</f>
        <v>0</v>
      </c>
      <c r="D5191" s="83">
        <f>N5170*C5191</f>
        <v>0</v>
      </c>
      <c r="E5191" s="34">
        <f>P5170*C5191</f>
        <v>0</v>
      </c>
      <c r="F5191" s="45"/>
      <c r="G5191" s="45"/>
      <c r="H5191" s="45"/>
      <c r="L5191" s="86" t="s">
        <v>107</v>
      </c>
    </row>
    <row r="5192" spans="1:17" ht="15" customHeight="1" x14ac:dyDescent="0.2">
      <c r="A5192" s="45"/>
      <c r="B5192" s="53" t="s">
        <v>174</v>
      </c>
      <c r="C5192" s="15">
        <f>AE5149</f>
        <v>0</v>
      </c>
      <c r="D5192" s="83">
        <f>N5174*C5192</f>
        <v>0</v>
      </c>
      <c r="E5192" s="34">
        <f>P5170*C5192</f>
        <v>0</v>
      </c>
      <c r="F5192" s="45"/>
      <c r="G5192" s="45"/>
      <c r="H5192" s="45"/>
    </row>
    <row r="5193" spans="1:17" ht="15" customHeight="1" x14ac:dyDescent="0.2">
      <c r="A5193" s="45"/>
      <c r="B5193" s="87" t="s">
        <v>27</v>
      </c>
      <c r="C5193" s="15">
        <f>AB5149</f>
        <v>20</v>
      </c>
      <c r="D5193" s="83">
        <f t="shared" ref="D5193:D5194" si="1047">N5162*C5193</f>
        <v>31042.000000000004</v>
      </c>
      <c r="E5193" s="34">
        <f t="shared" ref="E5193:E5194" si="1048">P5162*C5193</f>
        <v>22000</v>
      </c>
      <c r="F5193" s="45"/>
      <c r="G5193" s="45"/>
      <c r="H5193" s="45"/>
      <c r="L5193" s="86" t="s">
        <v>175</v>
      </c>
    </row>
    <row r="5194" spans="1:17" ht="15" customHeight="1" x14ac:dyDescent="0.2">
      <c r="A5194" s="45"/>
      <c r="B5194" s="87" t="s">
        <v>28</v>
      </c>
      <c r="C5194" s="15">
        <f>AC5149</f>
        <v>3</v>
      </c>
      <c r="D5194" s="83">
        <f t="shared" si="1047"/>
        <v>3780</v>
      </c>
      <c r="E5194" s="34">
        <f t="shared" si="1048"/>
        <v>2700</v>
      </c>
      <c r="F5194" s="45"/>
      <c r="G5194" s="45"/>
      <c r="H5194" s="45"/>
      <c r="L5194" s="86" t="s">
        <v>176</v>
      </c>
    </row>
    <row r="5195" spans="1:17" ht="15" customHeight="1" x14ac:dyDescent="0.2">
      <c r="A5195" s="45"/>
      <c r="B5195" s="53" t="s">
        <v>570</v>
      </c>
      <c r="C5195" s="15">
        <f>AI5149</f>
        <v>2</v>
      </c>
      <c r="D5195" s="83">
        <f>N5167*C5195</f>
        <v>2800</v>
      </c>
      <c r="E5195" s="34">
        <f>P5167*C5195</f>
        <v>2000</v>
      </c>
      <c r="F5195" s="45"/>
      <c r="G5195" s="45"/>
      <c r="H5195" s="45"/>
      <c r="L5195" s="86" t="s">
        <v>178</v>
      </c>
    </row>
    <row r="5196" spans="1:17" ht="15" customHeight="1" x14ac:dyDescent="0.2">
      <c r="A5196" s="45"/>
      <c r="B5196" s="49" t="s">
        <v>94</v>
      </c>
      <c r="C5196" s="33"/>
      <c r="D5196" s="75">
        <f t="shared" ref="D5196:E5196" si="1049">SUM(D5183:D5195)</f>
        <v>83237</v>
      </c>
      <c r="E5196" s="82">
        <f t="shared" si="1049"/>
        <v>58800</v>
      </c>
      <c r="F5196" s="41"/>
      <c r="G5196" s="45"/>
      <c r="H5196" s="88"/>
      <c r="L5196" s="86" t="s">
        <v>179</v>
      </c>
    </row>
    <row r="5197" spans="1:17" ht="15" customHeight="1" x14ac:dyDescent="0.2">
      <c r="A5197" s="45"/>
      <c r="B5197" s="78" t="s">
        <v>39</v>
      </c>
      <c r="C5197" s="89">
        <f>AP5149</f>
        <v>0</v>
      </c>
      <c r="D5197" s="83">
        <f>Z5167*C5197</f>
        <v>0</v>
      </c>
      <c r="E5197" s="34">
        <f>AA5167*C5197</f>
        <v>0</v>
      </c>
      <c r="F5197" s="88"/>
      <c r="G5197" s="88"/>
      <c r="H5197" s="88"/>
      <c r="L5197" s="86" t="s">
        <v>180</v>
      </c>
    </row>
    <row r="5198" spans="1:17" ht="15" customHeight="1" x14ac:dyDescent="0.2">
      <c r="A5198" s="45"/>
      <c r="B5198" s="78" t="s">
        <v>40</v>
      </c>
      <c r="C5198" s="90">
        <f>AQ5149</f>
        <v>0</v>
      </c>
      <c r="D5198" s="83">
        <f t="shared" ref="D5198:D5200" si="1050">Z5158*C5198</f>
        <v>0</v>
      </c>
      <c r="E5198" s="34">
        <f>AA5158*C5198</f>
        <v>0</v>
      </c>
      <c r="F5198" s="88"/>
      <c r="G5198" s="88"/>
      <c r="H5198" s="88"/>
      <c r="L5198" s="86" t="s">
        <v>181</v>
      </c>
    </row>
    <row r="5199" spans="1:17" ht="15" customHeight="1" x14ac:dyDescent="0.2">
      <c r="A5199" s="45"/>
      <c r="B5199" s="78" t="s">
        <v>33</v>
      </c>
      <c r="C5199" s="90">
        <f>AR5149</f>
        <v>0</v>
      </c>
      <c r="D5199" s="83">
        <f t="shared" si="1050"/>
        <v>0</v>
      </c>
      <c r="E5199" s="34">
        <f>P5169*C5199</f>
        <v>0</v>
      </c>
      <c r="F5199" s="88"/>
      <c r="G5199" s="88"/>
      <c r="H5199" s="88"/>
    </row>
    <row r="5200" spans="1:17" ht="15" customHeight="1" x14ac:dyDescent="0.2">
      <c r="A5200" s="45"/>
      <c r="B5200" s="78" t="s">
        <v>32</v>
      </c>
      <c r="C5200" s="90">
        <f>AS5149</f>
        <v>0</v>
      </c>
      <c r="D5200" s="83">
        <f t="shared" si="1050"/>
        <v>0</v>
      </c>
      <c r="E5200" s="34">
        <f>AA5159*C5200</f>
        <v>0</v>
      </c>
      <c r="F5200" s="88"/>
      <c r="G5200" s="88"/>
      <c r="H5200" s="88"/>
      <c r="L5200" s="86" t="s">
        <v>140</v>
      </c>
    </row>
    <row r="5201" spans="1:19" ht="15" customHeight="1" x14ac:dyDescent="0.2">
      <c r="A5201" s="45"/>
      <c r="B5201" s="78" t="s">
        <v>41</v>
      </c>
      <c r="C5201" s="90">
        <f>AT5149</f>
        <v>0</v>
      </c>
      <c r="D5201" s="83">
        <f>Z5166*C5201</f>
        <v>0</v>
      </c>
      <c r="E5201" s="34">
        <f>AA5166*C5201</f>
        <v>0</v>
      </c>
      <c r="F5201" s="88"/>
      <c r="G5201" s="88"/>
      <c r="H5201" s="88"/>
    </row>
    <row r="5202" spans="1:19" ht="15" customHeight="1" x14ac:dyDescent="0.2">
      <c r="A5202" s="45"/>
      <c r="B5202" s="78" t="s">
        <v>42</v>
      </c>
      <c r="C5202" s="90">
        <f>AU5149</f>
        <v>0</v>
      </c>
      <c r="D5202" s="83">
        <f>Z5161*C5202</f>
        <v>0</v>
      </c>
      <c r="E5202" s="34">
        <f>AA5161*C5202</f>
        <v>0</v>
      </c>
      <c r="F5202" s="88"/>
      <c r="G5202" s="88"/>
      <c r="H5202" s="88"/>
      <c r="L5202" s="86" t="s">
        <v>182</v>
      </c>
    </row>
    <row r="5203" spans="1:19" ht="15" customHeight="1" x14ac:dyDescent="0.2">
      <c r="A5203" s="45"/>
      <c r="B5203" s="78" t="s">
        <v>43</v>
      </c>
      <c r="C5203" s="90">
        <f>AV5149</f>
        <v>0</v>
      </c>
      <c r="D5203" s="83">
        <f t="shared" ref="D5203:D5205" si="1051">Z5163*C5203</f>
        <v>0</v>
      </c>
      <c r="E5203" s="34">
        <f>AA5163*C5203</f>
        <v>0</v>
      </c>
      <c r="F5203" s="88"/>
      <c r="G5203" s="88"/>
      <c r="H5203" s="88"/>
      <c r="L5203" s="86" t="s">
        <v>183</v>
      </c>
    </row>
    <row r="5204" spans="1:19" ht="15" customHeight="1" x14ac:dyDescent="0.2">
      <c r="A5204" s="45"/>
      <c r="B5204" s="78" t="s">
        <v>44</v>
      </c>
      <c r="C5204" s="90">
        <f>AW5149</f>
        <v>0</v>
      </c>
      <c r="D5204" s="83">
        <f t="shared" si="1051"/>
        <v>0</v>
      </c>
      <c r="E5204" s="34">
        <f>AA5165*C5204</f>
        <v>0</v>
      </c>
      <c r="F5204" s="88"/>
      <c r="G5204" s="88"/>
      <c r="H5204" s="88"/>
      <c r="L5204" s="86" t="s">
        <v>184</v>
      </c>
    </row>
    <row r="5205" spans="1:19" ht="15" customHeight="1" x14ac:dyDescent="0.2">
      <c r="A5205" s="45"/>
      <c r="B5205" s="78" t="s">
        <v>45</v>
      </c>
      <c r="C5205" s="90">
        <f>AX5149</f>
        <v>0</v>
      </c>
      <c r="D5205" s="83">
        <f t="shared" si="1051"/>
        <v>0</v>
      </c>
      <c r="E5205" s="34">
        <f>AA5164*C5205</f>
        <v>0</v>
      </c>
      <c r="F5205" s="88"/>
      <c r="G5205" s="88"/>
      <c r="H5205" s="88"/>
    </row>
    <row r="5206" spans="1:19" ht="15" customHeight="1" x14ac:dyDescent="0.2">
      <c r="A5206" s="45"/>
      <c r="B5206" s="78" t="s">
        <v>46</v>
      </c>
      <c r="C5206" s="90">
        <f>AY5149</f>
        <v>0</v>
      </c>
      <c r="D5206" s="83">
        <f>Z5162*C5206</f>
        <v>0</v>
      </c>
      <c r="E5206" s="34">
        <f>AA5162*C5206</f>
        <v>0</v>
      </c>
      <c r="F5206" s="88"/>
      <c r="G5206" s="88"/>
      <c r="H5206" s="88"/>
      <c r="L5206" s="86" t="s">
        <v>160</v>
      </c>
    </row>
    <row r="5207" spans="1:19" ht="15" customHeight="1" x14ac:dyDescent="0.2">
      <c r="A5207" s="45"/>
      <c r="B5207" s="53"/>
      <c r="C5207" s="89"/>
      <c r="D5207" s="83">
        <f t="shared" ref="D5207:D5208" si="1052">Z5167*C5207</f>
        <v>0</v>
      </c>
      <c r="E5207" s="34">
        <f t="shared" ref="E5207:E5208" si="1053">P5177*C5207</f>
        <v>0</v>
      </c>
      <c r="F5207" s="88"/>
      <c r="G5207" s="88"/>
      <c r="H5207" s="88"/>
    </row>
    <row r="5208" spans="1:19" ht="15" customHeight="1" x14ac:dyDescent="0.2">
      <c r="A5208" s="45"/>
      <c r="B5208" s="53"/>
      <c r="C5208" s="89"/>
      <c r="D5208" s="83">
        <f t="shared" si="1052"/>
        <v>0</v>
      </c>
      <c r="E5208" s="34">
        <f t="shared" si="1053"/>
        <v>0</v>
      </c>
      <c r="F5208" s="88"/>
      <c r="G5208" s="88"/>
      <c r="H5208" s="88"/>
      <c r="L5208" s="86" t="s">
        <v>185</v>
      </c>
    </row>
    <row r="5209" spans="1:19" ht="15" customHeight="1" x14ac:dyDescent="0.2">
      <c r="A5209" s="45"/>
      <c r="B5209" s="91"/>
      <c r="C5209" s="91"/>
      <c r="D5209" s="92">
        <f t="shared" ref="D5209:E5209" si="1054">SUM(D5197:D5208)</f>
        <v>0</v>
      </c>
      <c r="E5209" s="93">
        <f t="shared" si="1054"/>
        <v>0</v>
      </c>
      <c r="F5209" s="41"/>
      <c r="G5209" s="88"/>
      <c r="H5209" s="45"/>
      <c r="L5209" s="86" t="s">
        <v>186</v>
      </c>
    </row>
    <row r="5210" spans="1:19" ht="15" customHeight="1" x14ac:dyDescent="0.2">
      <c r="A5210" s="45"/>
      <c r="B5210" s="33" t="s">
        <v>187</v>
      </c>
      <c r="C5210" s="61"/>
      <c r="D5210" s="94">
        <f>SUM(D5182,D5171,D5196,D5209)</f>
        <v>232397.625</v>
      </c>
      <c r="E5210" s="95">
        <f>SUM(E5209,E5182,E5171,E5196)</f>
        <v>164836</v>
      </c>
      <c r="F5210" s="92">
        <f>SUM(F5209,F5196,F5185,F5171)</f>
        <v>0</v>
      </c>
      <c r="G5210" s="45"/>
      <c r="H5210" s="45"/>
      <c r="L5210" s="86" t="s">
        <v>188</v>
      </c>
    </row>
    <row r="5211" spans="1:19" ht="15" customHeight="1" x14ac:dyDescent="0.2">
      <c r="A5211" s="45"/>
      <c r="B5211" s="45"/>
      <c r="C5211" s="45"/>
      <c r="D5211" s="45"/>
      <c r="E5211" s="45"/>
      <c r="F5211" s="45"/>
      <c r="G5211" s="45"/>
      <c r="H5211" s="45"/>
    </row>
    <row r="5212" spans="1:19" ht="15" customHeight="1" x14ac:dyDescent="0.2">
      <c r="L5212" s="86" t="s">
        <v>189</v>
      </c>
    </row>
    <row r="5214" spans="1:19" ht="15" customHeight="1" x14ac:dyDescent="0.2">
      <c r="L5214" s="86" t="s">
        <v>190</v>
      </c>
    </row>
    <row r="5215" spans="1:19" ht="15" customHeight="1" x14ac:dyDescent="0.2">
      <c r="L5215" s="86" t="s">
        <v>191</v>
      </c>
    </row>
    <row r="5216" spans="1:19" ht="15" customHeight="1" x14ac:dyDescent="0.2">
      <c r="L5216" s="24" t="s">
        <v>192</v>
      </c>
      <c r="M5216" s="24"/>
      <c r="N5216" s="24"/>
      <c r="O5216" s="24"/>
      <c r="P5216" s="24"/>
      <c r="Q5216" s="24"/>
      <c r="R5216" s="24"/>
      <c r="S5216" s="24"/>
    </row>
    <row r="5217" spans="2:26" ht="15" customHeight="1" x14ac:dyDescent="0.2">
      <c r="B5217" s="33"/>
      <c r="C5217" s="96"/>
      <c r="D5217" s="96" t="s">
        <v>193</v>
      </c>
      <c r="E5217" s="96"/>
      <c r="F5217" s="96"/>
      <c r="G5217" s="96"/>
      <c r="H5217" s="33" t="s">
        <v>193</v>
      </c>
      <c r="I5217" s="96"/>
      <c r="J5217" s="96"/>
      <c r="K5217" s="96"/>
      <c r="L5217" s="33" t="s">
        <v>194</v>
      </c>
      <c r="M5217" s="96"/>
      <c r="N5217" s="96"/>
      <c r="O5217" s="96"/>
      <c r="P5217" s="96"/>
      <c r="Q5217" s="96"/>
      <c r="R5217" s="96"/>
      <c r="S5217" s="96"/>
      <c r="T5217" s="96"/>
      <c r="U5217" s="96"/>
      <c r="V5217" s="96"/>
      <c r="W5217" s="96"/>
      <c r="X5217" s="96"/>
      <c r="Y5217" s="96"/>
      <c r="Z5217" s="96"/>
    </row>
    <row r="5218" spans="2:26" ht="15" customHeight="1" x14ac:dyDescent="0.2">
      <c r="B5218" s="33" t="s">
        <v>195</v>
      </c>
      <c r="C5218" s="96" t="s">
        <v>101</v>
      </c>
      <c r="D5218" s="96"/>
      <c r="E5218" s="96"/>
      <c r="F5218" s="96"/>
      <c r="G5218" s="96"/>
      <c r="H5218" s="33"/>
      <c r="I5218" s="96"/>
      <c r="J5218" s="96"/>
      <c r="K5218" s="96"/>
      <c r="L5218" s="33" t="s">
        <v>196</v>
      </c>
      <c r="M5218" s="97">
        <f t="shared" ref="M5218:M5219" si="1055">V5249*1.35</f>
        <v>0</v>
      </c>
      <c r="N5218" s="96"/>
      <c r="O5218" s="96"/>
      <c r="P5218" s="96"/>
      <c r="Q5218" s="96"/>
      <c r="R5218" s="96"/>
      <c r="S5218" s="96"/>
      <c r="T5218" s="96"/>
      <c r="U5218" s="96"/>
      <c r="V5218" s="96"/>
      <c r="W5218" s="96"/>
      <c r="X5218" s="96"/>
      <c r="Y5218" s="96"/>
      <c r="Z5218" s="96"/>
    </row>
    <row r="5219" spans="2:26" ht="15" customHeight="1" x14ac:dyDescent="0.2">
      <c r="B5219" s="33" t="s">
        <v>104</v>
      </c>
      <c r="C5219" s="98">
        <v>651</v>
      </c>
      <c r="D5219" s="96">
        <v>434</v>
      </c>
      <c r="E5219" s="96">
        <f t="shared" ref="E5219:E5222" si="1056">D5219*50%</f>
        <v>217</v>
      </c>
      <c r="F5219" s="96"/>
      <c r="G5219" s="96"/>
      <c r="H5219" s="33" t="s">
        <v>197</v>
      </c>
      <c r="I5219" s="96"/>
      <c r="J5219" s="96"/>
      <c r="K5219" s="96"/>
      <c r="L5219" s="33" t="s">
        <v>198</v>
      </c>
      <c r="M5219" s="97">
        <f t="shared" si="1055"/>
        <v>0</v>
      </c>
      <c r="N5219" s="96"/>
      <c r="O5219" s="96"/>
      <c r="P5219" s="96"/>
      <c r="Q5219" s="96"/>
      <c r="R5219" s="96"/>
      <c r="S5219" s="96"/>
      <c r="T5219" s="96"/>
      <c r="U5219" s="96"/>
      <c r="V5219" s="96"/>
      <c r="W5219" s="96"/>
      <c r="X5219" s="96"/>
      <c r="Y5219" s="96"/>
      <c r="Z5219" s="96"/>
    </row>
    <row r="5220" spans="2:26" ht="15" customHeight="1" x14ac:dyDescent="0.2">
      <c r="B5220" s="33" t="s">
        <v>108</v>
      </c>
      <c r="C5220" s="98">
        <v>651</v>
      </c>
      <c r="D5220" s="96">
        <v>434</v>
      </c>
      <c r="E5220" s="96">
        <f t="shared" si="1056"/>
        <v>217</v>
      </c>
      <c r="F5220" s="96"/>
      <c r="G5220" s="96"/>
      <c r="H5220" s="33" t="s">
        <v>102</v>
      </c>
      <c r="I5220" s="98">
        <v>8000.2</v>
      </c>
      <c r="J5220" s="96">
        <v>6450</v>
      </c>
      <c r="K5220" s="96">
        <v>1935</v>
      </c>
      <c r="L5220" s="33" t="s">
        <v>199</v>
      </c>
      <c r="M5220" s="97">
        <f>V5251*1.4</f>
        <v>0</v>
      </c>
      <c r="N5220" s="96"/>
      <c r="O5220" s="96"/>
      <c r="P5220" s="96"/>
      <c r="Q5220" s="96"/>
      <c r="R5220" s="96"/>
      <c r="S5220" s="96"/>
      <c r="T5220" s="96"/>
      <c r="U5220" s="96"/>
      <c r="V5220" s="96"/>
      <c r="W5220" s="96"/>
      <c r="X5220" s="96"/>
      <c r="Y5220" s="96"/>
      <c r="Z5220" s="96"/>
    </row>
    <row r="5221" spans="2:26" ht="15" customHeight="1" x14ac:dyDescent="0.2">
      <c r="B5221" s="33" t="s">
        <v>111</v>
      </c>
      <c r="C5221" s="98">
        <v>900</v>
      </c>
      <c r="D5221" s="96">
        <v>600</v>
      </c>
      <c r="E5221" s="96">
        <f t="shared" si="1056"/>
        <v>300</v>
      </c>
      <c r="F5221" s="96"/>
      <c r="G5221" s="96"/>
      <c r="H5221" s="33" t="s">
        <v>105</v>
      </c>
      <c r="I5221" s="98">
        <v>8000.2</v>
      </c>
      <c r="J5221" s="96">
        <v>6450</v>
      </c>
      <c r="K5221" s="96">
        <v>1935</v>
      </c>
      <c r="L5221" s="33" t="s">
        <v>200</v>
      </c>
      <c r="M5221" s="97">
        <f t="shared" ref="M5221:M5223" si="1057">V5252*1.35</f>
        <v>0</v>
      </c>
      <c r="N5221" s="96"/>
      <c r="O5221" s="96"/>
      <c r="P5221" s="96"/>
      <c r="Q5221" s="96"/>
      <c r="R5221" s="96"/>
      <c r="S5221" s="96"/>
      <c r="T5221" s="96"/>
      <c r="U5221" s="96"/>
      <c r="V5221" s="96"/>
      <c r="W5221" s="96"/>
      <c r="X5221" s="96"/>
      <c r="Y5221" s="96"/>
      <c r="Z5221" s="96"/>
    </row>
    <row r="5222" spans="2:26" ht="15" customHeight="1" x14ac:dyDescent="0.2">
      <c r="B5222" s="33" t="s">
        <v>113</v>
      </c>
      <c r="C5222" s="98">
        <v>900</v>
      </c>
      <c r="D5222" s="96">
        <v>600</v>
      </c>
      <c r="E5222" s="96">
        <f t="shared" si="1056"/>
        <v>300</v>
      </c>
      <c r="F5222" s="96"/>
      <c r="G5222" s="96"/>
      <c r="H5222" s="33" t="s">
        <v>201</v>
      </c>
      <c r="I5222" s="98">
        <v>4550</v>
      </c>
      <c r="J5222" s="96">
        <v>3500</v>
      </c>
      <c r="K5222" s="96">
        <v>1050</v>
      </c>
      <c r="L5222" s="33" t="s">
        <v>202</v>
      </c>
      <c r="M5222" s="97">
        <f t="shared" si="1057"/>
        <v>0</v>
      </c>
      <c r="N5222" s="96"/>
      <c r="O5222" s="96"/>
      <c r="P5222" s="96"/>
      <c r="Q5222" s="96"/>
      <c r="R5222" s="96"/>
      <c r="S5222" s="96"/>
      <c r="T5222" s="96"/>
      <c r="U5222" s="96"/>
      <c r="V5222" s="96"/>
      <c r="W5222" s="96"/>
      <c r="X5222" s="96"/>
      <c r="Y5222" s="96"/>
      <c r="Z5222" s="96"/>
    </row>
    <row r="5223" spans="2:26" ht="15" customHeight="1" x14ac:dyDescent="0.2">
      <c r="B5223" s="33" t="s">
        <v>117</v>
      </c>
      <c r="C5223" s="98">
        <v>1304.19</v>
      </c>
      <c r="D5223" s="98">
        <v>1011</v>
      </c>
      <c r="E5223" s="96">
        <v>293</v>
      </c>
      <c r="F5223" s="96"/>
      <c r="G5223" s="96"/>
      <c r="H5223" s="33" t="s">
        <v>132</v>
      </c>
      <c r="I5223" s="98">
        <v>7605</v>
      </c>
      <c r="J5223" s="96">
        <v>6450</v>
      </c>
      <c r="K5223" s="96">
        <v>1935</v>
      </c>
      <c r="L5223" s="33" t="s">
        <v>203</v>
      </c>
      <c r="M5223" s="97">
        <f t="shared" si="1057"/>
        <v>0</v>
      </c>
      <c r="N5223" s="96"/>
      <c r="O5223" s="96"/>
      <c r="P5223" s="96"/>
      <c r="Q5223" s="96"/>
      <c r="R5223" s="96"/>
      <c r="S5223" s="96"/>
      <c r="T5223" s="96"/>
      <c r="U5223" s="96"/>
      <c r="V5223" s="96"/>
      <c r="W5223" s="96"/>
      <c r="X5223" s="96"/>
      <c r="Y5223" s="96"/>
      <c r="Z5223" s="96"/>
    </row>
    <row r="5224" spans="2:26" ht="15" customHeight="1" x14ac:dyDescent="0.2">
      <c r="B5224" s="33" t="s">
        <v>121</v>
      </c>
      <c r="C5224" s="98">
        <v>1006.5</v>
      </c>
      <c r="D5224" s="96">
        <v>677</v>
      </c>
      <c r="E5224" s="96">
        <f>D5224*50%</f>
        <v>338.5</v>
      </c>
      <c r="F5224" s="96"/>
      <c r="G5224" s="96"/>
      <c r="H5224" s="33" t="s">
        <v>137</v>
      </c>
      <c r="I5224" s="98">
        <v>5751.2</v>
      </c>
      <c r="J5224" s="96">
        <v>4625</v>
      </c>
      <c r="K5224" s="96">
        <v>1387.5</v>
      </c>
      <c r="L5224" s="33"/>
      <c r="M5224" s="96"/>
      <c r="N5224" s="96"/>
      <c r="O5224" s="96"/>
      <c r="P5224" s="96"/>
      <c r="Q5224" s="96"/>
      <c r="R5224" s="96"/>
      <c r="S5224" s="96"/>
      <c r="T5224" s="96"/>
      <c r="U5224" s="96"/>
      <c r="V5224" s="96"/>
      <c r="W5224" s="96"/>
      <c r="X5224" s="96"/>
      <c r="Y5224" s="96"/>
      <c r="Z5224" s="96"/>
    </row>
    <row r="5225" spans="2:26" ht="15" customHeight="1" x14ac:dyDescent="0.2">
      <c r="B5225" s="33" t="s">
        <v>126</v>
      </c>
      <c r="C5225" s="98">
        <v>1050.32</v>
      </c>
      <c r="D5225" s="96">
        <v>691</v>
      </c>
      <c r="E5225" s="96">
        <v>359</v>
      </c>
      <c r="F5225" s="96"/>
      <c r="G5225" s="96"/>
      <c r="H5225" s="33" t="s">
        <v>142</v>
      </c>
      <c r="I5225" s="98">
        <v>8000.2</v>
      </c>
      <c r="J5225" s="96">
        <v>6450</v>
      </c>
      <c r="K5225" s="96">
        <v>1935</v>
      </c>
      <c r="L5225" s="33"/>
      <c r="M5225" s="96"/>
      <c r="N5225" s="96"/>
      <c r="O5225" s="96"/>
      <c r="P5225" s="96"/>
      <c r="Q5225" s="96"/>
      <c r="R5225" s="96"/>
      <c r="S5225" s="96"/>
      <c r="T5225" s="96"/>
      <c r="U5225" s="96"/>
      <c r="V5225" s="96"/>
      <c r="W5225" s="96"/>
      <c r="X5225" s="96"/>
      <c r="Y5225" s="96"/>
      <c r="Z5225" s="96"/>
    </row>
    <row r="5226" spans="2:26" ht="15" customHeight="1" x14ac:dyDescent="0.2">
      <c r="B5226" s="33" t="s">
        <v>141</v>
      </c>
      <c r="C5226" s="98">
        <v>1850.8</v>
      </c>
      <c r="D5226" s="96">
        <v>1322</v>
      </c>
      <c r="E5226" s="96">
        <v>529</v>
      </c>
      <c r="F5226" s="96"/>
      <c r="G5226" s="96"/>
      <c r="H5226" s="33" t="s">
        <v>145</v>
      </c>
      <c r="I5226" s="98">
        <v>8000.2</v>
      </c>
      <c r="J5226" s="96">
        <v>6450</v>
      </c>
      <c r="K5226" s="96">
        <v>1935</v>
      </c>
      <c r="L5226" s="33"/>
      <c r="M5226" s="96"/>
      <c r="N5226" s="96"/>
      <c r="O5226" s="96"/>
      <c r="P5226" s="96"/>
      <c r="Q5226" s="96"/>
      <c r="R5226" s="96"/>
      <c r="S5226" s="96"/>
      <c r="T5226" s="96"/>
      <c r="U5226" s="96"/>
      <c r="V5226" s="96"/>
      <c r="W5226" s="96"/>
      <c r="X5226" s="96"/>
      <c r="Y5226" s="96"/>
      <c r="Z5226" s="96"/>
    </row>
    <row r="5227" spans="2:26" ht="15" customHeight="1" x14ac:dyDescent="0.2">
      <c r="B5227" s="33" t="s">
        <v>144</v>
      </c>
      <c r="C5227" s="98">
        <v>3005.85</v>
      </c>
      <c r="D5227" s="96">
        <v>2078</v>
      </c>
      <c r="E5227" s="96">
        <v>933</v>
      </c>
      <c r="F5227" s="96"/>
      <c r="G5227" s="96"/>
      <c r="H5227" s="33"/>
      <c r="I5227" s="96"/>
      <c r="J5227" s="96"/>
      <c r="K5227" s="96"/>
      <c r="L5227" s="33"/>
      <c r="M5227" s="96"/>
      <c r="N5227" s="96"/>
      <c r="O5227" s="96"/>
      <c r="P5227" s="96"/>
      <c r="Q5227" s="96"/>
      <c r="R5227" s="96"/>
      <c r="S5227" s="96"/>
      <c r="T5227" s="96"/>
      <c r="U5227" s="96"/>
      <c r="V5227" s="96"/>
      <c r="W5227" s="96"/>
      <c r="X5227" s="96"/>
      <c r="Y5227" s="96"/>
      <c r="Z5227" s="96"/>
    </row>
    <row r="5228" spans="2:26" ht="15" customHeight="1" x14ac:dyDescent="0.2">
      <c r="B5228" s="33" t="s">
        <v>147</v>
      </c>
      <c r="C5228" s="98">
        <v>5500.6</v>
      </c>
      <c r="D5228" s="96">
        <v>3929</v>
      </c>
      <c r="E5228" s="96">
        <v>1572</v>
      </c>
      <c r="F5228" s="96"/>
      <c r="G5228" s="96"/>
      <c r="H5228" s="33"/>
      <c r="I5228" s="96"/>
      <c r="J5228" s="96"/>
      <c r="K5228" s="96"/>
      <c r="L5228" s="33"/>
      <c r="M5228" s="96"/>
      <c r="N5228" s="96"/>
      <c r="O5228" s="96"/>
      <c r="P5228" s="96"/>
      <c r="Q5228" s="96"/>
      <c r="R5228" s="96"/>
      <c r="S5228" s="96"/>
      <c r="T5228" s="96"/>
      <c r="U5228" s="96"/>
      <c r="V5228" s="96"/>
      <c r="W5228" s="96"/>
      <c r="X5228" s="96"/>
      <c r="Y5228" s="96"/>
      <c r="Z5228" s="96"/>
    </row>
    <row r="5229" spans="2:26" ht="15" customHeight="1" x14ac:dyDescent="0.2">
      <c r="B5229" s="33" t="s">
        <v>150</v>
      </c>
      <c r="C5229" s="98">
        <v>6202</v>
      </c>
      <c r="D5229" s="96">
        <v>4430</v>
      </c>
      <c r="E5229" s="96">
        <v>1772</v>
      </c>
      <c r="F5229" s="96"/>
      <c r="G5229" s="96"/>
      <c r="H5229" s="33"/>
      <c r="I5229" s="96"/>
      <c r="J5229" s="96"/>
      <c r="K5229" s="96"/>
      <c r="L5229" s="33"/>
      <c r="M5229" s="96"/>
      <c r="N5229" s="96"/>
      <c r="O5229" s="96"/>
      <c r="P5229" s="96"/>
      <c r="Q5229" s="96"/>
      <c r="R5229" s="96"/>
      <c r="S5229" s="96"/>
      <c r="T5229" s="96"/>
      <c r="U5229" s="96"/>
      <c r="V5229" s="96"/>
      <c r="W5229" s="96"/>
      <c r="X5229" s="96"/>
      <c r="Y5229" s="96"/>
      <c r="Z5229" s="96"/>
    </row>
    <row r="5230" spans="2:26" ht="15" customHeight="1" x14ac:dyDescent="0.2">
      <c r="B5230" s="33" t="s">
        <v>152</v>
      </c>
      <c r="C5230" s="98">
        <v>6202</v>
      </c>
      <c r="D5230" s="96">
        <v>4430</v>
      </c>
      <c r="E5230" s="96">
        <v>1772</v>
      </c>
      <c r="F5230" s="96"/>
      <c r="G5230" s="96"/>
      <c r="H5230" s="33"/>
      <c r="I5230" s="96"/>
      <c r="J5230" s="96"/>
      <c r="K5230" s="96"/>
      <c r="L5230" s="33"/>
      <c r="M5230" s="96"/>
      <c r="N5230" s="96"/>
      <c r="O5230" s="96"/>
      <c r="P5230" s="96"/>
      <c r="Q5230" s="96"/>
      <c r="R5230" s="96"/>
      <c r="S5230" s="96"/>
      <c r="T5230" s="96"/>
      <c r="U5230" s="96"/>
      <c r="V5230" s="96"/>
      <c r="W5230" s="96"/>
      <c r="X5230" s="96"/>
      <c r="Y5230" s="96"/>
      <c r="Z5230" s="96"/>
    </row>
    <row r="5231" spans="2:26" ht="15" customHeight="1" x14ac:dyDescent="0.2">
      <c r="B5231" s="33" t="s">
        <v>155</v>
      </c>
      <c r="C5231" s="98">
        <v>7301</v>
      </c>
      <c r="D5231" s="96">
        <v>5770</v>
      </c>
      <c r="E5231" s="96">
        <v>2086</v>
      </c>
      <c r="F5231" s="96"/>
      <c r="G5231" s="96"/>
      <c r="H5231" s="33"/>
      <c r="I5231" s="96"/>
      <c r="J5231" s="96"/>
      <c r="K5231" s="96"/>
      <c r="L5231" s="33"/>
      <c r="M5231" s="96"/>
      <c r="N5231" s="96"/>
      <c r="O5231" s="96"/>
      <c r="P5231" s="96"/>
      <c r="Q5231" s="96"/>
      <c r="R5231" s="96"/>
      <c r="S5231" s="96"/>
      <c r="T5231" s="96"/>
      <c r="U5231" s="96"/>
      <c r="V5231" s="96"/>
      <c r="W5231" s="96"/>
      <c r="X5231" s="96"/>
      <c r="Y5231" s="96"/>
      <c r="Z5231" s="96"/>
    </row>
    <row r="5232" spans="2:26" ht="15" customHeight="1" x14ac:dyDescent="0.2">
      <c r="B5232" s="33" t="s">
        <v>157</v>
      </c>
      <c r="C5232" s="98">
        <v>3800</v>
      </c>
      <c r="D5232" s="96">
        <v>3600</v>
      </c>
      <c r="E5232" s="96">
        <v>894</v>
      </c>
      <c r="F5232" s="96"/>
      <c r="G5232" s="96"/>
      <c r="H5232" s="33"/>
      <c r="I5232" s="96"/>
      <c r="J5232" s="96"/>
      <c r="K5232" s="96"/>
      <c r="L5232" s="33"/>
      <c r="M5232" s="96"/>
      <c r="N5232" s="96"/>
      <c r="O5232" s="96"/>
      <c r="P5232" s="96"/>
      <c r="Q5232" s="96"/>
      <c r="R5232" s="96"/>
      <c r="S5232" s="96"/>
      <c r="T5232" s="96"/>
      <c r="U5232" s="96"/>
      <c r="V5232" s="96"/>
      <c r="W5232" s="96"/>
      <c r="X5232" s="96"/>
      <c r="Y5232" s="96"/>
      <c r="Z5232" s="96"/>
    </row>
    <row r="5233" spans="1:51" ht="15" customHeight="1" x14ac:dyDescent="0.2">
      <c r="C5233" s="86">
        <f>D5233+E5233</f>
        <v>2002</v>
      </c>
      <c r="D5233" s="86">
        <v>1300</v>
      </c>
      <c r="E5233" s="86">
        <f>D5233*54%</f>
        <v>702</v>
      </c>
    </row>
    <row r="5241" spans="1:51" ht="15" customHeight="1" x14ac:dyDescent="0.2">
      <c r="A5241" s="1" t="s">
        <v>0</v>
      </c>
      <c r="B5241" s="1" t="s">
        <v>1</v>
      </c>
      <c r="C5241" s="2" t="s">
        <v>2</v>
      </c>
      <c r="D5241" s="2" t="s">
        <v>3</v>
      </c>
      <c r="E5241" s="2" t="s">
        <v>4</v>
      </c>
      <c r="F5241" s="2" t="s">
        <v>5</v>
      </c>
      <c r="G5241" s="2" t="s">
        <v>6</v>
      </c>
      <c r="H5241" s="2" t="s">
        <v>7</v>
      </c>
      <c r="I5241" s="2" t="s">
        <v>8</v>
      </c>
      <c r="J5241" s="2" t="s">
        <v>9</v>
      </c>
      <c r="K5241" s="2" t="s">
        <v>10</v>
      </c>
      <c r="L5241" s="2" t="s">
        <v>11</v>
      </c>
      <c r="M5241" s="2" t="s">
        <v>12</v>
      </c>
      <c r="N5241" s="2" t="s">
        <v>13</v>
      </c>
      <c r="O5241" s="2" t="s">
        <v>14</v>
      </c>
      <c r="P5241" s="1" t="s">
        <v>15</v>
      </c>
      <c r="Q5241" s="1" t="s">
        <v>16</v>
      </c>
      <c r="R5241" s="3" t="s">
        <v>17</v>
      </c>
      <c r="S5241" s="3" t="s">
        <v>18</v>
      </c>
      <c r="T5241" s="3" t="s">
        <v>19</v>
      </c>
      <c r="U5241" s="4" t="s">
        <v>20</v>
      </c>
      <c r="V5241" s="3" t="s">
        <v>21</v>
      </c>
      <c r="W5241" s="3" t="s">
        <v>22</v>
      </c>
      <c r="X5241" s="4" t="s">
        <v>23</v>
      </c>
      <c r="Y5241" s="5" t="s">
        <v>24</v>
      </c>
      <c r="Z5241" s="5" t="s">
        <v>25</v>
      </c>
      <c r="AA5241" s="5" t="s">
        <v>26</v>
      </c>
      <c r="AB5241" s="6" t="s">
        <v>27</v>
      </c>
      <c r="AC5241" s="6" t="s">
        <v>28</v>
      </c>
      <c r="AD5241" s="7" t="s">
        <v>29</v>
      </c>
      <c r="AE5241" s="6" t="s">
        <v>30</v>
      </c>
      <c r="AF5241" s="8" t="s">
        <v>31</v>
      </c>
      <c r="AG5241" s="8" t="s">
        <v>32</v>
      </c>
      <c r="AH5241" s="8" t="s">
        <v>33</v>
      </c>
      <c r="AI5241" s="8"/>
      <c r="AJ5241" s="8" t="s">
        <v>34</v>
      </c>
      <c r="AK5241" s="8" t="s">
        <v>35</v>
      </c>
      <c r="AL5241" s="8" t="s">
        <v>36</v>
      </c>
      <c r="AM5241" s="8" t="s">
        <v>37</v>
      </c>
      <c r="AN5241" s="8" t="s">
        <v>38</v>
      </c>
      <c r="AO5241" s="8"/>
      <c r="AP5241" s="9" t="s">
        <v>39</v>
      </c>
      <c r="AQ5241" s="9" t="s">
        <v>40</v>
      </c>
      <c r="AR5241" s="9" t="s">
        <v>33</v>
      </c>
      <c r="AS5241" s="9" t="s">
        <v>32</v>
      </c>
      <c r="AT5241" s="9" t="s">
        <v>41</v>
      </c>
      <c r="AU5241" s="9" t="s">
        <v>42</v>
      </c>
      <c r="AV5241" s="9" t="s">
        <v>43</v>
      </c>
      <c r="AW5241" s="9" t="s">
        <v>44</v>
      </c>
      <c r="AX5241" s="9" t="s">
        <v>45</v>
      </c>
      <c r="AY5241" s="9" t="s">
        <v>46</v>
      </c>
    </row>
    <row r="5242" spans="1:51" ht="15" customHeight="1" x14ac:dyDescent="0.2">
      <c r="A5242" s="11"/>
      <c r="B5242" s="11">
        <v>1</v>
      </c>
      <c r="C5242" s="11" t="s">
        <v>47</v>
      </c>
      <c r="D5242" s="11"/>
      <c r="E5242" s="11"/>
      <c r="F5242" s="11"/>
      <c r="G5242" s="11"/>
      <c r="H5242" s="11"/>
      <c r="I5242" s="11"/>
      <c r="J5242" s="11"/>
      <c r="K5242" s="11"/>
      <c r="L5242" s="11"/>
      <c r="M5242" s="11"/>
      <c r="N5242" s="11"/>
      <c r="O5242" s="11"/>
      <c r="P5242" s="11"/>
      <c r="Q5242" s="11"/>
      <c r="R5242" s="11"/>
      <c r="S5242" s="11"/>
      <c r="T5242" s="11"/>
      <c r="U5242" s="11"/>
      <c r="V5242" s="11"/>
      <c r="W5242" s="11"/>
      <c r="X5242" s="11"/>
      <c r="Y5242" s="11"/>
      <c r="Z5242" s="11"/>
      <c r="AA5242" s="11"/>
      <c r="AB5242" s="11"/>
      <c r="AC5242" s="11"/>
      <c r="AD5242" s="11"/>
      <c r="AE5242" s="11"/>
      <c r="AF5242" s="11"/>
      <c r="AG5242" s="11"/>
      <c r="AH5242" s="11"/>
      <c r="AI5242" s="11"/>
      <c r="AJ5242" s="11"/>
      <c r="AK5242" s="11"/>
      <c r="AL5242" s="11"/>
      <c r="AM5242" s="11"/>
      <c r="AN5242" s="11"/>
      <c r="AO5242" s="11"/>
      <c r="AP5242" s="11"/>
      <c r="AQ5242" s="11"/>
      <c r="AR5242" s="11"/>
      <c r="AS5242" s="11"/>
      <c r="AT5242" s="11"/>
      <c r="AU5242" s="11"/>
      <c r="AV5242" s="11"/>
      <c r="AW5242" s="11"/>
      <c r="AX5242" s="11"/>
      <c r="AY5242" s="11"/>
    </row>
    <row r="5243" spans="1:51" ht="15" customHeight="1" x14ac:dyDescent="0.2">
      <c r="A5243" s="1"/>
      <c r="B5243" s="1"/>
      <c r="C5243" s="13"/>
      <c r="D5243" s="14"/>
      <c r="E5243" s="14"/>
      <c r="F5243" s="14"/>
      <c r="G5243" s="14"/>
      <c r="H5243" s="14"/>
      <c r="I5243" s="14"/>
      <c r="J5243" s="14"/>
      <c r="K5243" s="14"/>
      <c r="L5243" s="14"/>
      <c r="M5243" s="14"/>
      <c r="N5243" s="14"/>
      <c r="O5243" s="14"/>
      <c r="P5243" s="14"/>
      <c r="Q5243" s="14"/>
      <c r="R5243" s="4"/>
      <c r="S5243" s="4"/>
      <c r="T5243" s="4"/>
      <c r="U5243" s="4"/>
      <c r="V5243" s="4"/>
      <c r="W5243" s="4"/>
      <c r="X5243" s="4"/>
      <c r="Y5243" s="4"/>
      <c r="Z5243" s="4"/>
      <c r="AA5243" s="4"/>
      <c r="AB5243" s="8"/>
      <c r="AC5243" s="8"/>
      <c r="AD5243" s="8"/>
      <c r="AE5243" s="8"/>
      <c r="AF5243" s="8"/>
      <c r="AG5243" s="8"/>
      <c r="AH5243" s="8"/>
      <c r="AI5243" s="8"/>
      <c r="AJ5243" s="8"/>
      <c r="AK5243" s="8"/>
      <c r="AL5243" s="8"/>
      <c r="AM5243" s="8"/>
      <c r="AN5243" s="8"/>
      <c r="AO5243" s="8"/>
      <c r="AP5243" s="15"/>
      <c r="AQ5243" s="15"/>
      <c r="AR5243" s="15"/>
      <c r="AS5243" s="15"/>
      <c r="AT5243" s="15"/>
      <c r="AU5243" s="15"/>
      <c r="AV5243" s="15"/>
      <c r="AW5243" s="15"/>
      <c r="AX5243" s="15"/>
      <c r="AY5243" s="15"/>
    </row>
    <row r="5244" spans="1:51" ht="15" customHeight="1" x14ac:dyDescent="0.2">
      <c r="A5244" s="1"/>
      <c r="B5244" s="16"/>
      <c r="C5244" s="310"/>
      <c r="D5244" s="18"/>
      <c r="E5244" s="14"/>
      <c r="F5244" s="14"/>
      <c r="G5244" s="14"/>
      <c r="H5244" s="14"/>
      <c r="I5244" s="14"/>
      <c r="J5244" s="14"/>
      <c r="K5244" s="14"/>
      <c r="L5244" s="14"/>
      <c r="M5244" s="14"/>
      <c r="N5244" s="14"/>
      <c r="O5244" s="14"/>
      <c r="P5244" s="14"/>
      <c r="Q5244" s="14"/>
      <c r="R5244" s="4"/>
      <c r="S5244" s="4"/>
      <c r="T5244" s="4"/>
      <c r="U5244" s="4"/>
      <c r="V5244" s="4"/>
      <c r="W5244" s="4"/>
      <c r="X5244" s="4"/>
      <c r="Y5244" s="4"/>
      <c r="Z5244" s="4"/>
      <c r="AA5244" s="4"/>
      <c r="AB5244" s="8"/>
      <c r="AC5244" s="8"/>
      <c r="AD5244" s="8"/>
      <c r="AE5244" s="8"/>
      <c r="AF5244" s="8"/>
      <c r="AG5244" s="8"/>
      <c r="AH5244" s="8"/>
      <c r="AI5244" s="8"/>
      <c r="AJ5244" s="8"/>
      <c r="AK5244" s="8"/>
      <c r="AL5244" s="8"/>
      <c r="AM5244" s="8"/>
      <c r="AN5244" s="8"/>
      <c r="AO5244" s="8"/>
      <c r="AP5244" s="15"/>
      <c r="AQ5244" s="15"/>
      <c r="AR5244" s="15"/>
      <c r="AS5244" s="15"/>
      <c r="AT5244" s="15"/>
      <c r="AU5244" s="15"/>
      <c r="AV5244" s="15"/>
      <c r="AW5244" s="15"/>
      <c r="AX5244" s="15"/>
      <c r="AY5244" s="15"/>
    </row>
    <row r="5245" spans="1:51" ht="15" customHeight="1" x14ac:dyDescent="0.2">
      <c r="A5245" s="19"/>
      <c r="B5245" s="20">
        <v>2</v>
      </c>
      <c r="C5245" s="293" t="s">
        <v>49</v>
      </c>
      <c r="D5245" s="18"/>
      <c r="E5245" s="14"/>
      <c r="F5245" s="14"/>
      <c r="G5245" s="14"/>
      <c r="H5245" s="14"/>
      <c r="I5245" s="14"/>
      <c r="J5245" s="14"/>
      <c r="K5245" s="14"/>
      <c r="L5245" s="14"/>
      <c r="M5245" s="14"/>
      <c r="N5245" s="14"/>
      <c r="O5245" s="14"/>
      <c r="P5245" s="14"/>
      <c r="Q5245" s="14"/>
      <c r="R5245" s="4"/>
      <c r="S5245" s="4"/>
      <c r="T5245" s="4"/>
      <c r="U5245" s="4"/>
      <c r="V5245" s="4"/>
      <c r="W5245" s="4"/>
      <c r="X5245" s="4"/>
      <c r="Y5245" s="4"/>
      <c r="Z5245" s="4"/>
      <c r="AA5245" s="4"/>
      <c r="AB5245" s="8"/>
      <c r="AC5245" s="8"/>
      <c r="AD5245" s="8"/>
      <c r="AE5245" s="8"/>
      <c r="AF5245" s="8">
        <v>1</v>
      </c>
      <c r="AG5245" s="8">
        <v>1</v>
      </c>
      <c r="AH5245" s="8">
        <v>1</v>
      </c>
      <c r="AI5245" s="8"/>
      <c r="AJ5245" s="8"/>
      <c r="AK5245" s="8"/>
      <c r="AL5245" s="8"/>
      <c r="AM5245" s="8"/>
      <c r="AN5245" s="8"/>
      <c r="AO5245" s="8"/>
      <c r="AP5245" s="15"/>
      <c r="AQ5245" s="15"/>
      <c r="AR5245" s="15"/>
      <c r="AS5245" s="15"/>
      <c r="AT5245" s="15"/>
      <c r="AU5245" s="15"/>
      <c r="AV5245" s="15"/>
      <c r="AW5245" s="15"/>
      <c r="AX5245" s="15"/>
      <c r="AY5245" s="15"/>
    </row>
    <row r="5246" spans="1:51" ht="15" customHeight="1" x14ac:dyDescent="0.2">
      <c r="A5246" s="1"/>
      <c r="B5246" s="16">
        <v>3</v>
      </c>
      <c r="C5246" s="293" t="s">
        <v>54</v>
      </c>
      <c r="D5246" s="18"/>
      <c r="E5246" s="14"/>
      <c r="F5246" s="14"/>
      <c r="G5246" s="14"/>
      <c r="H5246" s="14"/>
      <c r="I5246" s="14"/>
      <c r="J5246" s="14"/>
      <c r="K5246" s="14"/>
      <c r="L5246" s="14"/>
      <c r="M5246" s="14"/>
      <c r="N5246" s="14"/>
      <c r="O5246" s="14"/>
      <c r="P5246" s="14"/>
      <c r="Q5246" s="14"/>
      <c r="R5246" s="4"/>
      <c r="S5246" s="4"/>
      <c r="T5246" s="4"/>
      <c r="U5246" s="4"/>
      <c r="V5246" s="4"/>
      <c r="W5246" s="4"/>
      <c r="X5246" s="4"/>
      <c r="Y5246" s="4"/>
      <c r="Z5246" s="4"/>
      <c r="AA5246" s="4"/>
      <c r="AB5246" s="8">
        <v>4</v>
      </c>
      <c r="AC5246" s="8"/>
      <c r="AD5246" s="8"/>
      <c r="AE5246" s="8"/>
      <c r="AF5246" s="8"/>
      <c r="AG5246" s="8"/>
      <c r="AH5246" s="8"/>
      <c r="AI5246" s="8"/>
      <c r="AJ5246" s="8"/>
      <c r="AK5246" s="8"/>
      <c r="AL5246" s="8"/>
      <c r="AM5246" s="8"/>
      <c r="AN5246" s="8"/>
      <c r="AO5246" s="8"/>
      <c r="AP5246" s="15"/>
      <c r="AQ5246" s="15"/>
      <c r="AR5246" s="15"/>
      <c r="AS5246" s="15"/>
      <c r="AT5246" s="15"/>
      <c r="AU5246" s="15"/>
      <c r="AV5246" s="15"/>
      <c r="AW5246" s="15"/>
      <c r="AX5246" s="15"/>
      <c r="AY5246" s="15"/>
    </row>
    <row r="5247" spans="1:51" ht="15" customHeight="1" x14ac:dyDescent="0.2">
      <c r="A5247" s="1"/>
      <c r="B5247" s="16">
        <v>4</v>
      </c>
      <c r="C5247" s="293" t="s">
        <v>557</v>
      </c>
      <c r="D5247" s="18"/>
      <c r="E5247" s="14"/>
      <c r="F5247" s="14"/>
      <c r="G5247" s="14"/>
      <c r="H5247" s="14"/>
      <c r="I5247" s="14"/>
      <c r="J5247" s="14"/>
      <c r="K5247" s="14"/>
      <c r="L5247" s="14"/>
      <c r="M5247" s="14"/>
      <c r="N5247" s="14"/>
      <c r="O5247" s="14"/>
      <c r="P5247" s="14"/>
      <c r="Q5247" s="14"/>
      <c r="R5247" s="4"/>
      <c r="S5247" s="4"/>
      <c r="T5247" s="4"/>
      <c r="U5247" s="4">
        <v>1</v>
      </c>
      <c r="V5247" s="4"/>
      <c r="W5247" s="4"/>
      <c r="X5247" s="4"/>
      <c r="Y5247" s="4"/>
      <c r="Z5247" s="4"/>
      <c r="AA5247" s="4"/>
      <c r="AB5247" s="8"/>
      <c r="AC5247" s="8"/>
      <c r="AD5247" s="8"/>
      <c r="AE5247" s="8"/>
      <c r="AF5247" s="8"/>
      <c r="AG5247" s="8"/>
      <c r="AH5247" s="8"/>
      <c r="AI5247" s="8"/>
      <c r="AJ5247" s="8">
        <v>1</v>
      </c>
      <c r="AK5247" s="8"/>
      <c r="AL5247" s="8"/>
      <c r="AM5247" s="8"/>
      <c r="AN5247" s="8"/>
      <c r="AO5247" s="8"/>
      <c r="AP5247" s="15"/>
      <c r="AQ5247" s="15"/>
      <c r="AR5247" s="15"/>
      <c r="AS5247" s="15"/>
      <c r="AT5247" s="15"/>
      <c r="AU5247" s="15"/>
      <c r="AV5247" s="15"/>
      <c r="AW5247" s="15"/>
      <c r="AX5247" s="15"/>
      <c r="AY5247" s="15"/>
    </row>
    <row r="5248" spans="1:51" ht="15" customHeight="1" x14ac:dyDescent="0.2">
      <c r="A5248" s="1"/>
      <c r="B5248" s="21">
        <v>5</v>
      </c>
      <c r="C5248" s="293" t="s">
        <v>572</v>
      </c>
      <c r="D5248" s="18">
        <v>5</v>
      </c>
      <c r="E5248" s="14">
        <v>5</v>
      </c>
      <c r="F5248" s="14">
        <v>10</v>
      </c>
      <c r="G5248" s="14"/>
      <c r="H5248" s="14"/>
      <c r="I5248" s="14"/>
      <c r="J5248" s="14"/>
      <c r="K5248" s="14"/>
      <c r="L5248" s="14"/>
      <c r="M5248" s="14"/>
      <c r="N5248" s="14"/>
      <c r="O5248" s="14"/>
      <c r="P5248" s="14"/>
      <c r="Q5248" s="14"/>
      <c r="R5248" s="4"/>
      <c r="S5248" s="4"/>
      <c r="T5248" s="4"/>
      <c r="U5248" s="4"/>
      <c r="V5248" s="4"/>
      <c r="W5248" s="4"/>
      <c r="X5248" s="4"/>
      <c r="Y5248" s="4"/>
      <c r="Z5248" s="4"/>
      <c r="AA5248" s="4"/>
      <c r="AB5248" s="8"/>
      <c r="AC5248" s="8"/>
      <c r="AD5248" s="8"/>
      <c r="AE5248" s="8"/>
      <c r="AF5248" s="8"/>
      <c r="AG5248" s="8"/>
      <c r="AH5248" s="8"/>
      <c r="AI5248" s="8"/>
      <c r="AJ5248" s="8"/>
      <c r="AK5248" s="8"/>
      <c r="AL5248" s="8"/>
      <c r="AM5248" s="8"/>
      <c r="AN5248" s="8"/>
      <c r="AO5248" s="8"/>
      <c r="AP5248" s="15"/>
      <c r="AQ5248" s="15"/>
      <c r="AR5248" s="15"/>
      <c r="AS5248" s="15"/>
      <c r="AT5248" s="15"/>
      <c r="AU5248" s="15"/>
      <c r="AV5248" s="15"/>
      <c r="AW5248" s="15"/>
      <c r="AX5248" s="15"/>
      <c r="AY5248" s="15"/>
    </row>
    <row r="5249" spans="1:51" ht="15" customHeight="1" x14ac:dyDescent="0.2">
      <c r="A5249" s="22"/>
      <c r="B5249" s="23">
        <v>6</v>
      </c>
      <c r="C5249" s="293" t="s">
        <v>573</v>
      </c>
      <c r="D5249" s="18">
        <v>10</v>
      </c>
      <c r="E5249" s="14">
        <v>10</v>
      </c>
      <c r="F5249" s="14">
        <v>6</v>
      </c>
      <c r="G5249" s="14"/>
      <c r="H5249" s="14"/>
      <c r="I5249" s="14"/>
      <c r="J5249" s="14"/>
      <c r="K5249" s="14"/>
      <c r="L5249" s="14"/>
      <c r="M5249" s="14"/>
      <c r="N5249" s="14"/>
      <c r="O5249" s="14"/>
      <c r="P5249" s="14"/>
      <c r="Q5249" s="14"/>
      <c r="R5249" s="4"/>
      <c r="S5249" s="4"/>
      <c r="T5249" s="4"/>
      <c r="U5249" s="4"/>
      <c r="V5249" s="4"/>
      <c r="W5249" s="4"/>
      <c r="X5249" s="4"/>
      <c r="Y5249" s="4"/>
      <c r="Z5249" s="4"/>
      <c r="AA5249" s="4"/>
      <c r="AB5249" s="8"/>
      <c r="AC5249" s="8"/>
      <c r="AD5249" s="8"/>
      <c r="AE5249" s="8"/>
      <c r="AF5249" s="8"/>
      <c r="AG5249" s="8"/>
      <c r="AH5249" s="8"/>
      <c r="AI5249" s="8"/>
      <c r="AJ5249" s="8"/>
      <c r="AK5249" s="8"/>
      <c r="AL5249" s="8"/>
      <c r="AM5249" s="8"/>
      <c r="AN5249" s="8"/>
      <c r="AO5249" s="8"/>
      <c r="AP5249" s="15"/>
      <c r="AQ5249" s="15"/>
      <c r="AR5249" s="15"/>
      <c r="AS5249" s="15"/>
      <c r="AT5249" s="15"/>
      <c r="AU5249" s="15"/>
      <c r="AV5249" s="15"/>
      <c r="AW5249" s="15"/>
      <c r="AX5249" s="15"/>
      <c r="AY5249" s="15"/>
    </row>
    <row r="5250" spans="1:51" ht="15" customHeight="1" x14ac:dyDescent="0.2">
      <c r="A5250" s="24"/>
      <c r="B5250" s="25"/>
      <c r="C5250" s="293" t="s">
        <v>535</v>
      </c>
      <c r="D5250" s="18"/>
      <c r="E5250" s="14"/>
      <c r="F5250" s="14"/>
      <c r="G5250" s="14"/>
      <c r="H5250" s="14"/>
      <c r="I5250" s="14"/>
      <c r="J5250" s="14"/>
      <c r="K5250" s="14"/>
      <c r="L5250" s="14"/>
      <c r="M5250" s="14"/>
      <c r="N5250" s="14"/>
      <c r="O5250" s="14"/>
      <c r="P5250" s="14"/>
      <c r="Q5250" s="14"/>
      <c r="R5250" s="4"/>
      <c r="S5250" s="4"/>
      <c r="T5250" s="4"/>
      <c r="U5250" s="4"/>
      <c r="V5250" s="4"/>
      <c r="W5250" s="4"/>
      <c r="X5250" s="4"/>
      <c r="Y5250" s="4"/>
      <c r="Z5250" s="4"/>
      <c r="AA5250" s="4"/>
      <c r="AB5250" s="8">
        <v>10</v>
      </c>
      <c r="AC5250" s="8"/>
      <c r="AD5250" s="8"/>
      <c r="AE5250" s="8"/>
      <c r="AF5250" s="8"/>
      <c r="AG5250" s="8"/>
      <c r="AH5250" s="8"/>
      <c r="AI5250" s="8"/>
      <c r="AJ5250" s="8"/>
      <c r="AK5250" s="8"/>
      <c r="AL5250" s="8"/>
      <c r="AM5250" s="8"/>
      <c r="AN5250" s="8"/>
      <c r="AO5250" s="8"/>
      <c r="AP5250" s="15"/>
      <c r="AQ5250" s="15"/>
      <c r="AR5250" s="15"/>
      <c r="AS5250" s="15"/>
      <c r="AT5250" s="15"/>
      <c r="AU5250" s="9"/>
      <c r="AV5250" s="15"/>
      <c r="AW5250" s="15"/>
      <c r="AX5250" s="15"/>
      <c r="AY5250" s="15"/>
    </row>
    <row r="5251" spans="1:51" ht="15" customHeight="1" x14ac:dyDescent="0.2">
      <c r="A5251" s="1"/>
      <c r="B5251" s="24"/>
      <c r="C5251" s="17"/>
      <c r="D5251" s="18"/>
      <c r="E5251" s="14"/>
      <c r="F5251" s="14"/>
      <c r="G5251" s="14"/>
      <c r="H5251" s="14"/>
      <c r="I5251" s="14"/>
      <c r="J5251" s="14"/>
      <c r="K5251" s="14"/>
      <c r="L5251" s="14"/>
      <c r="M5251" s="14"/>
      <c r="N5251" s="14"/>
      <c r="O5251" s="14"/>
      <c r="P5251" s="14"/>
      <c r="Q5251" s="14"/>
      <c r="R5251" s="4"/>
      <c r="S5251" s="4"/>
      <c r="T5251" s="4"/>
      <c r="U5251" s="4"/>
      <c r="V5251" s="4"/>
      <c r="W5251" s="4"/>
      <c r="X5251" s="4"/>
      <c r="Y5251" s="4"/>
      <c r="Z5251" s="4"/>
      <c r="AA5251" s="4"/>
      <c r="AB5251" s="8"/>
      <c r="AC5251" s="8"/>
      <c r="AD5251" s="8"/>
      <c r="AE5251" s="8"/>
      <c r="AF5251" s="8"/>
      <c r="AG5251" s="8"/>
      <c r="AH5251" s="8"/>
      <c r="AI5251" s="8"/>
      <c r="AJ5251" s="8"/>
      <c r="AK5251" s="8"/>
      <c r="AL5251" s="8"/>
      <c r="AM5251" s="8"/>
      <c r="AN5251" s="8"/>
      <c r="AO5251" s="8"/>
      <c r="AP5251" s="15"/>
      <c r="AQ5251" s="15"/>
      <c r="AR5251" s="15"/>
      <c r="AS5251" s="15"/>
      <c r="AT5251" s="15"/>
      <c r="AU5251" s="15"/>
      <c r="AV5251" s="15"/>
      <c r="AW5251" s="15"/>
      <c r="AX5251" s="15"/>
      <c r="AY5251" s="15"/>
    </row>
    <row r="5252" spans="1:51" ht="15" customHeight="1" x14ac:dyDescent="0.2">
      <c r="A5252" s="1"/>
      <c r="B5252" s="26">
        <v>7</v>
      </c>
      <c r="C5252" s="293" t="s">
        <v>55</v>
      </c>
      <c r="D5252" s="18"/>
      <c r="E5252" s="14"/>
      <c r="F5252" s="14"/>
      <c r="G5252" s="14"/>
      <c r="H5252" s="14"/>
      <c r="I5252" s="14"/>
      <c r="J5252" s="14"/>
      <c r="K5252" s="14">
        <v>2</v>
      </c>
      <c r="L5252" s="14"/>
      <c r="M5252" s="14"/>
      <c r="N5252" s="14"/>
      <c r="O5252" s="14"/>
      <c r="P5252" s="14"/>
      <c r="Q5252" s="14"/>
      <c r="R5252" s="4"/>
      <c r="S5252" s="4"/>
      <c r="T5252" s="4"/>
      <c r="U5252" s="4"/>
      <c r="V5252" s="4"/>
      <c r="W5252" s="4"/>
      <c r="X5252" s="4"/>
      <c r="Y5252" s="4"/>
      <c r="Z5252" s="4"/>
      <c r="AA5252" s="4"/>
      <c r="AB5252" s="8"/>
      <c r="AC5252" s="8"/>
      <c r="AD5252" s="8"/>
      <c r="AE5252" s="8"/>
      <c r="AF5252" s="8"/>
      <c r="AG5252" s="8"/>
      <c r="AH5252" s="8"/>
      <c r="AI5252" s="8"/>
      <c r="AJ5252" s="8"/>
      <c r="AK5252" s="8"/>
      <c r="AL5252" s="8"/>
      <c r="AM5252" s="8"/>
      <c r="AN5252" s="8"/>
      <c r="AO5252" s="8"/>
      <c r="AP5252" s="15"/>
      <c r="AQ5252" s="15"/>
      <c r="AR5252" s="15"/>
      <c r="AS5252" s="15"/>
      <c r="AT5252" s="15"/>
      <c r="AU5252" s="15"/>
      <c r="AV5252" s="15"/>
      <c r="AW5252" s="15"/>
      <c r="AX5252" s="15"/>
      <c r="AY5252" s="15"/>
    </row>
    <row r="5253" spans="1:51" ht="15" customHeight="1" x14ac:dyDescent="0.2">
      <c r="A5253" s="1"/>
      <c r="B5253" s="26">
        <v>8</v>
      </c>
      <c r="C5253" s="27"/>
      <c r="D5253" s="18"/>
      <c r="E5253" s="14"/>
      <c r="F5253" s="14"/>
      <c r="G5253" s="14"/>
      <c r="H5253" s="14"/>
      <c r="I5253" s="14"/>
      <c r="J5253" s="14"/>
      <c r="K5253" s="14"/>
      <c r="L5253" s="14"/>
      <c r="M5253" s="14"/>
      <c r="N5253" s="14"/>
      <c r="O5253" s="14"/>
      <c r="P5253" s="14"/>
      <c r="Q5253" s="14"/>
      <c r="R5253" s="4"/>
      <c r="S5253" s="4"/>
      <c r="T5253" s="4"/>
      <c r="U5253" s="4"/>
      <c r="V5253" s="4"/>
      <c r="W5253" s="4"/>
      <c r="X5253" s="4"/>
      <c r="Y5253" s="4"/>
      <c r="Z5253" s="4"/>
      <c r="AA5253" s="4"/>
      <c r="AB5253" s="8"/>
      <c r="AC5253" s="8"/>
      <c r="AD5253" s="8"/>
      <c r="AE5253" s="8"/>
      <c r="AF5253" s="8"/>
      <c r="AG5253" s="8"/>
      <c r="AH5253" s="8"/>
      <c r="AI5253" s="8"/>
      <c r="AJ5253" s="8"/>
      <c r="AK5253" s="8"/>
      <c r="AL5253" s="8"/>
      <c r="AM5253" s="8"/>
      <c r="AN5253" s="8"/>
      <c r="AO5253" s="8"/>
      <c r="AP5253" s="15"/>
      <c r="AQ5253" s="15"/>
      <c r="AR5253" s="15"/>
      <c r="AS5253" s="15"/>
      <c r="AT5253" s="15"/>
      <c r="AU5253" s="15"/>
      <c r="AV5253" s="15"/>
      <c r="AW5253" s="15"/>
      <c r="AX5253" s="15"/>
      <c r="AY5253" s="15"/>
    </row>
    <row r="5254" spans="1:51" ht="15" customHeight="1" x14ac:dyDescent="0.2">
      <c r="A5254" s="1"/>
      <c r="B5254" s="26">
        <v>9</v>
      </c>
      <c r="C5254" s="17"/>
      <c r="D5254" s="18"/>
      <c r="E5254" s="14"/>
      <c r="F5254" s="14"/>
      <c r="G5254" s="14"/>
      <c r="H5254" s="14"/>
      <c r="I5254" s="14"/>
      <c r="J5254" s="14"/>
      <c r="K5254" s="14"/>
      <c r="L5254" s="14"/>
      <c r="M5254" s="14"/>
      <c r="N5254" s="14"/>
      <c r="O5254" s="14"/>
      <c r="P5254" s="14"/>
      <c r="Q5254" s="14"/>
      <c r="R5254" s="4"/>
      <c r="S5254" s="4"/>
      <c r="T5254" s="4"/>
      <c r="U5254" s="4"/>
      <c r="V5254" s="4"/>
      <c r="W5254" s="4"/>
      <c r="X5254" s="4"/>
      <c r="Y5254" s="4"/>
      <c r="Z5254" s="4"/>
      <c r="AA5254" s="4"/>
      <c r="AB5254" s="8"/>
      <c r="AC5254" s="8"/>
      <c r="AD5254" s="8"/>
      <c r="AE5254" s="8"/>
      <c r="AF5254" s="8"/>
      <c r="AG5254" s="8"/>
      <c r="AH5254" s="8"/>
      <c r="AI5254" s="8"/>
      <c r="AJ5254" s="8"/>
      <c r="AK5254" s="8"/>
      <c r="AL5254" s="8"/>
      <c r="AM5254" s="8"/>
      <c r="AN5254" s="8"/>
      <c r="AO5254" s="8"/>
      <c r="AP5254" s="15"/>
      <c r="AQ5254" s="15"/>
      <c r="AR5254" s="15"/>
      <c r="AS5254" s="15"/>
      <c r="AT5254" s="15"/>
      <c r="AU5254" s="15"/>
      <c r="AV5254" s="15"/>
      <c r="AW5254" s="15"/>
      <c r="AX5254" s="15"/>
      <c r="AY5254" s="15"/>
    </row>
    <row r="5255" spans="1:51" ht="15" customHeight="1" x14ac:dyDescent="0.2">
      <c r="A5255" s="1"/>
      <c r="B5255" s="24"/>
      <c r="C5255" s="17"/>
      <c r="D5255" s="18"/>
      <c r="E5255" s="14"/>
      <c r="F5255" s="14"/>
      <c r="G5255" s="14"/>
      <c r="H5255" s="14"/>
      <c r="I5255" s="14"/>
      <c r="J5255" s="14"/>
      <c r="K5255" s="14"/>
      <c r="L5255" s="14"/>
      <c r="M5255" s="14"/>
      <c r="N5255" s="14"/>
      <c r="O5255" s="14"/>
      <c r="P5255" s="14"/>
      <c r="Q5255" s="14"/>
      <c r="R5255" s="4"/>
      <c r="S5255" s="4"/>
      <c r="T5255" s="4"/>
      <c r="U5255" s="4"/>
      <c r="V5255" s="4"/>
      <c r="W5255" s="4"/>
      <c r="X5255" s="4"/>
      <c r="Y5255" s="4"/>
      <c r="Z5255" s="4"/>
      <c r="AA5255" s="4"/>
      <c r="AB5255" s="8"/>
      <c r="AC5255" s="28"/>
      <c r="AD5255" s="8"/>
      <c r="AE5255" s="8"/>
      <c r="AF5255" s="8"/>
      <c r="AG5255" s="8"/>
      <c r="AH5255" s="8"/>
      <c r="AI5255" s="8"/>
      <c r="AJ5255" s="8"/>
      <c r="AK5255" s="8"/>
      <c r="AL5255" s="8"/>
      <c r="AM5255" s="8"/>
      <c r="AN5255" s="8"/>
      <c r="AO5255" s="8"/>
      <c r="AP5255" s="15"/>
      <c r="AQ5255" s="15"/>
      <c r="AR5255" s="15"/>
      <c r="AS5255" s="15"/>
      <c r="AT5255" s="15"/>
      <c r="AU5255" s="15"/>
      <c r="AV5255" s="15"/>
      <c r="AW5255" s="15"/>
      <c r="AX5255" s="15"/>
      <c r="AY5255" s="15"/>
    </row>
    <row r="5256" spans="1:51" ht="15" customHeight="1" x14ac:dyDescent="0.2">
      <c r="A5256" s="22"/>
      <c r="B5256" s="29">
        <v>10</v>
      </c>
      <c r="C5256" s="17"/>
      <c r="D5256" s="18"/>
      <c r="E5256" s="14"/>
      <c r="F5256" s="14"/>
      <c r="G5256" s="14"/>
      <c r="H5256" s="14"/>
      <c r="I5256" s="14"/>
      <c r="J5256" s="14"/>
      <c r="K5256" s="14"/>
      <c r="L5256" s="14"/>
      <c r="M5256" s="14"/>
      <c r="N5256" s="14"/>
      <c r="O5256" s="14"/>
      <c r="P5256" s="14"/>
      <c r="Q5256" s="14"/>
      <c r="R5256" s="4"/>
      <c r="S5256" s="4"/>
      <c r="T5256" s="4"/>
      <c r="U5256" s="4"/>
      <c r="V5256" s="4"/>
      <c r="W5256" s="4"/>
      <c r="X5256" s="4"/>
      <c r="Y5256" s="4"/>
      <c r="Z5256" s="4"/>
      <c r="AA5256" s="4"/>
      <c r="AB5256" s="8"/>
      <c r="AC5256" s="8"/>
      <c r="AD5256" s="8"/>
      <c r="AE5256" s="8"/>
      <c r="AF5256" s="8"/>
      <c r="AG5256" s="8"/>
      <c r="AH5256" s="8"/>
      <c r="AI5256" s="8"/>
      <c r="AJ5256" s="8"/>
      <c r="AK5256" s="8"/>
      <c r="AL5256" s="8"/>
      <c r="AM5256" s="8"/>
      <c r="AN5256" s="8"/>
      <c r="AO5256" s="8"/>
      <c r="AP5256" s="15"/>
      <c r="AQ5256" s="15"/>
      <c r="AR5256" s="15"/>
      <c r="AS5256" s="15"/>
      <c r="AT5256" s="15"/>
      <c r="AU5256" s="15"/>
      <c r="AV5256" s="15"/>
      <c r="AW5256" s="15"/>
      <c r="AX5256" s="15"/>
      <c r="AY5256" s="15"/>
    </row>
    <row r="5257" spans="1:51" ht="15" customHeight="1" x14ac:dyDescent="0.2">
      <c r="A5257" s="1"/>
      <c r="B5257" s="30">
        <v>11</v>
      </c>
      <c r="C5257" s="17"/>
      <c r="D5257" s="18"/>
      <c r="E5257" s="14"/>
      <c r="F5257" s="14"/>
      <c r="G5257" s="14"/>
      <c r="H5257" s="14"/>
      <c r="I5257" s="14"/>
      <c r="J5257" s="14"/>
      <c r="K5257" s="14"/>
      <c r="L5257" s="14"/>
      <c r="M5257" s="14"/>
      <c r="N5257" s="14"/>
      <c r="O5257" s="14"/>
      <c r="P5257" s="14"/>
      <c r="Q5257" s="14"/>
      <c r="R5257" s="4"/>
      <c r="S5257" s="4"/>
      <c r="T5257" s="4"/>
      <c r="U5257" s="4"/>
      <c r="V5257" s="4"/>
      <c r="W5257" s="4"/>
      <c r="X5257" s="4"/>
      <c r="Y5257" s="4"/>
      <c r="Z5257" s="4"/>
      <c r="AA5257" s="4"/>
      <c r="AB5257" s="8"/>
      <c r="AC5257" s="8"/>
      <c r="AD5257" s="8"/>
      <c r="AE5257" s="8"/>
      <c r="AF5257" s="8"/>
      <c r="AG5257" s="8"/>
      <c r="AH5257" s="8"/>
      <c r="AI5257" s="8"/>
      <c r="AJ5257" s="8"/>
      <c r="AK5257" s="8"/>
      <c r="AL5257" s="8"/>
      <c r="AM5257" s="8"/>
      <c r="AN5257" s="8"/>
      <c r="AO5257" s="8"/>
      <c r="AP5257" s="15"/>
      <c r="AQ5257" s="15"/>
      <c r="AR5257" s="15"/>
      <c r="AS5257" s="15"/>
      <c r="AT5257" s="15"/>
      <c r="AU5257" s="15"/>
      <c r="AV5257" s="15"/>
      <c r="AW5257" s="15"/>
      <c r="AX5257" s="15"/>
      <c r="AY5257" s="15"/>
    </row>
    <row r="5258" spans="1:51" ht="15" customHeight="1" x14ac:dyDescent="0.2">
      <c r="A5258" s="1"/>
      <c r="B5258" s="31">
        <v>12</v>
      </c>
      <c r="C5258" s="17"/>
      <c r="D5258" s="18"/>
      <c r="E5258" s="14"/>
      <c r="F5258" s="14"/>
      <c r="G5258" s="14"/>
      <c r="H5258" s="14"/>
      <c r="I5258" s="14"/>
      <c r="J5258" s="14"/>
      <c r="K5258" s="14"/>
      <c r="L5258" s="14"/>
      <c r="M5258" s="14"/>
      <c r="N5258" s="14"/>
      <c r="O5258" s="14"/>
      <c r="P5258" s="14"/>
      <c r="Q5258" s="14"/>
      <c r="R5258" s="4"/>
      <c r="S5258" s="4"/>
      <c r="T5258" s="4"/>
      <c r="U5258" s="4"/>
      <c r="V5258" s="4"/>
      <c r="W5258" s="4"/>
      <c r="X5258" s="4"/>
      <c r="Y5258" s="4"/>
      <c r="Z5258" s="4"/>
      <c r="AA5258" s="4"/>
      <c r="AB5258" s="8"/>
      <c r="AC5258" s="8"/>
      <c r="AD5258" s="8"/>
      <c r="AE5258" s="8"/>
      <c r="AF5258" s="8"/>
      <c r="AG5258" s="8"/>
      <c r="AH5258" s="8"/>
      <c r="AI5258" s="8"/>
      <c r="AJ5258" s="8"/>
      <c r="AK5258" s="8"/>
      <c r="AL5258" s="8"/>
      <c r="AM5258" s="8"/>
      <c r="AN5258" s="8"/>
      <c r="AO5258" s="8"/>
      <c r="AP5258" s="15"/>
      <c r="AQ5258" s="15"/>
      <c r="AR5258" s="15"/>
      <c r="AS5258" s="15"/>
      <c r="AT5258" s="9"/>
      <c r="AU5258" s="15"/>
      <c r="AV5258" s="15"/>
      <c r="AW5258" s="15"/>
      <c r="AX5258" s="15"/>
      <c r="AY5258" s="15"/>
    </row>
    <row r="5259" spans="1:51" ht="15" customHeight="1" x14ac:dyDescent="0.2">
      <c r="A5259" s="1"/>
      <c r="B5259" s="31">
        <v>13</v>
      </c>
      <c r="C5259" s="17" t="s">
        <v>61</v>
      </c>
      <c r="D5259" s="18"/>
      <c r="E5259" s="14"/>
      <c r="F5259" s="14"/>
      <c r="G5259" s="14"/>
      <c r="H5259" s="14"/>
      <c r="I5259" s="14"/>
      <c r="J5259" s="14"/>
      <c r="K5259" s="14"/>
      <c r="L5259" s="14"/>
      <c r="M5259" s="14"/>
      <c r="N5259" s="14"/>
      <c r="O5259" s="14"/>
      <c r="P5259" s="14"/>
      <c r="Q5259" s="14"/>
      <c r="R5259" s="4"/>
      <c r="S5259" s="4"/>
      <c r="T5259" s="4"/>
      <c r="U5259" s="4"/>
      <c r="V5259" s="4"/>
      <c r="W5259" s="4"/>
      <c r="X5259" s="4"/>
      <c r="Y5259" s="4"/>
      <c r="Z5259" s="4"/>
      <c r="AA5259" s="4"/>
      <c r="AB5259" s="8"/>
      <c r="AC5259" s="8"/>
      <c r="AD5259" s="8"/>
      <c r="AE5259" s="8"/>
      <c r="AF5259" s="8"/>
      <c r="AG5259" s="8"/>
      <c r="AH5259" s="8"/>
      <c r="AI5259" s="8"/>
      <c r="AJ5259" s="8"/>
      <c r="AK5259" s="8"/>
      <c r="AL5259" s="8"/>
      <c r="AM5259" s="8"/>
      <c r="AN5259" s="8"/>
      <c r="AO5259" s="8"/>
      <c r="AP5259" s="15"/>
      <c r="AQ5259" s="15"/>
      <c r="AR5259" s="15"/>
      <c r="AS5259" s="15"/>
      <c r="AT5259" s="15"/>
      <c r="AU5259" s="15"/>
      <c r="AV5259" s="15"/>
      <c r="AW5259" s="15"/>
      <c r="AX5259" s="15"/>
      <c r="AY5259" s="15"/>
    </row>
    <row r="5260" spans="1:51" ht="15" customHeight="1" x14ac:dyDescent="0.2">
      <c r="A5260" s="1"/>
      <c r="B5260" s="31">
        <v>14</v>
      </c>
      <c r="C5260" s="293" t="s">
        <v>62</v>
      </c>
      <c r="D5260" s="18"/>
      <c r="E5260" s="14"/>
      <c r="F5260" s="14"/>
      <c r="G5260" s="14"/>
      <c r="H5260" s="14"/>
      <c r="I5260" s="14"/>
      <c r="J5260" s="14"/>
      <c r="K5260" s="14"/>
      <c r="L5260" s="14"/>
      <c r="M5260" s="14"/>
      <c r="N5260" s="14"/>
      <c r="O5260" s="14"/>
      <c r="P5260" s="14">
        <v>1</v>
      </c>
      <c r="Q5260" s="14"/>
      <c r="R5260" s="4"/>
      <c r="S5260" s="4"/>
      <c r="T5260" s="4"/>
      <c r="U5260" s="4"/>
      <c r="V5260" s="4"/>
      <c r="W5260" s="4"/>
      <c r="X5260" s="4"/>
      <c r="Y5260" s="4"/>
      <c r="Z5260" s="4"/>
      <c r="AA5260" s="4"/>
      <c r="AB5260" s="8">
        <v>5</v>
      </c>
      <c r="AC5260" s="8"/>
      <c r="AD5260" s="8"/>
      <c r="AE5260" s="8"/>
      <c r="AF5260" s="8"/>
      <c r="AG5260" s="8">
        <v>1</v>
      </c>
      <c r="AH5260" s="8">
        <v>1</v>
      </c>
      <c r="AI5260" s="8"/>
      <c r="AJ5260" s="8"/>
      <c r="AK5260" s="8"/>
      <c r="AL5260" s="8"/>
      <c r="AM5260" s="8"/>
      <c r="AN5260" s="8"/>
      <c r="AO5260" s="8"/>
      <c r="AP5260" s="15"/>
      <c r="AQ5260" s="15"/>
      <c r="AR5260" s="15"/>
      <c r="AS5260" s="15"/>
      <c r="AT5260" s="15"/>
      <c r="AU5260" s="15"/>
      <c r="AV5260" s="15"/>
      <c r="AW5260" s="15"/>
      <c r="AX5260" s="15"/>
      <c r="AY5260" s="15"/>
    </row>
    <row r="5261" spans="1:51" ht="15" customHeight="1" x14ac:dyDescent="0.2">
      <c r="A5261" s="1"/>
      <c r="B5261" s="31">
        <v>15</v>
      </c>
      <c r="C5261" s="293" t="s">
        <v>63</v>
      </c>
      <c r="D5261" s="18"/>
      <c r="E5261" s="14"/>
      <c r="F5261" s="14"/>
      <c r="G5261" s="14"/>
      <c r="H5261" s="14"/>
      <c r="I5261" s="14"/>
      <c r="J5261" s="14"/>
      <c r="K5261" s="14"/>
      <c r="L5261" s="14"/>
      <c r="M5261" s="14"/>
      <c r="N5261" s="14"/>
      <c r="O5261" s="14"/>
      <c r="P5261" s="14"/>
      <c r="Q5261" s="14"/>
      <c r="R5261" s="4"/>
      <c r="S5261" s="4"/>
      <c r="T5261" s="4"/>
      <c r="U5261" s="4"/>
      <c r="V5261" s="4"/>
      <c r="W5261" s="4"/>
      <c r="X5261" s="4"/>
      <c r="Y5261" s="4"/>
      <c r="Z5261" s="4"/>
      <c r="AA5261" s="4"/>
      <c r="AB5261" s="8">
        <v>8</v>
      </c>
      <c r="AC5261" s="8"/>
      <c r="AD5261" s="8"/>
      <c r="AE5261" s="8"/>
      <c r="AF5261" s="8"/>
      <c r="AG5261" s="8"/>
      <c r="AH5261" s="8"/>
      <c r="AI5261" s="8"/>
      <c r="AJ5261" s="8"/>
      <c r="AK5261" s="8"/>
      <c r="AL5261" s="8"/>
      <c r="AM5261" s="8"/>
      <c r="AN5261" s="8"/>
      <c r="AO5261" s="8"/>
      <c r="AP5261" s="15"/>
      <c r="AQ5261" s="15"/>
      <c r="AR5261" s="15"/>
      <c r="AS5261" s="15"/>
      <c r="AT5261" s="15"/>
      <c r="AU5261" s="9"/>
      <c r="AV5261" s="15"/>
      <c r="AW5261" s="15"/>
      <c r="AX5261" s="15"/>
      <c r="AY5261" s="15"/>
    </row>
    <row r="5262" spans="1:51" ht="15" customHeight="1" x14ac:dyDescent="0.2">
      <c r="A5262" s="1"/>
      <c r="B5262" s="31">
        <v>16</v>
      </c>
      <c r="C5262" s="17" t="s">
        <v>64</v>
      </c>
      <c r="D5262" s="18"/>
      <c r="E5262" s="14"/>
      <c r="F5262" s="14"/>
      <c r="G5262" s="14"/>
      <c r="H5262" s="14"/>
      <c r="I5262" s="14"/>
      <c r="J5262" s="14"/>
      <c r="K5262" s="14"/>
      <c r="L5262" s="14"/>
      <c r="M5262" s="14"/>
      <c r="N5262" s="14"/>
      <c r="O5262" s="14"/>
      <c r="P5262" s="14"/>
      <c r="Q5262" s="14"/>
      <c r="R5262" s="4"/>
      <c r="S5262" s="4"/>
      <c r="T5262" s="4"/>
      <c r="U5262" s="4"/>
      <c r="V5262" s="4"/>
      <c r="W5262" s="4"/>
      <c r="X5262" s="4"/>
      <c r="Y5262" s="4"/>
      <c r="Z5262" s="4"/>
      <c r="AA5262" s="4"/>
      <c r="AB5262" s="8"/>
      <c r="AC5262" s="8"/>
      <c r="AD5262" s="8"/>
      <c r="AE5262" s="8"/>
      <c r="AF5262" s="8"/>
      <c r="AG5262" s="8"/>
      <c r="AH5262" s="8"/>
      <c r="AI5262" s="8"/>
      <c r="AJ5262" s="8"/>
      <c r="AK5262" s="8"/>
      <c r="AL5262" s="8"/>
      <c r="AM5262" s="8"/>
      <c r="AN5262" s="8"/>
      <c r="AO5262" s="8"/>
      <c r="AP5262" s="15"/>
      <c r="AQ5262" s="15"/>
      <c r="AR5262" s="15"/>
      <c r="AS5262" s="15"/>
      <c r="AT5262" s="15"/>
      <c r="AU5262" s="15"/>
      <c r="AV5262" s="15"/>
      <c r="AW5262" s="15"/>
      <c r="AX5262" s="15"/>
      <c r="AY5262" s="15"/>
    </row>
    <row r="5263" spans="1:51" ht="15" customHeight="1" x14ac:dyDescent="0.2">
      <c r="A5263" s="1"/>
      <c r="B5263" s="31">
        <v>17</v>
      </c>
      <c r="C5263" s="293" t="s">
        <v>65</v>
      </c>
      <c r="D5263" s="18">
        <v>6</v>
      </c>
      <c r="E5263" s="14">
        <v>6</v>
      </c>
      <c r="F5263" s="14">
        <v>3</v>
      </c>
      <c r="G5263" s="14">
        <v>2</v>
      </c>
      <c r="H5263" s="14"/>
      <c r="I5263" s="14"/>
      <c r="J5263" s="14"/>
      <c r="K5263" s="14"/>
      <c r="L5263" s="14"/>
      <c r="M5263" s="14"/>
      <c r="N5263" s="14"/>
      <c r="O5263" s="14"/>
      <c r="P5263" s="14"/>
      <c r="Q5263" s="14"/>
      <c r="R5263" s="4"/>
      <c r="S5263" s="4"/>
      <c r="T5263" s="4"/>
      <c r="U5263" s="4"/>
      <c r="V5263" s="4"/>
      <c r="W5263" s="4"/>
      <c r="X5263" s="4"/>
      <c r="Y5263" s="4"/>
      <c r="Z5263" s="4"/>
      <c r="AA5263" s="4"/>
      <c r="AB5263" s="8"/>
      <c r="AC5263" s="8"/>
      <c r="AD5263" s="8"/>
      <c r="AE5263" s="8"/>
      <c r="AF5263" s="8"/>
      <c r="AG5263" s="8"/>
      <c r="AH5263" s="8"/>
      <c r="AI5263" s="8"/>
      <c r="AJ5263" s="8">
        <v>1</v>
      </c>
      <c r="AK5263" s="8">
        <v>2</v>
      </c>
      <c r="AL5263" s="8">
        <v>2</v>
      </c>
      <c r="AM5263" s="8"/>
      <c r="AN5263" s="8"/>
      <c r="AO5263" s="8">
        <v>2</v>
      </c>
      <c r="AP5263" s="15"/>
      <c r="AQ5263" s="15"/>
      <c r="AR5263" s="15"/>
      <c r="AS5263" s="15"/>
      <c r="AT5263" s="15"/>
      <c r="AU5263" s="15"/>
      <c r="AV5263" s="15"/>
      <c r="AW5263" s="15"/>
      <c r="AX5263" s="15"/>
      <c r="AY5263" s="15"/>
    </row>
    <row r="5264" spans="1:51" ht="15" customHeight="1" x14ac:dyDescent="0.2">
      <c r="B5264" s="31">
        <v>18</v>
      </c>
      <c r="C5264" s="17" t="s">
        <v>66</v>
      </c>
      <c r="D5264" s="18"/>
      <c r="E5264" s="14"/>
      <c r="F5264" s="14"/>
      <c r="G5264" s="14"/>
      <c r="H5264" s="14"/>
      <c r="I5264" s="14"/>
      <c r="J5264" s="14"/>
      <c r="K5264" s="32"/>
      <c r="L5264" s="14"/>
      <c r="M5264" s="14"/>
      <c r="N5264" s="14"/>
      <c r="O5264" s="14"/>
      <c r="P5264" s="14"/>
      <c r="Q5264" s="14"/>
      <c r="R5264" s="4"/>
      <c r="S5264" s="4"/>
      <c r="T5264" s="4"/>
      <c r="U5264" s="4"/>
      <c r="V5264" s="4"/>
      <c r="W5264" s="4"/>
      <c r="X5264" s="4"/>
      <c r="Y5264" s="4"/>
      <c r="Z5264" s="4"/>
      <c r="AA5264" s="4"/>
      <c r="AB5264" s="8"/>
      <c r="AC5264" s="8"/>
      <c r="AD5264" s="8"/>
      <c r="AE5264" s="8"/>
      <c r="AF5264" s="8"/>
      <c r="AG5264" s="8"/>
      <c r="AH5264" s="8"/>
      <c r="AI5264" s="8"/>
      <c r="AJ5264" s="8"/>
      <c r="AK5264" s="8"/>
      <c r="AL5264" s="8"/>
      <c r="AM5264" s="8"/>
      <c r="AN5264" s="8"/>
      <c r="AO5264" s="8"/>
      <c r="AP5264" s="15"/>
      <c r="AQ5264" s="15"/>
      <c r="AR5264" s="15"/>
      <c r="AS5264" s="15"/>
      <c r="AT5264" s="15"/>
      <c r="AU5264" s="15"/>
      <c r="AV5264" s="15"/>
      <c r="AW5264" s="15"/>
      <c r="AX5264" s="15"/>
      <c r="AY5264" s="15"/>
    </row>
    <row r="5265" spans="1:51" ht="15" customHeight="1" x14ac:dyDescent="0.2">
      <c r="A5265" s="329"/>
      <c r="B5265" s="31">
        <v>19</v>
      </c>
      <c r="C5265" s="17" t="s">
        <v>68</v>
      </c>
      <c r="D5265" s="18"/>
      <c r="E5265" s="14"/>
      <c r="F5265" s="14"/>
      <c r="G5265" s="14"/>
      <c r="H5265" s="14"/>
      <c r="I5265" s="14"/>
      <c r="J5265" s="14"/>
      <c r="K5265" s="14"/>
      <c r="L5265" s="14"/>
      <c r="M5265" s="14"/>
      <c r="N5265" s="14"/>
      <c r="O5265" s="14"/>
      <c r="P5265" s="14"/>
      <c r="Q5265" s="14"/>
      <c r="R5265" s="4"/>
      <c r="S5265" s="4"/>
      <c r="T5265" s="4"/>
      <c r="U5265" s="4"/>
      <c r="V5265" s="4"/>
      <c r="W5265" s="4"/>
      <c r="X5265" s="4"/>
      <c r="Y5265" s="4"/>
      <c r="Z5265" s="4"/>
      <c r="AA5265" s="4"/>
      <c r="AB5265" s="8"/>
      <c r="AC5265" s="8"/>
      <c r="AD5265" s="8"/>
      <c r="AE5265" s="8"/>
      <c r="AF5265" s="8"/>
      <c r="AG5265" s="8"/>
      <c r="AH5265" s="8"/>
      <c r="AI5265" s="34"/>
      <c r="AJ5265" s="8"/>
      <c r="AK5265" s="8"/>
      <c r="AL5265" s="8"/>
      <c r="AM5265" s="8"/>
      <c r="AN5265" s="8"/>
      <c r="AO5265" s="8"/>
      <c r="AP5265" s="15"/>
      <c r="AQ5265" s="15"/>
      <c r="AR5265" s="15"/>
      <c r="AS5265" s="15"/>
      <c r="AT5265" s="15"/>
      <c r="AU5265" s="15"/>
      <c r="AV5265" s="15"/>
      <c r="AW5265" s="15"/>
      <c r="AX5265" s="15"/>
      <c r="AY5265" s="15"/>
    </row>
    <row r="5266" spans="1:51" ht="15" customHeight="1" x14ac:dyDescent="0.2">
      <c r="A5266" s="1"/>
      <c r="B5266" s="31">
        <v>20</v>
      </c>
      <c r="C5266" s="17" t="s">
        <v>69</v>
      </c>
      <c r="D5266" s="35"/>
      <c r="E5266" s="14"/>
      <c r="F5266" s="14"/>
      <c r="G5266" s="14"/>
      <c r="H5266" s="14"/>
      <c r="I5266" s="14"/>
      <c r="J5266" s="14"/>
      <c r="K5266" s="14"/>
      <c r="L5266" s="14"/>
      <c r="M5266" s="14"/>
      <c r="N5266" s="14"/>
      <c r="O5266" s="14"/>
      <c r="P5266" s="14"/>
      <c r="Q5266" s="14"/>
      <c r="R5266" s="4"/>
      <c r="S5266" s="4"/>
      <c r="T5266" s="4"/>
      <c r="U5266" s="4"/>
      <c r="V5266" s="4"/>
      <c r="W5266" s="4"/>
      <c r="X5266" s="4"/>
      <c r="Y5266" s="4"/>
      <c r="Z5266" s="4"/>
      <c r="AA5266" s="4"/>
      <c r="AB5266" s="8"/>
      <c r="AC5266" s="8"/>
      <c r="AD5266" s="8"/>
      <c r="AE5266" s="8"/>
      <c r="AF5266" s="8"/>
      <c r="AG5266" s="8"/>
      <c r="AH5266" s="8"/>
      <c r="AI5266" s="8"/>
      <c r="AJ5266" s="8"/>
      <c r="AK5266" s="8"/>
      <c r="AL5266" s="8"/>
      <c r="AM5266" s="8"/>
      <c r="AN5266" s="8"/>
      <c r="AO5266" s="8"/>
      <c r="AP5266" s="15"/>
      <c r="AQ5266" s="15"/>
      <c r="AR5266" s="15"/>
      <c r="AS5266" s="15"/>
      <c r="AT5266" s="15"/>
      <c r="AU5266" s="15"/>
      <c r="AV5266" s="15"/>
      <c r="AW5266" s="15"/>
      <c r="AX5266" s="15"/>
      <c r="AY5266" s="15"/>
    </row>
    <row r="5267" spans="1:51" ht="15" customHeight="1" x14ac:dyDescent="0.2">
      <c r="A5267" s="1"/>
      <c r="B5267" s="31">
        <v>21</v>
      </c>
      <c r="C5267" s="293" t="s">
        <v>70</v>
      </c>
      <c r="D5267" s="18"/>
      <c r="E5267" s="14"/>
      <c r="F5267" s="14"/>
      <c r="G5267" s="14"/>
      <c r="H5267" s="14"/>
      <c r="I5267" s="14"/>
      <c r="J5267" s="14"/>
      <c r="K5267" s="14"/>
      <c r="L5267" s="14"/>
      <c r="M5267" s="14"/>
      <c r="N5267" s="14"/>
      <c r="O5267" s="14"/>
      <c r="P5267" s="14"/>
      <c r="Q5267" s="14"/>
      <c r="R5267" s="4"/>
      <c r="S5267" s="4"/>
      <c r="T5267" s="4"/>
      <c r="U5267" s="4"/>
      <c r="V5267" s="4"/>
      <c r="W5267" s="4"/>
      <c r="X5267" s="4"/>
      <c r="Y5267" s="4"/>
      <c r="Z5267" s="4"/>
      <c r="AA5267" s="4"/>
      <c r="AB5267" s="8"/>
      <c r="AC5267" s="8"/>
      <c r="AD5267" s="8"/>
      <c r="AE5267" s="8"/>
      <c r="AF5267" s="8"/>
      <c r="AG5267" s="8"/>
      <c r="AH5267" s="8"/>
      <c r="AI5267" s="8"/>
      <c r="AJ5267" s="8">
        <v>1</v>
      </c>
      <c r="AK5267" s="8"/>
      <c r="AL5267" s="8"/>
      <c r="AM5267" s="8"/>
      <c r="AN5267" s="8"/>
      <c r="AO5267" s="8"/>
      <c r="AP5267" s="15"/>
      <c r="AQ5267" s="15"/>
      <c r="AR5267" s="15"/>
      <c r="AS5267" s="15"/>
      <c r="AT5267" s="15"/>
      <c r="AU5267" s="15"/>
      <c r="AV5267" s="15"/>
      <c r="AW5267" s="15"/>
      <c r="AX5267" s="15"/>
      <c r="AY5267" s="15"/>
    </row>
    <row r="5268" spans="1:51" ht="15" customHeight="1" x14ac:dyDescent="0.2">
      <c r="A5268" s="1"/>
      <c r="B5268" s="31">
        <v>22</v>
      </c>
      <c r="C5268" s="17" t="s">
        <v>71</v>
      </c>
      <c r="D5268" s="18"/>
      <c r="E5268" s="14"/>
      <c r="F5268" s="14"/>
      <c r="G5268" s="14"/>
      <c r="H5268" s="14"/>
      <c r="I5268" s="14"/>
      <c r="J5268" s="14"/>
      <c r="K5268" s="14"/>
      <c r="L5268" s="14"/>
      <c r="M5268" s="14"/>
      <c r="N5268" s="14"/>
      <c r="O5268" s="14"/>
      <c r="P5268" s="14"/>
      <c r="Q5268" s="14"/>
      <c r="R5268" s="4"/>
      <c r="S5268" s="4"/>
      <c r="T5268" s="4"/>
      <c r="U5268" s="4"/>
      <c r="V5268" s="4"/>
      <c r="W5268" s="4"/>
      <c r="X5268" s="4"/>
      <c r="Y5268" s="4"/>
      <c r="Z5268" s="4"/>
      <c r="AA5268" s="4"/>
      <c r="AB5268" s="8"/>
      <c r="AC5268" s="8"/>
      <c r="AD5268" s="8"/>
      <c r="AE5268" s="8"/>
      <c r="AF5268" s="8"/>
      <c r="AG5268" s="8"/>
      <c r="AH5268" s="8"/>
      <c r="AI5268" s="8"/>
      <c r="AJ5268" s="8"/>
      <c r="AK5268" s="8"/>
      <c r="AL5268" s="8"/>
      <c r="AM5268" s="8"/>
      <c r="AN5268" s="8"/>
      <c r="AO5268" s="8"/>
      <c r="AP5268" s="15"/>
      <c r="AQ5268" s="15"/>
      <c r="AR5268" s="15"/>
      <c r="AS5268" s="15"/>
      <c r="AT5268" s="15"/>
      <c r="AU5268" s="15"/>
      <c r="AV5268" s="15"/>
      <c r="AW5268" s="15"/>
      <c r="AX5268" s="15"/>
      <c r="AY5268" s="15"/>
    </row>
    <row r="5269" spans="1:51" ht="15" customHeight="1" x14ac:dyDescent="0.2">
      <c r="A5269" s="1"/>
      <c r="B5269" s="31">
        <v>23</v>
      </c>
      <c r="C5269" s="17" t="s">
        <v>72</v>
      </c>
      <c r="D5269" s="18"/>
      <c r="E5269" s="14"/>
      <c r="F5269" s="14"/>
      <c r="G5269" s="14"/>
      <c r="H5269" s="14"/>
      <c r="I5269" s="14"/>
      <c r="J5269" s="14"/>
      <c r="K5269" s="14"/>
      <c r="L5269" s="14"/>
      <c r="M5269" s="36"/>
      <c r="N5269" s="14"/>
      <c r="O5269" s="14"/>
      <c r="P5269" s="14"/>
      <c r="Q5269" s="14"/>
      <c r="R5269" s="4"/>
      <c r="S5269" s="4"/>
      <c r="T5269" s="4"/>
      <c r="U5269" s="4"/>
      <c r="V5269" s="4"/>
      <c r="W5269" s="4"/>
      <c r="X5269" s="4"/>
      <c r="Y5269" s="4"/>
      <c r="Z5269" s="4"/>
      <c r="AA5269" s="4"/>
      <c r="AB5269" s="8"/>
      <c r="AC5269" s="8"/>
      <c r="AD5269" s="8"/>
      <c r="AE5269" s="8"/>
      <c r="AF5269" s="8"/>
      <c r="AG5269" s="8"/>
      <c r="AH5269" s="8"/>
      <c r="AI5269" s="8"/>
      <c r="AJ5269" s="8"/>
      <c r="AK5269" s="8"/>
      <c r="AL5269" s="8"/>
      <c r="AM5269" s="8"/>
      <c r="AN5269" s="8"/>
      <c r="AO5269" s="8"/>
      <c r="AP5269" s="15"/>
      <c r="AQ5269" s="15"/>
      <c r="AR5269" s="15"/>
      <c r="AS5269" s="15"/>
      <c r="AT5269" s="15"/>
      <c r="AU5269" s="15"/>
      <c r="AV5269" s="15"/>
      <c r="AW5269" s="15"/>
      <c r="AX5269" s="15"/>
      <c r="AY5269" s="15"/>
    </row>
    <row r="5270" spans="1:51" ht="15" customHeight="1" x14ac:dyDescent="0.2">
      <c r="A5270" s="1"/>
      <c r="B5270" s="31">
        <v>24</v>
      </c>
      <c r="C5270" s="293" t="s">
        <v>73</v>
      </c>
      <c r="D5270" s="18"/>
      <c r="E5270" s="14"/>
      <c r="F5270" s="14"/>
      <c r="G5270" s="14"/>
      <c r="H5270" s="14"/>
      <c r="I5270" s="14"/>
      <c r="J5270" s="14"/>
      <c r="K5270" s="14">
        <v>2</v>
      </c>
      <c r="L5270" s="14"/>
      <c r="M5270" s="14"/>
      <c r="N5270" s="14"/>
      <c r="O5270" s="14"/>
      <c r="P5270" s="14"/>
      <c r="Q5270" s="14"/>
      <c r="R5270" s="4"/>
      <c r="S5270" s="4"/>
      <c r="T5270" s="4"/>
      <c r="U5270" s="4">
        <v>1</v>
      </c>
      <c r="V5270" s="4"/>
      <c r="W5270" s="4"/>
      <c r="X5270" s="4"/>
      <c r="Y5270" s="4"/>
      <c r="Z5270" s="4"/>
      <c r="AA5270" s="4"/>
      <c r="AB5270" s="8"/>
      <c r="AC5270" s="8"/>
      <c r="AD5270" s="8"/>
      <c r="AE5270" s="8"/>
      <c r="AF5270" s="8"/>
      <c r="AG5270" s="8"/>
      <c r="AH5270" s="8"/>
      <c r="AI5270" s="8"/>
      <c r="AJ5270" s="8"/>
      <c r="AK5270" s="8"/>
      <c r="AL5270" s="8"/>
      <c r="AM5270" s="8"/>
      <c r="AN5270" s="8"/>
      <c r="AO5270" s="8"/>
      <c r="AP5270" s="15"/>
      <c r="AQ5270" s="15"/>
      <c r="AR5270" s="15"/>
      <c r="AS5270" s="15"/>
      <c r="AT5270" s="15"/>
      <c r="AU5270" s="15"/>
      <c r="AV5270" s="15"/>
      <c r="AW5270" s="15"/>
      <c r="AX5270" s="15"/>
      <c r="AY5270" s="15"/>
    </row>
    <row r="5271" spans="1:51" ht="15" customHeight="1" x14ac:dyDescent="0.2">
      <c r="A5271" s="1"/>
      <c r="B5271" s="31">
        <v>25</v>
      </c>
      <c r="C5271" s="17" t="s">
        <v>74</v>
      </c>
      <c r="D5271" s="18"/>
      <c r="E5271" s="14"/>
      <c r="F5271" s="14"/>
      <c r="G5271" s="14"/>
      <c r="H5271" s="14"/>
      <c r="I5271" s="14"/>
      <c r="J5271" s="14"/>
      <c r="K5271" s="14"/>
      <c r="L5271" s="14"/>
      <c r="M5271" s="14"/>
      <c r="N5271" s="14"/>
      <c r="O5271" s="14"/>
      <c r="P5271" s="14"/>
      <c r="Q5271" s="14"/>
      <c r="R5271" s="4"/>
      <c r="S5271" s="4"/>
      <c r="T5271" s="4"/>
      <c r="U5271" s="4"/>
      <c r="V5271" s="4"/>
      <c r="W5271" s="4"/>
      <c r="X5271" s="4"/>
      <c r="Y5271" s="4"/>
      <c r="Z5271" s="4"/>
      <c r="AA5271" s="4"/>
      <c r="AB5271" s="8"/>
      <c r="AC5271" s="8"/>
      <c r="AD5271" s="8"/>
      <c r="AE5271" s="8"/>
      <c r="AF5271" s="8"/>
      <c r="AG5271" s="8"/>
      <c r="AH5271" s="8"/>
      <c r="AI5271" s="8"/>
      <c r="AJ5271" s="8"/>
      <c r="AK5271" s="8"/>
      <c r="AL5271" s="8"/>
      <c r="AM5271" s="8"/>
      <c r="AN5271" s="8"/>
      <c r="AO5271" s="8"/>
      <c r="AP5271" s="15"/>
      <c r="AQ5271" s="15"/>
      <c r="AR5271" s="15"/>
      <c r="AS5271" s="15"/>
      <c r="AT5271" s="15"/>
      <c r="AU5271" s="15"/>
      <c r="AV5271" s="15"/>
      <c r="AW5271" s="15"/>
      <c r="AX5271" s="15"/>
      <c r="AY5271" s="15"/>
    </row>
    <row r="5272" spans="1:51" ht="15" customHeight="1" x14ac:dyDescent="0.2">
      <c r="A5272" s="1"/>
      <c r="B5272" s="31">
        <v>26</v>
      </c>
      <c r="C5272" s="17" t="s">
        <v>75</v>
      </c>
      <c r="D5272" s="18"/>
      <c r="E5272" s="14"/>
      <c r="F5272" s="14"/>
      <c r="G5272" s="14"/>
      <c r="H5272" s="14"/>
      <c r="I5272" s="14"/>
      <c r="J5272" s="14"/>
      <c r="K5272" s="14"/>
      <c r="L5272" s="14"/>
      <c r="M5272" s="14"/>
      <c r="N5272" s="14"/>
      <c r="O5272" s="14"/>
      <c r="P5272" s="14"/>
      <c r="Q5272" s="14"/>
      <c r="R5272" s="4"/>
      <c r="S5272" s="4"/>
      <c r="T5272" s="4"/>
      <c r="U5272" s="4"/>
      <c r="V5272" s="4"/>
      <c r="W5272" s="4"/>
      <c r="X5272" s="4"/>
      <c r="Y5272" s="4"/>
      <c r="Z5272" s="4"/>
      <c r="AA5272" s="4"/>
      <c r="AB5272" s="8"/>
      <c r="AC5272" s="8"/>
      <c r="AD5272" s="8"/>
      <c r="AE5272" s="8"/>
      <c r="AF5272" s="8"/>
      <c r="AG5272" s="8"/>
      <c r="AH5272" s="8"/>
      <c r="AI5272" s="8"/>
      <c r="AJ5272" s="8"/>
      <c r="AK5272" s="8"/>
      <c r="AL5272" s="8"/>
      <c r="AM5272" s="8"/>
      <c r="AN5272" s="8"/>
      <c r="AO5272" s="8"/>
      <c r="AP5272" s="15"/>
      <c r="AQ5272" s="15"/>
      <c r="AR5272" s="15"/>
      <c r="AS5272" s="15"/>
      <c r="AT5272" s="15"/>
      <c r="AU5272" s="15"/>
      <c r="AV5272" s="15"/>
      <c r="AW5272" s="15"/>
      <c r="AX5272" s="15"/>
      <c r="AY5272" s="15"/>
    </row>
    <row r="5273" spans="1:51" ht="15" customHeight="1" x14ac:dyDescent="0.2">
      <c r="A5273" s="1"/>
      <c r="B5273" s="31">
        <v>27</v>
      </c>
      <c r="C5273" s="17" t="s">
        <v>76</v>
      </c>
      <c r="D5273" s="18"/>
      <c r="E5273" s="14"/>
      <c r="F5273" s="14"/>
      <c r="G5273" s="14"/>
      <c r="H5273" s="14"/>
      <c r="I5273" s="14"/>
      <c r="J5273" s="14"/>
      <c r="K5273" s="14"/>
      <c r="L5273" s="14"/>
      <c r="M5273" s="14"/>
      <c r="N5273" s="14"/>
      <c r="O5273" s="14"/>
      <c r="P5273" s="14"/>
      <c r="Q5273" s="14"/>
      <c r="R5273" s="4"/>
      <c r="S5273" s="4"/>
      <c r="T5273" s="4"/>
      <c r="U5273" s="4"/>
      <c r="V5273" s="4"/>
      <c r="W5273" s="4"/>
      <c r="X5273" s="4"/>
      <c r="Y5273" s="4"/>
      <c r="Z5273" s="4"/>
      <c r="AA5273" s="4"/>
      <c r="AB5273" s="8"/>
      <c r="AC5273" s="8"/>
      <c r="AD5273" s="8"/>
      <c r="AE5273" s="8"/>
      <c r="AF5273" s="8"/>
      <c r="AG5273" s="8"/>
      <c r="AH5273" s="8"/>
      <c r="AI5273" s="8"/>
      <c r="AJ5273" s="8"/>
      <c r="AK5273" s="8"/>
      <c r="AL5273" s="8"/>
      <c r="AM5273" s="8"/>
      <c r="AN5273" s="8"/>
      <c r="AO5273" s="8"/>
      <c r="AP5273" s="15"/>
      <c r="AQ5273" s="15"/>
      <c r="AR5273" s="15"/>
      <c r="AS5273" s="15"/>
      <c r="AT5273" s="15"/>
      <c r="AU5273" s="15"/>
      <c r="AV5273" s="15"/>
      <c r="AW5273" s="15"/>
      <c r="AX5273" s="15"/>
      <c r="AY5273" s="15"/>
    </row>
    <row r="5274" spans="1:51" ht="15" customHeight="1" x14ac:dyDescent="0.2">
      <c r="A5274" s="1"/>
      <c r="B5274" s="31">
        <v>28</v>
      </c>
      <c r="C5274" s="293" t="s">
        <v>77</v>
      </c>
      <c r="D5274" s="18">
        <v>4</v>
      </c>
      <c r="E5274" s="14">
        <v>4</v>
      </c>
      <c r="F5274" s="14"/>
      <c r="G5274" s="14"/>
      <c r="H5274" s="14"/>
      <c r="I5274" s="14"/>
      <c r="J5274" s="14"/>
      <c r="K5274" s="14"/>
      <c r="L5274" s="14"/>
      <c r="M5274" s="14"/>
      <c r="N5274" s="14"/>
      <c r="O5274" s="14"/>
      <c r="P5274" s="14"/>
      <c r="Q5274" s="14"/>
      <c r="R5274" s="4"/>
      <c r="S5274" s="4"/>
      <c r="T5274" s="4"/>
      <c r="U5274" s="4"/>
      <c r="V5274" s="4"/>
      <c r="W5274" s="4"/>
      <c r="X5274" s="4"/>
      <c r="Y5274" s="4"/>
      <c r="Z5274" s="4"/>
      <c r="AA5274" s="4"/>
      <c r="AB5274" s="8">
        <v>7</v>
      </c>
      <c r="AC5274" s="8"/>
      <c r="AD5274" s="8"/>
      <c r="AE5274" s="8"/>
      <c r="AF5274" s="8"/>
      <c r="AG5274" s="8"/>
      <c r="AH5274" s="8"/>
      <c r="AI5274" s="8"/>
      <c r="AJ5274" s="8"/>
      <c r="AK5274" s="8"/>
      <c r="AL5274" s="8"/>
      <c r="AM5274" s="8"/>
      <c r="AN5274" s="8"/>
      <c r="AO5274" s="8"/>
      <c r="AP5274" s="15"/>
      <c r="AQ5274" s="15"/>
      <c r="AR5274" s="15"/>
      <c r="AS5274" s="15"/>
      <c r="AT5274" s="15"/>
      <c r="AU5274" s="15"/>
      <c r="AV5274" s="15"/>
      <c r="AW5274" s="15"/>
      <c r="AX5274" s="15"/>
      <c r="AY5274" s="15"/>
    </row>
    <row r="5275" spans="1:51" ht="15" customHeight="1" x14ac:dyDescent="0.2">
      <c r="A5275" s="1"/>
      <c r="B5275" s="31">
        <v>29</v>
      </c>
      <c r="C5275" s="293" t="s">
        <v>78</v>
      </c>
      <c r="D5275" s="18">
        <v>6</v>
      </c>
      <c r="E5275" s="14"/>
      <c r="F5275" s="14"/>
      <c r="G5275" s="14"/>
      <c r="H5275" s="14">
        <v>4</v>
      </c>
      <c r="I5275" s="14"/>
      <c r="J5275" s="14"/>
      <c r="K5275" s="14">
        <v>1</v>
      </c>
      <c r="L5275" s="14"/>
      <c r="M5275" s="14"/>
      <c r="N5275" s="14"/>
      <c r="O5275" s="14"/>
      <c r="P5275" s="14"/>
      <c r="Q5275" s="14"/>
      <c r="R5275" s="4"/>
      <c r="S5275" s="4"/>
      <c r="T5275" s="4"/>
      <c r="U5275" s="4"/>
      <c r="V5275" s="4"/>
      <c r="W5275" s="4"/>
      <c r="X5275" s="4"/>
      <c r="Y5275" s="4"/>
      <c r="Z5275" s="4"/>
      <c r="AA5275" s="4"/>
      <c r="AB5275" s="8"/>
      <c r="AC5275" s="8"/>
      <c r="AD5275" s="8"/>
      <c r="AE5275" s="8"/>
      <c r="AF5275" s="8"/>
      <c r="AG5275" s="8"/>
      <c r="AH5275" s="8"/>
      <c r="AI5275" s="8"/>
      <c r="AJ5275" s="8"/>
      <c r="AK5275" s="8"/>
      <c r="AL5275" s="8"/>
      <c r="AM5275" s="8"/>
      <c r="AN5275" s="8"/>
      <c r="AO5275" s="8"/>
      <c r="AP5275" s="15"/>
      <c r="AQ5275" s="15"/>
      <c r="AR5275" s="15"/>
      <c r="AS5275" s="15"/>
      <c r="AT5275" s="15"/>
      <c r="AU5275" s="15"/>
      <c r="AV5275" s="15"/>
      <c r="AW5275" s="15"/>
      <c r="AX5275" s="15"/>
      <c r="AY5275" s="15"/>
    </row>
    <row r="5276" spans="1:51" ht="15" customHeight="1" x14ac:dyDescent="0.2">
      <c r="A5276" s="1"/>
      <c r="B5276" s="37"/>
      <c r="C5276" s="17" t="s">
        <v>529</v>
      </c>
      <c r="D5276" s="18"/>
      <c r="E5276" s="14"/>
      <c r="F5276" s="14"/>
      <c r="G5276" s="14"/>
      <c r="H5276" s="14"/>
      <c r="I5276" s="14"/>
      <c r="J5276" s="14"/>
      <c r="K5276" s="14"/>
      <c r="L5276" s="14"/>
      <c r="M5276" s="14"/>
      <c r="N5276" s="14"/>
      <c r="O5276" s="14"/>
      <c r="P5276" s="14"/>
      <c r="Q5276" s="14"/>
      <c r="R5276" s="4"/>
      <c r="S5276" s="4"/>
      <c r="T5276" s="4"/>
      <c r="U5276" s="4"/>
      <c r="V5276" s="4"/>
      <c r="W5276" s="4"/>
      <c r="X5276" s="4"/>
      <c r="Y5276" s="4"/>
      <c r="Z5276" s="4"/>
      <c r="AA5276" s="4"/>
      <c r="AB5276" s="8"/>
      <c r="AC5276" s="8"/>
      <c r="AD5276" s="8"/>
      <c r="AE5276" s="8"/>
      <c r="AF5276" s="8"/>
      <c r="AG5276" s="8"/>
      <c r="AH5276" s="8"/>
      <c r="AI5276" s="8"/>
      <c r="AJ5276" s="8"/>
      <c r="AK5276" s="8"/>
      <c r="AL5276" s="8"/>
      <c r="AM5276" s="8"/>
      <c r="AN5276" s="8"/>
      <c r="AO5276" s="8"/>
      <c r="AP5276" s="15"/>
      <c r="AQ5276" s="15"/>
      <c r="AR5276" s="15"/>
      <c r="AS5276" s="15"/>
      <c r="AT5276" s="15"/>
      <c r="AU5276" s="15"/>
      <c r="AV5276" s="15"/>
      <c r="AW5276" s="15"/>
      <c r="AX5276" s="15"/>
      <c r="AY5276" s="15"/>
    </row>
    <row r="5277" spans="1:51" ht="15" customHeight="1" x14ac:dyDescent="0.2">
      <c r="A5277" s="1"/>
      <c r="B5277" s="38"/>
      <c r="C5277" s="17" t="s">
        <v>531</v>
      </c>
      <c r="D5277" s="18"/>
      <c r="E5277" s="14"/>
      <c r="F5277" s="14"/>
      <c r="G5277" s="14"/>
      <c r="H5277" s="14"/>
      <c r="I5277" s="14"/>
      <c r="J5277" s="14"/>
      <c r="K5277" s="14"/>
      <c r="L5277" s="14"/>
      <c r="M5277" s="14"/>
      <c r="N5277" s="14"/>
      <c r="O5277" s="14"/>
      <c r="P5277" s="14"/>
      <c r="Q5277" s="14"/>
      <c r="R5277" s="4"/>
      <c r="S5277" s="4"/>
      <c r="T5277" s="4"/>
      <c r="U5277" s="4"/>
      <c r="V5277" s="4"/>
      <c r="W5277" s="4"/>
      <c r="X5277" s="4"/>
      <c r="Y5277" s="4"/>
      <c r="Z5277" s="4"/>
      <c r="AA5277" s="4"/>
      <c r="AB5277" s="8"/>
      <c r="AC5277" s="8"/>
      <c r="AD5277" s="8"/>
      <c r="AE5277" s="8"/>
      <c r="AF5277" s="8"/>
      <c r="AG5277" s="8"/>
      <c r="AH5277" s="8"/>
      <c r="AI5277" s="8"/>
      <c r="AJ5277" s="8"/>
      <c r="AK5277" s="8"/>
      <c r="AL5277" s="8"/>
      <c r="AM5277" s="8"/>
      <c r="AN5277" s="8"/>
      <c r="AO5277" s="8"/>
      <c r="AP5277" s="15"/>
      <c r="AQ5277" s="15"/>
      <c r="AR5277" s="15"/>
      <c r="AS5277" s="15"/>
      <c r="AT5277" s="15"/>
      <c r="AU5277" s="15"/>
      <c r="AV5277" s="15"/>
      <c r="AW5277" s="15"/>
      <c r="AX5277" s="15"/>
      <c r="AY5277" s="15"/>
    </row>
    <row r="5278" spans="1:51" ht="15" customHeight="1" x14ac:dyDescent="0.2">
      <c r="A5278" s="1"/>
      <c r="B5278" s="39">
        <v>30</v>
      </c>
      <c r="C5278" s="293" t="s">
        <v>80</v>
      </c>
      <c r="D5278" s="18"/>
      <c r="E5278" s="14"/>
      <c r="F5278" s="14"/>
      <c r="G5278" s="14"/>
      <c r="H5278" s="14"/>
      <c r="I5278" s="14"/>
      <c r="J5278" s="14"/>
      <c r="K5278" s="14">
        <v>6</v>
      </c>
      <c r="L5278" s="14"/>
      <c r="M5278" s="14"/>
      <c r="N5278" s="14">
        <v>1</v>
      </c>
      <c r="O5278" s="14"/>
      <c r="P5278" s="14"/>
      <c r="Q5278" s="14"/>
      <c r="R5278" s="4"/>
      <c r="S5278" s="4"/>
      <c r="T5278" s="4"/>
      <c r="U5278" s="4">
        <v>4</v>
      </c>
      <c r="V5278" s="4"/>
      <c r="W5278" s="4"/>
      <c r="X5278" s="4"/>
      <c r="Y5278" s="5"/>
      <c r="Z5278" s="5"/>
      <c r="AA5278" s="5"/>
      <c r="AB5278" s="8"/>
      <c r="AC5278" s="8"/>
      <c r="AD5278" s="8"/>
      <c r="AE5278" s="8"/>
      <c r="AF5278" s="8"/>
      <c r="AG5278" s="8"/>
      <c r="AH5278" s="8"/>
      <c r="AI5278" s="8"/>
      <c r="AJ5278" s="8"/>
      <c r="AK5278" s="8"/>
      <c r="AL5278" s="8"/>
      <c r="AM5278" s="8"/>
      <c r="AN5278" s="8"/>
      <c r="AO5278" s="8"/>
      <c r="AP5278" s="15"/>
      <c r="AQ5278" s="15"/>
      <c r="AR5278" s="15"/>
      <c r="AS5278" s="15"/>
      <c r="AT5278" s="15"/>
      <c r="AU5278" s="15"/>
      <c r="AV5278" s="15"/>
      <c r="AW5278" s="15"/>
      <c r="AX5278" s="15"/>
      <c r="AY5278" s="15"/>
    </row>
    <row r="5279" spans="1:51" ht="15" customHeight="1" x14ac:dyDescent="0.2">
      <c r="A5279" s="1"/>
      <c r="B5279" s="39">
        <v>31</v>
      </c>
      <c r="C5279" s="293" t="s">
        <v>81</v>
      </c>
      <c r="D5279" s="18"/>
      <c r="E5279" s="14"/>
      <c r="F5279" s="14"/>
      <c r="G5279" s="14"/>
      <c r="H5279" s="14"/>
      <c r="I5279" s="14"/>
      <c r="J5279" s="14"/>
      <c r="K5279" s="14"/>
      <c r="L5279" s="14"/>
      <c r="M5279" s="14"/>
      <c r="N5279" s="14"/>
      <c r="O5279" s="14"/>
      <c r="P5279" s="14"/>
      <c r="Q5279" s="14"/>
      <c r="R5279" s="4"/>
      <c r="S5279" s="4"/>
      <c r="T5279" s="4"/>
      <c r="U5279" s="4">
        <v>1</v>
      </c>
      <c r="V5279" s="4"/>
      <c r="W5279" s="4"/>
      <c r="X5279" s="4"/>
      <c r="Y5279" s="4"/>
      <c r="Z5279" s="4"/>
      <c r="AA5279" s="4"/>
      <c r="AB5279" s="8"/>
      <c r="AC5279" s="8"/>
      <c r="AD5279" s="8"/>
      <c r="AE5279" s="8"/>
      <c r="AF5279" s="8"/>
      <c r="AG5279" s="8"/>
      <c r="AH5279" s="8"/>
      <c r="AI5279" s="8"/>
      <c r="AJ5279" s="8"/>
      <c r="AK5279" s="8"/>
      <c r="AL5279" s="8"/>
      <c r="AM5279" s="8"/>
      <c r="AN5279" s="8"/>
      <c r="AO5279" s="8"/>
      <c r="AP5279" s="15"/>
      <c r="AQ5279" s="15"/>
      <c r="AR5279" s="15"/>
      <c r="AS5279" s="15"/>
      <c r="AT5279" s="15"/>
      <c r="AU5279" s="15"/>
      <c r="AV5279" s="15"/>
      <c r="AW5279" s="15"/>
      <c r="AX5279" s="15"/>
      <c r="AY5279" s="15"/>
    </row>
    <row r="5280" spans="1:51" ht="15" customHeight="1" x14ac:dyDescent="0.2">
      <c r="A5280" s="1"/>
      <c r="B5280" s="39">
        <v>32</v>
      </c>
      <c r="C5280" s="17" t="s">
        <v>82</v>
      </c>
      <c r="D5280" s="18"/>
      <c r="E5280" s="14"/>
      <c r="F5280" s="14"/>
      <c r="G5280" s="14"/>
      <c r="H5280" s="14"/>
      <c r="I5280" s="14"/>
      <c r="J5280" s="14"/>
      <c r="K5280" s="14"/>
      <c r="L5280" s="14"/>
      <c r="M5280" s="14"/>
      <c r="N5280" s="14"/>
      <c r="O5280" s="14"/>
      <c r="P5280" s="14"/>
      <c r="Q5280" s="14"/>
      <c r="R5280" s="4"/>
      <c r="S5280" s="4"/>
      <c r="T5280" s="4"/>
      <c r="U5280" s="4"/>
      <c r="V5280" s="4"/>
      <c r="W5280" s="4"/>
      <c r="X5280" s="4"/>
      <c r="Y5280" s="4"/>
      <c r="Z5280" s="4"/>
      <c r="AA5280" s="4"/>
      <c r="AB5280" s="8"/>
      <c r="AC5280" s="8"/>
      <c r="AD5280" s="8"/>
      <c r="AE5280" s="8"/>
      <c r="AF5280" s="8"/>
      <c r="AG5280" s="8"/>
      <c r="AH5280" s="8"/>
      <c r="AI5280" s="8"/>
      <c r="AJ5280" s="8"/>
      <c r="AK5280" s="8"/>
      <c r="AL5280" s="8"/>
      <c r="AM5280" s="8"/>
      <c r="AN5280" s="8"/>
      <c r="AO5280" s="8"/>
      <c r="AP5280" s="15"/>
      <c r="AQ5280" s="15"/>
      <c r="AR5280" s="15"/>
      <c r="AS5280" s="15"/>
      <c r="AT5280" s="15"/>
      <c r="AU5280" s="15"/>
      <c r="AV5280" s="15"/>
      <c r="AW5280" s="15"/>
      <c r="AX5280" s="15"/>
      <c r="AY5280" s="15"/>
    </row>
    <row r="5281" spans="1:51" ht="15" customHeight="1" x14ac:dyDescent="0.2">
      <c r="A5281" s="1"/>
      <c r="B5281" s="22"/>
      <c r="C5281" s="17"/>
      <c r="D5281" s="18"/>
      <c r="E5281" s="14"/>
      <c r="F5281" s="14"/>
      <c r="G5281" s="14"/>
      <c r="H5281" s="14"/>
      <c r="I5281" s="14"/>
      <c r="J5281" s="14"/>
      <c r="K5281" s="14"/>
      <c r="L5281" s="14"/>
      <c r="M5281" s="14"/>
      <c r="N5281" s="14"/>
      <c r="O5281" s="14"/>
      <c r="P5281" s="14"/>
      <c r="Q5281" s="14"/>
      <c r="R5281" s="4"/>
      <c r="S5281" s="4"/>
      <c r="T5281" s="4"/>
      <c r="U5281" s="4"/>
      <c r="V5281" s="4"/>
      <c r="W5281" s="4"/>
      <c r="X5281" s="4"/>
      <c r="Y5281" s="4"/>
      <c r="Z5281" s="4"/>
      <c r="AA5281" s="4"/>
      <c r="AB5281" s="8"/>
      <c r="AC5281" s="8"/>
      <c r="AD5281" s="8"/>
      <c r="AE5281" s="8"/>
      <c r="AF5281" s="8"/>
      <c r="AG5281" s="8"/>
      <c r="AH5281" s="8"/>
      <c r="AI5281" s="8"/>
      <c r="AJ5281" s="8"/>
      <c r="AK5281" s="8"/>
      <c r="AL5281" s="8"/>
      <c r="AM5281" s="8"/>
      <c r="AN5281" s="8"/>
      <c r="AO5281" s="8"/>
      <c r="AP5281" s="15"/>
      <c r="AQ5281" s="15"/>
      <c r="AR5281" s="15"/>
      <c r="AS5281" s="15"/>
      <c r="AT5281" s="15"/>
      <c r="AU5281" s="15"/>
      <c r="AV5281" s="15"/>
      <c r="AW5281" s="15"/>
      <c r="AX5281" s="15"/>
      <c r="AY5281" s="15"/>
    </row>
    <row r="5282" spans="1:51" ht="15" customHeight="1" x14ac:dyDescent="0.2">
      <c r="A5282" s="1"/>
      <c r="B5282" s="40">
        <v>33</v>
      </c>
      <c r="C5282" s="17" t="s">
        <v>83</v>
      </c>
      <c r="D5282" s="18"/>
      <c r="E5282" s="14"/>
      <c r="F5282" s="14"/>
      <c r="G5282" s="14"/>
      <c r="H5282" s="14"/>
      <c r="I5282" s="14"/>
      <c r="J5282" s="14"/>
      <c r="K5282" s="14"/>
      <c r="L5282" s="14"/>
      <c r="M5282" s="14"/>
      <c r="N5282" s="14"/>
      <c r="O5282" s="14"/>
      <c r="P5282" s="14"/>
      <c r="Q5282" s="14"/>
      <c r="R5282" s="4"/>
      <c r="S5282" s="4"/>
      <c r="T5282" s="4"/>
      <c r="U5282" s="4"/>
      <c r="V5282" s="4"/>
      <c r="W5282" s="4"/>
      <c r="X5282" s="4"/>
      <c r="Y5282" s="4"/>
      <c r="Z5282" s="4"/>
      <c r="AA5282" s="4"/>
      <c r="AB5282" s="8"/>
      <c r="AC5282" s="8"/>
      <c r="AD5282" s="8"/>
      <c r="AE5282" s="8"/>
      <c r="AF5282" s="8"/>
      <c r="AG5282" s="8"/>
      <c r="AH5282" s="8"/>
      <c r="AI5282" s="8"/>
      <c r="AJ5282" s="8"/>
      <c r="AK5282" s="8"/>
      <c r="AL5282" s="8"/>
      <c r="AM5282" s="8"/>
      <c r="AN5282" s="8"/>
      <c r="AO5282" s="8"/>
      <c r="AP5282" s="15"/>
      <c r="AQ5282" s="15"/>
      <c r="AR5282" s="15"/>
      <c r="AS5282" s="15"/>
      <c r="AT5282" s="15"/>
      <c r="AU5282" s="15"/>
      <c r="AV5282" s="15"/>
      <c r="AW5282" s="15"/>
      <c r="AX5282" s="15"/>
      <c r="AY5282" s="15"/>
    </row>
    <row r="5283" spans="1:51" ht="15" customHeight="1" x14ac:dyDescent="0.2">
      <c r="A5283" s="1"/>
      <c r="B5283" s="40">
        <v>38</v>
      </c>
      <c r="C5283" s="17" t="s">
        <v>84</v>
      </c>
      <c r="D5283" s="18"/>
      <c r="E5283" s="14"/>
      <c r="F5283" s="14"/>
      <c r="G5283" s="14"/>
      <c r="H5283" s="14"/>
      <c r="I5283" s="14"/>
      <c r="J5283" s="14"/>
      <c r="K5283" s="14"/>
      <c r="L5283" s="14"/>
      <c r="M5283" s="14"/>
      <c r="N5283" s="14"/>
      <c r="O5283" s="14"/>
      <c r="P5283" s="14"/>
      <c r="Q5283" s="14"/>
      <c r="R5283" s="4"/>
      <c r="S5283" s="4"/>
      <c r="T5283" s="4"/>
      <c r="U5283" s="4"/>
      <c r="V5283" s="4"/>
      <c r="W5283" s="4"/>
      <c r="X5283" s="4"/>
      <c r="Y5283" s="4"/>
      <c r="Z5283" s="4"/>
      <c r="AA5283" s="4"/>
      <c r="AB5283" s="8"/>
      <c r="AC5283" s="8"/>
      <c r="AD5283" s="8"/>
      <c r="AE5283" s="8"/>
      <c r="AF5283" s="8"/>
      <c r="AG5283" s="8"/>
      <c r="AH5283" s="8"/>
      <c r="AI5283" s="8"/>
      <c r="AJ5283" s="8"/>
      <c r="AK5283" s="8"/>
      <c r="AL5283" s="8"/>
      <c r="AM5283" s="8"/>
      <c r="AN5283" s="8"/>
      <c r="AO5283" s="8"/>
      <c r="AP5283" s="15"/>
      <c r="AQ5283" s="15"/>
      <c r="AR5283" s="15"/>
      <c r="AS5283" s="15"/>
      <c r="AT5283" s="15"/>
      <c r="AU5283" s="15"/>
      <c r="AV5283" s="15"/>
      <c r="AW5283" s="15"/>
      <c r="AX5283" s="15"/>
      <c r="AY5283" s="15"/>
    </row>
    <row r="5284" spans="1:51" ht="15" customHeight="1" x14ac:dyDescent="0.2">
      <c r="A5284" s="1"/>
      <c r="B5284" s="40">
        <v>34</v>
      </c>
      <c r="C5284" s="293" t="s">
        <v>85</v>
      </c>
      <c r="D5284" s="18"/>
      <c r="E5284" s="14">
        <v>3</v>
      </c>
      <c r="F5284" s="14"/>
      <c r="G5284" s="14"/>
      <c r="H5284" s="14"/>
      <c r="I5284" s="14"/>
      <c r="J5284" s="14"/>
      <c r="K5284" s="14"/>
      <c r="L5284" s="14"/>
      <c r="M5284" s="14"/>
      <c r="N5284" s="14"/>
      <c r="O5284" s="14"/>
      <c r="P5284" s="14"/>
      <c r="Q5284" s="14"/>
      <c r="R5284" s="4"/>
      <c r="S5284" s="4"/>
      <c r="T5284" s="4"/>
      <c r="U5284" s="4"/>
      <c r="V5284" s="4"/>
      <c r="W5284" s="4"/>
      <c r="X5284" s="4"/>
      <c r="Y5284" s="4"/>
      <c r="Z5284" s="4"/>
      <c r="AA5284" s="4"/>
      <c r="AB5284" s="8"/>
      <c r="AC5284" s="8"/>
      <c r="AD5284" s="8"/>
      <c r="AE5284" s="8"/>
      <c r="AF5284" s="8"/>
      <c r="AG5284" s="8"/>
      <c r="AH5284" s="8"/>
      <c r="AI5284" s="8"/>
      <c r="AJ5284" s="8"/>
      <c r="AK5284" s="8"/>
      <c r="AL5284" s="8"/>
      <c r="AM5284" s="8"/>
      <c r="AN5284" s="8"/>
      <c r="AO5284" s="8"/>
      <c r="AP5284" s="15"/>
      <c r="AQ5284" s="15"/>
      <c r="AR5284" s="15"/>
      <c r="AS5284" s="15"/>
      <c r="AT5284" s="15"/>
      <c r="AU5284" s="15"/>
      <c r="AV5284" s="15"/>
      <c r="AW5284" s="15"/>
      <c r="AX5284" s="15"/>
      <c r="AY5284" s="15"/>
    </row>
    <row r="5285" spans="1:51" ht="15" customHeight="1" x14ac:dyDescent="0.2">
      <c r="A5285" s="1"/>
      <c r="B5285" s="22"/>
      <c r="C5285" s="17"/>
      <c r="D5285" s="18"/>
      <c r="E5285" s="14"/>
      <c r="F5285" s="14"/>
      <c r="G5285" s="14"/>
      <c r="H5285" s="14"/>
      <c r="I5285" s="14"/>
      <c r="J5285" s="14"/>
      <c r="K5285" s="14"/>
      <c r="L5285" s="14"/>
      <c r="M5285" s="14"/>
      <c r="N5285" s="14"/>
      <c r="O5285" s="14"/>
      <c r="P5285" s="14"/>
      <c r="Q5285" s="14"/>
      <c r="R5285" s="4"/>
      <c r="S5285" s="4"/>
      <c r="T5285" s="4"/>
      <c r="U5285" s="4"/>
      <c r="V5285" s="4"/>
      <c r="W5285" s="4"/>
      <c r="X5285" s="4"/>
      <c r="Y5285" s="4"/>
      <c r="Z5285" s="4"/>
      <c r="AA5285" s="4"/>
      <c r="AB5285" s="8"/>
      <c r="AC5285" s="8"/>
      <c r="AD5285" s="8"/>
      <c r="AE5285" s="8"/>
      <c r="AF5285" s="8"/>
      <c r="AG5285" s="8"/>
      <c r="AH5285" s="8"/>
      <c r="AI5285" s="8"/>
      <c r="AJ5285" s="8"/>
      <c r="AK5285" s="8"/>
      <c r="AL5285" s="8"/>
      <c r="AM5285" s="8"/>
      <c r="AN5285" s="8"/>
      <c r="AO5285" s="8"/>
      <c r="AP5285" s="15"/>
      <c r="AQ5285" s="15"/>
      <c r="AR5285" s="15"/>
      <c r="AS5285" s="15"/>
      <c r="AT5285" s="15"/>
      <c r="AU5285" s="15"/>
      <c r="AV5285" s="15"/>
      <c r="AW5285" s="15"/>
      <c r="AX5285" s="15"/>
      <c r="AY5285" s="15"/>
    </row>
    <row r="5286" spans="1:51" ht="15" customHeight="1" x14ac:dyDescent="0.2">
      <c r="A5286" s="1"/>
      <c r="B5286" s="22"/>
      <c r="C5286" s="17"/>
      <c r="D5286" s="18"/>
      <c r="E5286" s="14"/>
      <c r="F5286" s="14"/>
      <c r="G5286" s="14"/>
      <c r="H5286" s="14"/>
      <c r="I5286" s="14"/>
      <c r="J5286" s="14"/>
      <c r="K5286" s="14"/>
      <c r="L5286" s="14"/>
      <c r="M5286" s="14"/>
      <c r="N5286" s="14"/>
      <c r="O5286" s="14"/>
      <c r="P5286" s="14"/>
      <c r="Q5286" s="14"/>
      <c r="R5286" s="4"/>
      <c r="S5286" s="4"/>
      <c r="T5286" s="4"/>
      <c r="U5286" s="4"/>
      <c r="V5286" s="4"/>
      <c r="W5286" s="4"/>
      <c r="X5286" s="4"/>
      <c r="Y5286" s="4"/>
      <c r="Z5286" s="4"/>
      <c r="AA5286" s="4"/>
      <c r="AB5286" s="8"/>
      <c r="AC5286" s="8"/>
      <c r="AD5286" s="8"/>
      <c r="AE5286" s="8"/>
      <c r="AF5286" s="8"/>
      <c r="AG5286" s="8"/>
      <c r="AH5286" s="8"/>
      <c r="AI5286" s="8"/>
      <c r="AJ5286" s="8"/>
      <c r="AK5286" s="8"/>
      <c r="AL5286" s="8"/>
      <c r="AM5286" s="8"/>
      <c r="AN5286" s="8"/>
      <c r="AO5286" s="8"/>
      <c r="AP5286" s="15"/>
      <c r="AQ5286" s="15"/>
      <c r="AR5286" s="15"/>
      <c r="AS5286" s="15"/>
      <c r="AT5286" s="15"/>
      <c r="AU5286" s="15"/>
      <c r="AV5286" s="15"/>
      <c r="AW5286" s="15"/>
      <c r="AX5286" s="15"/>
      <c r="AY5286" s="15"/>
    </row>
    <row r="5287" spans="1:51" ht="15" customHeight="1" x14ac:dyDescent="0.2">
      <c r="A5287" s="1"/>
      <c r="B5287" s="22"/>
      <c r="C5287" s="300"/>
      <c r="D5287" s="18"/>
      <c r="E5287" s="14"/>
      <c r="F5287" s="14"/>
      <c r="G5287" s="14"/>
      <c r="H5287" s="14"/>
      <c r="I5287" s="14"/>
      <c r="J5287" s="14"/>
      <c r="K5287" s="14"/>
      <c r="L5287" s="14"/>
      <c r="M5287" s="14"/>
      <c r="N5287" s="14"/>
      <c r="O5287" s="14"/>
      <c r="P5287" s="14"/>
      <c r="Q5287" s="14"/>
      <c r="R5287" s="4"/>
      <c r="S5287" s="4"/>
      <c r="T5287" s="4"/>
      <c r="U5287" s="4"/>
      <c r="V5287" s="4"/>
      <c r="W5287" s="4"/>
      <c r="X5287" s="4"/>
      <c r="Y5287" s="4"/>
      <c r="Z5287" s="4"/>
      <c r="AA5287" s="4"/>
      <c r="AB5287" s="8"/>
      <c r="AC5287" s="8"/>
      <c r="AD5287" s="8"/>
      <c r="AE5287" s="8"/>
      <c r="AF5287" s="8"/>
      <c r="AG5287" s="8"/>
      <c r="AH5287" s="8"/>
      <c r="AI5287" s="8"/>
      <c r="AJ5287" s="8"/>
      <c r="AK5287" s="8"/>
      <c r="AL5287" s="8"/>
      <c r="AM5287" s="8"/>
      <c r="AN5287" s="8"/>
      <c r="AO5287" s="8"/>
      <c r="AP5287" s="15"/>
      <c r="AQ5287" s="15"/>
      <c r="AR5287" s="15"/>
      <c r="AS5287" s="15"/>
      <c r="AT5287" s="15"/>
      <c r="AU5287" s="15"/>
      <c r="AV5287" s="15"/>
      <c r="AW5287" s="15"/>
      <c r="AX5287" s="15"/>
      <c r="AY5287" s="15"/>
    </row>
    <row r="5288" spans="1:51" ht="15" customHeight="1" x14ac:dyDescent="0.2">
      <c r="A5288" s="1"/>
      <c r="B5288" s="42">
        <v>35</v>
      </c>
      <c r="C5288" s="293" t="s">
        <v>87</v>
      </c>
      <c r="D5288" s="18">
        <v>5</v>
      </c>
      <c r="E5288" s="14">
        <v>3</v>
      </c>
      <c r="F5288" s="14">
        <v>5</v>
      </c>
      <c r="G5288" s="14">
        <v>3</v>
      </c>
      <c r="H5288" s="14"/>
      <c r="I5288" s="14"/>
      <c r="J5288" s="14"/>
      <c r="K5288" s="14"/>
      <c r="L5288" s="14"/>
      <c r="M5288" s="14"/>
      <c r="N5288" s="14"/>
      <c r="O5288" s="14"/>
      <c r="P5288" s="14"/>
      <c r="Q5288" s="14"/>
      <c r="R5288" s="4"/>
      <c r="S5288" s="4"/>
      <c r="T5288" s="4"/>
      <c r="U5288" s="4"/>
      <c r="V5288" s="4"/>
      <c r="W5288" s="4"/>
      <c r="X5288" s="4"/>
      <c r="Y5288" s="4"/>
      <c r="Z5288" s="4"/>
      <c r="AA5288" s="4"/>
      <c r="AB5288" s="8"/>
      <c r="AC5288" s="8"/>
      <c r="AD5288" s="8"/>
      <c r="AE5288" s="8"/>
      <c r="AF5288" s="8"/>
      <c r="AG5288" s="8"/>
      <c r="AH5288" s="8"/>
      <c r="AI5288" s="8"/>
      <c r="AJ5288" s="8">
        <v>1</v>
      </c>
      <c r="AK5288" s="8"/>
      <c r="AL5288" s="8"/>
      <c r="AM5288" s="8"/>
      <c r="AN5288" s="8"/>
      <c r="AO5288" s="8"/>
      <c r="AP5288" s="15"/>
      <c r="AQ5288" s="15"/>
      <c r="AR5288" s="15"/>
      <c r="AS5288" s="15"/>
      <c r="AT5288" s="15"/>
      <c r="AU5288" s="15"/>
      <c r="AV5288" s="15"/>
      <c r="AW5288" s="15"/>
      <c r="AX5288" s="15"/>
      <c r="AY5288" s="15"/>
    </row>
    <row r="5289" spans="1:51" ht="15" customHeight="1" x14ac:dyDescent="0.2">
      <c r="A5289" s="1"/>
      <c r="B5289" s="1"/>
      <c r="C5289" s="43"/>
      <c r="D5289" s="14"/>
      <c r="E5289" s="14"/>
      <c r="F5289" s="14"/>
      <c r="G5289" s="14"/>
      <c r="H5289" s="14"/>
      <c r="I5289" s="14"/>
      <c r="J5289" s="14"/>
      <c r="K5289" s="14"/>
      <c r="L5289" s="14"/>
      <c r="M5289" s="14"/>
      <c r="N5289" s="14"/>
      <c r="O5289" s="14"/>
      <c r="P5289" s="14"/>
      <c r="Q5289" s="14"/>
      <c r="R5289" s="4"/>
      <c r="S5289" s="4"/>
      <c r="T5289" s="4"/>
      <c r="U5289" s="4"/>
      <c r="V5289" s="4"/>
      <c r="W5289" s="4"/>
      <c r="X5289" s="4"/>
      <c r="Y5289" s="4"/>
      <c r="Z5289" s="4"/>
      <c r="AA5289" s="4"/>
      <c r="AB5289" s="8"/>
      <c r="AC5289" s="8"/>
      <c r="AD5289" s="8"/>
      <c r="AE5289" s="8"/>
      <c r="AF5289" s="8"/>
      <c r="AG5289" s="8"/>
      <c r="AH5289" s="8"/>
      <c r="AI5289" s="8"/>
      <c r="AJ5289" s="8"/>
      <c r="AK5289" s="8"/>
      <c r="AL5289" s="8"/>
      <c r="AM5289" s="8"/>
      <c r="AN5289" s="8"/>
      <c r="AO5289" s="8"/>
      <c r="AP5289" s="15"/>
      <c r="AQ5289" s="15"/>
      <c r="AR5289" s="15"/>
      <c r="AS5289" s="15"/>
      <c r="AT5289" s="15"/>
      <c r="AU5289" s="15"/>
      <c r="AV5289" s="15"/>
      <c r="AW5289" s="15"/>
      <c r="AX5289" s="15"/>
      <c r="AY5289" s="15"/>
    </row>
    <row r="5290" spans="1:51" ht="15" customHeight="1" x14ac:dyDescent="0.2">
      <c r="A5290" s="1"/>
      <c r="B5290" s="1"/>
      <c r="D5290" s="14"/>
      <c r="E5290" s="14"/>
      <c r="F5290" s="14"/>
      <c r="G5290" s="14"/>
      <c r="H5290" s="14"/>
      <c r="I5290" s="14"/>
      <c r="J5290" s="14"/>
      <c r="K5290" s="14"/>
      <c r="L5290" s="14"/>
      <c r="M5290" s="14"/>
      <c r="N5290" s="14"/>
      <c r="O5290" s="14"/>
      <c r="P5290" s="14"/>
      <c r="Q5290" s="14"/>
      <c r="R5290" s="4"/>
      <c r="S5290" s="4"/>
      <c r="T5290" s="4"/>
      <c r="U5290" s="4"/>
      <c r="V5290" s="4"/>
      <c r="W5290" s="4"/>
      <c r="X5290" s="4"/>
      <c r="Y5290" s="4"/>
      <c r="Z5290" s="4"/>
      <c r="AA5290" s="4"/>
      <c r="AB5290" s="8"/>
      <c r="AC5290" s="8"/>
      <c r="AD5290" s="8"/>
      <c r="AE5290" s="8"/>
      <c r="AF5290" s="8"/>
      <c r="AG5290" s="8"/>
      <c r="AH5290" s="8"/>
      <c r="AI5290" s="8"/>
      <c r="AJ5290" s="8"/>
      <c r="AK5290" s="8"/>
      <c r="AL5290" s="8"/>
      <c r="AM5290" s="8"/>
      <c r="AN5290" s="8"/>
      <c r="AO5290" s="8"/>
      <c r="AP5290" s="15"/>
      <c r="AQ5290" s="15"/>
      <c r="AR5290" s="15"/>
      <c r="AS5290" s="15"/>
      <c r="AT5290" s="15"/>
      <c r="AU5290" s="15"/>
      <c r="AV5290" s="15"/>
      <c r="AW5290" s="15"/>
      <c r="AX5290" s="15"/>
      <c r="AY5290" s="15"/>
    </row>
    <row r="5291" spans="1:51" ht="15" customHeight="1" x14ac:dyDescent="0.2">
      <c r="A5291" s="33"/>
      <c r="B5291" s="33"/>
      <c r="C5291" s="33"/>
      <c r="D5291" s="33">
        <f t="shared" ref="D5291:AY5291" si="1058">SUM(D5243:D5290)</f>
        <v>36</v>
      </c>
      <c r="E5291" s="33">
        <f t="shared" si="1058"/>
        <v>31</v>
      </c>
      <c r="F5291" s="33">
        <f t="shared" si="1058"/>
        <v>24</v>
      </c>
      <c r="G5291" s="33">
        <f t="shared" si="1058"/>
        <v>5</v>
      </c>
      <c r="H5291" s="33">
        <f t="shared" si="1058"/>
        <v>4</v>
      </c>
      <c r="I5291" s="33">
        <f t="shared" si="1058"/>
        <v>0</v>
      </c>
      <c r="J5291" s="33">
        <f t="shared" si="1058"/>
        <v>0</v>
      </c>
      <c r="K5291" s="33">
        <f t="shared" si="1058"/>
        <v>11</v>
      </c>
      <c r="L5291" s="33">
        <f t="shared" si="1058"/>
        <v>0</v>
      </c>
      <c r="M5291" s="33">
        <f t="shared" si="1058"/>
        <v>0</v>
      </c>
      <c r="N5291" s="33">
        <f t="shared" si="1058"/>
        <v>1</v>
      </c>
      <c r="O5291" s="33">
        <f t="shared" si="1058"/>
        <v>0</v>
      </c>
      <c r="P5291" s="33">
        <f t="shared" si="1058"/>
        <v>1</v>
      </c>
      <c r="Q5291" s="33">
        <f t="shared" si="1058"/>
        <v>0</v>
      </c>
      <c r="R5291" s="33">
        <f t="shared" si="1058"/>
        <v>0</v>
      </c>
      <c r="S5291" s="33">
        <f t="shared" si="1058"/>
        <v>0</v>
      </c>
      <c r="T5291" s="33">
        <f t="shared" si="1058"/>
        <v>0</v>
      </c>
      <c r="U5291" s="33">
        <f t="shared" si="1058"/>
        <v>7</v>
      </c>
      <c r="V5291" s="33">
        <f t="shared" si="1058"/>
        <v>0</v>
      </c>
      <c r="W5291" s="33">
        <f t="shared" si="1058"/>
        <v>0</v>
      </c>
      <c r="X5291" s="33">
        <f t="shared" si="1058"/>
        <v>0</v>
      </c>
      <c r="Y5291" s="33">
        <f t="shared" si="1058"/>
        <v>0</v>
      </c>
      <c r="Z5291" s="33">
        <f t="shared" si="1058"/>
        <v>0</v>
      </c>
      <c r="AA5291" s="33">
        <f t="shared" si="1058"/>
        <v>0</v>
      </c>
      <c r="AB5291" s="33">
        <f t="shared" si="1058"/>
        <v>34</v>
      </c>
      <c r="AC5291" s="33">
        <f t="shared" si="1058"/>
        <v>0</v>
      </c>
      <c r="AD5291" s="33">
        <f t="shared" si="1058"/>
        <v>0</v>
      </c>
      <c r="AE5291" s="33">
        <f t="shared" si="1058"/>
        <v>0</v>
      </c>
      <c r="AF5291" s="33">
        <f t="shared" si="1058"/>
        <v>1</v>
      </c>
      <c r="AG5291" s="33">
        <f t="shared" si="1058"/>
        <v>2</v>
      </c>
      <c r="AH5291" s="33">
        <f t="shared" si="1058"/>
        <v>2</v>
      </c>
      <c r="AI5291" s="33">
        <f t="shared" si="1058"/>
        <v>0</v>
      </c>
      <c r="AJ5291" s="33">
        <f t="shared" si="1058"/>
        <v>4</v>
      </c>
      <c r="AK5291" s="33">
        <f t="shared" si="1058"/>
        <v>2</v>
      </c>
      <c r="AL5291" s="33">
        <f t="shared" si="1058"/>
        <v>2</v>
      </c>
      <c r="AM5291" s="33">
        <f t="shared" si="1058"/>
        <v>0</v>
      </c>
      <c r="AN5291" s="33">
        <f t="shared" si="1058"/>
        <v>0</v>
      </c>
      <c r="AO5291" s="33">
        <f t="shared" si="1058"/>
        <v>2</v>
      </c>
      <c r="AP5291" s="33">
        <f t="shared" si="1058"/>
        <v>0</v>
      </c>
      <c r="AQ5291" s="33">
        <f t="shared" si="1058"/>
        <v>0</v>
      </c>
      <c r="AR5291" s="33">
        <f t="shared" si="1058"/>
        <v>0</v>
      </c>
      <c r="AS5291" s="33">
        <f t="shared" si="1058"/>
        <v>0</v>
      </c>
      <c r="AT5291" s="33">
        <f t="shared" si="1058"/>
        <v>0</v>
      </c>
      <c r="AU5291" s="33">
        <f t="shared" si="1058"/>
        <v>0</v>
      </c>
      <c r="AV5291" s="33">
        <f t="shared" si="1058"/>
        <v>0</v>
      </c>
      <c r="AW5291" s="33">
        <f t="shared" si="1058"/>
        <v>0</v>
      </c>
      <c r="AX5291" s="33">
        <f t="shared" si="1058"/>
        <v>0</v>
      </c>
      <c r="AY5291" s="33">
        <f t="shared" si="1058"/>
        <v>0</v>
      </c>
    </row>
    <row r="5292" spans="1:51" ht="15" customHeight="1" x14ac:dyDescent="0.2">
      <c r="A5292" s="44"/>
      <c r="B5292" s="44"/>
      <c r="C5292" s="44"/>
      <c r="D5292" s="44"/>
      <c r="E5292" s="44"/>
      <c r="F5292" s="44"/>
      <c r="G5292" s="44"/>
      <c r="H5292" s="44"/>
      <c r="I5292" s="44"/>
      <c r="J5292" s="44"/>
      <c r="K5292" s="44"/>
      <c r="L5292" s="44"/>
      <c r="M5292" s="44"/>
      <c r="N5292" s="44"/>
      <c r="O5292" s="44"/>
      <c r="P5292" s="44"/>
      <c r="Q5292" s="44"/>
      <c r="R5292" s="44"/>
      <c r="S5292" s="44"/>
      <c r="T5292" s="44"/>
      <c r="U5292" s="44"/>
      <c r="V5292" s="44"/>
      <c r="W5292" s="44"/>
      <c r="X5292" s="44"/>
    </row>
    <row r="5293" spans="1:51" ht="15" customHeight="1" x14ac:dyDescent="0.2">
      <c r="A5293" s="44"/>
      <c r="B5293" s="44"/>
      <c r="C5293" s="44"/>
      <c r="D5293" s="44"/>
      <c r="E5293" s="44"/>
      <c r="F5293" s="44"/>
      <c r="G5293" s="44"/>
      <c r="H5293" s="44"/>
      <c r="I5293" s="44"/>
      <c r="J5293" s="44"/>
      <c r="K5293" s="44"/>
      <c r="L5293" s="44"/>
      <c r="M5293" s="44"/>
      <c r="N5293" s="44"/>
      <c r="O5293" s="44"/>
      <c r="P5293" s="44"/>
      <c r="Q5293" s="44"/>
      <c r="R5293" s="44"/>
      <c r="S5293" s="44"/>
      <c r="T5293" s="44"/>
      <c r="U5293" s="44"/>
      <c r="V5293" s="44"/>
      <c r="W5293" s="44"/>
      <c r="X5293" s="44"/>
    </row>
    <row r="5294" spans="1:51" ht="15" customHeight="1" x14ac:dyDescent="0.2">
      <c r="A5294" s="44"/>
      <c r="B5294" s="44"/>
      <c r="C5294" s="44"/>
      <c r="D5294" s="44"/>
      <c r="E5294" s="44"/>
      <c r="F5294" s="44"/>
      <c r="G5294" s="44"/>
      <c r="H5294" s="44"/>
      <c r="I5294" s="44"/>
      <c r="J5294" s="44"/>
      <c r="K5294" s="44"/>
      <c r="L5294" s="44"/>
      <c r="M5294" s="44"/>
      <c r="N5294" s="44"/>
      <c r="O5294" s="44"/>
      <c r="P5294" s="44"/>
      <c r="Q5294" s="44"/>
      <c r="R5294" s="44"/>
      <c r="S5294" s="44"/>
      <c r="T5294" s="44"/>
      <c r="U5294" s="44"/>
      <c r="V5294" s="44"/>
      <c r="W5294" s="44"/>
      <c r="X5294" s="44"/>
    </row>
    <row r="5295" spans="1:51" ht="15" customHeight="1" x14ac:dyDescent="0.2">
      <c r="A5295" s="45"/>
      <c r="B5295" s="45"/>
      <c r="C5295" s="45"/>
      <c r="D5295" s="45"/>
      <c r="E5295" s="45"/>
      <c r="F5295" s="45"/>
      <c r="G5295" s="45"/>
      <c r="H5295" s="45"/>
      <c r="I5295" s="44"/>
      <c r="J5295" s="44"/>
      <c r="K5295" s="44"/>
      <c r="L5295" s="44"/>
      <c r="M5295" s="44"/>
      <c r="N5295" s="44"/>
      <c r="O5295" s="44"/>
      <c r="P5295" s="44"/>
      <c r="Q5295" s="44"/>
      <c r="R5295" s="44"/>
      <c r="S5295" s="44"/>
      <c r="T5295" s="44"/>
      <c r="U5295" s="44"/>
      <c r="V5295" s="44"/>
      <c r="W5295" s="44"/>
      <c r="X5295" s="44"/>
    </row>
    <row r="5296" spans="1:51" ht="15" customHeight="1" x14ac:dyDescent="0.2">
      <c r="A5296" s="45"/>
      <c r="B5296" s="45"/>
      <c r="C5296" s="45"/>
      <c r="D5296" s="45"/>
      <c r="E5296" s="45"/>
      <c r="F5296" s="45"/>
      <c r="G5296" s="45"/>
      <c r="H5296" s="45"/>
      <c r="I5296" s="44"/>
      <c r="J5296" s="44"/>
      <c r="K5296" s="44"/>
      <c r="L5296" s="46"/>
      <c r="M5296" s="46"/>
      <c r="N5296" s="46"/>
      <c r="O5296" s="46"/>
      <c r="P5296" s="46"/>
      <c r="Q5296" s="46"/>
      <c r="R5296" s="46"/>
      <c r="S5296" s="46"/>
      <c r="T5296" s="46"/>
      <c r="U5296" s="46"/>
      <c r="V5296" s="46"/>
      <c r="W5296" s="46"/>
      <c r="X5296" s="46"/>
      <c r="Y5296" s="46"/>
      <c r="Z5296" s="46"/>
      <c r="AA5296" s="46"/>
    </row>
    <row r="5297" spans="1:27" ht="15" customHeight="1" x14ac:dyDescent="0.6">
      <c r="A5297" s="45"/>
      <c r="B5297" s="47" t="s">
        <v>88</v>
      </c>
      <c r="C5297" s="48"/>
      <c r="D5297" s="48"/>
      <c r="E5297" s="48"/>
      <c r="F5297" s="48"/>
      <c r="G5297" s="48"/>
      <c r="H5297" s="45"/>
      <c r="I5297" s="44"/>
      <c r="J5297" s="44"/>
      <c r="K5297" s="44"/>
      <c r="L5297" s="46"/>
      <c r="M5297" s="46"/>
      <c r="N5297" s="46"/>
      <c r="O5297" s="46"/>
      <c r="P5297" s="46"/>
      <c r="Q5297" s="46"/>
      <c r="R5297" s="46"/>
      <c r="S5297" s="46"/>
      <c r="T5297" s="46"/>
      <c r="U5297" s="46"/>
      <c r="V5297" s="46"/>
      <c r="W5297" s="46"/>
      <c r="X5297" s="46"/>
      <c r="Y5297" s="46"/>
      <c r="Z5297" s="46"/>
      <c r="AA5297" s="46"/>
    </row>
    <row r="5298" spans="1:27" ht="15" customHeight="1" x14ac:dyDescent="0.2">
      <c r="A5298" s="45"/>
      <c r="B5298" s="49" t="s">
        <v>89</v>
      </c>
      <c r="C5298" s="33" t="s">
        <v>90</v>
      </c>
      <c r="D5298" s="33" t="s">
        <v>91</v>
      </c>
      <c r="E5298" s="33" t="s">
        <v>92</v>
      </c>
      <c r="F5298" s="50"/>
      <c r="G5298" s="50" t="s">
        <v>93</v>
      </c>
      <c r="H5298" s="45"/>
      <c r="I5298" s="44"/>
      <c r="J5298" s="44"/>
      <c r="K5298" s="44"/>
      <c r="L5298" s="46"/>
      <c r="M5298" s="46"/>
      <c r="N5298" s="46"/>
      <c r="O5298" s="46"/>
      <c r="P5298" s="46"/>
      <c r="Q5298" s="46"/>
      <c r="R5298" s="46"/>
      <c r="S5298" s="46"/>
      <c r="T5298" s="46"/>
      <c r="U5298" s="46"/>
      <c r="V5298" s="46"/>
      <c r="W5298" s="46"/>
      <c r="Y5298" s="51" t="s">
        <v>94</v>
      </c>
      <c r="Z5298" s="52"/>
      <c r="AA5298" s="52"/>
    </row>
    <row r="5299" spans="1:27" ht="15" customHeight="1" x14ac:dyDescent="0.2">
      <c r="A5299" s="45"/>
      <c r="B5299" s="53" t="s">
        <v>3</v>
      </c>
      <c r="C5299" s="15">
        <f>D5291</f>
        <v>36</v>
      </c>
      <c r="D5299" s="54">
        <f>S5302*C5299</f>
        <v>27014.399999999998</v>
      </c>
      <c r="E5299" s="34">
        <f>T5301*C5299</f>
        <v>19296</v>
      </c>
      <c r="F5299" s="45"/>
      <c r="G5299" s="45"/>
      <c r="H5299" s="45"/>
      <c r="I5299" s="44"/>
      <c r="J5299" s="44"/>
      <c r="K5299" s="44"/>
      <c r="L5299" s="46"/>
      <c r="M5299" s="51" t="s">
        <v>95</v>
      </c>
      <c r="N5299" s="52"/>
      <c r="O5299" s="52"/>
      <c r="P5299" s="52"/>
      <c r="Q5299" s="52"/>
      <c r="R5299" s="51" t="s">
        <v>96</v>
      </c>
      <c r="S5299" s="52"/>
      <c r="T5299" s="46"/>
      <c r="U5299" s="51" t="s">
        <v>97</v>
      </c>
      <c r="V5299" s="52"/>
      <c r="W5299" s="46"/>
      <c r="Y5299" s="6" t="s">
        <v>98</v>
      </c>
      <c r="Z5299" s="55"/>
      <c r="AA5299" s="56"/>
    </row>
    <row r="5300" spans="1:27" ht="15" customHeight="1" x14ac:dyDescent="0.2">
      <c r="A5300" s="45"/>
      <c r="B5300" s="53" t="s">
        <v>99</v>
      </c>
      <c r="C5300" s="15">
        <f>E5291</f>
        <v>31</v>
      </c>
      <c r="D5300" s="54">
        <f>S5301*C5300</f>
        <v>23262.399999999998</v>
      </c>
      <c r="E5300" s="34">
        <f>T5302*C5300</f>
        <v>16616</v>
      </c>
      <c r="F5300" s="45"/>
      <c r="G5300" s="45"/>
      <c r="H5300" s="45"/>
      <c r="I5300" s="44"/>
      <c r="J5300" s="44"/>
      <c r="K5300" s="44"/>
      <c r="L5300" s="46"/>
      <c r="M5300" s="6" t="s">
        <v>100</v>
      </c>
      <c r="N5300" s="52"/>
      <c r="O5300" s="52"/>
      <c r="P5300" s="52"/>
      <c r="Q5300" s="52"/>
      <c r="R5300" s="6"/>
      <c r="S5300" s="55" t="s">
        <v>101</v>
      </c>
      <c r="T5300" s="295"/>
      <c r="U5300" s="57" t="s">
        <v>102</v>
      </c>
      <c r="V5300" s="58">
        <f t="shared" ref="V5300:V5311" si="1059">W5300*1.303</f>
        <v>9218.7250000000004</v>
      </c>
      <c r="W5300" s="59">
        <v>7075</v>
      </c>
      <c r="Y5300" s="60" t="s">
        <v>31</v>
      </c>
      <c r="Z5300" s="55">
        <f>AA5300*1.318</f>
        <v>6853.6</v>
      </c>
      <c r="AA5300" s="56">
        <v>5200</v>
      </c>
    </row>
    <row r="5301" spans="1:27" ht="15" customHeight="1" x14ac:dyDescent="0.2">
      <c r="A5301" s="45"/>
      <c r="B5301" s="53" t="s">
        <v>103</v>
      </c>
      <c r="C5301" s="15">
        <f>F5291</f>
        <v>24</v>
      </c>
      <c r="D5301" s="54">
        <f>S5304*C5301</f>
        <v>25452</v>
      </c>
      <c r="E5301" s="34">
        <f>T5303*C5301</f>
        <v>16968</v>
      </c>
      <c r="F5301" s="45"/>
      <c r="G5301" s="45"/>
      <c r="H5301" s="61"/>
      <c r="I5301" s="44"/>
      <c r="J5301" s="44"/>
      <c r="K5301" s="44"/>
      <c r="L5301" s="46"/>
      <c r="M5301" s="6"/>
      <c r="N5301" s="52"/>
      <c r="O5301" s="52"/>
      <c r="P5301" s="52"/>
      <c r="Q5301" s="52"/>
      <c r="R5301" s="6" t="s">
        <v>104</v>
      </c>
      <c r="S5301" s="55">
        <f>T5301*1.4</f>
        <v>750.4</v>
      </c>
      <c r="T5301" s="295">
        <v>536</v>
      </c>
      <c r="U5301" s="57" t="s">
        <v>105</v>
      </c>
      <c r="V5301" s="58">
        <f t="shared" si="1059"/>
        <v>9218.7250000000004</v>
      </c>
      <c r="W5301" s="62">
        <v>7075</v>
      </c>
      <c r="Y5301" s="6" t="s">
        <v>33</v>
      </c>
      <c r="Z5301" s="55">
        <f t="shared" ref="Z5301:Z5302" si="1060">AA5301*1.318</f>
        <v>6853.6</v>
      </c>
      <c r="AA5301" s="56">
        <v>5200</v>
      </c>
    </row>
    <row r="5302" spans="1:27" ht="15" customHeight="1" x14ac:dyDescent="0.2">
      <c r="A5302" s="45"/>
      <c r="B5302" s="53" t="s">
        <v>106</v>
      </c>
      <c r="C5302" s="15">
        <f>G5291</f>
        <v>5</v>
      </c>
      <c r="D5302" s="54">
        <f>S5304*C5302</f>
        <v>5302.5</v>
      </c>
      <c r="E5302" s="34">
        <f>T5304*C5302</f>
        <v>3535</v>
      </c>
      <c r="F5302" s="45"/>
      <c r="G5302" s="45"/>
      <c r="H5302" s="45"/>
      <c r="I5302" s="44"/>
      <c r="J5302" s="44"/>
      <c r="K5302" s="44"/>
      <c r="L5302" s="46"/>
      <c r="M5302" s="6" t="s">
        <v>107</v>
      </c>
      <c r="N5302" s="52"/>
      <c r="O5302" s="52"/>
      <c r="P5302" s="52"/>
      <c r="Q5302" s="52"/>
      <c r="R5302" s="6" t="s">
        <v>108</v>
      </c>
      <c r="S5302" s="55">
        <f>T5302*1.4</f>
        <v>750.4</v>
      </c>
      <c r="T5302" s="295">
        <v>536</v>
      </c>
      <c r="U5302" s="6" t="s">
        <v>109</v>
      </c>
      <c r="V5302" s="58">
        <f t="shared" si="1059"/>
        <v>4560.5</v>
      </c>
      <c r="W5302" s="59">
        <v>3500</v>
      </c>
      <c r="Y5302" s="6" t="s">
        <v>32</v>
      </c>
      <c r="Z5302" s="55">
        <f t="shared" si="1060"/>
        <v>6853.6</v>
      </c>
      <c r="AA5302" s="56">
        <v>5200</v>
      </c>
    </row>
    <row r="5303" spans="1:27" ht="15" customHeight="1" x14ac:dyDescent="0.2">
      <c r="A5303" s="45"/>
      <c r="B5303" s="53" t="s">
        <v>7</v>
      </c>
      <c r="C5303" s="15">
        <f>H5291</f>
        <v>4</v>
      </c>
      <c r="D5303" s="54">
        <f>S5306*C5303</f>
        <v>5608.8</v>
      </c>
      <c r="E5303" s="34">
        <f>T5306*C5303</f>
        <v>3936</v>
      </c>
      <c r="F5303" s="45"/>
      <c r="G5303" s="45"/>
      <c r="H5303" s="45"/>
      <c r="I5303" s="44"/>
      <c r="J5303" s="44"/>
      <c r="K5303" s="44"/>
      <c r="L5303" s="46"/>
      <c r="M5303" s="6" t="s">
        <v>110</v>
      </c>
      <c r="N5303" s="55">
        <f>P5303*1.42</f>
        <v>1704</v>
      </c>
      <c r="O5303" s="52"/>
      <c r="P5303" s="63">
        <v>1200</v>
      </c>
      <c r="Q5303" s="52"/>
      <c r="R5303" s="6" t="s">
        <v>111</v>
      </c>
      <c r="S5303" s="55">
        <f>T5303*1.5</f>
        <v>1060.5</v>
      </c>
      <c r="T5303" s="295">
        <v>707</v>
      </c>
      <c r="U5303" s="57" t="s">
        <v>112</v>
      </c>
      <c r="V5303" s="58">
        <f t="shared" si="1059"/>
        <v>2410.5499999999997</v>
      </c>
      <c r="W5303" s="62">
        <v>1850</v>
      </c>
      <c r="Y5303" s="6" t="s">
        <v>42</v>
      </c>
      <c r="Z5303" s="55">
        <f t="shared" ref="Z5303:Z5308" si="1061">AA5303*1.32</f>
        <v>7260</v>
      </c>
      <c r="AA5303" s="56">
        <v>5500</v>
      </c>
    </row>
    <row r="5304" spans="1:27" ht="15" customHeight="1" x14ac:dyDescent="0.2">
      <c r="A5304" s="45"/>
      <c r="B5304" s="53" t="s">
        <v>8</v>
      </c>
      <c r="C5304" s="15">
        <f>I5291</f>
        <v>0</v>
      </c>
      <c r="D5304" s="54">
        <f>S5305*C5304</f>
        <v>0</v>
      </c>
      <c r="E5304" s="34">
        <f>T5305*C5304</f>
        <v>0</v>
      </c>
      <c r="F5304" s="45"/>
      <c r="G5304" s="45"/>
      <c r="H5304" s="45"/>
      <c r="I5304" s="44"/>
      <c r="J5304" s="44"/>
      <c r="K5304" s="44"/>
      <c r="L5304" s="46"/>
      <c r="M5304" s="6" t="s">
        <v>27</v>
      </c>
      <c r="N5304" s="55">
        <f>P5304*1.411</f>
        <v>1693.2</v>
      </c>
      <c r="O5304" s="52"/>
      <c r="P5304" s="64">
        <v>1200</v>
      </c>
      <c r="Q5304" s="65"/>
      <c r="R5304" s="6" t="s">
        <v>113</v>
      </c>
      <c r="S5304" s="55">
        <f>T5304*1.5</f>
        <v>1060.5</v>
      </c>
      <c r="T5304" s="295">
        <v>707</v>
      </c>
      <c r="U5304" s="57" t="s">
        <v>114</v>
      </c>
      <c r="V5304" s="58">
        <f t="shared" si="1059"/>
        <v>1125.7919999999999</v>
      </c>
      <c r="W5304" s="59">
        <v>864</v>
      </c>
      <c r="Y5304" s="6" t="s">
        <v>115</v>
      </c>
      <c r="Z5304" s="55">
        <f t="shared" si="1061"/>
        <v>7260</v>
      </c>
      <c r="AA5304" s="56">
        <v>5500</v>
      </c>
    </row>
    <row r="5305" spans="1:27" ht="15" customHeight="1" x14ac:dyDescent="0.2">
      <c r="A5305" s="45"/>
      <c r="B5305" s="53" t="s">
        <v>116</v>
      </c>
      <c r="C5305" s="15">
        <f>J5291</f>
        <v>0</v>
      </c>
      <c r="D5305" s="54">
        <f t="shared" ref="D5305:D5306" si="1062">S5310*C5305</f>
        <v>0</v>
      </c>
      <c r="E5305" s="34">
        <f t="shared" ref="E5305:E5306" si="1063">D5368*C5305</f>
        <v>0</v>
      </c>
      <c r="F5305" s="45"/>
      <c r="G5305" s="45"/>
      <c r="H5305" s="45"/>
      <c r="I5305" s="44"/>
      <c r="J5305" s="44"/>
      <c r="K5305" s="44"/>
      <c r="L5305" s="46"/>
      <c r="M5305" s="6" t="s">
        <v>28</v>
      </c>
      <c r="N5305" s="55">
        <f t="shared" ref="N5305:N5309" si="1064">P5305*1.4</f>
        <v>1260</v>
      </c>
      <c r="O5305" s="52"/>
      <c r="P5305" s="64">
        <v>900</v>
      </c>
      <c r="Q5305" s="65"/>
      <c r="R5305" s="6" t="s">
        <v>117</v>
      </c>
      <c r="S5305" s="55">
        <f>T5305*1.3</f>
        <v>1921.4</v>
      </c>
      <c r="T5305" s="296">
        <v>1478</v>
      </c>
      <c r="U5305" s="66" t="s">
        <v>118</v>
      </c>
      <c r="V5305" s="58">
        <f t="shared" si="1059"/>
        <v>1303</v>
      </c>
      <c r="W5305" s="62">
        <v>1000</v>
      </c>
      <c r="Y5305" s="6" t="s">
        <v>119</v>
      </c>
      <c r="Z5305" s="55">
        <f>AA5305*1.318</f>
        <v>6853.6</v>
      </c>
      <c r="AA5305" s="56">
        <v>5200</v>
      </c>
    </row>
    <row r="5306" spans="1:27" ht="15" customHeight="1" x14ac:dyDescent="0.2">
      <c r="A5306" s="45"/>
      <c r="B5306" s="53" t="s">
        <v>10</v>
      </c>
      <c r="C5306" s="15">
        <f>K5291</f>
        <v>11</v>
      </c>
      <c r="D5306" s="54">
        <f t="shared" si="1062"/>
        <v>43480.799999999996</v>
      </c>
      <c r="E5306" s="34">
        <f>T5311*C5306</f>
        <v>30195</v>
      </c>
      <c r="F5306" s="45"/>
      <c r="G5306" s="45"/>
      <c r="H5306" s="45"/>
      <c r="I5306" s="44"/>
      <c r="J5306" s="44"/>
      <c r="K5306" s="44"/>
      <c r="L5306" s="46"/>
      <c r="M5306" s="6" t="s">
        <v>120</v>
      </c>
      <c r="N5306" s="55">
        <f t="shared" si="1064"/>
        <v>1889.9999999999998</v>
      </c>
      <c r="O5306" s="52"/>
      <c r="P5306" s="67">
        <v>1350</v>
      </c>
      <c r="Q5306" s="65"/>
      <c r="R5306" s="6" t="s">
        <v>121</v>
      </c>
      <c r="S5306" s="55">
        <f>T5306*1.425</f>
        <v>1402.2</v>
      </c>
      <c r="T5306" s="295">
        <v>984</v>
      </c>
      <c r="U5306" s="6" t="s">
        <v>122</v>
      </c>
      <c r="V5306" s="58">
        <f t="shared" si="1059"/>
        <v>8404.35</v>
      </c>
      <c r="W5306" s="59">
        <v>6450</v>
      </c>
      <c r="Y5306" s="6" t="s">
        <v>123</v>
      </c>
      <c r="Z5306" s="55">
        <f t="shared" si="1061"/>
        <v>10560</v>
      </c>
      <c r="AA5306" s="56">
        <v>8000</v>
      </c>
    </row>
    <row r="5307" spans="1:27" ht="15" customHeight="1" thickBot="1" x14ac:dyDescent="0.25">
      <c r="A5307" s="45"/>
      <c r="B5307" s="53" t="s">
        <v>124</v>
      </c>
      <c r="C5307" s="15">
        <f>L5291</f>
        <v>0</v>
      </c>
      <c r="D5307" s="54">
        <f>S5307*C5307</f>
        <v>0</v>
      </c>
      <c r="E5307" s="34">
        <f>T5307*C5307</f>
        <v>0</v>
      </c>
      <c r="F5307" s="68" t="s">
        <v>92</v>
      </c>
      <c r="G5307" s="69"/>
      <c r="H5307" s="45"/>
      <c r="I5307" s="44"/>
      <c r="J5307" s="44"/>
      <c r="K5307" s="44"/>
      <c r="L5307" s="46"/>
      <c r="M5307" s="6" t="s">
        <v>125</v>
      </c>
      <c r="N5307" s="55">
        <f t="shared" si="1064"/>
        <v>1889.9999999999998</v>
      </c>
      <c r="O5307" s="52"/>
      <c r="P5307" s="67">
        <v>1350</v>
      </c>
      <c r="Q5307" s="65"/>
      <c r="R5307" s="6" t="s">
        <v>126</v>
      </c>
      <c r="S5307" s="55">
        <f>T5307*1.46</f>
        <v>1207.42</v>
      </c>
      <c r="T5307" s="295">
        <v>827</v>
      </c>
      <c r="U5307" s="6" t="s">
        <v>127</v>
      </c>
      <c r="V5307" s="58">
        <f t="shared" si="1059"/>
        <v>0</v>
      </c>
      <c r="W5307" s="70"/>
      <c r="Y5307" s="6" t="s">
        <v>128</v>
      </c>
      <c r="Z5307" s="55">
        <f t="shared" si="1061"/>
        <v>10560</v>
      </c>
      <c r="AA5307" s="56">
        <v>8000</v>
      </c>
    </row>
    <row r="5308" spans="1:27" ht="15" customHeight="1" thickTop="1" x14ac:dyDescent="0.2">
      <c r="A5308" s="45"/>
      <c r="B5308" s="53" t="s">
        <v>129</v>
      </c>
      <c r="C5308" s="15">
        <f>M5291</f>
        <v>0</v>
      </c>
      <c r="D5308" s="54">
        <f t="shared" ref="D5308:D5309" si="1065">S5312*C5308</f>
        <v>0</v>
      </c>
      <c r="E5308" s="34">
        <f t="shared" ref="E5308:E5309" si="1066">D5370*C5308</f>
        <v>0</v>
      </c>
      <c r="F5308" s="68" t="s">
        <v>130</v>
      </c>
      <c r="G5308" s="71">
        <f>D5352*0.33</f>
        <v>106597.4415</v>
      </c>
      <c r="H5308" s="45"/>
      <c r="I5308" s="44"/>
      <c r="J5308" s="44"/>
      <c r="K5308" s="44"/>
      <c r="L5308" s="46"/>
      <c r="M5308" s="6" t="s">
        <v>131</v>
      </c>
      <c r="N5308" s="55">
        <f t="shared" si="1064"/>
        <v>700</v>
      </c>
      <c r="O5308" s="52"/>
      <c r="P5308" s="67">
        <v>500</v>
      </c>
      <c r="Q5308" s="65"/>
      <c r="R5308" s="6"/>
      <c r="S5308" s="55"/>
      <c r="T5308" s="297"/>
      <c r="U5308" s="57" t="s">
        <v>132</v>
      </c>
      <c r="V5308" s="58">
        <f t="shared" si="1059"/>
        <v>9218.7250000000004</v>
      </c>
      <c r="W5308" s="70">
        <v>7075</v>
      </c>
      <c r="Y5308" s="6" t="s">
        <v>133</v>
      </c>
      <c r="Z5308" s="55">
        <f t="shared" si="1061"/>
        <v>7260</v>
      </c>
      <c r="AA5308" s="56">
        <v>5500</v>
      </c>
    </row>
    <row r="5309" spans="1:27" ht="15" customHeight="1" x14ac:dyDescent="0.2">
      <c r="A5309" s="45"/>
      <c r="B5309" s="53" t="s">
        <v>134</v>
      </c>
      <c r="C5309" s="15">
        <f>N5291</f>
        <v>1</v>
      </c>
      <c r="D5309" s="54">
        <f t="shared" si="1065"/>
        <v>7797.5999999999995</v>
      </c>
      <c r="E5309" s="34">
        <f t="shared" si="1066"/>
        <v>4430</v>
      </c>
      <c r="F5309" s="68" t="s">
        <v>135</v>
      </c>
      <c r="G5309" s="72">
        <f>D5352-F5352</f>
        <v>323022.55</v>
      </c>
      <c r="H5309" s="45"/>
      <c r="I5309" s="44"/>
      <c r="J5309" s="44"/>
      <c r="K5309" s="44"/>
      <c r="L5309" s="46"/>
      <c r="M5309" s="6" t="s">
        <v>136</v>
      </c>
      <c r="N5309" s="55">
        <f t="shared" si="1064"/>
        <v>1400</v>
      </c>
      <c r="O5309" s="52"/>
      <c r="P5309" s="67">
        <v>1000</v>
      </c>
      <c r="Q5309" s="65"/>
      <c r="R5309" s="6"/>
      <c r="S5309" s="55"/>
      <c r="T5309" s="297"/>
      <c r="U5309" s="57" t="s">
        <v>137</v>
      </c>
      <c r="V5309" s="58">
        <f t="shared" si="1059"/>
        <v>6840.75</v>
      </c>
      <c r="W5309" s="73">
        <v>5250</v>
      </c>
      <c r="Y5309" s="6" t="s">
        <v>39</v>
      </c>
      <c r="Z5309" s="55">
        <f>AA5309*1.321</f>
        <v>8454.4</v>
      </c>
      <c r="AA5309" s="56">
        <v>6400</v>
      </c>
    </row>
    <row r="5310" spans="1:27" ht="15" customHeight="1" x14ac:dyDescent="0.35">
      <c r="A5310" s="45"/>
      <c r="B5310" s="53" t="s">
        <v>138</v>
      </c>
      <c r="C5310" s="15">
        <f>P5291</f>
        <v>1</v>
      </c>
      <c r="D5310" s="54">
        <f>S5315*C5310</f>
        <v>10701</v>
      </c>
      <c r="E5310" s="34">
        <f>D5373*C5310</f>
        <v>5770</v>
      </c>
      <c r="F5310" s="68" t="s">
        <v>139</v>
      </c>
      <c r="G5310" s="74">
        <f>D5352-E5352</f>
        <v>97026.549999999988</v>
      </c>
      <c r="H5310" s="45"/>
      <c r="I5310" s="44"/>
      <c r="J5310" s="44"/>
      <c r="K5310" s="44"/>
      <c r="L5310" s="46"/>
      <c r="M5310" s="6" t="s">
        <v>140</v>
      </c>
      <c r="N5310" s="55"/>
      <c r="O5310" s="52"/>
      <c r="P5310" s="67"/>
      <c r="Q5310" s="65"/>
      <c r="R5310" s="6" t="s">
        <v>141</v>
      </c>
      <c r="S5310" s="55">
        <v>1850.8</v>
      </c>
      <c r="T5310" s="295">
        <v>1322</v>
      </c>
      <c r="U5310" s="57" t="s">
        <v>142</v>
      </c>
      <c r="V5310" s="58">
        <f t="shared" si="1059"/>
        <v>9218.7250000000004</v>
      </c>
      <c r="W5310" s="73">
        <v>7075</v>
      </c>
      <c r="Y5310" s="6" t="s">
        <v>143</v>
      </c>
      <c r="Z5310" s="55">
        <f>AA5310*1.32</f>
        <v>3564</v>
      </c>
      <c r="AA5310" s="56">
        <v>2700</v>
      </c>
    </row>
    <row r="5311" spans="1:27" ht="15" customHeight="1" x14ac:dyDescent="0.2">
      <c r="A5311" s="45"/>
      <c r="B5311" s="53" t="s">
        <v>14</v>
      </c>
      <c r="C5311" s="15">
        <f>O5291</f>
        <v>0</v>
      </c>
      <c r="D5311" s="54">
        <f>S5314*C5311</f>
        <v>0</v>
      </c>
      <c r="E5311" s="34">
        <f>D5372*C5311</f>
        <v>0</v>
      </c>
      <c r="F5311" s="61"/>
      <c r="G5311" s="61"/>
      <c r="H5311" s="45"/>
      <c r="I5311" s="44"/>
      <c r="J5311" s="44"/>
      <c r="K5311" s="44"/>
      <c r="L5311" s="46"/>
      <c r="M5311" s="6"/>
      <c r="N5311" s="55"/>
      <c r="O5311" s="52"/>
      <c r="P5311" s="67"/>
      <c r="Q5311" s="65"/>
      <c r="R5311" s="6" t="s">
        <v>144</v>
      </c>
      <c r="S5311" s="55">
        <f>T5311*1.44</f>
        <v>3952.7999999999997</v>
      </c>
      <c r="T5311" s="295">
        <v>2745</v>
      </c>
      <c r="U5311" s="57" t="s">
        <v>145</v>
      </c>
      <c r="V5311" s="58">
        <f t="shared" si="1059"/>
        <v>9218.7250000000004</v>
      </c>
      <c r="W5311" s="73">
        <v>7075</v>
      </c>
      <c r="AA5311" s="46"/>
    </row>
    <row r="5312" spans="1:27" ht="15" customHeight="1" x14ac:dyDescent="0.2">
      <c r="A5312" s="45"/>
      <c r="B5312" s="53" t="s">
        <v>16</v>
      </c>
      <c r="C5312" s="15">
        <f>Q5291</f>
        <v>0</v>
      </c>
      <c r="D5312" s="54">
        <f>S5317*C5312</f>
        <v>0</v>
      </c>
      <c r="E5312" s="34"/>
      <c r="F5312" s="61"/>
      <c r="G5312" s="61"/>
      <c r="H5312" s="45"/>
      <c r="I5312" s="44"/>
      <c r="J5312" s="44"/>
      <c r="K5312" s="44"/>
      <c r="L5312" s="46"/>
      <c r="M5312" s="6" t="s">
        <v>146</v>
      </c>
      <c r="N5312" s="55">
        <f>P5312*1.45</f>
        <v>6525</v>
      </c>
      <c r="O5312" s="52"/>
      <c r="P5312" s="67">
        <v>4500</v>
      </c>
      <c r="Q5312" s="65"/>
      <c r="R5312" s="6" t="s">
        <v>147</v>
      </c>
      <c r="S5312" s="55">
        <v>6101.2</v>
      </c>
      <c r="T5312" s="295">
        <v>4380</v>
      </c>
      <c r="U5312" s="46"/>
      <c r="V5312" s="46"/>
      <c r="W5312" s="46"/>
      <c r="X5312" s="46"/>
      <c r="Y5312" s="46"/>
      <c r="Z5312" s="46"/>
    </row>
    <row r="5313" spans="1:27" ht="15" customHeight="1" x14ac:dyDescent="0.2">
      <c r="A5313" s="45"/>
      <c r="B5313" s="320" t="s">
        <v>148</v>
      </c>
      <c r="C5313" s="33"/>
      <c r="D5313" s="75">
        <f t="shared" ref="D5313:E5313" si="1067">SUM(D5299:D5312)</f>
        <v>148619.5</v>
      </c>
      <c r="E5313" s="75">
        <f t="shared" si="1067"/>
        <v>100746</v>
      </c>
      <c r="F5313" s="75"/>
      <c r="G5313" s="33"/>
      <c r="H5313" s="45"/>
      <c r="I5313" s="44"/>
      <c r="J5313" s="44"/>
      <c r="K5313" s="44"/>
      <c r="L5313" s="46"/>
      <c r="M5313" s="6" t="s">
        <v>149</v>
      </c>
      <c r="N5313" s="55">
        <f t="shared" ref="N5313" si="1068">P5313*1.4</f>
        <v>3360</v>
      </c>
      <c r="O5313" s="52"/>
      <c r="P5313" s="67">
        <v>2400</v>
      </c>
      <c r="Q5313" s="65"/>
      <c r="R5313" s="6" t="s">
        <v>150</v>
      </c>
      <c r="S5313" s="55">
        <f>T5313*1.444</f>
        <v>7797.5999999999995</v>
      </c>
      <c r="T5313" s="295">
        <v>5400</v>
      </c>
      <c r="U5313" s="46"/>
      <c r="V5313" s="46"/>
      <c r="W5313" s="46"/>
      <c r="X5313" s="46"/>
      <c r="Y5313" s="46"/>
      <c r="Z5313" s="46"/>
      <c r="AA5313" s="46"/>
    </row>
    <row r="5314" spans="1:27" ht="15" customHeight="1" x14ac:dyDescent="0.2">
      <c r="A5314" s="45"/>
      <c r="B5314" s="317" t="s">
        <v>24</v>
      </c>
      <c r="C5314" s="319">
        <f>Y5291</f>
        <v>0</v>
      </c>
      <c r="D5314" s="54">
        <f t="shared" ref="D5314:D5316" si="1069">V5303*C5314</f>
        <v>0</v>
      </c>
      <c r="E5314" s="34">
        <f t="shared" ref="E5314:E5316" si="1070">W5303*C5314</f>
        <v>0</v>
      </c>
      <c r="F5314" s="45"/>
      <c r="G5314" s="45"/>
      <c r="H5314" s="45"/>
      <c r="I5314" s="44"/>
      <c r="J5314" s="44"/>
      <c r="K5314" s="44"/>
      <c r="L5314" s="46"/>
      <c r="M5314" s="6" t="s">
        <v>151</v>
      </c>
      <c r="N5314" s="55">
        <f>P5314*1.45</f>
        <v>6525</v>
      </c>
      <c r="O5314" s="52"/>
      <c r="P5314" s="67">
        <v>4500</v>
      </c>
      <c r="Q5314" s="65"/>
      <c r="R5314" s="6" t="s">
        <v>152</v>
      </c>
      <c r="S5314" s="55">
        <f>T5314*1.444</f>
        <v>7799.0439999999999</v>
      </c>
      <c r="T5314" s="295">
        <v>5401</v>
      </c>
      <c r="U5314" s="46"/>
      <c r="V5314" s="46"/>
      <c r="W5314" s="46"/>
      <c r="X5314" s="46"/>
      <c r="Y5314" s="46"/>
      <c r="Z5314" s="46"/>
      <c r="AA5314" s="46"/>
    </row>
    <row r="5315" spans="1:27" ht="15" customHeight="1" x14ac:dyDescent="0.2">
      <c r="A5315" s="45"/>
      <c r="B5315" s="317" t="s">
        <v>153</v>
      </c>
      <c r="C5315" s="319">
        <f>Z5291</f>
        <v>0</v>
      </c>
      <c r="D5315" s="54">
        <f t="shared" si="1069"/>
        <v>0</v>
      </c>
      <c r="E5315" s="34">
        <f t="shared" si="1070"/>
        <v>0</v>
      </c>
      <c r="F5315" s="45"/>
      <c r="G5315" s="45"/>
      <c r="H5315" s="45"/>
      <c r="I5315" s="44"/>
      <c r="J5315" s="44"/>
      <c r="K5315" s="44"/>
      <c r="L5315" s="46"/>
      <c r="M5315" s="6" t="s">
        <v>154</v>
      </c>
      <c r="N5315" s="55">
        <f t="shared" ref="N5315:N5316" si="1071">P5315*1.4</f>
        <v>5250</v>
      </c>
      <c r="O5315" s="52"/>
      <c r="P5315" s="67">
        <v>3750</v>
      </c>
      <c r="Q5315" s="65"/>
      <c r="R5315" s="6" t="s">
        <v>155</v>
      </c>
      <c r="S5315" s="55">
        <f>T5315*1.45</f>
        <v>10701</v>
      </c>
      <c r="T5315" s="295">
        <v>7380</v>
      </c>
      <c r="U5315" s="46"/>
      <c r="V5315" s="46"/>
      <c r="W5315" s="46"/>
      <c r="X5315" s="46"/>
      <c r="Y5315" s="46"/>
      <c r="Z5315" s="46"/>
      <c r="AA5315" s="46"/>
    </row>
    <row r="5316" spans="1:27" ht="15" customHeight="1" x14ac:dyDescent="0.2">
      <c r="A5316" s="45"/>
      <c r="B5316" s="317" t="s">
        <v>26</v>
      </c>
      <c r="C5316" s="319">
        <f>AA5291</f>
        <v>0</v>
      </c>
      <c r="D5316" s="54">
        <f t="shared" si="1069"/>
        <v>0</v>
      </c>
      <c r="E5316" s="34">
        <f t="shared" si="1070"/>
        <v>0</v>
      </c>
      <c r="F5316" s="45"/>
      <c r="G5316" s="45"/>
      <c r="H5316" s="45"/>
      <c r="I5316" s="44"/>
      <c r="J5316" s="44"/>
      <c r="K5316" s="44"/>
      <c r="L5316" s="46"/>
      <c r="M5316" s="6" t="s">
        <v>156</v>
      </c>
      <c r="N5316" s="55">
        <f t="shared" si="1071"/>
        <v>7419.9999999999991</v>
      </c>
      <c r="O5316" s="52"/>
      <c r="P5316" s="67">
        <v>5300</v>
      </c>
      <c r="Q5316" s="65"/>
      <c r="R5316" s="6" t="s">
        <v>157</v>
      </c>
      <c r="S5316" s="55">
        <v>8000</v>
      </c>
      <c r="T5316" s="295">
        <v>3600</v>
      </c>
      <c r="U5316" s="46"/>
      <c r="V5316" s="46"/>
      <c r="W5316" s="46"/>
      <c r="X5316" s="46"/>
      <c r="Y5316" s="46"/>
      <c r="Z5316" s="46"/>
      <c r="AA5316" s="46"/>
    </row>
    <row r="5317" spans="1:27" ht="15" customHeight="1" x14ac:dyDescent="0.2">
      <c r="A5317" s="45"/>
      <c r="B5317" s="318" t="s">
        <v>158</v>
      </c>
      <c r="C5317" s="319">
        <f>R5291</f>
        <v>0</v>
      </c>
      <c r="D5317" s="54">
        <f>V5300*C5317</f>
        <v>0</v>
      </c>
      <c r="E5317" s="34">
        <f t="shared" ref="E5317:E5319" si="1072">J5366*C5317</f>
        <v>0</v>
      </c>
      <c r="F5317" s="45"/>
      <c r="G5317" s="45"/>
      <c r="H5317" s="45"/>
      <c r="I5317" s="44"/>
      <c r="J5317" s="44"/>
      <c r="K5317" s="44"/>
      <c r="L5317" s="46"/>
      <c r="M5317" s="6"/>
      <c r="N5317" s="55"/>
      <c r="O5317" s="52"/>
      <c r="P5317" s="67"/>
      <c r="Q5317" s="65"/>
      <c r="R5317" s="6" t="s">
        <v>16</v>
      </c>
      <c r="S5317" s="55">
        <v>1500</v>
      </c>
      <c r="T5317" s="298">
        <v>1300</v>
      </c>
      <c r="U5317" s="46"/>
      <c r="V5317" s="46"/>
      <c r="W5317" s="46"/>
      <c r="X5317" s="46"/>
      <c r="Y5317" s="46"/>
      <c r="Z5317" s="46"/>
      <c r="AA5317" s="46"/>
    </row>
    <row r="5318" spans="1:27" ht="15" customHeight="1" x14ac:dyDescent="0.2">
      <c r="A5318" s="45"/>
      <c r="B5318" s="321" t="s">
        <v>159</v>
      </c>
      <c r="C5318" s="15">
        <f>T5291</f>
        <v>0</v>
      </c>
      <c r="D5318" s="54">
        <f t="shared" ref="D5318:D5319" si="1073">V5300*C5318</f>
        <v>0</v>
      </c>
      <c r="E5318" s="34">
        <f t="shared" si="1072"/>
        <v>0</v>
      </c>
      <c r="F5318" s="45"/>
      <c r="G5318" s="45"/>
      <c r="H5318" s="45"/>
      <c r="I5318" s="44"/>
      <c r="J5318" s="44"/>
      <c r="K5318" s="44"/>
      <c r="L5318" s="46"/>
      <c r="M5318" s="6" t="s">
        <v>160</v>
      </c>
      <c r="N5318" s="55"/>
      <c r="O5318" s="52"/>
      <c r="P5318" s="67"/>
      <c r="Q5318" s="65"/>
      <c r="R5318" s="46"/>
      <c r="S5318" s="46"/>
      <c r="T5318" s="46"/>
      <c r="U5318" s="46"/>
      <c r="V5318" s="46"/>
      <c r="W5318" s="46"/>
      <c r="X5318" s="46"/>
      <c r="Y5318" s="46"/>
      <c r="Z5318" s="46"/>
      <c r="AA5318" s="46"/>
    </row>
    <row r="5319" spans="1:27" ht="15" customHeight="1" x14ac:dyDescent="0.2">
      <c r="A5319" s="45"/>
      <c r="B5319" s="79" t="s">
        <v>161</v>
      </c>
      <c r="C5319" s="80">
        <f>S5291</f>
        <v>0</v>
      </c>
      <c r="D5319" s="81">
        <f t="shared" si="1073"/>
        <v>0</v>
      </c>
      <c r="E5319" s="34">
        <f t="shared" si="1072"/>
        <v>0</v>
      </c>
      <c r="F5319" s="45"/>
      <c r="G5319" s="45"/>
      <c r="H5319" s="45"/>
      <c r="I5319" s="44"/>
      <c r="J5319" s="44"/>
      <c r="K5319" s="44"/>
      <c r="L5319" s="46"/>
      <c r="M5319" s="6"/>
      <c r="N5319" s="55"/>
      <c r="O5319" s="52"/>
      <c r="P5319" s="67"/>
      <c r="Q5319" s="65"/>
      <c r="R5319" s="46"/>
      <c r="S5319" s="46"/>
      <c r="T5319" s="46"/>
      <c r="U5319" s="46"/>
      <c r="V5319" s="46"/>
      <c r="W5319" s="46"/>
      <c r="X5319" s="46"/>
      <c r="Y5319" s="46"/>
      <c r="Z5319" s="46"/>
      <c r="AA5319" s="46"/>
    </row>
    <row r="5320" spans="1:27" ht="15" customHeight="1" x14ac:dyDescent="0.2">
      <c r="A5320" s="45"/>
      <c r="B5320" s="78" t="s">
        <v>20</v>
      </c>
      <c r="C5320" s="15">
        <f>U5291</f>
        <v>7</v>
      </c>
      <c r="D5320" s="81">
        <f>V5309*C5320</f>
        <v>47885.25</v>
      </c>
      <c r="E5320" s="34">
        <f>W5309*C5320</f>
        <v>36750</v>
      </c>
      <c r="F5320" s="45"/>
      <c r="G5320" s="45"/>
      <c r="H5320" s="45"/>
      <c r="I5320" s="44"/>
      <c r="J5320" s="44"/>
      <c r="K5320" s="44"/>
      <c r="L5320" s="46"/>
      <c r="M5320" s="6" t="s">
        <v>162</v>
      </c>
      <c r="N5320" s="55">
        <f>P5320*1.42</f>
        <v>1704</v>
      </c>
      <c r="O5320" s="52"/>
      <c r="P5320" s="67">
        <v>1200</v>
      </c>
      <c r="Q5320" s="65"/>
      <c r="R5320" s="46"/>
      <c r="S5320" s="46"/>
      <c r="T5320" s="46"/>
      <c r="U5320" s="46"/>
      <c r="V5320" s="46"/>
      <c r="W5320" s="46"/>
      <c r="X5320" s="46"/>
      <c r="Y5320" s="46"/>
      <c r="Z5320" s="46"/>
      <c r="AA5320" s="46"/>
    </row>
    <row r="5321" spans="1:27" ht="15" customHeight="1" x14ac:dyDescent="0.2">
      <c r="A5321" s="45"/>
      <c r="B5321" s="78" t="s">
        <v>163</v>
      </c>
      <c r="C5321" s="15">
        <f>V5291</f>
        <v>0</v>
      </c>
      <c r="D5321" s="81">
        <f t="shared" ref="D5321:D5322" si="1074">V5303*C5321</f>
        <v>0</v>
      </c>
      <c r="E5321" s="34">
        <f>W5308*C5321</f>
        <v>0</v>
      </c>
      <c r="F5321" s="45"/>
      <c r="G5321" s="45"/>
      <c r="H5321" s="45"/>
      <c r="I5321" s="44"/>
      <c r="J5321" s="44"/>
      <c r="K5321" s="44"/>
      <c r="L5321" s="46"/>
      <c r="M5321" s="6" t="s">
        <v>164</v>
      </c>
      <c r="N5321" s="55">
        <f t="shared" ref="N5321:N5322" si="1075">P5321*1.42</f>
        <v>1704</v>
      </c>
      <c r="O5321" s="52"/>
      <c r="P5321" s="67">
        <v>1200</v>
      </c>
      <c r="Q5321" s="65"/>
      <c r="R5321" s="46"/>
      <c r="S5321" s="46"/>
      <c r="T5321" s="46"/>
      <c r="U5321" s="46"/>
      <c r="V5321" s="46"/>
      <c r="W5321" s="46"/>
      <c r="X5321" s="46"/>
      <c r="Y5321" s="46"/>
      <c r="Z5321" s="46"/>
      <c r="AA5321" s="46"/>
    </row>
    <row r="5322" spans="1:27" ht="15" customHeight="1" x14ac:dyDescent="0.2">
      <c r="A5322" s="45"/>
      <c r="B5322" s="78" t="s">
        <v>165</v>
      </c>
      <c r="C5322" s="15">
        <f>W5291</f>
        <v>0</v>
      </c>
      <c r="D5322" s="81">
        <f t="shared" si="1074"/>
        <v>0</v>
      </c>
      <c r="E5322" s="34">
        <f>J5371*C5322</f>
        <v>0</v>
      </c>
      <c r="F5322" s="45"/>
      <c r="G5322" s="45"/>
      <c r="H5322" s="45"/>
      <c r="I5322" s="44"/>
      <c r="J5322" s="44"/>
      <c r="K5322" s="44"/>
      <c r="L5322" s="46"/>
      <c r="M5322" s="6" t="s">
        <v>166</v>
      </c>
      <c r="N5322" s="55">
        <f t="shared" si="1075"/>
        <v>1704</v>
      </c>
      <c r="O5322" s="52"/>
      <c r="P5322" s="67">
        <v>1200</v>
      </c>
      <c r="Q5322" s="65"/>
      <c r="R5322" s="46"/>
      <c r="S5322" s="46"/>
      <c r="T5322" s="46"/>
      <c r="U5322" s="46"/>
      <c r="V5322" s="46"/>
      <c r="W5322" s="46"/>
      <c r="X5322" s="46"/>
      <c r="Y5322" s="46"/>
      <c r="Z5322" s="46"/>
      <c r="AA5322" s="46"/>
    </row>
    <row r="5323" spans="1:27" ht="15" customHeight="1" x14ac:dyDescent="0.2">
      <c r="A5323" s="45"/>
      <c r="B5323" s="53" t="s">
        <v>23</v>
      </c>
      <c r="C5323" s="15">
        <f>X5291</f>
        <v>0</v>
      </c>
      <c r="D5323" s="81">
        <f>V5301*C5323</f>
        <v>0</v>
      </c>
      <c r="E5323" s="34">
        <f>W5301*C5323</f>
        <v>0</v>
      </c>
      <c r="F5323" s="45"/>
      <c r="G5323" s="45"/>
      <c r="H5323" s="45"/>
      <c r="I5323" s="44"/>
      <c r="J5323" s="44"/>
      <c r="K5323" s="44"/>
      <c r="L5323" s="46"/>
      <c r="M5323" s="6" t="s">
        <v>167</v>
      </c>
      <c r="N5323" s="55">
        <f>P5323*1.39</f>
        <v>1251</v>
      </c>
      <c r="O5323" s="52"/>
      <c r="P5323" s="67">
        <v>900</v>
      </c>
      <c r="Q5323" s="65"/>
      <c r="R5323" s="46"/>
      <c r="S5323" s="46"/>
      <c r="T5323" s="46"/>
      <c r="U5323" s="46"/>
      <c r="V5323" s="46"/>
      <c r="W5323" s="46"/>
      <c r="X5323" s="46"/>
      <c r="Y5323" s="46"/>
      <c r="Z5323" s="46"/>
      <c r="AA5323" s="46"/>
    </row>
    <row r="5324" spans="1:27" ht="15" customHeight="1" x14ac:dyDescent="0.2">
      <c r="A5324" s="45"/>
      <c r="B5324" s="49" t="s">
        <v>95</v>
      </c>
      <c r="C5324" s="33"/>
      <c r="D5324" s="75">
        <f t="shared" ref="D5324:E5324" si="1076">SUM(D5314:D5323)</f>
        <v>47885.25</v>
      </c>
      <c r="E5324" s="82">
        <f t="shared" si="1076"/>
        <v>36750</v>
      </c>
      <c r="F5324" s="45"/>
      <c r="G5324" s="45"/>
      <c r="H5324" s="45"/>
      <c r="I5324" s="44"/>
      <c r="J5324" s="44"/>
      <c r="K5324" s="44"/>
      <c r="L5324" s="46"/>
      <c r="M5324" s="6" t="s">
        <v>168</v>
      </c>
      <c r="N5324" s="55">
        <f>P5324*1.42</f>
        <v>852</v>
      </c>
      <c r="O5324" s="52"/>
      <c r="P5324" s="67">
        <v>600</v>
      </c>
      <c r="Q5324" s="65"/>
      <c r="R5324" s="46"/>
      <c r="S5324" s="46"/>
      <c r="T5324" s="46"/>
      <c r="U5324" s="46"/>
      <c r="V5324" s="46"/>
      <c r="W5324" s="46"/>
      <c r="X5324" s="46"/>
      <c r="Y5324" s="46"/>
      <c r="Z5324" s="46"/>
      <c r="AA5324" s="46"/>
    </row>
    <row r="5325" spans="1:27" ht="15" customHeight="1" x14ac:dyDescent="0.2">
      <c r="A5325" s="45"/>
      <c r="B5325" s="53" t="s">
        <v>36</v>
      </c>
      <c r="C5325" s="15">
        <f>AL5291</f>
        <v>2</v>
      </c>
      <c r="D5325" s="83">
        <f>N5320*C5325</f>
        <v>3408</v>
      </c>
      <c r="E5325" s="34">
        <f>P5320*C5325</f>
        <v>2400</v>
      </c>
      <c r="F5325" s="45"/>
      <c r="G5325" s="45"/>
      <c r="H5325" s="45"/>
      <c r="I5325" s="44"/>
      <c r="J5325" s="44"/>
      <c r="K5325" s="44"/>
      <c r="L5325" s="46"/>
      <c r="M5325" s="46"/>
      <c r="N5325" s="46"/>
      <c r="O5325" s="46"/>
      <c r="P5325" s="46"/>
      <c r="Q5325" s="46"/>
      <c r="R5325" s="46"/>
      <c r="S5325" s="46"/>
      <c r="T5325" s="46"/>
      <c r="U5325" s="46"/>
      <c r="V5325" s="46"/>
      <c r="W5325" s="46"/>
      <c r="X5325" s="46"/>
      <c r="Y5325" s="46"/>
      <c r="Z5325" s="46"/>
      <c r="AA5325" s="46"/>
    </row>
    <row r="5326" spans="1:27" ht="15" customHeight="1" x14ac:dyDescent="0.2">
      <c r="A5326" s="45"/>
      <c r="B5326" s="53" t="s">
        <v>35</v>
      </c>
      <c r="C5326" s="15">
        <f>AK5291</f>
        <v>2</v>
      </c>
      <c r="D5326" s="83">
        <f t="shared" ref="D5326:D5328" si="1077">N5322*C5326</f>
        <v>3408</v>
      </c>
      <c r="E5326" s="34">
        <f t="shared" ref="E5326:E5328" si="1078">P5322*C5326</f>
        <v>2400</v>
      </c>
      <c r="F5326" s="45"/>
      <c r="G5326" s="45"/>
      <c r="H5326" s="45"/>
      <c r="L5326" s="24"/>
      <c r="M5326" s="24"/>
      <c r="N5326" s="24"/>
      <c r="O5326" s="24"/>
      <c r="P5326" s="24"/>
      <c r="Q5326" s="24"/>
    </row>
    <row r="5327" spans="1:27" ht="15" customHeight="1" x14ac:dyDescent="0.2">
      <c r="A5327" s="45"/>
      <c r="B5327" s="84" t="s">
        <v>169</v>
      </c>
      <c r="C5327" s="15">
        <f>AM5291</f>
        <v>0</v>
      </c>
      <c r="D5327" s="83">
        <f t="shared" si="1077"/>
        <v>0</v>
      </c>
      <c r="E5327" s="34">
        <f t="shared" si="1078"/>
        <v>0</v>
      </c>
      <c r="F5327" s="85"/>
      <c r="G5327" s="45"/>
      <c r="H5327" s="45"/>
      <c r="L5327" s="24"/>
      <c r="M5327" s="24"/>
      <c r="N5327" s="24"/>
      <c r="O5327" s="24"/>
      <c r="P5327" s="24"/>
      <c r="Q5327" s="24"/>
    </row>
    <row r="5328" spans="1:27" ht="15" customHeight="1" x14ac:dyDescent="0.2">
      <c r="A5328" s="45"/>
      <c r="B5328" s="84" t="s">
        <v>38</v>
      </c>
      <c r="C5328" s="15">
        <f>AN5291</f>
        <v>0</v>
      </c>
      <c r="D5328" s="83">
        <f t="shared" si="1077"/>
        <v>0</v>
      </c>
      <c r="E5328" s="34">
        <f t="shared" si="1078"/>
        <v>0</v>
      </c>
      <c r="F5328" s="45"/>
      <c r="G5328" s="45"/>
      <c r="H5328" s="45"/>
      <c r="L5328" s="24"/>
      <c r="M5328" s="24"/>
      <c r="N5328" s="24"/>
      <c r="O5328" s="24"/>
      <c r="P5328" s="24"/>
      <c r="Q5328" s="24"/>
    </row>
    <row r="5329" spans="1:17" ht="15" customHeight="1" x14ac:dyDescent="0.2">
      <c r="A5329" s="45"/>
      <c r="B5329" s="84" t="s">
        <v>170</v>
      </c>
      <c r="C5329" s="15">
        <f>AO5291</f>
        <v>2</v>
      </c>
      <c r="D5329" s="83">
        <f>N5321*C5329</f>
        <v>3408</v>
      </c>
      <c r="E5329" s="34">
        <f>P5321*C5329</f>
        <v>2400</v>
      </c>
      <c r="F5329" s="45"/>
      <c r="G5329" s="45"/>
      <c r="H5329" s="45"/>
      <c r="L5329" s="24"/>
      <c r="M5329" s="24"/>
      <c r="N5329" s="24"/>
      <c r="O5329" s="24"/>
      <c r="P5329" s="24"/>
      <c r="Q5329" s="24"/>
    </row>
    <row r="5330" spans="1:17" ht="15" customHeight="1" x14ac:dyDescent="0.2">
      <c r="A5330" s="45"/>
      <c r="B5330" s="53" t="s">
        <v>31</v>
      </c>
      <c r="C5330" s="15">
        <f>AF5291</f>
        <v>1</v>
      </c>
      <c r="D5330" s="83">
        <f>N5312*C5330</f>
        <v>6525</v>
      </c>
      <c r="E5330" s="34">
        <f>P5312*C5330</f>
        <v>4500</v>
      </c>
      <c r="F5330" s="45"/>
      <c r="G5330" s="45"/>
      <c r="H5330" s="45"/>
    </row>
    <row r="5331" spans="1:17" ht="15" customHeight="1" x14ac:dyDescent="0.2">
      <c r="A5331" s="45"/>
      <c r="B5331" s="53" t="s">
        <v>171</v>
      </c>
      <c r="C5331" s="15">
        <f>AH5291</f>
        <v>2</v>
      </c>
      <c r="D5331" s="83">
        <f>N5312*C5331</f>
        <v>13050</v>
      </c>
      <c r="E5331" s="34">
        <f>P5312*C5331</f>
        <v>9000</v>
      </c>
      <c r="F5331" s="45"/>
      <c r="G5331" s="45"/>
      <c r="H5331" s="45"/>
      <c r="L5331" s="86" t="s">
        <v>172</v>
      </c>
    </row>
    <row r="5332" spans="1:17" ht="15" customHeight="1" x14ac:dyDescent="0.2">
      <c r="A5332" s="45"/>
      <c r="B5332" s="53" t="s">
        <v>151</v>
      </c>
      <c r="C5332" s="15">
        <f>AG5291</f>
        <v>2</v>
      </c>
      <c r="D5332" s="83">
        <f>N5314*C5332</f>
        <v>13050</v>
      </c>
      <c r="E5332" s="34">
        <f>P5314*C5332</f>
        <v>9000</v>
      </c>
      <c r="F5332" s="45"/>
      <c r="G5332" s="45"/>
      <c r="H5332" s="45"/>
    </row>
    <row r="5333" spans="1:17" ht="15" customHeight="1" x14ac:dyDescent="0.2">
      <c r="A5333" s="45"/>
      <c r="B5333" s="53" t="s">
        <v>173</v>
      </c>
      <c r="C5333" s="15">
        <f>AJ5291</f>
        <v>4</v>
      </c>
      <c r="D5333" s="83">
        <f>N5312*C5333</f>
        <v>26100</v>
      </c>
      <c r="E5333" s="34">
        <f>P5312*C5333</f>
        <v>18000</v>
      </c>
      <c r="F5333" s="45"/>
      <c r="G5333" s="45"/>
      <c r="H5333" s="45"/>
      <c r="L5333" s="86" t="s">
        <v>107</v>
      </c>
    </row>
    <row r="5334" spans="1:17" ht="15" customHeight="1" x14ac:dyDescent="0.2">
      <c r="A5334" s="45"/>
      <c r="B5334" s="53" t="s">
        <v>174</v>
      </c>
      <c r="C5334" s="15">
        <f>AE5291</f>
        <v>0</v>
      </c>
      <c r="D5334" s="83">
        <f>N5316*C5334</f>
        <v>0</v>
      </c>
      <c r="E5334" s="34">
        <f>P5312*C5334</f>
        <v>0</v>
      </c>
      <c r="F5334" s="45"/>
      <c r="G5334" s="45"/>
      <c r="H5334" s="45"/>
    </row>
    <row r="5335" spans="1:17" ht="15" customHeight="1" x14ac:dyDescent="0.2">
      <c r="A5335" s="45"/>
      <c r="B5335" s="87" t="s">
        <v>27</v>
      </c>
      <c r="C5335" s="15">
        <f>AB5291</f>
        <v>34</v>
      </c>
      <c r="D5335" s="83">
        <f t="shared" ref="D5335:D5336" si="1079">N5304*C5335</f>
        <v>57568.800000000003</v>
      </c>
      <c r="E5335" s="34">
        <f>P5304*C5335</f>
        <v>40800</v>
      </c>
      <c r="F5335" s="45"/>
      <c r="G5335" s="45"/>
      <c r="H5335" s="45"/>
      <c r="L5335" s="86" t="s">
        <v>175</v>
      </c>
    </row>
    <row r="5336" spans="1:17" ht="15" customHeight="1" x14ac:dyDescent="0.2">
      <c r="A5336" s="45"/>
      <c r="B5336" s="87" t="s">
        <v>28</v>
      </c>
      <c r="C5336" s="15">
        <f>AC5291</f>
        <v>0</v>
      </c>
      <c r="D5336" s="83">
        <f t="shared" si="1079"/>
        <v>0</v>
      </c>
      <c r="E5336" s="34">
        <f t="shared" ref="E5335:E5336" si="1080">P5305*C5336</f>
        <v>0</v>
      </c>
      <c r="F5336" s="45"/>
      <c r="G5336" s="45"/>
      <c r="H5336" s="45"/>
      <c r="L5336" s="86" t="s">
        <v>176</v>
      </c>
    </row>
    <row r="5337" spans="1:17" ht="15" customHeight="1" x14ac:dyDescent="0.2">
      <c r="A5337" s="45"/>
      <c r="B5337" s="53" t="s">
        <v>177</v>
      </c>
      <c r="C5337" s="15">
        <f>AD5291</f>
        <v>0</v>
      </c>
      <c r="D5337" s="83">
        <f>N5309*C5337</f>
        <v>0</v>
      </c>
      <c r="E5337" s="34">
        <f>P5309*C5337</f>
        <v>0</v>
      </c>
      <c r="F5337" s="45"/>
      <c r="G5337" s="45"/>
      <c r="H5337" s="45"/>
      <c r="L5337" s="86" t="s">
        <v>178</v>
      </c>
    </row>
    <row r="5338" spans="1:17" ht="15" customHeight="1" x14ac:dyDescent="0.2">
      <c r="A5338" s="45"/>
      <c r="B5338" s="49" t="s">
        <v>94</v>
      </c>
      <c r="C5338" s="33"/>
      <c r="D5338" s="75">
        <f t="shared" ref="D5338:E5338" si="1081">SUM(D5325:D5337)</f>
        <v>126517.8</v>
      </c>
      <c r="E5338" s="82">
        <f t="shared" si="1081"/>
        <v>88500</v>
      </c>
      <c r="F5338" s="41"/>
      <c r="G5338" s="45"/>
      <c r="H5338" s="88"/>
      <c r="L5338" s="86" t="s">
        <v>179</v>
      </c>
    </row>
    <row r="5339" spans="1:17" ht="15" customHeight="1" x14ac:dyDescent="0.2">
      <c r="A5339" s="45"/>
      <c r="B5339" s="78" t="s">
        <v>39</v>
      </c>
      <c r="C5339" s="89">
        <f>AP5291</f>
        <v>0</v>
      </c>
      <c r="D5339" s="83">
        <f>Z5309*C5339</f>
        <v>0</v>
      </c>
      <c r="E5339" s="34">
        <f>AA5309*C5339</f>
        <v>0</v>
      </c>
      <c r="F5339" s="88"/>
      <c r="G5339" s="88"/>
      <c r="H5339" s="88"/>
      <c r="L5339" s="86" t="s">
        <v>180</v>
      </c>
    </row>
    <row r="5340" spans="1:17" ht="15" customHeight="1" x14ac:dyDescent="0.2">
      <c r="A5340" s="45"/>
      <c r="B5340" s="78" t="s">
        <v>40</v>
      </c>
      <c r="C5340" s="90">
        <f>AQ5291</f>
        <v>0</v>
      </c>
      <c r="D5340" s="83">
        <f t="shared" ref="D5340:D5342" si="1082">Z5300*C5340</f>
        <v>0</v>
      </c>
      <c r="E5340" s="34">
        <f>AA5300*C5340</f>
        <v>0</v>
      </c>
      <c r="F5340" s="88"/>
      <c r="G5340" s="88"/>
      <c r="H5340" s="88"/>
      <c r="L5340" s="86" t="s">
        <v>181</v>
      </c>
    </row>
    <row r="5341" spans="1:17" ht="15" customHeight="1" x14ac:dyDescent="0.2">
      <c r="A5341" s="45"/>
      <c r="B5341" s="78" t="s">
        <v>33</v>
      </c>
      <c r="C5341" s="90">
        <f>AR5291</f>
        <v>0</v>
      </c>
      <c r="D5341" s="83">
        <f t="shared" si="1082"/>
        <v>0</v>
      </c>
      <c r="E5341" s="34">
        <f>P5311*C5341</f>
        <v>0</v>
      </c>
      <c r="F5341" s="88"/>
      <c r="G5341" s="88"/>
      <c r="H5341" s="88"/>
    </row>
    <row r="5342" spans="1:17" ht="15" customHeight="1" x14ac:dyDescent="0.2">
      <c r="A5342" s="45"/>
      <c r="B5342" s="78" t="s">
        <v>32</v>
      </c>
      <c r="C5342" s="90">
        <f>AS5291</f>
        <v>0</v>
      </c>
      <c r="D5342" s="83">
        <f t="shared" si="1082"/>
        <v>0</v>
      </c>
      <c r="E5342" s="34">
        <f>AA5301*C5342</f>
        <v>0</v>
      </c>
      <c r="F5342" s="88"/>
      <c r="G5342" s="88"/>
      <c r="H5342" s="88"/>
      <c r="L5342" s="86" t="s">
        <v>140</v>
      </c>
    </row>
    <row r="5343" spans="1:17" ht="15" customHeight="1" x14ac:dyDescent="0.2">
      <c r="A5343" s="45"/>
      <c r="B5343" s="78" t="s">
        <v>41</v>
      </c>
      <c r="C5343" s="90">
        <f>AT5291</f>
        <v>0</v>
      </c>
      <c r="D5343" s="83">
        <f>Z5308*C5343</f>
        <v>0</v>
      </c>
      <c r="E5343" s="34">
        <f>AA5308*C5343</f>
        <v>0</v>
      </c>
      <c r="F5343" s="88"/>
      <c r="G5343" s="88"/>
      <c r="H5343" s="88"/>
    </row>
    <row r="5344" spans="1:17" ht="15" customHeight="1" x14ac:dyDescent="0.2">
      <c r="A5344" s="45"/>
      <c r="B5344" s="78" t="s">
        <v>42</v>
      </c>
      <c r="C5344" s="90">
        <f>AU5291</f>
        <v>0</v>
      </c>
      <c r="D5344" s="83">
        <f>Z5303*C5344</f>
        <v>0</v>
      </c>
      <c r="E5344" s="34">
        <f>AA5303*C5344</f>
        <v>0</v>
      </c>
      <c r="F5344" s="88"/>
      <c r="G5344" s="88"/>
      <c r="H5344" s="88"/>
      <c r="L5344" s="86" t="s">
        <v>182</v>
      </c>
    </row>
    <row r="5345" spans="1:26" ht="15" customHeight="1" x14ac:dyDescent="0.2">
      <c r="A5345" s="45"/>
      <c r="B5345" s="78" t="s">
        <v>43</v>
      </c>
      <c r="C5345" s="90">
        <f>AV5291</f>
        <v>0</v>
      </c>
      <c r="D5345" s="83">
        <f t="shared" ref="D5345:D5347" si="1083">Z5305*C5345</f>
        <v>0</v>
      </c>
      <c r="E5345" s="34">
        <f>AA5305*C5345</f>
        <v>0</v>
      </c>
      <c r="F5345" s="88"/>
      <c r="G5345" s="88"/>
      <c r="H5345" s="88"/>
      <c r="L5345" s="86" t="s">
        <v>183</v>
      </c>
    </row>
    <row r="5346" spans="1:26" ht="15" customHeight="1" x14ac:dyDescent="0.2">
      <c r="A5346" s="45"/>
      <c r="B5346" s="78" t="s">
        <v>44</v>
      </c>
      <c r="C5346" s="90">
        <f>AW5291</f>
        <v>0</v>
      </c>
      <c r="D5346" s="83">
        <f t="shared" si="1083"/>
        <v>0</v>
      </c>
      <c r="E5346" s="34">
        <f>AA5307*C5346</f>
        <v>0</v>
      </c>
      <c r="F5346" s="88"/>
      <c r="G5346" s="88"/>
      <c r="H5346" s="88"/>
      <c r="L5346" s="86" t="s">
        <v>184</v>
      </c>
    </row>
    <row r="5347" spans="1:26" ht="15" customHeight="1" x14ac:dyDescent="0.2">
      <c r="A5347" s="45"/>
      <c r="B5347" s="78" t="s">
        <v>45</v>
      </c>
      <c r="C5347" s="90">
        <f>AX5291</f>
        <v>0</v>
      </c>
      <c r="D5347" s="83">
        <f t="shared" si="1083"/>
        <v>0</v>
      </c>
      <c r="E5347" s="34">
        <f>AA5306*C5347</f>
        <v>0</v>
      </c>
      <c r="F5347" s="88"/>
      <c r="G5347" s="88"/>
      <c r="H5347" s="88"/>
    </row>
    <row r="5348" spans="1:26" ht="15" customHeight="1" x14ac:dyDescent="0.2">
      <c r="A5348" s="45"/>
      <c r="B5348" s="78" t="s">
        <v>46</v>
      </c>
      <c r="C5348" s="90">
        <f>AY5291</f>
        <v>0</v>
      </c>
      <c r="D5348" s="83">
        <f>Z5304*C5348</f>
        <v>0</v>
      </c>
      <c r="E5348" s="34">
        <f>AA5304*C5348</f>
        <v>0</v>
      </c>
      <c r="F5348" s="88"/>
      <c r="G5348" s="88"/>
      <c r="H5348" s="88"/>
      <c r="L5348" s="86" t="s">
        <v>160</v>
      </c>
    </row>
    <row r="5349" spans="1:26" ht="15" customHeight="1" x14ac:dyDescent="0.2">
      <c r="A5349" s="45"/>
      <c r="B5349" s="53"/>
      <c r="C5349" s="89"/>
      <c r="D5349" s="83">
        <f t="shared" ref="D5349:D5350" si="1084">Z5309*C5349</f>
        <v>0</v>
      </c>
      <c r="E5349" s="34">
        <f t="shared" ref="E5349:E5350" si="1085">P5319*C5349</f>
        <v>0</v>
      </c>
      <c r="F5349" s="88"/>
      <c r="G5349" s="88"/>
      <c r="H5349" s="88"/>
    </row>
    <row r="5350" spans="1:26" ht="15" customHeight="1" x14ac:dyDescent="0.2">
      <c r="A5350" s="45"/>
      <c r="B5350" s="53"/>
      <c r="C5350" s="89"/>
      <c r="D5350" s="83">
        <f t="shared" si="1084"/>
        <v>0</v>
      </c>
      <c r="E5350" s="34">
        <f t="shared" si="1085"/>
        <v>0</v>
      </c>
      <c r="F5350" s="88"/>
      <c r="G5350" s="88"/>
      <c r="H5350" s="88"/>
      <c r="L5350" s="86" t="s">
        <v>185</v>
      </c>
    </row>
    <row r="5351" spans="1:26" ht="15" customHeight="1" x14ac:dyDescent="0.2">
      <c r="A5351" s="45"/>
      <c r="B5351" s="91"/>
      <c r="C5351" s="91"/>
      <c r="D5351" s="92">
        <f t="shared" ref="D5351:E5351" si="1086">SUM(D5339:D5350)</f>
        <v>0</v>
      </c>
      <c r="E5351" s="93">
        <f t="shared" si="1086"/>
        <v>0</v>
      </c>
      <c r="F5351" s="41"/>
      <c r="G5351" s="88"/>
      <c r="H5351" s="45"/>
      <c r="L5351" s="86" t="s">
        <v>186</v>
      </c>
    </row>
    <row r="5352" spans="1:26" ht="15" customHeight="1" x14ac:dyDescent="0.2">
      <c r="A5352" s="45"/>
      <c r="B5352" s="33" t="s">
        <v>187</v>
      </c>
      <c r="C5352" s="61"/>
      <c r="D5352" s="94">
        <f>SUM(D5324,D5313,D5338,D5351)</f>
        <v>323022.55</v>
      </c>
      <c r="E5352" s="95">
        <f>SUM(E5351,E5324,E5313,E5338)</f>
        <v>225996</v>
      </c>
      <c r="F5352" s="92">
        <f>SUM(F5351,F5338,F5327,F5313)</f>
        <v>0</v>
      </c>
      <c r="G5352" s="45"/>
      <c r="H5352" s="45"/>
      <c r="L5352" s="86" t="s">
        <v>188</v>
      </c>
    </row>
    <row r="5353" spans="1:26" ht="15" customHeight="1" x14ac:dyDescent="0.2">
      <c r="A5353" s="45"/>
      <c r="B5353" s="45"/>
      <c r="C5353" s="45"/>
      <c r="D5353" s="45"/>
      <c r="E5353" s="45"/>
      <c r="F5353" s="45"/>
      <c r="G5353" s="45"/>
      <c r="H5353" s="45"/>
    </row>
    <row r="5354" spans="1:26" ht="15" customHeight="1" x14ac:dyDescent="0.2">
      <c r="L5354" s="86" t="s">
        <v>189</v>
      </c>
    </row>
    <row r="5356" spans="1:26" ht="15" customHeight="1" x14ac:dyDescent="0.2">
      <c r="L5356" s="86" t="s">
        <v>190</v>
      </c>
    </row>
    <row r="5357" spans="1:26" ht="15" customHeight="1" x14ac:dyDescent="0.2">
      <c r="L5357" s="86" t="s">
        <v>191</v>
      </c>
    </row>
    <row r="5358" spans="1:26" ht="15" customHeight="1" x14ac:dyDescent="0.2">
      <c r="L5358" s="24" t="s">
        <v>192</v>
      </c>
      <c r="M5358" s="24"/>
      <c r="N5358" s="24"/>
      <c r="O5358" s="24"/>
      <c r="P5358" s="24"/>
      <c r="Q5358" s="24"/>
      <c r="R5358" s="24"/>
      <c r="S5358" s="24"/>
    </row>
    <row r="5359" spans="1:26" ht="15" customHeight="1" x14ac:dyDescent="0.2">
      <c r="B5359" s="33"/>
      <c r="C5359" s="96"/>
      <c r="D5359" s="96" t="s">
        <v>193</v>
      </c>
      <c r="E5359" s="96"/>
      <c r="F5359" s="96"/>
      <c r="G5359" s="96"/>
      <c r="H5359" s="33" t="s">
        <v>193</v>
      </c>
      <c r="I5359" s="96"/>
      <c r="J5359" s="96"/>
      <c r="K5359" s="96"/>
      <c r="L5359" s="33" t="s">
        <v>194</v>
      </c>
      <c r="M5359" s="96"/>
      <c r="N5359" s="96"/>
      <c r="O5359" s="96"/>
      <c r="P5359" s="96"/>
      <c r="Q5359" s="96"/>
      <c r="R5359" s="96"/>
      <c r="S5359" s="96"/>
      <c r="T5359" s="96"/>
      <c r="U5359" s="96"/>
      <c r="V5359" s="96"/>
      <c r="W5359" s="96"/>
      <c r="X5359" s="96"/>
      <c r="Y5359" s="96"/>
      <c r="Z5359" s="96"/>
    </row>
    <row r="5360" spans="1:26" ht="15" customHeight="1" x14ac:dyDescent="0.2">
      <c r="B5360" s="33" t="s">
        <v>195</v>
      </c>
      <c r="C5360" s="96" t="s">
        <v>101</v>
      </c>
      <c r="D5360" s="96"/>
      <c r="E5360" s="96"/>
      <c r="F5360" s="96"/>
      <c r="G5360" s="96"/>
      <c r="H5360" s="33"/>
      <c r="I5360" s="96"/>
      <c r="J5360" s="96"/>
      <c r="K5360" s="96"/>
      <c r="L5360" s="33" t="s">
        <v>196</v>
      </c>
      <c r="M5360" s="97">
        <f t="shared" ref="M5360:M5361" si="1087">V5391*1.35</f>
        <v>0</v>
      </c>
      <c r="N5360" s="96"/>
      <c r="O5360" s="96"/>
      <c r="P5360" s="96"/>
      <c r="Q5360" s="96"/>
      <c r="R5360" s="96"/>
      <c r="S5360" s="96"/>
      <c r="T5360" s="96"/>
      <c r="U5360" s="96"/>
      <c r="V5360" s="96"/>
      <c r="W5360" s="96"/>
      <c r="X5360" s="96"/>
      <c r="Y5360" s="96"/>
      <c r="Z5360" s="96"/>
    </row>
    <row r="5361" spans="2:26" ht="15" customHeight="1" x14ac:dyDescent="0.2">
      <c r="B5361" s="33" t="s">
        <v>104</v>
      </c>
      <c r="C5361" s="98">
        <v>651</v>
      </c>
      <c r="D5361" s="96">
        <v>434</v>
      </c>
      <c r="E5361" s="96">
        <f t="shared" ref="E5361:E5364" si="1088">D5361*50%</f>
        <v>217</v>
      </c>
      <c r="F5361" s="96"/>
      <c r="G5361" s="96"/>
      <c r="H5361" s="33" t="s">
        <v>197</v>
      </c>
      <c r="I5361" s="96"/>
      <c r="J5361" s="96"/>
      <c r="K5361" s="96"/>
      <c r="L5361" s="33" t="s">
        <v>198</v>
      </c>
      <c r="M5361" s="97">
        <f t="shared" si="1087"/>
        <v>0</v>
      </c>
      <c r="N5361" s="96"/>
      <c r="O5361" s="96"/>
      <c r="P5361" s="96"/>
      <c r="Q5361" s="96"/>
      <c r="R5361" s="96"/>
      <c r="S5361" s="96"/>
      <c r="T5361" s="96"/>
      <c r="U5361" s="96"/>
      <c r="V5361" s="96"/>
      <c r="W5361" s="96"/>
      <c r="X5361" s="96"/>
      <c r="Y5361" s="96"/>
      <c r="Z5361" s="96"/>
    </row>
    <row r="5362" spans="2:26" ht="15" customHeight="1" x14ac:dyDescent="0.2">
      <c r="B5362" s="33" t="s">
        <v>108</v>
      </c>
      <c r="C5362" s="98">
        <v>651</v>
      </c>
      <c r="D5362" s="96">
        <v>434</v>
      </c>
      <c r="E5362" s="96">
        <f t="shared" si="1088"/>
        <v>217</v>
      </c>
      <c r="F5362" s="96"/>
      <c r="G5362" s="96"/>
      <c r="H5362" s="33" t="s">
        <v>102</v>
      </c>
      <c r="I5362" s="98">
        <v>8000.2</v>
      </c>
      <c r="J5362" s="96">
        <v>6450</v>
      </c>
      <c r="K5362" s="96">
        <v>1935</v>
      </c>
      <c r="L5362" s="33" t="s">
        <v>199</v>
      </c>
      <c r="M5362" s="97">
        <f>V5393*1.4</f>
        <v>0</v>
      </c>
      <c r="N5362" s="96"/>
      <c r="O5362" s="96"/>
      <c r="P5362" s="96"/>
      <c r="Q5362" s="96"/>
      <c r="R5362" s="96"/>
      <c r="S5362" s="96"/>
      <c r="T5362" s="96"/>
      <c r="U5362" s="96"/>
      <c r="V5362" s="96"/>
      <c r="W5362" s="96"/>
      <c r="X5362" s="96"/>
      <c r="Y5362" s="96"/>
      <c r="Z5362" s="96"/>
    </row>
    <row r="5363" spans="2:26" ht="15" customHeight="1" x14ac:dyDescent="0.2">
      <c r="B5363" s="33" t="s">
        <v>111</v>
      </c>
      <c r="C5363" s="98">
        <v>900</v>
      </c>
      <c r="D5363" s="96">
        <v>600</v>
      </c>
      <c r="E5363" s="96">
        <f t="shared" si="1088"/>
        <v>300</v>
      </c>
      <c r="F5363" s="96"/>
      <c r="G5363" s="96"/>
      <c r="H5363" s="33" t="s">
        <v>105</v>
      </c>
      <c r="I5363" s="98">
        <v>8000.2</v>
      </c>
      <c r="J5363" s="96">
        <v>6450</v>
      </c>
      <c r="K5363" s="96">
        <v>1935</v>
      </c>
      <c r="L5363" s="33" t="s">
        <v>200</v>
      </c>
      <c r="M5363" s="97">
        <f t="shared" ref="M5363:M5365" si="1089">V5394*1.35</f>
        <v>0</v>
      </c>
      <c r="N5363" s="96"/>
      <c r="O5363" s="96"/>
      <c r="P5363" s="96"/>
      <c r="Q5363" s="96"/>
      <c r="R5363" s="96"/>
      <c r="S5363" s="96"/>
      <c r="T5363" s="96"/>
      <c r="U5363" s="96"/>
      <c r="V5363" s="96"/>
      <c r="W5363" s="96"/>
      <c r="X5363" s="96"/>
      <c r="Y5363" s="96"/>
      <c r="Z5363" s="96"/>
    </row>
    <row r="5364" spans="2:26" ht="15" customHeight="1" x14ac:dyDescent="0.2">
      <c r="B5364" s="33" t="s">
        <v>113</v>
      </c>
      <c r="C5364" s="98">
        <v>900</v>
      </c>
      <c r="D5364" s="96">
        <v>600</v>
      </c>
      <c r="E5364" s="96">
        <f t="shared" si="1088"/>
        <v>300</v>
      </c>
      <c r="F5364" s="96"/>
      <c r="G5364" s="96"/>
      <c r="H5364" s="33" t="s">
        <v>201</v>
      </c>
      <c r="I5364" s="98">
        <v>4550</v>
      </c>
      <c r="J5364" s="96">
        <v>3500</v>
      </c>
      <c r="K5364" s="96">
        <v>1050</v>
      </c>
      <c r="L5364" s="33" t="s">
        <v>202</v>
      </c>
      <c r="M5364" s="97">
        <f t="shared" si="1089"/>
        <v>0</v>
      </c>
      <c r="N5364" s="96"/>
      <c r="O5364" s="96"/>
      <c r="P5364" s="96"/>
      <c r="Q5364" s="96"/>
      <c r="R5364" s="96"/>
      <c r="S5364" s="96"/>
      <c r="T5364" s="96"/>
      <c r="U5364" s="96"/>
      <c r="V5364" s="96"/>
      <c r="W5364" s="96"/>
      <c r="X5364" s="96"/>
      <c r="Y5364" s="96"/>
      <c r="Z5364" s="96"/>
    </row>
    <row r="5365" spans="2:26" ht="15" customHeight="1" x14ac:dyDescent="0.2">
      <c r="B5365" s="33" t="s">
        <v>117</v>
      </c>
      <c r="C5365" s="98">
        <v>1304.19</v>
      </c>
      <c r="D5365" s="98">
        <v>1011</v>
      </c>
      <c r="E5365" s="96">
        <v>293</v>
      </c>
      <c r="F5365" s="96"/>
      <c r="G5365" s="96"/>
      <c r="H5365" s="33" t="s">
        <v>132</v>
      </c>
      <c r="I5365" s="98">
        <v>7605</v>
      </c>
      <c r="J5365" s="96">
        <v>6450</v>
      </c>
      <c r="K5365" s="96">
        <v>1935</v>
      </c>
      <c r="L5365" s="33" t="s">
        <v>203</v>
      </c>
      <c r="M5365" s="97">
        <f t="shared" si="1089"/>
        <v>0</v>
      </c>
      <c r="N5365" s="96"/>
      <c r="O5365" s="96"/>
      <c r="P5365" s="96"/>
      <c r="Q5365" s="96"/>
      <c r="R5365" s="96"/>
      <c r="S5365" s="96"/>
      <c r="T5365" s="96"/>
      <c r="U5365" s="96"/>
      <c r="V5365" s="96"/>
      <c r="W5365" s="96"/>
      <c r="X5365" s="96"/>
      <c r="Y5365" s="96"/>
      <c r="Z5365" s="96"/>
    </row>
    <row r="5366" spans="2:26" ht="15" customHeight="1" x14ac:dyDescent="0.2">
      <c r="B5366" s="33" t="s">
        <v>121</v>
      </c>
      <c r="C5366" s="98">
        <v>1006.5</v>
      </c>
      <c r="D5366" s="96">
        <v>677</v>
      </c>
      <c r="E5366" s="96">
        <f>D5366*50%</f>
        <v>338.5</v>
      </c>
      <c r="F5366" s="96"/>
      <c r="G5366" s="96"/>
      <c r="H5366" s="33" t="s">
        <v>137</v>
      </c>
      <c r="I5366" s="98">
        <v>5751.2</v>
      </c>
      <c r="J5366" s="96">
        <v>4625</v>
      </c>
      <c r="K5366" s="96">
        <v>1387.5</v>
      </c>
      <c r="L5366" s="33"/>
      <c r="M5366" s="96"/>
      <c r="N5366" s="96"/>
      <c r="O5366" s="96"/>
      <c r="P5366" s="96"/>
      <c r="Q5366" s="96"/>
      <c r="R5366" s="96"/>
      <c r="S5366" s="96"/>
      <c r="T5366" s="96"/>
      <c r="U5366" s="96"/>
      <c r="V5366" s="96"/>
      <c r="W5366" s="96"/>
      <c r="X5366" s="96"/>
      <c r="Y5366" s="96"/>
      <c r="Z5366" s="96"/>
    </row>
    <row r="5367" spans="2:26" ht="15" customHeight="1" x14ac:dyDescent="0.2">
      <c r="B5367" s="33" t="s">
        <v>126</v>
      </c>
      <c r="C5367" s="98">
        <v>1050.32</v>
      </c>
      <c r="D5367" s="96">
        <v>691</v>
      </c>
      <c r="E5367" s="96">
        <v>359</v>
      </c>
      <c r="F5367" s="96"/>
      <c r="G5367" s="96"/>
      <c r="H5367" s="33" t="s">
        <v>142</v>
      </c>
      <c r="I5367" s="98">
        <v>8000.2</v>
      </c>
      <c r="J5367" s="96">
        <v>6450</v>
      </c>
      <c r="K5367" s="96">
        <v>1935</v>
      </c>
      <c r="L5367" s="33"/>
      <c r="M5367" s="96"/>
      <c r="N5367" s="96"/>
      <c r="O5367" s="96"/>
      <c r="P5367" s="96"/>
      <c r="Q5367" s="96"/>
      <c r="R5367" s="96"/>
      <c r="S5367" s="96"/>
      <c r="T5367" s="96"/>
      <c r="U5367" s="96"/>
      <c r="V5367" s="96"/>
      <c r="W5367" s="96"/>
      <c r="X5367" s="96"/>
      <c r="Y5367" s="96"/>
      <c r="Z5367" s="96"/>
    </row>
    <row r="5368" spans="2:26" ht="15" customHeight="1" x14ac:dyDescent="0.2">
      <c r="B5368" s="33" t="s">
        <v>141</v>
      </c>
      <c r="C5368" s="98">
        <v>1850.8</v>
      </c>
      <c r="D5368" s="96">
        <v>1322</v>
      </c>
      <c r="E5368" s="96">
        <v>529</v>
      </c>
      <c r="F5368" s="96"/>
      <c r="G5368" s="96"/>
      <c r="H5368" s="33" t="s">
        <v>145</v>
      </c>
      <c r="I5368" s="98">
        <v>8000.2</v>
      </c>
      <c r="J5368" s="96">
        <v>6450</v>
      </c>
      <c r="K5368" s="96">
        <v>1935</v>
      </c>
      <c r="L5368" s="33"/>
      <c r="M5368" s="96"/>
      <c r="N5368" s="96"/>
      <c r="O5368" s="96"/>
      <c r="P5368" s="96"/>
      <c r="Q5368" s="96"/>
      <c r="R5368" s="96"/>
      <c r="S5368" s="96"/>
      <c r="T5368" s="96"/>
      <c r="U5368" s="96"/>
      <c r="V5368" s="96"/>
      <c r="W5368" s="96"/>
      <c r="X5368" s="96"/>
      <c r="Y5368" s="96"/>
      <c r="Z5368" s="96"/>
    </row>
    <row r="5369" spans="2:26" ht="15" customHeight="1" x14ac:dyDescent="0.2">
      <c r="B5369" s="33" t="s">
        <v>144</v>
      </c>
      <c r="C5369" s="98">
        <v>3005.85</v>
      </c>
      <c r="D5369" s="96">
        <v>2078</v>
      </c>
      <c r="E5369" s="96">
        <v>933</v>
      </c>
      <c r="F5369" s="96"/>
      <c r="G5369" s="96"/>
      <c r="H5369" s="33"/>
      <c r="I5369" s="96"/>
      <c r="J5369" s="96"/>
      <c r="K5369" s="96"/>
      <c r="L5369" s="33"/>
      <c r="M5369" s="96"/>
      <c r="N5369" s="96"/>
      <c r="O5369" s="96"/>
      <c r="P5369" s="96"/>
      <c r="Q5369" s="96"/>
      <c r="R5369" s="96"/>
      <c r="S5369" s="96"/>
      <c r="T5369" s="96"/>
      <c r="U5369" s="96"/>
      <c r="V5369" s="96"/>
      <c r="W5369" s="96"/>
      <c r="X5369" s="96"/>
      <c r="Y5369" s="96"/>
      <c r="Z5369" s="96"/>
    </row>
    <row r="5370" spans="2:26" ht="15" customHeight="1" x14ac:dyDescent="0.2">
      <c r="B5370" s="33" t="s">
        <v>147</v>
      </c>
      <c r="C5370" s="98">
        <v>5500.6</v>
      </c>
      <c r="D5370" s="96">
        <v>3929</v>
      </c>
      <c r="E5370" s="96">
        <v>1572</v>
      </c>
      <c r="F5370" s="96"/>
      <c r="G5370" s="96"/>
      <c r="H5370" s="33"/>
      <c r="I5370" s="96"/>
      <c r="J5370" s="96"/>
      <c r="K5370" s="96"/>
      <c r="L5370" s="33"/>
      <c r="M5370" s="96"/>
      <c r="N5370" s="96"/>
      <c r="O5370" s="96"/>
      <c r="P5370" s="96"/>
      <c r="Q5370" s="96"/>
      <c r="R5370" s="96"/>
      <c r="S5370" s="96"/>
      <c r="T5370" s="96"/>
      <c r="U5370" s="96"/>
      <c r="V5370" s="96"/>
      <c r="W5370" s="96"/>
      <c r="X5370" s="96"/>
      <c r="Y5370" s="96"/>
      <c r="Z5370" s="96"/>
    </row>
    <row r="5371" spans="2:26" ht="15" customHeight="1" x14ac:dyDescent="0.2">
      <c r="B5371" s="33" t="s">
        <v>150</v>
      </c>
      <c r="C5371" s="98">
        <v>6202</v>
      </c>
      <c r="D5371" s="96">
        <v>4430</v>
      </c>
      <c r="E5371" s="96">
        <v>1772</v>
      </c>
      <c r="F5371" s="96"/>
      <c r="G5371" s="96"/>
      <c r="H5371" s="33"/>
      <c r="I5371" s="96"/>
      <c r="J5371" s="96"/>
      <c r="K5371" s="96"/>
      <c r="L5371" s="33"/>
      <c r="M5371" s="96"/>
      <c r="N5371" s="96"/>
      <c r="O5371" s="96"/>
      <c r="P5371" s="96"/>
      <c r="Q5371" s="96"/>
      <c r="R5371" s="96"/>
      <c r="S5371" s="96"/>
      <c r="T5371" s="96"/>
      <c r="U5371" s="96"/>
      <c r="V5371" s="96"/>
      <c r="W5371" s="96"/>
      <c r="X5371" s="96"/>
      <c r="Y5371" s="96"/>
      <c r="Z5371" s="96"/>
    </row>
    <row r="5372" spans="2:26" ht="15" customHeight="1" x14ac:dyDescent="0.2">
      <c r="B5372" s="33" t="s">
        <v>152</v>
      </c>
      <c r="C5372" s="98">
        <v>6202</v>
      </c>
      <c r="D5372" s="96">
        <v>4430</v>
      </c>
      <c r="E5372" s="96">
        <v>1772</v>
      </c>
      <c r="F5372" s="96"/>
      <c r="G5372" s="96"/>
      <c r="H5372" s="33"/>
      <c r="I5372" s="96"/>
      <c r="J5372" s="96"/>
      <c r="K5372" s="96"/>
      <c r="L5372" s="33"/>
      <c r="M5372" s="96"/>
      <c r="N5372" s="96"/>
      <c r="O5372" s="96"/>
      <c r="P5372" s="96"/>
      <c r="Q5372" s="96"/>
      <c r="R5372" s="96"/>
      <c r="S5372" s="96"/>
      <c r="T5372" s="96"/>
      <c r="U5372" s="96"/>
      <c r="V5372" s="96"/>
      <c r="W5372" s="96"/>
      <c r="X5372" s="96"/>
      <c r="Y5372" s="96"/>
      <c r="Z5372" s="96"/>
    </row>
    <row r="5373" spans="2:26" ht="15" customHeight="1" x14ac:dyDescent="0.2">
      <c r="B5373" s="33" t="s">
        <v>155</v>
      </c>
      <c r="C5373" s="98">
        <v>7301</v>
      </c>
      <c r="D5373" s="96">
        <v>5770</v>
      </c>
      <c r="E5373" s="96">
        <v>2086</v>
      </c>
      <c r="F5373" s="96"/>
      <c r="G5373" s="96"/>
      <c r="H5373" s="33"/>
      <c r="I5373" s="96"/>
      <c r="J5373" s="96"/>
      <c r="K5373" s="96"/>
      <c r="L5373" s="33"/>
      <c r="M5373" s="96"/>
      <c r="N5373" s="96"/>
      <c r="O5373" s="96"/>
      <c r="P5373" s="96"/>
      <c r="Q5373" s="96"/>
      <c r="R5373" s="96"/>
      <c r="S5373" s="96"/>
      <c r="T5373" s="96"/>
      <c r="U5373" s="96"/>
      <c r="V5373" s="96"/>
      <c r="W5373" s="96"/>
      <c r="X5373" s="96"/>
      <c r="Y5373" s="96"/>
      <c r="Z5373" s="96"/>
    </row>
    <row r="5374" spans="2:26" ht="15" customHeight="1" x14ac:dyDescent="0.2">
      <c r="B5374" s="33" t="s">
        <v>157</v>
      </c>
      <c r="C5374" s="98">
        <v>3800</v>
      </c>
      <c r="D5374" s="96">
        <v>3600</v>
      </c>
      <c r="E5374" s="96">
        <v>894</v>
      </c>
      <c r="F5374" s="96"/>
      <c r="G5374" s="96"/>
      <c r="H5374" s="33"/>
      <c r="I5374" s="96"/>
      <c r="J5374" s="96"/>
      <c r="K5374" s="96"/>
      <c r="L5374" s="33"/>
      <c r="M5374" s="96"/>
      <c r="N5374" s="96"/>
      <c r="O5374" s="96"/>
      <c r="P5374" s="96"/>
      <c r="Q5374" s="96"/>
      <c r="R5374" s="96"/>
      <c r="S5374" s="96"/>
      <c r="T5374" s="96"/>
      <c r="U5374" s="96"/>
      <c r="V5374" s="96"/>
      <c r="W5374" s="96"/>
      <c r="X5374" s="96"/>
      <c r="Y5374" s="96"/>
      <c r="Z5374" s="96"/>
    </row>
    <row r="5375" spans="2:26" ht="15" customHeight="1" x14ac:dyDescent="0.2">
      <c r="C5375" s="86">
        <f>D5375+E5375</f>
        <v>2002</v>
      </c>
      <c r="D5375" s="86">
        <v>1300</v>
      </c>
      <c r="E5375" s="86">
        <f>D5375*54%</f>
        <v>702</v>
      </c>
    </row>
    <row r="5399" spans="1:51" ht="15" customHeight="1" x14ac:dyDescent="0.2">
      <c r="A5399" s="1" t="s">
        <v>0</v>
      </c>
      <c r="B5399" s="1" t="s">
        <v>1</v>
      </c>
      <c r="C5399" s="2" t="s">
        <v>2</v>
      </c>
      <c r="D5399" s="2" t="s">
        <v>3</v>
      </c>
      <c r="E5399" s="2" t="s">
        <v>4</v>
      </c>
      <c r="F5399" s="2" t="s">
        <v>5</v>
      </c>
      <c r="G5399" s="2" t="s">
        <v>6</v>
      </c>
      <c r="H5399" s="2" t="s">
        <v>7</v>
      </c>
      <c r="I5399" s="2" t="s">
        <v>8</v>
      </c>
      <c r="J5399" s="2" t="s">
        <v>9</v>
      </c>
      <c r="K5399" s="2" t="s">
        <v>10</v>
      </c>
      <c r="L5399" s="2" t="s">
        <v>11</v>
      </c>
      <c r="M5399" s="2" t="s">
        <v>12</v>
      </c>
      <c r="N5399" s="2" t="s">
        <v>13</v>
      </c>
      <c r="O5399" s="2" t="s">
        <v>14</v>
      </c>
      <c r="P5399" s="1" t="s">
        <v>15</v>
      </c>
      <c r="Q5399" s="1" t="s">
        <v>16</v>
      </c>
      <c r="R5399" s="3" t="s">
        <v>17</v>
      </c>
      <c r="S5399" s="3" t="s">
        <v>18</v>
      </c>
      <c r="T5399" s="3" t="s">
        <v>19</v>
      </c>
      <c r="U5399" s="4" t="s">
        <v>20</v>
      </c>
      <c r="V5399" s="3" t="s">
        <v>21</v>
      </c>
      <c r="W5399" s="3" t="s">
        <v>22</v>
      </c>
      <c r="X5399" s="4" t="s">
        <v>23</v>
      </c>
      <c r="Y5399" s="5" t="s">
        <v>24</v>
      </c>
      <c r="Z5399" s="5" t="s">
        <v>25</v>
      </c>
      <c r="AA5399" s="5" t="s">
        <v>26</v>
      </c>
      <c r="AB5399" s="6" t="s">
        <v>27</v>
      </c>
      <c r="AC5399" s="6" t="s">
        <v>28</v>
      </c>
      <c r="AD5399" s="7" t="s">
        <v>29</v>
      </c>
      <c r="AE5399" s="6" t="s">
        <v>30</v>
      </c>
      <c r="AF5399" s="8" t="s">
        <v>31</v>
      </c>
      <c r="AG5399" s="8" t="s">
        <v>32</v>
      </c>
      <c r="AH5399" s="8" t="s">
        <v>33</v>
      </c>
      <c r="AI5399" s="8"/>
      <c r="AJ5399" s="8" t="s">
        <v>34</v>
      </c>
      <c r="AK5399" s="8" t="s">
        <v>35</v>
      </c>
      <c r="AL5399" s="8" t="s">
        <v>36</v>
      </c>
      <c r="AM5399" s="8" t="s">
        <v>37</v>
      </c>
      <c r="AN5399" s="8" t="s">
        <v>38</v>
      </c>
      <c r="AO5399" s="8"/>
      <c r="AP5399" s="9" t="s">
        <v>39</v>
      </c>
      <c r="AQ5399" s="9" t="s">
        <v>40</v>
      </c>
      <c r="AR5399" s="9" t="s">
        <v>33</v>
      </c>
      <c r="AS5399" s="9" t="s">
        <v>32</v>
      </c>
      <c r="AT5399" s="9" t="s">
        <v>41</v>
      </c>
      <c r="AU5399" s="9" t="s">
        <v>42</v>
      </c>
      <c r="AV5399" s="9" t="s">
        <v>43</v>
      </c>
      <c r="AW5399" s="9" t="s">
        <v>44</v>
      </c>
      <c r="AX5399" s="9" t="s">
        <v>45</v>
      </c>
      <c r="AY5399" s="9" t="s">
        <v>46</v>
      </c>
    </row>
    <row r="5400" spans="1:51" ht="15" customHeight="1" x14ac:dyDescent="0.2">
      <c r="A5400" s="11"/>
      <c r="B5400" s="11">
        <v>1</v>
      </c>
      <c r="C5400" s="11" t="s">
        <v>47</v>
      </c>
      <c r="D5400" s="11"/>
      <c r="E5400" s="11"/>
      <c r="F5400" s="11"/>
      <c r="G5400" s="11"/>
      <c r="H5400" s="11"/>
      <c r="I5400" s="11"/>
      <c r="J5400" s="11"/>
      <c r="K5400" s="11"/>
      <c r="L5400" s="11"/>
      <c r="M5400" s="11"/>
      <c r="N5400" s="11"/>
      <c r="O5400" s="11"/>
      <c r="P5400" s="11"/>
      <c r="Q5400" s="11"/>
      <c r="R5400" s="11"/>
      <c r="S5400" s="11"/>
      <c r="T5400" s="11"/>
      <c r="U5400" s="11"/>
      <c r="V5400" s="11"/>
      <c r="W5400" s="11"/>
      <c r="X5400" s="11"/>
      <c r="Y5400" s="11"/>
      <c r="Z5400" s="11"/>
      <c r="AA5400" s="11"/>
      <c r="AB5400" s="11"/>
      <c r="AC5400" s="11"/>
      <c r="AD5400" s="11"/>
      <c r="AE5400" s="11"/>
      <c r="AF5400" s="11"/>
      <c r="AG5400" s="11"/>
      <c r="AH5400" s="11"/>
      <c r="AI5400" s="11"/>
      <c r="AJ5400" s="11"/>
      <c r="AK5400" s="11"/>
      <c r="AL5400" s="11"/>
      <c r="AM5400" s="11"/>
      <c r="AN5400" s="11"/>
      <c r="AO5400" s="11"/>
      <c r="AP5400" s="11"/>
      <c r="AQ5400" s="11"/>
      <c r="AR5400" s="11"/>
      <c r="AS5400" s="11"/>
      <c r="AT5400" s="11"/>
      <c r="AU5400" s="11"/>
      <c r="AV5400" s="11"/>
      <c r="AW5400" s="11"/>
      <c r="AX5400" s="11"/>
      <c r="AY5400" s="11"/>
    </row>
    <row r="5401" spans="1:51" ht="15" customHeight="1" x14ac:dyDescent="0.2">
      <c r="A5401" s="1"/>
      <c r="B5401" s="1"/>
      <c r="C5401" s="13"/>
      <c r="D5401" s="14"/>
      <c r="E5401" s="14"/>
      <c r="F5401" s="14"/>
      <c r="G5401" s="14"/>
      <c r="H5401" s="14"/>
      <c r="I5401" s="14"/>
      <c r="J5401" s="14"/>
      <c r="K5401" s="14"/>
      <c r="L5401" s="14"/>
      <c r="M5401" s="14"/>
      <c r="N5401" s="14"/>
      <c r="O5401" s="14"/>
      <c r="P5401" s="14"/>
      <c r="Q5401" s="14"/>
      <c r="R5401" s="4"/>
      <c r="S5401" s="4"/>
      <c r="T5401" s="4"/>
      <c r="U5401" s="4"/>
      <c r="V5401" s="4"/>
      <c r="W5401" s="4"/>
      <c r="X5401" s="4"/>
      <c r="Y5401" s="4"/>
      <c r="Z5401" s="4"/>
      <c r="AA5401" s="4"/>
      <c r="AB5401" s="8"/>
      <c r="AC5401" s="8"/>
      <c r="AD5401" s="8"/>
      <c r="AE5401" s="8"/>
      <c r="AF5401" s="8"/>
      <c r="AG5401" s="8"/>
      <c r="AH5401" s="8"/>
      <c r="AI5401" s="8"/>
      <c r="AJ5401" s="8"/>
      <c r="AK5401" s="8"/>
      <c r="AL5401" s="8"/>
      <c r="AM5401" s="8"/>
      <c r="AN5401" s="8"/>
      <c r="AO5401" s="8"/>
      <c r="AP5401" s="15"/>
      <c r="AQ5401" s="15"/>
      <c r="AR5401" s="15"/>
      <c r="AS5401" s="15"/>
      <c r="AT5401" s="15"/>
      <c r="AU5401" s="15"/>
      <c r="AV5401" s="15"/>
      <c r="AW5401" s="15"/>
      <c r="AX5401" s="15"/>
      <c r="AY5401" s="15"/>
    </row>
    <row r="5402" spans="1:51" ht="15" customHeight="1" x14ac:dyDescent="0.2">
      <c r="A5402" s="1"/>
      <c r="B5402" s="16"/>
      <c r="C5402" s="310"/>
      <c r="D5402" s="18"/>
      <c r="E5402" s="14"/>
      <c r="F5402" s="14"/>
      <c r="G5402" s="14"/>
      <c r="H5402" s="14"/>
      <c r="I5402" s="14"/>
      <c r="J5402" s="14"/>
      <c r="K5402" s="14"/>
      <c r="L5402" s="14"/>
      <c r="M5402" s="14"/>
      <c r="N5402" s="14"/>
      <c r="O5402" s="14"/>
      <c r="P5402" s="14"/>
      <c r="Q5402" s="14"/>
      <c r="R5402" s="4"/>
      <c r="S5402" s="4"/>
      <c r="T5402" s="4"/>
      <c r="U5402" s="4"/>
      <c r="V5402" s="4"/>
      <c r="W5402" s="4"/>
      <c r="X5402" s="4"/>
      <c r="Y5402" s="4"/>
      <c r="Z5402" s="4"/>
      <c r="AA5402" s="4"/>
      <c r="AB5402" s="8"/>
      <c r="AC5402" s="8"/>
      <c r="AD5402" s="8"/>
      <c r="AE5402" s="8"/>
      <c r="AF5402" s="8"/>
      <c r="AG5402" s="8"/>
      <c r="AH5402" s="8"/>
      <c r="AI5402" s="8"/>
      <c r="AJ5402" s="8"/>
      <c r="AK5402" s="8"/>
      <c r="AL5402" s="8"/>
      <c r="AM5402" s="8"/>
      <c r="AN5402" s="8"/>
      <c r="AO5402" s="8"/>
      <c r="AP5402" s="15"/>
      <c r="AQ5402" s="15"/>
      <c r="AR5402" s="15"/>
      <c r="AS5402" s="15"/>
      <c r="AT5402" s="15"/>
      <c r="AU5402" s="15"/>
      <c r="AV5402" s="15"/>
      <c r="AW5402" s="15"/>
      <c r="AX5402" s="15"/>
      <c r="AY5402" s="15"/>
    </row>
    <row r="5403" spans="1:51" ht="15" customHeight="1" x14ac:dyDescent="0.2">
      <c r="A5403" s="19"/>
      <c r="B5403" s="20">
        <v>2</v>
      </c>
      <c r="C5403" s="293" t="s">
        <v>49</v>
      </c>
      <c r="D5403" s="18"/>
      <c r="E5403" s="14"/>
      <c r="F5403" s="14"/>
      <c r="G5403" s="14"/>
      <c r="H5403" s="14"/>
      <c r="I5403" s="14"/>
      <c r="J5403" s="14"/>
      <c r="K5403" s="14"/>
      <c r="L5403" s="14"/>
      <c r="M5403" s="14"/>
      <c r="N5403" s="14"/>
      <c r="O5403" s="14"/>
      <c r="P5403" s="14"/>
      <c r="Q5403" s="14"/>
      <c r="R5403" s="4"/>
      <c r="S5403" s="4"/>
      <c r="T5403" s="4"/>
      <c r="U5403" s="4"/>
      <c r="V5403" s="4"/>
      <c r="W5403" s="4"/>
      <c r="X5403" s="4"/>
      <c r="Y5403" s="4"/>
      <c r="Z5403" s="4"/>
      <c r="AA5403" s="4"/>
      <c r="AB5403" s="8"/>
      <c r="AC5403" s="8"/>
      <c r="AD5403" s="8"/>
      <c r="AE5403" s="8"/>
      <c r="AF5403" s="8">
        <v>1</v>
      </c>
      <c r="AG5403" s="8">
        <v>1</v>
      </c>
      <c r="AH5403" s="8"/>
      <c r="AI5403" s="8"/>
      <c r="AJ5403" s="8"/>
      <c r="AK5403" s="8"/>
      <c r="AL5403" s="8"/>
      <c r="AM5403" s="8"/>
      <c r="AN5403" s="8"/>
      <c r="AO5403" s="8"/>
      <c r="AP5403" s="15"/>
      <c r="AQ5403" s="15"/>
      <c r="AR5403" s="15"/>
      <c r="AS5403" s="15"/>
      <c r="AT5403" s="15"/>
      <c r="AU5403" s="15"/>
      <c r="AV5403" s="15"/>
      <c r="AW5403" s="15"/>
      <c r="AX5403" s="15"/>
      <c r="AY5403" s="15"/>
    </row>
    <row r="5404" spans="1:51" ht="15" customHeight="1" x14ac:dyDescent="0.2">
      <c r="A5404" s="1"/>
      <c r="B5404" s="16">
        <v>3</v>
      </c>
      <c r="C5404" s="293" t="s">
        <v>54</v>
      </c>
      <c r="D5404" s="18"/>
      <c r="E5404" s="14"/>
      <c r="F5404" s="14"/>
      <c r="G5404" s="14"/>
      <c r="H5404" s="14"/>
      <c r="I5404" s="14"/>
      <c r="J5404" s="14"/>
      <c r="K5404" s="14"/>
      <c r="L5404" s="14"/>
      <c r="M5404" s="14"/>
      <c r="N5404" s="14"/>
      <c r="O5404" s="14"/>
      <c r="P5404" s="14"/>
      <c r="Q5404" s="14"/>
      <c r="R5404" s="4"/>
      <c r="S5404" s="4"/>
      <c r="T5404" s="4"/>
      <c r="U5404" s="4"/>
      <c r="V5404" s="4"/>
      <c r="W5404" s="4"/>
      <c r="X5404" s="4"/>
      <c r="Y5404" s="4"/>
      <c r="Z5404" s="4"/>
      <c r="AA5404" s="4"/>
      <c r="AB5404" s="8">
        <v>4</v>
      </c>
      <c r="AC5404" s="8"/>
      <c r="AD5404" s="8"/>
      <c r="AE5404" s="8"/>
      <c r="AF5404" s="8"/>
      <c r="AG5404" s="8"/>
      <c r="AH5404" s="8"/>
      <c r="AI5404" s="8"/>
      <c r="AJ5404" s="8"/>
      <c r="AK5404" s="8"/>
      <c r="AL5404" s="8"/>
      <c r="AM5404" s="8"/>
      <c r="AN5404" s="8"/>
      <c r="AO5404" s="8"/>
      <c r="AP5404" s="15"/>
      <c r="AQ5404" s="15"/>
      <c r="AR5404" s="15"/>
      <c r="AS5404" s="15"/>
      <c r="AT5404" s="15"/>
      <c r="AU5404" s="15"/>
      <c r="AV5404" s="15"/>
      <c r="AW5404" s="15"/>
      <c r="AX5404" s="15"/>
      <c r="AY5404" s="15"/>
    </row>
    <row r="5405" spans="1:51" ht="15" customHeight="1" x14ac:dyDescent="0.2">
      <c r="A5405" s="1"/>
      <c r="B5405" s="16">
        <v>4</v>
      </c>
      <c r="C5405" s="293" t="s">
        <v>574</v>
      </c>
      <c r="D5405" s="18"/>
      <c r="E5405" s="14"/>
      <c r="F5405" s="14"/>
      <c r="G5405" s="14"/>
      <c r="H5405" s="14"/>
      <c r="I5405" s="14"/>
      <c r="J5405" s="14"/>
      <c r="K5405" s="14"/>
      <c r="L5405" s="14"/>
      <c r="M5405" s="14"/>
      <c r="N5405" s="14"/>
      <c r="O5405" s="14"/>
      <c r="P5405" s="14"/>
      <c r="Q5405" s="14"/>
      <c r="R5405" s="4"/>
      <c r="S5405" s="4"/>
      <c r="T5405" s="4">
        <v>1</v>
      </c>
      <c r="U5405" s="4"/>
      <c r="V5405" s="4"/>
      <c r="W5405" s="4"/>
      <c r="X5405" s="4"/>
      <c r="Y5405" s="4"/>
      <c r="Z5405" s="4"/>
      <c r="AA5405" s="4"/>
      <c r="AB5405" s="8"/>
      <c r="AC5405" s="8"/>
      <c r="AD5405" s="8"/>
      <c r="AE5405" s="8"/>
      <c r="AF5405" s="8"/>
      <c r="AG5405" s="8"/>
      <c r="AH5405" s="8"/>
      <c r="AI5405" s="8"/>
      <c r="AJ5405" s="8"/>
      <c r="AK5405" s="8"/>
      <c r="AL5405" s="8"/>
      <c r="AM5405" s="8"/>
      <c r="AN5405" s="8"/>
      <c r="AO5405" s="8"/>
      <c r="AP5405" s="15"/>
      <c r="AQ5405" s="15"/>
      <c r="AR5405" s="15"/>
      <c r="AS5405" s="15"/>
      <c r="AT5405" s="15"/>
      <c r="AU5405" s="15"/>
      <c r="AV5405" s="15"/>
      <c r="AW5405" s="15"/>
      <c r="AX5405" s="15"/>
      <c r="AY5405" s="15"/>
    </row>
    <row r="5406" spans="1:51" ht="15" customHeight="1" x14ac:dyDescent="0.2">
      <c r="A5406" s="1"/>
      <c r="B5406" s="21">
        <v>5</v>
      </c>
      <c r="C5406" s="293" t="s">
        <v>575</v>
      </c>
      <c r="D5406" s="18">
        <v>10</v>
      </c>
      <c r="E5406" s="14">
        <v>10</v>
      </c>
      <c r="F5406" s="14">
        <v>8</v>
      </c>
      <c r="G5406" s="14"/>
      <c r="H5406" s="14"/>
      <c r="I5406" s="14"/>
      <c r="J5406" s="14"/>
      <c r="K5406" s="14"/>
      <c r="L5406" s="14"/>
      <c r="M5406" s="14"/>
      <c r="N5406" s="14"/>
      <c r="O5406" s="14"/>
      <c r="P5406" s="14"/>
      <c r="Q5406" s="14"/>
      <c r="R5406" s="4"/>
      <c r="S5406" s="4"/>
      <c r="T5406" s="4">
        <v>1</v>
      </c>
      <c r="U5406" s="4"/>
      <c r="V5406" s="4"/>
      <c r="W5406" s="4"/>
      <c r="X5406" s="4"/>
      <c r="Y5406" s="4"/>
      <c r="Z5406" s="4"/>
      <c r="AA5406" s="4"/>
      <c r="AB5406" s="8"/>
      <c r="AC5406" s="8"/>
      <c r="AD5406" s="8"/>
      <c r="AE5406" s="8"/>
      <c r="AF5406" s="8"/>
      <c r="AG5406" s="8"/>
      <c r="AH5406" s="8"/>
      <c r="AI5406" s="8"/>
      <c r="AJ5406" s="8"/>
      <c r="AK5406" s="8"/>
      <c r="AL5406" s="8"/>
      <c r="AM5406" s="8"/>
      <c r="AN5406" s="8"/>
      <c r="AO5406" s="8"/>
      <c r="AP5406" s="15"/>
      <c r="AQ5406" s="15"/>
      <c r="AR5406" s="15"/>
      <c r="AS5406" s="15"/>
      <c r="AT5406" s="15"/>
      <c r="AU5406" s="15"/>
      <c r="AV5406" s="15"/>
      <c r="AW5406" s="15"/>
      <c r="AX5406" s="15"/>
      <c r="AY5406" s="15"/>
    </row>
    <row r="5407" spans="1:51" ht="15" customHeight="1" x14ac:dyDescent="0.2">
      <c r="A5407" s="22"/>
      <c r="B5407" s="23">
        <v>6</v>
      </c>
      <c r="C5407" s="17"/>
      <c r="D5407" s="18"/>
      <c r="E5407" s="14"/>
      <c r="F5407" s="14"/>
      <c r="G5407" s="14"/>
      <c r="H5407" s="14"/>
      <c r="I5407" s="14"/>
      <c r="J5407" s="14"/>
      <c r="K5407" s="14"/>
      <c r="L5407" s="14"/>
      <c r="M5407" s="14"/>
      <c r="N5407" s="14"/>
      <c r="O5407" s="14"/>
      <c r="P5407" s="14"/>
      <c r="Q5407" s="14"/>
      <c r="R5407" s="4"/>
      <c r="S5407" s="4"/>
      <c r="T5407" s="4"/>
      <c r="U5407" s="4"/>
      <c r="V5407" s="4"/>
      <c r="W5407" s="4"/>
      <c r="X5407" s="4"/>
      <c r="Y5407" s="4"/>
      <c r="Z5407" s="4"/>
      <c r="AA5407" s="4"/>
      <c r="AB5407" s="8"/>
      <c r="AC5407" s="8"/>
      <c r="AD5407" s="8"/>
      <c r="AE5407" s="8"/>
      <c r="AF5407" s="8"/>
      <c r="AG5407" s="8"/>
      <c r="AH5407" s="8"/>
      <c r="AI5407" s="8"/>
      <c r="AJ5407" s="8"/>
      <c r="AK5407" s="8"/>
      <c r="AL5407" s="8"/>
      <c r="AM5407" s="8"/>
      <c r="AN5407" s="8"/>
      <c r="AO5407" s="8"/>
      <c r="AP5407" s="15"/>
      <c r="AQ5407" s="15"/>
      <c r="AR5407" s="15"/>
      <c r="AS5407" s="15"/>
      <c r="AT5407" s="15"/>
      <c r="AU5407" s="15"/>
      <c r="AV5407" s="15"/>
      <c r="AW5407" s="15"/>
      <c r="AX5407" s="15"/>
      <c r="AY5407" s="15"/>
    </row>
    <row r="5408" spans="1:51" ht="15" customHeight="1" x14ac:dyDescent="0.2">
      <c r="A5408" s="24"/>
      <c r="B5408" s="25"/>
      <c r="C5408" s="17"/>
      <c r="D5408" s="18"/>
      <c r="E5408" s="14"/>
      <c r="F5408" s="14"/>
      <c r="G5408" s="14"/>
      <c r="H5408" s="14"/>
      <c r="I5408" s="14"/>
      <c r="J5408" s="14"/>
      <c r="K5408" s="14"/>
      <c r="L5408" s="14"/>
      <c r="M5408" s="14"/>
      <c r="N5408" s="14"/>
      <c r="O5408" s="14"/>
      <c r="P5408" s="14"/>
      <c r="Q5408" s="14"/>
      <c r="R5408" s="4"/>
      <c r="S5408" s="4"/>
      <c r="T5408" s="4"/>
      <c r="U5408" s="4"/>
      <c r="V5408" s="4"/>
      <c r="W5408" s="4"/>
      <c r="X5408" s="4"/>
      <c r="Y5408" s="4"/>
      <c r="Z5408" s="4"/>
      <c r="AA5408" s="4"/>
      <c r="AB5408" s="8"/>
      <c r="AC5408" s="8"/>
      <c r="AD5408" s="8"/>
      <c r="AE5408" s="8"/>
      <c r="AF5408" s="8"/>
      <c r="AG5408" s="8"/>
      <c r="AH5408" s="8"/>
      <c r="AI5408" s="8"/>
      <c r="AJ5408" s="8"/>
      <c r="AK5408" s="8"/>
      <c r="AL5408" s="8"/>
      <c r="AM5408" s="8"/>
      <c r="AN5408" s="8"/>
      <c r="AO5408" s="8"/>
      <c r="AP5408" s="15"/>
      <c r="AQ5408" s="15"/>
      <c r="AR5408" s="15"/>
      <c r="AS5408" s="15"/>
      <c r="AT5408" s="15"/>
      <c r="AU5408" s="9"/>
      <c r="AV5408" s="15"/>
      <c r="AW5408" s="15"/>
      <c r="AX5408" s="15"/>
      <c r="AY5408" s="15"/>
    </row>
    <row r="5409" spans="1:51" ht="15" customHeight="1" x14ac:dyDescent="0.2">
      <c r="A5409" s="1"/>
      <c r="B5409" s="24"/>
      <c r="C5409" s="17"/>
      <c r="D5409" s="18"/>
      <c r="E5409" s="14"/>
      <c r="F5409" s="14"/>
      <c r="G5409" s="14"/>
      <c r="H5409" s="14"/>
      <c r="I5409" s="14"/>
      <c r="J5409" s="14"/>
      <c r="K5409" s="14"/>
      <c r="L5409" s="14"/>
      <c r="M5409" s="14"/>
      <c r="N5409" s="14"/>
      <c r="O5409" s="14"/>
      <c r="P5409" s="14"/>
      <c r="Q5409" s="14"/>
      <c r="R5409" s="4"/>
      <c r="S5409" s="4"/>
      <c r="T5409" s="4"/>
      <c r="U5409" s="4"/>
      <c r="V5409" s="4"/>
      <c r="W5409" s="4"/>
      <c r="X5409" s="4"/>
      <c r="Y5409" s="4"/>
      <c r="Z5409" s="4"/>
      <c r="AA5409" s="4"/>
      <c r="AB5409" s="8"/>
      <c r="AC5409" s="8"/>
      <c r="AD5409" s="8"/>
      <c r="AE5409" s="8"/>
      <c r="AF5409" s="8"/>
      <c r="AG5409" s="8"/>
      <c r="AH5409" s="8"/>
      <c r="AI5409" s="8"/>
      <c r="AJ5409" s="8"/>
      <c r="AK5409" s="8"/>
      <c r="AL5409" s="8"/>
      <c r="AM5409" s="8"/>
      <c r="AN5409" s="8"/>
      <c r="AO5409" s="8"/>
      <c r="AP5409" s="15"/>
      <c r="AQ5409" s="15"/>
      <c r="AR5409" s="15"/>
      <c r="AS5409" s="15"/>
      <c r="AT5409" s="15"/>
      <c r="AU5409" s="15"/>
      <c r="AV5409" s="15"/>
      <c r="AW5409" s="15"/>
      <c r="AX5409" s="15"/>
      <c r="AY5409" s="15"/>
    </row>
    <row r="5410" spans="1:51" ht="15" customHeight="1" x14ac:dyDescent="0.2">
      <c r="A5410" s="1"/>
      <c r="B5410" s="26">
        <v>7</v>
      </c>
      <c r="C5410" s="17" t="s">
        <v>55</v>
      </c>
      <c r="D5410" s="18"/>
      <c r="E5410" s="14"/>
      <c r="F5410" s="14"/>
      <c r="G5410" s="14"/>
      <c r="H5410" s="14"/>
      <c r="I5410" s="14"/>
      <c r="J5410" s="14"/>
      <c r="K5410" s="14"/>
      <c r="L5410" s="14"/>
      <c r="M5410" s="14"/>
      <c r="N5410" s="14"/>
      <c r="O5410" s="14"/>
      <c r="P5410" s="14"/>
      <c r="Q5410" s="14"/>
      <c r="R5410" s="4"/>
      <c r="S5410" s="4"/>
      <c r="T5410" s="4"/>
      <c r="U5410" s="4"/>
      <c r="V5410" s="4"/>
      <c r="W5410" s="4"/>
      <c r="X5410" s="4"/>
      <c r="Y5410" s="4"/>
      <c r="Z5410" s="4"/>
      <c r="AA5410" s="4"/>
      <c r="AB5410" s="8"/>
      <c r="AC5410" s="8"/>
      <c r="AD5410" s="8"/>
      <c r="AE5410" s="8"/>
      <c r="AF5410" s="8"/>
      <c r="AG5410" s="8"/>
      <c r="AH5410" s="8"/>
      <c r="AI5410" s="8"/>
      <c r="AJ5410" s="8"/>
      <c r="AK5410" s="8"/>
      <c r="AL5410" s="8"/>
      <c r="AM5410" s="8"/>
      <c r="AN5410" s="8"/>
      <c r="AO5410" s="8"/>
      <c r="AP5410" s="15"/>
      <c r="AQ5410" s="15"/>
      <c r="AR5410" s="15"/>
      <c r="AS5410" s="15"/>
      <c r="AT5410" s="15"/>
      <c r="AU5410" s="15"/>
      <c r="AV5410" s="15"/>
      <c r="AW5410" s="15"/>
      <c r="AX5410" s="15"/>
      <c r="AY5410" s="15"/>
    </row>
    <row r="5411" spans="1:51" ht="15" customHeight="1" x14ac:dyDescent="0.2">
      <c r="A5411" s="1"/>
      <c r="B5411" s="26">
        <v>8</v>
      </c>
      <c r="C5411" s="27"/>
      <c r="D5411" s="18"/>
      <c r="E5411" s="14"/>
      <c r="F5411" s="14"/>
      <c r="G5411" s="14"/>
      <c r="H5411" s="14"/>
      <c r="I5411" s="14"/>
      <c r="J5411" s="14"/>
      <c r="K5411" s="14"/>
      <c r="L5411" s="14"/>
      <c r="M5411" s="14"/>
      <c r="N5411" s="14"/>
      <c r="O5411" s="14"/>
      <c r="P5411" s="14"/>
      <c r="Q5411" s="14"/>
      <c r="R5411" s="4"/>
      <c r="S5411" s="4"/>
      <c r="T5411" s="4"/>
      <c r="U5411" s="4"/>
      <c r="V5411" s="4"/>
      <c r="W5411" s="4"/>
      <c r="X5411" s="4"/>
      <c r="Y5411" s="4"/>
      <c r="Z5411" s="4"/>
      <c r="AA5411" s="4"/>
      <c r="AB5411" s="8"/>
      <c r="AC5411" s="8"/>
      <c r="AD5411" s="8"/>
      <c r="AE5411" s="8"/>
      <c r="AF5411" s="8"/>
      <c r="AG5411" s="8"/>
      <c r="AH5411" s="8"/>
      <c r="AI5411" s="8"/>
      <c r="AJ5411" s="8"/>
      <c r="AK5411" s="8"/>
      <c r="AL5411" s="8"/>
      <c r="AM5411" s="8"/>
      <c r="AN5411" s="8"/>
      <c r="AO5411" s="8"/>
      <c r="AP5411" s="15"/>
      <c r="AQ5411" s="15"/>
      <c r="AR5411" s="15"/>
      <c r="AS5411" s="15"/>
      <c r="AT5411" s="15"/>
      <c r="AU5411" s="15"/>
      <c r="AV5411" s="15"/>
      <c r="AW5411" s="15"/>
      <c r="AX5411" s="15"/>
      <c r="AY5411" s="15"/>
    </row>
    <row r="5412" spans="1:51" ht="15" customHeight="1" x14ac:dyDescent="0.2">
      <c r="A5412" s="1"/>
      <c r="B5412" s="26">
        <v>9</v>
      </c>
      <c r="C5412" s="17"/>
      <c r="D5412" s="18"/>
      <c r="E5412" s="14"/>
      <c r="F5412" s="14"/>
      <c r="G5412" s="14"/>
      <c r="H5412" s="14"/>
      <c r="I5412" s="14"/>
      <c r="J5412" s="14"/>
      <c r="K5412" s="14"/>
      <c r="L5412" s="14"/>
      <c r="M5412" s="14"/>
      <c r="N5412" s="14"/>
      <c r="O5412" s="14"/>
      <c r="P5412" s="14"/>
      <c r="Q5412" s="14"/>
      <c r="R5412" s="4"/>
      <c r="S5412" s="4"/>
      <c r="T5412" s="4"/>
      <c r="U5412" s="4"/>
      <c r="V5412" s="4"/>
      <c r="W5412" s="4"/>
      <c r="X5412" s="4"/>
      <c r="Y5412" s="4"/>
      <c r="Z5412" s="4"/>
      <c r="AA5412" s="4"/>
      <c r="AB5412" s="8"/>
      <c r="AC5412" s="8"/>
      <c r="AD5412" s="8"/>
      <c r="AE5412" s="8"/>
      <c r="AF5412" s="8"/>
      <c r="AG5412" s="8"/>
      <c r="AH5412" s="8"/>
      <c r="AI5412" s="8"/>
      <c r="AJ5412" s="8"/>
      <c r="AK5412" s="8"/>
      <c r="AL5412" s="8"/>
      <c r="AM5412" s="8"/>
      <c r="AN5412" s="8"/>
      <c r="AO5412" s="8"/>
      <c r="AP5412" s="15"/>
      <c r="AQ5412" s="15"/>
      <c r="AR5412" s="15"/>
      <c r="AS5412" s="15"/>
      <c r="AT5412" s="15"/>
      <c r="AU5412" s="15"/>
      <c r="AV5412" s="15"/>
      <c r="AW5412" s="15"/>
      <c r="AX5412" s="15"/>
      <c r="AY5412" s="15"/>
    </row>
    <row r="5413" spans="1:51" ht="15" customHeight="1" x14ac:dyDescent="0.2">
      <c r="A5413" s="1"/>
      <c r="B5413" s="24"/>
      <c r="C5413" s="17"/>
      <c r="D5413" s="18"/>
      <c r="E5413" s="14"/>
      <c r="F5413" s="14"/>
      <c r="G5413" s="14"/>
      <c r="H5413" s="14"/>
      <c r="I5413" s="14"/>
      <c r="J5413" s="14"/>
      <c r="K5413" s="14"/>
      <c r="L5413" s="14"/>
      <c r="M5413" s="14"/>
      <c r="N5413" s="14"/>
      <c r="O5413" s="14"/>
      <c r="P5413" s="14"/>
      <c r="Q5413" s="14"/>
      <c r="R5413" s="4"/>
      <c r="S5413" s="4"/>
      <c r="T5413" s="4"/>
      <c r="U5413" s="4"/>
      <c r="V5413" s="4"/>
      <c r="W5413" s="4"/>
      <c r="X5413" s="4"/>
      <c r="Y5413" s="4"/>
      <c r="Z5413" s="4"/>
      <c r="AA5413" s="4"/>
      <c r="AB5413" s="8"/>
      <c r="AC5413" s="28"/>
      <c r="AD5413" s="8"/>
      <c r="AE5413" s="8"/>
      <c r="AF5413" s="8"/>
      <c r="AG5413" s="8"/>
      <c r="AH5413" s="8"/>
      <c r="AI5413" s="8"/>
      <c r="AJ5413" s="8"/>
      <c r="AK5413" s="8"/>
      <c r="AL5413" s="8"/>
      <c r="AM5413" s="8"/>
      <c r="AN5413" s="8"/>
      <c r="AO5413" s="8"/>
      <c r="AP5413" s="15"/>
      <c r="AQ5413" s="15"/>
      <c r="AR5413" s="15"/>
      <c r="AS5413" s="15"/>
      <c r="AT5413" s="15"/>
      <c r="AU5413" s="15"/>
      <c r="AV5413" s="15"/>
      <c r="AW5413" s="15"/>
      <c r="AX5413" s="15"/>
      <c r="AY5413" s="15"/>
    </row>
    <row r="5414" spans="1:51" ht="15" customHeight="1" x14ac:dyDescent="0.2">
      <c r="A5414" s="22"/>
      <c r="B5414" s="29">
        <v>10</v>
      </c>
      <c r="C5414" s="17"/>
      <c r="D5414" s="18"/>
      <c r="E5414" s="14"/>
      <c r="F5414" s="14"/>
      <c r="G5414" s="14"/>
      <c r="H5414" s="14"/>
      <c r="I5414" s="14"/>
      <c r="J5414" s="14"/>
      <c r="K5414" s="14"/>
      <c r="L5414" s="14"/>
      <c r="M5414" s="14"/>
      <c r="N5414" s="14"/>
      <c r="O5414" s="14"/>
      <c r="P5414" s="14"/>
      <c r="Q5414" s="14"/>
      <c r="R5414" s="4"/>
      <c r="S5414" s="4"/>
      <c r="T5414" s="4"/>
      <c r="U5414" s="4"/>
      <c r="V5414" s="4"/>
      <c r="W5414" s="4"/>
      <c r="X5414" s="4"/>
      <c r="Y5414" s="4"/>
      <c r="Z5414" s="4"/>
      <c r="AA5414" s="4"/>
      <c r="AB5414" s="8"/>
      <c r="AC5414" s="8"/>
      <c r="AD5414" s="8"/>
      <c r="AE5414" s="8"/>
      <c r="AF5414" s="8"/>
      <c r="AG5414" s="8"/>
      <c r="AH5414" s="8"/>
      <c r="AI5414" s="8"/>
      <c r="AJ5414" s="8"/>
      <c r="AK5414" s="8"/>
      <c r="AL5414" s="8"/>
      <c r="AM5414" s="8"/>
      <c r="AN5414" s="8"/>
      <c r="AO5414" s="8"/>
      <c r="AP5414" s="15"/>
      <c r="AQ5414" s="15"/>
      <c r="AR5414" s="15"/>
      <c r="AS5414" s="15"/>
      <c r="AT5414" s="15"/>
      <c r="AU5414" s="15"/>
      <c r="AV5414" s="15"/>
      <c r="AW5414" s="15"/>
      <c r="AX5414" s="15"/>
      <c r="AY5414" s="15"/>
    </row>
    <row r="5415" spans="1:51" ht="15" customHeight="1" x14ac:dyDescent="0.2">
      <c r="A5415" s="1"/>
      <c r="B5415" s="30">
        <v>11</v>
      </c>
      <c r="C5415" s="17"/>
      <c r="D5415" s="18"/>
      <c r="E5415" s="14"/>
      <c r="F5415" s="14"/>
      <c r="G5415" s="14"/>
      <c r="H5415" s="14"/>
      <c r="I5415" s="14"/>
      <c r="J5415" s="14"/>
      <c r="K5415" s="14"/>
      <c r="L5415" s="14"/>
      <c r="M5415" s="14"/>
      <c r="N5415" s="14"/>
      <c r="O5415" s="14"/>
      <c r="P5415" s="14"/>
      <c r="Q5415" s="14"/>
      <c r="R5415" s="4"/>
      <c r="S5415" s="4"/>
      <c r="T5415" s="4"/>
      <c r="U5415" s="4"/>
      <c r="V5415" s="4"/>
      <c r="W5415" s="4"/>
      <c r="X5415" s="4"/>
      <c r="Y5415" s="4"/>
      <c r="Z5415" s="4"/>
      <c r="AA5415" s="4"/>
      <c r="AB5415" s="8"/>
      <c r="AC5415" s="8"/>
      <c r="AD5415" s="8"/>
      <c r="AE5415" s="8"/>
      <c r="AF5415" s="8"/>
      <c r="AG5415" s="8"/>
      <c r="AH5415" s="8"/>
      <c r="AI5415" s="8"/>
      <c r="AJ5415" s="8"/>
      <c r="AK5415" s="8"/>
      <c r="AL5415" s="8"/>
      <c r="AM5415" s="8"/>
      <c r="AN5415" s="8"/>
      <c r="AO5415" s="8"/>
      <c r="AP5415" s="15"/>
      <c r="AQ5415" s="15"/>
      <c r="AR5415" s="15"/>
      <c r="AS5415" s="15"/>
      <c r="AT5415" s="15"/>
      <c r="AU5415" s="15"/>
      <c r="AV5415" s="15"/>
      <c r="AW5415" s="15"/>
      <c r="AX5415" s="15"/>
      <c r="AY5415" s="15"/>
    </row>
    <row r="5416" spans="1:51" ht="15" customHeight="1" x14ac:dyDescent="0.2">
      <c r="A5416" s="1"/>
      <c r="B5416" s="31">
        <v>12</v>
      </c>
      <c r="C5416" s="17"/>
      <c r="D5416" s="18"/>
      <c r="E5416" s="14"/>
      <c r="F5416" s="14"/>
      <c r="G5416" s="14"/>
      <c r="H5416" s="14"/>
      <c r="I5416" s="14"/>
      <c r="J5416" s="14"/>
      <c r="K5416" s="14"/>
      <c r="L5416" s="14"/>
      <c r="M5416" s="14"/>
      <c r="N5416" s="14"/>
      <c r="O5416" s="14"/>
      <c r="P5416" s="14"/>
      <c r="Q5416" s="14"/>
      <c r="R5416" s="4"/>
      <c r="S5416" s="4"/>
      <c r="T5416" s="4"/>
      <c r="U5416" s="4"/>
      <c r="V5416" s="4"/>
      <c r="W5416" s="4"/>
      <c r="X5416" s="4"/>
      <c r="Y5416" s="4"/>
      <c r="Z5416" s="4"/>
      <c r="AA5416" s="4"/>
      <c r="AB5416" s="8"/>
      <c r="AC5416" s="8"/>
      <c r="AD5416" s="8"/>
      <c r="AE5416" s="8"/>
      <c r="AF5416" s="8"/>
      <c r="AG5416" s="8"/>
      <c r="AH5416" s="8"/>
      <c r="AI5416" s="8"/>
      <c r="AJ5416" s="8"/>
      <c r="AK5416" s="8"/>
      <c r="AL5416" s="8"/>
      <c r="AM5416" s="8"/>
      <c r="AN5416" s="8"/>
      <c r="AO5416" s="8"/>
      <c r="AP5416" s="15"/>
      <c r="AQ5416" s="15"/>
      <c r="AR5416" s="15"/>
      <c r="AS5416" s="15"/>
      <c r="AT5416" s="9"/>
      <c r="AU5416" s="15"/>
      <c r="AV5416" s="15"/>
      <c r="AW5416" s="15"/>
      <c r="AX5416" s="15"/>
      <c r="AY5416" s="15"/>
    </row>
    <row r="5417" spans="1:51" ht="15" customHeight="1" x14ac:dyDescent="0.2">
      <c r="A5417" s="1"/>
      <c r="B5417" s="31">
        <v>13</v>
      </c>
      <c r="C5417" s="17" t="s">
        <v>61</v>
      </c>
      <c r="D5417" s="18"/>
      <c r="E5417" s="14"/>
      <c r="F5417" s="14"/>
      <c r="G5417" s="14"/>
      <c r="H5417" s="14"/>
      <c r="I5417" s="14"/>
      <c r="J5417" s="14"/>
      <c r="K5417" s="14"/>
      <c r="L5417" s="14"/>
      <c r="M5417" s="14"/>
      <c r="N5417" s="14"/>
      <c r="O5417" s="14"/>
      <c r="P5417" s="14"/>
      <c r="Q5417" s="14"/>
      <c r="R5417" s="4"/>
      <c r="S5417" s="4"/>
      <c r="T5417" s="4"/>
      <c r="U5417" s="4"/>
      <c r="V5417" s="4"/>
      <c r="W5417" s="4"/>
      <c r="X5417" s="4"/>
      <c r="Y5417" s="4"/>
      <c r="Z5417" s="4"/>
      <c r="AA5417" s="4"/>
      <c r="AB5417" s="8"/>
      <c r="AC5417" s="8"/>
      <c r="AD5417" s="8"/>
      <c r="AE5417" s="8"/>
      <c r="AF5417" s="8"/>
      <c r="AG5417" s="8"/>
      <c r="AH5417" s="8"/>
      <c r="AI5417" s="8"/>
      <c r="AJ5417" s="8"/>
      <c r="AK5417" s="8"/>
      <c r="AL5417" s="8"/>
      <c r="AM5417" s="8"/>
      <c r="AN5417" s="8"/>
      <c r="AO5417" s="8"/>
      <c r="AP5417" s="15"/>
      <c r="AQ5417" s="15"/>
      <c r="AR5417" s="15"/>
      <c r="AS5417" s="15"/>
      <c r="AT5417" s="15"/>
      <c r="AU5417" s="15"/>
      <c r="AV5417" s="15"/>
      <c r="AW5417" s="15"/>
      <c r="AX5417" s="15"/>
      <c r="AY5417" s="15"/>
    </row>
    <row r="5418" spans="1:51" ht="15" customHeight="1" x14ac:dyDescent="0.2">
      <c r="A5418" s="1"/>
      <c r="B5418" s="31">
        <v>14</v>
      </c>
      <c r="C5418" s="293" t="s">
        <v>62</v>
      </c>
      <c r="D5418" s="18"/>
      <c r="E5418" s="14"/>
      <c r="F5418" s="14"/>
      <c r="G5418" s="14"/>
      <c r="H5418" s="14"/>
      <c r="I5418" s="14"/>
      <c r="J5418" s="14"/>
      <c r="K5418" s="14"/>
      <c r="L5418" s="14"/>
      <c r="M5418" s="14"/>
      <c r="N5418" s="14"/>
      <c r="O5418" s="14"/>
      <c r="P5418" s="14">
        <v>1</v>
      </c>
      <c r="Q5418" s="14"/>
      <c r="R5418" s="4"/>
      <c r="S5418" s="4"/>
      <c r="T5418" s="4"/>
      <c r="U5418" s="4"/>
      <c r="V5418" s="4"/>
      <c r="W5418" s="4"/>
      <c r="X5418" s="4"/>
      <c r="Y5418" s="4"/>
      <c r="Z5418" s="4"/>
      <c r="AA5418" s="4"/>
      <c r="AB5418" s="8">
        <v>5</v>
      </c>
      <c r="AC5418" s="8"/>
      <c r="AD5418" s="8"/>
      <c r="AE5418" s="8"/>
      <c r="AF5418" s="8"/>
      <c r="AG5418" s="8"/>
      <c r="AH5418" s="8">
        <v>1</v>
      </c>
      <c r="AI5418" s="8"/>
      <c r="AJ5418" s="8"/>
      <c r="AK5418" s="8"/>
      <c r="AL5418" s="8"/>
      <c r="AM5418" s="8"/>
      <c r="AN5418" s="8"/>
      <c r="AO5418" s="8"/>
      <c r="AP5418" s="15"/>
      <c r="AQ5418" s="15"/>
      <c r="AR5418" s="15"/>
      <c r="AS5418" s="15"/>
      <c r="AT5418" s="15"/>
      <c r="AU5418" s="15"/>
      <c r="AV5418" s="15"/>
      <c r="AW5418" s="15"/>
      <c r="AX5418" s="15"/>
      <c r="AY5418" s="15"/>
    </row>
    <row r="5419" spans="1:51" ht="15" customHeight="1" x14ac:dyDescent="0.2">
      <c r="A5419" s="1"/>
      <c r="B5419" s="31">
        <v>15</v>
      </c>
      <c r="C5419" s="293" t="s">
        <v>63</v>
      </c>
      <c r="D5419" s="18"/>
      <c r="E5419" s="14"/>
      <c r="F5419" s="14"/>
      <c r="G5419" s="14"/>
      <c r="H5419" s="14"/>
      <c r="I5419" s="14"/>
      <c r="J5419" s="14"/>
      <c r="K5419" s="14"/>
      <c r="L5419" s="14"/>
      <c r="M5419" s="14"/>
      <c r="N5419" s="14"/>
      <c r="O5419" s="14"/>
      <c r="P5419" s="14"/>
      <c r="Q5419" s="14"/>
      <c r="R5419" s="4"/>
      <c r="S5419" s="4"/>
      <c r="T5419" s="4"/>
      <c r="U5419" s="4"/>
      <c r="V5419" s="4"/>
      <c r="W5419" s="4"/>
      <c r="X5419" s="4"/>
      <c r="Y5419" s="4"/>
      <c r="Z5419" s="4"/>
      <c r="AA5419" s="4"/>
      <c r="AB5419" s="8">
        <v>7</v>
      </c>
      <c r="AC5419" s="8"/>
      <c r="AD5419" s="8"/>
      <c r="AE5419" s="8"/>
      <c r="AF5419" s="8"/>
      <c r="AG5419" s="8"/>
      <c r="AH5419" s="8"/>
      <c r="AI5419" s="8"/>
      <c r="AJ5419" s="8"/>
      <c r="AK5419" s="8"/>
      <c r="AL5419" s="8"/>
      <c r="AM5419" s="8"/>
      <c r="AN5419" s="8"/>
      <c r="AO5419" s="8"/>
      <c r="AP5419" s="15"/>
      <c r="AQ5419" s="15"/>
      <c r="AR5419" s="15"/>
      <c r="AS5419" s="15"/>
      <c r="AT5419" s="15"/>
      <c r="AU5419" s="9"/>
      <c r="AV5419" s="15"/>
      <c r="AW5419" s="15"/>
      <c r="AX5419" s="15"/>
      <c r="AY5419" s="15"/>
    </row>
    <row r="5420" spans="1:51" ht="15" customHeight="1" x14ac:dyDescent="0.2">
      <c r="A5420" s="1"/>
      <c r="B5420" s="31">
        <v>16</v>
      </c>
      <c r="C5420" s="293" t="s">
        <v>64</v>
      </c>
      <c r="D5420" s="18"/>
      <c r="E5420" s="14"/>
      <c r="F5420" s="14"/>
      <c r="G5420" s="14"/>
      <c r="H5420" s="14">
        <v>4</v>
      </c>
      <c r="I5420" s="14"/>
      <c r="J5420" s="14"/>
      <c r="K5420" s="14"/>
      <c r="L5420" s="14"/>
      <c r="M5420" s="14"/>
      <c r="N5420" s="14"/>
      <c r="O5420" s="14"/>
      <c r="P5420" s="14"/>
      <c r="Q5420" s="14"/>
      <c r="R5420" s="4"/>
      <c r="S5420" s="4"/>
      <c r="T5420" s="4"/>
      <c r="U5420" s="4"/>
      <c r="V5420" s="4"/>
      <c r="W5420" s="4"/>
      <c r="X5420" s="4"/>
      <c r="Y5420" s="4"/>
      <c r="Z5420" s="4"/>
      <c r="AA5420" s="4"/>
      <c r="AB5420" s="8">
        <v>3</v>
      </c>
      <c r="AC5420" s="8"/>
      <c r="AD5420" s="8"/>
      <c r="AE5420" s="8"/>
      <c r="AF5420" s="8"/>
      <c r="AG5420" s="8"/>
      <c r="AH5420" s="8"/>
      <c r="AI5420" s="8"/>
      <c r="AJ5420" s="8"/>
      <c r="AK5420" s="8"/>
      <c r="AL5420" s="8"/>
      <c r="AM5420" s="8"/>
      <c r="AN5420" s="8"/>
      <c r="AO5420" s="8"/>
      <c r="AP5420" s="15"/>
      <c r="AQ5420" s="15"/>
      <c r="AR5420" s="15"/>
      <c r="AS5420" s="15"/>
      <c r="AT5420" s="15"/>
      <c r="AU5420" s="15"/>
      <c r="AV5420" s="15"/>
      <c r="AW5420" s="15"/>
      <c r="AX5420" s="15"/>
      <c r="AY5420" s="15"/>
    </row>
    <row r="5421" spans="1:51" ht="15" customHeight="1" x14ac:dyDescent="0.2">
      <c r="A5421" s="1"/>
      <c r="B5421" s="31">
        <v>17</v>
      </c>
      <c r="C5421" s="293" t="s">
        <v>65</v>
      </c>
      <c r="D5421" s="18">
        <v>6</v>
      </c>
      <c r="E5421" s="14">
        <v>6</v>
      </c>
      <c r="F5421" s="14">
        <v>2</v>
      </c>
      <c r="G5421" s="14">
        <v>2</v>
      </c>
      <c r="H5421" s="14"/>
      <c r="I5421" s="14"/>
      <c r="J5421" s="14"/>
      <c r="K5421" s="14"/>
      <c r="L5421" s="14"/>
      <c r="M5421" s="14"/>
      <c r="N5421" s="14"/>
      <c r="O5421" s="14"/>
      <c r="P5421" s="14"/>
      <c r="Q5421" s="14"/>
      <c r="R5421" s="4"/>
      <c r="S5421" s="4"/>
      <c r="T5421" s="4"/>
      <c r="U5421" s="4">
        <v>1</v>
      </c>
      <c r="V5421" s="4"/>
      <c r="W5421" s="4"/>
      <c r="X5421" s="4"/>
      <c r="Y5421" s="4"/>
      <c r="Z5421" s="4"/>
      <c r="AA5421" s="4"/>
      <c r="AB5421" s="8"/>
      <c r="AC5421" s="8"/>
      <c r="AD5421" s="8"/>
      <c r="AE5421" s="8"/>
      <c r="AF5421" s="8"/>
      <c r="AG5421" s="8"/>
      <c r="AH5421" s="8"/>
      <c r="AI5421" s="8"/>
      <c r="AJ5421" s="8"/>
      <c r="AK5421" s="8">
        <v>2</v>
      </c>
      <c r="AL5421" s="8">
        <v>2</v>
      </c>
      <c r="AM5421" s="8"/>
      <c r="AN5421" s="8"/>
      <c r="AO5421" s="8">
        <v>2</v>
      </c>
      <c r="AP5421" s="15"/>
      <c r="AQ5421" s="15"/>
      <c r="AR5421" s="15"/>
      <c r="AS5421" s="15"/>
      <c r="AT5421" s="15"/>
      <c r="AU5421" s="15"/>
      <c r="AV5421" s="15"/>
      <c r="AW5421" s="15"/>
      <c r="AX5421" s="15"/>
      <c r="AY5421" s="15"/>
    </row>
    <row r="5422" spans="1:51" ht="15" customHeight="1" x14ac:dyDescent="0.2">
      <c r="B5422" s="31">
        <v>18</v>
      </c>
      <c r="C5422" s="17" t="s">
        <v>66</v>
      </c>
      <c r="D5422" s="18"/>
      <c r="E5422" s="14"/>
      <c r="F5422" s="14"/>
      <c r="G5422" s="14"/>
      <c r="H5422" s="14"/>
      <c r="I5422" s="14"/>
      <c r="J5422" s="14"/>
      <c r="K5422" s="32"/>
      <c r="L5422" s="14"/>
      <c r="M5422" s="14"/>
      <c r="N5422" s="14"/>
      <c r="O5422" s="14"/>
      <c r="P5422" s="14"/>
      <c r="Q5422" s="14"/>
      <c r="R5422" s="4"/>
      <c r="S5422" s="4"/>
      <c r="T5422" s="4"/>
      <c r="U5422" s="4"/>
      <c r="V5422" s="4"/>
      <c r="W5422" s="4"/>
      <c r="X5422" s="4"/>
      <c r="Y5422" s="4"/>
      <c r="Z5422" s="4"/>
      <c r="AA5422" s="4"/>
      <c r="AB5422" s="8"/>
      <c r="AC5422" s="8"/>
      <c r="AD5422" s="8"/>
      <c r="AE5422" s="8"/>
      <c r="AF5422" s="8"/>
      <c r="AG5422" s="8"/>
      <c r="AH5422" s="8"/>
      <c r="AI5422" s="8"/>
      <c r="AJ5422" s="8"/>
      <c r="AK5422" s="8"/>
      <c r="AL5422" s="8"/>
      <c r="AM5422" s="8"/>
      <c r="AN5422" s="8"/>
      <c r="AO5422" s="8"/>
      <c r="AP5422" s="15"/>
      <c r="AQ5422" s="15"/>
      <c r="AR5422" s="15"/>
      <c r="AS5422" s="15"/>
      <c r="AT5422" s="15"/>
      <c r="AU5422" s="15"/>
      <c r="AV5422" s="15"/>
      <c r="AW5422" s="15"/>
      <c r="AX5422" s="15"/>
      <c r="AY5422" s="15"/>
    </row>
    <row r="5423" spans="1:51" ht="15" customHeight="1" x14ac:dyDescent="0.2">
      <c r="A5423" s="329"/>
      <c r="B5423" s="31">
        <v>19</v>
      </c>
      <c r="C5423" s="17" t="s">
        <v>68</v>
      </c>
      <c r="D5423" s="18"/>
      <c r="E5423" s="14"/>
      <c r="F5423" s="14"/>
      <c r="G5423" s="14"/>
      <c r="H5423" s="14"/>
      <c r="I5423" s="14"/>
      <c r="J5423" s="14"/>
      <c r="K5423" s="14"/>
      <c r="L5423" s="14"/>
      <c r="M5423" s="14"/>
      <c r="N5423" s="14"/>
      <c r="O5423" s="14"/>
      <c r="P5423" s="14"/>
      <c r="Q5423" s="14"/>
      <c r="R5423" s="4"/>
      <c r="S5423" s="4"/>
      <c r="T5423" s="4"/>
      <c r="U5423" s="4"/>
      <c r="V5423" s="4"/>
      <c r="W5423" s="4"/>
      <c r="X5423" s="4"/>
      <c r="Y5423" s="4"/>
      <c r="Z5423" s="4"/>
      <c r="AA5423" s="4"/>
      <c r="AB5423" s="8"/>
      <c r="AC5423" s="8"/>
      <c r="AD5423" s="8"/>
      <c r="AE5423" s="8"/>
      <c r="AF5423" s="8"/>
      <c r="AG5423" s="8"/>
      <c r="AH5423" s="8"/>
      <c r="AI5423" s="34"/>
      <c r="AJ5423" s="8"/>
      <c r="AK5423" s="8"/>
      <c r="AL5423" s="8"/>
      <c r="AM5423" s="8"/>
      <c r="AN5423" s="8"/>
      <c r="AO5423" s="8"/>
      <c r="AP5423" s="15"/>
      <c r="AQ5423" s="15"/>
      <c r="AR5423" s="15"/>
      <c r="AS5423" s="15"/>
      <c r="AT5423" s="15"/>
      <c r="AU5423" s="15"/>
      <c r="AV5423" s="15"/>
      <c r="AW5423" s="15"/>
      <c r="AX5423" s="15"/>
      <c r="AY5423" s="15"/>
    </row>
    <row r="5424" spans="1:51" ht="15" customHeight="1" x14ac:dyDescent="0.2">
      <c r="A5424" s="1"/>
      <c r="B5424" s="31">
        <v>20</v>
      </c>
      <c r="C5424" s="293" t="s">
        <v>69</v>
      </c>
      <c r="D5424" s="35"/>
      <c r="E5424" s="14"/>
      <c r="F5424" s="14"/>
      <c r="G5424" s="14"/>
      <c r="H5424" s="14"/>
      <c r="I5424" s="14"/>
      <c r="J5424" s="14"/>
      <c r="K5424" s="14">
        <v>1</v>
      </c>
      <c r="L5424" s="14"/>
      <c r="M5424" s="14"/>
      <c r="N5424" s="14"/>
      <c r="O5424" s="14"/>
      <c r="P5424" s="14"/>
      <c r="Q5424" s="14"/>
      <c r="R5424" s="4"/>
      <c r="S5424" s="4"/>
      <c r="T5424" s="4"/>
      <c r="U5424" s="4">
        <v>1</v>
      </c>
      <c r="V5424" s="4"/>
      <c r="W5424" s="4"/>
      <c r="X5424" s="4"/>
      <c r="Y5424" s="4"/>
      <c r="Z5424" s="4"/>
      <c r="AA5424" s="4"/>
      <c r="AB5424" s="8"/>
      <c r="AC5424" s="8"/>
      <c r="AD5424" s="8"/>
      <c r="AE5424" s="8"/>
      <c r="AF5424" s="8"/>
      <c r="AG5424" s="8"/>
      <c r="AH5424" s="8"/>
      <c r="AI5424" s="8"/>
      <c r="AJ5424" s="8">
        <v>1</v>
      </c>
      <c r="AK5424" s="8"/>
      <c r="AL5424" s="8"/>
      <c r="AM5424" s="8"/>
      <c r="AN5424" s="8"/>
      <c r="AO5424" s="8"/>
      <c r="AP5424" s="15"/>
      <c r="AQ5424" s="15"/>
      <c r="AR5424" s="15"/>
      <c r="AS5424" s="15"/>
      <c r="AT5424" s="15"/>
      <c r="AU5424" s="15"/>
      <c r="AV5424" s="15"/>
      <c r="AW5424" s="15"/>
      <c r="AX5424" s="15"/>
      <c r="AY5424" s="15"/>
    </row>
    <row r="5425" spans="1:51" ht="15" customHeight="1" x14ac:dyDescent="0.2">
      <c r="A5425" s="1"/>
      <c r="B5425" s="31">
        <v>21</v>
      </c>
      <c r="C5425" s="17" t="s">
        <v>70</v>
      </c>
      <c r="D5425" s="18"/>
      <c r="E5425" s="14"/>
      <c r="F5425" s="14"/>
      <c r="G5425" s="14"/>
      <c r="H5425" s="14"/>
      <c r="I5425" s="14"/>
      <c r="J5425" s="14"/>
      <c r="K5425" s="14"/>
      <c r="L5425" s="14"/>
      <c r="M5425" s="14"/>
      <c r="N5425" s="14"/>
      <c r="O5425" s="14"/>
      <c r="P5425" s="14"/>
      <c r="Q5425" s="14"/>
      <c r="R5425" s="4"/>
      <c r="S5425" s="4"/>
      <c r="T5425" s="4"/>
      <c r="U5425" s="4"/>
      <c r="V5425" s="4"/>
      <c r="W5425" s="4"/>
      <c r="X5425" s="4"/>
      <c r="Y5425" s="4"/>
      <c r="Z5425" s="4"/>
      <c r="AA5425" s="4"/>
      <c r="AB5425" s="8"/>
      <c r="AC5425" s="8"/>
      <c r="AD5425" s="8"/>
      <c r="AE5425" s="8"/>
      <c r="AF5425" s="8"/>
      <c r="AG5425" s="8"/>
      <c r="AH5425" s="8"/>
      <c r="AI5425" s="8"/>
      <c r="AJ5425" s="8"/>
      <c r="AK5425" s="8"/>
      <c r="AL5425" s="8"/>
      <c r="AM5425" s="8"/>
      <c r="AN5425" s="8"/>
      <c r="AO5425" s="8"/>
      <c r="AP5425" s="15"/>
      <c r="AQ5425" s="15"/>
      <c r="AR5425" s="15"/>
      <c r="AS5425" s="15"/>
      <c r="AT5425" s="15"/>
      <c r="AU5425" s="15"/>
      <c r="AV5425" s="15"/>
      <c r="AW5425" s="15"/>
      <c r="AX5425" s="15"/>
      <c r="AY5425" s="15"/>
    </row>
    <row r="5426" spans="1:51" ht="15" customHeight="1" x14ac:dyDescent="0.2">
      <c r="A5426" s="1"/>
      <c r="B5426" s="31">
        <v>22</v>
      </c>
      <c r="C5426" s="17" t="s">
        <v>71</v>
      </c>
      <c r="D5426" s="18"/>
      <c r="E5426" s="14"/>
      <c r="F5426" s="14"/>
      <c r="G5426" s="14"/>
      <c r="H5426" s="14"/>
      <c r="I5426" s="14"/>
      <c r="J5426" s="14"/>
      <c r="K5426" s="14"/>
      <c r="L5426" s="14"/>
      <c r="M5426" s="14"/>
      <c r="N5426" s="14"/>
      <c r="O5426" s="14"/>
      <c r="P5426" s="14"/>
      <c r="Q5426" s="14"/>
      <c r="R5426" s="4"/>
      <c r="S5426" s="4"/>
      <c r="T5426" s="4"/>
      <c r="U5426" s="4"/>
      <c r="V5426" s="4"/>
      <c r="W5426" s="4"/>
      <c r="X5426" s="4"/>
      <c r="Y5426" s="4"/>
      <c r="Z5426" s="4"/>
      <c r="AA5426" s="4"/>
      <c r="AB5426" s="8"/>
      <c r="AC5426" s="8"/>
      <c r="AD5426" s="8"/>
      <c r="AE5426" s="8"/>
      <c r="AF5426" s="8"/>
      <c r="AG5426" s="8"/>
      <c r="AH5426" s="8"/>
      <c r="AI5426" s="8"/>
      <c r="AJ5426" s="8"/>
      <c r="AK5426" s="8"/>
      <c r="AL5426" s="8"/>
      <c r="AM5426" s="8"/>
      <c r="AN5426" s="8"/>
      <c r="AO5426" s="8"/>
      <c r="AP5426" s="15"/>
      <c r="AQ5426" s="15"/>
      <c r="AR5426" s="15"/>
      <c r="AS5426" s="15"/>
      <c r="AT5426" s="15"/>
      <c r="AU5426" s="15"/>
      <c r="AV5426" s="15"/>
      <c r="AW5426" s="15"/>
      <c r="AX5426" s="15"/>
      <c r="AY5426" s="15"/>
    </row>
    <row r="5427" spans="1:51" ht="15" customHeight="1" x14ac:dyDescent="0.2">
      <c r="A5427" s="1"/>
      <c r="B5427" s="31">
        <v>23</v>
      </c>
      <c r="C5427" s="293" t="s">
        <v>72</v>
      </c>
      <c r="D5427" s="18">
        <v>6</v>
      </c>
      <c r="E5427" s="14"/>
      <c r="F5427" s="14"/>
      <c r="G5427" s="14"/>
      <c r="H5427" s="14"/>
      <c r="I5427" s="14"/>
      <c r="J5427" s="14"/>
      <c r="K5427" s="14"/>
      <c r="L5427" s="14">
        <v>3</v>
      </c>
      <c r="M5427" s="36"/>
      <c r="N5427" s="14"/>
      <c r="O5427" s="14"/>
      <c r="P5427" s="14"/>
      <c r="Q5427" s="14"/>
      <c r="R5427" s="4"/>
      <c r="S5427" s="4"/>
      <c r="T5427" s="4"/>
      <c r="U5427" s="4"/>
      <c r="V5427" s="4"/>
      <c r="W5427" s="4"/>
      <c r="X5427" s="4"/>
      <c r="Y5427" s="4"/>
      <c r="Z5427" s="4"/>
      <c r="AA5427" s="4"/>
      <c r="AB5427" s="8"/>
      <c r="AC5427" s="8"/>
      <c r="AD5427" s="8"/>
      <c r="AE5427" s="8"/>
      <c r="AF5427" s="8"/>
      <c r="AG5427" s="8">
        <v>1</v>
      </c>
      <c r="AH5427" s="8"/>
      <c r="AI5427" s="8"/>
      <c r="AJ5427" s="8"/>
      <c r="AK5427" s="8"/>
      <c r="AL5427" s="8"/>
      <c r="AM5427" s="8"/>
      <c r="AN5427" s="8"/>
      <c r="AO5427" s="8"/>
      <c r="AP5427" s="15"/>
      <c r="AQ5427" s="15"/>
      <c r="AR5427" s="15"/>
      <c r="AS5427" s="15"/>
      <c r="AT5427" s="15"/>
      <c r="AU5427" s="15"/>
      <c r="AV5427" s="15"/>
      <c r="AW5427" s="15"/>
      <c r="AX5427" s="15"/>
      <c r="AY5427" s="15"/>
    </row>
    <row r="5428" spans="1:51" ht="15" customHeight="1" x14ac:dyDescent="0.2">
      <c r="A5428" s="1"/>
      <c r="B5428" s="31">
        <v>24</v>
      </c>
      <c r="C5428" s="293" t="s">
        <v>73</v>
      </c>
      <c r="D5428" s="18">
        <v>4</v>
      </c>
      <c r="E5428" s="14"/>
      <c r="F5428" s="14"/>
      <c r="G5428" s="14"/>
      <c r="H5428" s="14"/>
      <c r="I5428" s="14"/>
      <c r="J5428" s="14"/>
      <c r="K5428" s="14">
        <v>2</v>
      </c>
      <c r="L5428" s="14"/>
      <c r="M5428" s="14"/>
      <c r="N5428" s="14"/>
      <c r="O5428" s="14"/>
      <c r="P5428" s="14"/>
      <c r="Q5428" s="14"/>
      <c r="R5428" s="4"/>
      <c r="S5428" s="4"/>
      <c r="T5428" s="4"/>
      <c r="U5428" s="4"/>
      <c r="V5428" s="4"/>
      <c r="W5428" s="4"/>
      <c r="X5428" s="4"/>
      <c r="Y5428" s="4"/>
      <c r="Z5428" s="4"/>
      <c r="AA5428" s="4"/>
      <c r="AB5428" s="8"/>
      <c r="AC5428" s="8"/>
      <c r="AD5428" s="8"/>
      <c r="AE5428" s="8"/>
      <c r="AF5428" s="8"/>
      <c r="AG5428" s="8"/>
      <c r="AH5428" s="8"/>
      <c r="AI5428" s="8"/>
      <c r="AJ5428" s="8"/>
      <c r="AK5428" s="8"/>
      <c r="AL5428" s="8">
        <v>4</v>
      </c>
      <c r="AM5428" s="8"/>
      <c r="AN5428" s="8"/>
      <c r="AO5428" s="8"/>
      <c r="AP5428" s="15"/>
      <c r="AQ5428" s="15"/>
      <c r="AR5428" s="15"/>
      <c r="AS5428" s="15"/>
      <c r="AT5428" s="15"/>
      <c r="AU5428" s="15"/>
      <c r="AV5428" s="15"/>
      <c r="AW5428" s="15"/>
      <c r="AX5428" s="15"/>
      <c r="AY5428" s="15"/>
    </row>
    <row r="5429" spans="1:51" ht="15" customHeight="1" x14ac:dyDescent="0.2">
      <c r="A5429" s="1"/>
      <c r="B5429" s="31">
        <v>25</v>
      </c>
      <c r="C5429" s="17" t="s">
        <v>74</v>
      </c>
      <c r="D5429" s="18"/>
      <c r="E5429" s="14"/>
      <c r="F5429" s="14"/>
      <c r="G5429" s="14"/>
      <c r="H5429" s="14"/>
      <c r="I5429" s="14"/>
      <c r="J5429" s="14"/>
      <c r="K5429" s="14"/>
      <c r="L5429" s="14"/>
      <c r="M5429" s="14"/>
      <c r="N5429" s="14"/>
      <c r="O5429" s="14"/>
      <c r="P5429" s="14"/>
      <c r="Q5429" s="14"/>
      <c r="R5429" s="4"/>
      <c r="S5429" s="4"/>
      <c r="T5429" s="4"/>
      <c r="U5429" s="4"/>
      <c r="V5429" s="4"/>
      <c r="W5429" s="4"/>
      <c r="X5429" s="4"/>
      <c r="Y5429" s="4"/>
      <c r="Z5429" s="4"/>
      <c r="AA5429" s="4"/>
      <c r="AB5429" s="8"/>
      <c r="AC5429" s="8"/>
      <c r="AD5429" s="8"/>
      <c r="AE5429" s="8"/>
      <c r="AF5429" s="8"/>
      <c r="AG5429" s="8"/>
      <c r="AH5429" s="8"/>
      <c r="AI5429" s="8"/>
      <c r="AJ5429" s="8"/>
      <c r="AK5429" s="8"/>
      <c r="AL5429" s="8"/>
      <c r="AM5429" s="8"/>
      <c r="AN5429" s="8"/>
      <c r="AO5429" s="8"/>
      <c r="AP5429" s="15"/>
      <c r="AQ5429" s="15"/>
      <c r="AR5429" s="15"/>
      <c r="AS5429" s="15"/>
      <c r="AT5429" s="15"/>
      <c r="AU5429" s="15"/>
      <c r="AV5429" s="15"/>
      <c r="AW5429" s="15"/>
      <c r="AX5429" s="15"/>
      <c r="AY5429" s="15"/>
    </row>
    <row r="5430" spans="1:51" ht="15" customHeight="1" x14ac:dyDescent="0.2">
      <c r="A5430" s="1"/>
      <c r="B5430" s="31">
        <v>26</v>
      </c>
      <c r="C5430" s="17" t="s">
        <v>75</v>
      </c>
      <c r="D5430" s="18"/>
      <c r="E5430" s="14"/>
      <c r="F5430" s="14"/>
      <c r="G5430" s="14"/>
      <c r="H5430" s="14"/>
      <c r="I5430" s="14"/>
      <c r="J5430" s="14"/>
      <c r="K5430" s="14"/>
      <c r="L5430" s="14"/>
      <c r="M5430" s="14"/>
      <c r="N5430" s="14"/>
      <c r="O5430" s="14"/>
      <c r="P5430" s="14"/>
      <c r="Q5430" s="14"/>
      <c r="R5430" s="4"/>
      <c r="S5430" s="4"/>
      <c r="T5430" s="4"/>
      <c r="U5430" s="4"/>
      <c r="V5430" s="4"/>
      <c r="W5430" s="4"/>
      <c r="X5430" s="4"/>
      <c r="Y5430" s="4"/>
      <c r="Z5430" s="4"/>
      <c r="AA5430" s="4"/>
      <c r="AB5430" s="8"/>
      <c r="AC5430" s="8"/>
      <c r="AD5430" s="8"/>
      <c r="AE5430" s="8"/>
      <c r="AF5430" s="8"/>
      <c r="AG5430" s="8"/>
      <c r="AH5430" s="8"/>
      <c r="AI5430" s="8"/>
      <c r="AJ5430" s="8"/>
      <c r="AK5430" s="8"/>
      <c r="AL5430" s="8"/>
      <c r="AM5430" s="8"/>
      <c r="AN5430" s="8"/>
      <c r="AO5430" s="8"/>
      <c r="AP5430" s="15"/>
      <c r="AQ5430" s="15"/>
      <c r="AR5430" s="15"/>
      <c r="AS5430" s="15"/>
      <c r="AT5430" s="15"/>
      <c r="AU5430" s="15"/>
      <c r="AV5430" s="15"/>
      <c r="AW5430" s="15"/>
      <c r="AX5430" s="15"/>
      <c r="AY5430" s="15"/>
    </row>
    <row r="5431" spans="1:51" ht="15" customHeight="1" x14ac:dyDescent="0.2">
      <c r="A5431" s="1"/>
      <c r="B5431" s="31">
        <v>27</v>
      </c>
      <c r="C5431" s="17" t="s">
        <v>76</v>
      </c>
      <c r="D5431" s="18"/>
      <c r="E5431" s="14"/>
      <c r="F5431" s="14"/>
      <c r="G5431" s="14"/>
      <c r="H5431" s="14"/>
      <c r="I5431" s="14"/>
      <c r="J5431" s="14"/>
      <c r="K5431" s="14"/>
      <c r="L5431" s="14"/>
      <c r="M5431" s="14"/>
      <c r="N5431" s="14"/>
      <c r="O5431" s="14"/>
      <c r="P5431" s="14"/>
      <c r="Q5431" s="14"/>
      <c r="R5431" s="4"/>
      <c r="S5431" s="4"/>
      <c r="T5431" s="4"/>
      <c r="U5431" s="4"/>
      <c r="V5431" s="4"/>
      <c r="W5431" s="4"/>
      <c r="X5431" s="4"/>
      <c r="Y5431" s="4"/>
      <c r="Z5431" s="4"/>
      <c r="AA5431" s="4"/>
      <c r="AB5431" s="8"/>
      <c r="AC5431" s="8"/>
      <c r="AD5431" s="8"/>
      <c r="AE5431" s="8"/>
      <c r="AF5431" s="8"/>
      <c r="AG5431" s="8"/>
      <c r="AH5431" s="8"/>
      <c r="AI5431" s="8"/>
      <c r="AJ5431" s="8"/>
      <c r="AK5431" s="8"/>
      <c r="AL5431" s="8"/>
      <c r="AM5431" s="8"/>
      <c r="AN5431" s="8"/>
      <c r="AO5431" s="8"/>
      <c r="AP5431" s="15"/>
      <c r="AQ5431" s="15"/>
      <c r="AR5431" s="15"/>
      <c r="AS5431" s="15"/>
      <c r="AT5431" s="15"/>
      <c r="AU5431" s="15"/>
      <c r="AV5431" s="15"/>
      <c r="AW5431" s="15"/>
      <c r="AX5431" s="15"/>
      <c r="AY5431" s="15"/>
    </row>
    <row r="5432" spans="1:51" ht="15" customHeight="1" x14ac:dyDescent="0.2">
      <c r="A5432" s="1"/>
      <c r="B5432" s="31">
        <v>28</v>
      </c>
      <c r="C5432" s="293" t="s">
        <v>77</v>
      </c>
      <c r="D5432" s="18"/>
      <c r="E5432" s="14"/>
      <c r="F5432" s="14"/>
      <c r="G5432" s="14"/>
      <c r="H5432" s="14"/>
      <c r="I5432" s="14"/>
      <c r="J5432" s="14"/>
      <c r="K5432" s="14"/>
      <c r="L5432" s="14"/>
      <c r="M5432" s="14"/>
      <c r="N5432" s="14"/>
      <c r="O5432" s="14"/>
      <c r="P5432" s="14"/>
      <c r="Q5432" s="14"/>
      <c r="R5432" s="4"/>
      <c r="S5432" s="4"/>
      <c r="T5432" s="4"/>
      <c r="U5432" s="4"/>
      <c r="V5432" s="4"/>
      <c r="W5432" s="4"/>
      <c r="X5432" s="4"/>
      <c r="Y5432" s="4"/>
      <c r="Z5432" s="4"/>
      <c r="AA5432" s="4"/>
      <c r="AB5432" s="8">
        <v>10</v>
      </c>
      <c r="AC5432" s="8"/>
      <c r="AD5432" s="8"/>
      <c r="AE5432" s="8"/>
      <c r="AF5432" s="8"/>
      <c r="AG5432" s="8"/>
      <c r="AH5432" s="8"/>
      <c r="AI5432" s="8"/>
      <c r="AJ5432" s="8"/>
      <c r="AK5432" s="8"/>
      <c r="AL5432" s="8"/>
      <c r="AM5432" s="8"/>
      <c r="AN5432" s="8"/>
      <c r="AO5432" s="8"/>
      <c r="AP5432" s="15"/>
      <c r="AQ5432" s="15"/>
      <c r="AR5432" s="15"/>
      <c r="AS5432" s="15"/>
      <c r="AT5432" s="15"/>
      <c r="AU5432" s="15"/>
      <c r="AV5432" s="15"/>
      <c r="AW5432" s="15"/>
      <c r="AX5432" s="15"/>
      <c r="AY5432" s="15"/>
    </row>
    <row r="5433" spans="1:51" ht="15" customHeight="1" x14ac:dyDescent="0.2">
      <c r="A5433" s="1"/>
      <c r="B5433" s="31">
        <v>29</v>
      </c>
      <c r="C5433" s="17" t="s">
        <v>78</v>
      </c>
      <c r="D5433" s="18"/>
      <c r="E5433" s="14"/>
      <c r="F5433" s="14"/>
      <c r="G5433" s="14"/>
      <c r="H5433" s="14"/>
      <c r="I5433" s="14"/>
      <c r="J5433" s="14"/>
      <c r="K5433" s="14"/>
      <c r="L5433" s="14"/>
      <c r="M5433" s="14"/>
      <c r="N5433" s="14"/>
      <c r="O5433" s="14"/>
      <c r="P5433" s="14"/>
      <c r="Q5433" s="14"/>
      <c r="R5433" s="4"/>
      <c r="S5433" s="4"/>
      <c r="T5433" s="4"/>
      <c r="U5433" s="4"/>
      <c r="V5433" s="4"/>
      <c r="W5433" s="4"/>
      <c r="X5433" s="4"/>
      <c r="Y5433" s="4"/>
      <c r="Z5433" s="4"/>
      <c r="AA5433" s="4"/>
      <c r="AB5433" s="8"/>
      <c r="AC5433" s="8"/>
      <c r="AD5433" s="8"/>
      <c r="AE5433" s="8"/>
      <c r="AF5433" s="8"/>
      <c r="AG5433" s="8"/>
      <c r="AH5433" s="8"/>
      <c r="AI5433" s="8"/>
      <c r="AJ5433" s="8"/>
      <c r="AK5433" s="8"/>
      <c r="AL5433" s="8"/>
      <c r="AM5433" s="8"/>
      <c r="AN5433" s="8"/>
      <c r="AO5433" s="8"/>
      <c r="AP5433" s="15"/>
      <c r="AQ5433" s="15"/>
      <c r="AR5433" s="15"/>
      <c r="AS5433" s="15"/>
      <c r="AT5433" s="15"/>
      <c r="AU5433" s="15"/>
      <c r="AV5433" s="15"/>
      <c r="AW5433" s="15"/>
      <c r="AX5433" s="15"/>
      <c r="AY5433" s="15"/>
    </row>
    <row r="5434" spans="1:51" ht="15" customHeight="1" x14ac:dyDescent="0.2">
      <c r="A5434" s="1"/>
      <c r="B5434" s="37"/>
      <c r="C5434" s="17" t="s">
        <v>529</v>
      </c>
      <c r="D5434" s="18"/>
      <c r="E5434" s="14"/>
      <c r="F5434" s="14"/>
      <c r="G5434" s="14"/>
      <c r="H5434" s="14"/>
      <c r="I5434" s="14"/>
      <c r="J5434" s="14"/>
      <c r="K5434" s="14"/>
      <c r="L5434" s="14"/>
      <c r="M5434" s="14"/>
      <c r="N5434" s="14"/>
      <c r="O5434" s="14"/>
      <c r="P5434" s="14"/>
      <c r="Q5434" s="14"/>
      <c r="R5434" s="4"/>
      <c r="S5434" s="4"/>
      <c r="T5434" s="4"/>
      <c r="U5434" s="4"/>
      <c r="V5434" s="4"/>
      <c r="W5434" s="4"/>
      <c r="X5434" s="4"/>
      <c r="Y5434" s="4"/>
      <c r="Z5434" s="4"/>
      <c r="AA5434" s="4"/>
      <c r="AB5434" s="8"/>
      <c r="AC5434" s="8"/>
      <c r="AD5434" s="8"/>
      <c r="AE5434" s="8"/>
      <c r="AF5434" s="8"/>
      <c r="AG5434" s="8"/>
      <c r="AH5434" s="8"/>
      <c r="AI5434" s="8"/>
      <c r="AJ5434" s="8"/>
      <c r="AK5434" s="8"/>
      <c r="AL5434" s="8"/>
      <c r="AM5434" s="8"/>
      <c r="AN5434" s="8"/>
      <c r="AO5434" s="8"/>
      <c r="AP5434" s="15"/>
      <c r="AQ5434" s="15"/>
      <c r="AR5434" s="15"/>
      <c r="AS5434" s="15"/>
      <c r="AT5434" s="15"/>
      <c r="AU5434" s="15"/>
      <c r="AV5434" s="15"/>
      <c r="AW5434" s="15"/>
      <c r="AX5434" s="15"/>
      <c r="AY5434" s="15"/>
    </row>
    <row r="5435" spans="1:51" ht="15" customHeight="1" x14ac:dyDescent="0.2">
      <c r="A5435" s="1"/>
      <c r="B5435" s="38"/>
      <c r="C5435" s="17" t="s">
        <v>531</v>
      </c>
      <c r="D5435" s="18"/>
      <c r="E5435" s="14"/>
      <c r="F5435" s="14"/>
      <c r="G5435" s="14"/>
      <c r="H5435" s="14"/>
      <c r="I5435" s="14"/>
      <c r="J5435" s="14"/>
      <c r="K5435" s="14"/>
      <c r="L5435" s="14"/>
      <c r="M5435" s="14"/>
      <c r="N5435" s="14"/>
      <c r="O5435" s="14"/>
      <c r="P5435" s="14"/>
      <c r="Q5435" s="14"/>
      <c r="R5435" s="4"/>
      <c r="S5435" s="4"/>
      <c r="T5435" s="4"/>
      <c r="U5435" s="4"/>
      <c r="V5435" s="4"/>
      <c r="W5435" s="4"/>
      <c r="X5435" s="4"/>
      <c r="Y5435" s="4"/>
      <c r="Z5435" s="4"/>
      <c r="AA5435" s="4"/>
      <c r="AB5435" s="8"/>
      <c r="AC5435" s="8"/>
      <c r="AD5435" s="8"/>
      <c r="AE5435" s="8"/>
      <c r="AF5435" s="8"/>
      <c r="AG5435" s="8"/>
      <c r="AH5435" s="8"/>
      <c r="AI5435" s="8"/>
      <c r="AJ5435" s="8"/>
      <c r="AK5435" s="8"/>
      <c r="AL5435" s="8"/>
      <c r="AM5435" s="8"/>
      <c r="AN5435" s="8"/>
      <c r="AO5435" s="8"/>
      <c r="AP5435" s="15"/>
      <c r="AQ5435" s="15"/>
      <c r="AR5435" s="15"/>
      <c r="AS5435" s="15"/>
      <c r="AT5435" s="15"/>
      <c r="AU5435" s="15"/>
      <c r="AV5435" s="15"/>
      <c r="AW5435" s="15"/>
      <c r="AX5435" s="15"/>
      <c r="AY5435" s="15"/>
    </row>
    <row r="5436" spans="1:51" ht="15" customHeight="1" x14ac:dyDescent="0.2">
      <c r="A5436" s="1"/>
      <c r="B5436" s="39">
        <v>30</v>
      </c>
      <c r="C5436" s="17" t="s">
        <v>80</v>
      </c>
      <c r="D5436" s="18"/>
      <c r="E5436" s="14"/>
      <c r="F5436" s="14"/>
      <c r="G5436" s="14"/>
      <c r="H5436" s="14"/>
      <c r="I5436" s="14"/>
      <c r="J5436" s="14"/>
      <c r="K5436" s="14"/>
      <c r="L5436" s="14"/>
      <c r="M5436" s="14"/>
      <c r="N5436" s="14"/>
      <c r="O5436" s="14"/>
      <c r="P5436" s="14"/>
      <c r="Q5436" s="14"/>
      <c r="R5436" s="4"/>
      <c r="S5436" s="4"/>
      <c r="T5436" s="4"/>
      <c r="U5436" s="4"/>
      <c r="V5436" s="4"/>
      <c r="W5436" s="4"/>
      <c r="X5436" s="4"/>
      <c r="Y5436" s="5"/>
      <c r="Z5436" s="5"/>
      <c r="AA5436" s="5"/>
      <c r="AB5436" s="8"/>
      <c r="AC5436" s="8"/>
      <c r="AD5436" s="8"/>
      <c r="AE5436" s="8"/>
      <c r="AF5436" s="8"/>
      <c r="AG5436" s="8"/>
      <c r="AH5436" s="8"/>
      <c r="AI5436" s="8"/>
      <c r="AJ5436" s="8"/>
      <c r="AK5436" s="8"/>
      <c r="AL5436" s="8"/>
      <c r="AM5436" s="8"/>
      <c r="AN5436" s="8"/>
      <c r="AO5436" s="8"/>
      <c r="AP5436" s="15"/>
      <c r="AQ5436" s="15"/>
      <c r="AR5436" s="15"/>
      <c r="AS5436" s="15"/>
      <c r="AT5436" s="15"/>
      <c r="AU5436" s="15"/>
      <c r="AV5436" s="15"/>
      <c r="AW5436" s="15"/>
      <c r="AX5436" s="15"/>
      <c r="AY5436" s="15"/>
    </row>
    <row r="5437" spans="1:51" ht="15" customHeight="1" x14ac:dyDescent="0.2">
      <c r="A5437" s="1"/>
      <c r="B5437" s="39">
        <v>31</v>
      </c>
      <c r="C5437" s="17" t="s">
        <v>81</v>
      </c>
      <c r="D5437" s="18"/>
      <c r="E5437" s="14"/>
      <c r="F5437" s="14"/>
      <c r="G5437" s="14"/>
      <c r="H5437" s="14"/>
      <c r="I5437" s="14"/>
      <c r="J5437" s="14"/>
      <c r="K5437" s="14"/>
      <c r="L5437" s="14"/>
      <c r="M5437" s="14"/>
      <c r="N5437" s="14"/>
      <c r="O5437" s="14"/>
      <c r="P5437" s="14"/>
      <c r="Q5437" s="14"/>
      <c r="R5437" s="4"/>
      <c r="S5437" s="4"/>
      <c r="T5437" s="4"/>
      <c r="U5437" s="4"/>
      <c r="V5437" s="4"/>
      <c r="W5437" s="4"/>
      <c r="X5437" s="4"/>
      <c r="Y5437" s="4"/>
      <c r="Z5437" s="4"/>
      <c r="AA5437" s="4"/>
      <c r="AB5437" s="8"/>
      <c r="AC5437" s="8"/>
      <c r="AD5437" s="8"/>
      <c r="AE5437" s="8"/>
      <c r="AF5437" s="8"/>
      <c r="AG5437" s="8"/>
      <c r="AH5437" s="8"/>
      <c r="AI5437" s="8"/>
      <c r="AJ5437" s="8"/>
      <c r="AK5437" s="8"/>
      <c r="AL5437" s="8"/>
      <c r="AM5437" s="8"/>
      <c r="AN5437" s="8"/>
      <c r="AO5437" s="8"/>
      <c r="AP5437" s="15"/>
      <c r="AQ5437" s="15"/>
      <c r="AR5437" s="15"/>
      <c r="AS5437" s="15"/>
      <c r="AT5437" s="15"/>
      <c r="AU5437" s="15"/>
      <c r="AV5437" s="15"/>
      <c r="AW5437" s="15"/>
      <c r="AX5437" s="15"/>
      <c r="AY5437" s="15"/>
    </row>
    <row r="5438" spans="1:51" ht="15" customHeight="1" x14ac:dyDescent="0.2">
      <c r="A5438" s="1"/>
      <c r="B5438" s="39">
        <v>32</v>
      </c>
      <c r="C5438" s="17" t="s">
        <v>82</v>
      </c>
      <c r="D5438" s="18"/>
      <c r="E5438" s="14"/>
      <c r="F5438" s="14"/>
      <c r="G5438" s="14"/>
      <c r="H5438" s="14"/>
      <c r="I5438" s="14"/>
      <c r="J5438" s="14"/>
      <c r="K5438" s="14"/>
      <c r="L5438" s="14"/>
      <c r="M5438" s="14"/>
      <c r="N5438" s="14"/>
      <c r="O5438" s="14"/>
      <c r="P5438" s="14"/>
      <c r="Q5438" s="14"/>
      <c r="R5438" s="4"/>
      <c r="S5438" s="4"/>
      <c r="T5438" s="4"/>
      <c r="U5438" s="4"/>
      <c r="V5438" s="4"/>
      <c r="W5438" s="4"/>
      <c r="X5438" s="4"/>
      <c r="Y5438" s="4"/>
      <c r="Z5438" s="4"/>
      <c r="AA5438" s="4"/>
      <c r="AB5438" s="8"/>
      <c r="AC5438" s="8"/>
      <c r="AD5438" s="8"/>
      <c r="AE5438" s="8"/>
      <c r="AF5438" s="8"/>
      <c r="AG5438" s="8"/>
      <c r="AH5438" s="8"/>
      <c r="AI5438" s="8"/>
      <c r="AJ5438" s="8"/>
      <c r="AK5438" s="8"/>
      <c r="AL5438" s="8"/>
      <c r="AM5438" s="8"/>
      <c r="AN5438" s="8"/>
      <c r="AO5438" s="8"/>
      <c r="AP5438" s="15"/>
      <c r="AQ5438" s="15"/>
      <c r="AR5438" s="15"/>
      <c r="AS5438" s="15"/>
      <c r="AT5438" s="15"/>
      <c r="AU5438" s="15"/>
      <c r="AV5438" s="15"/>
      <c r="AW5438" s="15"/>
      <c r="AX5438" s="15"/>
      <c r="AY5438" s="15"/>
    </row>
    <row r="5439" spans="1:51" ht="15" customHeight="1" x14ac:dyDescent="0.2">
      <c r="A5439" s="1"/>
      <c r="B5439" s="22"/>
      <c r="C5439" s="17"/>
      <c r="D5439" s="18"/>
      <c r="E5439" s="14"/>
      <c r="F5439" s="14"/>
      <c r="G5439" s="14"/>
      <c r="H5439" s="14"/>
      <c r="I5439" s="14"/>
      <c r="J5439" s="14"/>
      <c r="K5439" s="14"/>
      <c r="L5439" s="14"/>
      <c r="M5439" s="14"/>
      <c r="N5439" s="14"/>
      <c r="O5439" s="14"/>
      <c r="P5439" s="14"/>
      <c r="Q5439" s="14"/>
      <c r="R5439" s="4"/>
      <c r="S5439" s="4"/>
      <c r="T5439" s="4"/>
      <c r="U5439" s="4"/>
      <c r="V5439" s="4"/>
      <c r="W5439" s="4"/>
      <c r="X5439" s="4"/>
      <c r="Y5439" s="4"/>
      <c r="Z5439" s="4"/>
      <c r="AA5439" s="4"/>
      <c r="AB5439" s="8"/>
      <c r="AC5439" s="8"/>
      <c r="AD5439" s="8"/>
      <c r="AE5439" s="8"/>
      <c r="AF5439" s="8"/>
      <c r="AG5439" s="8"/>
      <c r="AH5439" s="8"/>
      <c r="AI5439" s="8"/>
      <c r="AJ5439" s="8"/>
      <c r="AK5439" s="8"/>
      <c r="AL5439" s="8"/>
      <c r="AM5439" s="8"/>
      <c r="AN5439" s="8"/>
      <c r="AO5439" s="8"/>
      <c r="AP5439" s="15"/>
      <c r="AQ5439" s="15"/>
      <c r="AR5439" s="15"/>
      <c r="AS5439" s="15"/>
      <c r="AT5439" s="15"/>
      <c r="AU5439" s="15"/>
      <c r="AV5439" s="15"/>
      <c r="AW5439" s="15"/>
      <c r="AX5439" s="15"/>
      <c r="AY5439" s="15"/>
    </row>
    <row r="5440" spans="1:51" ht="15" customHeight="1" x14ac:dyDescent="0.2">
      <c r="A5440" s="1"/>
      <c r="B5440" s="40">
        <v>33</v>
      </c>
      <c r="C5440" s="17" t="s">
        <v>83</v>
      </c>
      <c r="D5440" s="18"/>
      <c r="E5440" s="14"/>
      <c r="F5440" s="14"/>
      <c r="G5440" s="14"/>
      <c r="H5440" s="14"/>
      <c r="I5440" s="14"/>
      <c r="J5440" s="14"/>
      <c r="K5440" s="14"/>
      <c r="L5440" s="14"/>
      <c r="M5440" s="14"/>
      <c r="N5440" s="14"/>
      <c r="O5440" s="14"/>
      <c r="P5440" s="14"/>
      <c r="Q5440" s="14"/>
      <c r="R5440" s="4"/>
      <c r="S5440" s="4"/>
      <c r="T5440" s="4"/>
      <c r="U5440" s="4"/>
      <c r="V5440" s="4"/>
      <c r="W5440" s="4"/>
      <c r="X5440" s="4"/>
      <c r="Y5440" s="4"/>
      <c r="Z5440" s="4"/>
      <c r="AA5440" s="4"/>
      <c r="AB5440" s="8"/>
      <c r="AC5440" s="8"/>
      <c r="AD5440" s="8"/>
      <c r="AE5440" s="8"/>
      <c r="AF5440" s="8"/>
      <c r="AG5440" s="8"/>
      <c r="AH5440" s="8"/>
      <c r="AI5440" s="8"/>
      <c r="AJ5440" s="8"/>
      <c r="AK5440" s="8"/>
      <c r="AL5440" s="8"/>
      <c r="AM5440" s="8"/>
      <c r="AN5440" s="8"/>
      <c r="AO5440" s="8"/>
      <c r="AP5440" s="15"/>
      <c r="AQ5440" s="15"/>
      <c r="AR5440" s="15"/>
      <c r="AS5440" s="15"/>
      <c r="AT5440" s="15"/>
      <c r="AU5440" s="15"/>
      <c r="AV5440" s="15"/>
      <c r="AW5440" s="15"/>
      <c r="AX5440" s="15"/>
      <c r="AY5440" s="15"/>
    </row>
    <row r="5441" spans="1:51" ht="15" customHeight="1" x14ac:dyDescent="0.2">
      <c r="A5441" s="1"/>
      <c r="B5441" s="40">
        <v>38</v>
      </c>
      <c r="C5441" s="17" t="s">
        <v>84</v>
      </c>
      <c r="D5441" s="18"/>
      <c r="E5441" s="14"/>
      <c r="F5441" s="14"/>
      <c r="G5441" s="14"/>
      <c r="H5441" s="14"/>
      <c r="I5441" s="14"/>
      <c r="J5441" s="14"/>
      <c r="K5441" s="14"/>
      <c r="L5441" s="14"/>
      <c r="M5441" s="14"/>
      <c r="N5441" s="14"/>
      <c r="O5441" s="14"/>
      <c r="P5441" s="14"/>
      <c r="Q5441" s="14"/>
      <c r="R5441" s="4"/>
      <c r="S5441" s="4"/>
      <c r="T5441" s="4"/>
      <c r="U5441" s="4"/>
      <c r="V5441" s="4"/>
      <c r="W5441" s="4"/>
      <c r="X5441" s="4"/>
      <c r="Y5441" s="4"/>
      <c r="Z5441" s="4"/>
      <c r="AA5441" s="4"/>
      <c r="AB5441" s="8"/>
      <c r="AC5441" s="8"/>
      <c r="AD5441" s="8"/>
      <c r="AE5441" s="8"/>
      <c r="AF5441" s="8"/>
      <c r="AG5441" s="8"/>
      <c r="AH5441" s="8"/>
      <c r="AI5441" s="8"/>
      <c r="AJ5441" s="8"/>
      <c r="AK5441" s="8"/>
      <c r="AL5441" s="8"/>
      <c r="AM5441" s="8"/>
      <c r="AN5441" s="8"/>
      <c r="AO5441" s="8"/>
      <c r="AP5441" s="15"/>
      <c r="AQ5441" s="15"/>
      <c r="AR5441" s="15"/>
      <c r="AS5441" s="15"/>
      <c r="AT5441" s="15"/>
      <c r="AU5441" s="15"/>
      <c r="AV5441" s="15"/>
      <c r="AW5441" s="15"/>
      <c r="AX5441" s="15"/>
      <c r="AY5441" s="15"/>
    </row>
    <row r="5442" spans="1:51" ht="15" customHeight="1" x14ac:dyDescent="0.2">
      <c r="A5442" s="1"/>
      <c r="B5442" s="40">
        <v>34</v>
      </c>
      <c r="C5442" s="17" t="s">
        <v>85</v>
      </c>
      <c r="D5442" s="18"/>
      <c r="E5442" s="14"/>
      <c r="F5442" s="14"/>
      <c r="G5442" s="14"/>
      <c r="H5442" s="14"/>
      <c r="I5442" s="14"/>
      <c r="J5442" s="14"/>
      <c r="K5442" s="14"/>
      <c r="L5442" s="14"/>
      <c r="M5442" s="14"/>
      <c r="N5442" s="14"/>
      <c r="O5442" s="14"/>
      <c r="P5442" s="14"/>
      <c r="Q5442" s="14"/>
      <c r="R5442" s="4"/>
      <c r="S5442" s="4"/>
      <c r="T5442" s="4"/>
      <c r="U5442" s="4"/>
      <c r="V5442" s="4"/>
      <c r="W5442" s="4"/>
      <c r="X5442" s="4"/>
      <c r="Y5442" s="4"/>
      <c r="Z5442" s="4"/>
      <c r="AA5442" s="4"/>
      <c r="AB5442" s="8"/>
      <c r="AC5442" s="8"/>
      <c r="AD5442" s="8"/>
      <c r="AE5442" s="8"/>
      <c r="AF5442" s="8"/>
      <c r="AG5442" s="8"/>
      <c r="AH5442" s="8"/>
      <c r="AI5442" s="8"/>
      <c r="AJ5442" s="8"/>
      <c r="AK5442" s="8"/>
      <c r="AL5442" s="8"/>
      <c r="AM5442" s="8"/>
      <c r="AN5442" s="8"/>
      <c r="AO5442" s="8"/>
      <c r="AP5442" s="15"/>
      <c r="AQ5442" s="15"/>
      <c r="AR5442" s="15"/>
      <c r="AS5442" s="15"/>
      <c r="AT5442" s="15"/>
      <c r="AU5442" s="15"/>
      <c r="AV5442" s="15"/>
      <c r="AW5442" s="15"/>
      <c r="AX5442" s="15"/>
      <c r="AY5442" s="15"/>
    </row>
    <row r="5443" spans="1:51" ht="15" customHeight="1" x14ac:dyDescent="0.2">
      <c r="A5443" s="1"/>
      <c r="B5443" s="22"/>
      <c r="C5443" s="17"/>
      <c r="D5443" s="18"/>
      <c r="E5443" s="14"/>
      <c r="F5443" s="14"/>
      <c r="G5443" s="14"/>
      <c r="H5443" s="14"/>
      <c r="I5443" s="14"/>
      <c r="J5443" s="14"/>
      <c r="K5443" s="14"/>
      <c r="L5443" s="14"/>
      <c r="M5443" s="14"/>
      <c r="N5443" s="14"/>
      <c r="O5443" s="14"/>
      <c r="P5443" s="14"/>
      <c r="Q5443" s="14"/>
      <c r="R5443" s="4"/>
      <c r="S5443" s="4"/>
      <c r="T5443" s="4"/>
      <c r="U5443" s="4"/>
      <c r="V5443" s="4"/>
      <c r="W5443" s="4"/>
      <c r="X5443" s="4"/>
      <c r="Y5443" s="4"/>
      <c r="Z5443" s="4"/>
      <c r="AA5443" s="4"/>
      <c r="AB5443" s="8"/>
      <c r="AC5443" s="8"/>
      <c r="AD5443" s="8"/>
      <c r="AE5443" s="8"/>
      <c r="AF5443" s="8"/>
      <c r="AG5443" s="8"/>
      <c r="AH5443" s="8"/>
      <c r="AI5443" s="8"/>
      <c r="AJ5443" s="8"/>
      <c r="AK5443" s="8"/>
      <c r="AL5443" s="8"/>
      <c r="AM5443" s="8"/>
      <c r="AN5443" s="8"/>
      <c r="AO5443" s="8"/>
      <c r="AP5443" s="15"/>
      <c r="AQ5443" s="15"/>
      <c r="AR5443" s="15"/>
      <c r="AS5443" s="15"/>
      <c r="AT5443" s="15"/>
      <c r="AU5443" s="15"/>
      <c r="AV5443" s="15"/>
      <c r="AW5443" s="15"/>
      <c r="AX5443" s="15"/>
      <c r="AY5443" s="15"/>
    </row>
    <row r="5444" spans="1:51" ht="15" customHeight="1" x14ac:dyDescent="0.2">
      <c r="A5444" s="1"/>
      <c r="B5444" s="22"/>
      <c r="C5444" s="17"/>
      <c r="D5444" s="18"/>
      <c r="E5444" s="14"/>
      <c r="F5444" s="14"/>
      <c r="G5444" s="14"/>
      <c r="H5444" s="14"/>
      <c r="I5444" s="14"/>
      <c r="J5444" s="14"/>
      <c r="K5444" s="14"/>
      <c r="L5444" s="14"/>
      <c r="M5444" s="14"/>
      <c r="N5444" s="14"/>
      <c r="O5444" s="14"/>
      <c r="P5444" s="14"/>
      <c r="Q5444" s="14"/>
      <c r="R5444" s="4"/>
      <c r="S5444" s="4"/>
      <c r="T5444" s="4"/>
      <c r="U5444" s="4"/>
      <c r="V5444" s="4"/>
      <c r="W5444" s="4"/>
      <c r="X5444" s="4"/>
      <c r="Y5444" s="4"/>
      <c r="Z5444" s="4"/>
      <c r="AA5444" s="4"/>
      <c r="AB5444" s="8"/>
      <c r="AC5444" s="8"/>
      <c r="AD5444" s="8"/>
      <c r="AE5444" s="8"/>
      <c r="AF5444" s="8"/>
      <c r="AG5444" s="8"/>
      <c r="AH5444" s="8"/>
      <c r="AI5444" s="8"/>
      <c r="AJ5444" s="8"/>
      <c r="AK5444" s="8"/>
      <c r="AL5444" s="8"/>
      <c r="AM5444" s="8"/>
      <c r="AN5444" s="8"/>
      <c r="AO5444" s="8"/>
      <c r="AP5444" s="15"/>
      <c r="AQ5444" s="15"/>
      <c r="AR5444" s="15"/>
      <c r="AS5444" s="15"/>
      <c r="AT5444" s="15"/>
      <c r="AU5444" s="15"/>
      <c r="AV5444" s="15"/>
      <c r="AW5444" s="15"/>
      <c r="AX5444" s="15"/>
      <c r="AY5444" s="15"/>
    </row>
    <row r="5445" spans="1:51" ht="15" customHeight="1" x14ac:dyDescent="0.2">
      <c r="A5445" s="1"/>
      <c r="B5445" s="22"/>
      <c r="C5445" s="300"/>
      <c r="D5445" s="18"/>
      <c r="E5445" s="14"/>
      <c r="F5445" s="14"/>
      <c r="G5445" s="14"/>
      <c r="H5445" s="14"/>
      <c r="I5445" s="14"/>
      <c r="J5445" s="14"/>
      <c r="K5445" s="14"/>
      <c r="L5445" s="14"/>
      <c r="M5445" s="14"/>
      <c r="N5445" s="14"/>
      <c r="O5445" s="14"/>
      <c r="P5445" s="14"/>
      <c r="Q5445" s="14"/>
      <c r="R5445" s="4"/>
      <c r="S5445" s="4"/>
      <c r="T5445" s="4"/>
      <c r="U5445" s="4"/>
      <c r="V5445" s="4"/>
      <c r="W5445" s="4"/>
      <c r="X5445" s="4"/>
      <c r="Y5445" s="4"/>
      <c r="Z5445" s="4"/>
      <c r="AA5445" s="4"/>
      <c r="AB5445" s="8"/>
      <c r="AC5445" s="8"/>
      <c r="AD5445" s="8"/>
      <c r="AE5445" s="8"/>
      <c r="AF5445" s="8"/>
      <c r="AG5445" s="8"/>
      <c r="AH5445" s="8"/>
      <c r="AI5445" s="8"/>
      <c r="AJ5445" s="8"/>
      <c r="AK5445" s="8"/>
      <c r="AL5445" s="8"/>
      <c r="AM5445" s="8"/>
      <c r="AN5445" s="8"/>
      <c r="AO5445" s="8"/>
      <c r="AP5445" s="15"/>
      <c r="AQ5445" s="15"/>
      <c r="AR5445" s="15"/>
      <c r="AS5445" s="15"/>
      <c r="AT5445" s="15"/>
      <c r="AU5445" s="15"/>
      <c r="AV5445" s="15"/>
      <c r="AW5445" s="15"/>
      <c r="AX5445" s="15"/>
      <c r="AY5445" s="15"/>
    </row>
    <row r="5446" spans="1:51" ht="15" customHeight="1" x14ac:dyDescent="0.2">
      <c r="A5446" s="1"/>
      <c r="B5446" s="42">
        <v>35</v>
      </c>
      <c r="C5446" s="17" t="s">
        <v>87</v>
      </c>
      <c r="D5446" s="18"/>
      <c r="E5446" s="14"/>
      <c r="F5446" s="14"/>
      <c r="G5446" s="14"/>
      <c r="H5446" s="14"/>
      <c r="I5446" s="14"/>
      <c r="J5446" s="14"/>
      <c r="K5446" s="14"/>
      <c r="L5446" s="14"/>
      <c r="M5446" s="14"/>
      <c r="N5446" s="14"/>
      <c r="O5446" s="14"/>
      <c r="P5446" s="14"/>
      <c r="Q5446" s="14"/>
      <c r="R5446" s="4"/>
      <c r="S5446" s="4"/>
      <c r="T5446" s="4"/>
      <c r="U5446" s="4"/>
      <c r="V5446" s="4"/>
      <c r="W5446" s="4"/>
      <c r="X5446" s="4"/>
      <c r="Y5446" s="4"/>
      <c r="Z5446" s="4"/>
      <c r="AA5446" s="4"/>
      <c r="AB5446" s="8"/>
      <c r="AC5446" s="8"/>
      <c r="AD5446" s="8"/>
      <c r="AE5446" s="8"/>
      <c r="AF5446" s="8"/>
      <c r="AG5446" s="8"/>
      <c r="AH5446" s="8"/>
      <c r="AI5446" s="8"/>
      <c r="AJ5446" s="8"/>
      <c r="AK5446" s="8"/>
      <c r="AL5446" s="8"/>
      <c r="AM5446" s="8"/>
      <c r="AN5446" s="8"/>
      <c r="AO5446" s="8"/>
      <c r="AP5446" s="15"/>
      <c r="AQ5446" s="15"/>
      <c r="AR5446" s="15"/>
      <c r="AS5446" s="15"/>
      <c r="AT5446" s="15"/>
      <c r="AU5446" s="15"/>
      <c r="AV5446" s="15"/>
      <c r="AW5446" s="15"/>
      <c r="AX5446" s="15"/>
      <c r="AY5446" s="15"/>
    </row>
    <row r="5447" spans="1:51" ht="15" customHeight="1" x14ac:dyDescent="0.2">
      <c r="A5447" s="1"/>
      <c r="B5447" s="1"/>
      <c r="C5447" s="43"/>
      <c r="D5447" s="14"/>
      <c r="E5447" s="14"/>
      <c r="F5447" s="14"/>
      <c r="G5447" s="14"/>
      <c r="H5447" s="14"/>
      <c r="I5447" s="14"/>
      <c r="J5447" s="14"/>
      <c r="K5447" s="14"/>
      <c r="L5447" s="14"/>
      <c r="M5447" s="14"/>
      <c r="N5447" s="14"/>
      <c r="O5447" s="14"/>
      <c r="P5447" s="14"/>
      <c r="Q5447" s="14"/>
      <c r="R5447" s="4"/>
      <c r="S5447" s="4"/>
      <c r="T5447" s="4"/>
      <c r="U5447" s="4"/>
      <c r="V5447" s="4"/>
      <c r="W5447" s="4"/>
      <c r="X5447" s="4"/>
      <c r="Y5447" s="4"/>
      <c r="Z5447" s="4"/>
      <c r="AA5447" s="4"/>
      <c r="AB5447" s="8"/>
      <c r="AC5447" s="8"/>
      <c r="AD5447" s="8"/>
      <c r="AE5447" s="8"/>
      <c r="AF5447" s="8"/>
      <c r="AG5447" s="8"/>
      <c r="AH5447" s="8"/>
      <c r="AI5447" s="8"/>
      <c r="AJ5447" s="8"/>
      <c r="AK5447" s="8"/>
      <c r="AL5447" s="8"/>
      <c r="AM5447" s="8"/>
      <c r="AN5447" s="8"/>
      <c r="AO5447" s="8"/>
      <c r="AP5447" s="15"/>
      <c r="AQ5447" s="15"/>
      <c r="AR5447" s="15"/>
      <c r="AS5447" s="15"/>
      <c r="AT5447" s="15"/>
      <c r="AU5447" s="15"/>
      <c r="AV5447" s="15"/>
      <c r="AW5447" s="15"/>
      <c r="AX5447" s="15"/>
      <c r="AY5447" s="15"/>
    </row>
    <row r="5448" spans="1:51" ht="15" customHeight="1" x14ac:dyDescent="0.2">
      <c r="A5448" s="1"/>
      <c r="B5448" s="1"/>
      <c r="D5448" s="14"/>
      <c r="E5448" s="14"/>
      <c r="F5448" s="14"/>
      <c r="G5448" s="14"/>
      <c r="H5448" s="14"/>
      <c r="I5448" s="14"/>
      <c r="J5448" s="14"/>
      <c r="K5448" s="14"/>
      <c r="L5448" s="14"/>
      <c r="M5448" s="14"/>
      <c r="N5448" s="14"/>
      <c r="O5448" s="14"/>
      <c r="P5448" s="14"/>
      <c r="Q5448" s="14"/>
      <c r="R5448" s="4"/>
      <c r="S5448" s="4"/>
      <c r="T5448" s="4"/>
      <c r="U5448" s="4"/>
      <c r="V5448" s="4"/>
      <c r="W5448" s="4"/>
      <c r="X5448" s="4"/>
      <c r="Y5448" s="4"/>
      <c r="Z5448" s="4"/>
      <c r="AA5448" s="4"/>
      <c r="AB5448" s="8"/>
      <c r="AC5448" s="8"/>
      <c r="AD5448" s="8"/>
      <c r="AE5448" s="8"/>
      <c r="AF5448" s="8"/>
      <c r="AG5448" s="8"/>
      <c r="AH5448" s="8"/>
      <c r="AI5448" s="8"/>
      <c r="AJ5448" s="8"/>
      <c r="AK5448" s="8"/>
      <c r="AL5448" s="8"/>
      <c r="AM5448" s="8"/>
      <c r="AN5448" s="8"/>
      <c r="AO5448" s="8"/>
      <c r="AP5448" s="15"/>
      <c r="AQ5448" s="15"/>
      <c r="AR5448" s="15"/>
      <c r="AS5448" s="15"/>
      <c r="AT5448" s="15"/>
      <c r="AU5448" s="15"/>
      <c r="AV5448" s="15"/>
      <c r="AW5448" s="15"/>
      <c r="AX5448" s="15"/>
      <c r="AY5448" s="15"/>
    </row>
    <row r="5449" spans="1:51" ht="15" customHeight="1" x14ac:dyDescent="0.2">
      <c r="A5449" s="33"/>
      <c r="B5449" s="33"/>
      <c r="C5449" s="33"/>
      <c r="D5449" s="33">
        <f t="shared" ref="D5449:AY5449" si="1090">SUM(D5401:D5448)</f>
        <v>26</v>
      </c>
      <c r="E5449" s="33">
        <f t="shared" si="1090"/>
        <v>16</v>
      </c>
      <c r="F5449" s="33">
        <f t="shared" si="1090"/>
        <v>10</v>
      </c>
      <c r="G5449" s="33">
        <f t="shared" si="1090"/>
        <v>2</v>
      </c>
      <c r="H5449" s="33">
        <f t="shared" si="1090"/>
        <v>4</v>
      </c>
      <c r="I5449" s="33">
        <f t="shared" si="1090"/>
        <v>0</v>
      </c>
      <c r="J5449" s="33">
        <f t="shared" si="1090"/>
        <v>0</v>
      </c>
      <c r="K5449" s="33">
        <f t="shared" si="1090"/>
        <v>3</v>
      </c>
      <c r="L5449" s="33">
        <f t="shared" si="1090"/>
        <v>3</v>
      </c>
      <c r="M5449" s="33">
        <f t="shared" si="1090"/>
        <v>0</v>
      </c>
      <c r="N5449" s="33">
        <f t="shared" si="1090"/>
        <v>0</v>
      </c>
      <c r="O5449" s="33">
        <f t="shared" si="1090"/>
        <v>0</v>
      </c>
      <c r="P5449" s="33">
        <f t="shared" si="1090"/>
        <v>1</v>
      </c>
      <c r="Q5449" s="33">
        <f t="shared" si="1090"/>
        <v>0</v>
      </c>
      <c r="R5449" s="33">
        <f t="shared" si="1090"/>
        <v>0</v>
      </c>
      <c r="S5449" s="33">
        <f t="shared" si="1090"/>
        <v>0</v>
      </c>
      <c r="T5449" s="33">
        <f t="shared" si="1090"/>
        <v>2</v>
      </c>
      <c r="U5449" s="33">
        <f t="shared" si="1090"/>
        <v>2</v>
      </c>
      <c r="V5449" s="33">
        <f t="shared" si="1090"/>
        <v>0</v>
      </c>
      <c r="W5449" s="33">
        <f t="shared" si="1090"/>
        <v>0</v>
      </c>
      <c r="X5449" s="33">
        <f t="shared" si="1090"/>
        <v>0</v>
      </c>
      <c r="Y5449" s="33">
        <f t="shared" si="1090"/>
        <v>0</v>
      </c>
      <c r="Z5449" s="33">
        <f t="shared" si="1090"/>
        <v>0</v>
      </c>
      <c r="AA5449" s="33">
        <f t="shared" si="1090"/>
        <v>0</v>
      </c>
      <c r="AB5449" s="33">
        <f t="shared" si="1090"/>
        <v>29</v>
      </c>
      <c r="AC5449" s="33">
        <f t="shared" si="1090"/>
        <v>0</v>
      </c>
      <c r="AD5449" s="33">
        <f t="shared" si="1090"/>
        <v>0</v>
      </c>
      <c r="AE5449" s="33">
        <f t="shared" si="1090"/>
        <v>0</v>
      </c>
      <c r="AF5449" s="33">
        <f t="shared" si="1090"/>
        <v>1</v>
      </c>
      <c r="AG5449" s="33">
        <f t="shared" si="1090"/>
        <v>2</v>
      </c>
      <c r="AH5449" s="33">
        <f t="shared" si="1090"/>
        <v>1</v>
      </c>
      <c r="AI5449" s="33">
        <f t="shared" si="1090"/>
        <v>0</v>
      </c>
      <c r="AJ5449" s="33">
        <f t="shared" si="1090"/>
        <v>1</v>
      </c>
      <c r="AK5449" s="33">
        <f t="shared" si="1090"/>
        <v>2</v>
      </c>
      <c r="AL5449" s="33">
        <f t="shared" si="1090"/>
        <v>6</v>
      </c>
      <c r="AM5449" s="33">
        <f t="shared" si="1090"/>
        <v>0</v>
      </c>
      <c r="AN5449" s="33">
        <f t="shared" si="1090"/>
        <v>0</v>
      </c>
      <c r="AO5449" s="33">
        <f t="shared" si="1090"/>
        <v>2</v>
      </c>
      <c r="AP5449" s="33">
        <f t="shared" si="1090"/>
        <v>0</v>
      </c>
      <c r="AQ5449" s="33">
        <f t="shared" si="1090"/>
        <v>0</v>
      </c>
      <c r="AR5449" s="33">
        <f t="shared" si="1090"/>
        <v>0</v>
      </c>
      <c r="AS5449" s="33">
        <f t="shared" si="1090"/>
        <v>0</v>
      </c>
      <c r="AT5449" s="33">
        <f t="shared" si="1090"/>
        <v>0</v>
      </c>
      <c r="AU5449" s="33">
        <f t="shared" si="1090"/>
        <v>0</v>
      </c>
      <c r="AV5449" s="33">
        <f t="shared" si="1090"/>
        <v>0</v>
      </c>
      <c r="AW5449" s="33">
        <f t="shared" si="1090"/>
        <v>0</v>
      </c>
      <c r="AX5449" s="33">
        <f t="shared" si="1090"/>
        <v>0</v>
      </c>
      <c r="AY5449" s="33">
        <f t="shared" si="1090"/>
        <v>0</v>
      </c>
    </row>
    <row r="5450" spans="1:51" ht="15" customHeight="1" x14ac:dyDescent="0.2">
      <c r="A5450" s="44"/>
      <c r="B5450" s="44"/>
      <c r="C5450" s="44"/>
      <c r="D5450" s="44"/>
      <c r="E5450" s="44"/>
      <c r="F5450" s="44"/>
      <c r="G5450" s="44"/>
      <c r="H5450" s="44"/>
      <c r="I5450" s="44"/>
      <c r="J5450" s="44"/>
      <c r="K5450" s="44"/>
      <c r="L5450" s="44"/>
      <c r="M5450" s="44"/>
      <c r="N5450" s="44"/>
      <c r="O5450" s="44"/>
      <c r="P5450" s="44"/>
      <c r="Q5450" s="44"/>
      <c r="R5450" s="44"/>
      <c r="S5450" s="44"/>
      <c r="T5450" s="44"/>
      <c r="U5450" s="44"/>
      <c r="V5450" s="44"/>
      <c r="W5450" s="44"/>
      <c r="X5450" s="44"/>
    </row>
    <row r="5451" spans="1:51" ht="15" customHeight="1" x14ac:dyDescent="0.2">
      <c r="A5451" s="44"/>
      <c r="B5451" s="44"/>
      <c r="C5451" s="44"/>
      <c r="D5451" s="44"/>
      <c r="E5451" s="44"/>
      <c r="F5451" s="44"/>
      <c r="G5451" s="44"/>
      <c r="H5451" s="44"/>
      <c r="I5451" s="44"/>
      <c r="J5451" s="44"/>
      <c r="K5451" s="44"/>
      <c r="L5451" s="44"/>
      <c r="M5451" s="44"/>
      <c r="N5451" s="44"/>
      <c r="O5451" s="44"/>
      <c r="P5451" s="44"/>
      <c r="Q5451" s="44"/>
      <c r="R5451" s="44"/>
      <c r="S5451" s="44"/>
      <c r="T5451" s="44"/>
      <c r="U5451" s="44"/>
      <c r="V5451" s="44"/>
      <c r="W5451" s="44"/>
      <c r="X5451" s="44"/>
    </row>
    <row r="5452" spans="1:51" ht="15" customHeight="1" x14ac:dyDescent="0.2">
      <c r="A5452" s="44"/>
      <c r="B5452" s="44"/>
      <c r="C5452" s="44"/>
      <c r="D5452" s="44"/>
      <c r="E5452" s="44"/>
      <c r="F5452" s="44"/>
      <c r="G5452" s="44"/>
      <c r="H5452" s="44"/>
      <c r="I5452" s="44"/>
      <c r="J5452" s="44"/>
      <c r="K5452" s="44"/>
      <c r="L5452" s="44"/>
      <c r="M5452" s="44"/>
      <c r="N5452" s="44"/>
      <c r="O5452" s="44"/>
      <c r="P5452" s="44"/>
      <c r="Q5452" s="44"/>
      <c r="R5452" s="44"/>
      <c r="S5452" s="44"/>
      <c r="T5452" s="44"/>
      <c r="U5452" s="44"/>
      <c r="V5452" s="44"/>
      <c r="W5452" s="44"/>
      <c r="X5452" s="44"/>
    </row>
    <row r="5453" spans="1:51" ht="15" customHeight="1" x14ac:dyDescent="0.2">
      <c r="A5453" s="45"/>
      <c r="B5453" s="45"/>
      <c r="C5453" s="45"/>
      <c r="D5453" s="45"/>
      <c r="E5453" s="45"/>
      <c r="F5453" s="45"/>
      <c r="G5453" s="45"/>
      <c r="H5453" s="45"/>
      <c r="I5453" s="44"/>
      <c r="J5453" s="44"/>
      <c r="K5453" s="44"/>
      <c r="L5453" s="44"/>
      <c r="M5453" s="44"/>
      <c r="N5453" s="44"/>
      <c r="O5453" s="44"/>
      <c r="P5453" s="44"/>
      <c r="Q5453" s="44"/>
      <c r="R5453" s="44"/>
      <c r="S5453" s="44"/>
      <c r="T5453" s="44"/>
      <c r="U5453" s="44"/>
      <c r="V5453" s="44"/>
      <c r="W5453" s="44"/>
      <c r="X5453" s="44"/>
    </row>
    <row r="5454" spans="1:51" ht="15" customHeight="1" x14ac:dyDescent="0.2">
      <c r="A5454" s="45"/>
      <c r="B5454" s="45"/>
      <c r="C5454" s="45"/>
      <c r="D5454" s="45"/>
      <c r="E5454" s="45"/>
      <c r="F5454" s="45"/>
      <c r="G5454" s="45"/>
      <c r="H5454" s="45"/>
      <c r="I5454" s="44"/>
      <c r="J5454" s="44"/>
      <c r="K5454" s="44"/>
      <c r="L5454" s="46"/>
      <c r="M5454" s="46"/>
      <c r="N5454" s="46"/>
      <c r="O5454" s="46"/>
      <c r="P5454" s="46"/>
      <c r="Q5454" s="46"/>
      <c r="R5454" s="46"/>
      <c r="S5454" s="46"/>
      <c r="T5454" s="46"/>
      <c r="U5454" s="46"/>
      <c r="V5454" s="46"/>
      <c r="W5454" s="46"/>
      <c r="X5454" s="46"/>
      <c r="Y5454" s="46"/>
      <c r="Z5454" s="46"/>
      <c r="AA5454" s="46"/>
    </row>
    <row r="5455" spans="1:51" ht="15" customHeight="1" x14ac:dyDescent="0.6">
      <c r="A5455" s="45"/>
      <c r="B5455" s="47" t="s">
        <v>88</v>
      </c>
      <c r="C5455" s="48"/>
      <c r="D5455" s="48"/>
      <c r="E5455" s="48"/>
      <c r="F5455" s="48"/>
      <c r="G5455" s="48"/>
      <c r="H5455" s="45"/>
      <c r="I5455" s="44"/>
      <c r="J5455" s="44"/>
      <c r="K5455" s="44"/>
      <c r="L5455" s="46"/>
      <c r="M5455" s="46"/>
      <c r="N5455" s="46"/>
      <c r="O5455" s="46"/>
      <c r="P5455" s="46"/>
      <c r="Q5455" s="46"/>
      <c r="R5455" s="46"/>
      <c r="S5455" s="46"/>
      <c r="T5455" s="46"/>
      <c r="U5455" s="46"/>
      <c r="V5455" s="46"/>
      <c r="W5455" s="46"/>
      <c r="X5455" s="46"/>
      <c r="Y5455" s="46"/>
      <c r="Z5455" s="46"/>
      <c r="AA5455" s="46"/>
    </row>
    <row r="5456" spans="1:51" ht="15" customHeight="1" x14ac:dyDescent="0.2">
      <c r="A5456" s="45"/>
      <c r="B5456" s="49" t="s">
        <v>89</v>
      </c>
      <c r="C5456" s="33" t="s">
        <v>90</v>
      </c>
      <c r="D5456" s="33" t="s">
        <v>91</v>
      </c>
      <c r="E5456" s="33" t="s">
        <v>92</v>
      </c>
      <c r="F5456" s="50"/>
      <c r="G5456" s="50" t="s">
        <v>93</v>
      </c>
      <c r="H5456" s="45"/>
      <c r="I5456" s="44"/>
      <c r="J5456" s="44"/>
      <c r="K5456" s="44"/>
      <c r="L5456" s="46"/>
      <c r="M5456" s="46"/>
      <c r="N5456" s="46"/>
      <c r="O5456" s="46"/>
      <c r="P5456" s="46"/>
      <c r="Q5456" s="46"/>
      <c r="R5456" s="46"/>
      <c r="S5456" s="46"/>
      <c r="T5456" s="46"/>
      <c r="U5456" s="46"/>
      <c r="V5456" s="46"/>
      <c r="W5456" s="46"/>
      <c r="Y5456" s="51" t="s">
        <v>94</v>
      </c>
      <c r="Z5456" s="52"/>
      <c r="AA5456" s="52"/>
    </row>
    <row r="5457" spans="1:27" ht="15" customHeight="1" x14ac:dyDescent="0.2">
      <c r="A5457" s="45"/>
      <c r="B5457" s="53" t="s">
        <v>3</v>
      </c>
      <c r="C5457" s="15">
        <f>D5449</f>
        <v>26</v>
      </c>
      <c r="D5457" s="54">
        <f>S5460*C5457</f>
        <v>19510.399999999998</v>
      </c>
      <c r="E5457" s="34">
        <f>T5459*C5457</f>
        <v>13936</v>
      </c>
      <c r="F5457" s="45"/>
      <c r="G5457" s="45"/>
      <c r="H5457" s="45"/>
      <c r="I5457" s="44"/>
      <c r="J5457" s="44"/>
      <c r="K5457" s="44"/>
      <c r="L5457" s="46"/>
      <c r="M5457" s="51" t="s">
        <v>95</v>
      </c>
      <c r="N5457" s="52"/>
      <c r="O5457" s="52"/>
      <c r="P5457" s="52"/>
      <c r="Q5457" s="52"/>
      <c r="R5457" s="51" t="s">
        <v>96</v>
      </c>
      <c r="S5457" s="52"/>
      <c r="T5457" s="46"/>
      <c r="U5457" s="51" t="s">
        <v>97</v>
      </c>
      <c r="V5457" s="52"/>
      <c r="W5457" s="46"/>
      <c r="Y5457" s="6" t="s">
        <v>98</v>
      </c>
      <c r="Z5457" s="55"/>
      <c r="AA5457" s="56"/>
    </row>
    <row r="5458" spans="1:27" ht="15" customHeight="1" x14ac:dyDescent="0.2">
      <c r="A5458" s="45"/>
      <c r="B5458" s="53" t="s">
        <v>99</v>
      </c>
      <c r="C5458" s="15">
        <f>E5449</f>
        <v>16</v>
      </c>
      <c r="D5458" s="54">
        <f>S5459*C5458</f>
        <v>12006.4</v>
      </c>
      <c r="E5458" s="34">
        <f>T5460*C5458</f>
        <v>8576</v>
      </c>
      <c r="F5458" s="45"/>
      <c r="G5458" s="45"/>
      <c r="H5458" s="45"/>
      <c r="I5458" s="44"/>
      <c r="J5458" s="44"/>
      <c r="K5458" s="44"/>
      <c r="L5458" s="46"/>
      <c r="M5458" s="6" t="s">
        <v>100</v>
      </c>
      <c r="N5458" s="52"/>
      <c r="O5458" s="52"/>
      <c r="P5458" s="52"/>
      <c r="Q5458" s="52"/>
      <c r="R5458" s="6"/>
      <c r="S5458" s="55" t="s">
        <v>101</v>
      </c>
      <c r="T5458" s="295"/>
      <c r="U5458" s="57" t="s">
        <v>102</v>
      </c>
      <c r="V5458" s="58">
        <f t="shared" ref="V5458:V5469" si="1091">W5458*1.303</f>
        <v>9218.7250000000004</v>
      </c>
      <c r="W5458" s="59">
        <v>7075</v>
      </c>
      <c r="Y5458" s="60" t="s">
        <v>31</v>
      </c>
      <c r="Z5458" s="55">
        <f>AA5458*1.318</f>
        <v>6853.6</v>
      </c>
      <c r="AA5458" s="56">
        <v>5200</v>
      </c>
    </row>
    <row r="5459" spans="1:27" ht="15" customHeight="1" x14ac:dyDescent="0.2">
      <c r="A5459" s="45"/>
      <c r="B5459" s="53" t="s">
        <v>103</v>
      </c>
      <c r="C5459" s="15">
        <f>F5449</f>
        <v>10</v>
      </c>
      <c r="D5459" s="54">
        <f>S5462*C5459</f>
        <v>10605</v>
      </c>
      <c r="E5459" s="34">
        <f>T5461*C5459</f>
        <v>7070</v>
      </c>
      <c r="F5459" s="45"/>
      <c r="G5459" s="45"/>
      <c r="H5459" s="61"/>
      <c r="I5459" s="44"/>
      <c r="J5459" s="44"/>
      <c r="K5459" s="44"/>
      <c r="L5459" s="46"/>
      <c r="M5459" s="6"/>
      <c r="N5459" s="52"/>
      <c r="O5459" s="52"/>
      <c r="P5459" s="52"/>
      <c r="Q5459" s="52"/>
      <c r="R5459" s="6" t="s">
        <v>104</v>
      </c>
      <c r="S5459" s="55">
        <f>T5459*1.4</f>
        <v>750.4</v>
      </c>
      <c r="T5459" s="295">
        <v>536</v>
      </c>
      <c r="U5459" s="57" t="s">
        <v>105</v>
      </c>
      <c r="V5459" s="58">
        <f t="shared" si="1091"/>
        <v>9218.7250000000004</v>
      </c>
      <c r="W5459" s="62">
        <v>7075</v>
      </c>
      <c r="Y5459" s="6" t="s">
        <v>33</v>
      </c>
      <c r="Z5459" s="55">
        <f t="shared" ref="Z5459:Z5460" si="1092">AA5459*1.318</f>
        <v>6853.6</v>
      </c>
      <c r="AA5459" s="56">
        <v>5200</v>
      </c>
    </row>
    <row r="5460" spans="1:27" ht="15" customHeight="1" x14ac:dyDescent="0.2">
      <c r="A5460" s="45"/>
      <c r="B5460" s="53" t="s">
        <v>106</v>
      </c>
      <c r="C5460" s="15">
        <f>G5449</f>
        <v>2</v>
      </c>
      <c r="D5460" s="54">
        <f>S5462*C5460</f>
        <v>2121</v>
      </c>
      <c r="E5460" s="34">
        <f>T5462*C5460</f>
        <v>1414</v>
      </c>
      <c r="F5460" s="45"/>
      <c r="G5460" s="45"/>
      <c r="H5460" s="45"/>
      <c r="I5460" s="44"/>
      <c r="J5460" s="44"/>
      <c r="K5460" s="44"/>
      <c r="L5460" s="46"/>
      <c r="M5460" s="6" t="s">
        <v>107</v>
      </c>
      <c r="N5460" s="52"/>
      <c r="O5460" s="52"/>
      <c r="P5460" s="52"/>
      <c r="Q5460" s="52"/>
      <c r="R5460" s="6" t="s">
        <v>108</v>
      </c>
      <c r="S5460" s="55">
        <f>T5460*1.4</f>
        <v>750.4</v>
      </c>
      <c r="T5460" s="295">
        <v>536</v>
      </c>
      <c r="U5460" s="6" t="s">
        <v>109</v>
      </c>
      <c r="V5460" s="58">
        <f t="shared" si="1091"/>
        <v>4560.5</v>
      </c>
      <c r="W5460" s="59">
        <v>3500</v>
      </c>
      <c r="Y5460" s="6" t="s">
        <v>32</v>
      </c>
      <c r="Z5460" s="55">
        <f t="shared" si="1092"/>
        <v>6853.6</v>
      </c>
      <c r="AA5460" s="56">
        <v>5200</v>
      </c>
    </row>
    <row r="5461" spans="1:27" ht="15" customHeight="1" x14ac:dyDescent="0.2">
      <c r="A5461" s="45"/>
      <c r="B5461" s="53" t="s">
        <v>7</v>
      </c>
      <c r="C5461" s="15">
        <f>H5449</f>
        <v>4</v>
      </c>
      <c r="D5461" s="54">
        <f>S5464*C5461</f>
        <v>5510.4</v>
      </c>
      <c r="E5461" s="34">
        <f>T5464*C5461</f>
        <v>3936</v>
      </c>
      <c r="F5461" s="45"/>
      <c r="G5461" s="45"/>
      <c r="H5461" s="45"/>
      <c r="I5461" s="44"/>
      <c r="J5461" s="44"/>
      <c r="K5461" s="44"/>
      <c r="L5461" s="46"/>
      <c r="M5461" s="6" t="s">
        <v>110</v>
      </c>
      <c r="N5461" s="55">
        <f>P5461*1.375</f>
        <v>1650</v>
      </c>
      <c r="O5461" s="52"/>
      <c r="P5461" s="63">
        <v>1200</v>
      </c>
      <c r="Q5461" s="52"/>
      <c r="R5461" s="6" t="s">
        <v>111</v>
      </c>
      <c r="S5461" s="55">
        <f>T5461*1.5</f>
        <v>1060.5</v>
      </c>
      <c r="T5461" s="295">
        <v>707</v>
      </c>
      <c r="U5461" s="57" t="s">
        <v>112</v>
      </c>
      <c r="V5461" s="58">
        <f t="shared" si="1091"/>
        <v>2410.5499999999997</v>
      </c>
      <c r="W5461" s="62">
        <v>1850</v>
      </c>
      <c r="Y5461" s="6" t="s">
        <v>42</v>
      </c>
      <c r="Z5461" s="55">
        <f t="shared" ref="Z5461:Z5466" si="1093">AA5461*1.32</f>
        <v>7260</v>
      </c>
      <c r="AA5461" s="56">
        <v>5500</v>
      </c>
    </row>
    <row r="5462" spans="1:27" ht="15" customHeight="1" x14ac:dyDescent="0.2">
      <c r="A5462" s="45"/>
      <c r="B5462" s="53" t="s">
        <v>8</v>
      </c>
      <c r="C5462" s="15">
        <f>I5449</f>
        <v>0</v>
      </c>
      <c r="D5462" s="54">
        <f>S5463*C5462</f>
        <v>0</v>
      </c>
      <c r="E5462" s="34">
        <f>T5463*C5462</f>
        <v>0</v>
      </c>
      <c r="F5462" s="45"/>
      <c r="G5462" s="45"/>
      <c r="H5462" s="45"/>
      <c r="I5462" s="44"/>
      <c r="J5462" s="44"/>
      <c r="K5462" s="44"/>
      <c r="L5462" s="46"/>
      <c r="M5462" s="6" t="s">
        <v>27</v>
      </c>
      <c r="N5462" s="55">
        <f>P5462*1.411</f>
        <v>1552.1000000000001</v>
      </c>
      <c r="O5462" s="52"/>
      <c r="P5462" s="64">
        <v>1100</v>
      </c>
      <c r="Q5462" s="65"/>
      <c r="R5462" s="6" t="s">
        <v>113</v>
      </c>
      <c r="S5462" s="55">
        <f>T5462*1.5</f>
        <v>1060.5</v>
      </c>
      <c r="T5462" s="295">
        <v>707</v>
      </c>
      <c r="U5462" s="57" t="s">
        <v>114</v>
      </c>
      <c r="V5462" s="58">
        <f t="shared" si="1091"/>
        <v>1125.7919999999999</v>
      </c>
      <c r="W5462" s="59">
        <v>864</v>
      </c>
      <c r="Y5462" s="6" t="s">
        <v>115</v>
      </c>
      <c r="Z5462" s="55">
        <f t="shared" si="1093"/>
        <v>7260</v>
      </c>
      <c r="AA5462" s="56">
        <v>5500</v>
      </c>
    </row>
    <row r="5463" spans="1:27" ht="15" customHeight="1" x14ac:dyDescent="0.2">
      <c r="A5463" s="45"/>
      <c r="B5463" s="53" t="s">
        <v>116</v>
      </c>
      <c r="C5463" s="15">
        <f>J5449</f>
        <v>0</v>
      </c>
      <c r="D5463" s="54">
        <f t="shared" ref="D5463:D5464" si="1094">S5468*C5463</f>
        <v>0</v>
      </c>
      <c r="E5463" s="34">
        <f t="shared" ref="E5463:E5464" si="1095">D5526*C5463</f>
        <v>0</v>
      </c>
      <c r="F5463" s="45"/>
      <c r="G5463" s="45"/>
      <c r="H5463" s="45"/>
      <c r="I5463" s="44"/>
      <c r="J5463" s="44"/>
      <c r="K5463" s="44"/>
      <c r="L5463" s="46"/>
      <c r="M5463" s="6" t="s">
        <v>28</v>
      </c>
      <c r="N5463" s="55">
        <f t="shared" ref="N5463:N5467" si="1096">P5463*1.4</f>
        <v>1260</v>
      </c>
      <c r="O5463" s="52"/>
      <c r="P5463" s="64">
        <v>900</v>
      </c>
      <c r="Q5463" s="65"/>
      <c r="R5463" s="6" t="s">
        <v>117</v>
      </c>
      <c r="S5463" s="55">
        <f>T5463*1.3</f>
        <v>1921.4</v>
      </c>
      <c r="T5463" s="296">
        <v>1478</v>
      </c>
      <c r="U5463" s="66" t="s">
        <v>118</v>
      </c>
      <c r="V5463" s="58">
        <f t="shared" si="1091"/>
        <v>1303</v>
      </c>
      <c r="W5463" s="62">
        <v>1000</v>
      </c>
      <c r="Y5463" s="6" t="s">
        <v>119</v>
      </c>
      <c r="Z5463" s="55">
        <f>AA5463*1.318</f>
        <v>6853.6</v>
      </c>
      <c r="AA5463" s="56">
        <v>5200</v>
      </c>
    </row>
    <row r="5464" spans="1:27" ht="15" customHeight="1" x14ac:dyDescent="0.2">
      <c r="A5464" s="45"/>
      <c r="B5464" s="53" t="s">
        <v>10</v>
      </c>
      <c r="C5464" s="15">
        <f>K5449</f>
        <v>3</v>
      </c>
      <c r="D5464" s="54">
        <f t="shared" si="1094"/>
        <v>11858.4</v>
      </c>
      <c r="E5464" s="34">
        <f>T5469*C5464</f>
        <v>8235</v>
      </c>
      <c r="F5464" s="45"/>
      <c r="G5464" s="45"/>
      <c r="H5464" s="45"/>
      <c r="I5464" s="44"/>
      <c r="J5464" s="44"/>
      <c r="K5464" s="44"/>
      <c r="L5464" s="46"/>
      <c r="M5464" s="6" t="s">
        <v>120</v>
      </c>
      <c r="N5464" s="55">
        <f t="shared" si="1096"/>
        <v>1889.9999999999998</v>
      </c>
      <c r="O5464" s="52"/>
      <c r="P5464" s="67">
        <v>1350</v>
      </c>
      <c r="Q5464" s="65"/>
      <c r="R5464" s="6" t="s">
        <v>121</v>
      </c>
      <c r="S5464" s="55">
        <f>T5464*1.4</f>
        <v>1377.6</v>
      </c>
      <c r="T5464" s="295">
        <v>984</v>
      </c>
      <c r="U5464" s="6" t="s">
        <v>122</v>
      </c>
      <c r="V5464" s="58">
        <f t="shared" si="1091"/>
        <v>8404.35</v>
      </c>
      <c r="W5464" s="59">
        <v>6450</v>
      </c>
      <c r="Y5464" s="6" t="s">
        <v>123</v>
      </c>
      <c r="Z5464" s="55">
        <f t="shared" si="1093"/>
        <v>10560</v>
      </c>
      <c r="AA5464" s="56">
        <v>8000</v>
      </c>
    </row>
    <row r="5465" spans="1:27" ht="15" customHeight="1" thickBot="1" x14ac:dyDescent="0.25">
      <c r="A5465" s="45"/>
      <c r="B5465" s="53" t="s">
        <v>124</v>
      </c>
      <c r="C5465" s="15">
        <f>L5449</f>
        <v>3</v>
      </c>
      <c r="D5465" s="54">
        <f>S5465*C5465</f>
        <v>3622.26</v>
      </c>
      <c r="E5465" s="34">
        <f>T5465*C5465</f>
        <v>2481</v>
      </c>
      <c r="F5465" s="68" t="s">
        <v>92</v>
      </c>
      <c r="G5465" s="69"/>
      <c r="H5465" s="45"/>
      <c r="I5465" s="44"/>
      <c r="J5465" s="44"/>
      <c r="K5465" s="44"/>
      <c r="L5465" s="46"/>
      <c r="M5465" s="6" t="s">
        <v>125</v>
      </c>
      <c r="N5465" s="55">
        <f t="shared" si="1096"/>
        <v>1889.9999999999998</v>
      </c>
      <c r="O5465" s="52"/>
      <c r="P5465" s="67">
        <v>1350</v>
      </c>
      <c r="Q5465" s="65"/>
      <c r="R5465" s="6" t="s">
        <v>126</v>
      </c>
      <c r="S5465" s="55">
        <f>T5465*1.46</f>
        <v>1207.42</v>
      </c>
      <c r="T5465" s="295">
        <v>827</v>
      </c>
      <c r="U5465" s="6" t="s">
        <v>127</v>
      </c>
      <c r="V5465" s="58">
        <f t="shared" si="1091"/>
        <v>0</v>
      </c>
      <c r="W5465" s="70"/>
      <c r="Y5465" s="6" t="s">
        <v>128</v>
      </c>
      <c r="Z5465" s="55">
        <f t="shared" si="1093"/>
        <v>10560</v>
      </c>
      <c r="AA5465" s="56">
        <v>8000</v>
      </c>
    </row>
    <row r="5466" spans="1:27" ht="15" customHeight="1" thickTop="1" x14ac:dyDescent="0.2">
      <c r="A5466" s="45"/>
      <c r="B5466" s="53" t="s">
        <v>129</v>
      </c>
      <c r="C5466" s="15">
        <f>M5449</f>
        <v>0</v>
      </c>
      <c r="D5466" s="54">
        <f t="shared" ref="D5466:D5467" si="1097">S5470*C5466</f>
        <v>0</v>
      </c>
      <c r="E5466" s="34">
        <f t="shared" ref="E5466:E5467" si="1098">D5528*C5466</f>
        <v>0</v>
      </c>
      <c r="F5466" s="68" t="s">
        <v>130</v>
      </c>
      <c r="G5466" s="71">
        <f>D5510*0.33</f>
        <v>64984.8243</v>
      </c>
      <c r="H5466" s="45"/>
      <c r="I5466" s="44"/>
      <c r="J5466" s="44"/>
      <c r="K5466" s="44"/>
      <c r="L5466" s="46"/>
      <c r="M5466" s="6" t="s">
        <v>131</v>
      </c>
      <c r="N5466" s="55">
        <f t="shared" si="1096"/>
        <v>700</v>
      </c>
      <c r="O5466" s="52"/>
      <c r="P5466" s="67">
        <v>500</v>
      </c>
      <c r="Q5466" s="65"/>
      <c r="R5466" s="6"/>
      <c r="S5466" s="55"/>
      <c r="T5466" s="297"/>
      <c r="U5466" s="57" t="s">
        <v>132</v>
      </c>
      <c r="V5466" s="58">
        <f t="shared" si="1091"/>
        <v>9218.7250000000004</v>
      </c>
      <c r="W5466" s="70">
        <v>7075</v>
      </c>
      <c r="Y5466" s="6" t="s">
        <v>133</v>
      </c>
      <c r="Z5466" s="55">
        <f t="shared" si="1093"/>
        <v>7260</v>
      </c>
      <c r="AA5466" s="56">
        <v>5500</v>
      </c>
    </row>
    <row r="5467" spans="1:27" ht="15" customHeight="1" x14ac:dyDescent="0.2">
      <c r="A5467" s="45"/>
      <c r="B5467" s="53" t="s">
        <v>134</v>
      </c>
      <c r="C5467" s="15">
        <f>N5449</f>
        <v>0</v>
      </c>
      <c r="D5467" s="54">
        <f t="shared" si="1097"/>
        <v>0</v>
      </c>
      <c r="E5467" s="34">
        <f t="shared" si="1098"/>
        <v>0</v>
      </c>
      <c r="F5467" s="68" t="s">
        <v>135</v>
      </c>
      <c r="G5467" s="72">
        <f>D5510-F5510</f>
        <v>196923.71</v>
      </c>
      <c r="H5467" s="45"/>
      <c r="I5467" s="44"/>
      <c r="J5467" s="44"/>
      <c r="K5467" s="44"/>
      <c r="L5467" s="46"/>
      <c r="M5467" s="6" t="s">
        <v>136</v>
      </c>
      <c r="N5467" s="55">
        <f t="shared" si="1096"/>
        <v>1400</v>
      </c>
      <c r="O5467" s="52"/>
      <c r="P5467" s="67">
        <v>1000</v>
      </c>
      <c r="Q5467" s="65"/>
      <c r="R5467" s="6"/>
      <c r="S5467" s="55"/>
      <c r="T5467" s="297"/>
      <c r="U5467" s="57" t="s">
        <v>137</v>
      </c>
      <c r="V5467" s="58">
        <f t="shared" si="1091"/>
        <v>6840.75</v>
      </c>
      <c r="W5467" s="73">
        <v>5250</v>
      </c>
      <c r="Y5467" s="6" t="s">
        <v>39</v>
      </c>
      <c r="Z5467" s="55">
        <f>AA5467*1.321</f>
        <v>8454.4</v>
      </c>
      <c r="AA5467" s="56">
        <v>6400</v>
      </c>
    </row>
    <row r="5468" spans="1:27" ht="15" customHeight="1" x14ac:dyDescent="0.35">
      <c r="A5468" s="45"/>
      <c r="B5468" s="53" t="s">
        <v>138</v>
      </c>
      <c r="C5468" s="15">
        <f>P5449</f>
        <v>1</v>
      </c>
      <c r="D5468" s="54">
        <f>S5473*C5468</f>
        <v>8050</v>
      </c>
      <c r="E5468" s="34">
        <f>D5531*C5468</f>
        <v>5770</v>
      </c>
      <c r="F5468" s="68" t="s">
        <v>139</v>
      </c>
      <c r="G5468" s="74">
        <f>D5510-E5510</f>
        <v>57305.709999999992</v>
      </c>
      <c r="H5468" s="45"/>
      <c r="I5468" s="44"/>
      <c r="J5468" s="44"/>
      <c r="K5468" s="44"/>
      <c r="L5468" s="46"/>
      <c r="M5468" s="6" t="s">
        <v>140</v>
      </c>
      <c r="N5468" s="55"/>
      <c r="O5468" s="52"/>
      <c r="P5468" s="67"/>
      <c r="Q5468" s="65"/>
      <c r="R5468" s="6" t="s">
        <v>141</v>
      </c>
      <c r="S5468" s="55">
        <v>1850.8</v>
      </c>
      <c r="T5468" s="295">
        <v>1322</v>
      </c>
      <c r="U5468" s="57" t="s">
        <v>142</v>
      </c>
      <c r="V5468" s="58">
        <f t="shared" si="1091"/>
        <v>9218.7250000000004</v>
      </c>
      <c r="W5468" s="73">
        <v>7075</v>
      </c>
      <c r="Y5468" s="6" t="s">
        <v>143</v>
      </c>
      <c r="Z5468" s="55">
        <f>AA5468*1.32</f>
        <v>3564</v>
      </c>
      <c r="AA5468" s="56">
        <v>2700</v>
      </c>
    </row>
    <row r="5469" spans="1:27" ht="15" customHeight="1" x14ac:dyDescent="0.2">
      <c r="A5469" s="45"/>
      <c r="B5469" s="53" t="s">
        <v>14</v>
      </c>
      <c r="C5469" s="15">
        <f>O5449</f>
        <v>0</v>
      </c>
      <c r="D5469" s="54">
        <f>S5472*C5469</f>
        <v>0</v>
      </c>
      <c r="E5469" s="34">
        <f>D5530*C5469</f>
        <v>0</v>
      </c>
      <c r="F5469" s="61"/>
      <c r="G5469" s="61"/>
      <c r="H5469" s="45"/>
      <c r="I5469" s="44"/>
      <c r="J5469" s="44"/>
      <c r="K5469" s="44"/>
      <c r="L5469" s="46"/>
      <c r="M5469" s="6"/>
      <c r="N5469" s="55"/>
      <c r="O5469" s="52"/>
      <c r="P5469" s="67"/>
      <c r="Q5469" s="65"/>
      <c r="R5469" s="6" t="s">
        <v>144</v>
      </c>
      <c r="S5469" s="55">
        <f>T5469*1.44</f>
        <v>3952.7999999999997</v>
      </c>
      <c r="T5469" s="295">
        <v>2745</v>
      </c>
      <c r="U5469" s="57" t="s">
        <v>145</v>
      </c>
      <c r="V5469" s="58">
        <f t="shared" si="1091"/>
        <v>9218.7250000000004</v>
      </c>
      <c r="W5469" s="73">
        <v>7075</v>
      </c>
      <c r="AA5469" s="46"/>
    </row>
    <row r="5470" spans="1:27" ht="15" customHeight="1" x14ac:dyDescent="0.2">
      <c r="A5470" s="45"/>
      <c r="B5470" s="53" t="s">
        <v>16</v>
      </c>
      <c r="C5470" s="15">
        <f>Q5449</f>
        <v>0</v>
      </c>
      <c r="D5470" s="54">
        <f>S5475*C5470</f>
        <v>0</v>
      </c>
      <c r="E5470" s="34"/>
      <c r="F5470" s="61"/>
      <c r="G5470" s="61"/>
      <c r="H5470" s="45"/>
      <c r="I5470" s="44"/>
      <c r="J5470" s="44"/>
      <c r="K5470" s="44"/>
      <c r="L5470" s="46"/>
      <c r="M5470" s="6" t="s">
        <v>146</v>
      </c>
      <c r="N5470" s="55">
        <f t="shared" ref="N5470:N5471" si="1099">P5470*1.4</f>
        <v>6020</v>
      </c>
      <c r="O5470" s="52"/>
      <c r="P5470" s="67">
        <v>4300</v>
      </c>
      <c r="Q5470" s="65"/>
      <c r="R5470" s="6" t="s">
        <v>147</v>
      </c>
      <c r="S5470" s="55">
        <v>6101.2</v>
      </c>
      <c r="T5470" s="295">
        <v>4380</v>
      </c>
      <c r="U5470" s="46"/>
      <c r="V5470" s="46"/>
      <c r="W5470" s="46"/>
      <c r="X5470" s="46"/>
      <c r="Y5470" s="46"/>
      <c r="Z5470" s="46"/>
    </row>
    <row r="5471" spans="1:27" ht="15" customHeight="1" x14ac:dyDescent="0.2">
      <c r="A5471" s="45"/>
      <c r="B5471" s="320" t="s">
        <v>148</v>
      </c>
      <c r="C5471" s="33"/>
      <c r="D5471" s="75">
        <f t="shared" ref="D5471:E5471" si="1100">SUM(D5457:D5470)</f>
        <v>73283.86</v>
      </c>
      <c r="E5471" s="75">
        <f t="shared" si="1100"/>
        <v>51418</v>
      </c>
      <c r="F5471" s="75"/>
      <c r="G5471" s="33"/>
      <c r="H5471" s="45"/>
      <c r="I5471" s="44"/>
      <c r="J5471" s="44"/>
      <c r="K5471" s="44"/>
      <c r="L5471" s="46"/>
      <c r="M5471" s="6" t="s">
        <v>149</v>
      </c>
      <c r="N5471" s="55">
        <f t="shared" si="1099"/>
        <v>3360</v>
      </c>
      <c r="O5471" s="52"/>
      <c r="P5471" s="67">
        <v>2400</v>
      </c>
      <c r="Q5471" s="65"/>
      <c r="R5471" s="6" t="s">
        <v>150</v>
      </c>
      <c r="S5471" s="55">
        <v>6900.6</v>
      </c>
      <c r="T5471" s="295">
        <v>4920</v>
      </c>
      <c r="U5471" s="46"/>
      <c r="V5471" s="46"/>
      <c r="W5471" s="46"/>
      <c r="X5471" s="46"/>
      <c r="Y5471" s="46"/>
      <c r="Z5471" s="46"/>
      <c r="AA5471" s="46"/>
    </row>
    <row r="5472" spans="1:27" ht="15" customHeight="1" x14ac:dyDescent="0.2">
      <c r="A5472" s="45"/>
      <c r="B5472" s="317" t="s">
        <v>24</v>
      </c>
      <c r="C5472" s="319">
        <f>Y5449</f>
        <v>0</v>
      </c>
      <c r="D5472" s="54">
        <f t="shared" ref="D5472:D5474" si="1101">V5461*C5472</f>
        <v>0</v>
      </c>
      <c r="E5472" s="34">
        <f t="shared" ref="E5472:E5474" si="1102">W5461*C5472</f>
        <v>0</v>
      </c>
      <c r="F5472" s="45"/>
      <c r="G5472" s="45"/>
      <c r="H5472" s="45"/>
      <c r="I5472" s="44"/>
      <c r="J5472" s="44"/>
      <c r="K5472" s="44"/>
      <c r="L5472" s="46"/>
      <c r="M5472" s="6" t="s">
        <v>151</v>
      </c>
      <c r="N5472" s="55">
        <f>P5472*1.45</f>
        <v>6525</v>
      </c>
      <c r="O5472" s="52"/>
      <c r="P5472" s="67">
        <v>4500</v>
      </c>
      <c r="Q5472" s="65"/>
      <c r="R5472" s="6" t="s">
        <v>152</v>
      </c>
      <c r="S5472" s="55">
        <v>6900.6</v>
      </c>
      <c r="T5472" s="295">
        <v>4920</v>
      </c>
      <c r="U5472" s="46"/>
      <c r="V5472" s="46"/>
      <c r="W5472" s="46"/>
      <c r="X5472" s="46"/>
      <c r="Y5472" s="46"/>
      <c r="Z5472" s="46"/>
      <c r="AA5472" s="46"/>
    </row>
    <row r="5473" spans="1:27" ht="15" customHeight="1" x14ac:dyDescent="0.2">
      <c r="A5473" s="45"/>
      <c r="B5473" s="317" t="s">
        <v>153</v>
      </c>
      <c r="C5473" s="319">
        <f>Z5449</f>
        <v>0</v>
      </c>
      <c r="D5473" s="54">
        <f t="shared" si="1101"/>
        <v>0</v>
      </c>
      <c r="E5473" s="34">
        <f t="shared" si="1102"/>
        <v>0</v>
      </c>
      <c r="F5473" s="45"/>
      <c r="G5473" s="45"/>
      <c r="H5473" s="45"/>
      <c r="I5473" s="44"/>
      <c r="J5473" s="44"/>
      <c r="K5473" s="44"/>
      <c r="L5473" s="46"/>
      <c r="M5473" s="6" t="s">
        <v>154</v>
      </c>
      <c r="N5473" s="55">
        <f t="shared" ref="N5473:N5474" si="1103">P5473*1.4</f>
        <v>5250</v>
      </c>
      <c r="O5473" s="52"/>
      <c r="P5473" s="67">
        <v>3750</v>
      </c>
      <c r="Q5473" s="65"/>
      <c r="R5473" s="6" t="s">
        <v>155</v>
      </c>
      <c r="S5473" s="55">
        <v>8050</v>
      </c>
      <c r="T5473" s="295">
        <v>5770</v>
      </c>
      <c r="U5473" s="46"/>
      <c r="V5473" s="46"/>
      <c r="W5473" s="46"/>
      <c r="X5473" s="46"/>
      <c r="Y5473" s="46"/>
      <c r="Z5473" s="46"/>
      <c r="AA5473" s="46"/>
    </row>
    <row r="5474" spans="1:27" ht="15" customHeight="1" x14ac:dyDescent="0.2">
      <c r="A5474" s="45"/>
      <c r="B5474" s="317" t="s">
        <v>26</v>
      </c>
      <c r="C5474" s="319">
        <f>AA5449</f>
        <v>0</v>
      </c>
      <c r="D5474" s="54">
        <f t="shared" si="1101"/>
        <v>0</v>
      </c>
      <c r="E5474" s="34">
        <f t="shared" si="1102"/>
        <v>0</v>
      </c>
      <c r="F5474" s="45"/>
      <c r="G5474" s="45"/>
      <c r="H5474" s="45"/>
      <c r="I5474" s="44"/>
      <c r="J5474" s="44"/>
      <c r="K5474" s="44"/>
      <c r="L5474" s="46"/>
      <c r="M5474" s="6" t="s">
        <v>156</v>
      </c>
      <c r="N5474" s="55">
        <f t="shared" si="1103"/>
        <v>7419.9999999999991</v>
      </c>
      <c r="O5474" s="52"/>
      <c r="P5474" s="67">
        <v>5300</v>
      </c>
      <c r="Q5474" s="65"/>
      <c r="R5474" s="6" t="s">
        <v>157</v>
      </c>
      <c r="S5474" s="55">
        <v>8000</v>
      </c>
      <c r="T5474" s="295">
        <v>3600</v>
      </c>
      <c r="U5474" s="46"/>
      <c r="V5474" s="46"/>
      <c r="W5474" s="46"/>
      <c r="X5474" s="46"/>
      <c r="Y5474" s="46"/>
      <c r="Z5474" s="46"/>
      <c r="AA5474" s="46"/>
    </row>
    <row r="5475" spans="1:27" ht="15" customHeight="1" x14ac:dyDescent="0.2">
      <c r="A5475" s="45"/>
      <c r="B5475" s="318" t="s">
        <v>158</v>
      </c>
      <c r="C5475" s="319">
        <f>R5449</f>
        <v>0</v>
      </c>
      <c r="D5475" s="54">
        <f>V5458*C5475</f>
        <v>0</v>
      </c>
      <c r="E5475" s="34">
        <f t="shared" ref="E5475:E5477" si="1104">J5524*C5475</f>
        <v>0</v>
      </c>
      <c r="F5475" s="45"/>
      <c r="G5475" s="45"/>
      <c r="H5475" s="45"/>
      <c r="I5475" s="44"/>
      <c r="J5475" s="44"/>
      <c r="K5475" s="44"/>
      <c r="L5475" s="46"/>
      <c r="M5475" s="6"/>
      <c r="N5475" s="55"/>
      <c r="O5475" s="52"/>
      <c r="P5475" s="67"/>
      <c r="Q5475" s="65"/>
      <c r="R5475" s="6" t="s">
        <v>16</v>
      </c>
      <c r="S5475" s="55">
        <v>1500</v>
      </c>
      <c r="T5475" s="298">
        <v>1300</v>
      </c>
      <c r="U5475" s="46"/>
      <c r="V5475" s="46"/>
      <c r="W5475" s="46"/>
      <c r="X5475" s="46"/>
      <c r="Y5475" s="46"/>
      <c r="Z5475" s="46"/>
      <c r="AA5475" s="46"/>
    </row>
    <row r="5476" spans="1:27" ht="15" customHeight="1" x14ac:dyDescent="0.2">
      <c r="A5476" s="45"/>
      <c r="B5476" s="321" t="s">
        <v>159</v>
      </c>
      <c r="C5476" s="15">
        <f>T5449</f>
        <v>2</v>
      </c>
      <c r="D5476" s="54">
        <f t="shared" ref="D5476:D5477" si="1105">V5458*C5476</f>
        <v>18437.45</v>
      </c>
      <c r="E5476" s="34">
        <f t="shared" si="1104"/>
        <v>12900</v>
      </c>
      <c r="F5476" s="45"/>
      <c r="G5476" s="45"/>
      <c r="H5476" s="45"/>
      <c r="I5476" s="44"/>
      <c r="J5476" s="44"/>
      <c r="K5476" s="44"/>
      <c r="L5476" s="46"/>
      <c r="M5476" s="6" t="s">
        <v>160</v>
      </c>
      <c r="N5476" s="55"/>
      <c r="O5476" s="52"/>
      <c r="P5476" s="67"/>
      <c r="Q5476" s="65"/>
      <c r="R5476" s="46"/>
      <c r="S5476" s="46"/>
      <c r="T5476" s="46"/>
      <c r="U5476" s="46"/>
      <c r="V5476" s="46"/>
      <c r="W5476" s="46"/>
      <c r="X5476" s="46"/>
      <c r="Y5476" s="46"/>
      <c r="Z5476" s="46"/>
      <c r="AA5476" s="46"/>
    </row>
    <row r="5477" spans="1:27" ht="15" customHeight="1" x14ac:dyDescent="0.2">
      <c r="A5477" s="45"/>
      <c r="B5477" s="79" t="s">
        <v>161</v>
      </c>
      <c r="C5477" s="80">
        <f>S5449</f>
        <v>0</v>
      </c>
      <c r="D5477" s="81">
        <f t="shared" si="1105"/>
        <v>0</v>
      </c>
      <c r="E5477" s="34">
        <f t="shared" si="1104"/>
        <v>0</v>
      </c>
      <c r="F5477" s="45"/>
      <c r="G5477" s="45"/>
      <c r="H5477" s="45"/>
      <c r="I5477" s="44"/>
      <c r="J5477" s="44"/>
      <c r="K5477" s="44"/>
      <c r="L5477" s="46"/>
      <c r="M5477" s="6"/>
      <c r="N5477" s="55"/>
      <c r="O5477" s="52"/>
      <c r="P5477" s="67"/>
      <c r="Q5477" s="65"/>
      <c r="R5477" s="46"/>
      <c r="S5477" s="46"/>
      <c r="T5477" s="46"/>
      <c r="U5477" s="46"/>
      <c r="V5477" s="46"/>
      <c r="W5477" s="46"/>
      <c r="X5477" s="46"/>
      <c r="Y5477" s="46"/>
      <c r="Z5477" s="46"/>
      <c r="AA5477" s="46"/>
    </row>
    <row r="5478" spans="1:27" ht="15" customHeight="1" x14ac:dyDescent="0.2">
      <c r="A5478" s="45"/>
      <c r="B5478" s="78" t="s">
        <v>20</v>
      </c>
      <c r="C5478" s="15">
        <f>U5449</f>
        <v>2</v>
      </c>
      <c r="D5478" s="81">
        <f>V5467*C5478</f>
        <v>13681.5</v>
      </c>
      <c r="E5478" s="34">
        <f>W5467*C5478</f>
        <v>10500</v>
      </c>
      <c r="F5478" s="45"/>
      <c r="G5478" s="45"/>
      <c r="H5478" s="45"/>
      <c r="I5478" s="44"/>
      <c r="J5478" s="44"/>
      <c r="K5478" s="44"/>
      <c r="L5478" s="46"/>
      <c r="M5478" s="6" t="s">
        <v>162</v>
      </c>
      <c r="N5478" s="55">
        <f>P5478*1.4</f>
        <v>1540</v>
      </c>
      <c r="O5478" s="52"/>
      <c r="P5478" s="67">
        <v>1100</v>
      </c>
      <c r="Q5478" s="65"/>
      <c r="R5478" s="46"/>
      <c r="S5478" s="46"/>
      <c r="T5478" s="46"/>
      <c r="U5478" s="46"/>
      <c r="V5478" s="46"/>
      <c r="W5478" s="46"/>
      <c r="X5478" s="46"/>
      <c r="Y5478" s="46"/>
      <c r="Z5478" s="46"/>
      <c r="AA5478" s="46"/>
    </row>
    <row r="5479" spans="1:27" ht="15" customHeight="1" x14ac:dyDescent="0.2">
      <c r="A5479" s="45"/>
      <c r="B5479" s="78" t="s">
        <v>163</v>
      </c>
      <c r="C5479" s="15">
        <f>V5449</f>
        <v>0</v>
      </c>
      <c r="D5479" s="81">
        <f t="shared" ref="D5479:D5480" si="1106">V5461*C5479</f>
        <v>0</v>
      </c>
      <c r="E5479" s="34">
        <f>W5466*C5479</f>
        <v>0</v>
      </c>
      <c r="F5479" s="45"/>
      <c r="G5479" s="45"/>
      <c r="H5479" s="45"/>
      <c r="I5479" s="44"/>
      <c r="J5479" s="44"/>
      <c r="K5479" s="44"/>
      <c r="L5479" s="46"/>
      <c r="M5479" s="6" t="s">
        <v>164</v>
      </c>
      <c r="N5479" s="55">
        <f t="shared" ref="N5479:N5480" si="1107">P5479*1.4</f>
        <v>1540</v>
      </c>
      <c r="O5479" s="52"/>
      <c r="P5479" s="67">
        <v>1100</v>
      </c>
      <c r="Q5479" s="65"/>
      <c r="R5479" s="46"/>
      <c r="S5479" s="46"/>
      <c r="T5479" s="46"/>
      <c r="U5479" s="46"/>
      <c r="V5479" s="46"/>
      <c r="W5479" s="46"/>
      <c r="X5479" s="46"/>
      <c r="Y5479" s="46"/>
      <c r="Z5479" s="46"/>
      <c r="AA5479" s="46"/>
    </row>
    <row r="5480" spans="1:27" ht="15" customHeight="1" x14ac:dyDescent="0.2">
      <c r="A5480" s="45"/>
      <c r="B5480" s="78" t="s">
        <v>165</v>
      </c>
      <c r="C5480" s="15">
        <f>W5449</f>
        <v>0</v>
      </c>
      <c r="D5480" s="81">
        <f t="shared" si="1106"/>
        <v>0</v>
      </c>
      <c r="E5480" s="34">
        <f>J5529*C5480</f>
        <v>0</v>
      </c>
      <c r="F5480" s="45"/>
      <c r="G5480" s="45"/>
      <c r="H5480" s="45"/>
      <c r="I5480" s="44"/>
      <c r="J5480" s="44"/>
      <c r="K5480" s="44"/>
      <c r="L5480" s="46"/>
      <c r="M5480" s="6" t="s">
        <v>166</v>
      </c>
      <c r="N5480" s="55">
        <f t="shared" si="1107"/>
        <v>1540</v>
      </c>
      <c r="O5480" s="52"/>
      <c r="P5480" s="67">
        <v>1100</v>
      </c>
      <c r="Q5480" s="65"/>
      <c r="R5480" s="46"/>
      <c r="S5480" s="46"/>
      <c r="T5480" s="46"/>
      <c r="U5480" s="46"/>
      <c r="V5480" s="46"/>
      <c r="W5480" s="46"/>
      <c r="X5480" s="46"/>
      <c r="Y5480" s="46"/>
      <c r="Z5480" s="46"/>
      <c r="AA5480" s="46"/>
    </row>
    <row r="5481" spans="1:27" ht="15" customHeight="1" x14ac:dyDescent="0.2">
      <c r="A5481" s="45"/>
      <c r="B5481" s="53" t="s">
        <v>23</v>
      </c>
      <c r="C5481" s="15">
        <f>X5449</f>
        <v>0</v>
      </c>
      <c r="D5481" s="81">
        <f>V5459*C5481</f>
        <v>0</v>
      </c>
      <c r="E5481" s="34">
        <f>W5459*C5481</f>
        <v>0</v>
      </c>
      <c r="F5481" s="45"/>
      <c r="G5481" s="45"/>
      <c r="H5481" s="45"/>
      <c r="I5481" s="44"/>
      <c r="J5481" s="44"/>
      <c r="K5481" s="44"/>
      <c r="L5481" s="46"/>
      <c r="M5481" s="6" t="s">
        <v>167</v>
      </c>
      <c r="N5481" s="55">
        <f>P5481*1.39</f>
        <v>1251</v>
      </c>
      <c r="O5481" s="52"/>
      <c r="P5481" s="67">
        <v>900</v>
      </c>
      <c r="Q5481" s="65"/>
      <c r="R5481" s="46"/>
      <c r="S5481" s="46"/>
      <c r="T5481" s="46"/>
      <c r="U5481" s="46"/>
      <c r="V5481" s="46"/>
      <c r="W5481" s="46"/>
      <c r="X5481" s="46"/>
      <c r="Y5481" s="46"/>
      <c r="Z5481" s="46"/>
      <c r="AA5481" s="46"/>
    </row>
    <row r="5482" spans="1:27" ht="15" customHeight="1" x14ac:dyDescent="0.2">
      <c r="A5482" s="45"/>
      <c r="B5482" s="49" t="s">
        <v>95</v>
      </c>
      <c r="C5482" s="33"/>
      <c r="D5482" s="75">
        <f t="shared" ref="D5482:E5482" si="1108">SUM(D5472:D5481)</f>
        <v>32118.95</v>
      </c>
      <c r="E5482" s="82">
        <f t="shared" si="1108"/>
        <v>23400</v>
      </c>
      <c r="F5482" s="45"/>
      <c r="G5482" s="45"/>
      <c r="H5482" s="45"/>
      <c r="I5482" s="44"/>
      <c r="J5482" s="44"/>
      <c r="K5482" s="44"/>
      <c r="L5482" s="46"/>
      <c r="M5482" s="6" t="s">
        <v>168</v>
      </c>
      <c r="N5482" s="55">
        <f>P5482*1.42</f>
        <v>852</v>
      </c>
      <c r="O5482" s="52"/>
      <c r="P5482" s="67">
        <v>600</v>
      </c>
      <c r="Q5482" s="65"/>
      <c r="R5482" s="46"/>
      <c r="S5482" s="46"/>
      <c r="T5482" s="46"/>
      <c r="U5482" s="46"/>
      <c r="V5482" s="46"/>
      <c r="W5482" s="46"/>
      <c r="X5482" s="46"/>
      <c r="Y5482" s="46"/>
      <c r="Z5482" s="46"/>
      <c r="AA5482" s="46"/>
    </row>
    <row r="5483" spans="1:27" ht="15" customHeight="1" x14ac:dyDescent="0.2">
      <c r="A5483" s="45"/>
      <c r="B5483" s="53" t="s">
        <v>36</v>
      </c>
      <c r="C5483" s="15">
        <f>AL5449</f>
        <v>6</v>
      </c>
      <c r="D5483" s="83">
        <f>N5478*C5483</f>
        <v>9240</v>
      </c>
      <c r="E5483" s="34">
        <f>P5478*C5483</f>
        <v>6600</v>
      </c>
      <c r="F5483" s="45"/>
      <c r="G5483" s="45"/>
      <c r="H5483" s="45"/>
      <c r="I5483" s="44"/>
      <c r="J5483" s="44"/>
      <c r="K5483" s="44"/>
      <c r="L5483" s="46"/>
      <c r="M5483" s="46"/>
      <c r="N5483" s="46"/>
      <c r="O5483" s="46"/>
      <c r="P5483" s="46"/>
      <c r="Q5483" s="46"/>
      <c r="R5483" s="46"/>
      <c r="S5483" s="46"/>
      <c r="T5483" s="46"/>
      <c r="U5483" s="46"/>
      <c r="V5483" s="46"/>
      <c r="W5483" s="46"/>
      <c r="X5483" s="46"/>
      <c r="Y5483" s="46"/>
      <c r="Z5483" s="46"/>
      <c r="AA5483" s="46"/>
    </row>
    <row r="5484" spans="1:27" ht="15" customHeight="1" x14ac:dyDescent="0.2">
      <c r="A5484" s="45"/>
      <c r="B5484" s="53" t="s">
        <v>35</v>
      </c>
      <c r="C5484" s="15">
        <f>AK5449</f>
        <v>2</v>
      </c>
      <c r="D5484" s="83">
        <f t="shared" ref="D5484:D5486" si="1109">N5480*C5484</f>
        <v>3080</v>
      </c>
      <c r="E5484" s="34">
        <f t="shared" ref="E5484:E5486" si="1110">P5480*C5484</f>
        <v>2200</v>
      </c>
      <c r="F5484" s="45"/>
      <c r="G5484" s="45"/>
      <c r="H5484" s="45"/>
      <c r="L5484" s="24"/>
      <c r="M5484" s="24"/>
      <c r="N5484" s="24"/>
      <c r="O5484" s="24"/>
      <c r="P5484" s="24"/>
      <c r="Q5484" s="24"/>
    </row>
    <row r="5485" spans="1:27" ht="15" customHeight="1" x14ac:dyDescent="0.2">
      <c r="A5485" s="45"/>
      <c r="B5485" s="84" t="s">
        <v>169</v>
      </c>
      <c r="C5485" s="15">
        <f>AM5449</f>
        <v>0</v>
      </c>
      <c r="D5485" s="83">
        <f t="shared" si="1109"/>
        <v>0</v>
      </c>
      <c r="E5485" s="34">
        <f t="shared" si="1110"/>
        <v>0</v>
      </c>
      <c r="F5485" s="85"/>
      <c r="G5485" s="45"/>
      <c r="H5485" s="45"/>
      <c r="L5485" s="24"/>
      <c r="M5485" s="24"/>
      <c r="N5485" s="24"/>
      <c r="O5485" s="24"/>
      <c r="P5485" s="24"/>
      <c r="Q5485" s="24"/>
    </row>
    <row r="5486" spans="1:27" ht="15" customHeight="1" x14ac:dyDescent="0.2">
      <c r="A5486" s="45"/>
      <c r="B5486" s="84" t="s">
        <v>38</v>
      </c>
      <c r="C5486" s="15">
        <f>AN5449</f>
        <v>0</v>
      </c>
      <c r="D5486" s="83">
        <f t="shared" si="1109"/>
        <v>0</v>
      </c>
      <c r="E5486" s="34">
        <f t="shared" si="1110"/>
        <v>0</v>
      </c>
      <c r="F5486" s="45"/>
      <c r="G5486" s="45"/>
      <c r="H5486" s="45"/>
      <c r="L5486" s="24"/>
      <c r="M5486" s="24"/>
      <c r="N5486" s="24"/>
      <c r="O5486" s="24"/>
      <c r="P5486" s="24"/>
      <c r="Q5486" s="24"/>
    </row>
    <row r="5487" spans="1:27" ht="15" customHeight="1" x14ac:dyDescent="0.2">
      <c r="A5487" s="45"/>
      <c r="B5487" s="84" t="s">
        <v>170</v>
      </c>
      <c r="C5487" s="15">
        <f>AO5449</f>
        <v>2</v>
      </c>
      <c r="D5487" s="83">
        <f>N5479*C5487</f>
        <v>3080</v>
      </c>
      <c r="E5487" s="34">
        <f>P5479*C5487</f>
        <v>2200</v>
      </c>
      <c r="F5487" s="45"/>
      <c r="G5487" s="45"/>
      <c r="H5487" s="45"/>
      <c r="L5487" s="24"/>
      <c r="M5487" s="24"/>
      <c r="N5487" s="24"/>
      <c r="O5487" s="24"/>
      <c r="P5487" s="24"/>
      <c r="Q5487" s="24"/>
    </row>
    <row r="5488" spans="1:27" ht="15" customHeight="1" x14ac:dyDescent="0.2">
      <c r="A5488" s="45"/>
      <c r="B5488" s="53" t="s">
        <v>31</v>
      </c>
      <c r="C5488" s="15">
        <f>AF5449</f>
        <v>1</v>
      </c>
      <c r="D5488" s="83">
        <f>N5470*C5488</f>
        <v>6020</v>
      </c>
      <c r="E5488" s="34">
        <f>P5470*C5488</f>
        <v>4300</v>
      </c>
      <c r="F5488" s="45"/>
      <c r="G5488" s="45"/>
      <c r="H5488" s="45"/>
    </row>
    <row r="5489" spans="1:12" ht="15" customHeight="1" x14ac:dyDescent="0.2">
      <c r="A5489" s="45"/>
      <c r="B5489" s="53" t="s">
        <v>171</v>
      </c>
      <c r="C5489" s="15">
        <f>AH5449</f>
        <v>1</v>
      </c>
      <c r="D5489" s="83">
        <f>N5470*C5489</f>
        <v>6020</v>
      </c>
      <c r="E5489" s="34">
        <f>P5470*C5489</f>
        <v>4300</v>
      </c>
      <c r="F5489" s="45"/>
      <c r="G5489" s="45"/>
      <c r="H5489" s="45"/>
      <c r="L5489" s="86" t="s">
        <v>172</v>
      </c>
    </row>
    <row r="5490" spans="1:12" ht="15" customHeight="1" x14ac:dyDescent="0.2">
      <c r="A5490" s="45"/>
      <c r="B5490" s="53" t="s">
        <v>151</v>
      </c>
      <c r="C5490" s="15">
        <f>AG5449</f>
        <v>2</v>
      </c>
      <c r="D5490" s="83">
        <f>N5472*C5490</f>
        <v>13050</v>
      </c>
      <c r="E5490" s="34">
        <f>P5472*C5490</f>
        <v>9000</v>
      </c>
      <c r="F5490" s="45"/>
      <c r="G5490" s="45"/>
      <c r="H5490" s="45"/>
    </row>
    <row r="5491" spans="1:12" ht="15" customHeight="1" x14ac:dyDescent="0.2">
      <c r="A5491" s="45"/>
      <c r="B5491" s="53" t="s">
        <v>173</v>
      </c>
      <c r="C5491" s="15">
        <f>AJ5449</f>
        <v>1</v>
      </c>
      <c r="D5491" s="83">
        <f>N5470*C5491</f>
        <v>6020</v>
      </c>
      <c r="E5491" s="34">
        <f>P5470*C5491</f>
        <v>4300</v>
      </c>
      <c r="F5491" s="45"/>
      <c r="G5491" s="45"/>
      <c r="H5491" s="45"/>
      <c r="L5491" s="86" t="s">
        <v>107</v>
      </c>
    </row>
    <row r="5492" spans="1:12" ht="15" customHeight="1" x14ac:dyDescent="0.2">
      <c r="A5492" s="45"/>
      <c r="B5492" s="53" t="s">
        <v>174</v>
      </c>
      <c r="C5492" s="15">
        <f>AE5449</f>
        <v>0</v>
      </c>
      <c r="D5492" s="83">
        <f>N5474*C5492</f>
        <v>0</v>
      </c>
      <c r="E5492" s="34">
        <f>P5470*C5492</f>
        <v>0</v>
      </c>
      <c r="F5492" s="45"/>
      <c r="G5492" s="45"/>
      <c r="H5492" s="45"/>
    </row>
    <row r="5493" spans="1:12" ht="15" customHeight="1" x14ac:dyDescent="0.2">
      <c r="A5493" s="45"/>
      <c r="B5493" s="87" t="s">
        <v>27</v>
      </c>
      <c r="C5493" s="15">
        <f>AB5449</f>
        <v>29</v>
      </c>
      <c r="D5493" s="83">
        <f t="shared" ref="D5493:D5494" si="1111">N5462*C5493</f>
        <v>45010.9</v>
      </c>
      <c r="E5493" s="34">
        <f t="shared" ref="E5493:E5494" si="1112">P5462*C5493</f>
        <v>31900</v>
      </c>
      <c r="F5493" s="45"/>
      <c r="G5493" s="45"/>
      <c r="H5493" s="45"/>
      <c r="L5493" s="86" t="s">
        <v>175</v>
      </c>
    </row>
    <row r="5494" spans="1:12" ht="15" customHeight="1" x14ac:dyDescent="0.2">
      <c r="A5494" s="45"/>
      <c r="B5494" s="87" t="s">
        <v>28</v>
      </c>
      <c r="C5494" s="15">
        <f>AC5449</f>
        <v>0</v>
      </c>
      <c r="D5494" s="83">
        <f t="shared" si="1111"/>
        <v>0</v>
      </c>
      <c r="E5494" s="34">
        <f t="shared" si="1112"/>
        <v>0</v>
      </c>
      <c r="F5494" s="45"/>
      <c r="G5494" s="45"/>
      <c r="H5494" s="45"/>
      <c r="L5494" s="86" t="s">
        <v>176</v>
      </c>
    </row>
    <row r="5495" spans="1:12" ht="15" customHeight="1" x14ac:dyDescent="0.2">
      <c r="A5495" s="45"/>
      <c r="B5495" s="53" t="s">
        <v>177</v>
      </c>
      <c r="C5495" s="15">
        <f>AD5449</f>
        <v>0</v>
      </c>
      <c r="D5495" s="83">
        <f>N5467*C5495</f>
        <v>0</v>
      </c>
      <c r="E5495" s="34">
        <f>P5467*C5495</f>
        <v>0</v>
      </c>
      <c r="F5495" s="45"/>
      <c r="G5495" s="45"/>
      <c r="H5495" s="45"/>
      <c r="L5495" s="86" t="s">
        <v>178</v>
      </c>
    </row>
    <row r="5496" spans="1:12" ht="15" customHeight="1" x14ac:dyDescent="0.2">
      <c r="A5496" s="45"/>
      <c r="B5496" s="49" t="s">
        <v>94</v>
      </c>
      <c r="C5496" s="33"/>
      <c r="D5496" s="75">
        <f t="shared" ref="D5496:E5496" si="1113">SUM(D5483:D5495)</f>
        <v>91520.9</v>
      </c>
      <c r="E5496" s="82">
        <f t="shared" si="1113"/>
        <v>64800</v>
      </c>
      <c r="F5496" s="41"/>
      <c r="G5496" s="45"/>
      <c r="H5496" s="88"/>
      <c r="L5496" s="86" t="s">
        <v>179</v>
      </c>
    </row>
    <row r="5497" spans="1:12" ht="15" customHeight="1" x14ac:dyDescent="0.2">
      <c r="A5497" s="45"/>
      <c r="B5497" s="78" t="s">
        <v>39</v>
      </c>
      <c r="C5497" s="89">
        <f>AP5449</f>
        <v>0</v>
      </c>
      <c r="D5497" s="83">
        <f>Z5467*C5497</f>
        <v>0</v>
      </c>
      <c r="E5497" s="34">
        <f>AA5467*C5497</f>
        <v>0</v>
      </c>
      <c r="F5497" s="88"/>
      <c r="G5497" s="88"/>
      <c r="H5497" s="88"/>
      <c r="L5497" s="86" t="s">
        <v>180</v>
      </c>
    </row>
    <row r="5498" spans="1:12" ht="15" customHeight="1" x14ac:dyDescent="0.2">
      <c r="A5498" s="45"/>
      <c r="B5498" s="78" t="s">
        <v>40</v>
      </c>
      <c r="C5498" s="90">
        <f>AQ5449</f>
        <v>0</v>
      </c>
      <c r="D5498" s="83">
        <f t="shared" ref="D5498:D5500" si="1114">Z5458*C5498</f>
        <v>0</v>
      </c>
      <c r="E5498" s="34">
        <f>AA5458*C5498</f>
        <v>0</v>
      </c>
      <c r="F5498" s="88"/>
      <c r="G5498" s="88"/>
      <c r="H5498" s="88"/>
      <c r="L5498" s="86" t="s">
        <v>181</v>
      </c>
    </row>
    <row r="5499" spans="1:12" ht="15" customHeight="1" x14ac:dyDescent="0.2">
      <c r="A5499" s="45"/>
      <c r="B5499" s="78" t="s">
        <v>33</v>
      </c>
      <c r="C5499" s="90">
        <f>AR5449</f>
        <v>0</v>
      </c>
      <c r="D5499" s="83">
        <f t="shared" si="1114"/>
        <v>0</v>
      </c>
      <c r="E5499" s="34">
        <f>P5469*C5499</f>
        <v>0</v>
      </c>
      <c r="F5499" s="88"/>
      <c r="G5499" s="88"/>
      <c r="H5499" s="88"/>
    </row>
    <row r="5500" spans="1:12" ht="15" customHeight="1" x14ac:dyDescent="0.2">
      <c r="A5500" s="45"/>
      <c r="B5500" s="78" t="s">
        <v>32</v>
      </c>
      <c r="C5500" s="90">
        <f>AS5449</f>
        <v>0</v>
      </c>
      <c r="D5500" s="83">
        <f t="shared" si="1114"/>
        <v>0</v>
      </c>
      <c r="E5500" s="34">
        <f>AA5459*C5500</f>
        <v>0</v>
      </c>
      <c r="F5500" s="88"/>
      <c r="G5500" s="88"/>
      <c r="H5500" s="88"/>
      <c r="L5500" s="86" t="s">
        <v>140</v>
      </c>
    </row>
    <row r="5501" spans="1:12" ht="15" customHeight="1" x14ac:dyDescent="0.2">
      <c r="A5501" s="45"/>
      <c r="B5501" s="78" t="s">
        <v>41</v>
      </c>
      <c r="C5501" s="90">
        <f>AT5449</f>
        <v>0</v>
      </c>
      <c r="D5501" s="83">
        <f>Z5466*C5501</f>
        <v>0</v>
      </c>
      <c r="E5501" s="34">
        <f>AA5466*C5501</f>
        <v>0</v>
      </c>
      <c r="F5501" s="88"/>
      <c r="G5501" s="88"/>
      <c r="H5501" s="88"/>
    </row>
    <row r="5502" spans="1:12" ht="15" customHeight="1" x14ac:dyDescent="0.2">
      <c r="A5502" s="45"/>
      <c r="B5502" s="78" t="s">
        <v>42</v>
      </c>
      <c r="C5502" s="90">
        <f>AU5449</f>
        <v>0</v>
      </c>
      <c r="D5502" s="83">
        <f>Z5461*C5502</f>
        <v>0</v>
      </c>
      <c r="E5502" s="34">
        <f>AA5461*C5502</f>
        <v>0</v>
      </c>
      <c r="F5502" s="88"/>
      <c r="G5502" s="88"/>
      <c r="H5502" s="88"/>
      <c r="L5502" s="86" t="s">
        <v>182</v>
      </c>
    </row>
    <row r="5503" spans="1:12" ht="15" customHeight="1" x14ac:dyDescent="0.2">
      <c r="A5503" s="45"/>
      <c r="B5503" s="78" t="s">
        <v>43</v>
      </c>
      <c r="C5503" s="90">
        <f>AV5449</f>
        <v>0</v>
      </c>
      <c r="D5503" s="83">
        <f t="shared" ref="D5503:D5505" si="1115">Z5463*C5503</f>
        <v>0</v>
      </c>
      <c r="E5503" s="34">
        <f>AA5463*C5503</f>
        <v>0</v>
      </c>
      <c r="F5503" s="88"/>
      <c r="G5503" s="88"/>
      <c r="H5503" s="88"/>
      <c r="L5503" s="86" t="s">
        <v>183</v>
      </c>
    </row>
    <row r="5504" spans="1:12" ht="15" customHeight="1" x14ac:dyDescent="0.2">
      <c r="A5504" s="45"/>
      <c r="B5504" s="78" t="s">
        <v>44</v>
      </c>
      <c r="C5504" s="90">
        <f>AW5449</f>
        <v>0</v>
      </c>
      <c r="D5504" s="83">
        <f t="shared" si="1115"/>
        <v>0</v>
      </c>
      <c r="E5504" s="34">
        <f>AA5465*C5504</f>
        <v>0</v>
      </c>
      <c r="F5504" s="88"/>
      <c r="G5504" s="88"/>
      <c r="H5504" s="88"/>
      <c r="L5504" s="86" t="s">
        <v>184</v>
      </c>
    </row>
    <row r="5505" spans="1:26" ht="15" customHeight="1" x14ac:dyDescent="0.2">
      <c r="A5505" s="45"/>
      <c r="B5505" s="78" t="s">
        <v>45</v>
      </c>
      <c r="C5505" s="90">
        <f>AX5449</f>
        <v>0</v>
      </c>
      <c r="D5505" s="83">
        <f t="shared" si="1115"/>
        <v>0</v>
      </c>
      <c r="E5505" s="34">
        <f>AA5464*C5505</f>
        <v>0</v>
      </c>
      <c r="F5505" s="88"/>
      <c r="G5505" s="88"/>
      <c r="H5505" s="88"/>
    </row>
    <row r="5506" spans="1:26" ht="15" customHeight="1" x14ac:dyDescent="0.2">
      <c r="A5506" s="45"/>
      <c r="B5506" s="78" t="s">
        <v>46</v>
      </c>
      <c r="C5506" s="90">
        <f>AY5449</f>
        <v>0</v>
      </c>
      <c r="D5506" s="83">
        <f>Z5462*C5506</f>
        <v>0</v>
      </c>
      <c r="E5506" s="34">
        <f>AA5462*C5506</f>
        <v>0</v>
      </c>
      <c r="F5506" s="88"/>
      <c r="G5506" s="88"/>
      <c r="H5506" s="88"/>
      <c r="L5506" s="86" t="s">
        <v>160</v>
      </c>
    </row>
    <row r="5507" spans="1:26" ht="15" customHeight="1" x14ac:dyDescent="0.2">
      <c r="A5507" s="45"/>
      <c r="B5507" s="53"/>
      <c r="C5507" s="89"/>
      <c r="D5507" s="83">
        <f t="shared" ref="D5507:D5508" si="1116">Z5467*C5507</f>
        <v>0</v>
      </c>
      <c r="E5507" s="34">
        <f t="shared" ref="E5507:E5508" si="1117">P5477*C5507</f>
        <v>0</v>
      </c>
      <c r="F5507" s="88"/>
      <c r="G5507" s="88"/>
      <c r="H5507" s="88"/>
    </row>
    <row r="5508" spans="1:26" ht="15" customHeight="1" x14ac:dyDescent="0.2">
      <c r="A5508" s="45"/>
      <c r="B5508" s="53"/>
      <c r="C5508" s="89"/>
      <c r="D5508" s="83">
        <f t="shared" si="1116"/>
        <v>0</v>
      </c>
      <c r="E5508" s="34">
        <f t="shared" si="1117"/>
        <v>0</v>
      </c>
      <c r="F5508" s="88"/>
      <c r="G5508" s="88"/>
      <c r="H5508" s="88"/>
      <c r="L5508" s="86" t="s">
        <v>185</v>
      </c>
    </row>
    <row r="5509" spans="1:26" ht="15" customHeight="1" x14ac:dyDescent="0.2">
      <c r="A5509" s="45"/>
      <c r="B5509" s="91"/>
      <c r="C5509" s="91"/>
      <c r="D5509" s="92">
        <f t="shared" ref="D5509:E5509" si="1118">SUM(D5497:D5508)</f>
        <v>0</v>
      </c>
      <c r="E5509" s="93">
        <f t="shared" si="1118"/>
        <v>0</v>
      </c>
      <c r="F5509" s="41"/>
      <c r="G5509" s="88"/>
      <c r="H5509" s="45"/>
      <c r="L5509" s="86" t="s">
        <v>186</v>
      </c>
    </row>
    <row r="5510" spans="1:26" ht="15" customHeight="1" x14ac:dyDescent="0.2">
      <c r="A5510" s="45"/>
      <c r="B5510" s="33" t="s">
        <v>187</v>
      </c>
      <c r="C5510" s="61"/>
      <c r="D5510" s="94">
        <f>SUM(D5482,D5471,D5496,D5509)</f>
        <v>196923.71</v>
      </c>
      <c r="E5510" s="95">
        <f>SUM(E5509,E5482,E5471,E5496)</f>
        <v>139618</v>
      </c>
      <c r="F5510" s="92">
        <f>SUM(F5509,F5496,F5485,F5471)</f>
        <v>0</v>
      </c>
      <c r="G5510" s="45"/>
      <c r="H5510" s="45"/>
      <c r="L5510" s="86" t="s">
        <v>188</v>
      </c>
    </row>
    <row r="5511" spans="1:26" ht="15" customHeight="1" x14ac:dyDescent="0.2">
      <c r="A5511" s="45"/>
      <c r="B5511" s="45"/>
      <c r="C5511" s="45"/>
      <c r="D5511" s="45"/>
      <c r="E5511" s="45"/>
      <c r="F5511" s="45"/>
      <c r="G5511" s="45"/>
      <c r="H5511" s="45"/>
    </row>
    <row r="5512" spans="1:26" ht="15" customHeight="1" x14ac:dyDescent="0.2">
      <c r="L5512" s="86" t="s">
        <v>189</v>
      </c>
    </row>
    <row r="5514" spans="1:26" ht="15" customHeight="1" x14ac:dyDescent="0.2">
      <c r="L5514" s="86" t="s">
        <v>190</v>
      </c>
    </row>
    <row r="5515" spans="1:26" ht="15" customHeight="1" x14ac:dyDescent="0.2">
      <c r="L5515" s="86" t="s">
        <v>191</v>
      </c>
    </row>
    <row r="5516" spans="1:26" ht="15" customHeight="1" x14ac:dyDescent="0.2">
      <c r="L5516" s="24" t="s">
        <v>192</v>
      </c>
      <c r="M5516" s="24"/>
      <c r="N5516" s="24"/>
      <c r="O5516" s="24"/>
      <c r="P5516" s="24"/>
      <c r="Q5516" s="24"/>
      <c r="R5516" s="24"/>
      <c r="S5516" s="24"/>
    </row>
    <row r="5517" spans="1:26" ht="15" customHeight="1" x14ac:dyDescent="0.2">
      <c r="B5517" s="33"/>
      <c r="C5517" s="96"/>
      <c r="D5517" s="96" t="s">
        <v>193</v>
      </c>
      <c r="E5517" s="96"/>
      <c r="F5517" s="96"/>
      <c r="G5517" s="96"/>
      <c r="H5517" s="33" t="s">
        <v>193</v>
      </c>
      <c r="I5517" s="96"/>
      <c r="J5517" s="96"/>
      <c r="K5517" s="96"/>
      <c r="L5517" s="33" t="s">
        <v>194</v>
      </c>
      <c r="M5517" s="96"/>
      <c r="N5517" s="96"/>
      <c r="O5517" s="96"/>
      <c r="P5517" s="96"/>
      <c r="Q5517" s="96"/>
      <c r="R5517" s="96"/>
      <c r="S5517" s="96"/>
      <c r="T5517" s="96"/>
      <c r="U5517" s="96"/>
      <c r="V5517" s="96"/>
      <c r="W5517" s="96"/>
      <c r="X5517" s="96"/>
      <c r="Y5517" s="96"/>
      <c r="Z5517" s="96"/>
    </row>
    <row r="5518" spans="1:26" ht="15" customHeight="1" x14ac:dyDescent="0.2">
      <c r="B5518" s="33" t="s">
        <v>195</v>
      </c>
      <c r="C5518" s="96" t="s">
        <v>101</v>
      </c>
      <c r="D5518" s="96"/>
      <c r="E5518" s="96"/>
      <c r="F5518" s="96"/>
      <c r="G5518" s="96"/>
      <c r="H5518" s="33"/>
      <c r="I5518" s="96"/>
      <c r="J5518" s="96"/>
      <c r="K5518" s="96"/>
      <c r="L5518" s="33" t="s">
        <v>196</v>
      </c>
      <c r="M5518" s="97">
        <f t="shared" ref="M5518:M5519" si="1119">V5549*1.35</f>
        <v>0</v>
      </c>
      <c r="N5518" s="96"/>
      <c r="O5518" s="96"/>
      <c r="P5518" s="96"/>
      <c r="Q5518" s="96"/>
      <c r="R5518" s="96"/>
      <c r="S5518" s="96"/>
      <c r="T5518" s="96"/>
      <c r="U5518" s="96"/>
      <c r="V5518" s="96"/>
      <c r="W5518" s="96"/>
      <c r="X5518" s="96"/>
      <c r="Y5518" s="96"/>
      <c r="Z5518" s="96"/>
    </row>
    <row r="5519" spans="1:26" ht="15" customHeight="1" x14ac:dyDescent="0.2">
      <c r="B5519" s="33" t="s">
        <v>104</v>
      </c>
      <c r="C5519" s="98">
        <v>651</v>
      </c>
      <c r="D5519" s="96">
        <v>434</v>
      </c>
      <c r="E5519" s="96">
        <f t="shared" ref="E5519:E5522" si="1120">D5519*50%</f>
        <v>217</v>
      </c>
      <c r="F5519" s="96"/>
      <c r="G5519" s="96"/>
      <c r="H5519" s="33" t="s">
        <v>197</v>
      </c>
      <c r="I5519" s="96"/>
      <c r="J5519" s="96"/>
      <c r="K5519" s="96"/>
      <c r="L5519" s="33" t="s">
        <v>198</v>
      </c>
      <c r="M5519" s="97">
        <f t="shared" si="1119"/>
        <v>0</v>
      </c>
      <c r="N5519" s="96"/>
      <c r="O5519" s="96"/>
      <c r="P5519" s="96"/>
      <c r="Q5519" s="96"/>
      <c r="R5519" s="96"/>
      <c r="S5519" s="96"/>
      <c r="T5519" s="96"/>
      <c r="U5519" s="96"/>
      <c r="V5519" s="96"/>
      <c r="W5519" s="96"/>
      <c r="X5519" s="96"/>
      <c r="Y5519" s="96"/>
      <c r="Z5519" s="96"/>
    </row>
    <row r="5520" spans="1:26" ht="15" customHeight="1" x14ac:dyDescent="0.2">
      <c r="B5520" s="33" t="s">
        <v>108</v>
      </c>
      <c r="C5520" s="98">
        <v>651</v>
      </c>
      <c r="D5520" s="96">
        <v>434</v>
      </c>
      <c r="E5520" s="96">
        <f t="shared" si="1120"/>
        <v>217</v>
      </c>
      <c r="F5520" s="96"/>
      <c r="G5520" s="96"/>
      <c r="H5520" s="33" t="s">
        <v>102</v>
      </c>
      <c r="I5520" s="98">
        <v>8000.2</v>
      </c>
      <c r="J5520" s="96">
        <v>6450</v>
      </c>
      <c r="K5520" s="96">
        <v>1935</v>
      </c>
      <c r="L5520" s="33" t="s">
        <v>199</v>
      </c>
      <c r="M5520" s="97">
        <f>V5551*1.4</f>
        <v>0</v>
      </c>
      <c r="N5520" s="96"/>
      <c r="O5520" s="96"/>
      <c r="P5520" s="96"/>
      <c r="Q5520" s="96"/>
      <c r="R5520" s="96"/>
      <c r="S5520" s="96"/>
      <c r="T5520" s="96"/>
      <c r="U5520" s="96"/>
      <c r="V5520" s="96"/>
      <c r="W5520" s="96"/>
      <c r="X5520" s="96"/>
      <c r="Y5520" s="96"/>
      <c r="Z5520" s="96"/>
    </row>
    <row r="5521" spans="2:26" ht="15" customHeight="1" x14ac:dyDescent="0.2">
      <c r="B5521" s="33" t="s">
        <v>111</v>
      </c>
      <c r="C5521" s="98">
        <v>900</v>
      </c>
      <c r="D5521" s="96">
        <v>600</v>
      </c>
      <c r="E5521" s="96">
        <f t="shared" si="1120"/>
        <v>300</v>
      </c>
      <c r="F5521" s="96"/>
      <c r="G5521" s="96"/>
      <c r="H5521" s="33" t="s">
        <v>105</v>
      </c>
      <c r="I5521" s="98">
        <v>8000.2</v>
      </c>
      <c r="J5521" s="96">
        <v>6450</v>
      </c>
      <c r="K5521" s="96">
        <v>1935</v>
      </c>
      <c r="L5521" s="33" t="s">
        <v>200</v>
      </c>
      <c r="M5521" s="97">
        <f t="shared" ref="M5521:M5523" si="1121">V5552*1.35</f>
        <v>0</v>
      </c>
      <c r="N5521" s="96"/>
      <c r="O5521" s="96"/>
      <c r="P5521" s="96"/>
      <c r="Q5521" s="96"/>
      <c r="R5521" s="96"/>
      <c r="S5521" s="96"/>
      <c r="T5521" s="96"/>
      <c r="U5521" s="96"/>
      <c r="V5521" s="96"/>
      <c r="W5521" s="96"/>
      <c r="X5521" s="96"/>
      <c r="Y5521" s="96"/>
      <c r="Z5521" s="96"/>
    </row>
    <row r="5522" spans="2:26" ht="15" customHeight="1" x14ac:dyDescent="0.2">
      <c r="B5522" s="33" t="s">
        <v>113</v>
      </c>
      <c r="C5522" s="98">
        <v>900</v>
      </c>
      <c r="D5522" s="96">
        <v>600</v>
      </c>
      <c r="E5522" s="96">
        <f t="shared" si="1120"/>
        <v>300</v>
      </c>
      <c r="F5522" s="96"/>
      <c r="G5522" s="96"/>
      <c r="H5522" s="33" t="s">
        <v>201</v>
      </c>
      <c r="I5522" s="98">
        <v>4550</v>
      </c>
      <c r="J5522" s="96">
        <v>3500</v>
      </c>
      <c r="K5522" s="96">
        <v>1050</v>
      </c>
      <c r="L5522" s="33" t="s">
        <v>202</v>
      </c>
      <c r="M5522" s="97">
        <f t="shared" si="1121"/>
        <v>0</v>
      </c>
      <c r="N5522" s="96"/>
      <c r="O5522" s="96"/>
      <c r="P5522" s="96"/>
      <c r="Q5522" s="96"/>
      <c r="R5522" s="96"/>
      <c r="S5522" s="96"/>
      <c r="T5522" s="96"/>
      <c r="U5522" s="96"/>
      <c r="V5522" s="96"/>
      <c r="W5522" s="96"/>
      <c r="X5522" s="96"/>
      <c r="Y5522" s="96"/>
      <c r="Z5522" s="96"/>
    </row>
    <row r="5523" spans="2:26" ht="15" customHeight="1" x14ac:dyDescent="0.2">
      <c r="B5523" s="33" t="s">
        <v>117</v>
      </c>
      <c r="C5523" s="98">
        <v>1304.19</v>
      </c>
      <c r="D5523" s="98">
        <v>1011</v>
      </c>
      <c r="E5523" s="96">
        <v>293</v>
      </c>
      <c r="F5523" s="96"/>
      <c r="G5523" s="96"/>
      <c r="H5523" s="33" t="s">
        <v>132</v>
      </c>
      <c r="I5523" s="98">
        <v>7605</v>
      </c>
      <c r="J5523" s="96">
        <v>6450</v>
      </c>
      <c r="K5523" s="96">
        <v>1935</v>
      </c>
      <c r="L5523" s="33" t="s">
        <v>203</v>
      </c>
      <c r="M5523" s="97">
        <f t="shared" si="1121"/>
        <v>0</v>
      </c>
      <c r="N5523" s="96"/>
      <c r="O5523" s="96"/>
      <c r="P5523" s="96"/>
      <c r="Q5523" s="96"/>
      <c r="R5523" s="96"/>
      <c r="S5523" s="96"/>
      <c r="T5523" s="96"/>
      <c r="U5523" s="96"/>
      <c r="V5523" s="96"/>
      <c r="W5523" s="96"/>
      <c r="X5523" s="96"/>
      <c r="Y5523" s="96"/>
      <c r="Z5523" s="96"/>
    </row>
    <row r="5524" spans="2:26" ht="15" customHeight="1" x14ac:dyDescent="0.2">
      <c r="B5524" s="33" t="s">
        <v>121</v>
      </c>
      <c r="C5524" s="98">
        <v>1006.5</v>
      </c>
      <c r="D5524" s="96">
        <v>677</v>
      </c>
      <c r="E5524" s="96">
        <f>D5524*50%</f>
        <v>338.5</v>
      </c>
      <c r="F5524" s="96"/>
      <c r="G5524" s="96"/>
      <c r="H5524" s="33" t="s">
        <v>137</v>
      </c>
      <c r="I5524" s="98">
        <v>5751.2</v>
      </c>
      <c r="J5524" s="96">
        <v>4625</v>
      </c>
      <c r="K5524" s="96">
        <v>1387.5</v>
      </c>
      <c r="L5524" s="33"/>
      <c r="M5524" s="96"/>
      <c r="N5524" s="96"/>
      <c r="O5524" s="96"/>
      <c r="P5524" s="96"/>
      <c r="Q5524" s="96"/>
      <c r="R5524" s="96"/>
      <c r="S5524" s="96"/>
      <c r="T5524" s="96"/>
      <c r="U5524" s="96"/>
      <c r="V5524" s="96"/>
      <c r="W5524" s="96"/>
      <c r="X5524" s="96"/>
      <c r="Y5524" s="96"/>
      <c r="Z5524" s="96"/>
    </row>
    <row r="5525" spans="2:26" ht="15" customHeight="1" x14ac:dyDescent="0.2">
      <c r="B5525" s="33" t="s">
        <v>126</v>
      </c>
      <c r="C5525" s="98">
        <v>1050.32</v>
      </c>
      <c r="D5525" s="96">
        <v>691</v>
      </c>
      <c r="E5525" s="96">
        <v>359</v>
      </c>
      <c r="F5525" s="96"/>
      <c r="G5525" s="96"/>
      <c r="H5525" s="33" t="s">
        <v>142</v>
      </c>
      <c r="I5525" s="98">
        <v>8000.2</v>
      </c>
      <c r="J5525" s="96">
        <v>6450</v>
      </c>
      <c r="K5525" s="96">
        <v>1935</v>
      </c>
      <c r="L5525" s="33"/>
      <c r="M5525" s="96"/>
      <c r="N5525" s="96"/>
      <c r="O5525" s="96"/>
      <c r="P5525" s="96"/>
      <c r="Q5525" s="96"/>
      <c r="R5525" s="96"/>
      <c r="S5525" s="96"/>
      <c r="T5525" s="96"/>
      <c r="U5525" s="96"/>
      <c r="V5525" s="96"/>
      <c r="W5525" s="96"/>
      <c r="X5525" s="96"/>
      <c r="Y5525" s="96"/>
      <c r="Z5525" s="96"/>
    </row>
    <row r="5526" spans="2:26" ht="15" customHeight="1" x14ac:dyDescent="0.2">
      <c r="B5526" s="33" t="s">
        <v>141</v>
      </c>
      <c r="C5526" s="98">
        <v>1850.8</v>
      </c>
      <c r="D5526" s="96">
        <v>1322</v>
      </c>
      <c r="E5526" s="96">
        <v>529</v>
      </c>
      <c r="F5526" s="96"/>
      <c r="G5526" s="96"/>
      <c r="H5526" s="33" t="s">
        <v>145</v>
      </c>
      <c r="I5526" s="98">
        <v>8000.2</v>
      </c>
      <c r="J5526" s="96">
        <v>6450</v>
      </c>
      <c r="K5526" s="96">
        <v>1935</v>
      </c>
      <c r="L5526" s="33"/>
      <c r="M5526" s="96"/>
      <c r="N5526" s="96"/>
      <c r="O5526" s="96"/>
      <c r="P5526" s="96"/>
      <c r="Q5526" s="96"/>
      <c r="R5526" s="96"/>
      <c r="S5526" s="96"/>
      <c r="T5526" s="96"/>
      <c r="U5526" s="96"/>
      <c r="V5526" s="96"/>
      <c r="W5526" s="96"/>
      <c r="X5526" s="96"/>
      <c r="Y5526" s="96"/>
      <c r="Z5526" s="96"/>
    </row>
    <row r="5527" spans="2:26" ht="15" customHeight="1" x14ac:dyDescent="0.2">
      <c r="B5527" s="33" t="s">
        <v>144</v>
      </c>
      <c r="C5527" s="98">
        <v>3005.85</v>
      </c>
      <c r="D5527" s="96">
        <v>2078</v>
      </c>
      <c r="E5527" s="96">
        <v>933</v>
      </c>
      <c r="F5527" s="96"/>
      <c r="G5527" s="96"/>
      <c r="H5527" s="33"/>
      <c r="I5527" s="96"/>
      <c r="J5527" s="96"/>
      <c r="K5527" s="96"/>
      <c r="L5527" s="33"/>
      <c r="M5527" s="96"/>
      <c r="N5527" s="96"/>
      <c r="O5527" s="96"/>
      <c r="P5527" s="96"/>
      <c r="Q5527" s="96"/>
      <c r="R5527" s="96"/>
      <c r="S5527" s="96"/>
      <c r="T5527" s="96"/>
      <c r="U5527" s="96"/>
      <c r="V5527" s="96"/>
      <c r="W5527" s="96"/>
      <c r="X5527" s="96"/>
      <c r="Y5527" s="96"/>
      <c r="Z5527" s="96"/>
    </row>
    <row r="5528" spans="2:26" ht="15" customHeight="1" x14ac:dyDescent="0.2">
      <c r="B5528" s="33" t="s">
        <v>147</v>
      </c>
      <c r="C5528" s="98">
        <v>5500.6</v>
      </c>
      <c r="D5528" s="96">
        <v>3929</v>
      </c>
      <c r="E5528" s="96">
        <v>1572</v>
      </c>
      <c r="F5528" s="96"/>
      <c r="G5528" s="96"/>
      <c r="H5528" s="33"/>
      <c r="I5528" s="96"/>
      <c r="J5528" s="96"/>
      <c r="K5528" s="96"/>
      <c r="L5528" s="33"/>
      <c r="M5528" s="96"/>
      <c r="N5528" s="96"/>
      <c r="O5528" s="96"/>
      <c r="P5528" s="96"/>
      <c r="Q5528" s="96"/>
      <c r="R5528" s="96"/>
      <c r="S5528" s="96"/>
      <c r="T5528" s="96"/>
      <c r="U5528" s="96"/>
      <c r="V5528" s="96"/>
      <c r="W5528" s="96"/>
      <c r="X5528" s="96"/>
      <c r="Y5528" s="96"/>
      <c r="Z5528" s="96"/>
    </row>
    <row r="5529" spans="2:26" ht="15" customHeight="1" x14ac:dyDescent="0.2">
      <c r="B5529" s="33" t="s">
        <v>150</v>
      </c>
      <c r="C5529" s="98">
        <v>6202</v>
      </c>
      <c r="D5529" s="96">
        <v>4430</v>
      </c>
      <c r="E5529" s="96">
        <v>1772</v>
      </c>
      <c r="F5529" s="96"/>
      <c r="G5529" s="96"/>
      <c r="H5529" s="33"/>
      <c r="I5529" s="96"/>
      <c r="J5529" s="96"/>
      <c r="K5529" s="96"/>
      <c r="L5529" s="33"/>
      <c r="M5529" s="96"/>
      <c r="N5529" s="96"/>
      <c r="O5529" s="96"/>
      <c r="P5529" s="96"/>
      <c r="Q5529" s="96"/>
      <c r="R5529" s="96"/>
      <c r="S5529" s="96"/>
      <c r="T5529" s="96"/>
      <c r="U5529" s="96"/>
      <c r="V5529" s="96"/>
      <c r="W5529" s="96"/>
      <c r="X5529" s="96"/>
      <c r="Y5529" s="96"/>
      <c r="Z5529" s="96"/>
    </row>
    <row r="5530" spans="2:26" ht="15" customHeight="1" x14ac:dyDescent="0.2">
      <c r="B5530" s="33" t="s">
        <v>152</v>
      </c>
      <c r="C5530" s="98">
        <v>6202</v>
      </c>
      <c r="D5530" s="96">
        <v>4430</v>
      </c>
      <c r="E5530" s="96">
        <v>1772</v>
      </c>
      <c r="F5530" s="96"/>
      <c r="G5530" s="96"/>
      <c r="H5530" s="33"/>
      <c r="I5530" s="96"/>
      <c r="J5530" s="96"/>
      <c r="K5530" s="96"/>
      <c r="L5530" s="33"/>
      <c r="M5530" s="96"/>
      <c r="N5530" s="96"/>
      <c r="O5530" s="96"/>
      <c r="P5530" s="96"/>
      <c r="Q5530" s="96"/>
      <c r="R5530" s="96"/>
      <c r="S5530" s="96"/>
      <c r="T5530" s="96"/>
      <c r="U5530" s="96"/>
      <c r="V5530" s="96"/>
      <c r="W5530" s="96"/>
      <c r="X5530" s="96"/>
      <c r="Y5530" s="96"/>
      <c r="Z5530" s="96"/>
    </row>
    <row r="5531" spans="2:26" ht="15" customHeight="1" x14ac:dyDescent="0.2">
      <c r="B5531" s="33" t="s">
        <v>155</v>
      </c>
      <c r="C5531" s="98">
        <v>7301</v>
      </c>
      <c r="D5531" s="96">
        <v>5770</v>
      </c>
      <c r="E5531" s="96">
        <v>2086</v>
      </c>
      <c r="F5531" s="96"/>
      <c r="G5531" s="96"/>
      <c r="H5531" s="33"/>
      <c r="I5531" s="96"/>
      <c r="J5531" s="96"/>
      <c r="K5531" s="96"/>
      <c r="L5531" s="33"/>
      <c r="M5531" s="96"/>
      <c r="N5531" s="96"/>
      <c r="O5531" s="96"/>
      <c r="P5531" s="96"/>
      <c r="Q5531" s="96"/>
      <c r="R5531" s="96"/>
      <c r="S5531" s="96"/>
      <c r="T5531" s="96"/>
      <c r="U5531" s="96"/>
      <c r="V5531" s="96"/>
      <c r="W5531" s="96"/>
      <c r="X5531" s="96"/>
      <c r="Y5531" s="96"/>
      <c r="Z5531" s="96"/>
    </row>
    <row r="5532" spans="2:26" ht="15" customHeight="1" x14ac:dyDescent="0.2">
      <c r="B5532" s="33" t="s">
        <v>157</v>
      </c>
      <c r="C5532" s="98">
        <v>3800</v>
      </c>
      <c r="D5532" s="96">
        <v>3600</v>
      </c>
      <c r="E5532" s="96">
        <v>894</v>
      </c>
      <c r="F5532" s="96"/>
      <c r="G5532" s="96"/>
      <c r="H5532" s="33"/>
      <c r="I5532" s="96"/>
      <c r="J5532" s="96"/>
      <c r="K5532" s="96"/>
      <c r="L5532" s="33"/>
      <c r="M5532" s="96"/>
      <c r="N5532" s="96"/>
      <c r="O5532" s="96"/>
      <c r="P5532" s="96"/>
      <c r="Q5532" s="96"/>
      <c r="R5532" s="96"/>
      <c r="S5532" s="96"/>
      <c r="T5532" s="96"/>
      <c r="U5532" s="96"/>
      <c r="V5532" s="96"/>
      <c r="W5532" s="96"/>
      <c r="X5532" s="96"/>
      <c r="Y5532" s="96"/>
      <c r="Z5532" s="96"/>
    </row>
    <row r="5533" spans="2:26" ht="15" customHeight="1" x14ac:dyDescent="0.2">
      <c r="C5533" s="86">
        <f>D5533+E5533</f>
        <v>2002</v>
      </c>
      <c r="D5533" s="86">
        <v>1300</v>
      </c>
      <c r="E5533" s="86">
        <f>D5533*54%</f>
        <v>702</v>
      </c>
    </row>
    <row r="5537" spans="1:53" s="305" customFormat="1" ht="36" customHeight="1" x14ac:dyDescent="0.5">
      <c r="A5537" s="309" t="s">
        <v>311</v>
      </c>
      <c r="B5537" s="343">
        <f>G5609+G5754+G5897+G6047</f>
        <v>329028.81000000006</v>
      </c>
      <c r="C5537" s="305" t="s">
        <v>187</v>
      </c>
      <c r="D5537" s="343">
        <v>2067000</v>
      </c>
    </row>
    <row r="5540" spans="1:53" ht="15" customHeight="1" x14ac:dyDescent="0.2">
      <c r="A5540" s="1" t="s">
        <v>0</v>
      </c>
      <c r="B5540" s="1" t="s">
        <v>1</v>
      </c>
      <c r="C5540" s="2" t="s">
        <v>2</v>
      </c>
      <c r="D5540" s="2" t="s">
        <v>3</v>
      </c>
      <c r="E5540" s="2" t="s">
        <v>4</v>
      </c>
      <c r="F5540" s="2" t="s">
        <v>5</v>
      </c>
      <c r="G5540" s="2" t="s">
        <v>6</v>
      </c>
      <c r="H5540" s="2" t="s">
        <v>7</v>
      </c>
      <c r="I5540" s="2" t="s">
        <v>8</v>
      </c>
      <c r="J5540" s="2" t="s">
        <v>9</v>
      </c>
      <c r="K5540" s="2" t="s">
        <v>10</v>
      </c>
      <c r="L5540" s="2" t="s">
        <v>11</v>
      </c>
      <c r="M5540" s="2" t="s">
        <v>12</v>
      </c>
      <c r="N5540" s="2" t="s">
        <v>13</v>
      </c>
      <c r="O5540" s="2" t="s">
        <v>14</v>
      </c>
      <c r="P5540" s="1" t="s">
        <v>15</v>
      </c>
      <c r="Q5540" s="1" t="s">
        <v>16</v>
      </c>
      <c r="R5540" s="3" t="s">
        <v>17</v>
      </c>
      <c r="S5540" s="3" t="s">
        <v>18</v>
      </c>
      <c r="T5540" s="3" t="s">
        <v>19</v>
      </c>
      <c r="U5540" s="4" t="s">
        <v>20</v>
      </c>
      <c r="V5540" s="3" t="s">
        <v>21</v>
      </c>
      <c r="W5540" s="3" t="s">
        <v>22</v>
      </c>
      <c r="X5540" s="4" t="s">
        <v>23</v>
      </c>
      <c r="Y5540" s="5" t="s">
        <v>24</v>
      </c>
      <c r="Z5540" s="5" t="s">
        <v>25</v>
      </c>
      <c r="AA5540" s="5" t="s">
        <v>26</v>
      </c>
      <c r="AB5540" s="6" t="s">
        <v>27</v>
      </c>
      <c r="AC5540" s="6" t="s">
        <v>28</v>
      </c>
      <c r="AD5540" s="7" t="s">
        <v>29</v>
      </c>
      <c r="AE5540" s="6" t="s">
        <v>30</v>
      </c>
      <c r="AF5540" s="8" t="s">
        <v>31</v>
      </c>
      <c r="AG5540" s="8" t="s">
        <v>32</v>
      </c>
      <c r="AH5540" s="8" t="s">
        <v>33</v>
      </c>
      <c r="AI5540" s="8"/>
      <c r="AJ5540" s="8" t="s">
        <v>34</v>
      </c>
      <c r="AK5540" s="8" t="s">
        <v>35</v>
      </c>
      <c r="AL5540" s="8" t="s">
        <v>36</v>
      </c>
      <c r="AM5540" s="8" t="s">
        <v>37</v>
      </c>
      <c r="AN5540" s="8" t="s">
        <v>38</v>
      </c>
      <c r="AO5540" s="8"/>
      <c r="AP5540" s="9" t="s">
        <v>39</v>
      </c>
      <c r="AQ5540" s="9" t="s">
        <v>40</v>
      </c>
      <c r="AR5540" s="9" t="s">
        <v>33</v>
      </c>
      <c r="AS5540" s="9" t="s">
        <v>32</v>
      </c>
      <c r="AT5540" s="9" t="s">
        <v>41</v>
      </c>
      <c r="AU5540" s="9" t="s">
        <v>42</v>
      </c>
      <c r="AV5540" s="9" t="s">
        <v>43</v>
      </c>
      <c r="AW5540" s="9" t="s">
        <v>44</v>
      </c>
      <c r="AX5540" s="9" t="s">
        <v>45</v>
      </c>
      <c r="AY5540" s="9" t="s">
        <v>46</v>
      </c>
      <c r="AZ5540" s="10"/>
      <c r="BA5540" s="10"/>
    </row>
    <row r="5541" spans="1:53" ht="15" customHeight="1" x14ac:dyDescent="0.2">
      <c r="A5541" s="11"/>
      <c r="B5541" s="11">
        <v>1</v>
      </c>
      <c r="C5541" s="11" t="s">
        <v>47</v>
      </c>
      <c r="D5541" s="11"/>
      <c r="E5541" s="11"/>
      <c r="F5541" s="11"/>
      <c r="G5541" s="11"/>
      <c r="H5541" s="11"/>
      <c r="I5541" s="11"/>
      <c r="J5541" s="11"/>
      <c r="K5541" s="11"/>
      <c r="L5541" s="11"/>
      <c r="M5541" s="11"/>
      <c r="N5541" s="11"/>
      <c r="O5541" s="11"/>
      <c r="P5541" s="11"/>
      <c r="Q5541" s="11"/>
      <c r="R5541" s="11"/>
      <c r="S5541" s="11"/>
      <c r="T5541" s="11"/>
      <c r="U5541" s="11"/>
      <c r="V5541" s="11"/>
      <c r="W5541" s="11"/>
      <c r="X5541" s="11"/>
      <c r="Y5541" s="11"/>
      <c r="Z5541" s="11"/>
      <c r="AA5541" s="11"/>
      <c r="AB5541" s="11"/>
      <c r="AC5541" s="11"/>
      <c r="AD5541" s="11"/>
      <c r="AE5541" s="11"/>
      <c r="AF5541" s="11"/>
      <c r="AG5541" s="11"/>
      <c r="AH5541" s="11"/>
      <c r="AI5541" s="11"/>
      <c r="AJ5541" s="11"/>
      <c r="AK5541" s="11"/>
      <c r="AL5541" s="11"/>
      <c r="AM5541" s="11"/>
      <c r="AN5541" s="11"/>
      <c r="AO5541" s="11"/>
      <c r="AP5541" s="11"/>
      <c r="AQ5541" s="11"/>
      <c r="AR5541" s="11"/>
      <c r="AS5541" s="11"/>
      <c r="AT5541" s="11"/>
      <c r="AU5541" s="11"/>
      <c r="AV5541" s="11"/>
      <c r="AW5541" s="11"/>
      <c r="AX5541" s="11"/>
      <c r="AY5541" s="11"/>
      <c r="AZ5541" s="12"/>
      <c r="BA5541" s="12"/>
    </row>
    <row r="5542" spans="1:53" ht="15" customHeight="1" x14ac:dyDescent="0.2">
      <c r="A5542" s="1"/>
      <c r="B5542" s="1"/>
      <c r="C5542" s="13"/>
      <c r="D5542" s="14"/>
      <c r="E5542" s="14"/>
      <c r="F5542" s="14"/>
      <c r="G5542" s="14"/>
      <c r="H5542" s="14"/>
      <c r="I5542" s="14"/>
      <c r="J5542" s="14"/>
      <c r="K5542" s="14"/>
      <c r="L5542" s="14"/>
      <c r="M5542" s="14"/>
      <c r="N5542" s="14"/>
      <c r="O5542" s="14"/>
      <c r="P5542" s="14"/>
      <c r="Q5542" s="14"/>
      <c r="R5542" s="4"/>
      <c r="S5542" s="4"/>
      <c r="T5542" s="4"/>
      <c r="U5542" s="4"/>
      <c r="V5542" s="4"/>
      <c r="W5542" s="4"/>
      <c r="X5542" s="4"/>
      <c r="Y5542" s="4"/>
      <c r="Z5542" s="4"/>
      <c r="AA5542" s="4"/>
      <c r="AB5542" s="8"/>
      <c r="AC5542" s="8"/>
      <c r="AD5542" s="8"/>
      <c r="AE5542" s="8"/>
      <c r="AF5542" s="8"/>
      <c r="AG5542" s="8"/>
      <c r="AH5542" s="8"/>
      <c r="AI5542" s="8"/>
      <c r="AJ5542" s="8"/>
      <c r="AK5542" s="8"/>
      <c r="AL5542" s="8"/>
      <c r="AM5542" s="8"/>
      <c r="AN5542" s="8"/>
      <c r="AO5542" s="8"/>
      <c r="AP5542" s="15"/>
      <c r="AQ5542" s="15"/>
      <c r="AR5542" s="15"/>
      <c r="AS5542" s="15"/>
      <c r="AT5542" s="15"/>
      <c r="AU5542" s="15"/>
      <c r="AV5542" s="15"/>
      <c r="AW5542" s="15"/>
      <c r="AX5542" s="15"/>
      <c r="AY5542" s="15"/>
      <c r="AZ5542" s="10"/>
      <c r="BA5542" s="10"/>
    </row>
    <row r="5543" spans="1:53" ht="15" customHeight="1" x14ac:dyDescent="0.2">
      <c r="A5543" s="1"/>
      <c r="B5543" s="16">
        <v>1</v>
      </c>
      <c r="C5543" s="310"/>
      <c r="D5543" s="18"/>
      <c r="E5543" s="14"/>
      <c r="F5543" s="14"/>
      <c r="G5543" s="14"/>
      <c r="H5543" s="14"/>
      <c r="I5543" s="14"/>
      <c r="J5543" s="14"/>
      <c r="K5543" s="14"/>
      <c r="L5543" s="14"/>
      <c r="M5543" s="14"/>
      <c r="N5543" s="14"/>
      <c r="O5543" s="14"/>
      <c r="P5543" s="14"/>
      <c r="Q5543" s="14"/>
      <c r="R5543" s="4"/>
      <c r="S5543" s="4"/>
      <c r="T5543" s="4"/>
      <c r="U5543" s="4"/>
      <c r="V5543" s="4"/>
      <c r="W5543" s="4"/>
      <c r="X5543" s="4"/>
      <c r="Y5543" s="4"/>
      <c r="Z5543" s="4"/>
      <c r="AA5543" s="4"/>
      <c r="AB5543" s="8"/>
      <c r="AC5543" s="8"/>
      <c r="AD5543" s="8"/>
      <c r="AE5543" s="8"/>
      <c r="AF5543" s="8"/>
      <c r="AG5543" s="8"/>
      <c r="AH5543" s="8"/>
      <c r="AI5543" s="8"/>
      <c r="AJ5543" s="8"/>
      <c r="AK5543" s="8"/>
      <c r="AL5543" s="8"/>
      <c r="AM5543" s="8"/>
      <c r="AN5543" s="8"/>
      <c r="AO5543" s="8"/>
      <c r="AP5543" s="15"/>
      <c r="AQ5543" s="15"/>
      <c r="AR5543" s="15"/>
      <c r="AS5543" s="15"/>
      <c r="AT5543" s="15"/>
      <c r="AU5543" s="15"/>
      <c r="AV5543" s="15"/>
      <c r="AW5543" s="15"/>
      <c r="AX5543" s="15"/>
      <c r="AY5543" s="15"/>
      <c r="AZ5543" s="10"/>
      <c r="BA5543" s="10"/>
    </row>
    <row r="5544" spans="1:53" ht="15" customHeight="1" x14ac:dyDescent="0.2">
      <c r="A5544" s="19"/>
      <c r="B5544" s="20">
        <v>2</v>
      </c>
      <c r="C5544" s="293" t="s">
        <v>49</v>
      </c>
      <c r="D5544" s="18"/>
      <c r="E5544" s="14"/>
      <c r="F5544" s="14"/>
      <c r="G5544" s="14"/>
      <c r="H5544" s="14"/>
      <c r="I5544" s="14"/>
      <c r="J5544" s="14"/>
      <c r="K5544" s="14"/>
      <c r="L5544" s="14"/>
      <c r="M5544" s="14"/>
      <c r="N5544" s="14"/>
      <c r="O5544" s="14"/>
      <c r="P5544" s="14"/>
      <c r="Q5544" s="14"/>
      <c r="R5544" s="4"/>
      <c r="S5544" s="4"/>
      <c r="T5544" s="4"/>
      <c r="U5544" s="4"/>
      <c r="V5544" s="4"/>
      <c r="W5544" s="4"/>
      <c r="X5544" s="4"/>
      <c r="Y5544" s="4"/>
      <c r="Z5544" s="4"/>
      <c r="AA5544" s="4"/>
      <c r="AB5544" s="8"/>
      <c r="AC5544" s="8"/>
      <c r="AD5544" s="8"/>
      <c r="AE5544" s="8"/>
      <c r="AF5544" s="8">
        <v>1</v>
      </c>
      <c r="AG5544" s="8">
        <v>1</v>
      </c>
      <c r="AH5544" s="8"/>
      <c r="AI5544" s="8"/>
      <c r="AJ5544" s="8"/>
      <c r="AK5544" s="8"/>
      <c r="AL5544" s="8"/>
      <c r="AM5544" s="8"/>
      <c r="AN5544" s="8"/>
      <c r="AO5544" s="8"/>
      <c r="AP5544" s="15"/>
      <c r="AQ5544" s="15"/>
      <c r="AR5544" s="15"/>
      <c r="AS5544" s="15"/>
      <c r="AT5544" s="15"/>
      <c r="AU5544" s="15"/>
      <c r="AV5544" s="15"/>
      <c r="AW5544" s="15"/>
      <c r="AX5544" s="15"/>
      <c r="AY5544" s="15"/>
    </row>
    <row r="5545" spans="1:53" ht="15" customHeight="1" x14ac:dyDescent="0.2">
      <c r="A5545" s="1"/>
      <c r="B5545" s="16">
        <v>3</v>
      </c>
      <c r="C5545" s="293" t="s">
        <v>54</v>
      </c>
      <c r="D5545" s="18"/>
      <c r="E5545" s="14"/>
      <c r="F5545" s="14"/>
      <c r="G5545" s="14"/>
      <c r="H5545" s="14"/>
      <c r="I5545" s="14"/>
      <c r="J5545" s="14"/>
      <c r="K5545" s="14"/>
      <c r="L5545" s="14"/>
      <c r="M5545" s="14"/>
      <c r="N5545" s="14"/>
      <c r="O5545" s="14"/>
      <c r="P5545" s="14"/>
      <c r="Q5545" s="14"/>
      <c r="R5545" s="4"/>
      <c r="S5545" s="4"/>
      <c r="T5545" s="4"/>
      <c r="U5545" s="4"/>
      <c r="V5545" s="4"/>
      <c r="W5545" s="4"/>
      <c r="X5545" s="4"/>
      <c r="Y5545" s="4"/>
      <c r="Z5545" s="4"/>
      <c r="AA5545" s="4"/>
      <c r="AB5545" s="8">
        <v>6</v>
      </c>
      <c r="AC5545" s="8"/>
      <c r="AD5545" s="8"/>
      <c r="AE5545" s="8"/>
      <c r="AF5545" s="8"/>
      <c r="AG5545" s="8"/>
      <c r="AH5545" s="8"/>
      <c r="AI5545" s="8"/>
      <c r="AJ5545" s="8"/>
      <c r="AK5545" s="8"/>
      <c r="AL5545" s="8"/>
      <c r="AM5545" s="8"/>
      <c r="AN5545" s="8"/>
      <c r="AO5545" s="8"/>
      <c r="AP5545" s="15"/>
      <c r="AQ5545" s="15"/>
      <c r="AR5545" s="15"/>
      <c r="AS5545" s="15"/>
      <c r="AT5545" s="15"/>
      <c r="AU5545" s="15"/>
      <c r="AV5545" s="15"/>
      <c r="AW5545" s="15"/>
      <c r="AX5545" s="15"/>
      <c r="AY5545" s="15"/>
      <c r="AZ5545" s="10"/>
      <c r="BA5545" s="10"/>
    </row>
    <row r="5546" spans="1:53" ht="15" customHeight="1" x14ac:dyDescent="0.2">
      <c r="A5546" s="1"/>
      <c r="B5546" s="16">
        <v>4</v>
      </c>
      <c r="C5546" s="303" t="s">
        <v>557</v>
      </c>
      <c r="D5546" s="18"/>
      <c r="E5546" s="14"/>
      <c r="F5546" s="14"/>
      <c r="G5546" s="14"/>
      <c r="H5546" s="14"/>
      <c r="I5546" s="14"/>
      <c r="J5546" s="14"/>
      <c r="K5546" s="14"/>
      <c r="L5546" s="14"/>
      <c r="M5546" s="14"/>
      <c r="N5546" s="14"/>
      <c r="O5546" s="14"/>
      <c r="P5546" s="14"/>
      <c r="Q5546" s="14"/>
      <c r="R5546" s="4"/>
      <c r="S5546" s="4"/>
      <c r="T5546" s="4"/>
      <c r="U5546" s="4"/>
      <c r="V5546" s="4"/>
      <c r="W5546" s="4"/>
      <c r="X5546" s="4"/>
      <c r="Y5546" s="4"/>
      <c r="Z5546" s="4"/>
      <c r="AA5546" s="4"/>
      <c r="AB5546" s="8"/>
      <c r="AC5546" s="8"/>
      <c r="AD5546" s="8"/>
      <c r="AE5546" s="8"/>
      <c r="AF5546" s="8"/>
      <c r="AG5546" s="8"/>
      <c r="AH5546" s="8"/>
      <c r="AI5546" s="8"/>
      <c r="AJ5546" s="8"/>
      <c r="AK5546" s="8"/>
      <c r="AL5546" s="8"/>
      <c r="AM5546" s="8"/>
      <c r="AN5546" s="8"/>
      <c r="AO5546" s="8"/>
      <c r="AP5546" s="15"/>
      <c r="AQ5546" s="15"/>
      <c r="AR5546" s="15"/>
      <c r="AS5546" s="15"/>
      <c r="AT5546" s="15"/>
      <c r="AU5546" s="15"/>
      <c r="AV5546" s="15"/>
      <c r="AW5546" s="15"/>
      <c r="AX5546" s="15"/>
      <c r="AY5546" s="15"/>
      <c r="AZ5546" s="10"/>
      <c r="BA5546" s="10"/>
    </row>
    <row r="5547" spans="1:53" ht="15" customHeight="1" x14ac:dyDescent="0.2">
      <c r="A5547" s="1"/>
      <c r="B5547" s="21">
        <v>5</v>
      </c>
      <c r="C5547" s="293" t="s">
        <v>572</v>
      </c>
      <c r="D5547" s="18">
        <v>5</v>
      </c>
      <c r="E5547" s="14">
        <v>5</v>
      </c>
      <c r="F5547" s="14">
        <v>5</v>
      </c>
      <c r="G5547" s="14"/>
      <c r="H5547" s="14"/>
      <c r="I5547" s="14"/>
      <c r="J5547" s="14"/>
      <c r="K5547" s="14"/>
      <c r="L5547" s="14"/>
      <c r="M5547" s="14"/>
      <c r="N5547" s="14"/>
      <c r="O5547" s="14"/>
      <c r="P5547" s="14"/>
      <c r="Q5547" s="14"/>
      <c r="R5547" s="4"/>
      <c r="S5547" s="4"/>
      <c r="T5547" s="4"/>
      <c r="U5547" s="4"/>
      <c r="V5547" s="4"/>
      <c r="W5547" s="4"/>
      <c r="X5547" s="4"/>
      <c r="Y5547" s="4"/>
      <c r="Z5547" s="4"/>
      <c r="AA5547" s="4"/>
      <c r="AB5547" s="8"/>
      <c r="AC5547" s="8"/>
      <c r="AD5547" s="8"/>
      <c r="AE5547" s="8"/>
      <c r="AF5547" s="8"/>
      <c r="AG5547" s="8"/>
      <c r="AH5547" s="8"/>
      <c r="AI5547" s="8"/>
      <c r="AJ5547" s="8"/>
      <c r="AK5547" s="8"/>
      <c r="AL5547" s="8"/>
      <c r="AM5547" s="8"/>
      <c r="AN5547" s="8"/>
      <c r="AO5547" s="8"/>
      <c r="AP5547" s="15"/>
      <c r="AQ5547" s="15"/>
      <c r="AR5547" s="15"/>
      <c r="AS5547" s="15"/>
      <c r="AT5547" s="15"/>
      <c r="AU5547" s="15"/>
      <c r="AV5547" s="15"/>
      <c r="AW5547" s="15"/>
      <c r="AX5547" s="15"/>
      <c r="AY5547" s="15"/>
      <c r="AZ5547" s="10"/>
      <c r="BA5547" s="10"/>
    </row>
    <row r="5548" spans="1:53" ht="15" customHeight="1" x14ac:dyDescent="0.2">
      <c r="A5548" s="22"/>
      <c r="B5548" s="23">
        <v>6</v>
      </c>
      <c r="C5548" s="293" t="s">
        <v>573</v>
      </c>
      <c r="D5548" s="18">
        <v>8</v>
      </c>
      <c r="E5548" s="14">
        <v>8</v>
      </c>
      <c r="F5548" s="14">
        <v>8</v>
      </c>
      <c r="G5548" s="14"/>
      <c r="H5548" s="14"/>
      <c r="I5548" s="14"/>
      <c r="J5548" s="14"/>
      <c r="K5548" s="14"/>
      <c r="L5548" s="14"/>
      <c r="M5548" s="14"/>
      <c r="N5548" s="14"/>
      <c r="O5548" s="14"/>
      <c r="P5548" s="14"/>
      <c r="Q5548" s="14"/>
      <c r="R5548" s="4"/>
      <c r="S5548" s="4"/>
      <c r="T5548" s="4"/>
      <c r="U5548" s="4"/>
      <c r="V5548" s="4"/>
      <c r="W5548" s="4"/>
      <c r="X5548" s="4"/>
      <c r="Y5548" s="4"/>
      <c r="Z5548" s="4"/>
      <c r="AA5548" s="4"/>
      <c r="AB5548" s="8"/>
      <c r="AC5548" s="8"/>
      <c r="AD5548" s="8"/>
      <c r="AE5548" s="8"/>
      <c r="AF5548" s="8"/>
      <c r="AG5548" s="8"/>
      <c r="AH5548" s="8"/>
      <c r="AI5548" s="8"/>
      <c r="AJ5548" s="8"/>
      <c r="AK5548" s="8"/>
      <c r="AL5548" s="8"/>
      <c r="AM5548" s="8"/>
      <c r="AN5548" s="8"/>
      <c r="AO5548" s="8"/>
      <c r="AP5548" s="15"/>
      <c r="AQ5548" s="15"/>
      <c r="AR5548" s="15"/>
      <c r="AS5548" s="15"/>
      <c r="AT5548" s="15"/>
      <c r="AU5548" s="15"/>
      <c r="AV5548" s="15"/>
      <c r="AW5548" s="15"/>
      <c r="AX5548" s="15"/>
      <c r="AY5548" s="15"/>
      <c r="AZ5548" s="10"/>
      <c r="BA5548" s="10"/>
    </row>
    <row r="5549" spans="1:53" ht="15" customHeight="1" x14ac:dyDescent="0.2">
      <c r="A5549" s="24"/>
      <c r="B5549" s="25"/>
      <c r="C5549" s="293" t="s">
        <v>535</v>
      </c>
      <c r="D5549" s="18"/>
      <c r="E5549" s="14"/>
      <c r="F5549" s="14"/>
      <c r="G5549" s="14"/>
      <c r="H5549" s="14"/>
      <c r="I5549" s="14"/>
      <c r="J5549" s="14"/>
      <c r="K5549" s="14"/>
      <c r="L5549" s="14"/>
      <c r="M5549" s="14"/>
      <c r="N5549" s="14"/>
      <c r="O5549" s="14"/>
      <c r="P5549" s="14"/>
      <c r="Q5549" s="14"/>
      <c r="R5549" s="4"/>
      <c r="S5549" s="4"/>
      <c r="T5549" s="4"/>
      <c r="U5549" s="4"/>
      <c r="V5549" s="4"/>
      <c r="W5549" s="4"/>
      <c r="X5549" s="4"/>
      <c r="Y5549" s="4"/>
      <c r="Z5549" s="4"/>
      <c r="AA5549" s="4"/>
      <c r="AB5549" s="8">
        <v>10</v>
      </c>
      <c r="AC5549" s="8"/>
      <c r="AD5549" s="8"/>
      <c r="AE5549" s="8"/>
      <c r="AF5549" s="8"/>
      <c r="AG5549" s="8"/>
      <c r="AH5549" s="8"/>
      <c r="AI5549" s="8"/>
      <c r="AJ5549" s="8"/>
      <c r="AK5549" s="8"/>
      <c r="AL5549" s="8"/>
      <c r="AM5549" s="8"/>
      <c r="AN5549" s="8"/>
      <c r="AO5549" s="8"/>
      <c r="AP5549" s="15"/>
      <c r="AQ5549" s="15"/>
      <c r="AR5549" s="15"/>
      <c r="AS5549" s="15"/>
      <c r="AT5549" s="15"/>
      <c r="AU5549" s="9"/>
      <c r="AV5549" s="15"/>
      <c r="AW5549" s="15"/>
      <c r="AX5549" s="15"/>
      <c r="AY5549" s="15"/>
      <c r="AZ5549" s="10"/>
      <c r="BA5549" s="10"/>
    </row>
    <row r="5550" spans="1:53" ht="15" customHeight="1" x14ac:dyDescent="0.2">
      <c r="A5550" s="1"/>
      <c r="B5550" s="24"/>
      <c r="C5550" s="303"/>
      <c r="D5550" s="18"/>
      <c r="E5550" s="14"/>
      <c r="F5550" s="14"/>
      <c r="G5550" s="14"/>
      <c r="H5550" s="14"/>
      <c r="I5550" s="14"/>
      <c r="J5550" s="14"/>
      <c r="K5550" s="14"/>
      <c r="L5550" s="14"/>
      <c r="M5550" s="14"/>
      <c r="N5550" s="14"/>
      <c r="O5550" s="14"/>
      <c r="P5550" s="14"/>
      <c r="Q5550" s="14"/>
      <c r="R5550" s="4"/>
      <c r="S5550" s="4"/>
      <c r="T5550" s="4"/>
      <c r="U5550" s="4"/>
      <c r="V5550" s="4"/>
      <c r="W5550" s="4"/>
      <c r="X5550" s="4"/>
      <c r="Y5550" s="4"/>
      <c r="Z5550" s="4"/>
      <c r="AA5550" s="4"/>
      <c r="AB5550" s="8"/>
      <c r="AC5550" s="8"/>
      <c r="AD5550" s="8"/>
      <c r="AE5550" s="8"/>
      <c r="AF5550" s="8"/>
      <c r="AG5550" s="8"/>
      <c r="AH5550" s="8"/>
      <c r="AI5550" s="8"/>
      <c r="AJ5550" s="8"/>
      <c r="AK5550" s="8"/>
      <c r="AL5550" s="8"/>
      <c r="AM5550" s="8"/>
      <c r="AN5550" s="8"/>
      <c r="AO5550" s="8"/>
      <c r="AP5550" s="15"/>
      <c r="AQ5550" s="15"/>
      <c r="AR5550" s="15"/>
      <c r="AS5550" s="15"/>
      <c r="AT5550" s="15"/>
      <c r="AU5550" s="15"/>
      <c r="AV5550" s="15"/>
      <c r="AW5550" s="15"/>
      <c r="AX5550" s="15"/>
      <c r="AY5550" s="15"/>
      <c r="AZ5550" s="10"/>
      <c r="BA5550" s="10"/>
    </row>
    <row r="5551" spans="1:53" ht="15" customHeight="1" x14ac:dyDescent="0.2">
      <c r="A5551" s="1"/>
      <c r="B5551" s="26">
        <v>7</v>
      </c>
      <c r="C5551" s="293" t="s">
        <v>55</v>
      </c>
      <c r="D5551" s="18"/>
      <c r="E5551" s="14"/>
      <c r="F5551" s="14"/>
      <c r="G5551" s="14"/>
      <c r="H5551" s="14"/>
      <c r="I5551" s="14"/>
      <c r="J5551" s="14"/>
      <c r="K5551" s="14">
        <v>2</v>
      </c>
      <c r="L5551" s="14"/>
      <c r="M5551" s="14"/>
      <c r="N5551" s="14"/>
      <c r="O5551" s="14"/>
      <c r="P5551" s="14"/>
      <c r="Q5551" s="14"/>
      <c r="R5551" s="4"/>
      <c r="S5551" s="4"/>
      <c r="T5551" s="4"/>
      <c r="U5551" s="4"/>
      <c r="V5551" s="4"/>
      <c r="W5551" s="4"/>
      <c r="X5551" s="4"/>
      <c r="Y5551" s="4"/>
      <c r="Z5551" s="4"/>
      <c r="AA5551" s="4"/>
      <c r="AB5551" s="8"/>
      <c r="AC5551" s="8"/>
      <c r="AD5551" s="8"/>
      <c r="AE5551" s="8"/>
      <c r="AF5551" s="8"/>
      <c r="AG5551" s="8"/>
      <c r="AH5551" s="8"/>
      <c r="AI5551" s="8"/>
      <c r="AJ5551" s="8"/>
      <c r="AK5551" s="8"/>
      <c r="AL5551" s="8"/>
      <c r="AM5551" s="8"/>
      <c r="AN5551" s="8"/>
      <c r="AO5551" s="8"/>
      <c r="AP5551" s="15"/>
      <c r="AQ5551" s="15"/>
      <c r="AR5551" s="15"/>
      <c r="AS5551" s="15"/>
      <c r="AT5551" s="15"/>
      <c r="AU5551" s="15"/>
      <c r="AV5551" s="15"/>
      <c r="AW5551" s="15"/>
      <c r="AX5551" s="15"/>
      <c r="AY5551" s="15"/>
      <c r="AZ5551" s="10"/>
      <c r="BA5551" s="10"/>
    </row>
    <row r="5552" spans="1:53" ht="15" customHeight="1" x14ac:dyDescent="0.2">
      <c r="A5552" s="1"/>
      <c r="B5552" s="26">
        <v>8</v>
      </c>
      <c r="C5552" s="335"/>
      <c r="D5552" s="18"/>
      <c r="E5552" s="14"/>
      <c r="F5552" s="14"/>
      <c r="G5552" s="14"/>
      <c r="H5552" s="14"/>
      <c r="I5552" s="14"/>
      <c r="J5552" s="14"/>
      <c r="K5552" s="14"/>
      <c r="L5552" s="14"/>
      <c r="M5552" s="14"/>
      <c r="N5552" s="14"/>
      <c r="O5552" s="14"/>
      <c r="P5552" s="14"/>
      <c r="Q5552" s="14"/>
      <c r="R5552" s="4"/>
      <c r="S5552" s="4"/>
      <c r="T5552" s="4"/>
      <c r="U5552" s="4"/>
      <c r="V5552" s="4"/>
      <c r="W5552" s="4"/>
      <c r="X5552" s="4"/>
      <c r="Y5552" s="4"/>
      <c r="Z5552" s="4"/>
      <c r="AA5552" s="4"/>
      <c r="AB5552" s="8"/>
      <c r="AC5552" s="8"/>
      <c r="AD5552" s="8"/>
      <c r="AE5552" s="8"/>
      <c r="AF5552" s="8"/>
      <c r="AG5552" s="8"/>
      <c r="AH5552" s="8"/>
      <c r="AI5552" s="8"/>
      <c r="AJ5552" s="8"/>
      <c r="AK5552" s="8"/>
      <c r="AL5552" s="8"/>
      <c r="AM5552" s="8"/>
      <c r="AN5552" s="8"/>
      <c r="AO5552" s="8"/>
      <c r="AP5552" s="15"/>
      <c r="AQ5552" s="15"/>
      <c r="AR5552" s="15"/>
      <c r="AS5552" s="15"/>
      <c r="AT5552" s="15"/>
      <c r="AU5552" s="15"/>
      <c r="AV5552" s="15"/>
      <c r="AW5552" s="15"/>
      <c r="AX5552" s="15"/>
      <c r="AY5552" s="15"/>
      <c r="AZ5552" s="10"/>
      <c r="BA5552" s="10"/>
    </row>
    <row r="5553" spans="1:53" ht="15" customHeight="1" x14ac:dyDescent="0.2">
      <c r="A5553" s="1"/>
      <c r="B5553" s="26">
        <v>9</v>
      </c>
      <c r="C5553" s="303"/>
      <c r="D5553" s="18"/>
      <c r="E5553" s="14"/>
      <c r="F5553" s="14"/>
      <c r="G5553" s="14"/>
      <c r="H5553" s="14"/>
      <c r="I5553" s="14"/>
      <c r="J5553" s="14"/>
      <c r="K5553" s="14"/>
      <c r="L5553" s="14"/>
      <c r="M5553" s="14"/>
      <c r="N5553" s="14"/>
      <c r="O5553" s="14"/>
      <c r="P5553" s="14"/>
      <c r="Q5553" s="14"/>
      <c r="R5553" s="4"/>
      <c r="S5553" s="4"/>
      <c r="T5553" s="4"/>
      <c r="U5553" s="4"/>
      <c r="V5553" s="4"/>
      <c r="W5553" s="4"/>
      <c r="X5553" s="4"/>
      <c r="Y5553" s="4"/>
      <c r="Z5553" s="4"/>
      <c r="AA5553" s="4"/>
      <c r="AB5553" s="8"/>
      <c r="AC5553" s="8"/>
      <c r="AD5553" s="8"/>
      <c r="AE5553" s="8"/>
      <c r="AF5553" s="8"/>
      <c r="AG5553" s="8"/>
      <c r="AH5553" s="8"/>
      <c r="AI5553" s="8"/>
      <c r="AJ5553" s="8"/>
      <c r="AK5553" s="8"/>
      <c r="AL5553" s="8"/>
      <c r="AM5553" s="8"/>
      <c r="AN5553" s="8"/>
      <c r="AO5553" s="8"/>
      <c r="AP5553" s="15"/>
      <c r="AQ5553" s="15"/>
      <c r="AR5553" s="15"/>
      <c r="AS5553" s="15"/>
      <c r="AT5553" s="15"/>
      <c r="AU5553" s="15"/>
      <c r="AV5553" s="15"/>
      <c r="AW5553" s="15"/>
      <c r="AX5553" s="15"/>
      <c r="AY5553" s="15"/>
      <c r="AZ5553" s="10"/>
      <c r="BA5553" s="10"/>
    </row>
    <row r="5554" spans="1:53" ht="15" customHeight="1" x14ac:dyDescent="0.2">
      <c r="A5554" s="1"/>
      <c r="B5554" s="24"/>
      <c r="C5554" s="303"/>
      <c r="D5554" s="18"/>
      <c r="E5554" s="14"/>
      <c r="F5554" s="14"/>
      <c r="G5554" s="14"/>
      <c r="H5554" s="14"/>
      <c r="I5554" s="14"/>
      <c r="J5554" s="14"/>
      <c r="K5554" s="14"/>
      <c r="L5554" s="14"/>
      <c r="M5554" s="14"/>
      <c r="N5554" s="14"/>
      <c r="O5554" s="14"/>
      <c r="P5554" s="14"/>
      <c r="Q5554" s="14"/>
      <c r="R5554" s="4"/>
      <c r="S5554" s="4"/>
      <c r="T5554" s="4"/>
      <c r="U5554" s="4"/>
      <c r="V5554" s="4"/>
      <c r="W5554" s="4"/>
      <c r="X5554" s="4"/>
      <c r="Y5554" s="4"/>
      <c r="Z5554" s="4"/>
      <c r="AA5554" s="4"/>
      <c r="AB5554" s="8"/>
      <c r="AC5554" s="28"/>
      <c r="AD5554" s="8"/>
      <c r="AE5554" s="8"/>
      <c r="AF5554" s="8"/>
      <c r="AG5554" s="8"/>
      <c r="AH5554" s="8"/>
      <c r="AI5554" s="8"/>
      <c r="AJ5554" s="8"/>
      <c r="AK5554" s="8"/>
      <c r="AL5554" s="8"/>
      <c r="AM5554" s="8"/>
      <c r="AN5554" s="8"/>
      <c r="AO5554" s="8"/>
      <c r="AP5554" s="15"/>
      <c r="AQ5554" s="15"/>
      <c r="AR5554" s="15"/>
      <c r="AS5554" s="15"/>
      <c r="AT5554" s="15"/>
      <c r="AU5554" s="15"/>
      <c r="AV5554" s="15"/>
      <c r="AW5554" s="15"/>
      <c r="AX5554" s="15"/>
      <c r="AY5554" s="15"/>
      <c r="AZ5554" s="10"/>
      <c r="BA5554" s="10"/>
    </row>
    <row r="5555" spans="1:53" ht="15" customHeight="1" x14ac:dyDescent="0.2">
      <c r="A5555" s="22"/>
      <c r="B5555" s="29">
        <v>10</v>
      </c>
      <c r="C5555" s="303"/>
      <c r="D5555" s="18"/>
      <c r="E5555" s="14"/>
      <c r="F5555" s="14"/>
      <c r="G5555" s="14"/>
      <c r="H5555" s="14"/>
      <c r="I5555" s="14"/>
      <c r="J5555" s="14"/>
      <c r="K5555" s="14"/>
      <c r="L5555" s="14"/>
      <c r="M5555" s="14"/>
      <c r="N5555" s="14"/>
      <c r="O5555" s="14"/>
      <c r="P5555" s="14"/>
      <c r="Q5555" s="14"/>
      <c r="R5555" s="4"/>
      <c r="S5555" s="4"/>
      <c r="T5555" s="4"/>
      <c r="U5555" s="4"/>
      <c r="V5555" s="4"/>
      <c r="W5555" s="4"/>
      <c r="X5555" s="4"/>
      <c r="Y5555" s="4"/>
      <c r="Z5555" s="4"/>
      <c r="AA5555" s="4"/>
      <c r="AB5555" s="8"/>
      <c r="AC5555" s="8"/>
      <c r="AD5555" s="8"/>
      <c r="AE5555" s="8"/>
      <c r="AF5555" s="8"/>
      <c r="AG5555" s="8"/>
      <c r="AH5555" s="8"/>
      <c r="AI5555" s="8"/>
      <c r="AJ5555" s="8"/>
      <c r="AK5555" s="8"/>
      <c r="AL5555" s="8"/>
      <c r="AM5555" s="8"/>
      <c r="AN5555" s="8"/>
      <c r="AO5555" s="8"/>
      <c r="AP5555" s="15"/>
      <c r="AQ5555" s="15"/>
      <c r="AR5555" s="15"/>
      <c r="AS5555" s="15"/>
      <c r="AT5555" s="15"/>
      <c r="AU5555" s="15"/>
      <c r="AV5555" s="15"/>
      <c r="AW5555" s="15"/>
      <c r="AX5555" s="15"/>
      <c r="AY5555" s="15"/>
      <c r="AZ5555" s="10"/>
      <c r="BA5555" s="10"/>
    </row>
    <row r="5556" spans="1:53" ht="15" customHeight="1" x14ac:dyDescent="0.2">
      <c r="A5556" s="1"/>
      <c r="B5556" s="30">
        <v>11</v>
      </c>
      <c r="C5556" s="303"/>
      <c r="D5556" s="18"/>
      <c r="E5556" s="14"/>
      <c r="F5556" s="14"/>
      <c r="G5556" s="14"/>
      <c r="H5556" s="14"/>
      <c r="I5556" s="14"/>
      <c r="J5556" s="14"/>
      <c r="K5556" s="14"/>
      <c r="L5556" s="14"/>
      <c r="M5556" s="14"/>
      <c r="N5556" s="14"/>
      <c r="O5556" s="14"/>
      <c r="P5556" s="14"/>
      <c r="Q5556" s="14"/>
      <c r="R5556" s="4"/>
      <c r="S5556" s="4"/>
      <c r="T5556" s="4"/>
      <c r="U5556" s="4"/>
      <c r="V5556" s="4"/>
      <c r="W5556" s="4"/>
      <c r="X5556" s="4"/>
      <c r="Y5556" s="4"/>
      <c r="Z5556" s="4"/>
      <c r="AA5556" s="4"/>
      <c r="AB5556" s="8"/>
      <c r="AC5556" s="8"/>
      <c r="AD5556" s="8"/>
      <c r="AE5556" s="8"/>
      <c r="AF5556" s="8"/>
      <c r="AG5556" s="8"/>
      <c r="AH5556" s="8"/>
      <c r="AI5556" s="8"/>
      <c r="AJ5556" s="8"/>
      <c r="AK5556" s="8"/>
      <c r="AL5556" s="8"/>
      <c r="AM5556" s="8"/>
      <c r="AN5556" s="8"/>
      <c r="AO5556" s="8"/>
      <c r="AP5556" s="15"/>
      <c r="AQ5556" s="15"/>
      <c r="AR5556" s="15"/>
      <c r="AS5556" s="15"/>
      <c r="AT5556" s="15"/>
      <c r="AU5556" s="15"/>
      <c r="AV5556" s="15"/>
      <c r="AW5556" s="15"/>
      <c r="AX5556" s="15"/>
      <c r="AY5556" s="15"/>
      <c r="AZ5556" s="10"/>
      <c r="BA5556" s="10"/>
    </row>
    <row r="5557" spans="1:53" ht="15" customHeight="1" x14ac:dyDescent="0.2">
      <c r="A5557" s="1"/>
      <c r="B5557" s="31">
        <v>12</v>
      </c>
      <c r="C5557" s="293" t="s">
        <v>75</v>
      </c>
      <c r="D5557" s="18"/>
      <c r="E5557" s="14"/>
      <c r="F5557" s="14"/>
      <c r="G5557" s="14"/>
      <c r="H5557" s="14"/>
      <c r="I5557" s="14"/>
      <c r="J5557" s="14"/>
      <c r="K5557" s="14">
        <v>1</v>
      </c>
      <c r="L5557" s="14"/>
      <c r="M5557" s="14"/>
      <c r="N5557" s="14"/>
      <c r="O5557" s="14"/>
      <c r="P5557" s="14"/>
      <c r="Q5557" s="14"/>
      <c r="R5557" s="4"/>
      <c r="S5557" s="4"/>
      <c r="T5557" s="4"/>
      <c r="U5557" s="4"/>
      <c r="V5557" s="4"/>
      <c r="W5557" s="4"/>
      <c r="X5557" s="4"/>
      <c r="Y5557" s="4"/>
      <c r="Z5557" s="4"/>
      <c r="AA5557" s="4"/>
      <c r="AB5557" s="8"/>
      <c r="AC5557" s="8"/>
      <c r="AD5557" s="8"/>
      <c r="AE5557" s="8"/>
      <c r="AF5557" s="8"/>
      <c r="AG5557" s="8"/>
      <c r="AH5557" s="8"/>
      <c r="AI5557" s="8"/>
      <c r="AJ5557" s="8"/>
      <c r="AK5557" s="8"/>
      <c r="AL5557" s="8"/>
      <c r="AM5557" s="8"/>
      <c r="AN5557" s="8"/>
      <c r="AO5557" s="8"/>
      <c r="AP5557" s="15"/>
      <c r="AQ5557" s="15"/>
      <c r="AR5557" s="15"/>
      <c r="AS5557" s="15"/>
      <c r="AT5557" s="9"/>
      <c r="AU5557" s="15"/>
      <c r="AV5557" s="15"/>
      <c r="AW5557" s="15"/>
      <c r="AX5557" s="15"/>
      <c r="AY5557" s="15"/>
      <c r="AZ5557" s="10"/>
      <c r="BA5557" s="10"/>
    </row>
    <row r="5558" spans="1:53" ht="15" customHeight="1" x14ac:dyDescent="0.2">
      <c r="A5558" s="1"/>
      <c r="B5558" s="31">
        <v>13</v>
      </c>
      <c r="C5558" s="303" t="s">
        <v>61</v>
      </c>
      <c r="D5558" s="18"/>
      <c r="E5558" s="14"/>
      <c r="F5558" s="14"/>
      <c r="G5558" s="14"/>
      <c r="H5558" s="14"/>
      <c r="I5558" s="14"/>
      <c r="J5558" s="14"/>
      <c r="K5558" s="14"/>
      <c r="L5558" s="14"/>
      <c r="M5558" s="14"/>
      <c r="N5558" s="14"/>
      <c r="O5558" s="14"/>
      <c r="P5558" s="14"/>
      <c r="Q5558" s="14"/>
      <c r="R5558" s="4"/>
      <c r="S5558" s="4"/>
      <c r="T5558" s="4"/>
      <c r="U5558" s="4"/>
      <c r="V5558" s="4"/>
      <c r="W5558" s="4"/>
      <c r="X5558" s="4"/>
      <c r="Y5558" s="4"/>
      <c r="Z5558" s="4"/>
      <c r="AA5558" s="4"/>
      <c r="AB5558" s="8"/>
      <c r="AC5558" s="8"/>
      <c r="AD5558" s="8"/>
      <c r="AE5558" s="8"/>
      <c r="AF5558" s="8"/>
      <c r="AG5558" s="8"/>
      <c r="AH5558" s="8"/>
      <c r="AI5558" s="8"/>
      <c r="AJ5558" s="8"/>
      <c r="AK5558" s="8"/>
      <c r="AL5558" s="8"/>
      <c r="AM5558" s="8"/>
      <c r="AN5558" s="8"/>
      <c r="AO5558" s="8"/>
      <c r="AP5558" s="15"/>
      <c r="AQ5558" s="15"/>
      <c r="AR5558" s="15"/>
      <c r="AS5558" s="15"/>
      <c r="AT5558" s="15"/>
      <c r="AU5558" s="15"/>
      <c r="AV5558" s="15"/>
      <c r="AW5558" s="15"/>
      <c r="AX5558" s="15"/>
      <c r="AY5558" s="15"/>
      <c r="AZ5558" s="10"/>
      <c r="BA5558" s="10"/>
    </row>
    <row r="5559" spans="1:53" ht="15" customHeight="1" x14ac:dyDescent="0.2">
      <c r="A5559" s="1"/>
      <c r="B5559" s="31">
        <v>14</v>
      </c>
      <c r="C5559" s="303" t="s">
        <v>62</v>
      </c>
      <c r="D5559" s="18"/>
      <c r="E5559" s="14"/>
      <c r="F5559" s="14"/>
      <c r="G5559" s="14"/>
      <c r="H5559" s="14"/>
      <c r="I5559" s="14"/>
      <c r="J5559" s="14"/>
      <c r="K5559" s="14"/>
      <c r="L5559" s="14"/>
      <c r="M5559" s="14"/>
      <c r="N5559" s="14"/>
      <c r="O5559" s="14"/>
      <c r="P5559" s="14"/>
      <c r="Q5559" s="14"/>
      <c r="R5559" s="4"/>
      <c r="S5559" s="4"/>
      <c r="T5559" s="4"/>
      <c r="U5559" s="4"/>
      <c r="V5559" s="4"/>
      <c r="W5559" s="4"/>
      <c r="X5559" s="4"/>
      <c r="Y5559" s="4"/>
      <c r="Z5559" s="4"/>
      <c r="AA5559" s="4"/>
      <c r="AB5559" s="8"/>
      <c r="AC5559" s="8"/>
      <c r="AD5559" s="8"/>
      <c r="AE5559" s="8"/>
      <c r="AF5559" s="8"/>
      <c r="AG5559" s="8"/>
      <c r="AH5559" s="8"/>
      <c r="AI5559" s="8"/>
      <c r="AJ5559" s="8"/>
      <c r="AK5559" s="8"/>
      <c r="AL5559" s="8"/>
      <c r="AM5559" s="8"/>
      <c r="AN5559" s="8"/>
      <c r="AO5559" s="8"/>
      <c r="AP5559" s="15"/>
      <c r="AQ5559" s="15"/>
      <c r="AR5559" s="15"/>
      <c r="AS5559" s="15"/>
      <c r="AT5559" s="15"/>
      <c r="AU5559" s="15"/>
      <c r="AV5559" s="15"/>
      <c r="AW5559" s="15"/>
      <c r="AX5559" s="15"/>
      <c r="AY5559" s="15"/>
      <c r="AZ5559" s="10"/>
      <c r="BA5559" s="10"/>
    </row>
    <row r="5560" spans="1:53" ht="15" customHeight="1" x14ac:dyDescent="0.2">
      <c r="A5560" s="1"/>
      <c r="B5560" s="31">
        <v>15</v>
      </c>
      <c r="C5560" s="293" t="s">
        <v>63</v>
      </c>
      <c r="D5560" s="18"/>
      <c r="E5560" s="14"/>
      <c r="F5560" s="14"/>
      <c r="G5560" s="14"/>
      <c r="H5560" s="14"/>
      <c r="I5560" s="14"/>
      <c r="J5560" s="14"/>
      <c r="K5560" s="14">
        <v>1</v>
      </c>
      <c r="L5560" s="14"/>
      <c r="M5560" s="14"/>
      <c r="N5560" s="14"/>
      <c r="O5560" s="14"/>
      <c r="P5560" s="14"/>
      <c r="Q5560" s="14"/>
      <c r="R5560" s="4"/>
      <c r="S5560" s="4"/>
      <c r="T5560" s="4"/>
      <c r="U5560" s="4"/>
      <c r="V5560" s="4"/>
      <c r="W5560" s="4"/>
      <c r="X5560" s="4"/>
      <c r="Y5560" s="4"/>
      <c r="Z5560" s="4"/>
      <c r="AA5560" s="4"/>
      <c r="AB5560" s="8">
        <v>7</v>
      </c>
      <c r="AC5560" s="8"/>
      <c r="AD5560" s="8"/>
      <c r="AE5560" s="8"/>
      <c r="AF5560" s="8"/>
      <c r="AG5560" s="8"/>
      <c r="AH5560" s="8"/>
      <c r="AI5560" s="8"/>
      <c r="AJ5560" s="8"/>
      <c r="AK5560" s="8"/>
      <c r="AL5560" s="8"/>
      <c r="AM5560" s="8"/>
      <c r="AN5560" s="8"/>
      <c r="AO5560" s="8"/>
      <c r="AP5560" s="15"/>
      <c r="AQ5560" s="15"/>
      <c r="AR5560" s="15"/>
      <c r="AS5560" s="15"/>
      <c r="AT5560" s="15"/>
      <c r="AU5560" s="9"/>
      <c r="AV5560" s="15"/>
      <c r="AW5560" s="15"/>
      <c r="AX5560" s="15"/>
      <c r="AY5560" s="15"/>
      <c r="AZ5560" s="10"/>
      <c r="BA5560" s="10"/>
    </row>
    <row r="5561" spans="1:53" ht="15" customHeight="1" x14ac:dyDescent="0.2">
      <c r="A5561" s="1"/>
      <c r="B5561" s="31">
        <v>16</v>
      </c>
      <c r="C5561" s="293" t="s">
        <v>64</v>
      </c>
      <c r="D5561" s="18"/>
      <c r="E5561" s="14"/>
      <c r="F5561" s="14"/>
      <c r="G5561" s="14"/>
      <c r="H5561" s="14"/>
      <c r="I5561" s="14"/>
      <c r="J5561" s="14"/>
      <c r="K5561" s="14">
        <v>1</v>
      </c>
      <c r="L5561" s="14"/>
      <c r="M5561" s="14"/>
      <c r="N5561" s="14"/>
      <c r="O5561" s="14"/>
      <c r="P5561" s="14"/>
      <c r="Q5561" s="14"/>
      <c r="R5561" s="4"/>
      <c r="S5561" s="4"/>
      <c r="T5561" s="4"/>
      <c r="U5561" s="4"/>
      <c r="V5561" s="4"/>
      <c r="W5561" s="4"/>
      <c r="X5561" s="4"/>
      <c r="Y5561" s="4"/>
      <c r="Z5561" s="4"/>
      <c r="AA5561" s="4"/>
      <c r="AB5561" s="8">
        <v>3</v>
      </c>
      <c r="AC5561" s="8"/>
      <c r="AD5561" s="8"/>
      <c r="AE5561" s="8"/>
      <c r="AF5561" s="8"/>
      <c r="AG5561" s="8"/>
      <c r="AH5561" s="8"/>
      <c r="AI5561" s="8"/>
      <c r="AJ5561" s="8"/>
      <c r="AK5561" s="8"/>
      <c r="AL5561" s="8"/>
      <c r="AM5561" s="8"/>
      <c r="AN5561" s="8"/>
      <c r="AO5561" s="8"/>
      <c r="AP5561" s="15"/>
      <c r="AQ5561" s="15"/>
      <c r="AR5561" s="15"/>
      <c r="AS5561" s="15"/>
      <c r="AT5561" s="15"/>
      <c r="AU5561" s="15"/>
      <c r="AV5561" s="15"/>
      <c r="AW5561" s="15"/>
      <c r="AX5561" s="15"/>
      <c r="AY5561" s="15"/>
      <c r="AZ5561" s="10"/>
      <c r="BA5561" s="10"/>
    </row>
    <row r="5562" spans="1:53" ht="15" customHeight="1" x14ac:dyDescent="0.2">
      <c r="A5562" s="1" t="s">
        <v>576</v>
      </c>
      <c r="B5562" s="31">
        <v>17</v>
      </c>
      <c r="C5562" s="327" t="s">
        <v>65</v>
      </c>
      <c r="D5562" s="18">
        <v>6</v>
      </c>
      <c r="E5562" s="14">
        <v>6</v>
      </c>
      <c r="F5562" s="14">
        <v>3</v>
      </c>
      <c r="G5562" s="14">
        <v>3</v>
      </c>
      <c r="H5562" s="14"/>
      <c r="I5562" s="14"/>
      <c r="J5562" s="14"/>
      <c r="K5562" s="14"/>
      <c r="L5562" s="14"/>
      <c r="M5562" s="14"/>
      <c r="N5562" s="14"/>
      <c r="O5562" s="14"/>
      <c r="P5562" s="14"/>
      <c r="Q5562" s="14"/>
      <c r="R5562" s="4"/>
      <c r="S5562" s="4"/>
      <c r="T5562" s="4"/>
      <c r="U5562" s="4"/>
      <c r="V5562" s="4"/>
      <c r="W5562" s="4"/>
      <c r="X5562" s="4"/>
      <c r="Y5562" s="4"/>
      <c r="Z5562" s="4"/>
      <c r="AA5562" s="4"/>
      <c r="AB5562" s="8"/>
      <c r="AC5562" s="8"/>
      <c r="AD5562" s="8"/>
      <c r="AE5562" s="8"/>
      <c r="AF5562" s="8"/>
      <c r="AG5562" s="8"/>
      <c r="AH5562" s="8"/>
      <c r="AI5562" s="8"/>
      <c r="AJ5562" s="8">
        <v>1</v>
      </c>
      <c r="AK5562" s="8">
        <v>2</v>
      </c>
      <c r="AL5562" s="8">
        <v>2</v>
      </c>
      <c r="AM5562" s="8"/>
      <c r="AN5562" s="8"/>
      <c r="AO5562" s="8">
        <v>2</v>
      </c>
      <c r="AP5562" s="15"/>
      <c r="AQ5562" s="15"/>
      <c r="AR5562" s="15"/>
      <c r="AS5562" s="15"/>
      <c r="AT5562" s="15"/>
      <c r="AU5562" s="15"/>
      <c r="AV5562" s="15"/>
      <c r="AW5562" s="15"/>
      <c r="AX5562" s="15"/>
      <c r="AY5562" s="15"/>
      <c r="AZ5562" s="10"/>
      <c r="BA5562" s="10"/>
    </row>
    <row r="5563" spans="1:53" ht="15" customHeight="1" x14ac:dyDescent="0.2">
      <c r="B5563" s="31">
        <v>18</v>
      </c>
      <c r="C5563" s="303" t="s">
        <v>66</v>
      </c>
      <c r="D5563" s="18"/>
      <c r="E5563" s="14"/>
      <c r="F5563" s="14"/>
      <c r="G5563" s="14"/>
      <c r="H5563" s="14"/>
      <c r="I5563" s="14"/>
      <c r="J5563" s="14"/>
      <c r="K5563" s="32"/>
      <c r="L5563" s="14"/>
      <c r="M5563" s="14"/>
      <c r="N5563" s="14"/>
      <c r="O5563" s="14"/>
      <c r="P5563" s="14"/>
      <c r="Q5563" s="14"/>
      <c r="R5563" s="4"/>
      <c r="S5563" s="4"/>
      <c r="T5563" s="4"/>
      <c r="U5563" s="4"/>
      <c r="V5563" s="4"/>
      <c r="W5563" s="4"/>
      <c r="X5563" s="4"/>
      <c r="Y5563" s="4"/>
      <c r="Z5563" s="4"/>
      <c r="AA5563" s="4"/>
      <c r="AB5563" s="8"/>
      <c r="AC5563" s="8"/>
      <c r="AD5563" s="8"/>
      <c r="AE5563" s="8"/>
      <c r="AF5563" s="8"/>
      <c r="AG5563" s="8"/>
      <c r="AH5563" s="8"/>
      <c r="AI5563" s="8"/>
      <c r="AJ5563" s="8"/>
      <c r="AK5563" s="8"/>
      <c r="AL5563" s="8"/>
      <c r="AM5563" s="8"/>
      <c r="AN5563" s="8"/>
      <c r="AO5563" s="8"/>
      <c r="AP5563" s="15"/>
      <c r="AQ5563" s="15"/>
      <c r="AR5563" s="15"/>
      <c r="AS5563" s="15"/>
      <c r="AT5563" s="15"/>
      <c r="AU5563" s="15"/>
      <c r="AV5563" s="15"/>
      <c r="AW5563" s="15"/>
      <c r="AX5563" s="15"/>
      <c r="AY5563" s="15"/>
      <c r="AZ5563" s="10"/>
      <c r="BA5563" s="10"/>
    </row>
    <row r="5564" spans="1:53" ht="15" customHeight="1" x14ac:dyDescent="0.2">
      <c r="A5564" s="329"/>
      <c r="B5564" s="31">
        <v>19</v>
      </c>
      <c r="C5564" s="303" t="s">
        <v>68</v>
      </c>
      <c r="D5564" s="18"/>
      <c r="E5564" s="14"/>
      <c r="F5564" s="14"/>
      <c r="G5564" s="14"/>
      <c r="H5564" s="14"/>
      <c r="I5564" s="14"/>
      <c r="J5564" s="14"/>
      <c r="K5564" s="14"/>
      <c r="L5564" s="14"/>
      <c r="M5564" s="14"/>
      <c r="N5564" s="14"/>
      <c r="O5564" s="14"/>
      <c r="P5564" s="14"/>
      <c r="Q5564" s="14"/>
      <c r="R5564" s="4"/>
      <c r="S5564" s="4"/>
      <c r="T5564" s="4"/>
      <c r="U5564" s="4"/>
      <c r="V5564" s="4"/>
      <c r="W5564" s="4"/>
      <c r="X5564" s="4"/>
      <c r="Y5564" s="4"/>
      <c r="Z5564" s="4"/>
      <c r="AA5564" s="4"/>
      <c r="AB5564" s="8"/>
      <c r="AC5564" s="8"/>
      <c r="AD5564" s="8"/>
      <c r="AE5564" s="8"/>
      <c r="AF5564" s="8"/>
      <c r="AG5564" s="8"/>
      <c r="AH5564" s="8"/>
      <c r="AI5564" s="34"/>
      <c r="AJ5564" s="8"/>
      <c r="AK5564" s="8"/>
      <c r="AL5564" s="8"/>
      <c r="AM5564" s="8"/>
      <c r="AN5564" s="8"/>
      <c r="AO5564" s="8"/>
      <c r="AP5564" s="15"/>
      <c r="AQ5564" s="15"/>
      <c r="AR5564" s="15"/>
      <c r="AS5564" s="15"/>
      <c r="AT5564" s="15"/>
      <c r="AU5564" s="15"/>
      <c r="AV5564" s="15"/>
      <c r="AW5564" s="15"/>
      <c r="AX5564" s="15"/>
      <c r="AY5564" s="15"/>
      <c r="AZ5564" s="10"/>
      <c r="BA5564" s="10"/>
    </row>
    <row r="5565" spans="1:53" ht="15" customHeight="1" x14ac:dyDescent="0.2">
      <c r="A5565" s="1"/>
      <c r="B5565" s="31">
        <v>20</v>
      </c>
      <c r="C5565" s="293" t="s">
        <v>69</v>
      </c>
      <c r="D5565" s="35"/>
      <c r="E5565" s="14"/>
      <c r="F5565" s="14"/>
      <c r="G5565" s="14"/>
      <c r="H5565" s="14"/>
      <c r="I5565" s="14"/>
      <c r="J5565" s="14"/>
      <c r="K5565" s="14">
        <v>1</v>
      </c>
      <c r="L5565" s="14"/>
      <c r="M5565" s="14"/>
      <c r="N5565" s="14"/>
      <c r="O5565" s="14"/>
      <c r="P5565" s="14"/>
      <c r="Q5565" s="14"/>
      <c r="R5565" s="4"/>
      <c r="S5565" s="4"/>
      <c r="T5565" s="4"/>
      <c r="U5565" s="4"/>
      <c r="V5565" s="4"/>
      <c r="W5565" s="4"/>
      <c r="X5565" s="4"/>
      <c r="Y5565" s="4"/>
      <c r="Z5565" s="4"/>
      <c r="AA5565" s="4"/>
      <c r="AB5565" s="8"/>
      <c r="AC5565" s="8"/>
      <c r="AD5565" s="8"/>
      <c r="AE5565" s="8"/>
      <c r="AF5565" s="8"/>
      <c r="AG5565" s="8"/>
      <c r="AH5565" s="8"/>
      <c r="AI5565" s="8"/>
      <c r="AJ5565" s="8"/>
      <c r="AK5565" s="8"/>
      <c r="AL5565" s="8"/>
      <c r="AM5565" s="8"/>
      <c r="AN5565" s="8"/>
      <c r="AO5565" s="8"/>
      <c r="AP5565" s="15"/>
      <c r="AQ5565" s="15"/>
      <c r="AR5565" s="15"/>
      <c r="AS5565" s="15"/>
      <c r="AT5565" s="15"/>
      <c r="AU5565" s="15"/>
      <c r="AV5565" s="15"/>
      <c r="AW5565" s="15"/>
      <c r="AX5565" s="15"/>
      <c r="AY5565" s="15"/>
      <c r="AZ5565" s="10"/>
      <c r="BA5565" s="10"/>
    </row>
    <row r="5566" spans="1:53" ht="15" customHeight="1" x14ac:dyDescent="0.2">
      <c r="A5566" s="1"/>
      <c r="B5566" s="31">
        <v>21</v>
      </c>
      <c r="C5566" s="303" t="s">
        <v>70</v>
      </c>
      <c r="D5566" s="18"/>
      <c r="E5566" s="14"/>
      <c r="F5566" s="14"/>
      <c r="G5566" s="14"/>
      <c r="H5566" s="14"/>
      <c r="I5566" s="14"/>
      <c r="J5566" s="14"/>
      <c r="K5566" s="14"/>
      <c r="L5566" s="14"/>
      <c r="M5566" s="14"/>
      <c r="N5566" s="14"/>
      <c r="O5566" s="14"/>
      <c r="P5566" s="14"/>
      <c r="Q5566" s="14"/>
      <c r="R5566" s="4"/>
      <c r="S5566" s="4"/>
      <c r="T5566" s="4"/>
      <c r="U5566" s="4"/>
      <c r="V5566" s="4"/>
      <c r="W5566" s="4"/>
      <c r="X5566" s="4"/>
      <c r="Y5566" s="4"/>
      <c r="Z5566" s="4"/>
      <c r="AA5566" s="4"/>
      <c r="AB5566" s="8"/>
      <c r="AC5566" s="8"/>
      <c r="AD5566" s="8"/>
      <c r="AE5566" s="8"/>
      <c r="AF5566" s="8"/>
      <c r="AG5566" s="8"/>
      <c r="AH5566" s="8"/>
      <c r="AI5566" s="8"/>
      <c r="AJ5566" s="8"/>
      <c r="AK5566" s="8"/>
      <c r="AL5566" s="8"/>
      <c r="AM5566" s="8"/>
      <c r="AN5566" s="8"/>
      <c r="AO5566" s="8"/>
      <c r="AP5566" s="15"/>
      <c r="AQ5566" s="15"/>
      <c r="AR5566" s="15"/>
      <c r="AS5566" s="15"/>
      <c r="AT5566" s="15"/>
      <c r="AU5566" s="15"/>
      <c r="AV5566" s="15"/>
      <c r="AW5566" s="15"/>
      <c r="AX5566" s="15"/>
      <c r="AY5566" s="15"/>
      <c r="AZ5566" s="10"/>
      <c r="BA5566" s="10"/>
    </row>
    <row r="5567" spans="1:53" ht="15" customHeight="1" x14ac:dyDescent="0.2">
      <c r="A5567" s="1"/>
      <c r="B5567" s="31">
        <v>22</v>
      </c>
      <c r="C5567" s="303" t="s">
        <v>71</v>
      </c>
      <c r="D5567" s="18"/>
      <c r="E5567" s="14"/>
      <c r="F5567" s="14"/>
      <c r="G5567" s="14"/>
      <c r="H5567" s="14"/>
      <c r="I5567" s="14"/>
      <c r="J5567" s="14"/>
      <c r="K5567" s="14"/>
      <c r="L5567" s="14"/>
      <c r="M5567" s="14"/>
      <c r="N5567" s="14"/>
      <c r="O5567" s="14"/>
      <c r="P5567" s="14"/>
      <c r="Q5567" s="14"/>
      <c r="R5567" s="4"/>
      <c r="S5567" s="4"/>
      <c r="T5567" s="4"/>
      <c r="U5567" s="4"/>
      <c r="V5567" s="4"/>
      <c r="W5567" s="4"/>
      <c r="X5567" s="4"/>
      <c r="Y5567" s="4"/>
      <c r="Z5567" s="4"/>
      <c r="AA5567" s="4"/>
      <c r="AB5567" s="8"/>
      <c r="AC5567" s="8"/>
      <c r="AD5567" s="8"/>
      <c r="AE5567" s="8"/>
      <c r="AF5567" s="8"/>
      <c r="AG5567" s="8"/>
      <c r="AH5567" s="8"/>
      <c r="AI5567" s="8"/>
      <c r="AJ5567" s="8"/>
      <c r="AK5567" s="8"/>
      <c r="AL5567" s="8"/>
      <c r="AM5567" s="8"/>
      <c r="AN5567" s="8"/>
      <c r="AO5567" s="8"/>
      <c r="AP5567" s="15"/>
      <c r="AQ5567" s="15"/>
      <c r="AR5567" s="15"/>
      <c r="AS5567" s="15"/>
      <c r="AT5567" s="15"/>
      <c r="AU5567" s="15"/>
      <c r="AV5567" s="15"/>
      <c r="AW5567" s="15"/>
      <c r="AX5567" s="15"/>
      <c r="AY5567" s="15"/>
      <c r="AZ5567" s="10"/>
      <c r="BA5567" s="10"/>
    </row>
    <row r="5568" spans="1:53" ht="15" customHeight="1" x14ac:dyDescent="0.2">
      <c r="A5568" s="1"/>
      <c r="B5568" s="31">
        <v>23</v>
      </c>
      <c r="C5568" s="293" t="s">
        <v>72</v>
      </c>
      <c r="D5568" s="18">
        <v>3</v>
      </c>
      <c r="E5568" s="14"/>
      <c r="F5568" s="14"/>
      <c r="G5568" s="14"/>
      <c r="H5568" s="14"/>
      <c r="I5568" s="14"/>
      <c r="J5568" s="14"/>
      <c r="K5568" s="14"/>
      <c r="L5568" s="14">
        <v>3</v>
      </c>
      <c r="M5568" s="36"/>
      <c r="N5568" s="14"/>
      <c r="O5568" s="14"/>
      <c r="P5568" s="14"/>
      <c r="Q5568" s="14"/>
      <c r="R5568" s="4"/>
      <c r="S5568" s="4"/>
      <c r="T5568" s="4"/>
      <c r="U5568" s="4"/>
      <c r="V5568" s="4"/>
      <c r="W5568" s="4"/>
      <c r="X5568" s="4"/>
      <c r="Y5568" s="4"/>
      <c r="Z5568" s="4"/>
      <c r="AA5568" s="4"/>
      <c r="AB5568" s="8"/>
      <c r="AC5568" s="8"/>
      <c r="AD5568" s="8"/>
      <c r="AE5568" s="8"/>
      <c r="AF5568" s="8"/>
      <c r="AG5568" s="8"/>
      <c r="AH5568" s="8"/>
      <c r="AI5568" s="8"/>
      <c r="AJ5568" s="8"/>
      <c r="AK5568" s="8"/>
      <c r="AL5568" s="8"/>
      <c r="AM5568" s="8"/>
      <c r="AN5568" s="8"/>
      <c r="AO5568" s="8"/>
      <c r="AP5568" s="15"/>
      <c r="AQ5568" s="15"/>
      <c r="AR5568" s="15"/>
      <c r="AS5568" s="15"/>
      <c r="AT5568" s="15"/>
      <c r="AU5568" s="15"/>
      <c r="AV5568" s="15"/>
      <c r="AW5568" s="15"/>
      <c r="AX5568" s="15"/>
      <c r="AY5568" s="15"/>
      <c r="AZ5568" s="10"/>
      <c r="BA5568" s="10"/>
    </row>
    <row r="5569" spans="1:53" ht="15" customHeight="1" x14ac:dyDescent="0.2">
      <c r="A5569" s="1"/>
      <c r="B5569" s="31">
        <v>24</v>
      </c>
      <c r="C5569" s="293" t="s">
        <v>73</v>
      </c>
      <c r="D5569" s="18">
        <v>4</v>
      </c>
      <c r="E5569" s="14">
        <v>4</v>
      </c>
      <c r="F5569" s="14"/>
      <c r="G5569" s="14"/>
      <c r="H5569" s="14"/>
      <c r="I5569" s="14"/>
      <c r="J5569" s="14"/>
      <c r="K5569" s="14">
        <v>1</v>
      </c>
      <c r="L5569" s="14"/>
      <c r="M5569" s="14"/>
      <c r="N5569" s="14"/>
      <c r="O5569" s="14"/>
      <c r="P5569" s="14"/>
      <c r="Q5569" s="14"/>
      <c r="R5569" s="4"/>
      <c r="S5569" s="4"/>
      <c r="T5569" s="4"/>
      <c r="U5569" s="4"/>
      <c r="V5569" s="4"/>
      <c r="W5569" s="4"/>
      <c r="X5569" s="4"/>
      <c r="Y5569" s="4"/>
      <c r="Z5569" s="4"/>
      <c r="AA5569" s="4"/>
      <c r="AB5569" s="8">
        <v>3</v>
      </c>
      <c r="AC5569" s="8"/>
      <c r="AD5569" s="8"/>
      <c r="AE5569" s="8"/>
      <c r="AF5569" s="8"/>
      <c r="AG5569" s="8"/>
      <c r="AH5569" s="8"/>
      <c r="AI5569" s="8"/>
      <c r="AJ5569" s="8"/>
      <c r="AK5569" s="8"/>
      <c r="AL5569" s="8">
        <v>3</v>
      </c>
      <c r="AM5569" s="8"/>
      <c r="AN5569" s="8"/>
      <c r="AO5569" s="8"/>
      <c r="AP5569" s="15"/>
      <c r="AQ5569" s="15"/>
      <c r="AR5569" s="15"/>
      <c r="AS5569" s="15"/>
      <c r="AT5569" s="15"/>
      <c r="AU5569" s="15"/>
      <c r="AV5569" s="15"/>
      <c r="AW5569" s="15"/>
      <c r="AX5569" s="15"/>
      <c r="AY5569" s="15"/>
      <c r="AZ5569" s="10"/>
      <c r="BA5569" s="10"/>
    </row>
    <row r="5570" spans="1:53" ht="15" customHeight="1" x14ac:dyDescent="0.2">
      <c r="A5570" s="1"/>
      <c r="B5570" s="31">
        <v>25</v>
      </c>
      <c r="C5570" s="303" t="s">
        <v>74</v>
      </c>
      <c r="D5570" s="18"/>
      <c r="E5570" s="14"/>
      <c r="F5570" s="14"/>
      <c r="G5570" s="14"/>
      <c r="H5570" s="14"/>
      <c r="I5570" s="14"/>
      <c r="J5570" s="14"/>
      <c r="K5570" s="14"/>
      <c r="L5570" s="14"/>
      <c r="M5570" s="14"/>
      <c r="N5570" s="14"/>
      <c r="O5570" s="14"/>
      <c r="P5570" s="14"/>
      <c r="Q5570" s="14"/>
      <c r="R5570" s="4"/>
      <c r="S5570" s="4"/>
      <c r="T5570" s="4"/>
      <c r="U5570" s="4"/>
      <c r="V5570" s="4"/>
      <c r="W5570" s="4"/>
      <c r="X5570" s="4"/>
      <c r="Y5570" s="4"/>
      <c r="Z5570" s="4"/>
      <c r="AA5570" s="4"/>
      <c r="AB5570" s="8"/>
      <c r="AC5570" s="8"/>
      <c r="AD5570" s="8"/>
      <c r="AE5570" s="8"/>
      <c r="AF5570" s="8"/>
      <c r="AG5570" s="8"/>
      <c r="AH5570" s="8"/>
      <c r="AI5570" s="8"/>
      <c r="AJ5570" s="8"/>
      <c r="AK5570" s="8"/>
      <c r="AL5570" s="8"/>
      <c r="AM5570" s="8"/>
      <c r="AN5570" s="8"/>
      <c r="AO5570" s="8"/>
      <c r="AP5570" s="15"/>
      <c r="AQ5570" s="15"/>
      <c r="AR5570" s="15"/>
      <c r="AS5570" s="15"/>
      <c r="AT5570" s="15"/>
      <c r="AU5570" s="15"/>
      <c r="AV5570" s="15"/>
      <c r="AW5570" s="15"/>
      <c r="AX5570" s="15"/>
      <c r="AY5570" s="15"/>
      <c r="AZ5570" s="10"/>
      <c r="BA5570" s="10"/>
    </row>
    <row r="5571" spans="1:53" ht="15" customHeight="1" x14ac:dyDescent="0.2">
      <c r="A5571" s="1"/>
      <c r="B5571" s="31">
        <v>26</v>
      </c>
      <c r="C5571" s="303" t="s">
        <v>75</v>
      </c>
      <c r="D5571" s="18"/>
      <c r="E5571" s="14"/>
      <c r="F5571" s="14"/>
      <c r="G5571" s="14"/>
      <c r="H5571" s="14"/>
      <c r="I5571" s="14"/>
      <c r="J5571" s="14"/>
      <c r="K5571" s="14"/>
      <c r="L5571" s="14"/>
      <c r="M5571" s="14"/>
      <c r="N5571" s="14"/>
      <c r="O5571" s="14"/>
      <c r="P5571" s="14"/>
      <c r="Q5571" s="14"/>
      <c r="R5571" s="4"/>
      <c r="S5571" s="4"/>
      <c r="T5571" s="4"/>
      <c r="U5571" s="4"/>
      <c r="V5571" s="4"/>
      <c r="W5571" s="4"/>
      <c r="X5571" s="4"/>
      <c r="Y5571" s="4"/>
      <c r="Z5571" s="4"/>
      <c r="AA5571" s="4"/>
      <c r="AB5571" s="8"/>
      <c r="AC5571" s="8"/>
      <c r="AD5571" s="8"/>
      <c r="AE5571" s="8"/>
      <c r="AF5571" s="8"/>
      <c r="AG5571" s="8"/>
      <c r="AH5571" s="8"/>
      <c r="AI5571" s="8"/>
      <c r="AJ5571" s="8"/>
      <c r="AK5571" s="8"/>
      <c r="AL5571" s="8"/>
      <c r="AM5571" s="8"/>
      <c r="AN5571" s="8"/>
      <c r="AO5571" s="8"/>
      <c r="AP5571" s="15"/>
      <c r="AQ5571" s="15"/>
      <c r="AR5571" s="15"/>
      <c r="AS5571" s="15"/>
      <c r="AT5571" s="15"/>
      <c r="AU5571" s="15"/>
      <c r="AV5571" s="15"/>
      <c r="AW5571" s="15"/>
      <c r="AX5571" s="15"/>
      <c r="AY5571" s="15"/>
      <c r="AZ5571" s="10"/>
      <c r="BA5571" s="10"/>
    </row>
    <row r="5572" spans="1:53" ht="15" customHeight="1" x14ac:dyDescent="0.2">
      <c r="A5572" s="1"/>
      <c r="B5572" s="31">
        <v>27</v>
      </c>
      <c r="C5572" s="303" t="s">
        <v>76</v>
      </c>
      <c r="D5572" s="18"/>
      <c r="E5572" s="14"/>
      <c r="F5572" s="14"/>
      <c r="G5572" s="14"/>
      <c r="H5572" s="14"/>
      <c r="I5572" s="14"/>
      <c r="J5572" s="14"/>
      <c r="K5572" s="14"/>
      <c r="L5572" s="14"/>
      <c r="M5572" s="14"/>
      <c r="N5572" s="14"/>
      <c r="O5572" s="14"/>
      <c r="P5572" s="14"/>
      <c r="Q5572" s="14"/>
      <c r="R5572" s="4"/>
      <c r="S5572" s="4"/>
      <c r="T5572" s="4"/>
      <c r="U5572" s="4"/>
      <c r="V5572" s="4"/>
      <c r="W5572" s="4"/>
      <c r="X5572" s="4"/>
      <c r="Y5572" s="4"/>
      <c r="Z5572" s="4"/>
      <c r="AA5572" s="4"/>
      <c r="AB5572" s="8"/>
      <c r="AC5572" s="8"/>
      <c r="AD5572" s="8"/>
      <c r="AE5572" s="8"/>
      <c r="AF5572" s="8"/>
      <c r="AG5572" s="8"/>
      <c r="AH5572" s="8"/>
      <c r="AI5572" s="8"/>
      <c r="AJ5572" s="8"/>
      <c r="AK5572" s="8"/>
      <c r="AL5572" s="8"/>
      <c r="AM5572" s="8"/>
      <c r="AN5572" s="8"/>
      <c r="AO5572" s="8"/>
      <c r="AP5572" s="15"/>
      <c r="AQ5572" s="15"/>
      <c r="AR5572" s="15"/>
      <c r="AS5572" s="15"/>
      <c r="AT5572" s="15"/>
      <c r="AU5572" s="15"/>
      <c r="AV5572" s="15"/>
      <c r="AW5572" s="15"/>
      <c r="AX5572" s="15"/>
      <c r="AY5572" s="15"/>
      <c r="AZ5572" s="10"/>
      <c r="BA5572" s="10"/>
    </row>
    <row r="5573" spans="1:53" ht="15" customHeight="1" x14ac:dyDescent="0.2">
      <c r="A5573" s="1"/>
      <c r="B5573" s="31">
        <v>28</v>
      </c>
      <c r="C5573" s="293" t="s">
        <v>77</v>
      </c>
      <c r="D5573" s="18">
        <v>4</v>
      </c>
      <c r="E5573" s="14">
        <v>4</v>
      </c>
      <c r="F5573" s="14"/>
      <c r="G5573" s="14"/>
      <c r="H5573" s="14"/>
      <c r="I5573" s="14"/>
      <c r="J5573" s="14"/>
      <c r="K5573" s="14"/>
      <c r="L5573" s="14"/>
      <c r="M5573" s="14"/>
      <c r="N5573" s="14"/>
      <c r="O5573" s="14"/>
      <c r="P5573" s="14"/>
      <c r="Q5573" s="14"/>
      <c r="R5573" s="4"/>
      <c r="S5573" s="4"/>
      <c r="T5573" s="4"/>
      <c r="U5573" s="4"/>
      <c r="V5573" s="4"/>
      <c r="W5573" s="4"/>
      <c r="X5573" s="4"/>
      <c r="Y5573" s="4"/>
      <c r="Z5573" s="4"/>
      <c r="AA5573" s="4"/>
      <c r="AB5573" s="8">
        <v>4</v>
      </c>
      <c r="AC5573" s="8"/>
      <c r="AD5573" s="8"/>
      <c r="AE5573" s="8"/>
      <c r="AF5573" s="8"/>
      <c r="AG5573" s="8"/>
      <c r="AH5573" s="8"/>
      <c r="AI5573" s="8"/>
      <c r="AJ5573" s="8"/>
      <c r="AK5573" s="8"/>
      <c r="AL5573" s="8"/>
      <c r="AM5573" s="8"/>
      <c r="AN5573" s="8"/>
      <c r="AO5573" s="8"/>
      <c r="AP5573" s="15"/>
      <c r="AQ5573" s="15"/>
      <c r="AR5573" s="15"/>
      <c r="AS5573" s="15"/>
      <c r="AT5573" s="15"/>
      <c r="AU5573" s="15"/>
      <c r="AV5573" s="15"/>
      <c r="AW5573" s="15"/>
      <c r="AX5573" s="15"/>
      <c r="AY5573" s="15"/>
      <c r="AZ5573" s="10"/>
      <c r="BA5573" s="10"/>
    </row>
    <row r="5574" spans="1:53" ht="15" customHeight="1" x14ac:dyDescent="0.2">
      <c r="A5574" s="1"/>
      <c r="B5574" s="31">
        <v>29</v>
      </c>
      <c r="C5574" s="303" t="s">
        <v>78</v>
      </c>
      <c r="D5574" s="18"/>
      <c r="E5574" s="14"/>
      <c r="F5574" s="14"/>
      <c r="G5574" s="14"/>
      <c r="H5574" s="14"/>
      <c r="I5574" s="14"/>
      <c r="J5574" s="14"/>
      <c r="K5574" s="14"/>
      <c r="L5574" s="14"/>
      <c r="M5574" s="14"/>
      <c r="N5574" s="14"/>
      <c r="O5574" s="14"/>
      <c r="P5574" s="14"/>
      <c r="Q5574" s="14"/>
      <c r="R5574" s="4"/>
      <c r="S5574" s="4"/>
      <c r="T5574" s="4"/>
      <c r="U5574" s="4"/>
      <c r="V5574" s="4"/>
      <c r="W5574" s="4"/>
      <c r="X5574" s="4"/>
      <c r="Y5574" s="4"/>
      <c r="Z5574" s="4"/>
      <c r="AA5574" s="4"/>
      <c r="AB5574" s="8"/>
      <c r="AC5574" s="8"/>
      <c r="AD5574" s="8"/>
      <c r="AE5574" s="8"/>
      <c r="AF5574" s="8"/>
      <c r="AG5574" s="8"/>
      <c r="AH5574" s="8"/>
      <c r="AI5574" s="8"/>
      <c r="AJ5574" s="8"/>
      <c r="AK5574" s="8"/>
      <c r="AL5574" s="8"/>
      <c r="AM5574" s="8"/>
      <c r="AN5574" s="8"/>
      <c r="AO5574" s="8"/>
      <c r="AP5574" s="15"/>
      <c r="AQ5574" s="15"/>
      <c r="AR5574" s="15"/>
      <c r="AS5574" s="15"/>
      <c r="AT5574" s="15"/>
      <c r="AU5574" s="15"/>
      <c r="AV5574" s="15"/>
      <c r="AW5574" s="15"/>
      <c r="AX5574" s="15"/>
      <c r="AY5574" s="15"/>
      <c r="AZ5574" s="10"/>
      <c r="BA5574" s="10"/>
    </row>
    <row r="5575" spans="1:53" ht="15" customHeight="1" x14ac:dyDescent="0.2">
      <c r="A5575" s="1"/>
      <c r="B5575" s="37"/>
      <c r="C5575" s="303" t="s">
        <v>529</v>
      </c>
      <c r="D5575" s="18"/>
      <c r="E5575" s="14"/>
      <c r="F5575" s="14"/>
      <c r="G5575" s="14"/>
      <c r="H5575" s="14"/>
      <c r="I5575" s="14"/>
      <c r="J5575" s="14"/>
      <c r="K5575" s="14"/>
      <c r="L5575" s="14"/>
      <c r="M5575" s="14"/>
      <c r="N5575" s="14"/>
      <c r="O5575" s="14"/>
      <c r="P5575" s="14"/>
      <c r="Q5575" s="14"/>
      <c r="R5575" s="4"/>
      <c r="S5575" s="4"/>
      <c r="T5575" s="4"/>
      <c r="U5575" s="4"/>
      <c r="V5575" s="4"/>
      <c r="W5575" s="4"/>
      <c r="X5575" s="4"/>
      <c r="Y5575" s="4"/>
      <c r="Z5575" s="4"/>
      <c r="AA5575" s="4"/>
      <c r="AB5575" s="8"/>
      <c r="AC5575" s="8"/>
      <c r="AD5575" s="8"/>
      <c r="AE5575" s="8"/>
      <c r="AF5575" s="8"/>
      <c r="AG5575" s="8"/>
      <c r="AH5575" s="8"/>
      <c r="AI5575" s="8"/>
      <c r="AJ5575" s="8"/>
      <c r="AK5575" s="8"/>
      <c r="AL5575" s="8"/>
      <c r="AM5575" s="8"/>
      <c r="AN5575" s="8"/>
      <c r="AO5575" s="8"/>
      <c r="AP5575" s="15"/>
      <c r="AQ5575" s="15"/>
      <c r="AR5575" s="15"/>
      <c r="AS5575" s="15"/>
      <c r="AT5575" s="15"/>
      <c r="AU5575" s="15"/>
      <c r="AV5575" s="15"/>
      <c r="AW5575" s="15"/>
      <c r="AX5575" s="15"/>
      <c r="AY5575" s="15"/>
      <c r="AZ5575" s="10"/>
      <c r="BA5575" s="10"/>
    </row>
    <row r="5576" spans="1:53" ht="15" customHeight="1" x14ac:dyDescent="0.2">
      <c r="A5576" s="1"/>
      <c r="B5576" s="38"/>
      <c r="C5576" s="303" t="s">
        <v>531</v>
      </c>
      <c r="D5576" s="18"/>
      <c r="E5576" s="14"/>
      <c r="F5576" s="14"/>
      <c r="G5576" s="14"/>
      <c r="H5576" s="14"/>
      <c r="I5576" s="14"/>
      <c r="J5576" s="14"/>
      <c r="K5576" s="14"/>
      <c r="L5576" s="14"/>
      <c r="M5576" s="14"/>
      <c r="N5576" s="14"/>
      <c r="O5576" s="14"/>
      <c r="P5576" s="14"/>
      <c r="Q5576" s="14"/>
      <c r="R5576" s="4"/>
      <c r="S5576" s="4"/>
      <c r="T5576" s="4"/>
      <c r="U5576" s="4"/>
      <c r="V5576" s="4"/>
      <c r="W5576" s="4"/>
      <c r="X5576" s="4"/>
      <c r="Y5576" s="4"/>
      <c r="Z5576" s="4"/>
      <c r="AA5576" s="4"/>
      <c r="AB5576" s="8"/>
      <c r="AC5576" s="8"/>
      <c r="AD5576" s="8"/>
      <c r="AE5576" s="8"/>
      <c r="AF5576" s="8"/>
      <c r="AG5576" s="8"/>
      <c r="AH5576" s="8"/>
      <c r="AI5576" s="8"/>
      <c r="AJ5576" s="8"/>
      <c r="AK5576" s="8"/>
      <c r="AL5576" s="8"/>
      <c r="AM5576" s="8"/>
      <c r="AN5576" s="8"/>
      <c r="AO5576" s="8"/>
      <c r="AP5576" s="15"/>
      <c r="AQ5576" s="15"/>
      <c r="AR5576" s="15"/>
      <c r="AS5576" s="15"/>
      <c r="AT5576" s="15"/>
      <c r="AU5576" s="15"/>
      <c r="AV5576" s="15"/>
      <c r="AW5576" s="15"/>
      <c r="AX5576" s="15"/>
      <c r="AY5576" s="15"/>
      <c r="AZ5576" s="10"/>
      <c r="BA5576" s="10"/>
    </row>
    <row r="5577" spans="1:53" ht="15" customHeight="1" x14ac:dyDescent="0.2">
      <c r="A5577" s="1"/>
      <c r="B5577" s="39">
        <v>30</v>
      </c>
      <c r="C5577" s="327" t="s">
        <v>80</v>
      </c>
      <c r="D5577" s="18"/>
      <c r="E5577" s="14"/>
      <c r="F5577" s="14"/>
      <c r="G5577" s="14"/>
      <c r="H5577" s="14"/>
      <c r="I5577" s="14"/>
      <c r="J5577" s="14"/>
      <c r="K5577" s="14"/>
      <c r="L5577" s="14"/>
      <c r="M5577" s="14"/>
      <c r="N5577" s="14"/>
      <c r="O5577" s="14"/>
      <c r="P5577" s="14"/>
      <c r="Q5577" s="14"/>
      <c r="R5577" s="4"/>
      <c r="S5577" s="4"/>
      <c r="T5577" s="4"/>
      <c r="U5577" s="4">
        <v>5</v>
      </c>
      <c r="V5577" s="4"/>
      <c r="W5577" s="4"/>
      <c r="X5577" s="4"/>
      <c r="Y5577" s="5"/>
      <c r="Z5577" s="5"/>
      <c r="AA5577" s="5"/>
      <c r="AB5577" s="8"/>
      <c r="AC5577" s="8"/>
      <c r="AD5577" s="8"/>
      <c r="AE5577" s="8"/>
      <c r="AF5577" s="8"/>
      <c r="AG5577" s="8"/>
      <c r="AH5577" s="8"/>
      <c r="AI5577" s="8"/>
      <c r="AJ5577" s="8"/>
      <c r="AK5577" s="8"/>
      <c r="AL5577" s="8"/>
      <c r="AM5577" s="8"/>
      <c r="AN5577" s="8"/>
      <c r="AO5577" s="8"/>
      <c r="AP5577" s="15"/>
      <c r="AQ5577" s="15"/>
      <c r="AR5577" s="15"/>
      <c r="AS5577" s="15"/>
      <c r="AT5577" s="15"/>
      <c r="AU5577" s="15"/>
      <c r="AV5577" s="15"/>
      <c r="AW5577" s="15"/>
      <c r="AX5577" s="15"/>
      <c r="AY5577" s="15"/>
      <c r="AZ5577" s="10"/>
      <c r="BA5577" s="10"/>
    </row>
    <row r="5578" spans="1:53" ht="15" customHeight="1" x14ac:dyDescent="0.2">
      <c r="A5578" s="1"/>
      <c r="B5578" s="39">
        <v>31</v>
      </c>
      <c r="C5578" s="303" t="s">
        <v>81</v>
      </c>
      <c r="D5578" s="18"/>
      <c r="E5578" s="14"/>
      <c r="F5578" s="14"/>
      <c r="G5578" s="14"/>
      <c r="H5578" s="14"/>
      <c r="I5578" s="14"/>
      <c r="J5578" s="14"/>
      <c r="K5578" s="14"/>
      <c r="L5578" s="14"/>
      <c r="M5578" s="14"/>
      <c r="N5578" s="14"/>
      <c r="O5578" s="14"/>
      <c r="P5578" s="14"/>
      <c r="Q5578" s="14"/>
      <c r="R5578" s="4"/>
      <c r="S5578" s="4"/>
      <c r="T5578" s="4"/>
      <c r="U5578" s="4"/>
      <c r="V5578" s="4"/>
      <c r="W5578" s="4"/>
      <c r="X5578" s="4"/>
      <c r="Y5578" s="4"/>
      <c r="Z5578" s="4"/>
      <c r="AA5578" s="4"/>
      <c r="AB5578" s="8"/>
      <c r="AC5578" s="8"/>
      <c r="AD5578" s="8"/>
      <c r="AE5578" s="8"/>
      <c r="AF5578" s="8"/>
      <c r="AG5578" s="8"/>
      <c r="AH5578" s="8"/>
      <c r="AI5578" s="8"/>
      <c r="AJ5578" s="8"/>
      <c r="AK5578" s="8"/>
      <c r="AL5578" s="8"/>
      <c r="AM5578" s="8"/>
      <c r="AN5578" s="8"/>
      <c r="AO5578" s="8"/>
      <c r="AP5578" s="15"/>
      <c r="AQ5578" s="15"/>
      <c r="AR5578" s="15"/>
      <c r="AS5578" s="15"/>
      <c r="AT5578" s="15"/>
      <c r="AU5578" s="15"/>
      <c r="AV5578" s="15"/>
      <c r="AW5578" s="15"/>
      <c r="AX5578" s="15"/>
      <c r="AY5578" s="15"/>
      <c r="AZ5578" s="10"/>
      <c r="BA5578" s="10"/>
    </row>
    <row r="5579" spans="1:53" ht="15" customHeight="1" x14ac:dyDescent="0.2">
      <c r="A5579" s="1"/>
      <c r="B5579" s="39">
        <v>32</v>
      </c>
      <c r="C5579" s="303" t="s">
        <v>82</v>
      </c>
      <c r="D5579" s="18"/>
      <c r="E5579" s="14"/>
      <c r="F5579" s="14"/>
      <c r="G5579" s="14"/>
      <c r="H5579" s="14"/>
      <c r="I5579" s="14"/>
      <c r="J5579" s="14"/>
      <c r="K5579" s="14"/>
      <c r="L5579" s="14"/>
      <c r="M5579" s="14"/>
      <c r="N5579" s="14"/>
      <c r="O5579" s="14"/>
      <c r="P5579" s="14"/>
      <c r="Q5579" s="14"/>
      <c r="R5579" s="4"/>
      <c r="S5579" s="4"/>
      <c r="T5579" s="4"/>
      <c r="U5579" s="4"/>
      <c r="V5579" s="4"/>
      <c r="W5579" s="4"/>
      <c r="X5579" s="4"/>
      <c r="Y5579" s="4"/>
      <c r="Z5579" s="4"/>
      <c r="AA5579" s="4"/>
      <c r="AB5579" s="8"/>
      <c r="AC5579" s="8"/>
      <c r="AD5579" s="8"/>
      <c r="AE5579" s="8"/>
      <c r="AF5579" s="8"/>
      <c r="AG5579" s="8"/>
      <c r="AH5579" s="8"/>
      <c r="AI5579" s="8"/>
      <c r="AJ5579" s="8"/>
      <c r="AK5579" s="8"/>
      <c r="AL5579" s="8"/>
      <c r="AM5579" s="8"/>
      <c r="AN5579" s="8"/>
      <c r="AO5579" s="8"/>
      <c r="AP5579" s="15"/>
      <c r="AQ5579" s="15"/>
      <c r="AR5579" s="15"/>
      <c r="AS5579" s="15"/>
      <c r="AT5579" s="15"/>
      <c r="AU5579" s="15"/>
      <c r="AV5579" s="15"/>
      <c r="AW5579" s="15"/>
      <c r="AX5579" s="15"/>
      <c r="AY5579" s="15"/>
      <c r="AZ5579" s="10"/>
      <c r="BA5579" s="10"/>
    </row>
    <row r="5580" spans="1:53" ht="15" customHeight="1" x14ac:dyDescent="0.2">
      <c r="A5580" s="1"/>
      <c r="B5580" s="22"/>
      <c r="C5580" s="303"/>
      <c r="D5580" s="18"/>
      <c r="E5580" s="14"/>
      <c r="F5580" s="14"/>
      <c r="G5580" s="14"/>
      <c r="H5580" s="14"/>
      <c r="I5580" s="14"/>
      <c r="J5580" s="14"/>
      <c r="K5580" s="14"/>
      <c r="L5580" s="14"/>
      <c r="M5580" s="14"/>
      <c r="N5580" s="14"/>
      <c r="O5580" s="14"/>
      <c r="P5580" s="14"/>
      <c r="Q5580" s="14"/>
      <c r="R5580" s="4"/>
      <c r="S5580" s="4"/>
      <c r="T5580" s="4"/>
      <c r="U5580" s="4"/>
      <c r="V5580" s="4"/>
      <c r="W5580" s="4"/>
      <c r="X5580" s="4"/>
      <c r="Y5580" s="4"/>
      <c r="Z5580" s="4"/>
      <c r="AA5580" s="4"/>
      <c r="AB5580" s="8"/>
      <c r="AC5580" s="8"/>
      <c r="AD5580" s="8"/>
      <c r="AE5580" s="8"/>
      <c r="AF5580" s="8"/>
      <c r="AG5580" s="8"/>
      <c r="AH5580" s="8"/>
      <c r="AI5580" s="8"/>
      <c r="AJ5580" s="8"/>
      <c r="AK5580" s="8"/>
      <c r="AL5580" s="8"/>
      <c r="AM5580" s="8"/>
      <c r="AN5580" s="8"/>
      <c r="AO5580" s="8"/>
      <c r="AP5580" s="15"/>
      <c r="AQ5580" s="15"/>
      <c r="AR5580" s="15"/>
      <c r="AS5580" s="15"/>
      <c r="AT5580" s="15"/>
      <c r="AU5580" s="15"/>
      <c r="AV5580" s="15"/>
      <c r="AW5580" s="15"/>
      <c r="AX5580" s="15"/>
      <c r="AY5580" s="15"/>
      <c r="AZ5580" s="10"/>
      <c r="BA5580" s="10"/>
    </row>
    <row r="5581" spans="1:53" ht="15" customHeight="1" x14ac:dyDescent="0.2">
      <c r="A5581" s="1"/>
      <c r="B5581" s="40">
        <v>33</v>
      </c>
      <c r="C5581" s="303" t="s">
        <v>83</v>
      </c>
      <c r="D5581" s="18"/>
      <c r="E5581" s="14"/>
      <c r="F5581" s="14"/>
      <c r="G5581" s="14"/>
      <c r="H5581" s="14"/>
      <c r="I5581" s="14"/>
      <c r="J5581" s="14"/>
      <c r="K5581" s="14"/>
      <c r="L5581" s="14"/>
      <c r="M5581" s="14"/>
      <c r="N5581" s="14"/>
      <c r="O5581" s="14"/>
      <c r="P5581" s="14"/>
      <c r="Q5581" s="14"/>
      <c r="R5581" s="4"/>
      <c r="S5581" s="4"/>
      <c r="T5581" s="4"/>
      <c r="U5581" s="4"/>
      <c r="V5581" s="4"/>
      <c r="W5581" s="4"/>
      <c r="X5581" s="4"/>
      <c r="Y5581" s="4"/>
      <c r="Z5581" s="4"/>
      <c r="AA5581" s="4"/>
      <c r="AB5581" s="8"/>
      <c r="AC5581" s="8"/>
      <c r="AD5581" s="8"/>
      <c r="AE5581" s="8"/>
      <c r="AF5581" s="8"/>
      <c r="AG5581" s="8"/>
      <c r="AH5581" s="8"/>
      <c r="AI5581" s="8"/>
      <c r="AJ5581" s="8"/>
      <c r="AK5581" s="8"/>
      <c r="AL5581" s="8"/>
      <c r="AM5581" s="8"/>
      <c r="AN5581" s="8"/>
      <c r="AO5581" s="8"/>
      <c r="AP5581" s="15"/>
      <c r="AQ5581" s="15"/>
      <c r="AR5581" s="15"/>
      <c r="AS5581" s="15"/>
      <c r="AT5581" s="15"/>
      <c r="AU5581" s="15"/>
      <c r="AV5581" s="15"/>
      <c r="AW5581" s="15"/>
      <c r="AX5581" s="15"/>
      <c r="AY5581" s="15"/>
      <c r="AZ5581" s="10"/>
      <c r="BA5581" s="10"/>
    </row>
    <row r="5582" spans="1:53" ht="15" customHeight="1" x14ac:dyDescent="0.2">
      <c r="A5582" s="1"/>
      <c r="B5582" s="40">
        <v>38</v>
      </c>
      <c r="C5582" s="303" t="s">
        <v>84</v>
      </c>
      <c r="D5582" s="18"/>
      <c r="E5582" s="14"/>
      <c r="F5582" s="14"/>
      <c r="G5582" s="14"/>
      <c r="H5582" s="14"/>
      <c r="I5582" s="14"/>
      <c r="J5582" s="14"/>
      <c r="K5582" s="14"/>
      <c r="L5582" s="14"/>
      <c r="M5582" s="14"/>
      <c r="N5582" s="14"/>
      <c r="O5582" s="14"/>
      <c r="P5582" s="14"/>
      <c r="Q5582" s="14"/>
      <c r="R5582" s="4"/>
      <c r="S5582" s="4"/>
      <c r="T5582" s="4"/>
      <c r="U5582" s="4"/>
      <c r="V5582" s="4"/>
      <c r="W5582" s="4"/>
      <c r="X5582" s="4"/>
      <c r="Y5582" s="4"/>
      <c r="Z5582" s="4"/>
      <c r="AA5582" s="4"/>
      <c r="AB5582" s="8"/>
      <c r="AC5582" s="8"/>
      <c r="AD5582" s="8"/>
      <c r="AE5582" s="8"/>
      <c r="AF5582" s="8"/>
      <c r="AG5582" s="8"/>
      <c r="AH5582" s="8"/>
      <c r="AI5582" s="8"/>
      <c r="AJ5582" s="8"/>
      <c r="AK5582" s="8"/>
      <c r="AL5582" s="8"/>
      <c r="AM5582" s="8"/>
      <c r="AN5582" s="8"/>
      <c r="AO5582" s="8"/>
      <c r="AP5582" s="15"/>
      <c r="AQ5582" s="15"/>
      <c r="AR5582" s="15"/>
      <c r="AS5582" s="15"/>
      <c r="AT5582" s="15"/>
      <c r="AU5582" s="15"/>
      <c r="AV5582" s="15"/>
      <c r="AW5582" s="15"/>
      <c r="AX5582" s="15"/>
      <c r="AY5582" s="15"/>
      <c r="AZ5582" s="10"/>
      <c r="BA5582" s="10"/>
    </row>
    <row r="5583" spans="1:53" ht="15" customHeight="1" x14ac:dyDescent="0.2">
      <c r="A5583" s="1"/>
      <c r="B5583" s="40">
        <v>34</v>
      </c>
      <c r="C5583" s="303" t="s">
        <v>85</v>
      </c>
      <c r="D5583" s="18"/>
      <c r="E5583" s="14"/>
      <c r="F5583" s="14"/>
      <c r="G5583" s="14"/>
      <c r="H5583" s="14"/>
      <c r="I5583" s="14"/>
      <c r="J5583" s="14"/>
      <c r="K5583" s="14"/>
      <c r="L5583" s="14"/>
      <c r="M5583" s="14"/>
      <c r="N5583" s="14"/>
      <c r="O5583" s="14"/>
      <c r="P5583" s="14"/>
      <c r="Q5583" s="14"/>
      <c r="R5583" s="4"/>
      <c r="S5583" s="4"/>
      <c r="T5583" s="4"/>
      <c r="U5583" s="4"/>
      <c r="V5583" s="4"/>
      <c r="W5583" s="4"/>
      <c r="X5583" s="4"/>
      <c r="Y5583" s="4"/>
      <c r="Z5583" s="4"/>
      <c r="AA5583" s="4"/>
      <c r="AB5583" s="8"/>
      <c r="AC5583" s="8"/>
      <c r="AD5583" s="8"/>
      <c r="AE5583" s="8"/>
      <c r="AF5583" s="8"/>
      <c r="AG5583" s="8"/>
      <c r="AH5583" s="8"/>
      <c r="AI5583" s="8"/>
      <c r="AJ5583" s="8"/>
      <c r="AK5583" s="8"/>
      <c r="AL5583" s="8"/>
      <c r="AM5583" s="8"/>
      <c r="AN5583" s="8"/>
      <c r="AO5583" s="8"/>
      <c r="AP5583" s="15"/>
      <c r="AQ5583" s="15"/>
      <c r="AR5583" s="15"/>
      <c r="AS5583" s="15"/>
      <c r="AT5583" s="15"/>
      <c r="AU5583" s="15"/>
      <c r="AV5583" s="15"/>
      <c r="AW5583" s="15"/>
      <c r="AX5583" s="15"/>
      <c r="AY5583" s="15"/>
      <c r="AZ5583" s="10"/>
      <c r="BA5583" s="10"/>
    </row>
    <row r="5584" spans="1:53" ht="15" customHeight="1" x14ac:dyDescent="0.2">
      <c r="A5584" s="1"/>
      <c r="B5584" s="22"/>
      <c r="C5584" s="303"/>
      <c r="D5584" s="18"/>
      <c r="E5584" s="14"/>
      <c r="F5584" s="14"/>
      <c r="G5584" s="14"/>
      <c r="H5584" s="14"/>
      <c r="I5584" s="14"/>
      <c r="J5584" s="14"/>
      <c r="K5584" s="14"/>
      <c r="L5584" s="14"/>
      <c r="M5584" s="14"/>
      <c r="N5584" s="14"/>
      <c r="O5584" s="14"/>
      <c r="P5584" s="14"/>
      <c r="Q5584" s="14"/>
      <c r="R5584" s="4"/>
      <c r="S5584" s="4"/>
      <c r="T5584" s="4"/>
      <c r="U5584" s="4"/>
      <c r="V5584" s="4"/>
      <c r="W5584" s="4"/>
      <c r="X5584" s="4"/>
      <c r="Y5584" s="4"/>
      <c r="Z5584" s="4"/>
      <c r="AA5584" s="4"/>
      <c r="AB5584" s="8"/>
      <c r="AC5584" s="8"/>
      <c r="AD5584" s="8"/>
      <c r="AE5584" s="8"/>
      <c r="AF5584" s="8"/>
      <c r="AG5584" s="8"/>
      <c r="AH5584" s="8"/>
      <c r="AI5584" s="8"/>
      <c r="AJ5584" s="8"/>
      <c r="AK5584" s="8"/>
      <c r="AL5584" s="8"/>
      <c r="AM5584" s="8"/>
      <c r="AN5584" s="8"/>
      <c r="AO5584" s="8"/>
      <c r="AP5584" s="15"/>
      <c r="AQ5584" s="15"/>
      <c r="AR5584" s="15"/>
      <c r="AS5584" s="15"/>
      <c r="AT5584" s="15"/>
      <c r="AU5584" s="15"/>
      <c r="AV5584" s="15"/>
      <c r="AW5584" s="15"/>
      <c r="AX5584" s="15"/>
      <c r="AY5584" s="15"/>
      <c r="AZ5584" s="10"/>
      <c r="BA5584" s="10"/>
    </row>
    <row r="5585" spans="1:53" ht="15" customHeight="1" x14ac:dyDescent="0.2">
      <c r="A5585" s="1"/>
      <c r="B5585" s="22"/>
      <c r="C5585" s="303"/>
      <c r="D5585" s="18"/>
      <c r="E5585" s="14"/>
      <c r="F5585" s="14"/>
      <c r="G5585" s="14"/>
      <c r="H5585" s="14"/>
      <c r="I5585" s="14"/>
      <c r="J5585" s="14"/>
      <c r="K5585" s="14"/>
      <c r="L5585" s="14"/>
      <c r="M5585" s="14"/>
      <c r="N5585" s="14"/>
      <c r="O5585" s="14"/>
      <c r="P5585" s="14"/>
      <c r="Q5585" s="14"/>
      <c r="R5585" s="4"/>
      <c r="S5585" s="4"/>
      <c r="T5585" s="4"/>
      <c r="U5585" s="4"/>
      <c r="V5585" s="4"/>
      <c r="W5585" s="4"/>
      <c r="X5585" s="4"/>
      <c r="Y5585" s="4"/>
      <c r="Z5585" s="4"/>
      <c r="AA5585" s="4"/>
      <c r="AB5585" s="8"/>
      <c r="AC5585" s="8"/>
      <c r="AD5585" s="8"/>
      <c r="AE5585" s="8"/>
      <c r="AF5585" s="8"/>
      <c r="AG5585" s="8"/>
      <c r="AH5585" s="8"/>
      <c r="AI5585" s="8"/>
      <c r="AJ5585" s="8"/>
      <c r="AK5585" s="8"/>
      <c r="AL5585" s="8"/>
      <c r="AM5585" s="8"/>
      <c r="AN5585" s="8"/>
      <c r="AO5585" s="8"/>
      <c r="AP5585" s="15"/>
      <c r="AQ5585" s="15"/>
      <c r="AR5585" s="15"/>
      <c r="AS5585" s="15"/>
      <c r="AT5585" s="15"/>
      <c r="AU5585" s="15"/>
      <c r="AV5585" s="15"/>
      <c r="AW5585" s="15"/>
      <c r="AX5585" s="15"/>
      <c r="AY5585" s="15"/>
      <c r="AZ5585" s="10"/>
      <c r="BA5585" s="10"/>
    </row>
    <row r="5586" spans="1:53" ht="15" customHeight="1" x14ac:dyDescent="0.2">
      <c r="A5586" s="1"/>
      <c r="B5586" s="22"/>
      <c r="C5586" s="303"/>
      <c r="D5586" s="18"/>
      <c r="E5586" s="14"/>
      <c r="F5586" s="14"/>
      <c r="G5586" s="14"/>
      <c r="H5586" s="14"/>
      <c r="I5586" s="14"/>
      <c r="J5586" s="14"/>
      <c r="K5586" s="14"/>
      <c r="L5586" s="14"/>
      <c r="M5586" s="14"/>
      <c r="N5586" s="14"/>
      <c r="O5586" s="14"/>
      <c r="P5586" s="14"/>
      <c r="Q5586" s="14"/>
      <c r="R5586" s="4"/>
      <c r="S5586" s="4"/>
      <c r="T5586" s="4"/>
      <c r="U5586" s="4"/>
      <c r="V5586" s="4"/>
      <c r="W5586" s="4"/>
      <c r="X5586" s="4"/>
      <c r="Y5586" s="4"/>
      <c r="Z5586" s="4"/>
      <c r="AA5586" s="4"/>
      <c r="AB5586" s="8"/>
      <c r="AC5586" s="8"/>
      <c r="AD5586" s="8"/>
      <c r="AE5586" s="8"/>
      <c r="AF5586" s="8"/>
      <c r="AG5586" s="8"/>
      <c r="AH5586" s="8"/>
      <c r="AI5586" s="8"/>
      <c r="AJ5586" s="8"/>
      <c r="AK5586" s="8"/>
      <c r="AL5586" s="8"/>
      <c r="AM5586" s="8"/>
      <c r="AN5586" s="8"/>
      <c r="AO5586" s="8"/>
      <c r="AP5586" s="15"/>
      <c r="AQ5586" s="15"/>
      <c r="AR5586" s="15"/>
      <c r="AS5586" s="15"/>
      <c r="AT5586" s="15"/>
      <c r="AU5586" s="15"/>
      <c r="AV5586" s="15"/>
      <c r="AW5586" s="15"/>
      <c r="AX5586" s="15"/>
      <c r="AY5586" s="15"/>
      <c r="AZ5586" s="10"/>
      <c r="BA5586" s="10"/>
    </row>
    <row r="5587" spans="1:53" ht="15" customHeight="1" x14ac:dyDescent="0.2">
      <c r="A5587" s="1"/>
      <c r="B5587" s="42">
        <v>35</v>
      </c>
      <c r="C5587" s="293" t="s">
        <v>87</v>
      </c>
      <c r="D5587" s="18">
        <v>6</v>
      </c>
      <c r="E5587" s="14">
        <v>6</v>
      </c>
      <c r="F5587" s="14">
        <v>6</v>
      </c>
      <c r="G5587" s="14">
        <v>2</v>
      </c>
      <c r="H5587" s="14"/>
      <c r="I5587" s="14"/>
      <c r="J5587" s="14"/>
      <c r="K5587" s="14"/>
      <c r="L5587" s="14"/>
      <c r="M5587" s="14"/>
      <c r="N5587" s="14"/>
      <c r="O5587" s="14"/>
      <c r="P5587" s="14"/>
      <c r="Q5587" s="14"/>
      <c r="R5587" s="4"/>
      <c r="S5587" s="4"/>
      <c r="T5587" s="4"/>
      <c r="U5587" s="4"/>
      <c r="V5587" s="4"/>
      <c r="W5587" s="4"/>
      <c r="X5587" s="4"/>
      <c r="Y5587" s="4"/>
      <c r="Z5587" s="4"/>
      <c r="AA5587" s="4"/>
      <c r="AB5587" s="8"/>
      <c r="AC5587" s="8"/>
      <c r="AD5587" s="8"/>
      <c r="AE5587" s="8"/>
      <c r="AF5587" s="8"/>
      <c r="AG5587" s="8"/>
      <c r="AH5587" s="8"/>
      <c r="AI5587" s="8"/>
      <c r="AJ5587" s="8">
        <v>1</v>
      </c>
      <c r="AK5587" s="8"/>
      <c r="AL5587" s="8"/>
      <c r="AM5587" s="8"/>
      <c r="AN5587" s="8"/>
      <c r="AO5587" s="8"/>
      <c r="AP5587" s="15"/>
      <c r="AQ5587" s="15"/>
      <c r="AR5587" s="15"/>
      <c r="AS5587" s="15"/>
      <c r="AT5587" s="15"/>
      <c r="AU5587" s="15"/>
      <c r="AV5587" s="15"/>
      <c r="AW5587" s="15"/>
      <c r="AX5587" s="15"/>
      <c r="AY5587" s="15"/>
      <c r="AZ5587" s="10"/>
      <c r="BA5587" s="10"/>
    </row>
    <row r="5588" spans="1:53" ht="15" customHeight="1" x14ac:dyDescent="0.2">
      <c r="A5588" s="1"/>
      <c r="B5588" s="1"/>
      <c r="C5588" s="43"/>
      <c r="D5588" s="14"/>
      <c r="E5588" s="14"/>
      <c r="F5588" s="14"/>
      <c r="G5588" s="14"/>
      <c r="H5588" s="14"/>
      <c r="I5588" s="14"/>
      <c r="J5588" s="14"/>
      <c r="K5588" s="14"/>
      <c r="L5588" s="14"/>
      <c r="M5588" s="14"/>
      <c r="N5588" s="14"/>
      <c r="O5588" s="14"/>
      <c r="P5588" s="14"/>
      <c r="Q5588" s="14"/>
      <c r="R5588" s="4"/>
      <c r="S5588" s="4"/>
      <c r="T5588" s="4"/>
      <c r="U5588" s="4"/>
      <c r="V5588" s="4"/>
      <c r="W5588" s="4"/>
      <c r="X5588" s="4"/>
      <c r="Y5588" s="4"/>
      <c r="Z5588" s="4"/>
      <c r="AA5588" s="4"/>
      <c r="AB5588" s="8"/>
      <c r="AC5588" s="8"/>
      <c r="AD5588" s="8"/>
      <c r="AE5588" s="8"/>
      <c r="AF5588" s="8"/>
      <c r="AG5588" s="8"/>
      <c r="AH5588" s="8"/>
      <c r="AI5588" s="8"/>
      <c r="AJ5588" s="8"/>
      <c r="AK5588" s="8"/>
      <c r="AL5588" s="8"/>
      <c r="AM5588" s="8"/>
      <c r="AN5588" s="8"/>
      <c r="AO5588" s="8"/>
      <c r="AP5588" s="15"/>
      <c r="AQ5588" s="15"/>
      <c r="AR5588" s="15"/>
      <c r="AS5588" s="15"/>
      <c r="AT5588" s="15"/>
      <c r="AU5588" s="15"/>
      <c r="AV5588" s="15"/>
      <c r="AW5588" s="15"/>
      <c r="AX5588" s="15"/>
      <c r="AY5588" s="15"/>
      <c r="AZ5588" s="10"/>
      <c r="BA5588" s="10"/>
    </row>
    <row r="5589" spans="1:53" ht="15" customHeight="1" x14ac:dyDescent="0.2">
      <c r="A5589" s="1"/>
      <c r="B5589" s="1"/>
      <c r="D5589" s="14"/>
      <c r="E5589" s="14"/>
      <c r="F5589" s="14"/>
      <c r="G5589" s="14"/>
      <c r="H5589" s="14"/>
      <c r="I5589" s="14"/>
      <c r="J5589" s="14"/>
      <c r="K5589" s="14"/>
      <c r="L5589" s="14"/>
      <c r="M5589" s="14"/>
      <c r="N5589" s="14"/>
      <c r="O5589" s="14"/>
      <c r="P5589" s="14"/>
      <c r="Q5589" s="14"/>
      <c r="R5589" s="4"/>
      <c r="S5589" s="4"/>
      <c r="T5589" s="4"/>
      <c r="U5589" s="4"/>
      <c r="V5589" s="4"/>
      <c r="W5589" s="4"/>
      <c r="X5589" s="4"/>
      <c r="Y5589" s="4"/>
      <c r="Z5589" s="4"/>
      <c r="AA5589" s="4"/>
      <c r="AB5589" s="8"/>
      <c r="AC5589" s="8"/>
      <c r="AD5589" s="8"/>
      <c r="AE5589" s="8"/>
      <c r="AF5589" s="8"/>
      <c r="AG5589" s="8"/>
      <c r="AH5589" s="8"/>
      <c r="AI5589" s="8"/>
      <c r="AJ5589" s="8"/>
      <c r="AK5589" s="8"/>
      <c r="AL5589" s="8"/>
      <c r="AM5589" s="8"/>
      <c r="AN5589" s="8"/>
      <c r="AO5589" s="8"/>
      <c r="AP5589" s="15"/>
      <c r="AQ5589" s="15"/>
      <c r="AR5589" s="15"/>
      <c r="AS5589" s="15"/>
      <c r="AT5589" s="15"/>
      <c r="AU5589" s="15"/>
      <c r="AV5589" s="15"/>
      <c r="AW5589" s="15"/>
      <c r="AX5589" s="15"/>
      <c r="AY5589" s="15"/>
      <c r="AZ5589" s="10"/>
      <c r="BA5589" s="10"/>
    </row>
    <row r="5590" spans="1:53" ht="15" customHeight="1" x14ac:dyDescent="0.2">
      <c r="A5590" s="33"/>
      <c r="B5590" s="33"/>
      <c r="C5590" s="33"/>
      <c r="D5590" s="33">
        <f t="shared" ref="D5590:AY5590" si="1122">SUM(D5542:D5589)</f>
        <v>36</v>
      </c>
      <c r="E5590" s="33">
        <f t="shared" si="1122"/>
        <v>33</v>
      </c>
      <c r="F5590" s="33">
        <f t="shared" si="1122"/>
        <v>22</v>
      </c>
      <c r="G5590" s="33">
        <f t="shared" si="1122"/>
        <v>5</v>
      </c>
      <c r="H5590" s="33">
        <f t="shared" si="1122"/>
        <v>0</v>
      </c>
      <c r="I5590" s="33">
        <f t="shared" si="1122"/>
        <v>0</v>
      </c>
      <c r="J5590" s="33">
        <f t="shared" si="1122"/>
        <v>0</v>
      </c>
      <c r="K5590" s="33">
        <f t="shared" si="1122"/>
        <v>7</v>
      </c>
      <c r="L5590" s="33">
        <f t="shared" si="1122"/>
        <v>3</v>
      </c>
      <c r="M5590" s="33">
        <f t="shared" si="1122"/>
        <v>0</v>
      </c>
      <c r="N5590" s="33">
        <f t="shared" si="1122"/>
        <v>0</v>
      </c>
      <c r="O5590" s="33">
        <f t="shared" si="1122"/>
        <v>0</v>
      </c>
      <c r="P5590" s="33">
        <f t="shared" si="1122"/>
        <v>0</v>
      </c>
      <c r="Q5590" s="33">
        <f t="shared" si="1122"/>
        <v>0</v>
      </c>
      <c r="R5590" s="33">
        <f t="shared" si="1122"/>
        <v>0</v>
      </c>
      <c r="S5590" s="33">
        <f t="shared" si="1122"/>
        <v>0</v>
      </c>
      <c r="T5590" s="33">
        <f t="shared" si="1122"/>
        <v>0</v>
      </c>
      <c r="U5590" s="33">
        <f t="shared" si="1122"/>
        <v>5</v>
      </c>
      <c r="V5590" s="33">
        <f t="shared" si="1122"/>
        <v>0</v>
      </c>
      <c r="W5590" s="33">
        <f t="shared" si="1122"/>
        <v>0</v>
      </c>
      <c r="X5590" s="33">
        <f t="shared" si="1122"/>
        <v>0</v>
      </c>
      <c r="Y5590" s="33">
        <f t="shared" si="1122"/>
        <v>0</v>
      </c>
      <c r="Z5590" s="33">
        <f t="shared" si="1122"/>
        <v>0</v>
      </c>
      <c r="AA5590" s="33">
        <f t="shared" si="1122"/>
        <v>0</v>
      </c>
      <c r="AB5590" s="33">
        <f t="shared" si="1122"/>
        <v>33</v>
      </c>
      <c r="AC5590" s="33">
        <f t="shared" si="1122"/>
        <v>0</v>
      </c>
      <c r="AD5590" s="33">
        <f t="shared" si="1122"/>
        <v>0</v>
      </c>
      <c r="AE5590" s="33">
        <f t="shared" si="1122"/>
        <v>0</v>
      </c>
      <c r="AF5590" s="33">
        <f t="shared" si="1122"/>
        <v>1</v>
      </c>
      <c r="AG5590" s="33">
        <f t="shared" si="1122"/>
        <v>1</v>
      </c>
      <c r="AH5590" s="33">
        <f t="shared" si="1122"/>
        <v>0</v>
      </c>
      <c r="AI5590" s="33">
        <f t="shared" si="1122"/>
        <v>0</v>
      </c>
      <c r="AJ5590" s="33">
        <f t="shared" si="1122"/>
        <v>2</v>
      </c>
      <c r="AK5590" s="33">
        <f t="shared" si="1122"/>
        <v>2</v>
      </c>
      <c r="AL5590" s="33">
        <f t="shared" si="1122"/>
        <v>5</v>
      </c>
      <c r="AM5590" s="33">
        <f t="shared" si="1122"/>
        <v>0</v>
      </c>
      <c r="AN5590" s="33">
        <f t="shared" si="1122"/>
        <v>0</v>
      </c>
      <c r="AO5590" s="33">
        <f t="shared" si="1122"/>
        <v>2</v>
      </c>
      <c r="AP5590" s="33">
        <f t="shared" si="1122"/>
        <v>0</v>
      </c>
      <c r="AQ5590" s="33">
        <f t="shared" si="1122"/>
        <v>0</v>
      </c>
      <c r="AR5590" s="33">
        <f t="shared" si="1122"/>
        <v>0</v>
      </c>
      <c r="AS5590" s="33">
        <f t="shared" si="1122"/>
        <v>0</v>
      </c>
      <c r="AT5590" s="33">
        <f t="shared" si="1122"/>
        <v>0</v>
      </c>
      <c r="AU5590" s="33">
        <f t="shared" si="1122"/>
        <v>0</v>
      </c>
      <c r="AV5590" s="33">
        <f t="shared" si="1122"/>
        <v>0</v>
      </c>
      <c r="AW5590" s="33">
        <f t="shared" si="1122"/>
        <v>0</v>
      </c>
      <c r="AX5590" s="33">
        <f t="shared" si="1122"/>
        <v>0</v>
      </c>
      <c r="AY5590" s="33">
        <f t="shared" si="1122"/>
        <v>0</v>
      </c>
      <c r="AZ5590" s="10"/>
      <c r="BA5590" s="10"/>
    </row>
    <row r="5591" spans="1:53" ht="15" customHeight="1" x14ac:dyDescent="0.2">
      <c r="A5591" s="44"/>
      <c r="B5591" s="44"/>
      <c r="C5591" s="44"/>
      <c r="D5591" s="44"/>
      <c r="E5591" s="44"/>
      <c r="F5591" s="44"/>
      <c r="G5591" s="44"/>
      <c r="H5591" s="44"/>
      <c r="I5591" s="44"/>
      <c r="J5591" s="44"/>
      <c r="K5591" s="44"/>
      <c r="L5591" s="44"/>
      <c r="M5591" s="44"/>
      <c r="N5591" s="44"/>
      <c r="O5591" s="44"/>
      <c r="P5591" s="44"/>
      <c r="Q5591" s="44"/>
      <c r="R5591" s="44"/>
      <c r="S5591" s="44"/>
      <c r="T5591" s="44"/>
      <c r="U5591" s="44"/>
      <c r="V5591" s="44"/>
      <c r="W5591" s="44"/>
      <c r="X5591" s="44"/>
    </row>
    <row r="5592" spans="1:53" ht="15" customHeight="1" x14ac:dyDescent="0.2">
      <c r="A5592" s="44"/>
      <c r="B5592" s="44"/>
      <c r="C5592" s="44"/>
      <c r="D5592" s="44"/>
      <c r="E5592" s="44"/>
      <c r="F5592" s="44"/>
      <c r="G5592" s="44"/>
      <c r="H5592" s="44"/>
      <c r="I5592" s="44"/>
      <c r="J5592" s="44"/>
      <c r="K5592" s="44"/>
      <c r="L5592" s="44"/>
      <c r="M5592" s="44"/>
      <c r="N5592" s="44"/>
      <c r="O5592" s="44"/>
      <c r="P5592" s="44"/>
      <c r="Q5592" s="44"/>
      <c r="R5592" s="44"/>
      <c r="S5592" s="44"/>
      <c r="T5592" s="44"/>
      <c r="U5592" s="44"/>
      <c r="V5592" s="44"/>
      <c r="W5592" s="44"/>
      <c r="X5592" s="44"/>
    </row>
    <row r="5593" spans="1:53" ht="15" customHeight="1" x14ac:dyDescent="0.2">
      <c r="A5593" s="44"/>
      <c r="B5593" s="44"/>
      <c r="C5593" s="44"/>
      <c r="D5593" s="44"/>
      <c r="E5593" s="44"/>
      <c r="F5593" s="44"/>
      <c r="G5593" s="44"/>
      <c r="H5593" s="44"/>
      <c r="I5593" s="44"/>
      <c r="J5593" s="44"/>
      <c r="K5593" s="44"/>
      <c r="L5593" s="44"/>
      <c r="M5593" s="44"/>
      <c r="N5593" s="44"/>
      <c r="O5593" s="44"/>
      <c r="P5593" s="44"/>
      <c r="Q5593" s="44"/>
      <c r="R5593" s="44"/>
      <c r="S5593" s="44"/>
      <c r="T5593" s="44"/>
      <c r="U5593" s="44"/>
      <c r="V5593" s="44"/>
      <c r="W5593" s="44"/>
      <c r="X5593" s="44"/>
    </row>
    <row r="5594" spans="1:53" ht="15" customHeight="1" x14ac:dyDescent="0.2">
      <c r="A5594" s="45"/>
      <c r="B5594" s="45"/>
      <c r="C5594" s="45"/>
      <c r="D5594" s="45"/>
      <c r="E5594" s="45"/>
      <c r="F5594" s="45"/>
      <c r="G5594" s="45"/>
      <c r="H5594" s="45"/>
      <c r="I5594" s="44"/>
      <c r="J5594" s="44"/>
      <c r="K5594" s="44"/>
      <c r="L5594" s="44"/>
      <c r="M5594" s="44"/>
      <c r="N5594" s="44"/>
      <c r="O5594" s="44"/>
      <c r="P5594" s="44"/>
      <c r="Q5594" s="44"/>
      <c r="R5594" s="44"/>
      <c r="S5594" s="44"/>
      <c r="T5594" s="44"/>
      <c r="U5594" s="44"/>
      <c r="V5594" s="44"/>
      <c r="W5594" s="44"/>
      <c r="X5594" s="44"/>
    </row>
    <row r="5595" spans="1:53" ht="15" customHeight="1" x14ac:dyDescent="0.2">
      <c r="A5595" s="45"/>
      <c r="B5595" s="45"/>
      <c r="C5595" s="45"/>
      <c r="D5595" s="45"/>
      <c r="E5595" s="45"/>
      <c r="F5595" s="45"/>
      <c r="G5595" s="45"/>
      <c r="H5595" s="45"/>
      <c r="I5595" s="44"/>
      <c r="J5595" s="44"/>
      <c r="K5595" s="44"/>
      <c r="L5595" s="46"/>
      <c r="M5595" s="46"/>
      <c r="N5595" s="46"/>
      <c r="O5595" s="46"/>
      <c r="P5595" s="46"/>
      <c r="Q5595" s="46"/>
      <c r="R5595" s="46"/>
      <c r="S5595" s="46"/>
      <c r="T5595" s="46"/>
      <c r="U5595" s="46"/>
      <c r="V5595" s="46"/>
      <c r="W5595" s="46"/>
      <c r="X5595" s="46"/>
      <c r="Y5595" s="46"/>
      <c r="Z5595" s="46"/>
      <c r="AA5595" s="46"/>
    </row>
    <row r="5596" spans="1:53" ht="15" customHeight="1" x14ac:dyDescent="0.6">
      <c r="A5596" s="45"/>
      <c r="B5596" s="47" t="s">
        <v>88</v>
      </c>
      <c r="C5596" s="48"/>
      <c r="D5596" s="48"/>
      <c r="E5596" s="48"/>
      <c r="F5596" s="48"/>
      <c r="G5596" s="48"/>
      <c r="H5596" s="45"/>
      <c r="I5596" s="44"/>
      <c r="J5596" s="44"/>
      <c r="K5596" s="44"/>
      <c r="L5596" s="46"/>
      <c r="M5596" s="46"/>
      <c r="N5596" s="46"/>
      <c r="O5596" s="46"/>
      <c r="P5596" s="46"/>
      <c r="Q5596" s="46"/>
      <c r="R5596" s="46"/>
      <c r="S5596" s="46"/>
      <c r="T5596" s="46"/>
      <c r="U5596" s="46"/>
      <c r="V5596" s="46"/>
      <c r="W5596" s="46"/>
      <c r="X5596" s="46"/>
      <c r="Y5596" s="46"/>
      <c r="Z5596" s="46"/>
      <c r="AA5596" s="46"/>
    </row>
    <row r="5597" spans="1:53" ht="15" customHeight="1" x14ac:dyDescent="0.2">
      <c r="A5597" s="45"/>
      <c r="B5597" s="49" t="s">
        <v>89</v>
      </c>
      <c r="C5597" s="33" t="s">
        <v>90</v>
      </c>
      <c r="D5597" s="33" t="s">
        <v>91</v>
      </c>
      <c r="E5597" s="33" t="s">
        <v>92</v>
      </c>
      <c r="F5597" s="50"/>
      <c r="G5597" s="50" t="s">
        <v>93</v>
      </c>
      <c r="H5597" s="45"/>
      <c r="I5597" s="44"/>
      <c r="J5597" s="44"/>
      <c r="K5597" s="44"/>
      <c r="L5597" s="46"/>
      <c r="M5597" s="46"/>
      <c r="N5597" s="46"/>
      <c r="O5597" s="46"/>
      <c r="P5597" s="46"/>
      <c r="Q5597" s="46"/>
      <c r="R5597" s="46"/>
      <c r="S5597" s="46"/>
      <c r="T5597" s="46"/>
      <c r="U5597" s="46"/>
      <c r="V5597" s="46"/>
      <c r="W5597" s="46"/>
      <c r="Y5597" s="51" t="s">
        <v>94</v>
      </c>
      <c r="Z5597" s="52"/>
      <c r="AA5597" s="52"/>
    </row>
    <row r="5598" spans="1:53" ht="15" customHeight="1" x14ac:dyDescent="0.2">
      <c r="A5598" s="45"/>
      <c r="B5598" s="53" t="s">
        <v>3</v>
      </c>
      <c r="C5598" s="15">
        <f>D5590</f>
        <v>36</v>
      </c>
      <c r="D5598" s="54">
        <f>S5601*C5598</f>
        <v>27014.399999999998</v>
      </c>
      <c r="E5598" s="34">
        <f>T5600*C5598</f>
        <v>19296</v>
      </c>
      <c r="F5598" s="45"/>
      <c r="G5598" s="45"/>
      <c r="H5598" s="45"/>
      <c r="I5598" s="44"/>
      <c r="J5598" s="44"/>
      <c r="K5598" s="44"/>
      <c r="L5598" s="46"/>
      <c r="M5598" s="51" t="s">
        <v>95</v>
      </c>
      <c r="N5598" s="52"/>
      <c r="O5598" s="52"/>
      <c r="P5598" s="52"/>
      <c r="Q5598" s="52"/>
      <c r="R5598" s="51" t="s">
        <v>96</v>
      </c>
      <c r="S5598" s="52"/>
      <c r="T5598" s="46"/>
      <c r="U5598" s="51" t="s">
        <v>97</v>
      </c>
      <c r="V5598" s="52"/>
      <c r="W5598" s="46"/>
      <c r="Y5598" s="6" t="s">
        <v>98</v>
      </c>
      <c r="Z5598" s="55"/>
      <c r="AA5598" s="56"/>
    </row>
    <row r="5599" spans="1:53" ht="15" customHeight="1" x14ac:dyDescent="0.2">
      <c r="A5599" s="45"/>
      <c r="B5599" s="53" t="s">
        <v>99</v>
      </c>
      <c r="C5599" s="15">
        <f>E5590</f>
        <v>33</v>
      </c>
      <c r="D5599" s="54">
        <f>S5600*C5599</f>
        <v>24763.200000000001</v>
      </c>
      <c r="E5599" s="34">
        <f>T5601*C5599</f>
        <v>17688</v>
      </c>
      <c r="F5599" s="45"/>
      <c r="G5599" s="45"/>
      <c r="H5599" s="45"/>
      <c r="I5599" s="44"/>
      <c r="J5599" s="44"/>
      <c r="K5599" s="44"/>
      <c r="L5599" s="46"/>
      <c r="M5599" s="6" t="s">
        <v>100</v>
      </c>
      <c r="N5599" s="52"/>
      <c r="O5599" s="52"/>
      <c r="P5599" s="52"/>
      <c r="Q5599" s="52"/>
      <c r="R5599" s="6"/>
      <c r="S5599" s="55" t="s">
        <v>101</v>
      </c>
      <c r="T5599" s="295"/>
      <c r="U5599" s="57" t="s">
        <v>102</v>
      </c>
      <c r="V5599" s="58">
        <f t="shared" ref="V5599:V5610" si="1123">W5599*1.303</f>
        <v>9218.7250000000004</v>
      </c>
      <c r="W5599" s="59">
        <v>7075</v>
      </c>
      <c r="Y5599" s="60" t="s">
        <v>31</v>
      </c>
      <c r="Z5599" s="55">
        <f>AA5599*1.318</f>
        <v>6853.6</v>
      </c>
      <c r="AA5599" s="56">
        <v>5200</v>
      </c>
    </row>
    <row r="5600" spans="1:53" ht="15" customHeight="1" x14ac:dyDescent="0.2">
      <c r="A5600" s="45"/>
      <c r="B5600" s="53" t="s">
        <v>103</v>
      </c>
      <c r="C5600" s="15">
        <f>F5590</f>
        <v>22</v>
      </c>
      <c r="D5600" s="54">
        <f>S5603*C5600</f>
        <v>23331</v>
      </c>
      <c r="E5600" s="34">
        <f>T5602*C5600</f>
        <v>15554</v>
      </c>
      <c r="F5600" s="45"/>
      <c r="G5600" s="45"/>
      <c r="H5600" s="61"/>
      <c r="I5600" s="44"/>
      <c r="J5600" s="44"/>
      <c r="K5600" s="44"/>
      <c r="L5600" s="46"/>
      <c r="M5600" s="6"/>
      <c r="N5600" s="52"/>
      <c r="O5600" s="52"/>
      <c r="P5600" s="52"/>
      <c r="Q5600" s="52"/>
      <c r="R5600" s="6" t="s">
        <v>104</v>
      </c>
      <c r="S5600" s="55">
        <f>T5600*1.4</f>
        <v>750.4</v>
      </c>
      <c r="T5600" s="295">
        <v>536</v>
      </c>
      <c r="U5600" s="57" t="s">
        <v>105</v>
      </c>
      <c r="V5600" s="58">
        <f t="shared" si="1123"/>
        <v>9218.7250000000004</v>
      </c>
      <c r="W5600" s="62">
        <v>7075</v>
      </c>
      <c r="Y5600" s="6" t="s">
        <v>33</v>
      </c>
      <c r="Z5600" s="55">
        <f t="shared" ref="Z5600:Z5601" si="1124">AA5600*1.318</f>
        <v>6853.6</v>
      </c>
      <c r="AA5600" s="56">
        <v>5200</v>
      </c>
    </row>
    <row r="5601" spans="1:27" ht="15" customHeight="1" x14ac:dyDescent="0.2">
      <c r="A5601" s="45"/>
      <c r="B5601" s="53" t="s">
        <v>106</v>
      </c>
      <c r="C5601" s="15">
        <f>G5590</f>
        <v>5</v>
      </c>
      <c r="D5601" s="54">
        <f>S5603*C5601</f>
        <v>5302.5</v>
      </c>
      <c r="E5601" s="34">
        <f>T5603*C5601</f>
        <v>3535</v>
      </c>
      <c r="F5601" s="45"/>
      <c r="G5601" s="45"/>
      <c r="H5601" s="45"/>
      <c r="I5601" s="44"/>
      <c r="J5601" s="44"/>
      <c r="K5601" s="44"/>
      <c r="L5601" s="46"/>
      <c r="M5601" s="6" t="s">
        <v>107</v>
      </c>
      <c r="N5601" s="52"/>
      <c r="O5601" s="52"/>
      <c r="P5601" s="52"/>
      <c r="Q5601" s="52"/>
      <c r="R5601" s="6" t="s">
        <v>108</v>
      </c>
      <c r="S5601" s="55">
        <f>T5601*1.4</f>
        <v>750.4</v>
      </c>
      <c r="T5601" s="295">
        <v>536</v>
      </c>
      <c r="U5601" s="6" t="s">
        <v>109</v>
      </c>
      <c r="V5601" s="58">
        <f t="shared" si="1123"/>
        <v>4560.5</v>
      </c>
      <c r="W5601" s="59">
        <v>3500</v>
      </c>
      <c r="Y5601" s="6" t="s">
        <v>32</v>
      </c>
      <c r="Z5601" s="55">
        <f t="shared" si="1124"/>
        <v>6853.6</v>
      </c>
      <c r="AA5601" s="56">
        <v>5200</v>
      </c>
    </row>
    <row r="5602" spans="1:27" ht="15" customHeight="1" x14ac:dyDescent="0.2">
      <c r="A5602" s="45"/>
      <c r="B5602" s="53" t="s">
        <v>7</v>
      </c>
      <c r="C5602" s="15">
        <f>H5590</f>
        <v>0</v>
      </c>
      <c r="D5602" s="54">
        <f>S5605*C5602</f>
        <v>0</v>
      </c>
      <c r="E5602" s="34">
        <f>T5605*C5602</f>
        <v>0</v>
      </c>
      <c r="F5602" s="45"/>
      <c r="G5602" s="45"/>
      <c r="H5602" s="45"/>
      <c r="I5602" s="44"/>
      <c r="J5602" s="44"/>
      <c r="K5602" s="44"/>
      <c r="L5602" s="46"/>
      <c r="M5602" s="6" t="s">
        <v>110</v>
      </c>
      <c r="N5602" s="55">
        <f>P5602*1.42</f>
        <v>1704</v>
      </c>
      <c r="O5602" s="52"/>
      <c r="P5602" s="63">
        <v>1200</v>
      </c>
      <c r="Q5602" s="52"/>
      <c r="R5602" s="6" t="s">
        <v>111</v>
      </c>
      <c r="S5602" s="55">
        <f>T5602*1.5</f>
        <v>1060.5</v>
      </c>
      <c r="T5602" s="295">
        <v>707</v>
      </c>
      <c r="U5602" s="57" t="s">
        <v>112</v>
      </c>
      <c r="V5602" s="58">
        <f t="shared" si="1123"/>
        <v>2410.5499999999997</v>
      </c>
      <c r="W5602" s="62">
        <v>1850</v>
      </c>
      <c r="Y5602" s="6" t="s">
        <v>42</v>
      </c>
      <c r="Z5602" s="55">
        <f t="shared" ref="Z5602:Z5607" si="1125">AA5602*1.32</f>
        <v>7260</v>
      </c>
      <c r="AA5602" s="56">
        <v>5500</v>
      </c>
    </row>
    <row r="5603" spans="1:27" ht="15" customHeight="1" x14ac:dyDescent="0.2">
      <c r="A5603" s="45"/>
      <c r="B5603" s="53" t="s">
        <v>8</v>
      </c>
      <c r="C5603" s="15">
        <f>I5590</f>
        <v>0</v>
      </c>
      <c r="D5603" s="54">
        <f>S5604*C5603</f>
        <v>0</v>
      </c>
      <c r="E5603" s="34">
        <f>T5604*C5603</f>
        <v>0</v>
      </c>
      <c r="F5603" s="45"/>
      <c r="G5603" s="45"/>
      <c r="H5603" s="45"/>
      <c r="I5603" s="44"/>
      <c r="J5603" s="44"/>
      <c r="K5603" s="44"/>
      <c r="L5603" s="46"/>
      <c r="M5603" s="6" t="s">
        <v>27</v>
      </c>
      <c r="N5603" s="55">
        <f>P5603*1.411</f>
        <v>1693.2</v>
      </c>
      <c r="O5603" s="52"/>
      <c r="P5603" s="64">
        <v>1200</v>
      </c>
      <c r="Q5603" s="65"/>
      <c r="R5603" s="6" t="s">
        <v>113</v>
      </c>
      <c r="S5603" s="55">
        <f>T5603*1.5</f>
        <v>1060.5</v>
      </c>
      <c r="T5603" s="295">
        <v>707</v>
      </c>
      <c r="U5603" s="57" t="s">
        <v>114</v>
      </c>
      <c r="V5603" s="58">
        <f t="shared" si="1123"/>
        <v>1125.7919999999999</v>
      </c>
      <c r="W5603" s="59">
        <v>864</v>
      </c>
      <c r="Y5603" s="6" t="s">
        <v>115</v>
      </c>
      <c r="Z5603" s="55">
        <f t="shared" si="1125"/>
        <v>7260</v>
      </c>
      <c r="AA5603" s="56">
        <v>5500</v>
      </c>
    </row>
    <row r="5604" spans="1:27" ht="15" customHeight="1" x14ac:dyDescent="0.2">
      <c r="A5604" s="45"/>
      <c r="B5604" s="53" t="s">
        <v>116</v>
      </c>
      <c r="C5604" s="15">
        <f>J5590</f>
        <v>0</v>
      </c>
      <c r="D5604" s="54">
        <f t="shared" ref="D5604:D5605" si="1126">S5609*C5604</f>
        <v>0</v>
      </c>
      <c r="E5604" s="34">
        <f t="shared" ref="E5604" si="1127">D5667*C5604</f>
        <v>0</v>
      </c>
      <c r="F5604" s="45"/>
      <c r="G5604" s="45"/>
      <c r="H5604" s="45"/>
      <c r="I5604" s="44"/>
      <c r="J5604" s="44"/>
      <c r="K5604" s="44"/>
      <c r="L5604" s="46"/>
      <c r="M5604" s="6" t="s">
        <v>28</v>
      </c>
      <c r="N5604" s="55">
        <f t="shared" ref="N5604:N5608" si="1128">P5604*1.4</f>
        <v>1260</v>
      </c>
      <c r="O5604" s="52"/>
      <c r="P5604" s="64">
        <v>900</v>
      </c>
      <c r="Q5604" s="65"/>
      <c r="R5604" s="6" t="s">
        <v>117</v>
      </c>
      <c r="S5604" s="55">
        <f>T5604*1.3</f>
        <v>1921.4</v>
      </c>
      <c r="T5604" s="296">
        <v>1478</v>
      </c>
      <c r="U5604" s="66" t="s">
        <v>118</v>
      </c>
      <c r="V5604" s="58">
        <f t="shared" si="1123"/>
        <v>1303</v>
      </c>
      <c r="W5604" s="62">
        <v>1000</v>
      </c>
      <c r="Y5604" s="6" t="s">
        <v>119</v>
      </c>
      <c r="Z5604" s="55">
        <f>AA5604*1.318</f>
        <v>6853.6</v>
      </c>
      <c r="AA5604" s="56">
        <v>5200</v>
      </c>
    </row>
    <row r="5605" spans="1:27" ht="15" customHeight="1" x14ac:dyDescent="0.2">
      <c r="A5605" s="45"/>
      <c r="B5605" s="53" t="s">
        <v>10</v>
      </c>
      <c r="C5605" s="15">
        <f>K5590</f>
        <v>7</v>
      </c>
      <c r="D5605" s="54">
        <f t="shared" si="1126"/>
        <v>27669.599999999999</v>
      </c>
      <c r="E5605" s="34">
        <f>T5610*C5605</f>
        <v>19215</v>
      </c>
      <c r="F5605" s="45"/>
      <c r="G5605" s="45"/>
      <c r="H5605" s="45"/>
      <c r="I5605" s="44"/>
      <c r="J5605" s="44"/>
      <c r="K5605" s="44"/>
      <c r="L5605" s="46"/>
      <c r="M5605" s="6" t="s">
        <v>120</v>
      </c>
      <c r="N5605" s="55">
        <f t="shared" si="1128"/>
        <v>1889.9999999999998</v>
      </c>
      <c r="O5605" s="52"/>
      <c r="P5605" s="67">
        <v>1350</v>
      </c>
      <c r="Q5605" s="65"/>
      <c r="R5605" s="6" t="s">
        <v>121</v>
      </c>
      <c r="S5605" s="55">
        <f>T5605*1.425</f>
        <v>1402.2</v>
      </c>
      <c r="T5605" s="295">
        <v>984</v>
      </c>
      <c r="U5605" s="6" t="s">
        <v>122</v>
      </c>
      <c r="V5605" s="58">
        <f t="shared" si="1123"/>
        <v>8404.35</v>
      </c>
      <c r="W5605" s="59">
        <v>6450</v>
      </c>
      <c r="Y5605" s="6" t="s">
        <v>123</v>
      </c>
      <c r="Z5605" s="55">
        <f t="shared" si="1125"/>
        <v>10560</v>
      </c>
      <c r="AA5605" s="56">
        <v>8000</v>
      </c>
    </row>
    <row r="5606" spans="1:27" ht="15" customHeight="1" thickBot="1" x14ac:dyDescent="0.25">
      <c r="A5606" s="45"/>
      <c r="B5606" s="53" t="s">
        <v>124</v>
      </c>
      <c r="C5606" s="15">
        <f>L5590</f>
        <v>3</v>
      </c>
      <c r="D5606" s="54">
        <f>S5606*C5606</f>
        <v>3622.26</v>
      </c>
      <c r="E5606" s="34">
        <f>T5606*C5606</f>
        <v>2481</v>
      </c>
      <c r="F5606" s="68" t="s">
        <v>92</v>
      </c>
      <c r="G5606" s="69"/>
      <c r="H5606" s="45"/>
      <c r="I5606" s="44"/>
      <c r="J5606" s="44"/>
      <c r="K5606" s="44"/>
      <c r="L5606" s="46"/>
      <c r="M5606" s="6" t="s">
        <v>125</v>
      </c>
      <c r="N5606" s="55">
        <f t="shared" si="1128"/>
        <v>1889.9999999999998</v>
      </c>
      <c r="O5606" s="52"/>
      <c r="P5606" s="67">
        <v>1350</v>
      </c>
      <c r="Q5606" s="65"/>
      <c r="R5606" s="6" t="s">
        <v>126</v>
      </c>
      <c r="S5606" s="55">
        <f>T5606*1.46</f>
        <v>1207.42</v>
      </c>
      <c r="T5606" s="295">
        <v>827</v>
      </c>
      <c r="U5606" s="6" t="s">
        <v>127</v>
      </c>
      <c r="V5606" s="58">
        <f t="shared" si="1123"/>
        <v>0</v>
      </c>
      <c r="W5606" s="70"/>
      <c r="Y5606" s="6" t="s">
        <v>128</v>
      </c>
      <c r="Z5606" s="55">
        <f t="shared" si="1125"/>
        <v>10560</v>
      </c>
      <c r="AA5606" s="56">
        <v>8000</v>
      </c>
    </row>
    <row r="5607" spans="1:27" ht="15" customHeight="1" thickTop="1" x14ac:dyDescent="0.2">
      <c r="A5607" s="45"/>
      <c r="B5607" s="53" t="s">
        <v>129</v>
      </c>
      <c r="C5607" s="15">
        <f>M5590</f>
        <v>0</v>
      </c>
      <c r="D5607" s="54">
        <f t="shared" ref="D5607:D5608" si="1129">S5611*C5607</f>
        <v>0</v>
      </c>
      <c r="E5607" s="34">
        <f t="shared" ref="E5607:E5608" si="1130">D5669*C5607</f>
        <v>0</v>
      </c>
      <c r="F5607" s="68" t="s">
        <v>130</v>
      </c>
      <c r="G5607" s="71">
        <f>D5651*0.33</f>
        <v>80836.242300000013</v>
      </c>
      <c r="H5607" s="45"/>
      <c r="I5607" s="44"/>
      <c r="J5607" s="44"/>
      <c r="K5607" s="44"/>
      <c r="L5607" s="46"/>
      <c r="M5607" s="6" t="s">
        <v>131</v>
      </c>
      <c r="N5607" s="55">
        <f t="shared" si="1128"/>
        <v>700</v>
      </c>
      <c r="O5607" s="52"/>
      <c r="P5607" s="67">
        <v>500</v>
      </c>
      <c r="Q5607" s="65"/>
      <c r="R5607" s="6"/>
      <c r="S5607" s="55"/>
      <c r="T5607" s="297"/>
      <c r="U5607" s="57" t="s">
        <v>132</v>
      </c>
      <c r="V5607" s="58">
        <f t="shared" si="1123"/>
        <v>9218.7250000000004</v>
      </c>
      <c r="W5607" s="70">
        <v>7075</v>
      </c>
      <c r="Y5607" s="6" t="s">
        <v>133</v>
      </c>
      <c r="Z5607" s="55">
        <f t="shared" si="1125"/>
        <v>7260</v>
      </c>
      <c r="AA5607" s="56">
        <v>5500</v>
      </c>
    </row>
    <row r="5608" spans="1:27" ht="15" customHeight="1" x14ac:dyDescent="0.2">
      <c r="A5608" s="45"/>
      <c r="B5608" s="53" t="s">
        <v>134</v>
      </c>
      <c r="C5608" s="15">
        <f>N5590</f>
        <v>0</v>
      </c>
      <c r="D5608" s="54">
        <f t="shared" si="1129"/>
        <v>0</v>
      </c>
      <c r="E5608" s="34">
        <f t="shared" si="1130"/>
        <v>0</v>
      </c>
      <c r="F5608" s="68" t="s">
        <v>135</v>
      </c>
      <c r="G5608" s="72">
        <f>D5651-F5651</f>
        <v>244958.31000000003</v>
      </c>
      <c r="H5608" s="45"/>
      <c r="I5608" s="44"/>
      <c r="J5608" s="44"/>
      <c r="K5608" s="44"/>
      <c r="L5608" s="46"/>
      <c r="M5608" s="6" t="s">
        <v>136</v>
      </c>
      <c r="N5608" s="55">
        <f t="shared" si="1128"/>
        <v>1400</v>
      </c>
      <c r="O5608" s="52"/>
      <c r="P5608" s="67">
        <v>1000</v>
      </c>
      <c r="Q5608" s="65"/>
      <c r="R5608" s="6"/>
      <c r="S5608" s="55"/>
      <c r="T5608" s="297"/>
      <c r="U5608" s="57" t="s">
        <v>137</v>
      </c>
      <c r="V5608" s="58">
        <f t="shared" si="1123"/>
        <v>6840.75</v>
      </c>
      <c r="W5608" s="73">
        <v>5250</v>
      </c>
      <c r="Y5608" s="6" t="s">
        <v>39</v>
      </c>
      <c r="Z5608" s="55">
        <f>AA5608*1.321</f>
        <v>8454.4</v>
      </c>
      <c r="AA5608" s="56">
        <v>6400</v>
      </c>
    </row>
    <row r="5609" spans="1:27" ht="15" customHeight="1" x14ac:dyDescent="0.35">
      <c r="A5609" s="45"/>
      <c r="B5609" s="53" t="s">
        <v>138</v>
      </c>
      <c r="C5609" s="15">
        <f>P5590</f>
        <v>0</v>
      </c>
      <c r="D5609" s="54">
        <f>S5614*C5609</f>
        <v>0</v>
      </c>
      <c r="E5609" s="34">
        <f>D5672*C5609</f>
        <v>0</v>
      </c>
      <c r="F5609" s="68" t="s">
        <v>139</v>
      </c>
      <c r="G5609" s="74">
        <f>D5651-E5651</f>
        <v>71339.310000000027</v>
      </c>
      <c r="H5609" s="45"/>
      <c r="I5609" s="44"/>
      <c r="J5609" s="44"/>
      <c r="K5609" s="44"/>
      <c r="L5609" s="46"/>
      <c r="M5609" s="6" t="s">
        <v>140</v>
      </c>
      <c r="N5609" s="55"/>
      <c r="O5609" s="52"/>
      <c r="P5609" s="67"/>
      <c r="Q5609" s="65"/>
      <c r="R5609" s="6" t="s">
        <v>141</v>
      </c>
      <c r="S5609" s="55">
        <v>1850.8</v>
      </c>
      <c r="T5609" s="295">
        <v>1322</v>
      </c>
      <c r="U5609" s="57" t="s">
        <v>142</v>
      </c>
      <c r="V5609" s="58">
        <f t="shared" si="1123"/>
        <v>9218.7250000000004</v>
      </c>
      <c r="W5609" s="73">
        <v>7075</v>
      </c>
      <c r="Y5609" s="6" t="s">
        <v>143</v>
      </c>
      <c r="Z5609" s="55">
        <f>AA5609*1.32</f>
        <v>3564</v>
      </c>
      <c r="AA5609" s="56">
        <v>2700</v>
      </c>
    </row>
    <row r="5610" spans="1:27" ht="15" customHeight="1" x14ac:dyDescent="0.2">
      <c r="A5610" s="45"/>
      <c r="B5610" s="53" t="s">
        <v>14</v>
      </c>
      <c r="C5610" s="15">
        <f>O5590</f>
        <v>0</v>
      </c>
      <c r="D5610" s="54">
        <f>S5613*C5610</f>
        <v>0</v>
      </c>
      <c r="E5610" s="34">
        <f>D5671*C5610</f>
        <v>0</v>
      </c>
      <c r="F5610" s="61"/>
      <c r="G5610" s="61"/>
      <c r="H5610" s="45"/>
      <c r="I5610" s="44"/>
      <c r="J5610" s="44"/>
      <c r="K5610" s="44"/>
      <c r="L5610" s="46"/>
      <c r="M5610" s="6"/>
      <c r="N5610" s="55"/>
      <c r="O5610" s="52"/>
      <c r="P5610" s="67"/>
      <c r="Q5610" s="65"/>
      <c r="R5610" s="6" t="s">
        <v>144</v>
      </c>
      <c r="S5610" s="55">
        <f>T5610*1.44</f>
        <v>3952.7999999999997</v>
      </c>
      <c r="T5610" s="295">
        <v>2745</v>
      </c>
      <c r="U5610" s="57" t="s">
        <v>145</v>
      </c>
      <c r="V5610" s="58">
        <f t="shared" si="1123"/>
        <v>9218.7250000000004</v>
      </c>
      <c r="W5610" s="73">
        <v>7075</v>
      </c>
      <c r="AA5610" s="46"/>
    </row>
    <row r="5611" spans="1:27" ht="15" customHeight="1" x14ac:dyDescent="0.2">
      <c r="A5611" s="45"/>
      <c r="B5611" s="53" t="s">
        <v>16</v>
      </c>
      <c r="C5611" s="15">
        <f>Q5590</f>
        <v>0</v>
      </c>
      <c r="D5611" s="54">
        <f>S5616*C5611</f>
        <v>0</v>
      </c>
      <c r="E5611" s="34"/>
      <c r="F5611" s="61"/>
      <c r="G5611" s="61"/>
      <c r="H5611" s="45"/>
      <c r="I5611" s="44"/>
      <c r="J5611" s="44"/>
      <c r="K5611" s="44"/>
      <c r="L5611" s="46"/>
      <c r="M5611" s="6" t="s">
        <v>146</v>
      </c>
      <c r="N5611" s="55">
        <f>P5611*1.45</f>
        <v>6960</v>
      </c>
      <c r="O5611" s="52"/>
      <c r="P5611" s="67">
        <v>4800</v>
      </c>
      <c r="Q5611" s="65"/>
      <c r="R5611" s="6" t="s">
        <v>147</v>
      </c>
      <c r="S5611" s="55">
        <v>6101.2</v>
      </c>
      <c r="T5611" s="295">
        <v>4380</v>
      </c>
      <c r="U5611" s="46"/>
      <c r="V5611" s="46"/>
      <c r="W5611" s="46"/>
      <c r="X5611" s="46"/>
      <c r="Y5611" s="46"/>
      <c r="Z5611" s="46"/>
    </row>
    <row r="5612" spans="1:27" ht="15" customHeight="1" x14ac:dyDescent="0.2">
      <c r="A5612" s="45"/>
      <c r="B5612" s="320" t="s">
        <v>148</v>
      </c>
      <c r="C5612" s="33"/>
      <c r="D5612" s="75">
        <f t="shared" ref="D5612:E5612" si="1131">SUM(D5598:D5611)</f>
        <v>111702.96</v>
      </c>
      <c r="E5612" s="75">
        <f t="shared" si="1131"/>
        <v>77769</v>
      </c>
      <c r="F5612" s="75"/>
      <c r="G5612" s="33"/>
      <c r="H5612" s="45"/>
      <c r="I5612" s="44"/>
      <c r="J5612" s="44"/>
      <c r="K5612" s="44"/>
      <c r="L5612" s="46"/>
      <c r="M5612" s="6" t="s">
        <v>149</v>
      </c>
      <c r="N5612" s="55">
        <f t="shared" ref="N5612" si="1132">P5612*1.4</f>
        <v>3360</v>
      </c>
      <c r="O5612" s="52"/>
      <c r="P5612" s="67">
        <v>2400</v>
      </c>
      <c r="Q5612" s="65"/>
      <c r="R5612" s="6" t="s">
        <v>150</v>
      </c>
      <c r="S5612" s="55">
        <f>T5612*1.444</f>
        <v>7797.5999999999995</v>
      </c>
      <c r="T5612" s="295">
        <v>5400</v>
      </c>
      <c r="U5612" s="46"/>
      <c r="V5612" s="46"/>
      <c r="W5612" s="46"/>
      <c r="X5612" s="46"/>
      <c r="Y5612" s="46"/>
      <c r="Z5612" s="46"/>
      <c r="AA5612" s="46"/>
    </row>
    <row r="5613" spans="1:27" ht="15" customHeight="1" x14ac:dyDescent="0.2">
      <c r="A5613" s="45"/>
      <c r="B5613" s="317" t="s">
        <v>24</v>
      </c>
      <c r="C5613" s="319">
        <f>Y5590</f>
        <v>0</v>
      </c>
      <c r="D5613" s="54">
        <f t="shared" ref="D5613:D5615" si="1133">V5602*C5613</f>
        <v>0</v>
      </c>
      <c r="E5613" s="34">
        <f t="shared" ref="E5613:E5615" si="1134">W5602*C5613</f>
        <v>0</v>
      </c>
      <c r="F5613" s="45"/>
      <c r="G5613" s="45"/>
      <c r="H5613" s="45"/>
      <c r="I5613" s="44"/>
      <c r="J5613" s="44"/>
      <c r="K5613" s="44"/>
      <c r="L5613" s="46"/>
      <c r="M5613" s="6" t="s">
        <v>151</v>
      </c>
      <c r="N5613" s="55">
        <f>P5613*1.45</f>
        <v>6960</v>
      </c>
      <c r="O5613" s="52"/>
      <c r="P5613" s="67">
        <v>4800</v>
      </c>
      <c r="Q5613" s="65"/>
      <c r="R5613" s="6" t="s">
        <v>152</v>
      </c>
      <c r="S5613" s="55">
        <f>T5613*1.444</f>
        <v>7799.0439999999999</v>
      </c>
      <c r="T5613" s="295">
        <v>5401</v>
      </c>
      <c r="U5613" s="46"/>
      <c r="V5613" s="46"/>
      <c r="W5613" s="46"/>
      <c r="X5613" s="46"/>
      <c r="Y5613" s="46"/>
      <c r="Z5613" s="46"/>
      <c r="AA5613" s="46"/>
    </row>
    <row r="5614" spans="1:27" ht="15" customHeight="1" x14ac:dyDescent="0.2">
      <c r="A5614" s="45"/>
      <c r="B5614" s="317" t="s">
        <v>153</v>
      </c>
      <c r="C5614" s="319">
        <f>Z5590</f>
        <v>0</v>
      </c>
      <c r="D5614" s="54">
        <f t="shared" si="1133"/>
        <v>0</v>
      </c>
      <c r="E5614" s="34">
        <f t="shared" si="1134"/>
        <v>0</v>
      </c>
      <c r="F5614" s="45"/>
      <c r="G5614" s="45"/>
      <c r="H5614" s="45"/>
      <c r="I5614" s="44"/>
      <c r="J5614" s="44"/>
      <c r="K5614" s="44"/>
      <c r="L5614" s="46"/>
      <c r="M5614" s="6" t="s">
        <v>154</v>
      </c>
      <c r="N5614" s="55">
        <f t="shared" ref="N5614:N5615" si="1135">P5614*1.4</f>
        <v>5250</v>
      </c>
      <c r="O5614" s="52"/>
      <c r="P5614" s="67">
        <v>3750</v>
      </c>
      <c r="Q5614" s="65"/>
      <c r="R5614" s="6" t="s">
        <v>155</v>
      </c>
      <c r="S5614" s="55">
        <f>T5614*1.45</f>
        <v>10701</v>
      </c>
      <c r="T5614" s="295">
        <v>7380</v>
      </c>
      <c r="U5614" s="46"/>
      <c r="V5614" s="46"/>
      <c r="W5614" s="46"/>
      <c r="X5614" s="46"/>
      <c r="Y5614" s="46"/>
      <c r="Z5614" s="46"/>
      <c r="AA5614" s="46"/>
    </row>
    <row r="5615" spans="1:27" ht="15" customHeight="1" x14ac:dyDescent="0.2">
      <c r="A5615" s="45"/>
      <c r="B5615" s="317" t="s">
        <v>26</v>
      </c>
      <c r="C5615" s="319">
        <f>AA5590</f>
        <v>0</v>
      </c>
      <c r="D5615" s="54">
        <f t="shared" si="1133"/>
        <v>0</v>
      </c>
      <c r="E5615" s="34">
        <f t="shared" si="1134"/>
        <v>0</v>
      </c>
      <c r="F5615" s="45"/>
      <c r="G5615" s="45"/>
      <c r="H5615" s="45"/>
      <c r="I5615" s="44"/>
      <c r="J5615" s="44"/>
      <c r="K5615" s="44"/>
      <c r="L5615" s="46"/>
      <c r="M5615" s="6" t="s">
        <v>156</v>
      </c>
      <c r="N5615" s="55">
        <f t="shared" si="1135"/>
        <v>7419.9999999999991</v>
      </c>
      <c r="O5615" s="52"/>
      <c r="P5615" s="67">
        <v>5300</v>
      </c>
      <c r="Q5615" s="65"/>
      <c r="R5615" s="6" t="s">
        <v>157</v>
      </c>
      <c r="S5615" s="55">
        <v>8000</v>
      </c>
      <c r="T5615" s="295">
        <v>3600</v>
      </c>
      <c r="U5615" s="46"/>
      <c r="V5615" s="46"/>
      <c r="W5615" s="46"/>
      <c r="X5615" s="46"/>
      <c r="Y5615" s="46"/>
      <c r="Z5615" s="46"/>
      <c r="AA5615" s="46"/>
    </row>
    <row r="5616" spans="1:27" ht="15" customHeight="1" x14ac:dyDescent="0.2">
      <c r="A5616" s="45"/>
      <c r="B5616" s="318" t="s">
        <v>158</v>
      </c>
      <c r="C5616" s="319">
        <f>R5590</f>
        <v>0</v>
      </c>
      <c r="D5616" s="54">
        <f>V5599*C5616</f>
        <v>0</v>
      </c>
      <c r="E5616" s="34">
        <f t="shared" ref="E5616:E5618" si="1136">J5665*C5616</f>
        <v>0</v>
      </c>
      <c r="F5616" s="45"/>
      <c r="G5616" s="45"/>
      <c r="H5616" s="45"/>
      <c r="I5616" s="44"/>
      <c r="J5616" s="44"/>
      <c r="K5616" s="44"/>
      <c r="L5616" s="46"/>
      <c r="M5616" s="6"/>
      <c r="N5616" s="55"/>
      <c r="O5616" s="52"/>
      <c r="P5616" s="67"/>
      <c r="Q5616" s="65"/>
      <c r="R5616" s="6" t="s">
        <v>16</v>
      </c>
      <c r="S5616" s="55">
        <v>1500</v>
      </c>
      <c r="T5616" s="298">
        <v>1300</v>
      </c>
      <c r="U5616" s="46"/>
      <c r="V5616" s="46"/>
      <c r="W5616" s="46"/>
      <c r="X5616" s="46"/>
      <c r="Y5616" s="46"/>
      <c r="Z5616" s="46"/>
      <c r="AA5616" s="46"/>
    </row>
    <row r="5617" spans="1:27" ht="15" customHeight="1" x14ac:dyDescent="0.2">
      <c r="A5617" s="45"/>
      <c r="B5617" s="321" t="s">
        <v>159</v>
      </c>
      <c r="C5617" s="15">
        <f>T5590</f>
        <v>0</v>
      </c>
      <c r="D5617" s="54">
        <f t="shared" ref="D5617:D5618" si="1137">V5599*C5617</f>
        <v>0</v>
      </c>
      <c r="E5617" s="34">
        <f t="shared" si="1136"/>
        <v>0</v>
      </c>
      <c r="F5617" s="45"/>
      <c r="G5617" s="45"/>
      <c r="H5617" s="45"/>
      <c r="I5617" s="44"/>
      <c r="J5617" s="44"/>
      <c r="K5617" s="44"/>
      <c r="L5617" s="46"/>
      <c r="M5617" s="6" t="s">
        <v>160</v>
      </c>
      <c r="N5617" s="55"/>
      <c r="O5617" s="52"/>
      <c r="P5617" s="67"/>
      <c r="Q5617" s="65"/>
      <c r="R5617" s="46"/>
      <c r="S5617" s="46"/>
      <c r="T5617" s="46"/>
      <c r="U5617" s="46"/>
      <c r="V5617" s="46"/>
      <c r="W5617" s="46"/>
      <c r="X5617" s="46"/>
      <c r="Y5617" s="46"/>
      <c r="Z5617" s="46"/>
      <c r="AA5617" s="46"/>
    </row>
    <row r="5618" spans="1:27" ht="15" customHeight="1" x14ac:dyDescent="0.2">
      <c r="A5618" s="45"/>
      <c r="B5618" s="79" t="s">
        <v>161</v>
      </c>
      <c r="C5618" s="80">
        <f>S5590</f>
        <v>0</v>
      </c>
      <c r="D5618" s="81">
        <f t="shared" si="1137"/>
        <v>0</v>
      </c>
      <c r="E5618" s="34">
        <f t="shared" si="1136"/>
        <v>0</v>
      </c>
      <c r="F5618" s="45"/>
      <c r="G5618" s="45"/>
      <c r="H5618" s="45"/>
      <c r="I5618" s="44"/>
      <c r="J5618" s="44"/>
      <c r="K5618" s="44"/>
      <c r="L5618" s="46"/>
      <c r="M5618" s="6"/>
      <c r="N5618" s="55"/>
      <c r="O5618" s="52"/>
      <c r="P5618" s="67"/>
      <c r="Q5618" s="65"/>
      <c r="R5618" s="46"/>
      <c r="S5618" s="46"/>
      <c r="T5618" s="46"/>
      <c r="U5618" s="46"/>
      <c r="V5618" s="46"/>
      <c r="W5618" s="46"/>
      <c r="X5618" s="46"/>
      <c r="Y5618" s="46"/>
      <c r="Z5618" s="46"/>
      <c r="AA5618" s="46"/>
    </row>
    <row r="5619" spans="1:27" ht="15" customHeight="1" x14ac:dyDescent="0.2">
      <c r="A5619" s="45"/>
      <c r="B5619" s="78" t="s">
        <v>20</v>
      </c>
      <c r="C5619" s="15">
        <f>U5590</f>
        <v>5</v>
      </c>
      <c r="D5619" s="81">
        <f>V5608*C5619</f>
        <v>34203.75</v>
      </c>
      <c r="E5619" s="34">
        <f>W5608*C5619</f>
        <v>26250</v>
      </c>
      <c r="F5619" s="45"/>
      <c r="G5619" s="45"/>
      <c r="H5619" s="45"/>
      <c r="I5619" s="44"/>
      <c r="J5619" s="44"/>
      <c r="K5619" s="44"/>
      <c r="L5619" s="46"/>
      <c r="M5619" s="6" t="s">
        <v>162</v>
      </c>
      <c r="N5619" s="55">
        <f>P5619*1.42</f>
        <v>1704</v>
      </c>
      <c r="O5619" s="52"/>
      <c r="P5619" s="67">
        <v>1200</v>
      </c>
      <c r="Q5619" s="65"/>
      <c r="R5619" s="46"/>
      <c r="S5619" s="46"/>
      <c r="T5619" s="46"/>
      <c r="U5619" s="46"/>
      <c r="V5619" s="46"/>
      <c r="W5619" s="46"/>
      <c r="X5619" s="46"/>
      <c r="Y5619" s="46"/>
      <c r="Z5619" s="46"/>
      <c r="AA5619" s="46"/>
    </row>
    <row r="5620" spans="1:27" ht="15" customHeight="1" x14ac:dyDescent="0.2">
      <c r="A5620" s="45"/>
      <c r="B5620" s="78" t="s">
        <v>163</v>
      </c>
      <c r="C5620" s="15">
        <f>V5590</f>
        <v>0</v>
      </c>
      <c r="D5620" s="81">
        <f t="shared" ref="D5620:D5621" si="1138">V5602*C5620</f>
        <v>0</v>
      </c>
      <c r="E5620" s="34">
        <f>W5607*C5620</f>
        <v>0</v>
      </c>
      <c r="F5620" s="45"/>
      <c r="G5620" s="45"/>
      <c r="H5620" s="45"/>
      <c r="I5620" s="44"/>
      <c r="J5620" s="44"/>
      <c r="K5620" s="44"/>
      <c r="L5620" s="46"/>
      <c r="M5620" s="6" t="s">
        <v>164</v>
      </c>
      <c r="N5620" s="55">
        <f t="shared" ref="N5620:N5621" si="1139">P5620*1.42</f>
        <v>1704</v>
      </c>
      <c r="O5620" s="52"/>
      <c r="P5620" s="67">
        <v>1200</v>
      </c>
      <c r="Q5620" s="65"/>
      <c r="R5620" s="46"/>
      <c r="S5620" s="46"/>
      <c r="T5620" s="46"/>
      <c r="U5620" s="46"/>
      <c r="V5620" s="46"/>
      <c r="W5620" s="46"/>
      <c r="X5620" s="46"/>
      <c r="Y5620" s="46"/>
      <c r="Z5620" s="46"/>
      <c r="AA5620" s="46"/>
    </row>
    <row r="5621" spans="1:27" ht="15" customHeight="1" x14ac:dyDescent="0.2">
      <c r="A5621" s="45"/>
      <c r="B5621" s="78" t="s">
        <v>165</v>
      </c>
      <c r="C5621" s="15">
        <f>W5590</f>
        <v>0</v>
      </c>
      <c r="D5621" s="81">
        <f t="shared" si="1138"/>
        <v>0</v>
      </c>
      <c r="E5621" s="34">
        <f>J5670*C5621</f>
        <v>0</v>
      </c>
      <c r="F5621" s="45"/>
      <c r="G5621" s="45"/>
      <c r="H5621" s="45"/>
      <c r="I5621" s="44"/>
      <c r="J5621" s="44"/>
      <c r="K5621" s="44"/>
      <c r="L5621" s="46"/>
      <c r="M5621" s="6" t="s">
        <v>166</v>
      </c>
      <c r="N5621" s="55">
        <f t="shared" si="1139"/>
        <v>1704</v>
      </c>
      <c r="O5621" s="52"/>
      <c r="P5621" s="67">
        <v>1200</v>
      </c>
      <c r="Q5621" s="65"/>
      <c r="R5621" s="46"/>
      <c r="S5621" s="46"/>
      <c r="T5621" s="46"/>
      <c r="U5621" s="46"/>
      <c r="V5621" s="46"/>
      <c r="W5621" s="46"/>
      <c r="X5621" s="46"/>
      <c r="Y5621" s="46"/>
      <c r="Z5621" s="46"/>
      <c r="AA5621" s="46"/>
    </row>
    <row r="5622" spans="1:27" ht="15" customHeight="1" x14ac:dyDescent="0.2">
      <c r="A5622" s="45"/>
      <c r="B5622" s="53" t="s">
        <v>23</v>
      </c>
      <c r="C5622" s="15">
        <f>X5590</f>
        <v>0</v>
      </c>
      <c r="D5622" s="81">
        <f>V5600*C5622</f>
        <v>0</v>
      </c>
      <c r="E5622" s="34">
        <f>W5600*C5622</f>
        <v>0</v>
      </c>
      <c r="F5622" s="45"/>
      <c r="G5622" s="45"/>
      <c r="H5622" s="45"/>
      <c r="I5622" s="44"/>
      <c r="J5622" s="44"/>
      <c r="K5622" s="44"/>
      <c r="L5622" s="46"/>
      <c r="M5622" s="6" t="s">
        <v>167</v>
      </c>
      <c r="N5622" s="55">
        <f>P5622*1.39</f>
        <v>1251</v>
      </c>
      <c r="O5622" s="52"/>
      <c r="P5622" s="67">
        <v>900</v>
      </c>
      <c r="Q5622" s="65"/>
      <c r="R5622" s="46"/>
      <c r="S5622" s="46"/>
      <c r="T5622" s="46"/>
      <c r="U5622" s="46"/>
      <c r="V5622" s="46"/>
      <c r="W5622" s="46"/>
      <c r="X5622" s="46"/>
      <c r="Y5622" s="46"/>
      <c r="Z5622" s="46"/>
      <c r="AA5622" s="46"/>
    </row>
    <row r="5623" spans="1:27" ht="15" customHeight="1" x14ac:dyDescent="0.2">
      <c r="A5623" s="45"/>
      <c r="B5623" s="49" t="s">
        <v>95</v>
      </c>
      <c r="C5623" s="33"/>
      <c r="D5623" s="75">
        <f t="shared" ref="D5623:E5623" si="1140">SUM(D5613:D5622)</f>
        <v>34203.75</v>
      </c>
      <c r="E5623" s="82">
        <f t="shared" si="1140"/>
        <v>26250</v>
      </c>
      <c r="F5623" s="45"/>
      <c r="G5623" s="45"/>
      <c r="H5623" s="45"/>
      <c r="I5623" s="44"/>
      <c r="J5623" s="44"/>
      <c r="K5623" s="44"/>
      <c r="L5623" s="46"/>
      <c r="M5623" s="6" t="s">
        <v>168</v>
      </c>
      <c r="N5623" s="55">
        <f>P5623*1.42</f>
        <v>852</v>
      </c>
      <c r="O5623" s="52"/>
      <c r="P5623" s="67">
        <v>600</v>
      </c>
      <c r="Q5623" s="65"/>
      <c r="R5623" s="46"/>
      <c r="S5623" s="46"/>
      <c r="T5623" s="46"/>
      <c r="U5623" s="46"/>
      <c r="V5623" s="46"/>
      <c r="W5623" s="46"/>
      <c r="X5623" s="46"/>
      <c r="Y5623" s="46"/>
      <c r="Z5623" s="46"/>
      <c r="AA5623" s="46"/>
    </row>
    <row r="5624" spans="1:27" ht="15" customHeight="1" x14ac:dyDescent="0.2">
      <c r="A5624" s="45"/>
      <c r="B5624" s="53" t="s">
        <v>36</v>
      </c>
      <c r="C5624" s="15">
        <f>AL5590</f>
        <v>5</v>
      </c>
      <c r="D5624" s="83">
        <f>N5619*C5624</f>
        <v>8520</v>
      </c>
      <c r="E5624" s="34">
        <f>P5619*C5624</f>
        <v>6000</v>
      </c>
      <c r="F5624" s="45"/>
      <c r="G5624" s="45"/>
      <c r="H5624" s="45"/>
      <c r="I5624" s="44"/>
      <c r="J5624" s="44"/>
      <c r="K5624" s="44"/>
      <c r="L5624" s="46"/>
      <c r="M5624" s="46"/>
      <c r="N5624" s="46"/>
      <c r="O5624" s="46"/>
      <c r="P5624" s="46"/>
      <c r="Q5624" s="46"/>
      <c r="R5624" s="46"/>
      <c r="S5624" s="46"/>
      <c r="T5624" s="46"/>
      <c r="U5624" s="46"/>
      <c r="V5624" s="46"/>
      <c r="W5624" s="46"/>
      <c r="X5624" s="46"/>
      <c r="Y5624" s="46"/>
      <c r="Z5624" s="46"/>
      <c r="AA5624" s="46"/>
    </row>
    <row r="5625" spans="1:27" ht="15" customHeight="1" x14ac:dyDescent="0.2">
      <c r="A5625" s="45"/>
      <c r="B5625" s="53" t="s">
        <v>35</v>
      </c>
      <c r="C5625" s="15">
        <f>AK5590</f>
        <v>2</v>
      </c>
      <c r="D5625" s="83">
        <f t="shared" ref="D5625:D5627" si="1141">N5621*C5625</f>
        <v>3408</v>
      </c>
      <c r="E5625" s="34">
        <f t="shared" ref="E5625:E5627" si="1142">P5621*C5625</f>
        <v>2400</v>
      </c>
      <c r="F5625" s="45"/>
      <c r="G5625" s="45"/>
      <c r="H5625" s="45"/>
      <c r="L5625" s="24"/>
      <c r="M5625" s="24"/>
      <c r="N5625" s="24"/>
      <c r="O5625" s="24"/>
      <c r="P5625" s="24"/>
      <c r="Q5625" s="24"/>
    </row>
    <row r="5626" spans="1:27" ht="15" customHeight="1" x14ac:dyDescent="0.2">
      <c r="A5626" s="45"/>
      <c r="B5626" s="84" t="s">
        <v>169</v>
      </c>
      <c r="C5626" s="15">
        <f>AM5590</f>
        <v>0</v>
      </c>
      <c r="D5626" s="83">
        <f t="shared" si="1141"/>
        <v>0</v>
      </c>
      <c r="E5626" s="34">
        <f t="shared" si="1142"/>
        <v>0</v>
      </c>
      <c r="F5626" s="85"/>
      <c r="G5626" s="45"/>
      <c r="H5626" s="45"/>
      <c r="L5626" s="24"/>
      <c r="M5626" s="24"/>
      <c r="N5626" s="24"/>
      <c r="O5626" s="24"/>
      <c r="P5626" s="24"/>
      <c r="Q5626" s="24"/>
    </row>
    <row r="5627" spans="1:27" ht="15" customHeight="1" x14ac:dyDescent="0.2">
      <c r="A5627" s="45"/>
      <c r="B5627" s="84" t="s">
        <v>38</v>
      </c>
      <c r="C5627" s="15">
        <f>AN5590</f>
        <v>0</v>
      </c>
      <c r="D5627" s="83">
        <f t="shared" si="1141"/>
        <v>0</v>
      </c>
      <c r="E5627" s="34">
        <f t="shared" si="1142"/>
        <v>0</v>
      </c>
      <c r="F5627" s="45"/>
      <c r="G5627" s="45"/>
      <c r="H5627" s="45"/>
      <c r="L5627" s="24"/>
      <c r="M5627" s="24"/>
      <c r="N5627" s="24"/>
      <c r="O5627" s="24"/>
      <c r="P5627" s="24"/>
      <c r="Q5627" s="24"/>
    </row>
    <row r="5628" spans="1:27" ht="15" customHeight="1" x14ac:dyDescent="0.2">
      <c r="A5628" s="45"/>
      <c r="B5628" s="84" t="s">
        <v>170</v>
      </c>
      <c r="C5628" s="15">
        <f>AO5590</f>
        <v>2</v>
      </c>
      <c r="D5628" s="83">
        <f>N5620*C5628</f>
        <v>3408</v>
      </c>
      <c r="E5628" s="34">
        <f>P5620*C5628</f>
        <v>2400</v>
      </c>
      <c r="F5628" s="45"/>
      <c r="G5628" s="45"/>
      <c r="H5628" s="45"/>
      <c r="L5628" s="24"/>
      <c r="M5628" s="24"/>
      <c r="N5628" s="24"/>
      <c r="O5628" s="24"/>
      <c r="P5628" s="24"/>
      <c r="Q5628" s="24"/>
    </row>
    <row r="5629" spans="1:27" ht="15" customHeight="1" x14ac:dyDescent="0.2">
      <c r="A5629" s="45"/>
      <c r="B5629" s="53" t="s">
        <v>31</v>
      </c>
      <c r="C5629" s="15">
        <f>AF5590</f>
        <v>1</v>
      </c>
      <c r="D5629" s="83">
        <f>N5611*C5629</f>
        <v>6960</v>
      </c>
      <c r="E5629" s="34">
        <f>P5611*C5629</f>
        <v>4800</v>
      </c>
      <c r="F5629" s="45"/>
      <c r="G5629" s="45"/>
      <c r="H5629" s="45"/>
    </row>
    <row r="5630" spans="1:27" ht="15" customHeight="1" x14ac:dyDescent="0.2">
      <c r="A5630" s="45"/>
      <c r="B5630" s="53" t="s">
        <v>171</v>
      </c>
      <c r="C5630" s="15">
        <f>AH5590</f>
        <v>0</v>
      </c>
      <c r="D5630" s="83">
        <f>N5611*C5630</f>
        <v>0</v>
      </c>
      <c r="E5630" s="34">
        <f>P5611*C5630</f>
        <v>0</v>
      </c>
      <c r="F5630" s="45"/>
      <c r="G5630" s="45"/>
      <c r="H5630" s="45"/>
      <c r="L5630" s="86" t="s">
        <v>172</v>
      </c>
    </row>
    <row r="5631" spans="1:27" ht="15" customHeight="1" x14ac:dyDescent="0.2">
      <c r="A5631" s="45"/>
      <c r="B5631" s="53" t="s">
        <v>151</v>
      </c>
      <c r="C5631" s="15">
        <f>AG5590</f>
        <v>1</v>
      </c>
      <c r="D5631" s="83">
        <f>N5613*C5631</f>
        <v>6960</v>
      </c>
      <c r="E5631" s="34">
        <f>P5613*C5631</f>
        <v>4800</v>
      </c>
      <c r="F5631" s="45"/>
      <c r="G5631" s="45"/>
      <c r="H5631" s="45"/>
    </row>
    <row r="5632" spans="1:27" ht="15" customHeight="1" x14ac:dyDescent="0.2">
      <c r="A5632" s="45"/>
      <c r="B5632" s="53" t="s">
        <v>173</v>
      </c>
      <c r="C5632" s="15">
        <f>AJ5590</f>
        <v>2</v>
      </c>
      <c r="D5632" s="83">
        <f>N5611*C5632</f>
        <v>13920</v>
      </c>
      <c r="E5632" s="34">
        <f>P5611*C5632</f>
        <v>9600</v>
      </c>
      <c r="F5632" s="45"/>
      <c r="G5632" s="45"/>
      <c r="H5632" s="45"/>
      <c r="L5632" s="86" t="s">
        <v>107</v>
      </c>
    </row>
    <row r="5633" spans="1:12" ht="15" customHeight="1" x14ac:dyDescent="0.2">
      <c r="A5633" s="45"/>
      <c r="B5633" s="53" t="s">
        <v>174</v>
      </c>
      <c r="C5633" s="15">
        <f>AE5590</f>
        <v>0</v>
      </c>
      <c r="D5633" s="83">
        <f>N5615*C5633</f>
        <v>0</v>
      </c>
      <c r="E5633" s="34">
        <f>P5611*C5633</f>
        <v>0</v>
      </c>
      <c r="F5633" s="45"/>
      <c r="G5633" s="45"/>
      <c r="H5633" s="45"/>
    </row>
    <row r="5634" spans="1:12" ht="15" customHeight="1" x14ac:dyDescent="0.2">
      <c r="A5634" s="45"/>
      <c r="B5634" s="87" t="s">
        <v>27</v>
      </c>
      <c r="C5634" s="15">
        <f>AB5590</f>
        <v>33</v>
      </c>
      <c r="D5634" s="83">
        <f t="shared" ref="D5634:D5635" si="1143">N5603*C5634</f>
        <v>55875.6</v>
      </c>
      <c r="E5634" s="34">
        <f t="shared" ref="E5634:E5635" si="1144">P5603*C5634</f>
        <v>39600</v>
      </c>
      <c r="F5634" s="45"/>
      <c r="G5634" s="45"/>
      <c r="H5634" s="45"/>
      <c r="L5634" s="86" t="s">
        <v>175</v>
      </c>
    </row>
    <row r="5635" spans="1:12" ht="15" customHeight="1" x14ac:dyDescent="0.2">
      <c r="A5635" s="45"/>
      <c r="B5635" s="87" t="s">
        <v>28</v>
      </c>
      <c r="C5635" s="15">
        <f>AC5590</f>
        <v>0</v>
      </c>
      <c r="D5635" s="83">
        <f t="shared" si="1143"/>
        <v>0</v>
      </c>
      <c r="E5635" s="34">
        <f t="shared" si="1144"/>
        <v>0</v>
      </c>
      <c r="F5635" s="45"/>
      <c r="G5635" s="45"/>
      <c r="H5635" s="45"/>
      <c r="L5635" s="86" t="s">
        <v>176</v>
      </c>
    </row>
    <row r="5636" spans="1:12" ht="15" customHeight="1" x14ac:dyDescent="0.2">
      <c r="A5636" s="45"/>
      <c r="B5636" s="53" t="s">
        <v>177</v>
      </c>
      <c r="C5636" s="15">
        <f>AD5590</f>
        <v>0</v>
      </c>
      <c r="D5636" s="83">
        <f>N5608*C5636</f>
        <v>0</v>
      </c>
      <c r="E5636" s="34">
        <f>P5608*C5636</f>
        <v>0</v>
      </c>
      <c r="F5636" s="45"/>
      <c r="G5636" s="45"/>
      <c r="H5636" s="45"/>
      <c r="L5636" s="86" t="s">
        <v>178</v>
      </c>
    </row>
    <row r="5637" spans="1:12" ht="15" customHeight="1" x14ac:dyDescent="0.2">
      <c r="A5637" s="45"/>
      <c r="B5637" s="49" t="s">
        <v>94</v>
      </c>
      <c r="C5637" s="33"/>
      <c r="D5637" s="75">
        <f t="shared" ref="D5637:E5637" si="1145">SUM(D5624:D5636)</f>
        <v>99051.6</v>
      </c>
      <c r="E5637" s="82">
        <f t="shared" si="1145"/>
        <v>69600</v>
      </c>
      <c r="F5637" s="41"/>
      <c r="G5637" s="45"/>
      <c r="H5637" s="88"/>
      <c r="L5637" s="86" t="s">
        <v>179</v>
      </c>
    </row>
    <row r="5638" spans="1:12" ht="15" customHeight="1" x14ac:dyDescent="0.2">
      <c r="A5638" s="45"/>
      <c r="B5638" s="78" t="s">
        <v>39</v>
      </c>
      <c r="C5638" s="89">
        <f>AP5590</f>
        <v>0</v>
      </c>
      <c r="D5638" s="83">
        <f>Z5608*C5638</f>
        <v>0</v>
      </c>
      <c r="E5638" s="34">
        <f>AA5608*C5638</f>
        <v>0</v>
      </c>
      <c r="F5638" s="88"/>
      <c r="G5638" s="88"/>
      <c r="H5638" s="88"/>
      <c r="L5638" s="86" t="s">
        <v>180</v>
      </c>
    </row>
    <row r="5639" spans="1:12" ht="15" customHeight="1" x14ac:dyDescent="0.2">
      <c r="A5639" s="45"/>
      <c r="B5639" s="78" t="s">
        <v>40</v>
      </c>
      <c r="C5639" s="90">
        <f>AQ5590</f>
        <v>0</v>
      </c>
      <c r="D5639" s="83">
        <f t="shared" ref="D5639:D5641" si="1146">Z5599*C5639</f>
        <v>0</v>
      </c>
      <c r="E5639" s="34">
        <f>AA5599*C5639</f>
        <v>0</v>
      </c>
      <c r="F5639" s="88"/>
      <c r="G5639" s="88"/>
      <c r="H5639" s="88"/>
      <c r="L5639" s="86" t="s">
        <v>181</v>
      </c>
    </row>
    <row r="5640" spans="1:12" ht="15" customHeight="1" x14ac:dyDescent="0.2">
      <c r="A5640" s="45"/>
      <c r="B5640" s="78" t="s">
        <v>33</v>
      </c>
      <c r="C5640" s="90">
        <f>AR5590</f>
        <v>0</v>
      </c>
      <c r="D5640" s="83">
        <f t="shared" si="1146"/>
        <v>0</v>
      </c>
      <c r="E5640" s="34">
        <f>P5610*C5640</f>
        <v>0</v>
      </c>
      <c r="F5640" s="88"/>
      <c r="G5640" s="88"/>
      <c r="H5640" s="88"/>
    </row>
    <row r="5641" spans="1:12" ht="15" customHeight="1" x14ac:dyDescent="0.2">
      <c r="A5641" s="45"/>
      <c r="B5641" s="78" t="s">
        <v>32</v>
      </c>
      <c r="C5641" s="90">
        <f>AS5590</f>
        <v>0</v>
      </c>
      <c r="D5641" s="83">
        <f t="shared" si="1146"/>
        <v>0</v>
      </c>
      <c r="E5641" s="34">
        <f>AA5600*C5641</f>
        <v>0</v>
      </c>
      <c r="F5641" s="88"/>
      <c r="G5641" s="88"/>
      <c r="H5641" s="88"/>
      <c r="L5641" s="86" t="s">
        <v>140</v>
      </c>
    </row>
    <row r="5642" spans="1:12" ht="15" customHeight="1" x14ac:dyDescent="0.2">
      <c r="A5642" s="45"/>
      <c r="B5642" s="78" t="s">
        <v>41</v>
      </c>
      <c r="C5642" s="90">
        <f>AT5590</f>
        <v>0</v>
      </c>
      <c r="D5642" s="83">
        <f>Z5607*C5642</f>
        <v>0</v>
      </c>
      <c r="E5642" s="34">
        <f>AA5607*C5642</f>
        <v>0</v>
      </c>
      <c r="F5642" s="88"/>
      <c r="G5642" s="88"/>
      <c r="H5642" s="88"/>
    </row>
    <row r="5643" spans="1:12" ht="15" customHeight="1" x14ac:dyDescent="0.2">
      <c r="A5643" s="45"/>
      <c r="B5643" s="78" t="s">
        <v>42</v>
      </c>
      <c r="C5643" s="90">
        <f>AU5590</f>
        <v>0</v>
      </c>
      <c r="D5643" s="83">
        <f>Z5602*C5643</f>
        <v>0</v>
      </c>
      <c r="E5643" s="34">
        <f>AA5602*C5643</f>
        <v>0</v>
      </c>
      <c r="F5643" s="88"/>
      <c r="G5643" s="88"/>
      <c r="H5643" s="88"/>
      <c r="L5643" s="86" t="s">
        <v>182</v>
      </c>
    </row>
    <row r="5644" spans="1:12" ht="15" customHeight="1" x14ac:dyDescent="0.2">
      <c r="A5644" s="45"/>
      <c r="B5644" s="78" t="s">
        <v>43</v>
      </c>
      <c r="C5644" s="90">
        <f>AV5590</f>
        <v>0</v>
      </c>
      <c r="D5644" s="83">
        <f t="shared" ref="D5644:D5646" si="1147">Z5604*C5644</f>
        <v>0</v>
      </c>
      <c r="E5644" s="34">
        <f>AA5604*C5644</f>
        <v>0</v>
      </c>
      <c r="F5644" s="88"/>
      <c r="G5644" s="88"/>
      <c r="H5644" s="88"/>
      <c r="L5644" s="86" t="s">
        <v>183</v>
      </c>
    </row>
    <row r="5645" spans="1:12" ht="15" customHeight="1" x14ac:dyDescent="0.2">
      <c r="A5645" s="45"/>
      <c r="B5645" s="78" t="s">
        <v>44</v>
      </c>
      <c r="C5645" s="90">
        <f>AW5590</f>
        <v>0</v>
      </c>
      <c r="D5645" s="83">
        <f t="shared" si="1147"/>
        <v>0</v>
      </c>
      <c r="E5645" s="34">
        <f>AA5606*C5645</f>
        <v>0</v>
      </c>
      <c r="F5645" s="88"/>
      <c r="G5645" s="88"/>
      <c r="H5645" s="88"/>
      <c r="L5645" s="86" t="s">
        <v>184</v>
      </c>
    </row>
    <row r="5646" spans="1:12" ht="15" customHeight="1" x14ac:dyDescent="0.2">
      <c r="A5646" s="45"/>
      <c r="B5646" s="78" t="s">
        <v>45</v>
      </c>
      <c r="C5646" s="90">
        <f>AX5590</f>
        <v>0</v>
      </c>
      <c r="D5646" s="83">
        <f t="shared" si="1147"/>
        <v>0</v>
      </c>
      <c r="E5646" s="34">
        <f>AA5605*C5646</f>
        <v>0</v>
      </c>
      <c r="F5646" s="88"/>
      <c r="G5646" s="88"/>
      <c r="H5646" s="88"/>
    </row>
    <row r="5647" spans="1:12" ht="15" customHeight="1" x14ac:dyDescent="0.2">
      <c r="A5647" s="45"/>
      <c r="B5647" s="78" t="s">
        <v>46</v>
      </c>
      <c r="C5647" s="90">
        <f>AY5590</f>
        <v>0</v>
      </c>
      <c r="D5647" s="83">
        <f>Z5603*C5647</f>
        <v>0</v>
      </c>
      <c r="E5647" s="34">
        <f>AA5603*C5647</f>
        <v>0</v>
      </c>
      <c r="F5647" s="88"/>
      <c r="G5647" s="88"/>
      <c r="H5647" s="88"/>
      <c r="L5647" s="86" t="s">
        <v>160</v>
      </c>
    </row>
    <row r="5648" spans="1:12" ht="15" customHeight="1" x14ac:dyDescent="0.2">
      <c r="A5648" s="45"/>
      <c r="B5648" s="53"/>
      <c r="C5648" s="89"/>
      <c r="D5648" s="83">
        <f t="shared" ref="D5648:D5649" si="1148">Z5608*C5648</f>
        <v>0</v>
      </c>
      <c r="E5648" s="34">
        <f t="shared" ref="E5648:E5649" si="1149">P5618*C5648</f>
        <v>0</v>
      </c>
      <c r="F5648" s="88"/>
      <c r="G5648" s="88"/>
      <c r="H5648" s="88"/>
    </row>
    <row r="5649" spans="1:26" ht="15" customHeight="1" x14ac:dyDescent="0.2">
      <c r="A5649" s="45"/>
      <c r="B5649" s="53"/>
      <c r="C5649" s="89"/>
      <c r="D5649" s="83">
        <f t="shared" si="1148"/>
        <v>0</v>
      </c>
      <c r="E5649" s="34">
        <f t="shared" si="1149"/>
        <v>0</v>
      </c>
      <c r="F5649" s="88"/>
      <c r="G5649" s="88"/>
      <c r="H5649" s="88"/>
      <c r="L5649" s="86" t="s">
        <v>185</v>
      </c>
    </row>
    <row r="5650" spans="1:26" ht="15" customHeight="1" x14ac:dyDescent="0.2">
      <c r="A5650" s="45"/>
      <c r="B5650" s="91"/>
      <c r="C5650" s="91"/>
      <c r="D5650" s="92">
        <f t="shared" ref="D5650:E5650" si="1150">SUM(D5638:D5649)</f>
        <v>0</v>
      </c>
      <c r="E5650" s="93">
        <f t="shared" si="1150"/>
        <v>0</v>
      </c>
      <c r="F5650" s="41"/>
      <c r="G5650" s="88"/>
      <c r="H5650" s="45"/>
      <c r="L5650" s="86" t="s">
        <v>186</v>
      </c>
    </row>
    <row r="5651" spans="1:26" ht="15" customHeight="1" x14ac:dyDescent="0.2">
      <c r="A5651" s="45"/>
      <c r="B5651" s="33" t="s">
        <v>187</v>
      </c>
      <c r="C5651" s="61"/>
      <c r="D5651" s="94">
        <f>SUM(D5623,D5612,D5637,D5650)</f>
        <v>244958.31000000003</v>
      </c>
      <c r="E5651" s="95">
        <f>SUM(E5650,E5623,E5612,E5637)</f>
        <v>173619</v>
      </c>
      <c r="F5651" s="92">
        <f>SUM(F5650,F5637,F5626,F5612)</f>
        <v>0</v>
      </c>
      <c r="G5651" s="45"/>
      <c r="H5651" s="45"/>
      <c r="L5651" s="86" t="s">
        <v>188</v>
      </c>
    </row>
    <row r="5652" spans="1:26" ht="15" customHeight="1" x14ac:dyDescent="0.2">
      <c r="A5652" s="45"/>
      <c r="B5652" s="45"/>
      <c r="C5652" s="45"/>
      <c r="D5652" s="45"/>
      <c r="E5652" s="45"/>
      <c r="F5652" s="45"/>
      <c r="G5652" s="45"/>
      <c r="H5652" s="45"/>
    </row>
    <row r="5653" spans="1:26" ht="15" customHeight="1" x14ac:dyDescent="0.2">
      <c r="L5653" s="86" t="s">
        <v>189</v>
      </c>
    </row>
    <row r="5655" spans="1:26" ht="15" customHeight="1" x14ac:dyDescent="0.2">
      <c r="L5655" s="86" t="s">
        <v>190</v>
      </c>
    </row>
    <row r="5656" spans="1:26" ht="15" customHeight="1" x14ac:dyDescent="0.2">
      <c r="L5656" s="86" t="s">
        <v>191</v>
      </c>
    </row>
    <row r="5657" spans="1:26" ht="15" customHeight="1" x14ac:dyDescent="0.2">
      <c r="L5657" s="24" t="s">
        <v>192</v>
      </c>
      <c r="M5657" s="24"/>
      <c r="N5657" s="24"/>
      <c r="O5657" s="24"/>
      <c r="P5657" s="24"/>
      <c r="Q5657" s="24"/>
      <c r="R5657" s="24"/>
      <c r="S5657" s="24"/>
    </row>
    <row r="5658" spans="1:26" ht="15" customHeight="1" x14ac:dyDescent="0.2">
      <c r="B5658" s="33"/>
      <c r="C5658" s="96"/>
      <c r="D5658" s="96" t="s">
        <v>193</v>
      </c>
      <c r="E5658" s="96"/>
      <c r="F5658" s="96"/>
      <c r="G5658" s="96"/>
      <c r="H5658" s="33" t="s">
        <v>193</v>
      </c>
      <c r="I5658" s="96"/>
      <c r="J5658" s="96"/>
      <c r="K5658" s="96"/>
      <c r="L5658" s="33" t="s">
        <v>194</v>
      </c>
      <c r="M5658" s="96"/>
      <c r="N5658" s="96"/>
      <c r="O5658" s="96"/>
      <c r="P5658" s="96"/>
      <c r="Q5658" s="96"/>
      <c r="R5658" s="96"/>
      <c r="S5658" s="96"/>
      <c r="T5658" s="96"/>
      <c r="U5658" s="96"/>
      <c r="V5658" s="96"/>
      <c r="W5658" s="96"/>
      <c r="X5658" s="96"/>
      <c r="Y5658" s="96"/>
      <c r="Z5658" s="96"/>
    </row>
    <row r="5659" spans="1:26" ht="15" customHeight="1" x14ac:dyDescent="0.2">
      <c r="B5659" s="33" t="s">
        <v>195</v>
      </c>
      <c r="C5659" s="96" t="s">
        <v>101</v>
      </c>
      <c r="D5659" s="96"/>
      <c r="E5659" s="96"/>
      <c r="F5659" s="96"/>
      <c r="G5659" s="96"/>
      <c r="H5659" s="33"/>
      <c r="I5659" s="96"/>
      <c r="J5659" s="96"/>
      <c r="K5659" s="96"/>
      <c r="L5659" s="33" t="s">
        <v>196</v>
      </c>
      <c r="M5659" s="97">
        <f t="shared" ref="M5659:M5660" si="1151">V5690*1.35</f>
        <v>0</v>
      </c>
      <c r="N5659" s="96"/>
      <c r="O5659" s="96"/>
      <c r="P5659" s="96"/>
      <c r="Q5659" s="96"/>
      <c r="R5659" s="96"/>
      <c r="S5659" s="96"/>
      <c r="T5659" s="96"/>
      <c r="U5659" s="96"/>
      <c r="V5659" s="96"/>
      <c r="W5659" s="96"/>
      <c r="X5659" s="96"/>
      <c r="Y5659" s="96"/>
      <c r="Z5659" s="96"/>
    </row>
    <row r="5660" spans="1:26" ht="15" customHeight="1" x14ac:dyDescent="0.2">
      <c r="B5660" s="33" t="s">
        <v>104</v>
      </c>
      <c r="C5660" s="98">
        <v>651</v>
      </c>
      <c r="D5660" s="96">
        <v>434</v>
      </c>
      <c r="E5660" s="96">
        <f t="shared" ref="E5660:E5663" si="1152">D5660*50%</f>
        <v>217</v>
      </c>
      <c r="F5660" s="96"/>
      <c r="G5660" s="96"/>
      <c r="H5660" s="33" t="s">
        <v>197</v>
      </c>
      <c r="I5660" s="96"/>
      <c r="J5660" s="96"/>
      <c r="K5660" s="96"/>
      <c r="L5660" s="33" t="s">
        <v>198</v>
      </c>
      <c r="M5660" s="97">
        <f t="shared" si="1151"/>
        <v>0</v>
      </c>
      <c r="N5660" s="96"/>
      <c r="O5660" s="96"/>
      <c r="P5660" s="96"/>
      <c r="Q5660" s="96"/>
      <c r="R5660" s="96"/>
      <c r="S5660" s="96"/>
      <c r="T5660" s="96"/>
      <c r="U5660" s="96"/>
      <c r="V5660" s="96"/>
      <c r="W5660" s="96"/>
      <c r="X5660" s="96"/>
      <c r="Y5660" s="96"/>
      <c r="Z5660" s="96"/>
    </row>
    <row r="5661" spans="1:26" ht="15" customHeight="1" x14ac:dyDescent="0.2">
      <c r="B5661" s="33" t="s">
        <v>108</v>
      </c>
      <c r="C5661" s="98">
        <v>651</v>
      </c>
      <c r="D5661" s="96">
        <v>434</v>
      </c>
      <c r="E5661" s="96">
        <f t="shared" si="1152"/>
        <v>217</v>
      </c>
      <c r="F5661" s="96"/>
      <c r="G5661" s="96"/>
      <c r="H5661" s="33" t="s">
        <v>102</v>
      </c>
      <c r="I5661" s="98">
        <v>8000.2</v>
      </c>
      <c r="J5661" s="96">
        <v>6450</v>
      </c>
      <c r="K5661" s="96">
        <v>1935</v>
      </c>
      <c r="L5661" s="33" t="s">
        <v>199</v>
      </c>
      <c r="M5661" s="97">
        <f>V5692*1.4</f>
        <v>0</v>
      </c>
      <c r="N5661" s="96"/>
      <c r="O5661" s="96"/>
      <c r="P5661" s="96"/>
      <c r="Q5661" s="96"/>
      <c r="R5661" s="96"/>
      <c r="S5661" s="96"/>
      <c r="T5661" s="96"/>
      <c r="U5661" s="96"/>
      <c r="V5661" s="96"/>
      <c r="W5661" s="96"/>
      <c r="X5661" s="96"/>
      <c r="Y5661" s="96"/>
      <c r="Z5661" s="96"/>
    </row>
    <row r="5662" spans="1:26" ht="15" customHeight="1" x14ac:dyDescent="0.2">
      <c r="B5662" s="33" t="s">
        <v>111</v>
      </c>
      <c r="C5662" s="98">
        <v>900</v>
      </c>
      <c r="D5662" s="96">
        <v>600</v>
      </c>
      <c r="E5662" s="96">
        <f t="shared" si="1152"/>
        <v>300</v>
      </c>
      <c r="F5662" s="96"/>
      <c r="G5662" s="96"/>
      <c r="H5662" s="33" t="s">
        <v>105</v>
      </c>
      <c r="I5662" s="98">
        <v>8000.2</v>
      </c>
      <c r="J5662" s="96">
        <v>6450</v>
      </c>
      <c r="K5662" s="96">
        <v>1935</v>
      </c>
      <c r="L5662" s="33" t="s">
        <v>200</v>
      </c>
      <c r="M5662" s="97">
        <f t="shared" ref="M5662:M5664" si="1153">V5693*1.35</f>
        <v>0</v>
      </c>
      <c r="N5662" s="96"/>
      <c r="O5662" s="96"/>
      <c r="P5662" s="96"/>
      <c r="Q5662" s="96"/>
      <c r="R5662" s="96"/>
      <c r="S5662" s="96"/>
      <c r="T5662" s="96"/>
      <c r="U5662" s="96"/>
      <c r="V5662" s="96"/>
      <c r="W5662" s="96"/>
      <c r="X5662" s="96"/>
      <c r="Y5662" s="96"/>
      <c r="Z5662" s="96"/>
    </row>
    <row r="5663" spans="1:26" ht="15" customHeight="1" x14ac:dyDescent="0.2">
      <c r="B5663" s="33" t="s">
        <v>113</v>
      </c>
      <c r="C5663" s="98">
        <v>900</v>
      </c>
      <c r="D5663" s="96">
        <v>600</v>
      </c>
      <c r="E5663" s="96">
        <f t="shared" si="1152"/>
        <v>300</v>
      </c>
      <c r="F5663" s="96"/>
      <c r="G5663" s="96"/>
      <c r="H5663" s="33" t="s">
        <v>201</v>
      </c>
      <c r="I5663" s="98">
        <v>4550</v>
      </c>
      <c r="J5663" s="96">
        <v>3500</v>
      </c>
      <c r="K5663" s="96">
        <v>1050</v>
      </c>
      <c r="L5663" s="33" t="s">
        <v>202</v>
      </c>
      <c r="M5663" s="97">
        <f t="shared" si="1153"/>
        <v>0</v>
      </c>
      <c r="N5663" s="96"/>
      <c r="O5663" s="96"/>
      <c r="P5663" s="96"/>
      <c r="Q5663" s="96"/>
      <c r="R5663" s="96"/>
      <c r="S5663" s="96"/>
      <c r="T5663" s="96"/>
      <c r="U5663" s="96"/>
      <c r="V5663" s="96"/>
      <c r="W5663" s="96"/>
      <c r="X5663" s="96"/>
      <c r="Y5663" s="96"/>
      <c r="Z5663" s="96"/>
    </row>
    <row r="5664" spans="1:26" ht="15" customHeight="1" x14ac:dyDescent="0.2">
      <c r="B5664" s="33" t="s">
        <v>117</v>
      </c>
      <c r="C5664" s="98">
        <v>1304.19</v>
      </c>
      <c r="D5664" s="98">
        <v>1011</v>
      </c>
      <c r="E5664" s="96">
        <v>293</v>
      </c>
      <c r="F5664" s="96"/>
      <c r="G5664" s="96"/>
      <c r="H5664" s="33" t="s">
        <v>132</v>
      </c>
      <c r="I5664" s="98">
        <v>7605</v>
      </c>
      <c r="J5664" s="96">
        <v>6450</v>
      </c>
      <c r="K5664" s="96">
        <v>1935</v>
      </c>
      <c r="L5664" s="33" t="s">
        <v>203</v>
      </c>
      <c r="M5664" s="97">
        <f t="shared" si="1153"/>
        <v>0</v>
      </c>
      <c r="N5664" s="96"/>
      <c r="O5664" s="96"/>
      <c r="P5664" s="96"/>
      <c r="Q5664" s="96"/>
      <c r="R5664" s="96"/>
      <c r="S5664" s="96"/>
      <c r="T5664" s="96"/>
      <c r="U5664" s="96"/>
      <c r="V5664" s="96"/>
      <c r="W5664" s="96"/>
      <c r="X5664" s="96"/>
      <c r="Y5664" s="96"/>
      <c r="Z5664" s="96"/>
    </row>
    <row r="5665" spans="2:26" ht="15" customHeight="1" x14ac:dyDescent="0.2">
      <c r="B5665" s="33" t="s">
        <v>121</v>
      </c>
      <c r="C5665" s="98">
        <v>1006.5</v>
      </c>
      <c r="D5665" s="96">
        <v>677</v>
      </c>
      <c r="E5665" s="96">
        <f>D5665*50%</f>
        <v>338.5</v>
      </c>
      <c r="F5665" s="96"/>
      <c r="G5665" s="96"/>
      <c r="H5665" s="33" t="s">
        <v>137</v>
      </c>
      <c r="I5665" s="98">
        <v>5751.2</v>
      </c>
      <c r="J5665" s="96">
        <v>4625</v>
      </c>
      <c r="K5665" s="96">
        <v>1387.5</v>
      </c>
      <c r="L5665" s="33"/>
      <c r="M5665" s="96"/>
      <c r="N5665" s="96"/>
      <c r="O5665" s="96"/>
      <c r="P5665" s="96"/>
      <c r="Q5665" s="96"/>
      <c r="R5665" s="96"/>
      <c r="S5665" s="96"/>
      <c r="T5665" s="96"/>
      <c r="U5665" s="96"/>
      <c r="V5665" s="96"/>
      <c r="W5665" s="96"/>
      <c r="X5665" s="96"/>
      <c r="Y5665" s="96"/>
      <c r="Z5665" s="96"/>
    </row>
    <row r="5666" spans="2:26" ht="15" customHeight="1" x14ac:dyDescent="0.2">
      <c r="B5666" s="33" t="s">
        <v>126</v>
      </c>
      <c r="C5666" s="98">
        <v>1050.32</v>
      </c>
      <c r="D5666" s="96">
        <v>691</v>
      </c>
      <c r="E5666" s="96">
        <v>359</v>
      </c>
      <c r="F5666" s="96"/>
      <c r="G5666" s="96"/>
      <c r="H5666" s="33" t="s">
        <v>142</v>
      </c>
      <c r="I5666" s="98">
        <v>8000.2</v>
      </c>
      <c r="J5666" s="96">
        <v>6450</v>
      </c>
      <c r="K5666" s="96">
        <v>1935</v>
      </c>
      <c r="L5666" s="33"/>
      <c r="M5666" s="96"/>
      <c r="N5666" s="96"/>
      <c r="O5666" s="96"/>
      <c r="P5666" s="96"/>
      <c r="Q5666" s="96"/>
      <c r="R5666" s="96"/>
      <c r="S5666" s="96"/>
      <c r="T5666" s="96"/>
      <c r="U5666" s="96"/>
      <c r="V5666" s="96"/>
      <c r="W5666" s="96"/>
      <c r="X5666" s="96"/>
      <c r="Y5666" s="96"/>
      <c r="Z5666" s="96"/>
    </row>
    <row r="5667" spans="2:26" ht="15" customHeight="1" x14ac:dyDescent="0.2">
      <c r="B5667" s="33" t="s">
        <v>141</v>
      </c>
      <c r="C5667" s="98">
        <v>1850.8</v>
      </c>
      <c r="D5667" s="96">
        <v>1322</v>
      </c>
      <c r="E5667" s="96">
        <v>529</v>
      </c>
      <c r="F5667" s="96"/>
      <c r="G5667" s="96"/>
      <c r="H5667" s="33" t="s">
        <v>145</v>
      </c>
      <c r="I5667" s="98">
        <v>8000.2</v>
      </c>
      <c r="J5667" s="96">
        <v>6450</v>
      </c>
      <c r="K5667" s="96">
        <v>1935</v>
      </c>
      <c r="L5667" s="33"/>
      <c r="M5667" s="96"/>
      <c r="N5667" s="96"/>
      <c r="O5667" s="96"/>
      <c r="P5667" s="96"/>
      <c r="Q5667" s="96"/>
      <c r="R5667" s="96"/>
      <c r="S5667" s="96"/>
      <c r="T5667" s="96"/>
      <c r="U5667" s="96"/>
      <c r="V5667" s="96"/>
      <c r="W5667" s="96"/>
      <c r="X5667" s="96"/>
      <c r="Y5667" s="96"/>
      <c r="Z5667" s="96"/>
    </row>
    <row r="5668" spans="2:26" ht="15" customHeight="1" x14ac:dyDescent="0.2">
      <c r="B5668" s="33" t="s">
        <v>144</v>
      </c>
      <c r="C5668" s="98">
        <v>3005.85</v>
      </c>
      <c r="D5668" s="96">
        <v>2078</v>
      </c>
      <c r="E5668" s="96">
        <v>933</v>
      </c>
      <c r="F5668" s="96"/>
      <c r="G5668" s="96"/>
      <c r="H5668" s="33"/>
      <c r="I5668" s="96"/>
      <c r="J5668" s="96"/>
      <c r="K5668" s="96"/>
      <c r="L5668" s="33"/>
      <c r="M5668" s="96"/>
      <c r="N5668" s="96"/>
      <c r="O5668" s="96"/>
      <c r="P5668" s="96"/>
      <c r="Q5668" s="96"/>
      <c r="R5668" s="96"/>
      <c r="S5668" s="96"/>
      <c r="T5668" s="96"/>
      <c r="U5668" s="96"/>
      <c r="V5668" s="96"/>
      <c r="W5668" s="96"/>
      <c r="X5668" s="96"/>
      <c r="Y5668" s="96"/>
      <c r="Z5668" s="96"/>
    </row>
    <row r="5669" spans="2:26" ht="15" customHeight="1" x14ac:dyDescent="0.2">
      <c r="B5669" s="33" t="s">
        <v>147</v>
      </c>
      <c r="C5669" s="98">
        <v>5500.6</v>
      </c>
      <c r="D5669" s="96">
        <v>3929</v>
      </c>
      <c r="E5669" s="96">
        <v>1572</v>
      </c>
      <c r="F5669" s="96"/>
      <c r="G5669" s="96"/>
      <c r="H5669" s="33"/>
      <c r="I5669" s="96"/>
      <c r="J5669" s="96"/>
      <c r="K5669" s="96"/>
      <c r="L5669" s="33"/>
      <c r="M5669" s="96"/>
      <c r="N5669" s="96"/>
      <c r="O5669" s="96"/>
      <c r="P5669" s="96"/>
      <c r="Q5669" s="96"/>
      <c r="R5669" s="96"/>
      <c r="S5669" s="96"/>
      <c r="T5669" s="96"/>
      <c r="U5669" s="96"/>
      <c r="V5669" s="96"/>
      <c r="W5669" s="96"/>
      <c r="X5669" s="96"/>
      <c r="Y5669" s="96"/>
      <c r="Z5669" s="96"/>
    </row>
    <row r="5670" spans="2:26" ht="15" customHeight="1" x14ac:dyDescent="0.2">
      <c r="B5670" s="33" t="s">
        <v>150</v>
      </c>
      <c r="C5670" s="98">
        <v>6202</v>
      </c>
      <c r="D5670" s="96">
        <v>4430</v>
      </c>
      <c r="E5670" s="96">
        <v>1772</v>
      </c>
      <c r="F5670" s="96"/>
      <c r="G5670" s="96"/>
      <c r="H5670" s="33"/>
      <c r="I5670" s="96"/>
      <c r="J5670" s="96"/>
      <c r="K5670" s="96"/>
      <c r="L5670" s="33"/>
      <c r="M5670" s="96"/>
      <c r="N5670" s="96"/>
      <c r="O5670" s="96"/>
      <c r="P5670" s="96"/>
      <c r="Q5670" s="96"/>
      <c r="R5670" s="96"/>
      <c r="S5670" s="96"/>
      <c r="T5670" s="96"/>
      <c r="U5670" s="96"/>
      <c r="V5670" s="96"/>
      <c r="W5670" s="96"/>
      <c r="X5670" s="96"/>
      <c r="Y5670" s="96"/>
      <c r="Z5670" s="96"/>
    </row>
    <row r="5671" spans="2:26" ht="15" customHeight="1" x14ac:dyDescent="0.2">
      <c r="B5671" s="33" t="s">
        <v>152</v>
      </c>
      <c r="C5671" s="98">
        <v>6202</v>
      </c>
      <c r="D5671" s="96">
        <v>4430</v>
      </c>
      <c r="E5671" s="96">
        <v>1772</v>
      </c>
      <c r="F5671" s="96"/>
      <c r="G5671" s="96"/>
      <c r="H5671" s="33"/>
      <c r="I5671" s="96"/>
      <c r="J5671" s="96"/>
      <c r="K5671" s="96"/>
      <c r="L5671" s="33"/>
      <c r="M5671" s="96"/>
      <c r="N5671" s="96"/>
      <c r="O5671" s="96"/>
      <c r="P5671" s="96"/>
      <c r="Q5671" s="96"/>
      <c r="R5671" s="96"/>
      <c r="S5671" s="96"/>
      <c r="T5671" s="96"/>
      <c r="U5671" s="96"/>
      <c r="V5671" s="96"/>
      <c r="W5671" s="96"/>
      <c r="X5671" s="96"/>
      <c r="Y5671" s="96"/>
      <c r="Z5671" s="96"/>
    </row>
    <row r="5672" spans="2:26" ht="15" customHeight="1" x14ac:dyDescent="0.2">
      <c r="B5672" s="33" t="s">
        <v>155</v>
      </c>
      <c r="C5672" s="98">
        <v>7301</v>
      </c>
      <c r="D5672" s="96">
        <v>5770</v>
      </c>
      <c r="E5672" s="96">
        <v>2086</v>
      </c>
      <c r="F5672" s="96"/>
      <c r="G5672" s="96"/>
      <c r="H5672" s="33"/>
      <c r="I5672" s="96"/>
      <c r="J5672" s="96"/>
      <c r="K5672" s="96"/>
      <c r="L5672" s="33"/>
      <c r="M5672" s="96"/>
      <c r="N5672" s="96"/>
      <c r="O5672" s="96"/>
      <c r="P5672" s="96"/>
      <c r="Q5672" s="96"/>
      <c r="R5672" s="96"/>
      <c r="S5672" s="96"/>
      <c r="T5672" s="96"/>
      <c r="U5672" s="96"/>
      <c r="V5672" s="96"/>
      <c r="W5672" s="96"/>
      <c r="X5672" s="96"/>
      <c r="Y5672" s="96"/>
      <c r="Z5672" s="96"/>
    </row>
    <row r="5673" spans="2:26" ht="15" customHeight="1" x14ac:dyDescent="0.2">
      <c r="B5673" s="33" t="s">
        <v>157</v>
      </c>
      <c r="C5673" s="98">
        <v>3800</v>
      </c>
      <c r="D5673" s="96">
        <v>3600</v>
      </c>
      <c r="E5673" s="96">
        <v>894</v>
      </c>
      <c r="F5673" s="96"/>
      <c r="G5673" s="96"/>
      <c r="H5673" s="33"/>
      <c r="I5673" s="96"/>
      <c r="J5673" s="96"/>
      <c r="K5673" s="96"/>
      <c r="L5673" s="33"/>
      <c r="M5673" s="96"/>
      <c r="N5673" s="96"/>
      <c r="O5673" s="96"/>
      <c r="P5673" s="96"/>
      <c r="Q5673" s="96"/>
      <c r="R5673" s="96"/>
      <c r="S5673" s="96"/>
      <c r="T5673" s="96"/>
      <c r="U5673" s="96"/>
      <c r="V5673" s="96"/>
      <c r="W5673" s="96"/>
      <c r="X5673" s="96"/>
      <c r="Y5673" s="96"/>
      <c r="Z5673" s="96"/>
    </row>
    <row r="5679" spans="2:26" s="337" customFormat="1" ht="36" customHeight="1" x14ac:dyDescent="0.2"/>
    <row r="5685" spans="1:53" ht="15" customHeight="1" x14ac:dyDescent="0.2">
      <c r="A5685" s="1" t="s">
        <v>0</v>
      </c>
      <c r="B5685" s="1" t="s">
        <v>1</v>
      </c>
      <c r="C5685" s="2" t="s">
        <v>2</v>
      </c>
      <c r="D5685" s="2" t="s">
        <v>3</v>
      </c>
      <c r="E5685" s="2" t="s">
        <v>4</v>
      </c>
      <c r="F5685" s="2" t="s">
        <v>5</v>
      </c>
      <c r="G5685" s="2" t="s">
        <v>6</v>
      </c>
      <c r="H5685" s="2" t="s">
        <v>7</v>
      </c>
      <c r="I5685" s="2" t="s">
        <v>8</v>
      </c>
      <c r="J5685" s="2" t="s">
        <v>9</v>
      </c>
      <c r="K5685" s="2" t="s">
        <v>10</v>
      </c>
      <c r="L5685" s="2" t="s">
        <v>11</v>
      </c>
      <c r="M5685" s="2" t="s">
        <v>12</v>
      </c>
      <c r="N5685" s="2" t="s">
        <v>13</v>
      </c>
      <c r="O5685" s="2" t="s">
        <v>14</v>
      </c>
      <c r="P5685" s="1" t="s">
        <v>15</v>
      </c>
      <c r="Q5685" s="1" t="s">
        <v>16</v>
      </c>
      <c r="R5685" s="3" t="s">
        <v>17</v>
      </c>
      <c r="S5685" s="3" t="s">
        <v>18</v>
      </c>
      <c r="T5685" s="3" t="s">
        <v>19</v>
      </c>
      <c r="U5685" s="4" t="s">
        <v>20</v>
      </c>
      <c r="V5685" s="3" t="s">
        <v>21</v>
      </c>
      <c r="W5685" s="3" t="s">
        <v>22</v>
      </c>
      <c r="X5685" s="4" t="s">
        <v>23</v>
      </c>
      <c r="Y5685" s="5" t="s">
        <v>24</v>
      </c>
      <c r="Z5685" s="5" t="s">
        <v>25</v>
      </c>
      <c r="AA5685" s="5" t="s">
        <v>26</v>
      </c>
      <c r="AB5685" s="6" t="s">
        <v>27</v>
      </c>
      <c r="AC5685" s="6" t="s">
        <v>28</v>
      </c>
      <c r="AD5685" s="7" t="s">
        <v>29</v>
      </c>
      <c r="AE5685" s="6" t="s">
        <v>30</v>
      </c>
      <c r="AF5685" s="8" t="s">
        <v>31</v>
      </c>
      <c r="AG5685" s="8" t="s">
        <v>32</v>
      </c>
      <c r="AH5685" s="8" t="s">
        <v>33</v>
      </c>
      <c r="AI5685" s="8" t="s">
        <v>585</v>
      </c>
      <c r="AJ5685" s="8" t="s">
        <v>34</v>
      </c>
      <c r="AK5685" s="8" t="s">
        <v>35</v>
      </c>
      <c r="AL5685" s="8" t="s">
        <v>36</v>
      </c>
      <c r="AM5685" s="8" t="s">
        <v>37</v>
      </c>
      <c r="AN5685" s="8" t="s">
        <v>38</v>
      </c>
      <c r="AO5685" s="8"/>
      <c r="AP5685" s="9" t="s">
        <v>39</v>
      </c>
      <c r="AQ5685" s="9" t="s">
        <v>40</v>
      </c>
      <c r="AR5685" s="9" t="s">
        <v>33</v>
      </c>
      <c r="AS5685" s="9" t="s">
        <v>32</v>
      </c>
      <c r="AT5685" s="9" t="s">
        <v>41</v>
      </c>
      <c r="AU5685" s="9" t="s">
        <v>42</v>
      </c>
      <c r="AV5685" s="9" t="s">
        <v>43</v>
      </c>
      <c r="AW5685" s="9" t="s">
        <v>44</v>
      </c>
      <c r="AX5685" s="9" t="s">
        <v>45</v>
      </c>
      <c r="AY5685" s="9" t="s">
        <v>46</v>
      </c>
      <c r="AZ5685" s="10"/>
      <c r="BA5685" s="10"/>
    </row>
    <row r="5686" spans="1:53" ht="15" customHeight="1" x14ac:dyDescent="0.2">
      <c r="A5686" s="11"/>
      <c r="B5686" s="11">
        <v>1</v>
      </c>
      <c r="C5686" s="11" t="s">
        <v>47</v>
      </c>
      <c r="D5686" s="11"/>
      <c r="E5686" s="11"/>
      <c r="F5686" s="11"/>
      <c r="G5686" s="11"/>
      <c r="H5686" s="11"/>
      <c r="I5686" s="11"/>
      <c r="J5686" s="11"/>
      <c r="K5686" s="11"/>
      <c r="L5686" s="11"/>
      <c r="M5686" s="11"/>
      <c r="N5686" s="11"/>
      <c r="O5686" s="11"/>
      <c r="P5686" s="11"/>
      <c r="Q5686" s="11"/>
      <c r="R5686" s="11"/>
      <c r="S5686" s="11"/>
      <c r="T5686" s="11"/>
      <c r="U5686" s="11"/>
      <c r="V5686" s="11"/>
      <c r="W5686" s="11"/>
      <c r="X5686" s="11"/>
      <c r="Y5686" s="11"/>
      <c r="Z5686" s="11"/>
      <c r="AA5686" s="11"/>
      <c r="AB5686" s="11"/>
      <c r="AC5686" s="11"/>
      <c r="AD5686" s="11"/>
      <c r="AE5686" s="11"/>
      <c r="AF5686" s="11"/>
      <c r="AG5686" s="11"/>
      <c r="AH5686" s="11"/>
      <c r="AI5686" s="11"/>
      <c r="AJ5686" s="11"/>
      <c r="AK5686" s="11"/>
      <c r="AL5686" s="11"/>
      <c r="AM5686" s="11"/>
      <c r="AN5686" s="11"/>
      <c r="AO5686" s="11"/>
      <c r="AP5686" s="11"/>
      <c r="AQ5686" s="11"/>
      <c r="AR5686" s="11"/>
      <c r="AS5686" s="11"/>
      <c r="AT5686" s="11"/>
      <c r="AU5686" s="11"/>
      <c r="AV5686" s="11"/>
      <c r="AW5686" s="11"/>
      <c r="AX5686" s="11"/>
      <c r="AY5686" s="11"/>
      <c r="AZ5686" s="12"/>
      <c r="BA5686" s="12"/>
    </row>
    <row r="5687" spans="1:53" ht="15" customHeight="1" x14ac:dyDescent="0.2">
      <c r="A5687" s="1"/>
      <c r="B5687" s="1"/>
      <c r="C5687" s="13"/>
      <c r="D5687" s="14"/>
      <c r="E5687" s="14"/>
      <c r="F5687" s="14"/>
      <c r="G5687" s="14"/>
      <c r="H5687" s="14"/>
      <c r="I5687" s="14"/>
      <c r="J5687" s="14"/>
      <c r="K5687" s="14"/>
      <c r="L5687" s="14"/>
      <c r="M5687" s="14"/>
      <c r="N5687" s="14"/>
      <c r="O5687" s="14"/>
      <c r="P5687" s="14"/>
      <c r="Q5687" s="14"/>
      <c r="R5687" s="4"/>
      <c r="S5687" s="4"/>
      <c r="T5687" s="4"/>
      <c r="U5687" s="4"/>
      <c r="V5687" s="4"/>
      <c r="W5687" s="4"/>
      <c r="X5687" s="4"/>
      <c r="Y5687" s="4"/>
      <c r="Z5687" s="4"/>
      <c r="AA5687" s="4"/>
      <c r="AB5687" s="8"/>
      <c r="AC5687" s="8"/>
      <c r="AD5687" s="8"/>
      <c r="AE5687" s="8"/>
      <c r="AF5687" s="8"/>
      <c r="AG5687" s="8"/>
      <c r="AH5687" s="8"/>
      <c r="AI5687" s="8"/>
      <c r="AJ5687" s="8"/>
      <c r="AK5687" s="8"/>
      <c r="AL5687" s="8"/>
      <c r="AM5687" s="8"/>
      <c r="AN5687" s="8"/>
      <c r="AO5687" s="8"/>
      <c r="AP5687" s="15"/>
      <c r="AQ5687" s="15"/>
      <c r="AR5687" s="15"/>
      <c r="AS5687" s="15"/>
      <c r="AT5687" s="15"/>
      <c r="AU5687" s="15"/>
      <c r="AV5687" s="15"/>
      <c r="AW5687" s="15"/>
      <c r="AX5687" s="15"/>
      <c r="AY5687" s="15"/>
      <c r="AZ5687" s="10"/>
      <c r="BA5687" s="10"/>
    </row>
    <row r="5688" spans="1:53" ht="15" customHeight="1" x14ac:dyDescent="0.2">
      <c r="A5688" s="1"/>
      <c r="B5688" s="16">
        <v>1</v>
      </c>
      <c r="C5688" s="310"/>
      <c r="D5688" s="18"/>
      <c r="E5688" s="14"/>
      <c r="F5688" s="14"/>
      <c r="G5688" s="14"/>
      <c r="H5688" s="14"/>
      <c r="I5688" s="14"/>
      <c r="J5688" s="14"/>
      <c r="K5688" s="14"/>
      <c r="L5688" s="14"/>
      <c r="M5688" s="14"/>
      <c r="N5688" s="14"/>
      <c r="O5688" s="14"/>
      <c r="P5688" s="14"/>
      <c r="Q5688" s="14"/>
      <c r="R5688" s="4"/>
      <c r="S5688" s="4"/>
      <c r="T5688" s="4"/>
      <c r="U5688" s="4"/>
      <c r="V5688" s="4"/>
      <c r="W5688" s="4"/>
      <c r="X5688" s="4"/>
      <c r="Y5688" s="4"/>
      <c r="Z5688" s="4"/>
      <c r="AA5688" s="4"/>
      <c r="AB5688" s="8"/>
      <c r="AC5688" s="8"/>
      <c r="AD5688" s="8"/>
      <c r="AE5688" s="8"/>
      <c r="AF5688" s="8"/>
      <c r="AG5688" s="8"/>
      <c r="AH5688" s="8"/>
      <c r="AI5688" s="8"/>
      <c r="AJ5688" s="8"/>
      <c r="AK5688" s="8"/>
      <c r="AL5688" s="8"/>
      <c r="AM5688" s="8"/>
      <c r="AN5688" s="8"/>
      <c r="AO5688" s="8"/>
      <c r="AP5688" s="15"/>
      <c r="AQ5688" s="15"/>
      <c r="AR5688" s="15"/>
      <c r="AS5688" s="15"/>
      <c r="AT5688" s="15"/>
      <c r="AU5688" s="15"/>
      <c r="AV5688" s="15"/>
      <c r="AW5688" s="15"/>
      <c r="AX5688" s="15"/>
      <c r="AY5688" s="15"/>
      <c r="AZ5688" s="10"/>
      <c r="BA5688" s="10"/>
    </row>
    <row r="5689" spans="1:53" ht="15" customHeight="1" x14ac:dyDescent="0.2">
      <c r="A5689" s="19"/>
      <c r="B5689" s="20">
        <v>2</v>
      </c>
      <c r="C5689" s="293" t="s">
        <v>49</v>
      </c>
      <c r="D5689" s="18"/>
      <c r="E5689" s="14"/>
      <c r="F5689" s="14"/>
      <c r="G5689" s="14"/>
      <c r="H5689" s="14"/>
      <c r="I5689" s="14"/>
      <c r="J5689" s="14"/>
      <c r="K5689" s="14"/>
      <c r="L5689" s="14"/>
      <c r="M5689" s="14"/>
      <c r="N5689" s="14"/>
      <c r="O5689" s="14"/>
      <c r="P5689" s="14"/>
      <c r="Q5689" s="14"/>
      <c r="R5689" s="4"/>
      <c r="S5689" s="4"/>
      <c r="T5689" s="4"/>
      <c r="U5689" s="4"/>
      <c r="V5689" s="4"/>
      <c r="W5689" s="4"/>
      <c r="X5689" s="4"/>
      <c r="Y5689" s="4"/>
      <c r="Z5689" s="4"/>
      <c r="AA5689" s="4"/>
      <c r="AB5689" s="8"/>
      <c r="AC5689" s="8"/>
      <c r="AD5689" s="8"/>
      <c r="AE5689" s="8"/>
      <c r="AF5689" s="8">
        <v>1</v>
      </c>
      <c r="AG5689" s="8"/>
      <c r="AH5689" s="8">
        <v>1</v>
      </c>
      <c r="AI5689" s="8"/>
      <c r="AJ5689" s="8"/>
      <c r="AK5689" s="8"/>
      <c r="AL5689" s="8"/>
      <c r="AM5689" s="8"/>
      <c r="AN5689" s="8"/>
      <c r="AO5689" s="8"/>
      <c r="AP5689" s="15"/>
      <c r="AQ5689" s="15"/>
      <c r="AR5689" s="15"/>
      <c r="AS5689" s="15"/>
      <c r="AT5689" s="15"/>
      <c r="AU5689" s="15"/>
      <c r="AV5689" s="15"/>
      <c r="AW5689" s="15"/>
      <c r="AX5689" s="15"/>
      <c r="AY5689" s="15"/>
    </row>
    <row r="5690" spans="1:53" ht="15" customHeight="1" x14ac:dyDescent="0.2">
      <c r="A5690" s="1"/>
      <c r="B5690" s="16">
        <v>3</v>
      </c>
      <c r="C5690" s="303" t="s">
        <v>54</v>
      </c>
      <c r="D5690" s="18"/>
      <c r="E5690" s="14"/>
      <c r="F5690" s="14"/>
      <c r="G5690" s="14"/>
      <c r="H5690" s="14"/>
      <c r="I5690" s="14"/>
      <c r="J5690" s="14"/>
      <c r="K5690" s="14"/>
      <c r="L5690" s="14"/>
      <c r="M5690" s="14"/>
      <c r="N5690" s="14"/>
      <c r="O5690" s="14"/>
      <c r="P5690" s="14"/>
      <c r="Q5690" s="14"/>
      <c r="R5690" s="4"/>
      <c r="S5690" s="4"/>
      <c r="T5690" s="4"/>
      <c r="U5690" s="4"/>
      <c r="V5690" s="4"/>
      <c r="W5690" s="4"/>
      <c r="X5690" s="4"/>
      <c r="Y5690" s="4"/>
      <c r="Z5690" s="4"/>
      <c r="AA5690" s="4"/>
      <c r="AB5690" s="8"/>
      <c r="AC5690" s="8"/>
      <c r="AD5690" s="8"/>
      <c r="AE5690" s="8"/>
      <c r="AF5690" s="8"/>
      <c r="AG5690" s="8"/>
      <c r="AH5690" s="8"/>
      <c r="AI5690" s="8"/>
      <c r="AJ5690" s="8"/>
      <c r="AK5690" s="8"/>
      <c r="AL5690" s="8"/>
      <c r="AM5690" s="8"/>
      <c r="AN5690" s="8"/>
      <c r="AO5690" s="8"/>
      <c r="AP5690" s="15"/>
      <c r="AQ5690" s="15"/>
      <c r="AR5690" s="15"/>
      <c r="AS5690" s="15"/>
      <c r="AT5690" s="15"/>
      <c r="AU5690" s="15"/>
      <c r="AV5690" s="15"/>
      <c r="AW5690" s="15"/>
      <c r="AX5690" s="15"/>
      <c r="AY5690" s="15"/>
      <c r="AZ5690" s="10"/>
      <c r="BA5690" s="10"/>
    </row>
    <row r="5691" spans="1:53" ht="15" customHeight="1" x14ac:dyDescent="0.2">
      <c r="A5691" s="1" t="s">
        <v>584</v>
      </c>
      <c r="B5691" s="16">
        <v>4</v>
      </c>
      <c r="C5691" s="293" t="s">
        <v>557</v>
      </c>
      <c r="D5691" s="18"/>
      <c r="E5691" s="14"/>
      <c r="F5691" s="14"/>
      <c r="G5691" s="14"/>
      <c r="H5691" s="14"/>
      <c r="I5691" s="14"/>
      <c r="J5691" s="14"/>
      <c r="K5691" s="14"/>
      <c r="L5691" s="14"/>
      <c r="M5691" s="14"/>
      <c r="N5691" s="14"/>
      <c r="O5691" s="14"/>
      <c r="P5691" s="14"/>
      <c r="Q5691" s="14"/>
      <c r="R5691" s="4"/>
      <c r="S5691" s="4"/>
      <c r="T5691" s="4"/>
      <c r="U5691" s="4"/>
      <c r="V5691" s="4"/>
      <c r="W5691" s="4"/>
      <c r="X5691" s="4"/>
      <c r="Y5691" s="4"/>
      <c r="Z5691" s="4"/>
      <c r="AA5691" s="4"/>
      <c r="AB5691" s="8"/>
      <c r="AC5691" s="8"/>
      <c r="AD5691" s="8"/>
      <c r="AE5691" s="8"/>
      <c r="AF5691" s="8"/>
      <c r="AG5691" s="8"/>
      <c r="AH5691" s="8"/>
      <c r="AI5691" s="8"/>
      <c r="AJ5691" s="8">
        <v>1</v>
      </c>
      <c r="AK5691" s="8"/>
      <c r="AL5691" s="8"/>
      <c r="AM5691" s="8"/>
      <c r="AN5691" s="8"/>
      <c r="AO5691" s="8"/>
      <c r="AP5691" s="15"/>
      <c r="AQ5691" s="15"/>
      <c r="AR5691" s="15"/>
      <c r="AS5691" s="15"/>
      <c r="AT5691" s="15"/>
      <c r="AU5691" s="15"/>
      <c r="AV5691" s="15"/>
      <c r="AW5691" s="15"/>
      <c r="AX5691" s="15"/>
      <c r="AY5691" s="15"/>
      <c r="AZ5691" s="10"/>
      <c r="BA5691" s="10"/>
    </row>
    <row r="5692" spans="1:53" ht="15" customHeight="1" x14ac:dyDescent="0.2">
      <c r="A5692" s="1"/>
      <c r="B5692" s="21">
        <v>5</v>
      </c>
      <c r="C5692" s="293" t="s">
        <v>572</v>
      </c>
      <c r="D5692" s="18">
        <v>8</v>
      </c>
      <c r="E5692" s="14">
        <v>5</v>
      </c>
      <c r="F5692" s="14">
        <v>5</v>
      </c>
      <c r="G5692" s="14"/>
      <c r="H5692" s="14"/>
      <c r="I5692" s="14"/>
      <c r="J5692" s="14"/>
      <c r="K5692" s="14"/>
      <c r="L5692" s="14"/>
      <c r="M5692" s="14"/>
      <c r="N5692" s="14"/>
      <c r="O5692" s="14"/>
      <c r="P5692" s="14"/>
      <c r="Q5692" s="14"/>
      <c r="R5692" s="4"/>
      <c r="S5692" s="4"/>
      <c r="T5692" s="4"/>
      <c r="U5692" s="4"/>
      <c r="V5692" s="4"/>
      <c r="W5692" s="4"/>
      <c r="X5692" s="4"/>
      <c r="Y5692" s="4"/>
      <c r="Z5692" s="4"/>
      <c r="AA5692" s="4"/>
      <c r="AB5692" s="8"/>
      <c r="AC5692" s="8"/>
      <c r="AD5692" s="8"/>
      <c r="AE5692" s="8"/>
      <c r="AF5692" s="8"/>
      <c r="AG5692" s="8"/>
      <c r="AH5692" s="8"/>
      <c r="AI5692" s="8"/>
      <c r="AJ5692" s="8"/>
      <c r="AK5692" s="8"/>
      <c r="AL5692" s="8"/>
      <c r="AM5692" s="8"/>
      <c r="AN5692" s="8"/>
      <c r="AO5692" s="8"/>
      <c r="AP5692" s="15"/>
      <c r="AQ5692" s="15"/>
      <c r="AR5692" s="15"/>
      <c r="AS5692" s="15"/>
      <c r="AT5692" s="15"/>
      <c r="AU5692" s="15"/>
      <c r="AV5692" s="15"/>
      <c r="AW5692" s="15"/>
      <c r="AX5692" s="15"/>
      <c r="AY5692" s="15"/>
      <c r="AZ5692" s="10"/>
      <c r="BA5692" s="10"/>
    </row>
    <row r="5693" spans="1:53" ht="15" customHeight="1" x14ac:dyDescent="0.2">
      <c r="A5693" s="22"/>
      <c r="B5693" s="23">
        <v>6</v>
      </c>
      <c r="C5693" s="293" t="s">
        <v>573</v>
      </c>
      <c r="D5693" s="18">
        <v>12</v>
      </c>
      <c r="E5693" s="14">
        <v>6</v>
      </c>
      <c r="F5693" s="14">
        <v>8</v>
      </c>
      <c r="G5693" s="14"/>
      <c r="H5693" s="14"/>
      <c r="I5693" s="14"/>
      <c r="J5693" s="14"/>
      <c r="K5693" s="14"/>
      <c r="L5693" s="14"/>
      <c r="M5693" s="14"/>
      <c r="N5693" s="14"/>
      <c r="O5693" s="14"/>
      <c r="P5693" s="14"/>
      <c r="Q5693" s="14"/>
      <c r="R5693" s="4"/>
      <c r="S5693" s="4"/>
      <c r="T5693" s="4"/>
      <c r="U5693" s="4"/>
      <c r="V5693" s="4"/>
      <c r="W5693" s="4"/>
      <c r="X5693" s="4"/>
      <c r="Y5693" s="4"/>
      <c r="Z5693" s="4"/>
      <c r="AA5693" s="4"/>
      <c r="AB5693" s="8"/>
      <c r="AC5693" s="8"/>
      <c r="AD5693" s="8"/>
      <c r="AE5693" s="8"/>
      <c r="AF5693" s="8"/>
      <c r="AG5693" s="8"/>
      <c r="AH5693" s="8"/>
      <c r="AI5693" s="8"/>
      <c r="AJ5693" s="8"/>
      <c r="AK5693" s="8"/>
      <c r="AL5693" s="8"/>
      <c r="AM5693" s="8"/>
      <c r="AN5693" s="8"/>
      <c r="AO5693" s="8"/>
      <c r="AP5693" s="15"/>
      <c r="AQ5693" s="15"/>
      <c r="AR5693" s="15"/>
      <c r="AS5693" s="15"/>
      <c r="AT5693" s="15"/>
      <c r="AU5693" s="15"/>
      <c r="AV5693" s="15"/>
      <c r="AW5693" s="15"/>
      <c r="AX5693" s="15"/>
      <c r="AY5693" s="15"/>
      <c r="AZ5693" s="10"/>
      <c r="BA5693" s="10"/>
    </row>
    <row r="5694" spans="1:53" ht="15" customHeight="1" x14ac:dyDescent="0.2">
      <c r="A5694" s="24"/>
      <c r="B5694" s="25"/>
      <c r="C5694" s="303" t="s">
        <v>535</v>
      </c>
      <c r="D5694" s="18"/>
      <c r="E5694" s="14"/>
      <c r="F5694" s="14"/>
      <c r="G5694" s="14"/>
      <c r="H5694" s="14"/>
      <c r="I5694" s="14"/>
      <c r="J5694" s="14"/>
      <c r="K5694" s="14"/>
      <c r="L5694" s="14"/>
      <c r="M5694" s="14"/>
      <c r="N5694" s="14"/>
      <c r="O5694" s="14"/>
      <c r="P5694" s="14"/>
      <c r="Q5694" s="14"/>
      <c r="R5694" s="4"/>
      <c r="S5694" s="4"/>
      <c r="T5694" s="4"/>
      <c r="U5694" s="4"/>
      <c r="V5694" s="4"/>
      <c r="W5694" s="4"/>
      <c r="X5694" s="4"/>
      <c r="Y5694" s="4"/>
      <c r="Z5694" s="4"/>
      <c r="AA5694" s="4"/>
      <c r="AB5694" s="8"/>
      <c r="AC5694" s="8"/>
      <c r="AD5694" s="8"/>
      <c r="AE5694" s="8"/>
      <c r="AF5694" s="8"/>
      <c r="AG5694" s="8"/>
      <c r="AH5694" s="8"/>
      <c r="AI5694" s="8"/>
      <c r="AJ5694" s="8"/>
      <c r="AK5694" s="8"/>
      <c r="AL5694" s="8"/>
      <c r="AM5694" s="8"/>
      <c r="AN5694" s="8"/>
      <c r="AO5694" s="8"/>
      <c r="AP5694" s="15"/>
      <c r="AQ5694" s="15"/>
      <c r="AR5694" s="15"/>
      <c r="AS5694" s="15"/>
      <c r="AT5694" s="15"/>
      <c r="AU5694" s="9"/>
      <c r="AV5694" s="15"/>
      <c r="AW5694" s="15"/>
      <c r="AX5694" s="15"/>
      <c r="AY5694" s="15"/>
      <c r="AZ5694" s="10"/>
      <c r="BA5694" s="10"/>
    </row>
    <row r="5695" spans="1:53" ht="15" customHeight="1" x14ac:dyDescent="0.2">
      <c r="A5695" s="1"/>
      <c r="B5695" s="24"/>
      <c r="C5695" s="303"/>
      <c r="D5695" s="18"/>
      <c r="E5695" s="14"/>
      <c r="F5695" s="14"/>
      <c r="G5695" s="14"/>
      <c r="H5695" s="14"/>
      <c r="I5695" s="14"/>
      <c r="J5695" s="14"/>
      <c r="K5695" s="14"/>
      <c r="L5695" s="14"/>
      <c r="M5695" s="14"/>
      <c r="N5695" s="14"/>
      <c r="O5695" s="14"/>
      <c r="P5695" s="14"/>
      <c r="Q5695" s="14"/>
      <c r="R5695" s="4"/>
      <c r="S5695" s="4"/>
      <c r="T5695" s="4"/>
      <c r="U5695" s="4"/>
      <c r="V5695" s="4"/>
      <c r="W5695" s="4"/>
      <c r="X5695" s="4"/>
      <c r="Y5695" s="4"/>
      <c r="Z5695" s="4"/>
      <c r="AA5695" s="4"/>
      <c r="AB5695" s="8"/>
      <c r="AC5695" s="8"/>
      <c r="AD5695" s="8"/>
      <c r="AE5695" s="8"/>
      <c r="AF5695" s="8"/>
      <c r="AG5695" s="8"/>
      <c r="AH5695" s="8"/>
      <c r="AI5695" s="8"/>
      <c r="AJ5695" s="8"/>
      <c r="AK5695" s="8"/>
      <c r="AL5695" s="8"/>
      <c r="AM5695" s="8"/>
      <c r="AN5695" s="8"/>
      <c r="AO5695" s="8"/>
      <c r="AP5695" s="15"/>
      <c r="AQ5695" s="15"/>
      <c r="AR5695" s="15"/>
      <c r="AS5695" s="15"/>
      <c r="AT5695" s="15"/>
      <c r="AU5695" s="15"/>
      <c r="AV5695" s="15"/>
      <c r="AW5695" s="15"/>
      <c r="AX5695" s="15"/>
      <c r="AY5695" s="15"/>
      <c r="AZ5695" s="10"/>
      <c r="BA5695" s="10"/>
    </row>
    <row r="5696" spans="1:53" ht="15" customHeight="1" x14ac:dyDescent="0.2">
      <c r="A5696" s="1"/>
      <c r="B5696" s="26">
        <v>7</v>
      </c>
      <c r="C5696" s="293" t="s">
        <v>55</v>
      </c>
      <c r="D5696" s="18"/>
      <c r="E5696" s="14"/>
      <c r="F5696" s="14"/>
      <c r="G5696" s="14"/>
      <c r="H5696" s="14"/>
      <c r="I5696" s="14"/>
      <c r="J5696" s="14"/>
      <c r="K5696" s="14">
        <v>2</v>
      </c>
      <c r="L5696" s="14"/>
      <c r="M5696" s="14"/>
      <c r="N5696" s="14"/>
      <c r="O5696" s="14"/>
      <c r="P5696" s="14"/>
      <c r="Q5696" s="14"/>
      <c r="R5696" s="4"/>
      <c r="S5696" s="4"/>
      <c r="T5696" s="4"/>
      <c r="U5696" s="4"/>
      <c r="V5696" s="4"/>
      <c r="W5696" s="4"/>
      <c r="X5696" s="4"/>
      <c r="Y5696" s="4"/>
      <c r="Z5696" s="4"/>
      <c r="AA5696" s="4"/>
      <c r="AB5696" s="8"/>
      <c r="AC5696" s="8"/>
      <c r="AD5696" s="8"/>
      <c r="AE5696" s="8"/>
      <c r="AF5696" s="8"/>
      <c r="AG5696" s="8"/>
      <c r="AH5696" s="8"/>
      <c r="AI5696" s="8"/>
      <c r="AJ5696" s="8"/>
      <c r="AK5696" s="8"/>
      <c r="AL5696" s="8"/>
      <c r="AM5696" s="8"/>
      <c r="AN5696" s="8"/>
      <c r="AO5696" s="8"/>
      <c r="AP5696" s="15"/>
      <c r="AQ5696" s="15"/>
      <c r="AR5696" s="15"/>
      <c r="AS5696" s="15"/>
      <c r="AT5696" s="15"/>
      <c r="AU5696" s="15"/>
      <c r="AV5696" s="15"/>
      <c r="AW5696" s="15"/>
      <c r="AX5696" s="15"/>
      <c r="AY5696" s="15"/>
      <c r="AZ5696" s="10"/>
      <c r="BA5696" s="10"/>
    </row>
    <row r="5697" spans="1:53" ht="15" customHeight="1" x14ac:dyDescent="0.2">
      <c r="A5697" s="1"/>
      <c r="B5697" s="26">
        <v>8</v>
      </c>
      <c r="C5697" s="335"/>
      <c r="D5697" s="18"/>
      <c r="E5697" s="14"/>
      <c r="F5697" s="14"/>
      <c r="G5697" s="14"/>
      <c r="H5697" s="14"/>
      <c r="I5697" s="14"/>
      <c r="J5697" s="14"/>
      <c r="K5697" s="14"/>
      <c r="L5697" s="14"/>
      <c r="M5697" s="14"/>
      <c r="N5697" s="14"/>
      <c r="O5697" s="14"/>
      <c r="P5697" s="14"/>
      <c r="Q5697" s="14"/>
      <c r="R5697" s="4"/>
      <c r="S5697" s="4"/>
      <c r="T5697" s="4"/>
      <c r="U5697" s="4"/>
      <c r="V5697" s="4"/>
      <c r="W5697" s="4"/>
      <c r="X5697" s="4"/>
      <c r="Y5697" s="4"/>
      <c r="Z5697" s="4"/>
      <c r="AA5697" s="4"/>
      <c r="AB5697" s="8"/>
      <c r="AC5697" s="8"/>
      <c r="AD5697" s="8"/>
      <c r="AE5697" s="8"/>
      <c r="AF5697" s="8"/>
      <c r="AG5697" s="8"/>
      <c r="AH5697" s="8"/>
      <c r="AI5697" s="8"/>
      <c r="AJ5697" s="8"/>
      <c r="AK5697" s="8"/>
      <c r="AL5697" s="8"/>
      <c r="AM5697" s="8"/>
      <c r="AN5697" s="8"/>
      <c r="AO5697" s="8"/>
      <c r="AP5697" s="15"/>
      <c r="AQ5697" s="15"/>
      <c r="AR5697" s="15"/>
      <c r="AS5697" s="15"/>
      <c r="AT5697" s="15"/>
      <c r="AU5697" s="15"/>
      <c r="AV5697" s="15"/>
      <c r="AW5697" s="15"/>
      <c r="AX5697" s="15"/>
      <c r="AY5697" s="15"/>
      <c r="AZ5697" s="10"/>
      <c r="BA5697" s="10"/>
    </row>
    <row r="5698" spans="1:53" ht="15" customHeight="1" x14ac:dyDescent="0.2">
      <c r="A5698" s="1"/>
      <c r="B5698" s="26">
        <v>9</v>
      </c>
      <c r="C5698" s="303"/>
      <c r="D5698" s="18"/>
      <c r="E5698" s="14"/>
      <c r="F5698" s="14"/>
      <c r="G5698" s="14"/>
      <c r="H5698" s="14"/>
      <c r="I5698" s="14"/>
      <c r="J5698" s="14"/>
      <c r="K5698" s="14"/>
      <c r="L5698" s="14"/>
      <c r="M5698" s="14"/>
      <c r="N5698" s="14"/>
      <c r="O5698" s="14"/>
      <c r="P5698" s="14"/>
      <c r="Q5698" s="14"/>
      <c r="R5698" s="4"/>
      <c r="S5698" s="4"/>
      <c r="T5698" s="4"/>
      <c r="U5698" s="4"/>
      <c r="V5698" s="4"/>
      <c r="W5698" s="4"/>
      <c r="X5698" s="4"/>
      <c r="Y5698" s="4"/>
      <c r="Z5698" s="4"/>
      <c r="AA5698" s="4"/>
      <c r="AB5698" s="8"/>
      <c r="AC5698" s="8"/>
      <c r="AD5698" s="8"/>
      <c r="AE5698" s="8"/>
      <c r="AF5698" s="8"/>
      <c r="AG5698" s="8"/>
      <c r="AH5698" s="8"/>
      <c r="AI5698" s="8"/>
      <c r="AJ5698" s="8"/>
      <c r="AK5698" s="8"/>
      <c r="AL5698" s="8"/>
      <c r="AM5698" s="8"/>
      <c r="AN5698" s="8"/>
      <c r="AO5698" s="8"/>
      <c r="AP5698" s="15"/>
      <c r="AQ5698" s="15"/>
      <c r="AR5698" s="15"/>
      <c r="AS5698" s="15"/>
      <c r="AT5698" s="15"/>
      <c r="AU5698" s="15"/>
      <c r="AV5698" s="15"/>
      <c r="AW5698" s="15"/>
      <c r="AX5698" s="15"/>
      <c r="AY5698" s="15"/>
      <c r="AZ5698" s="10"/>
      <c r="BA5698" s="10"/>
    </row>
    <row r="5699" spans="1:53" ht="15" customHeight="1" x14ac:dyDescent="0.2">
      <c r="A5699" s="1"/>
      <c r="B5699" s="24"/>
      <c r="C5699" s="303"/>
      <c r="D5699" s="18"/>
      <c r="E5699" s="14"/>
      <c r="F5699" s="14"/>
      <c r="G5699" s="14"/>
      <c r="H5699" s="14"/>
      <c r="I5699" s="14"/>
      <c r="J5699" s="14"/>
      <c r="K5699" s="14"/>
      <c r="L5699" s="14"/>
      <c r="M5699" s="14"/>
      <c r="N5699" s="14"/>
      <c r="O5699" s="14"/>
      <c r="P5699" s="14"/>
      <c r="Q5699" s="14"/>
      <c r="R5699" s="4"/>
      <c r="S5699" s="4"/>
      <c r="T5699" s="4"/>
      <c r="U5699" s="4"/>
      <c r="V5699" s="4"/>
      <c r="W5699" s="4"/>
      <c r="X5699" s="4"/>
      <c r="Y5699" s="4"/>
      <c r="Z5699" s="4"/>
      <c r="AA5699" s="4"/>
      <c r="AB5699" s="8"/>
      <c r="AC5699" s="28"/>
      <c r="AD5699" s="8"/>
      <c r="AE5699" s="8"/>
      <c r="AF5699" s="8"/>
      <c r="AG5699" s="8"/>
      <c r="AH5699" s="8"/>
      <c r="AI5699" s="8"/>
      <c r="AJ5699" s="8"/>
      <c r="AK5699" s="8"/>
      <c r="AL5699" s="8"/>
      <c r="AM5699" s="8"/>
      <c r="AN5699" s="8"/>
      <c r="AO5699" s="8"/>
      <c r="AP5699" s="15"/>
      <c r="AQ5699" s="15"/>
      <c r="AR5699" s="15"/>
      <c r="AS5699" s="15"/>
      <c r="AT5699" s="15"/>
      <c r="AU5699" s="15"/>
      <c r="AV5699" s="15"/>
      <c r="AW5699" s="15"/>
      <c r="AX5699" s="15"/>
      <c r="AY5699" s="15"/>
      <c r="AZ5699" s="10"/>
      <c r="BA5699" s="10"/>
    </row>
    <row r="5700" spans="1:53" ht="15" customHeight="1" x14ac:dyDescent="0.2">
      <c r="A5700" s="22"/>
      <c r="B5700" s="29">
        <v>10</v>
      </c>
      <c r="C5700" s="303"/>
      <c r="D5700" s="18"/>
      <c r="E5700" s="14"/>
      <c r="F5700" s="14"/>
      <c r="G5700" s="14"/>
      <c r="H5700" s="14"/>
      <c r="I5700" s="14"/>
      <c r="J5700" s="14"/>
      <c r="K5700" s="14"/>
      <c r="L5700" s="14"/>
      <c r="M5700" s="14"/>
      <c r="N5700" s="14"/>
      <c r="O5700" s="14"/>
      <c r="P5700" s="14"/>
      <c r="Q5700" s="14"/>
      <c r="R5700" s="4"/>
      <c r="S5700" s="4"/>
      <c r="T5700" s="4"/>
      <c r="U5700" s="4"/>
      <c r="V5700" s="4"/>
      <c r="W5700" s="4"/>
      <c r="X5700" s="4"/>
      <c r="Y5700" s="4"/>
      <c r="Z5700" s="4"/>
      <c r="AA5700" s="4"/>
      <c r="AB5700" s="8"/>
      <c r="AC5700" s="8"/>
      <c r="AD5700" s="8"/>
      <c r="AE5700" s="8"/>
      <c r="AF5700" s="8"/>
      <c r="AG5700" s="8"/>
      <c r="AH5700" s="8"/>
      <c r="AI5700" s="8"/>
      <c r="AJ5700" s="8"/>
      <c r="AK5700" s="8"/>
      <c r="AL5700" s="8"/>
      <c r="AM5700" s="8"/>
      <c r="AN5700" s="8"/>
      <c r="AO5700" s="8"/>
      <c r="AP5700" s="15"/>
      <c r="AQ5700" s="15"/>
      <c r="AR5700" s="15"/>
      <c r="AS5700" s="15"/>
      <c r="AT5700" s="15"/>
      <c r="AU5700" s="15"/>
      <c r="AV5700" s="15"/>
      <c r="AW5700" s="15"/>
      <c r="AX5700" s="15"/>
      <c r="AY5700" s="15"/>
      <c r="AZ5700" s="10"/>
      <c r="BA5700" s="10"/>
    </row>
    <row r="5701" spans="1:53" ht="15" customHeight="1" x14ac:dyDescent="0.2">
      <c r="A5701" s="1"/>
      <c r="B5701" s="30">
        <v>11</v>
      </c>
      <c r="C5701" s="303"/>
      <c r="D5701" s="18"/>
      <c r="E5701" s="14"/>
      <c r="F5701" s="14"/>
      <c r="G5701" s="14"/>
      <c r="H5701" s="14"/>
      <c r="I5701" s="14"/>
      <c r="J5701" s="14"/>
      <c r="K5701" s="14"/>
      <c r="L5701" s="14"/>
      <c r="M5701" s="14"/>
      <c r="N5701" s="14"/>
      <c r="O5701" s="14"/>
      <c r="P5701" s="14"/>
      <c r="Q5701" s="14"/>
      <c r="R5701" s="4"/>
      <c r="S5701" s="4"/>
      <c r="T5701" s="4"/>
      <c r="U5701" s="4"/>
      <c r="V5701" s="4"/>
      <c r="W5701" s="4"/>
      <c r="X5701" s="4"/>
      <c r="Y5701" s="4"/>
      <c r="Z5701" s="4"/>
      <c r="AA5701" s="4"/>
      <c r="AB5701" s="8"/>
      <c r="AC5701" s="8"/>
      <c r="AD5701" s="8"/>
      <c r="AE5701" s="8"/>
      <c r="AF5701" s="8"/>
      <c r="AG5701" s="8"/>
      <c r="AH5701" s="8"/>
      <c r="AI5701" s="8"/>
      <c r="AJ5701" s="8"/>
      <c r="AK5701" s="8"/>
      <c r="AL5701" s="8"/>
      <c r="AM5701" s="8"/>
      <c r="AN5701" s="8"/>
      <c r="AO5701" s="8"/>
      <c r="AP5701" s="15"/>
      <c r="AQ5701" s="15"/>
      <c r="AR5701" s="15"/>
      <c r="AS5701" s="15"/>
      <c r="AT5701" s="15"/>
      <c r="AU5701" s="15"/>
      <c r="AV5701" s="15"/>
      <c r="AW5701" s="15"/>
      <c r="AX5701" s="15"/>
      <c r="AY5701" s="15"/>
      <c r="AZ5701" s="10"/>
      <c r="BA5701" s="10"/>
    </row>
    <row r="5702" spans="1:53" ht="15" customHeight="1" x14ac:dyDescent="0.2">
      <c r="A5702" s="1"/>
      <c r="B5702" s="31">
        <v>12</v>
      </c>
      <c r="C5702" s="303"/>
      <c r="D5702" s="18"/>
      <c r="E5702" s="14"/>
      <c r="F5702" s="14"/>
      <c r="G5702" s="14"/>
      <c r="H5702" s="14"/>
      <c r="I5702" s="14"/>
      <c r="J5702" s="14"/>
      <c r="K5702" s="14"/>
      <c r="L5702" s="14"/>
      <c r="M5702" s="14"/>
      <c r="N5702" s="14"/>
      <c r="O5702" s="14"/>
      <c r="P5702" s="14"/>
      <c r="Q5702" s="14"/>
      <c r="R5702" s="4"/>
      <c r="S5702" s="4"/>
      <c r="T5702" s="4"/>
      <c r="U5702" s="4"/>
      <c r="V5702" s="4"/>
      <c r="W5702" s="4"/>
      <c r="X5702" s="4"/>
      <c r="Y5702" s="4"/>
      <c r="Z5702" s="4"/>
      <c r="AA5702" s="4"/>
      <c r="AB5702" s="8"/>
      <c r="AC5702" s="8"/>
      <c r="AD5702" s="8"/>
      <c r="AE5702" s="8"/>
      <c r="AF5702" s="8"/>
      <c r="AG5702" s="8"/>
      <c r="AH5702" s="8"/>
      <c r="AI5702" s="8"/>
      <c r="AJ5702" s="8"/>
      <c r="AK5702" s="8"/>
      <c r="AL5702" s="8"/>
      <c r="AM5702" s="8"/>
      <c r="AN5702" s="8"/>
      <c r="AO5702" s="8"/>
      <c r="AP5702" s="15"/>
      <c r="AQ5702" s="15"/>
      <c r="AR5702" s="15"/>
      <c r="AS5702" s="15"/>
      <c r="AT5702" s="9"/>
      <c r="AU5702" s="15"/>
      <c r="AV5702" s="15"/>
      <c r="AW5702" s="15"/>
      <c r="AX5702" s="15"/>
      <c r="AY5702" s="15"/>
      <c r="AZ5702" s="10"/>
      <c r="BA5702" s="10"/>
    </row>
    <row r="5703" spans="1:53" ht="15" customHeight="1" x14ac:dyDescent="0.2">
      <c r="A5703" s="1"/>
      <c r="B5703" s="31">
        <v>13</v>
      </c>
      <c r="C5703" s="303" t="s">
        <v>61</v>
      </c>
      <c r="D5703" s="18"/>
      <c r="E5703" s="14"/>
      <c r="F5703" s="14"/>
      <c r="G5703" s="14"/>
      <c r="H5703" s="14"/>
      <c r="I5703" s="14"/>
      <c r="J5703" s="14"/>
      <c r="K5703" s="14"/>
      <c r="L5703" s="14"/>
      <c r="M5703" s="14"/>
      <c r="N5703" s="14"/>
      <c r="O5703" s="14"/>
      <c r="P5703" s="14"/>
      <c r="Q5703" s="14"/>
      <c r="R5703" s="4"/>
      <c r="S5703" s="4"/>
      <c r="T5703" s="4"/>
      <c r="U5703" s="4"/>
      <c r="V5703" s="4"/>
      <c r="W5703" s="4"/>
      <c r="X5703" s="4"/>
      <c r="Y5703" s="4"/>
      <c r="Z5703" s="4"/>
      <c r="AA5703" s="4"/>
      <c r="AB5703" s="8"/>
      <c r="AC5703" s="8"/>
      <c r="AD5703" s="8"/>
      <c r="AE5703" s="8"/>
      <c r="AF5703" s="8"/>
      <c r="AG5703" s="8"/>
      <c r="AH5703" s="8"/>
      <c r="AI5703" s="8"/>
      <c r="AJ5703" s="8"/>
      <c r="AK5703" s="8"/>
      <c r="AL5703" s="8"/>
      <c r="AM5703" s="8"/>
      <c r="AN5703" s="8"/>
      <c r="AO5703" s="8"/>
      <c r="AP5703" s="15"/>
      <c r="AQ5703" s="15"/>
      <c r="AR5703" s="15"/>
      <c r="AS5703" s="15"/>
      <c r="AT5703" s="15"/>
      <c r="AU5703" s="15"/>
      <c r="AV5703" s="15"/>
      <c r="AW5703" s="15"/>
      <c r="AX5703" s="15"/>
      <c r="AY5703" s="15"/>
      <c r="AZ5703" s="10"/>
      <c r="BA5703" s="10"/>
    </row>
    <row r="5704" spans="1:53" ht="15" customHeight="1" x14ac:dyDescent="0.2">
      <c r="A5704" s="1"/>
      <c r="B5704" s="31">
        <v>14</v>
      </c>
      <c r="C5704" s="293" t="s">
        <v>62</v>
      </c>
      <c r="D5704" s="18"/>
      <c r="E5704" s="14"/>
      <c r="F5704" s="14"/>
      <c r="G5704" s="14"/>
      <c r="H5704" s="14"/>
      <c r="I5704" s="14"/>
      <c r="J5704" s="14"/>
      <c r="K5704" s="14"/>
      <c r="L5704" s="14"/>
      <c r="M5704" s="14"/>
      <c r="N5704" s="14"/>
      <c r="O5704" s="14"/>
      <c r="P5704" s="14"/>
      <c r="Q5704" s="14"/>
      <c r="R5704" s="4"/>
      <c r="S5704" s="4"/>
      <c r="T5704" s="4"/>
      <c r="U5704" s="4"/>
      <c r="V5704" s="4"/>
      <c r="W5704" s="4"/>
      <c r="X5704" s="4"/>
      <c r="Y5704" s="4"/>
      <c r="Z5704" s="4"/>
      <c r="AA5704" s="4"/>
      <c r="AB5704" s="8">
        <v>5</v>
      </c>
      <c r="AC5704" s="8"/>
      <c r="AD5704" s="8"/>
      <c r="AE5704" s="8"/>
      <c r="AF5704" s="8"/>
      <c r="AG5704" s="8">
        <v>2</v>
      </c>
      <c r="AH5704" s="8">
        <v>2</v>
      </c>
      <c r="AI5704" s="8">
        <v>1</v>
      </c>
      <c r="AJ5704" s="8"/>
      <c r="AK5704" s="8"/>
      <c r="AL5704" s="8"/>
      <c r="AM5704" s="8"/>
      <c r="AN5704" s="8"/>
      <c r="AO5704" s="8"/>
      <c r="AP5704" s="15"/>
      <c r="AQ5704" s="15"/>
      <c r="AR5704" s="15"/>
      <c r="AS5704" s="15"/>
      <c r="AT5704" s="15"/>
      <c r="AU5704" s="15"/>
      <c r="AV5704" s="15"/>
      <c r="AW5704" s="15"/>
      <c r="AX5704" s="15"/>
      <c r="AY5704" s="15"/>
      <c r="AZ5704" s="10"/>
      <c r="BA5704" s="10"/>
    </row>
    <row r="5705" spans="1:53" ht="15" customHeight="1" x14ac:dyDescent="0.2">
      <c r="A5705" s="1"/>
      <c r="B5705" s="31">
        <v>15</v>
      </c>
      <c r="C5705" s="293" t="s">
        <v>63</v>
      </c>
      <c r="D5705" s="18"/>
      <c r="E5705" s="14"/>
      <c r="F5705" s="14"/>
      <c r="G5705" s="14"/>
      <c r="H5705" s="14"/>
      <c r="I5705" s="14"/>
      <c r="J5705" s="14"/>
      <c r="K5705" s="14"/>
      <c r="L5705" s="14"/>
      <c r="M5705" s="14"/>
      <c r="N5705" s="14"/>
      <c r="O5705" s="14"/>
      <c r="P5705" s="14"/>
      <c r="Q5705" s="14"/>
      <c r="R5705" s="4"/>
      <c r="S5705" s="4"/>
      <c r="T5705" s="4"/>
      <c r="U5705" s="4"/>
      <c r="V5705" s="4"/>
      <c r="W5705" s="4"/>
      <c r="X5705" s="4"/>
      <c r="Y5705" s="4"/>
      <c r="Z5705" s="4"/>
      <c r="AA5705" s="4"/>
      <c r="AB5705" s="8">
        <v>7</v>
      </c>
      <c r="AC5705" s="8"/>
      <c r="AD5705" s="8"/>
      <c r="AE5705" s="8"/>
      <c r="AF5705" s="8"/>
      <c r="AG5705" s="8"/>
      <c r="AH5705" s="8"/>
      <c r="AI5705" s="8"/>
      <c r="AJ5705" s="8"/>
      <c r="AK5705" s="8"/>
      <c r="AL5705" s="8"/>
      <c r="AM5705" s="8"/>
      <c r="AN5705" s="8"/>
      <c r="AO5705" s="8"/>
      <c r="AP5705" s="15"/>
      <c r="AQ5705" s="15"/>
      <c r="AR5705" s="15"/>
      <c r="AS5705" s="15"/>
      <c r="AT5705" s="15"/>
      <c r="AU5705" s="9"/>
      <c r="AV5705" s="15"/>
      <c r="AW5705" s="15"/>
      <c r="AX5705" s="15"/>
      <c r="AY5705" s="15"/>
      <c r="AZ5705" s="10"/>
      <c r="BA5705" s="10"/>
    </row>
    <row r="5706" spans="1:53" ht="15" customHeight="1" x14ac:dyDescent="0.2">
      <c r="A5706" s="1" t="s">
        <v>583</v>
      </c>
      <c r="B5706" s="31">
        <v>16</v>
      </c>
      <c r="C5706" s="340" t="s">
        <v>64</v>
      </c>
      <c r="D5706" s="18"/>
      <c r="E5706" s="14"/>
      <c r="F5706" s="14"/>
      <c r="G5706" s="14"/>
      <c r="H5706" s="14">
        <v>3</v>
      </c>
      <c r="I5706" s="14"/>
      <c r="J5706" s="14"/>
      <c r="K5706" s="14"/>
      <c r="L5706" s="14"/>
      <c r="M5706" s="14"/>
      <c r="N5706" s="14"/>
      <c r="O5706" s="14"/>
      <c r="P5706" s="14"/>
      <c r="Q5706" s="14"/>
      <c r="R5706" s="4"/>
      <c r="S5706" s="4"/>
      <c r="T5706" s="4"/>
      <c r="U5706" s="4"/>
      <c r="V5706" s="4"/>
      <c r="W5706" s="4"/>
      <c r="X5706" s="4"/>
      <c r="Y5706" s="4"/>
      <c r="Z5706" s="4"/>
      <c r="AA5706" s="4"/>
      <c r="AB5706" s="8">
        <v>3</v>
      </c>
      <c r="AC5706" s="8"/>
      <c r="AD5706" s="8"/>
      <c r="AE5706" s="8"/>
      <c r="AF5706" s="8"/>
      <c r="AG5706" s="8"/>
      <c r="AH5706" s="8"/>
      <c r="AI5706" s="8"/>
      <c r="AJ5706" s="8">
        <v>1</v>
      </c>
      <c r="AK5706" s="8"/>
      <c r="AL5706" s="8"/>
      <c r="AM5706" s="8"/>
      <c r="AN5706" s="8"/>
      <c r="AO5706" s="8"/>
      <c r="AP5706" s="15"/>
      <c r="AQ5706" s="15"/>
      <c r="AR5706" s="15"/>
      <c r="AS5706" s="15"/>
      <c r="AT5706" s="15"/>
      <c r="AU5706" s="15"/>
      <c r="AV5706" s="15"/>
      <c r="AW5706" s="15"/>
      <c r="AX5706" s="15"/>
      <c r="AY5706" s="15"/>
      <c r="AZ5706" s="10"/>
      <c r="BA5706" s="10"/>
    </row>
    <row r="5707" spans="1:53" ht="15" customHeight="1" x14ac:dyDescent="0.2">
      <c r="A5707" s="1" t="s">
        <v>582</v>
      </c>
      <c r="B5707" s="31">
        <v>17</v>
      </c>
      <c r="C5707" s="293" t="s">
        <v>65</v>
      </c>
      <c r="D5707" s="18">
        <v>6</v>
      </c>
      <c r="E5707" s="14">
        <v>4</v>
      </c>
      <c r="F5707" s="14"/>
      <c r="G5707" s="14">
        <v>2</v>
      </c>
      <c r="H5707" s="14"/>
      <c r="I5707" s="14"/>
      <c r="J5707" s="14"/>
      <c r="K5707" s="14">
        <v>1</v>
      </c>
      <c r="L5707" s="14"/>
      <c r="M5707" s="14"/>
      <c r="N5707" s="14"/>
      <c r="O5707" s="14"/>
      <c r="P5707" s="14"/>
      <c r="Q5707" s="14"/>
      <c r="R5707" s="4"/>
      <c r="S5707" s="4"/>
      <c r="T5707" s="4"/>
      <c r="U5707" s="4"/>
      <c r="V5707" s="4"/>
      <c r="W5707" s="4"/>
      <c r="X5707" s="4"/>
      <c r="Y5707" s="4"/>
      <c r="Z5707" s="4"/>
      <c r="AA5707" s="4"/>
      <c r="AB5707" s="8"/>
      <c r="AC5707" s="8"/>
      <c r="AD5707" s="8"/>
      <c r="AE5707" s="8"/>
      <c r="AF5707" s="8"/>
      <c r="AG5707" s="8"/>
      <c r="AH5707" s="8"/>
      <c r="AI5707" s="8"/>
      <c r="AJ5707" s="8"/>
      <c r="AK5707" s="8">
        <v>2</v>
      </c>
      <c r="AL5707" s="8">
        <v>2</v>
      </c>
      <c r="AM5707" s="8"/>
      <c r="AN5707" s="8"/>
      <c r="AO5707" s="8">
        <v>2</v>
      </c>
      <c r="AP5707" s="15"/>
      <c r="AQ5707" s="15"/>
      <c r="AR5707" s="15"/>
      <c r="AS5707" s="15"/>
      <c r="AT5707" s="15"/>
      <c r="AU5707" s="15"/>
      <c r="AV5707" s="15"/>
      <c r="AW5707" s="15"/>
      <c r="AX5707" s="15"/>
      <c r="AY5707" s="15"/>
      <c r="AZ5707" s="10"/>
      <c r="BA5707" s="10"/>
    </row>
    <row r="5708" spans="1:53" ht="15" customHeight="1" x14ac:dyDescent="0.2">
      <c r="B5708" s="31">
        <v>18</v>
      </c>
      <c r="C5708" s="303" t="s">
        <v>66</v>
      </c>
      <c r="D5708" s="18"/>
      <c r="E5708" s="14"/>
      <c r="F5708" s="14"/>
      <c r="G5708" s="14"/>
      <c r="H5708" s="14"/>
      <c r="I5708" s="14"/>
      <c r="J5708" s="14"/>
      <c r="K5708" s="32"/>
      <c r="L5708" s="14"/>
      <c r="M5708" s="14"/>
      <c r="N5708" s="14"/>
      <c r="O5708" s="14"/>
      <c r="P5708" s="14"/>
      <c r="Q5708" s="14"/>
      <c r="R5708" s="4"/>
      <c r="S5708" s="4"/>
      <c r="T5708" s="4"/>
      <c r="U5708" s="4"/>
      <c r="V5708" s="4"/>
      <c r="W5708" s="4"/>
      <c r="X5708" s="4"/>
      <c r="Y5708" s="4"/>
      <c r="Z5708" s="4"/>
      <c r="AA5708" s="4"/>
      <c r="AB5708" s="8"/>
      <c r="AC5708" s="8"/>
      <c r="AD5708" s="8"/>
      <c r="AE5708" s="8"/>
      <c r="AF5708" s="8"/>
      <c r="AG5708" s="8"/>
      <c r="AH5708" s="8"/>
      <c r="AI5708" s="8"/>
      <c r="AJ5708" s="8"/>
      <c r="AK5708" s="8"/>
      <c r="AL5708" s="8"/>
      <c r="AM5708" s="8"/>
      <c r="AN5708" s="8"/>
      <c r="AO5708" s="8"/>
      <c r="AP5708" s="15"/>
      <c r="AQ5708" s="15"/>
      <c r="AR5708" s="15"/>
      <c r="AS5708" s="15"/>
      <c r="AT5708" s="15"/>
      <c r="AU5708" s="15"/>
      <c r="AV5708" s="15"/>
      <c r="AW5708" s="15"/>
      <c r="AX5708" s="15"/>
      <c r="AY5708" s="15"/>
      <c r="AZ5708" s="10"/>
      <c r="BA5708" s="10"/>
    </row>
    <row r="5709" spans="1:53" ht="15" customHeight="1" x14ac:dyDescent="0.2">
      <c r="A5709" s="329"/>
      <c r="B5709" s="31">
        <v>19</v>
      </c>
      <c r="C5709" s="303" t="s">
        <v>68</v>
      </c>
      <c r="D5709" s="18"/>
      <c r="E5709" s="14"/>
      <c r="F5709" s="14"/>
      <c r="G5709" s="14"/>
      <c r="H5709" s="14"/>
      <c r="I5709" s="14"/>
      <c r="J5709" s="14"/>
      <c r="K5709" s="14"/>
      <c r="L5709" s="14"/>
      <c r="M5709" s="14"/>
      <c r="N5709" s="14"/>
      <c r="O5709" s="14"/>
      <c r="P5709" s="14"/>
      <c r="Q5709" s="14"/>
      <c r="R5709" s="4"/>
      <c r="S5709" s="4"/>
      <c r="T5709" s="4"/>
      <c r="U5709" s="4"/>
      <c r="V5709" s="4"/>
      <c r="W5709" s="4"/>
      <c r="X5709" s="4"/>
      <c r="Y5709" s="4"/>
      <c r="Z5709" s="4"/>
      <c r="AA5709" s="4"/>
      <c r="AB5709" s="8"/>
      <c r="AC5709" s="8"/>
      <c r="AD5709" s="8"/>
      <c r="AE5709" s="8"/>
      <c r="AF5709" s="8"/>
      <c r="AG5709" s="8"/>
      <c r="AH5709" s="8"/>
      <c r="AI5709" s="34"/>
      <c r="AJ5709" s="8"/>
      <c r="AK5709" s="8"/>
      <c r="AL5709" s="8"/>
      <c r="AM5709" s="8"/>
      <c r="AN5709" s="8"/>
      <c r="AO5709" s="8"/>
      <c r="AP5709" s="15"/>
      <c r="AQ5709" s="15"/>
      <c r="AR5709" s="15"/>
      <c r="AS5709" s="15"/>
      <c r="AT5709" s="15"/>
      <c r="AU5709" s="15"/>
      <c r="AV5709" s="15"/>
      <c r="AW5709" s="15"/>
      <c r="AX5709" s="15"/>
      <c r="AY5709" s="15"/>
      <c r="AZ5709" s="10"/>
      <c r="BA5709" s="10"/>
    </row>
    <row r="5710" spans="1:53" ht="15" customHeight="1" x14ac:dyDescent="0.2">
      <c r="A5710" s="1"/>
      <c r="B5710" s="31">
        <v>20</v>
      </c>
      <c r="C5710" s="293" t="s">
        <v>69</v>
      </c>
      <c r="D5710" s="35"/>
      <c r="E5710" s="14"/>
      <c r="F5710" s="14"/>
      <c r="G5710" s="14"/>
      <c r="H5710" s="14"/>
      <c r="I5710" s="14"/>
      <c r="J5710" s="14"/>
      <c r="K5710" s="14"/>
      <c r="L5710" s="14"/>
      <c r="M5710" s="14"/>
      <c r="N5710" s="14"/>
      <c r="O5710" s="14"/>
      <c r="P5710" s="14"/>
      <c r="Q5710" s="14"/>
      <c r="R5710" s="4"/>
      <c r="S5710" s="4"/>
      <c r="T5710" s="4"/>
      <c r="U5710" s="4">
        <v>1</v>
      </c>
      <c r="V5710" s="4"/>
      <c r="W5710" s="4"/>
      <c r="X5710" s="4"/>
      <c r="Y5710" s="4"/>
      <c r="Z5710" s="4"/>
      <c r="AA5710" s="4"/>
      <c r="AB5710" s="8"/>
      <c r="AC5710" s="8"/>
      <c r="AD5710" s="8"/>
      <c r="AE5710" s="8"/>
      <c r="AF5710" s="8"/>
      <c r="AG5710" s="8"/>
      <c r="AH5710" s="8"/>
      <c r="AI5710" s="8"/>
      <c r="AJ5710" s="8">
        <v>1</v>
      </c>
      <c r="AK5710" s="8"/>
      <c r="AL5710" s="8"/>
      <c r="AM5710" s="8"/>
      <c r="AN5710" s="8"/>
      <c r="AO5710" s="8"/>
      <c r="AP5710" s="15"/>
      <c r="AQ5710" s="15"/>
      <c r="AR5710" s="15"/>
      <c r="AS5710" s="15"/>
      <c r="AT5710" s="15"/>
      <c r="AU5710" s="15"/>
      <c r="AV5710" s="15"/>
      <c r="AW5710" s="15"/>
      <c r="AX5710" s="15"/>
      <c r="AY5710" s="15"/>
      <c r="AZ5710" s="10"/>
      <c r="BA5710" s="10"/>
    </row>
    <row r="5711" spans="1:53" ht="15" customHeight="1" x14ac:dyDescent="0.2">
      <c r="A5711" s="1"/>
      <c r="B5711" s="31">
        <v>21</v>
      </c>
      <c r="C5711" s="293" t="s">
        <v>70</v>
      </c>
      <c r="D5711" s="18"/>
      <c r="E5711" s="14"/>
      <c r="F5711" s="14">
        <v>3</v>
      </c>
      <c r="G5711" s="14"/>
      <c r="H5711" s="14"/>
      <c r="I5711" s="14"/>
      <c r="J5711" s="14"/>
      <c r="K5711" s="14"/>
      <c r="L5711" s="14"/>
      <c r="M5711" s="14"/>
      <c r="N5711" s="14"/>
      <c r="O5711" s="14"/>
      <c r="P5711" s="14"/>
      <c r="Q5711" s="14"/>
      <c r="R5711" s="4"/>
      <c r="S5711" s="4"/>
      <c r="T5711" s="4"/>
      <c r="U5711" s="4">
        <v>1</v>
      </c>
      <c r="V5711" s="4"/>
      <c r="W5711" s="4"/>
      <c r="X5711" s="4"/>
      <c r="Y5711" s="4"/>
      <c r="Z5711" s="4"/>
      <c r="AA5711" s="4"/>
      <c r="AB5711" s="8"/>
      <c r="AC5711" s="8"/>
      <c r="AD5711" s="8"/>
      <c r="AE5711" s="8"/>
      <c r="AF5711" s="8"/>
      <c r="AG5711" s="8"/>
      <c r="AH5711" s="8"/>
      <c r="AI5711" s="8"/>
      <c r="AJ5711" s="8">
        <v>1</v>
      </c>
      <c r="AK5711" s="8"/>
      <c r="AL5711" s="8"/>
      <c r="AM5711" s="8"/>
      <c r="AN5711" s="8"/>
      <c r="AO5711" s="8"/>
      <c r="AP5711" s="15"/>
      <c r="AQ5711" s="15"/>
      <c r="AR5711" s="15"/>
      <c r="AS5711" s="15"/>
      <c r="AT5711" s="15"/>
      <c r="AU5711" s="15"/>
      <c r="AV5711" s="15"/>
      <c r="AW5711" s="15"/>
      <c r="AX5711" s="15"/>
      <c r="AY5711" s="15"/>
      <c r="AZ5711" s="10"/>
      <c r="BA5711" s="10"/>
    </row>
    <row r="5712" spans="1:53" ht="15" customHeight="1" x14ac:dyDescent="0.2">
      <c r="A5712" s="1"/>
      <c r="B5712" s="31">
        <v>22</v>
      </c>
      <c r="C5712" s="303" t="s">
        <v>71</v>
      </c>
      <c r="D5712" s="18"/>
      <c r="E5712" s="14"/>
      <c r="F5712" s="14"/>
      <c r="G5712" s="14"/>
      <c r="H5712" s="14"/>
      <c r="I5712" s="14"/>
      <c r="J5712" s="14"/>
      <c r="K5712" s="14"/>
      <c r="L5712" s="14"/>
      <c r="M5712" s="14"/>
      <c r="N5712" s="14"/>
      <c r="O5712" s="14"/>
      <c r="P5712" s="14"/>
      <c r="Q5712" s="14"/>
      <c r="R5712" s="4"/>
      <c r="S5712" s="4"/>
      <c r="T5712" s="4"/>
      <c r="U5712" s="4"/>
      <c r="V5712" s="4"/>
      <c r="W5712" s="4"/>
      <c r="X5712" s="4"/>
      <c r="Y5712" s="4"/>
      <c r="Z5712" s="4"/>
      <c r="AA5712" s="4"/>
      <c r="AB5712" s="8"/>
      <c r="AC5712" s="8"/>
      <c r="AD5712" s="8"/>
      <c r="AE5712" s="8"/>
      <c r="AF5712" s="8"/>
      <c r="AG5712" s="8"/>
      <c r="AH5712" s="8"/>
      <c r="AI5712" s="8"/>
      <c r="AJ5712" s="8"/>
      <c r="AK5712" s="8"/>
      <c r="AL5712" s="8"/>
      <c r="AM5712" s="8"/>
      <c r="AN5712" s="8"/>
      <c r="AO5712" s="8"/>
      <c r="AP5712" s="15"/>
      <c r="AQ5712" s="15"/>
      <c r="AR5712" s="15"/>
      <c r="AS5712" s="15"/>
      <c r="AT5712" s="15"/>
      <c r="AU5712" s="15"/>
      <c r="AV5712" s="15"/>
      <c r="AW5712" s="15"/>
      <c r="AX5712" s="15"/>
      <c r="AY5712" s="15"/>
      <c r="AZ5712" s="10"/>
      <c r="BA5712" s="10"/>
    </row>
    <row r="5713" spans="1:53" ht="15" customHeight="1" x14ac:dyDescent="0.2">
      <c r="A5713" s="1"/>
      <c r="B5713" s="31">
        <v>23</v>
      </c>
      <c r="C5713" s="292" t="s">
        <v>72</v>
      </c>
      <c r="D5713" s="18"/>
      <c r="E5713" s="14"/>
      <c r="F5713" s="14"/>
      <c r="G5713" s="14"/>
      <c r="H5713" s="14"/>
      <c r="I5713" s="14"/>
      <c r="J5713" s="14"/>
      <c r="K5713" s="14"/>
      <c r="L5713" s="14">
        <v>3</v>
      </c>
      <c r="M5713" s="36"/>
      <c r="N5713" s="14"/>
      <c r="O5713" s="14"/>
      <c r="P5713" s="14"/>
      <c r="Q5713" s="14"/>
      <c r="R5713" s="4"/>
      <c r="S5713" s="4"/>
      <c r="T5713" s="4"/>
      <c r="U5713" s="4"/>
      <c r="V5713" s="4"/>
      <c r="W5713" s="4"/>
      <c r="X5713" s="4"/>
      <c r="Y5713" s="4"/>
      <c r="Z5713" s="4"/>
      <c r="AA5713" s="4"/>
      <c r="AB5713" s="8"/>
      <c r="AC5713" s="8"/>
      <c r="AD5713" s="8"/>
      <c r="AE5713" s="8"/>
      <c r="AF5713" s="8"/>
      <c r="AG5713" s="8">
        <v>2</v>
      </c>
      <c r="AH5713" s="8"/>
      <c r="AI5713" s="8"/>
      <c r="AJ5713" s="8"/>
      <c r="AK5713" s="8"/>
      <c r="AL5713" s="8"/>
      <c r="AM5713" s="8"/>
      <c r="AN5713" s="8"/>
      <c r="AO5713" s="8"/>
      <c r="AP5713" s="15"/>
      <c r="AQ5713" s="15"/>
      <c r="AR5713" s="15"/>
      <c r="AS5713" s="15"/>
      <c r="AT5713" s="15"/>
      <c r="AU5713" s="15"/>
      <c r="AV5713" s="15"/>
      <c r="AW5713" s="15"/>
      <c r="AX5713" s="15"/>
      <c r="AY5713" s="15"/>
      <c r="AZ5713" s="10"/>
      <c r="BA5713" s="10"/>
    </row>
    <row r="5714" spans="1:53" ht="15" customHeight="1" x14ac:dyDescent="0.2">
      <c r="A5714" s="1" t="s">
        <v>581</v>
      </c>
      <c r="B5714" s="31">
        <v>24</v>
      </c>
      <c r="C5714" s="292" t="s">
        <v>73</v>
      </c>
      <c r="D5714" s="18"/>
      <c r="E5714" s="14"/>
      <c r="F5714" s="14"/>
      <c r="G5714" s="14"/>
      <c r="H5714" s="14"/>
      <c r="I5714" s="14"/>
      <c r="J5714" s="14"/>
      <c r="K5714" s="14">
        <v>2</v>
      </c>
      <c r="L5714" s="14"/>
      <c r="M5714" s="14"/>
      <c r="N5714" s="14"/>
      <c r="O5714" s="14"/>
      <c r="P5714" s="14"/>
      <c r="Q5714" s="14"/>
      <c r="R5714" s="4"/>
      <c r="S5714" s="4"/>
      <c r="T5714" s="4"/>
      <c r="U5714" s="4"/>
      <c r="V5714" s="4"/>
      <c r="W5714" s="4"/>
      <c r="X5714" s="4"/>
      <c r="Y5714" s="4"/>
      <c r="Z5714" s="4"/>
      <c r="AA5714" s="4"/>
      <c r="AB5714" s="8"/>
      <c r="AC5714" s="8"/>
      <c r="AD5714" s="8"/>
      <c r="AE5714" s="8"/>
      <c r="AF5714" s="8"/>
      <c r="AG5714" s="8">
        <v>1</v>
      </c>
      <c r="AH5714" s="8">
        <v>1</v>
      </c>
      <c r="AI5714" s="8"/>
      <c r="AJ5714" s="8"/>
      <c r="AK5714" s="8"/>
      <c r="AL5714" s="8">
        <v>2</v>
      </c>
      <c r="AM5714" s="8"/>
      <c r="AN5714" s="8"/>
      <c r="AO5714" s="8"/>
      <c r="AP5714" s="15"/>
      <c r="AQ5714" s="15"/>
      <c r="AR5714" s="15"/>
      <c r="AS5714" s="15"/>
      <c r="AT5714" s="15"/>
      <c r="AU5714" s="15"/>
      <c r="AV5714" s="15"/>
      <c r="AW5714" s="15"/>
      <c r="AX5714" s="15"/>
      <c r="AY5714" s="15"/>
      <c r="AZ5714" s="10"/>
      <c r="BA5714" s="10"/>
    </row>
    <row r="5715" spans="1:53" ht="15" customHeight="1" x14ac:dyDescent="0.2">
      <c r="A5715" s="1"/>
      <c r="B5715" s="31">
        <v>25</v>
      </c>
      <c r="C5715" s="303" t="s">
        <v>74</v>
      </c>
      <c r="D5715" s="18"/>
      <c r="E5715" s="14"/>
      <c r="F5715" s="14"/>
      <c r="G5715" s="14"/>
      <c r="H5715" s="14"/>
      <c r="I5715" s="14"/>
      <c r="J5715" s="14"/>
      <c r="K5715" s="14"/>
      <c r="L5715" s="14"/>
      <c r="M5715" s="14"/>
      <c r="N5715" s="14"/>
      <c r="O5715" s="14"/>
      <c r="P5715" s="14"/>
      <c r="Q5715" s="14"/>
      <c r="R5715" s="4"/>
      <c r="S5715" s="4"/>
      <c r="T5715" s="4"/>
      <c r="U5715" s="4"/>
      <c r="V5715" s="4"/>
      <c r="W5715" s="4"/>
      <c r="X5715" s="4"/>
      <c r="Y5715" s="4"/>
      <c r="Z5715" s="4"/>
      <c r="AA5715" s="4"/>
      <c r="AB5715" s="8"/>
      <c r="AC5715" s="8"/>
      <c r="AD5715" s="8"/>
      <c r="AE5715" s="8"/>
      <c r="AF5715" s="8"/>
      <c r="AG5715" s="8"/>
      <c r="AH5715" s="8"/>
      <c r="AI5715" s="8"/>
      <c r="AJ5715" s="8"/>
      <c r="AK5715" s="8"/>
      <c r="AL5715" s="8"/>
      <c r="AM5715" s="8"/>
      <c r="AN5715" s="8"/>
      <c r="AO5715" s="8"/>
      <c r="AP5715" s="15"/>
      <c r="AQ5715" s="15"/>
      <c r="AR5715" s="15"/>
      <c r="AS5715" s="15"/>
      <c r="AT5715" s="15"/>
      <c r="AU5715" s="15"/>
      <c r="AV5715" s="15"/>
      <c r="AW5715" s="15"/>
      <c r="AX5715" s="15"/>
      <c r="AY5715" s="15"/>
      <c r="AZ5715" s="10"/>
      <c r="BA5715" s="10"/>
    </row>
    <row r="5716" spans="1:53" ht="15" customHeight="1" x14ac:dyDescent="0.2">
      <c r="A5716" s="1"/>
      <c r="B5716" s="31">
        <v>26</v>
      </c>
      <c r="C5716" s="303" t="s">
        <v>75</v>
      </c>
      <c r="D5716" s="18"/>
      <c r="E5716" s="14"/>
      <c r="F5716" s="14"/>
      <c r="G5716" s="14"/>
      <c r="H5716" s="14"/>
      <c r="I5716" s="14"/>
      <c r="J5716" s="14"/>
      <c r="K5716" s="14"/>
      <c r="L5716" s="14"/>
      <c r="M5716" s="14"/>
      <c r="N5716" s="14"/>
      <c r="O5716" s="14"/>
      <c r="P5716" s="14"/>
      <c r="Q5716" s="14"/>
      <c r="R5716" s="4"/>
      <c r="S5716" s="4"/>
      <c r="T5716" s="4"/>
      <c r="U5716" s="4"/>
      <c r="V5716" s="4"/>
      <c r="W5716" s="4"/>
      <c r="X5716" s="4"/>
      <c r="Y5716" s="4"/>
      <c r="Z5716" s="4"/>
      <c r="AA5716" s="4"/>
      <c r="AB5716" s="8"/>
      <c r="AC5716" s="8"/>
      <c r="AD5716" s="8"/>
      <c r="AE5716" s="8"/>
      <c r="AF5716" s="8"/>
      <c r="AG5716" s="8"/>
      <c r="AH5716" s="8"/>
      <c r="AI5716" s="8"/>
      <c r="AJ5716" s="8"/>
      <c r="AK5716" s="8"/>
      <c r="AL5716" s="8"/>
      <c r="AM5716" s="8"/>
      <c r="AN5716" s="8"/>
      <c r="AO5716" s="8"/>
      <c r="AP5716" s="15"/>
      <c r="AQ5716" s="15"/>
      <c r="AR5716" s="15"/>
      <c r="AS5716" s="15"/>
      <c r="AT5716" s="15"/>
      <c r="AU5716" s="15"/>
      <c r="AV5716" s="15"/>
      <c r="AW5716" s="15"/>
      <c r="AX5716" s="15"/>
      <c r="AY5716" s="15"/>
      <c r="AZ5716" s="10"/>
      <c r="BA5716" s="10"/>
    </row>
    <row r="5717" spans="1:53" ht="15" customHeight="1" x14ac:dyDescent="0.2">
      <c r="A5717" s="1"/>
      <c r="B5717" s="31">
        <v>27</v>
      </c>
      <c r="C5717" s="303" t="s">
        <v>76</v>
      </c>
      <c r="D5717" s="18"/>
      <c r="E5717" s="14"/>
      <c r="F5717" s="14"/>
      <c r="G5717" s="14"/>
      <c r="H5717" s="14"/>
      <c r="I5717" s="14"/>
      <c r="J5717" s="14"/>
      <c r="K5717" s="14"/>
      <c r="L5717" s="14"/>
      <c r="M5717" s="14"/>
      <c r="N5717" s="14"/>
      <c r="O5717" s="14"/>
      <c r="P5717" s="14"/>
      <c r="Q5717" s="14"/>
      <c r="R5717" s="4"/>
      <c r="S5717" s="4"/>
      <c r="T5717" s="4"/>
      <c r="U5717" s="4"/>
      <c r="V5717" s="4"/>
      <c r="W5717" s="4"/>
      <c r="X5717" s="4"/>
      <c r="Y5717" s="4"/>
      <c r="Z5717" s="4"/>
      <c r="AA5717" s="4"/>
      <c r="AB5717" s="8"/>
      <c r="AC5717" s="8"/>
      <c r="AD5717" s="8"/>
      <c r="AE5717" s="8"/>
      <c r="AF5717" s="8"/>
      <c r="AG5717" s="8"/>
      <c r="AH5717" s="8"/>
      <c r="AI5717" s="8"/>
      <c r="AJ5717" s="8"/>
      <c r="AK5717" s="8"/>
      <c r="AL5717" s="8"/>
      <c r="AM5717" s="8"/>
      <c r="AN5717" s="8"/>
      <c r="AO5717" s="8"/>
      <c r="AP5717" s="15"/>
      <c r="AQ5717" s="15"/>
      <c r="AR5717" s="15"/>
      <c r="AS5717" s="15"/>
      <c r="AT5717" s="15"/>
      <c r="AU5717" s="15"/>
      <c r="AV5717" s="15"/>
      <c r="AW5717" s="15"/>
      <c r="AX5717" s="15"/>
      <c r="AY5717" s="15"/>
      <c r="AZ5717" s="10"/>
      <c r="BA5717" s="10"/>
    </row>
    <row r="5718" spans="1:53" ht="15" customHeight="1" x14ac:dyDescent="0.2">
      <c r="A5718" s="1"/>
      <c r="B5718" s="31">
        <v>28</v>
      </c>
      <c r="C5718" s="292" t="s">
        <v>77</v>
      </c>
      <c r="D5718" s="18">
        <v>4</v>
      </c>
      <c r="E5718" s="14">
        <v>4</v>
      </c>
      <c r="F5718" s="14"/>
      <c r="G5718" s="14"/>
      <c r="H5718" s="14"/>
      <c r="I5718" s="14"/>
      <c r="J5718" s="14"/>
      <c r="K5718" s="14"/>
      <c r="L5718" s="14"/>
      <c r="M5718" s="14"/>
      <c r="N5718" s="14"/>
      <c r="O5718" s="14"/>
      <c r="P5718" s="14"/>
      <c r="Q5718" s="14"/>
      <c r="R5718" s="4"/>
      <c r="S5718" s="4"/>
      <c r="T5718" s="4"/>
      <c r="U5718" s="4"/>
      <c r="V5718" s="4"/>
      <c r="W5718" s="4"/>
      <c r="X5718" s="4"/>
      <c r="Y5718" s="4"/>
      <c r="Z5718" s="4"/>
      <c r="AA5718" s="4"/>
      <c r="AB5718" s="8">
        <v>10</v>
      </c>
      <c r="AC5718" s="8"/>
      <c r="AD5718" s="8"/>
      <c r="AE5718" s="8"/>
      <c r="AF5718" s="8"/>
      <c r="AG5718" s="8"/>
      <c r="AH5718" s="8"/>
      <c r="AI5718" s="8"/>
      <c r="AJ5718" s="8"/>
      <c r="AK5718" s="8"/>
      <c r="AL5718" s="8"/>
      <c r="AM5718" s="8"/>
      <c r="AN5718" s="8"/>
      <c r="AO5718" s="8"/>
      <c r="AP5718" s="15"/>
      <c r="AQ5718" s="15"/>
      <c r="AR5718" s="15"/>
      <c r="AS5718" s="15"/>
      <c r="AT5718" s="15"/>
      <c r="AU5718" s="15"/>
      <c r="AV5718" s="15"/>
      <c r="AW5718" s="15"/>
      <c r="AX5718" s="15"/>
      <c r="AY5718" s="15"/>
      <c r="AZ5718" s="10"/>
      <c r="BA5718" s="10"/>
    </row>
    <row r="5719" spans="1:53" ht="15" customHeight="1" x14ac:dyDescent="0.2">
      <c r="A5719" s="1"/>
      <c r="B5719" s="31">
        <v>29</v>
      </c>
      <c r="C5719" s="340" t="s">
        <v>78</v>
      </c>
      <c r="D5719" s="18">
        <v>6</v>
      </c>
      <c r="E5719" s="14"/>
      <c r="F5719" s="14"/>
      <c r="G5719" s="14"/>
      <c r="H5719" s="14">
        <v>3</v>
      </c>
      <c r="I5719" s="14"/>
      <c r="J5719" s="14"/>
      <c r="K5719" s="14">
        <v>2</v>
      </c>
      <c r="L5719" s="14"/>
      <c r="M5719" s="14"/>
      <c r="N5719" s="14"/>
      <c r="O5719" s="14"/>
      <c r="P5719" s="14"/>
      <c r="Q5719" s="14"/>
      <c r="R5719" s="4"/>
      <c r="S5719" s="4"/>
      <c r="T5719" s="4"/>
      <c r="U5719" s="4"/>
      <c r="V5719" s="4"/>
      <c r="W5719" s="4"/>
      <c r="X5719" s="4"/>
      <c r="Y5719" s="4"/>
      <c r="Z5719" s="4"/>
      <c r="AA5719" s="4"/>
      <c r="AB5719" s="8"/>
      <c r="AC5719" s="8"/>
      <c r="AD5719" s="8"/>
      <c r="AE5719" s="8"/>
      <c r="AF5719" s="8"/>
      <c r="AG5719" s="8"/>
      <c r="AH5719" s="8"/>
      <c r="AI5719" s="8"/>
      <c r="AJ5719" s="8"/>
      <c r="AK5719" s="8"/>
      <c r="AL5719" s="8"/>
      <c r="AM5719" s="8"/>
      <c r="AN5719" s="8"/>
      <c r="AO5719" s="8"/>
      <c r="AP5719" s="15"/>
      <c r="AQ5719" s="15"/>
      <c r="AR5719" s="15"/>
      <c r="AS5719" s="15"/>
      <c r="AT5719" s="15"/>
      <c r="AU5719" s="15"/>
      <c r="AV5719" s="15"/>
      <c r="AW5719" s="15"/>
      <c r="AX5719" s="15"/>
      <c r="AY5719" s="15"/>
      <c r="AZ5719" s="10"/>
      <c r="BA5719" s="10"/>
    </row>
    <row r="5720" spans="1:53" ht="15" customHeight="1" x14ac:dyDescent="0.2">
      <c r="A5720" s="1"/>
      <c r="B5720" s="37"/>
      <c r="C5720" s="303" t="s">
        <v>529</v>
      </c>
      <c r="D5720" s="18"/>
      <c r="E5720" s="14"/>
      <c r="F5720" s="14"/>
      <c r="G5720" s="14"/>
      <c r="H5720" s="14"/>
      <c r="I5720" s="14"/>
      <c r="J5720" s="14"/>
      <c r="K5720" s="14"/>
      <c r="L5720" s="14"/>
      <c r="M5720" s="14"/>
      <c r="N5720" s="14"/>
      <c r="O5720" s="14"/>
      <c r="P5720" s="14"/>
      <c r="Q5720" s="14"/>
      <c r="R5720" s="4"/>
      <c r="S5720" s="4"/>
      <c r="T5720" s="4"/>
      <c r="U5720" s="4"/>
      <c r="V5720" s="4"/>
      <c r="W5720" s="4"/>
      <c r="X5720" s="4"/>
      <c r="Y5720" s="4"/>
      <c r="Z5720" s="4"/>
      <c r="AA5720" s="4"/>
      <c r="AB5720" s="8"/>
      <c r="AC5720" s="8"/>
      <c r="AD5720" s="8"/>
      <c r="AE5720" s="8"/>
      <c r="AF5720" s="8"/>
      <c r="AG5720" s="8"/>
      <c r="AH5720" s="8"/>
      <c r="AI5720" s="8"/>
      <c r="AJ5720" s="8"/>
      <c r="AK5720" s="8"/>
      <c r="AL5720" s="8"/>
      <c r="AM5720" s="8"/>
      <c r="AN5720" s="8"/>
      <c r="AO5720" s="8"/>
      <c r="AP5720" s="15"/>
      <c r="AQ5720" s="15"/>
      <c r="AR5720" s="15"/>
      <c r="AS5720" s="15"/>
      <c r="AT5720" s="15"/>
      <c r="AU5720" s="15"/>
      <c r="AV5720" s="15"/>
      <c r="AW5720" s="15"/>
      <c r="AX5720" s="15"/>
      <c r="AY5720" s="15"/>
      <c r="AZ5720" s="10"/>
      <c r="BA5720" s="10"/>
    </row>
    <row r="5721" spans="1:53" ht="15" customHeight="1" x14ac:dyDescent="0.2">
      <c r="A5721" s="1"/>
      <c r="B5721" s="38"/>
      <c r="C5721" s="303" t="s">
        <v>531</v>
      </c>
      <c r="D5721" s="18"/>
      <c r="E5721" s="14"/>
      <c r="F5721" s="14"/>
      <c r="G5721" s="14"/>
      <c r="H5721" s="14"/>
      <c r="I5721" s="14"/>
      <c r="J5721" s="14"/>
      <c r="K5721" s="14"/>
      <c r="L5721" s="14"/>
      <c r="M5721" s="14"/>
      <c r="N5721" s="14"/>
      <c r="O5721" s="14"/>
      <c r="P5721" s="14"/>
      <c r="Q5721" s="14"/>
      <c r="R5721" s="4"/>
      <c r="S5721" s="4"/>
      <c r="T5721" s="4"/>
      <c r="U5721" s="4"/>
      <c r="V5721" s="4"/>
      <c r="W5721" s="4"/>
      <c r="X5721" s="4"/>
      <c r="Y5721" s="4"/>
      <c r="Z5721" s="4"/>
      <c r="AA5721" s="4"/>
      <c r="AB5721" s="8"/>
      <c r="AC5721" s="8"/>
      <c r="AD5721" s="8"/>
      <c r="AE5721" s="8"/>
      <c r="AF5721" s="8"/>
      <c r="AG5721" s="8"/>
      <c r="AH5721" s="8"/>
      <c r="AI5721" s="8"/>
      <c r="AJ5721" s="8"/>
      <c r="AK5721" s="8"/>
      <c r="AL5721" s="8"/>
      <c r="AM5721" s="8"/>
      <c r="AN5721" s="8"/>
      <c r="AO5721" s="8"/>
      <c r="AP5721" s="15"/>
      <c r="AQ5721" s="15"/>
      <c r="AR5721" s="15"/>
      <c r="AS5721" s="15"/>
      <c r="AT5721" s="15"/>
      <c r="AU5721" s="15"/>
      <c r="AV5721" s="15"/>
      <c r="AW5721" s="15"/>
      <c r="AX5721" s="15"/>
      <c r="AY5721" s="15"/>
      <c r="AZ5721" s="10"/>
      <c r="BA5721" s="10"/>
    </row>
    <row r="5722" spans="1:53" ht="15" customHeight="1" x14ac:dyDescent="0.2">
      <c r="A5722" s="1"/>
      <c r="B5722" s="39">
        <v>30</v>
      </c>
      <c r="C5722" s="303" t="s">
        <v>80</v>
      </c>
      <c r="D5722" s="18"/>
      <c r="E5722" s="14"/>
      <c r="F5722" s="14"/>
      <c r="G5722" s="14"/>
      <c r="H5722" s="14"/>
      <c r="I5722" s="14"/>
      <c r="J5722" s="14"/>
      <c r="K5722" s="14"/>
      <c r="L5722" s="14"/>
      <c r="M5722" s="14"/>
      <c r="N5722" s="14"/>
      <c r="O5722" s="14"/>
      <c r="P5722" s="14"/>
      <c r="Q5722" s="14"/>
      <c r="R5722" s="4"/>
      <c r="S5722" s="4"/>
      <c r="T5722" s="4"/>
      <c r="U5722" s="4"/>
      <c r="V5722" s="4"/>
      <c r="W5722" s="4"/>
      <c r="X5722" s="4"/>
      <c r="Y5722" s="5"/>
      <c r="Z5722" s="5"/>
      <c r="AA5722" s="5"/>
      <c r="AB5722" s="8"/>
      <c r="AC5722" s="8"/>
      <c r="AD5722" s="8"/>
      <c r="AE5722" s="8"/>
      <c r="AF5722" s="8"/>
      <c r="AG5722" s="8"/>
      <c r="AH5722" s="8"/>
      <c r="AI5722" s="8"/>
      <c r="AJ5722" s="8"/>
      <c r="AK5722" s="8"/>
      <c r="AL5722" s="8"/>
      <c r="AM5722" s="8"/>
      <c r="AN5722" s="8"/>
      <c r="AO5722" s="8"/>
      <c r="AP5722" s="15"/>
      <c r="AQ5722" s="15"/>
      <c r="AR5722" s="15"/>
      <c r="AS5722" s="15"/>
      <c r="AT5722" s="15"/>
      <c r="AU5722" s="15"/>
      <c r="AV5722" s="15"/>
      <c r="AW5722" s="15"/>
      <c r="AX5722" s="15"/>
      <c r="AY5722" s="15"/>
      <c r="AZ5722" s="10"/>
      <c r="BA5722" s="10"/>
    </row>
    <row r="5723" spans="1:53" ht="15" customHeight="1" x14ac:dyDescent="0.2">
      <c r="A5723" s="1"/>
      <c r="B5723" s="39">
        <v>31</v>
      </c>
      <c r="C5723" s="303" t="s">
        <v>81</v>
      </c>
      <c r="D5723" s="18"/>
      <c r="E5723" s="14"/>
      <c r="F5723" s="14"/>
      <c r="G5723" s="14"/>
      <c r="H5723" s="14"/>
      <c r="I5723" s="14"/>
      <c r="J5723" s="14"/>
      <c r="K5723" s="14"/>
      <c r="L5723" s="14"/>
      <c r="M5723" s="14"/>
      <c r="N5723" s="14"/>
      <c r="O5723" s="14"/>
      <c r="P5723" s="14"/>
      <c r="Q5723" s="14"/>
      <c r="R5723" s="4"/>
      <c r="S5723" s="4"/>
      <c r="T5723" s="4"/>
      <c r="U5723" s="4"/>
      <c r="V5723" s="4"/>
      <c r="W5723" s="4"/>
      <c r="X5723" s="4"/>
      <c r="Y5723" s="4"/>
      <c r="Z5723" s="4"/>
      <c r="AA5723" s="4"/>
      <c r="AB5723" s="8"/>
      <c r="AC5723" s="8"/>
      <c r="AD5723" s="8"/>
      <c r="AE5723" s="8"/>
      <c r="AF5723" s="8"/>
      <c r="AG5723" s="8"/>
      <c r="AH5723" s="8"/>
      <c r="AI5723" s="8"/>
      <c r="AJ5723" s="8"/>
      <c r="AK5723" s="8"/>
      <c r="AL5723" s="8"/>
      <c r="AM5723" s="8"/>
      <c r="AN5723" s="8"/>
      <c r="AO5723" s="8"/>
      <c r="AP5723" s="15"/>
      <c r="AQ5723" s="15"/>
      <c r="AR5723" s="15"/>
      <c r="AS5723" s="15"/>
      <c r="AT5723" s="15"/>
      <c r="AU5723" s="15"/>
      <c r="AV5723" s="15"/>
      <c r="AW5723" s="15"/>
      <c r="AX5723" s="15"/>
      <c r="AY5723" s="15"/>
      <c r="AZ5723" s="10"/>
      <c r="BA5723" s="10"/>
    </row>
    <row r="5724" spans="1:53" ht="15" customHeight="1" x14ac:dyDescent="0.2">
      <c r="A5724" s="1"/>
      <c r="B5724" s="39">
        <v>32</v>
      </c>
      <c r="C5724" s="303" t="s">
        <v>82</v>
      </c>
      <c r="D5724" s="18"/>
      <c r="E5724" s="14"/>
      <c r="F5724" s="14"/>
      <c r="G5724" s="14"/>
      <c r="H5724" s="14"/>
      <c r="I5724" s="14"/>
      <c r="J5724" s="14"/>
      <c r="K5724" s="14"/>
      <c r="L5724" s="14"/>
      <c r="M5724" s="14"/>
      <c r="N5724" s="14"/>
      <c r="O5724" s="14"/>
      <c r="P5724" s="14"/>
      <c r="Q5724" s="14"/>
      <c r="R5724" s="4"/>
      <c r="S5724" s="4"/>
      <c r="T5724" s="4"/>
      <c r="U5724" s="4"/>
      <c r="V5724" s="4"/>
      <c r="W5724" s="4"/>
      <c r="X5724" s="4"/>
      <c r="Y5724" s="4"/>
      <c r="Z5724" s="4"/>
      <c r="AA5724" s="4"/>
      <c r="AB5724" s="8"/>
      <c r="AC5724" s="8"/>
      <c r="AD5724" s="8"/>
      <c r="AE5724" s="8"/>
      <c r="AF5724" s="8"/>
      <c r="AG5724" s="8"/>
      <c r="AH5724" s="8"/>
      <c r="AI5724" s="8"/>
      <c r="AJ5724" s="8"/>
      <c r="AK5724" s="8"/>
      <c r="AL5724" s="8"/>
      <c r="AM5724" s="8"/>
      <c r="AN5724" s="8"/>
      <c r="AO5724" s="8"/>
      <c r="AP5724" s="15"/>
      <c r="AQ5724" s="15"/>
      <c r="AR5724" s="15"/>
      <c r="AS5724" s="15"/>
      <c r="AT5724" s="15"/>
      <c r="AU5724" s="15"/>
      <c r="AV5724" s="15"/>
      <c r="AW5724" s="15"/>
      <c r="AX5724" s="15"/>
      <c r="AY5724" s="15"/>
      <c r="AZ5724" s="10"/>
      <c r="BA5724" s="10"/>
    </row>
    <row r="5725" spans="1:53" ht="15" customHeight="1" x14ac:dyDescent="0.2">
      <c r="A5725" s="1"/>
      <c r="B5725" s="22"/>
      <c r="C5725" s="303"/>
      <c r="D5725" s="18"/>
      <c r="E5725" s="14"/>
      <c r="F5725" s="14"/>
      <c r="G5725" s="14"/>
      <c r="H5725" s="14"/>
      <c r="I5725" s="14"/>
      <c r="J5725" s="14"/>
      <c r="K5725" s="14"/>
      <c r="L5725" s="14"/>
      <c r="M5725" s="14"/>
      <c r="N5725" s="14"/>
      <c r="O5725" s="14"/>
      <c r="P5725" s="14"/>
      <c r="Q5725" s="14"/>
      <c r="R5725" s="4"/>
      <c r="S5725" s="4"/>
      <c r="T5725" s="4"/>
      <c r="U5725" s="4"/>
      <c r="V5725" s="4"/>
      <c r="W5725" s="4"/>
      <c r="X5725" s="4"/>
      <c r="Y5725" s="4"/>
      <c r="Z5725" s="4"/>
      <c r="AA5725" s="4"/>
      <c r="AB5725" s="8"/>
      <c r="AC5725" s="8"/>
      <c r="AD5725" s="8"/>
      <c r="AE5725" s="8"/>
      <c r="AF5725" s="8"/>
      <c r="AG5725" s="8"/>
      <c r="AH5725" s="8"/>
      <c r="AI5725" s="8"/>
      <c r="AJ5725" s="8"/>
      <c r="AK5725" s="8"/>
      <c r="AL5725" s="8"/>
      <c r="AM5725" s="8"/>
      <c r="AN5725" s="8"/>
      <c r="AO5725" s="8"/>
      <c r="AP5725" s="15"/>
      <c r="AQ5725" s="15"/>
      <c r="AR5725" s="15"/>
      <c r="AS5725" s="15"/>
      <c r="AT5725" s="15"/>
      <c r="AU5725" s="15"/>
      <c r="AV5725" s="15"/>
      <c r="AW5725" s="15"/>
      <c r="AX5725" s="15"/>
      <c r="AY5725" s="15"/>
      <c r="AZ5725" s="10"/>
      <c r="BA5725" s="10"/>
    </row>
    <row r="5726" spans="1:53" ht="15" customHeight="1" x14ac:dyDescent="0.2">
      <c r="A5726" s="1"/>
      <c r="B5726" s="40">
        <v>33</v>
      </c>
      <c r="C5726" s="303" t="s">
        <v>83</v>
      </c>
      <c r="D5726" s="18"/>
      <c r="E5726" s="14"/>
      <c r="F5726" s="14"/>
      <c r="G5726" s="14"/>
      <c r="H5726" s="14"/>
      <c r="I5726" s="14"/>
      <c r="J5726" s="14"/>
      <c r="K5726" s="14"/>
      <c r="L5726" s="14"/>
      <c r="M5726" s="14"/>
      <c r="N5726" s="14"/>
      <c r="O5726" s="14"/>
      <c r="P5726" s="14"/>
      <c r="Q5726" s="14"/>
      <c r="R5726" s="4"/>
      <c r="S5726" s="4"/>
      <c r="T5726" s="4"/>
      <c r="U5726" s="4"/>
      <c r="V5726" s="4"/>
      <c r="W5726" s="4"/>
      <c r="X5726" s="4"/>
      <c r="Y5726" s="4"/>
      <c r="Z5726" s="4"/>
      <c r="AA5726" s="4"/>
      <c r="AB5726" s="8"/>
      <c r="AC5726" s="8"/>
      <c r="AD5726" s="8"/>
      <c r="AE5726" s="8"/>
      <c r="AF5726" s="8"/>
      <c r="AG5726" s="8"/>
      <c r="AH5726" s="8"/>
      <c r="AI5726" s="8"/>
      <c r="AJ5726" s="8"/>
      <c r="AK5726" s="8"/>
      <c r="AL5726" s="8"/>
      <c r="AM5726" s="8"/>
      <c r="AN5726" s="8"/>
      <c r="AO5726" s="8"/>
      <c r="AP5726" s="15"/>
      <c r="AQ5726" s="15"/>
      <c r="AR5726" s="15"/>
      <c r="AS5726" s="15"/>
      <c r="AT5726" s="15"/>
      <c r="AU5726" s="15"/>
      <c r="AV5726" s="15"/>
      <c r="AW5726" s="15"/>
      <c r="AX5726" s="15"/>
      <c r="AY5726" s="15"/>
      <c r="AZ5726" s="10"/>
      <c r="BA5726" s="10"/>
    </row>
    <row r="5727" spans="1:53" ht="15" customHeight="1" x14ac:dyDescent="0.2">
      <c r="A5727" s="1"/>
      <c r="B5727" s="40">
        <v>38</v>
      </c>
      <c r="C5727" s="303" t="s">
        <v>84</v>
      </c>
      <c r="D5727" s="18"/>
      <c r="E5727" s="14"/>
      <c r="F5727" s="14"/>
      <c r="G5727" s="14"/>
      <c r="H5727" s="14"/>
      <c r="I5727" s="14"/>
      <c r="J5727" s="14"/>
      <c r="K5727" s="14"/>
      <c r="L5727" s="14"/>
      <c r="M5727" s="14"/>
      <c r="N5727" s="14"/>
      <c r="O5727" s="14"/>
      <c r="P5727" s="14"/>
      <c r="Q5727" s="14"/>
      <c r="R5727" s="4"/>
      <c r="S5727" s="4"/>
      <c r="T5727" s="4"/>
      <c r="U5727" s="4"/>
      <c r="V5727" s="4"/>
      <c r="W5727" s="4"/>
      <c r="X5727" s="4"/>
      <c r="Y5727" s="4"/>
      <c r="Z5727" s="4"/>
      <c r="AA5727" s="4"/>
      <c r="AB5727" s="8"/>
      <c r="AC5727" s="8"/>
      <c r="AD5727" s="8"/>
      <c r="AE5727" s="8"/>
      <c r="AF5727" s="8"/>
      <c r="AG5727" s="8"/>
      <c r="AH5727" s="8"/>
      <c r="AI5727" s="8"/>
      <c r="AJ5727" s="8"/>
      <c r="AK5727" s="8"/>
      <c r="AL5727" s="8"/>
      <c r="AM5727" s="8"/>
      <c r="AN5727" s="8"/>
      <c r="AO5727" s="8"/>
      <c r="AP5727" s="15"/>
      <c r="AQ5727" s="15"/>
      <c r="AR5727" s="15"/>
      <c r="AS5727" s="15"/>
      <c r="AT5727" s="15"/>
      <c r="AU5727" s="15"/>
      <c r="AV5727" s="15"/>
      <c r="AW5727" s="15"/>
      <c r="AX5727" s="15"/>
      <c r="AY5727" s="15"/>
      <c r="AZ5727" s="10"/>
      <c r="BA5727" s="10"/>
    </row>
    <row r="5728" spans="1:53" ht="15" customHeight="1" x14ac:dyDescent="0.2">
      <c r="A5728" s="1"/>
      <c r="B5728" s="40">
        <v>34</v>
      </c>
      <c r="C5728" s="292" t="s">
        <v>85</v>
      </c>
      <c r="D5728" s="18"/>
      <c r="E5728" s="14">
        <v>3</v>
      </c>
      <c r="F5728" s="14"/>
      <c r="G5728" s="14"/>
      <c r="H5728" s="14"/>
      <c r="I5728" s="14"/>
      <c r="J5728" s="14"/>
      <c r="K5728" s="14"/>
      <c r="L5728" s="14"/>
      <c r="M5728" s="14"/>
      <c r="N5728" s="14"/>
      <c r="O5728" s="14"/>
      <c r="P5728" s="14"/>
      <c r="Q5728" s="14"/>
      <c r="R5728" s="4"/>
      <c r="S5728" s="4"/>
      <c r="T5728" s="4"/>
      <c r="U5728" s="4"/>
      <c r="V5728" s="4"/>
      <c r="W5728" s="4"/>
      <c r="X5728" s="4"/>
      <c r="Y5728" s="4"/>
      <c r="Z5728" s="4"/>
      <c r="AA5728" s="4"/>
      <c r="AB5728" s="8"/>
      <c r="AC5728" s="8"/>
      <c r="AD5728" s="8"/>
      <c r="AE5728" s="8"/>
      <c r="AF5728" s="8"/>
      <c r="AG5728" s="8"/>
      <c r="AH5728" s="8"/>
      <c r="AI5728" s="8"/>
      <c r="AJ5728" s="8"/>
      <c r="AK5728" s="8"/>
      <c r="AL5728" s="8"/>
      <c r="AM5728" s="8"/>
      <c r="AN5728" s="8"/>
      <c r="AO5728" s="8"/>
      <c r="AP5728" s="15"/>
      <c r="AQ5728" s="15"/>
      <c r="AR5728" s="15"/>
      <c r="AS5728" s="15"/>
      <c r="AT5728" s="15"/>
      <c r="AU5728" s="15"/>
      <c r="AV5728" s="15"/>
      <c r="AW5728" s="15"/>
      <c r="AX5728" s="15"/>
      <c r="AY5728" s="15"/>
      <c r="AZ5728" s="10"/>
      <c r="BA5728" s="10"/>
    </row>
    <row r="5729" spans="1:53" ht="15" customHeight="1" x14ac:dyDescent="0.2">
      <c r="A5729" s="1"/>
      <c r="B5729" s="22"/>
      <c r="C5729" s="303"/>
      <c r="D5729" s="18"/>
      <c r="E5729" s="14"/>
      <c r="F5729" s="14"/>
      <c r="G5729" s="14"/>
      <c r="H5729" s="14"/>
      <c r="I5729" s="14"/>
      <c r="J5729" s="14"/>
      <c r="K5729" s="14"/>
      <c r="L5729" s="14"/>
      <c r="M5729" s="14"/>
      <c r="N5729" s="14"/>
      <c r="O5729" s="14"/>
      <c r="P5729" s="14"/>
      <c r="Q5729" s="14"/>
      <c r="R5729" s="4"/>
      <c r="S5729" s="4"/>
      <c r="T5729" s="4"/>
      <c r="U5729" s="4"/>
      <c r="V5729" s="4"/>
      <c r="W5729" s="4"/>
      <c r="X5729" s="4"/>
      <c r="Y5729" s="4"/>
      <c r="Z5729" s="4"/>
      <c r="AA5729" s="4"/>
      <c r="AB5729" s="8"/>
      <c r="AC5729" s="8"/>
      <c r="AD5729" s="8"/>
      <c r="AE5729" s="8"/>
      <c r="AF5729" s="8"/>
      <c r="AG5729" s="8"/>
      <c r="AH5729" s="8"/>
      <c r="AI5729" s="8"/>
      <c r="AJ5729" s="8"/>
      <c r="AK5729" s="8"/>
      <c r="AL5729" s="8"/>
      <c r="AM5729" s="8"/>
      <c r="AN5729" s="8"/>
      <c r="AO5729" s="8"/>
      <c r="AP5729" s="15"/>
      <c r="AQ5729" s="15"/>
      <c r="AR5729" s="15"/>
      <c r="AS5729" s="15"/>
      <c r="AT5729" s="15"/>
      <c r="AU5729" s="15"/>
      <c r="AV5729" s="15"/>
      <c r="AW5729" s="15"/>
      <c r="AX5729" s="15"/>
      <c r="AY5729" s="15"/>
      <c r="AZ5729" s="10"/>
      <c r="BA5729" s="10"/>
    </row>
    <row r="5730" spans="1:53" ht="15" customHeight="1" x14ac:dyDescent="0.2">
      <c r="A5730" s="1"/>
      <c r="B5730" s="22"/>
      <c r="C5730" s="303"/>
      <c r="D5730" s="18"/>
      <c r="E5730" s="14"/>
      <c r="F5730" s="14"/>
      <c r="G5730" s="14"/>
      <c r="H5730" s="14"/>
      <c r="I5730" s="14"/>
      <c r="J5730" s="14"/>
      <c r="K5730" s="14"/>
      <c r="L5730" s="14"/>
      <c r="M5730" s="14"/>
      <c r="N5730" s="14"/>
      <c r="O5730" s="14"/>
      <c r="P5730" s="14"/>
      <c r="Q5730" s="14"/>
      <c r="R5730" s="4"/>
      <c r="S5730" s="4"/>
      <c r="T5730" s="4"/>
      <c r="U5730" s="4"/>
      <c r="V5730" s="4"/>
      <c r="W5730" s="4"/>
      <c r="X5730" s="4"/>
      <c r="Y5730" s="4"/>
      <c r="Z5730" s="4"/>
      <c r="AA5730" s="4"/>
      <c r="AB5730" s="8"/>
      <c r="AC5730" s="8"/>
      <c r="AD5730" s="8"/>
      <c r="AE5730" s="8"/>
      <c r="AF5730" s="8"/>
      <c r="AG5730" s="8"/>
      <c r="AH5730" s="8"/>
      <c r="AI5730" s="8"/>
      <c r="AJ5730" s="8"/>
      <c r="AK5730" s="8"/>
      <c r="AL5730" s="8"/>
      <c r="AM5730" s="8"/>
      <c r="AN5730" s="8"/>
      <c r="AO5730" s="8"/>
      <c r="AP5730" s="15"/>
      <c r="AQ5730" s="15"/>
      <c r="AR5730" s="15"/>
      <c r="AS5730" s="15"/>
      <c r="AT5730" s="15"/>
      <c r="AU5730" s="15"/>
      <c r="AV5730" s="15"/>
      <c r="AW5730" s="15"/>
      <c r="AX5730" s="15"/>
      <c r="AY5730" s="15"/>
      <c r="AZ5730" s="10"/>
      <c r="BA5730" s="10"/>
    </row>
    <row r="5731" spans="1:53" ht="15" customHeight="1" x14ac:dyDescent="0.2">
      <c r="A5731" s="1"/>
      <c r="B5731" s="22"/>
      <c r="C5731" s="303"/>
      <c r="D5731" s="18"/>
      <c r="E5731" s="14"/>
      <c r="F5731" s="14"/>
      <c r="G5731" s="14"/>
      <c r="H5731" s="14"/>
      <c r="I5731" s="14"/>
      <c r="J5731" s="14"/>
      <c r="K5731" s="14"/>
      <c r="L5731" s="14"/>
      <c r="M5731" s="14"/>
      <c r="N5731" s="14"/>
      <c r="O5731" s="14"/>
      <c r="P5731" s="14"/>
      <c r="Q5731" s="14"/>
      <c r="R5731" s="4"/>
      <c r="S5731" s="4"/>
      <c r="T5731" s="4"/>
      <c r="U5731" s="4"/>
      <c r="V5731" s="4"/>
      <c r="W5731" s="4"/>
      <c r="X5731" s="4"/>
      <c r="Y5731" s="4"/>
      <c r="Z5731" s="4"/>
      <c r="AA5731" s="4"/>
      <c r="AB5731" s="8"/>
      <c r="AC5731" s="8"/>
      <c r="AD5731" s="8"/>
      <c r="AE5731" s="8"/>
      <c r="AF5731" s="8"/>
      <c r="AG5731" s="8"/>
      <c r="AH5731" s="8"/>
      <c r="AI5731" s="8"/>
      <c r="AJ5731" s="8"/>
      <c r="AK5731" s="8"/>
      <c r="AL5731" s="8"/>
      <c r="AM5731" s="8"/>
      <c r="AN5731" s="8"/>
      <c r="AO5731" s="8"/>
      <c r="AP5731" s="15"/>
      <c r="AQ5731" s="15"/>
      <c r="AR5731" s="15"/>
      <c r="AS5731" s="15"/>
      <c r="AT5731" s="15"/>
      <c r="AU5731" s="15"/>
      <c r="AV5731" s="15"/>
      <c r="AW5731" s="15"/>
      <c r="AX5731" s="15"/>
      <c r="AY5731" s="15"/>
      <c r="AZ5731" s="10"/>
      <c r="BA5731" s="10"/>
    </row>
    <row r="5732" spans="1:53" ht="15" customHeight="1" x14ac:dyDescent="0.2">
      <c r="A5732" s="1"/>
      <c r="B5732" s="42">
        <v>35</v>
      </c>
      <c r="C5732" s="293" t="s">
        <v>87</v>
      </c>
      <c r="D5732" s="18">
        <v>4</v>
      </c>
      <c r="E5732" s="14"/>
      <c r="F5732" s="14">
        <v>6</v>
      </c>
      <c r="G5732" s="14">
        <v>2</v>
      </c>
      <c r="H5732" s="14"/>
      <c r="I5732" s="14"/>
      <c r="J5732" s="14"/>
      <c r="K5732" s="14"/>
      <c r="L5732" s="14"/>
      <c r="M5732" s="14"/>
      <c r="N5732" s="14"/>
      <c r="O5732" s="14"/>
      <c r="P5732" s="14"/>
      <c r="Q5732" s="14"/>
      <c r="R5732" s="4"/>
      <c r="S5732" s="4"/>
      <c r="T5732" s="4"/>
      <c r="U5732" s="4"/>
      <c r="V5732" s="4"/>
      <c r="W5732" s="4"/>
      <c r="X5732" s="4"/>
      <c r="Y5732" s="4"/>
      <c r="Z5732" s="4"/>
      <c r="AA5732" s="4"/>
      <c r="AB5732" s="8"/>
      <c r="AC5732" s="8"/>
      <c r="AD5732" s="8"/>
      <c r="AE5732" s="8"/>
      <c r="AF5732" s="8"/>
      <c r="AG5732" s="8"/>
      <c r="AH5732" s="8"/>
      <c r="AI5732" s="8"/>
      <c r="AJ5732" s="8">
        <v>1</v>
      </c>
      <c r="AK5732" s="8"/>
      <c r="AL5732" s="8"/>
      <c r="AM5732" s="8"/>
      <c r="AN5732" s="8"/>
      <c r="AO5732" s="8"/>
      <c r="AP5732" s="15"/>
      <c r="AQ5732" s="15"/>
      <c r="AR5732" s="15"/>
      <c r="AS5732" s="15"/>
      <c r="AT5732" s="15"/>
      <c r="AU5732" s="15"/>
      <c r="AV5732" s="15"/>
      <c r="AW5732" s="15"/>
      <c r="AX5732" s="15"/>
      <c r="AY5732" s="15"/>
      <c r="AZ5732" s="10"/>
      <c r="BA5732" s="10"/>
    </row>
    <row r="5733" spans="1:53" ht="15" customHeight="1" x14ac:dyDescent="0.2">
      <c r="A5733" s="1"/>
      <c r="B5733" s="1"/>
      <c r="C5733" s="43"/>
      <c r="D5733" s="14"/>
      <c r="E5733" s="14"/>
      <c r="F5733" s="14"/>
      <c r="G5733" s="14"/>
      <c r="H5733" s="14"/>
      <c r="I5733" s="14"/>
      <c r="J5733" s="14"/>
      <c r="K5733" s="14"/>
      <c r="L5733" s="14"/>
      <c r="M5733" s="14"/>
      <c r="N5733" s="14"/>
      <c r="O5733" s="14"/>
      <c r="P5733" s="14"/>
      <c r="Q5733" s="14"/>
      <c r="R5733" s="4"/>
      <c r="S5733" s="4"/>
      <c r="T5733" s="4"/>
      <c r="U5733" s="4"/>
      <c r="V5733" s="4"/>
      <c r="W5733" s="4"/>
      <c r="X5733" s="4"/>
      <c r="Y5733" s="4"/>
      <c r="Z5733" s="4"/>
      <c r="AA5733" s="4"/>
      <c r="AB5733" s="8"/>
      <c r="AC5733" s="8"/>
      <c r="AD5733" s="8"/>
      <c r="AE5733" s="8"/>
      <c r="AF5733" s="8"/>
      <c r="AG5733" s="8"/>
      <c r="AH5733" s="8"/>
      <c r="AI5733" s="8"/>
      <c r="AJ5733" s="8"/>
      <c r="AK5733" s="8"/>
      <c r="AL5733" s="8"/>
      <c r="AM5733" s="8"/>
      <c r="AN5733" s="8"/>
      <c r="AO5733" s="8"/>
      <c r="AP5733" s="15"/>
      <c r="AQ5733" s="15"/>
      <c r="AR5733" s="15"/>
      <c r="AS5733" s="15"/>
      <c r="AT5733" s="15"/>
      <c r="AU5733" s="15"/>
      <c r="AV5733" s="15"/>
      <c r="AW5733" s="15"/>
      <c r="AX5733" s="15"/>
      <c r="AY5733" s="15"/>
      <c r="AZ5733" s="10"/>
      <c r="BA5733" s="10"/>
    </row>
    <row r="5734" spans="1:53" ht="15" customHeight="1" x14ac:dyDescent="0.2">
      <c r="A5734" s="1"/>
      <c r="B5734" s="1"/>
      <c r="D5734" s="14"/>
      <c r="E5734" s="14"/>
      <c r="F5734" s="14"/>
      <c r="G5734" s="14"/>
      <c r="H5734" s="14"/>
      <c r="I5734" s="14"/>
      <c r="J5734" s="14"/>
      <c r="K5734" s="14"/>
      <c r="L5734" s="14"/>
      <c r="M5734" s="14"/>
      <c r="N5734" s="14"/>
      <c r="O5734" s="14"/>
      <c r="P5734" s="14"/>
      <c r="Q5734" s="14"/>
      <c r="R5734" s="4"/>
      <c r="S5734" s="4"/>
      <c r="T5734" s="4"/>
      <c r="U5734" s="4"/>
      <c r="V5734" s="4"/>
      <c r="W5734" s="4"/>
      <c r="X5734" s="4"/>
      <c r="Y5734" s="4"/>
      <c r="Z5734" s="4"/>
      <c r="AA5734" s="4"/>
      <c r="AB5734" s="8"/>
      <c r="AC5734" s="8"/>
      <c r="AD5734" s="8"/>
      <c r="AE5734" s="8"/>
      <c r="AF5734" s="8"/>
      <c r="AG5734" s="8"/>
      <c r="AH5734" s="8"/>
      <c r="AI5734" s="8"/>
      <c r="AJ5734" s="8"/>
      <c r="AK5734" s="8"/>
      <c r="AL5734" s="8"/>
      <c r="AM5734" s="8"/>
      <c r="AN5734" s="8"/>
      <c r="AO5734" s="8"/>
      <c r="AP5734" s="15"/>
      <c r="AQ5734" s="15"/>
      <c r="AR5734" s="15"/>
      <c r="AS5734" s="15"/>
      <c r="AT5734" s="15"/>
      <c r="AU5734" s="15"/>
      <c r="AV5734" s="15"/>
      <c r="AW5734" s="15"/>
      <c r="AX5734" s="15"/>
      <c r="AY5734" s="15"/>
      <c r="AZ5734" s="10"/>
      <c r="BA5734" s="10"/>
    </row>
    <row r="5735" spans="1:53" ht="15" customHeight="1" x14ac:dyDescent="0.2">
      <c r="A5735" s="33"/>
      <c r="B5735" s="33"/>
      <c r="C5735" s="33"/>
      <c r="D5735" s="33">
        <f t="shared" ref="D5735:AY5735" si="1154">SUM(D5687:D5734)</f>
        <v>40</v>
      </c>
      <c r="E5735" s="33">
        <f t="shared" si="1154"/>
        <v>22</v>
      </c>
      <c r="F5735" s="33">
        <f t="shared" si="1154"/>
        <v>22</v>
      </c>
      <c r="G5735" s="33">
        <f t="shared" si="1154"/>
        <v>4</v>
      </c>
      <c r="H5735" s="33">
        <f t="shared" si="1154"/>
        <v>6</v>
      </c>
      <c r="I5735" s="33">
        <f t="shared" si="1154"/>
        <v>0</v>
      </c>
      <c r="J5735" s="33">
        <f t="shared" si="1154"/>
        <v>0</v>
      </c>
      <c r="K5735" s="33">
        <f t="shared" si="1154"/>
        <v>7</v>
      </c>
      <c r="L5735" s="33">
        <f t="shared" si="1154"/>
        <v>3</v>
      </c>
      <c r="M5735" s="33">
        <f t="shared" si="1154"/>
        <v>0</v>
      </c>
      <c r="N5735" s="33">
        <f t="shared" si="1154"/>
        <v>0</v>
      </c>
      <c r="O5735" s="33">
        <f t="shared" si="1154"/>
        <v>0</v>
      </c>
      <c r="P5735" s="33">
        <f t="shared" si="1154"/>
        <v>0</v>
      </c>
      <c r="Q5735" s="33">
        <f t="shared" si="1154"/>
        <v>0</v>
      </c>
      <c r="R5735" s="33">
        <f t="shared" si="1154"/>
        <v>0</v>
      </c>
      <c r="S5735" s="33">
        <f t="shared" si="1154"/>
        <v>0</v>
      </c>
      <c r="T5735" s="33">
        <f t="shared" si="1154"/>
        <v>0</v>
      </c>
      <c r="U5735" s="33">
        <f t="shared" si="1154"/>
        <v>2</v>
      </c>
      <c r="V5735" s="33">
        <f t="shared" si="1154"/>
        <v>0</v>
      </c>
      <c r="W5735" s="33">
        <f t="shared" si="1154"/>
        <v>0</v>
      </c>
      <c r="X5735" s="33">
        <f t="shared" si="1154"/>
        <v>0</v>
      </c>
      <c r="Y5735" s="33">
        <f t="shared" si="1154"/>
        <v>0</v>
      </c>
      <c r="Z5735" s="33">
        <f t="shared" si="1154"/>
        <v>0</v>
      </c>
      <c r="AA5735" s="33">
        <f t="shared" si="1154"/>
        <v>0</v>
      </c>
      <c r="AB5735" s="33">
        <f t="shared" si="1154"/>
        <v>25</v>
      </c>
      <c r="AC5735" s="33">
        <f t="shared" si="1154"/>
        <v>0</v>
      </c>
      <c r="AD5735" s="33">
        <f t="shared" si="1154"/>
        <v>0</v>
      </c>
      <c r="AE5735" s="33">
        <f t="shared" si="1154"/>
        <v>0</v>
      </c>
      <c r="AF5735" s="33">
        <f t="shared" si="1154"/>
        <v>1</v>
      </c>
      <c r="AG5735" s="33">
        <f t="shared" si="1154"/>
        <v>5</v>
      </c>
      <c r="AH5735" s="33">
        <f t="shared" si="1154"/>
        <v>4</v>
      </c>
      <c r="AI5735" s="33">
        <f t="shared" si="1154"/>
        <v>1</v>
      </c>
      <c r="AJ5735" s="33">
        <f t="shared" si="1154"/>
        <v>5</v>
      </c>
      <c r="AK5735" s="33">
        <f t="shared" si="1154"/>
        <v>2</v>
      </c>
      <c r="AL5735" s="33">
        <f t="shared" si="1154"/>
        <v>4</v>
      </c>
      <c r="AM5735" s="33">
        <f t="shared" si="1154"/>
        <v>0</v>
      </c>
      <c r="AN5735" s="33">
        <f t="shared" si="1154"/>
        <v>0</v>
      </c>
      <c r="AO5735" s="33">
        <f t="shared" si="1154"/>
        <v>2</v>
      </c>
      <c r="AP5735" s="33">
        <f t="shared" si="1154"/>
        <v>0</v>
      </c>
      <c r="AQ5735" s="33">
        <f t="shared" si="1154"/>
        <v>0</v>
      </c>
      <c r="AR5735" s="33">
        <f t="shared" si="1154"/>
        <v>0</v>
      </c>
      <c r="AS5735" s="33">
        <f t="shared" si="1154"/>
        <v>0</v>
      </c>
      <c r="AT5735" s="33">
        <f t="shared" si="1154"/>
        <v>0</v>
      </c>
      <c r="AU5735" s="33">
        <f t="shared" si="1154"/>
        <v>0</v>
      </c>
      <c r="AV5735" s="33">
        <f t="shared" si="1154"/>
        <v>0</v>
      </c>
      <c r="AW5735" s="33">
        <f t="shared" si="1154"/>
        <v>0</v>
      </c>
      <c r="AX5735" s="33">
        <f t="shared" si="1154"/>
        <v>0</v>
      </c>
      <c r="AY5735" s="33">
        <f t="shared" si="1154"/>
        <v>0</v>
      </c>
      <c r="AZ5735" s="10"/>
      <c r="BA5735" s="10"/>
    </row>
    <row r="5736" spans="1:53" ht="15" customHeight="1" x14ac:dyDescent="0.2">
      <c r="A5736" s="44"/>
      <c r="B5736" s="44"/>
      <c r="C5736" s="44"/>
      <c r="D5736" s="44"/>
      <c r="E5736" s="44"/>
      <c r="F5736" s="44"/>
      <c r="G5736" s="44"/>
      <c r="H5736" s="44"/>
      <c r="I5736" s="44"/>
      <c r="J5736" s="44"/>
      <c r="K5736" s="44"/>
      <c r="L5736" s="44"/>
      <c r="M5736" s="44"/>
      <c r="N5736" s="44"/>
      <c r="O5736" s="44"/>
      <c r="P5736" s="44"/>
      <c r="Q5736" s="44"/>
      <c r="R5736" s="44"/>
      <c r="S5736" s="44"/>
      <c r="T5736" s="44"/>
      <c r="U5736" s="44"/>
      <c r="V5736" s="44"/>
      <c r="W5736" s="44"/>
      <c r="X5736" s="44"/>
    </row>
    <row r="5737" spans="1:53" ht="15" customHeight="1" x14ac:dyDescent="0.2">
      <c r="A5737" s="44"/>
      <c r="B5737" s="44"/>
      <c r="C5737" s="44"/>
      <c r="D5737" s="44"/>
      <c r="E5737" s="44"/>
      <c r="F5737" s="44"/>
      <c r="G5737" s="44"/>
      <c r="H5737" s="44"/>
      <c r="I5737" s="44"/>
      <c r="J5737" s="44"/>
      <c r="K5737" s="44"/>
      <c r="L5737" s="44"/>
      <c r="M5737" s="44"/>
      <c r="N5737" s="44"/>
      <c r="O5737" s="44"/>
      <c r="P5737" s="44"/>
      <c r="Q5737" s="44"/>
      <c r="R5737" s="44"/>
      <c r="S5737" s="44"/>
      <c r="T5737" s="44"/>
      <c r="U5737" s="44"/>
      <c r="V5737" s="44"/>
      <c r="W5737" s="44"/>
      <c r="X5737" s="44"/>
    </row>
    <row r="5738" spans="1:53" ht="15" customHeight="1" x14ac:dyDescent="0.2">
      <c r="A5738" s="44"/>
      <c r="B5738" s="44"/>
      <c r="C5738" s="44"/>
      <c r="D5738" s="44"/>
      <c r="E5738" s="44"/>
      <c r="F5738" s="44"/>
      <c r="G5738" s="44"/>
      <c r="H5738" s="44"/>
      <c r="I5738" s="44"/>
      <c r="J5738" s="44"/>
      <c r="K5738" s="44"/>
      <c r="L5738" s="44"/>
      <c r="M5738" s="44"/>
      <c r="N5738" s="44"/>
      <c r="O5738" s="44"/>
      <c r="P5738" s="44"/>
      <c r="Q5738" s="44"/>
      <c r="R5738" s="44"/>
      <c r="S5738" s="44"/>
      <c r="T5738" s="44"/>
      <c r="U5738" s="44"/>
      <c r="V5738" s="44"/>
      <c r="W5738" s="44"/>
      <c r="X5738" s="44"/>
    </row>
    <row r="5739" spans="1:53" ht="15" customHeight="1" x14ac:dyDescent="0.2">
      <c r="A5739" s="45"/>
      <c r="B5739" s="45"/>
      <c r="C5739" s="45"/>
      <c r="D5739" s="45"/>
      <c r="E5739" s="45"/>
      <c r="F5739" s="45"/>
      <c r="G5739" s="45"/>
      <c r="H5739" s="45"/>
      <c r="I5739" s="44"/>
      <c r="J5739" s="44"/>
      <c r="K5739" s="44"/>
      <c r="L5739" s="44"/>
      <c r="M5739" s="44"/>
      <c r="N5739" s="44"/>
      <c r="O5739" s="44"/>
      <c r="P5739" s="44"/>
      <c r="Q5739" s="44"/>
      <c r="R5739" s="44"/>
      <c r="S5739" s="44"/>
      <c r="T5739" s="44"/>
      <c r="U5739" s="44"/>
      <c r="V5739" s="44"/>
      <c r="W5739" s="44"/>
      <c r="X5739" s="44"/>
    </row>
    <row r="5740" spans="1:53" ht="15" customHeight="1" x14ac:dyDescent="0.2">
      <c r="A5740" s="45"/>
      <c r="B5740" s="45"/>
      <c r="C5740" s="45"/>
      <c r="D5740" s="45"/>
      <c r="E5740" s="45"/>
      <c r="F5740" s="45"/>
      <c r="G5740" s="45"/>
      <c r="H5740" s="45"/>
      <c r="I5740" s="44"/>
      <c r="J5740" s="44"/>
      <c r="K5740" s="44"/>
      <c r="L5740" s="46"/>
      <c r="M5740" s="46"/>
      <c r="N5740" s="46"/>
      <c r="O5740" s="46"/>
      <c r="P5740" s="46"/>
      <c r="Q5740" s="46"/>
      <c r="R5740" s="46"/>
      <c r="S5740" s="46"/>
      <c r="T5740" s="46"/>
      <c r="U5740" s="46"/>
      <c r="V5740" s="46"/>
      <c r="W5740" s="46"/>
      <c r="X5740" s="46"/>
      <c r="Y5740" s="46"/>
      <c r="Z5740" s="46"/>
      <c r="AA5740" s="46"/>
    </row>
    <row r="5741" spans="1:53" ht="15" customHeight="1" x14ac:dyDescent="0.6">
      <c r="A5741" s="45"/>
      <c r="B5741" s="47" t="s">
        <v>88</v>
      </c>
      <c r="C5741" s="48"/>
      <c r="D5741" s="48"/>
      <c r="E5741" s="48"/>
      <c r="F5741" s="48"/>
      <c r="G5741" s="48"/>
      <c r="H5741" s="45"/>
      <c r="I5741" s="44"/>
      <c r="J5741" s="44"/>
      <c r="K5741" s="44"/>
      <c r="L5741" s="46"/>
      <c r="M5741" s="46"/>
      <c r="N5741" s="46"/>
      <c r="O5741" s="46"/>
      <c r="P5741" s="46"/>
      <c r="Q5741" s="46"/>
      <c r="R5741" s="46"/>
      <c r="S5741" s="46"/>
      <c r="T5741" s="46"/>
      <c r="U5741" s="46"/>
      <c r="V5741" s="46"/>
      <c r="W5741" s="46"/>
      <c r="X5741" s="46"/>
      <c r="Y5741" s="46"/>
      <c r="Z5741" s="46"/>
      <c r="AA5741" s="46"/>
    </row>
    <row r="5742" spans="1:53" ht="15" customHeight="1" x14ac:dyDescent="0.2">
      <c r="A5742" s="45"/>
      <c r="B5742" s="49" t="s">
        <v>89</v>
      </c>
      <c r="C5742" s="33" t="s">
        <v>90</v>
      </c>
      <c r="D5742" s="33" t="s">
        <v>91</v>
      </c>
      <c r="E5742" s="33" t="s">
        <v>92</v>
      </c>
      <c r="F5742" s="50"/>
      <c r="G5742" s="50" t="s">
        <v>93</v>
      </c>
      <c r="H5742" s="45"/>
      <c r="I5742" s="44"/>
      <c r="J5742" s="44"/>
      <c r="K5742" s="44"/>
      <c r="L5742" s="46"/>
      <c r="M5742" s="46"/>
      <c r="N5742" s="46"/>
      <c r="O5742" s="46"/>
      <c r="P5742" s="46"/>
      <c r="Q5742" s="46"/>
      <c r="R5742" s="46"/>
      <c r="S5742" s="46"/>
      <c r="T5742" s="46"/>
      <c r="U5742" s="46"/>
      <c r="V5742" s="46"/>
      <c r="W5742" s="46"/>
      <c r="Y5742" s="51" t="s">
        <v>94</v>
      </c>
      <c r="Z5742" s="52"/>
      <c r="AA5742" s="52"/>
    </row>
    <row r="5743" spans="1:53" ht="15" customHeight="1" x14ac:dyDescent="0.2">
      <c r="A5743" s="45"/>
      <c r="B5743" s="53" t="s">
        <v>3</v>
      </c>
      <c r="C5743" s="15">
        <f>D5735</f>
        <v>40</v>
      </c>
      <c r="D5743" s="54">
        <f>S5746*C5743</f>
        <v>30016</v>
      </c>
      <c r="E5743" s="34">
        <f>T5745*C5743</f>
        <v>21440</v>
      </c>
      <c r="F5743" s="45"/>
      <c r="G5743" s="45"/>
      <c r="H5743" s="45"/>
      <c r="I5743" s="44"/>
      <c r="J5743" s="44"/>
      <c r="K5743" s="44"/>
      <c r="L5743" s="46"/>
      <c r="M5743" s="51" t="s">
        <v>95</v>
      </c>
      <c r="N5743" s="52"/>
      <c r="O5743" s="52"/>
      <c r="P5743" s="52"/>
      <c r="Q5743" s="52"/>
      <c r="R5743" s="51" t="s">
        <v>96</v>
      </c>
      <c r="S5743" s="52"/>
      <c r="T5743" s="46"/>
      <c r="U5743" s="51" t="s">
        <v>97</v>
      </c>
      <c r="V5743" s="52"/>
      <c r="W5743" s="46"/>
      <c r="Y5743" s="6" t="s">
        <v>98</v>
      </c>
      <c r="Z5743" s="55"/>
      <c r="AA5743" s="56"/>
    </row>
    <row r="5744" spans="1:53" ht="15" customHeight="1" x14ac:dyDescent="0.2">
      <c r="A5744" s="45"/>
      <c r="B5744" s="53" t="s">
        <v>99</v>
      </c>
      <c r="C5744" s="15">
        <f>E5735</f>
        <v>22</v>
      </c>
      <c r="D5744" s="54">
        <f>S5745*C5744</f>
        <v>16508.8</v>
      </c>
      <c r="E5744" s="34">
        <f>T5746*C5744</f>
        <v>11792</v>
      </c>
      <c r="F5744" s="45"/>
      <c r="G5744" s="45"/>
      <c r="H5744" s="45"/>
      <c r="I5744" s="44"/>
      <c r="J5744" s="44"/>
      <c r="K5744" s="44"/>
      <c r="L5744" s="46"/>
      <c r="M5744" s="6" t="s">
        <v>100</v>
      </c>
      <c r="N5744" s="52"/>
      <c r="O5744" s="52"/>
      <c r="P5744" s="52"/>
      <c r="Q5744" s="52"/>
      <c r="R5744" s="6"/>
      <c r="S5744" s="55" t="s">
        <v>101</v>
      </c>
      <c r="T5744" s="295"/>
      <c r="U5744" s="57" t="s">
        <v>102</v>
      </c>
      <c r="V5744" s="58">
        <f t="shared" ref="V5744:V5755" si="1155">W5744*1.303</f>
        <v>9218.7250000000004</v>
      </c>
      <c r="W5744" s="59">
        <v>7075</v>
      </c>
      <c r="Y5744" s="60" t="s">
        <v>31</v>
      </c>
      <c r="Z5744" s="55">
        <f>AA5744*1.318</f>
        <v>6853.6</v>
      </c>
      <c r="AA5744" s="56">
        <v>5200</v>
      </c>
    </row>
    <row r="5745" spans="1:27" ht="15" customHeight="1" x14ac:dyDescent="0.2">
      <c r="A5745" s="45"/>
      <c r="B5745" s="53" t="s">
        <v>103</v>
      </c>
      <c r="C5745" s="15">
        <f>F5735</f>
        <v>22</v>
      </c>
      <c r="D5745" s="54">
        <f>S5748*C5745</f>
        <v>23331</v>
      </c>
      <c r="E5745" s="34">
        <f>T5747*C5745</f>
        <v>15554</v>
      </c>
      <c r="F5745" s="45"/>
      <c r="G5745" s="45"/>
      <c r="H5745" s="61"/>
      <c r="I5745" s="44"/>
      <c r="J5745" s="44"/>
      <c r="K5745" s="44"/>
      <c r="L5745" s="46"/>
      <c r="M5745" s="6"/>
      <c r="N5745" s="52"/>
      <c r="O5745" s="52"/>
      <c r="P5745" s="52"/>
      <c r="Q5745" s="52"/>
      <c r="R5745" s="6" t="s">
        <v>104</v>
      </c>
      <c r="S5745" s="55">
        <f>T5745*1.4</f>
        <v>750.4</v>
      </c>
      <c r="T5745" s="295">
        <v>536</v>
      </c>
      <c r="U5745" s="57" t="s">
        <v>105</v>
      </c>
      <c r="V5745" s="58">
        <f t="shared" si="1155"/>
        <v>9218.7250000000004</v>
      </c>
      <c r="W5745" s="62">
        <v>7075</v>
      </c>
      <c r="Y5745" s="6" t="s">
        <v>33</v>
      </c>
      <c r="Z5745" s="55">
        <f t="shared" ref="Z5745:Z5746" si="1156">AA5745*1.318</f>
        <v>6853.6</v>
      </c>
      <c r="AA5745" s="56">
        <v>5200</v>
      </c>
    </row>
    <row r="5746" spans="1:27" ht="15" customHeight="1" x14ac:dyDescent="0.2">
      <c r="A5746" s="45"/>
      <c r="B5746" s="53" t="s">
        <v>106</v>
      </c>
      <c r="C5746" s="15">
        <f>G5735</f>
        <v>4</v>
      </c>
      <c r="D5746" s="54">
        <f>S5748*C5746</f>
        <v>4242</v>
      </c>
      <c r="E5746" s="34">
        <f>T5748*C5746</f>
        <v>2828</v>
      </c>
      <c r="F5746" s="45"/>
      <c r="G5746" s="45"/>
      <c r="H5746" s="45"/>
      <c r="I5746" s="44"/>
      <c r="J5746" s="44"/>
      <c r="K5746" s="44"/>
      <c r="L5746" s="46"/>
      <c r="M5746" s="6" t="s">
        <v>107</v>
      </c>
      <c r="N5746" s="52"/>
      <c r="O5746" s="52"/>
      <c r="P5746" s="52"/>
      <c r="Q5746" s="52"/>
      <c r="R5746" s="6" t="s">
        <v>108</v>
      </c>
      <c r="S5746" s="55">
        <f>T5746*1.4</f>
        <v>750.4</v>
      </c>
      <c r="T5746" s="295">
        <v>536</v>
      </c>
      <c r="U5746" s="6" t="s">
        <v>109</v>
      </c>
      <c r="V5746" s="58">
        <f t="shared" si="1155"/>
        <v>4560.5</v>
      </c>
      <c r="W5746" s="59">
        <v>3500</v>
      </c>
      <c r="Y5746" s="6" t="s">
        <v>32</v>
      </c>
      <c r="Z5746" s="55">
        <f t="shared" si="1156"/>
        <v>6853.6</v>
      </c>
      <c r="AA5746" s="56">
        <v>5200</v>
      </c>
    </row>
    <row r="5747" spans="1:27" ht="15" customHeight="1" x14ac:dyDescent="0.2">
      <c r="A5747" s="45"/>
      <c r="B5747" s="53" t="s">
        <v>7</v>
      </c>
      <c r="C5747" s="15">
        <f>H5735</f>
        <v>6</v>
      </c>
      <c r="D5747" s="54">
        <f>S5750*C5747</f>
        <v>8413.2000000000007</v>
      </c>
      <c r="E5747" s="34">
        <f>T5750*C5747</f>
        <v>5904</v>
      </c>
      <c r="F5747" s="45"/>
      <c r="G5747" s="45"/>
      <c r="H5747" s="45"/>
      <c r="I5747" s="44"/>
      <c r="J5747" s="44"/>
      <c r="K5747" s="44"/>
      <c r="L5747" s="46"/>
      <c r="M5747" s="6" t="s">
        <v>110</v>
      </c>
      <c r="N5747" s="55">
        <f>P5747*1.42</f>
        <v>1704</v>
      </c>
      <c r="O5747" s="52"/>
      <c r="P5747" s="63">
        <v>1200</v>
      </c>
      <c r="Q5747" s="52"/>
      <c r="R5747" s="6" t="s">
        <v>111</v>
      </c>
      <c r="S5747" s="55">
        <f>T5747*1.5</f>
        <v>1060.5</v>
      </c>
      <c r="T5747" s="295">
        <v>707</v>
      </c>
      <c r="U5747" s="57" t="s">
        <v>112</v>
      </c>
      <c r="V5747" s="58">
        <f t="shared" si="1155"/>
        <v>2410.5499999999997</v>
      </c>
      <c r="W5747" s="62">
        <v>1850</v>
      </c>
      <c r="Y5747" s="6" t="s">
        <v>42</v>
      </c>
      <c r="Z5747" s="55">
        <f t="shared" ref="Z5747:Z5752" si="1157">AA5747*1.32</f>
        <v>7260</v>
      </c>
      <c r="AA5747" s="56">
        <v>5500</v>
      </c>
    </row>
    <row r="5748" spans="1:27" ht="15" customHeight="1" x14ac:dyDescent="0.2">
      <c r="A5748" s="45"/>
      <c r="B5748" s="53" t="s">
        <v>8</v>
      </c>
      <c r="C5748" s="15">
        <f>I5735</f>
        <v>0</v>
      </c>
      <c r="D5748" s="54">
        <f>S5749*C5748</f>
        <v>0</v>
      </c>
      <c r="E5748" s="34">
        <f>T5749*C5748</f>
        <v>0</v>
      </c>
      <c r="F5748" s="45"/>
      <c r="G5748" s="45"/>
      <c r="H5748" s="45"/>
      <c r="I5748" s="44"/>
      <c r="J5748" s="44"/>
      <c r="K5748" s="44"/>
      <c r="L5748" s="46"/>
      <c r="M5748" s="6" t="s">
        <v>27</v>
      </c>
      <c r="N5748" s="55">
        <f>P5748*1.411</f>
        <v>1693.2</v>
      </c>
      <c r="O5748" s="52"/>
      <c r="P5748" s="64">
        <v>1200</v>
      </c>
      <c r="Q5748" s="65"/>
      <c r="R5748" s="6" t="s">
        <v>113</v>
      </c>
      <c r="S5748" s="55">
        <f>T5748*1.5</f>
        <v>1060.5</v>
      </c>
      <c r="T5748" s="295">
        <v>707</v>
      </c>
      <c r="U5748" s="57" t="s">
        <v>114</v>
      </c>
      <c r="V5748" s="58">
        <f t="shared" si="1155"/>
        <v>1125.7919999999999</v>
      </c>
      <c r="W5748" s="59">
        <v>864</v>
      </c>
      <c r="Y5748" s="6" t="s">
        <v>115</v>
      </c>
      <c r="Z5748" s="55">
        <f t="shared" si="1157"/>
        <v>7260</v>
      </c>
      <c r="AA5748" s="56">
        <v>5500</v>
      </c>
    </row>
    <row r="5749" spans="1:27" ht="15" customHeight="1" x14ac:dyDescent="0.2">
      <c r="A5749" s="45"/>
      <c r="B5749" s="53" t="s">
        <v>116</v>
      </c>
      <c r="C5749" s="15">
        <f>J5735</f>
        <v>0</v>
      </c>
      <c r="D5749" s="54">
        <f t="shared" ref="D5749:D5750" si="1158">S5754*C5749</f>
        <v>0</v>
      </c>
      <c r="E5749" s="34">
        <f t="shared" ref="E5749" si="1159">D5812*C5749</f>
        <v>0</v>
      </c>
      <c r="F5749" s="45"/>
      <c r="G5749" s="45"/>
      <c r="H5749" s="45"/>
      <c r="I5749" s="44"/>
      <c r="J5749" s="44"/>
      <c r="K5749" s="44"/>
      <c r="L5749" s="46"/>
      <c r="M5749" s="6" t="s">
        <v>28</v>
      </c>
      <c r="N5749" s="55">
        <f t="shared" ref="N5749:N5753" si="1160">P5749*1.4</f>
        <v>1260</v>
      </c>
      <c r="O5749" s="52"/>
      <c r="P5749" s="64">
        <v>900</v>
      </c>
      <c r="Q5749" s="65"/>
      <c r="R5749" s="6" t="s">
        <v>117</v>
      </c>
      <c r="S5749" s="55">
        <f>T5749*1.3</f>
        <v>1921.4</v>
      </c>
      <c r="T5749" s="296">
        <v>1478</v>
      </c>
      <c r="U5749" s="66" t="s">
        <v>118</v>
      </c>
      <c r="V5749" s="58">
        <f t="shared" si="1155"/>
        <v>1303</v>
      </c>
      <c r="W5749" s="62">
        <v>1000</v>
      </c>
      <c r="Y5749" s="6" t="s">
        <v>119</v>
      </c>
      <c r="Z5749" s="55">
        <f>AA5749*1.318</f>
        <v>6853.6</v>
      </c>
      <c r="AA5749" s="56">
        <v>5200</v>
      </c>
    </row>
    <row r="5750" spans="1:27" ht="15" customHeight="1" x14ac:dyDescent="0.2">
      <c r="A5750" s="45"/>
      <c r="B5750" s="53" t="s">
        <v>10</v>
      </c>
      <c r="C5750" s="15">
        <f>K5735</f>
        <v>7</v>
      </c>
      <c r="D5750" s="54">
        <f t="shared" si="1158"/>
        <v>27669.599999999999</v>
      </c>
      <c r="E5750" s="34">
        <f>T5755*C5750</f>
        <v>19215</v>
      </c>
      <c r="F5750" s="45"/>
      <c r="G5750" s="45"/>
      <c r="H5750" s="45"/>
      <c r="I5750" s="44"/>
      <c r="J5750" s="44"/>
      <c r="K5750" s="44"/>
      <c r="L5750" s="46"/>
      <c r="M5750" s="6" t="s">
        <v>120</v>
      </c>
      <c r="N5750" s="55">
        <f t="shared" si="1160"/>
        <v>1889.9999999999998</v>
      </c>
      <c r="O5750" s="52"/>
      <c r="P5750" s="67">
        <v>1350</v>
      </c>
      <c r="Q5750" s="65"/>
      <c r="R5750" s="6" t="s">
        <v>121</v>
      </c>
      <c r="S5750" s="55">
        <f>T5750*1.425</f>
        <v>1402.2</v>
      </c>
      <c r="T5750" s="295">
        <v>984</v>
      </c>
      <c r="U5750" s="6" t="s">
        <v>122</v>
      </c>
      <c r="V5750" s="58">
        <f t="shared" si="1155"/>
        <v>8404.35</v>
      </c>
      <c r="W5750" s="59">
        <v>6450</v>
      </c>
      <c r="Y5750" s="6" t="s">
        <v>123</v>
      </c>
      <c r="Z5750" s="55">
        <f t="shared" si="1157"/>
        <v>10560</v>
      </c>
      <c r="AA5750" s="56">
        <v>8000</v>
      </c>
    </row>
    <row r="5751" spans="1:27" ht="15" customHeight="1" thickBot="1" x14ac:dyDescent="0.25">
      <c r="A5751" s="45"/>
      <c r="B5751" s="53" t="s">
        <v>124</v>
      </c>
      <c r="C5751" s="15">
        <f>L5735</f>
        <v>3</v>
      </c>
      <c r="D5751" s="54">
        <f>S5751*C5751</f>
        <v>3622.26</v>
      </c>
      <c r="E5751" s="34">
        <f>T5751*C5751</f>
        <v>2481</v>
      </c>
      <c r="F5751" s="68" t="s">
        <v>92</v>
      </c>
      <c r="G5751" s="69"/>
      <c r="H5751" s="45"/>
      <c r="I5751" s="44"/>
      <c r="J5751" s="44"/>
      <c r="K5751" s="44"/>
      <c r="L5751" s="46"/>
      <c r="M5751" s="6" t="s">
        <v>125</v>
      </c>
      <c r="N5751" s="55">
        <f t="shared" si="1160"/>
        <v>1889.9999999999998</v>
      </c>
      <c r="O5751" s="52"/>
      <c r="P5751" s="67">
        <v>1350</v>
      </c>
      <c r="Q5751" s="65"/>
      <c r="R5751" s="6" t="s">
        <v>126</v>
      </c>
      <c r="S5751" s="55">
        <f>T5751*1.46</f>
        <v>1207.42</v>
      </c>
      <c r="T5751" s="295">
        <v>827</v>
      </c>
      <c r="U5751" s="6" t="s">
        <v>127</v>
      </c>
      <c r="V5751" s="58">
        <f t="shared" si="1155"/>
        <v>0</v>
      </c>
      <c r="W5751" s="70"/>
      <c r="Y5751" s="6" t="s">
        <v>128</v>
      </c>
      <c r="Z5751" s="55">
        <f t="shared" si="1157"/>
        <v>10560</v>
      </c>
      <c r="AA5751" s="56">
        <v>8000</v>
      </c>
    </row>
    <row r="5752" spans="1:27" ht="15" customHeight="1" thickTop="1" x14ac:dyDescent="0.2">
      <c r="A5752" s="45"/>
      <c r="B5752" s="53" t="s">
        <v>129</v>
      </c>
      <c r="C5752" s="15">
        <f>M5735</f>
        <v>0</v>
      </c>
      <c r="D5752" s="54">
        <f t="shared" ref="D5752:D5753" si="1161">S5756*C5752</f>
        <v>0</v>
      </c>
      <c r="E5752" s="34">
        <f t="shared" ref="E5752:E5753" si="1162">D5814*C5752</f>
        <v>0</v>
      </c>
      <c r="F5752" s="68" t="s">
        <v>130</v>
      </c>
      <c r="G5752" s="71">
        <f>D5796*0.33</f>
        <v>98223.298800000004</v>
      </c>
      <c r="H5752" s="45"/>
      <c r="I5752" s="44"/>
      <c r="J5752" s="44"/>
      <c r="K5752" s="44"/>
      <c r="L5752" s="46"/>
      <c r="M5752" s="6" t="s">
        <v>131</v>
      </c>
      <c r="N5752" s="55">
        <f t="shared" si="1160"/>
        <v>700</v>
      </c>
      <c r="O5752" s="52"/>
      <c r="P5752" s="67">
        <v>500</v>
      </c>
      <c r="Q5752" s="65"/>
      <c r="R5752" s="6"/>
      <c r="S5752" s="55"/>
      <c r="T5752" s="297"/>
      <c r="U5752" s="57" t="s">
        <v>132</v>
      </c>
      <c r="V5752" s="58">
        <f t="shared" si="1155"/>
        <v>9218.7250000000004</v>
      </c>
      <c r="W5752" s="70">
        <v>7075</v>
      </c>
      <c r="Y5752" s="6" t="s">
        <v>133</v>
      </c>
      <c r="Z5752" s="55">
        <f t="shared" si="1157"/>
        <v>7260</v>
      </c>
      <c r="AA5752" s="56">
        <v>5500</v>
      </c>
    </row>
    <row r="5753" spans="1:27" ht="15" customHeight="1" x14ac:dyDescent="0.2">
      <c r="A5753" s="45"/>
      <c r="B5753" s="53" t="s">
        <v>134</v>
      </c>
      <c r="C5753" s="15">
        <f>N5735</f>
        <v>0</v>
      </c>
      <c r="D5753" s="54">
        <f t="shared" si="1161"/>
        <v>0</v>
      </c>
      <c r="E5753" s="34">
        <f t="shared" si="1162"/>
        <v>0</v>
      </c>
      <c r="F5753" s="68" t="s">
        <v>135</v>
      </c>
      <c r="G5753" s="72">
        <f>D5796-F5796</f>
        <v>297646.36</v>
      </c>
      <c r="H5753" s="45"/>
      <c r="I5753" s="44"/>
      <c r="J5753" s="44"/>
      <c r="K5753" s="44"/>
      <c r="L5753" s="46"/>
      <c r="M5753" s="6" t="s">
        <v>136</v>
      </c>
      <c r="N5753" s="55">
        <f t="shared" si="1160"/>
        <v>1400</v>
      </c>
      <c r="O5753" s="52"/>
      <c r="P5753" s="67">
        <v>1000</v>
      </c>
      <c r="Q5753" s="65"/>
      <c r="R5753" s="6"/>
      <c r="S5753" s="55"/>
      <c r="T5753" s="297"/>
      <c r="U5753" s="57" t="s">
        <v>137</v>
      </c>
      <c r="V5753" s="58">
        <f t="shared" si="1155"/>
        <v>6840.75</v>
      </c>
      <c r="W5753" s="73">
        <v>5250</v>
      </c>
      <c r="Y5753" s="6" t="s">
        <v>39</v>
      </c>
      <c r="Z5753" s="55">
        <f>AA5753*1.321</f>
        <v>8454.4</v>
      </c>
      <c r="AA5753" s="56">
        <v>6400</v>
      </c>
    </row>
    <row r="5754" spans="1:27" ht="15" customHeight="1" x14ac:dyDescent="0.35">
      <c r="A5754" s="45"/>
      <c r="B5754" s="53" t="s">
        <v>138</v>
      </c>
      <c r="C5754" s="15">
        <f>P5735</f>
        <v>0</v>
      </c>
      <c r="D5754" s="54">
        <f>S5759*C5754</f>
        <v>0</v>
      </c>
      <c r="E5754" s="34">
        <f>D5817*C5754</f>
        <v>0</v>
      </c>
      <c r="F5754" s="68" t="s">
        <v>139</v>
      </c>
      <c r="G5754" s="74">
        <f>D5796-E5796</f>
        <v>89332.359999999986</v>
      </c>
      <c r="H5754" s="45"/>
      <c r="I5754" s="44"/>
      <c r="J5754" s="44"/>
      <c r="K5754" s="44"/>
      <c r="L5754" s="46"/>
      <c r="M5754" s="6" t="s">
        <v>140</v>
      </c>
      <c r="N5754" s="55"/>
      <c r="O5754" s="52"/>
      <c r="P5754" s="67"/>
      <c r="Q5754" s="65"/>
      <c r="R5754" s="6" t="s">
        <v>141</v>
      </c>
      <c r="S5754" s="55">
        <v>1850.8</v>
      </c>
      <c r="T5754" s="295">
        <v>1322</v>
      </c>
      <c r="U5754" s="57" t="s">
        <v>142</v>
      </c>
      <c r="V5754" s="58">
        <f t="shared" si="1155"/>
        <v>9218.7250000000004</v>
      </c>
      <c r="W5754" s="73">
        <v>7075</v>
      </c>
      <c r="Y5754" s="6" t="s">
        <v>143</v>
      </c>
      <c r="Z5754" s="55">
        <f>AA5754*1.32</f>
        <v>3564</v>
      </c>
      <c r="AA5754" s="56">
        <v>2700</v>
      </c>
    </row>
    <row r="5755" spans="1:27" ht="15" customHeight="1" x14ac:dyDescent="0.2">
      <c r="A5755" s="45"/>
      <c r="B5755" s="53" t="s">
        <v>14</v>
      </c>
      <c r="C5755" s="15">
        <f>O5735</f>
        <v>0</v>
      </c>
      <c r="D5755" s="54">
        <f>S5758*C5755</f>
        <v>0</v>
      </c>
      <c r="E5755" s="34">
        <f>D5816*C5755</f>
        <v>0</v>
      </c>
      <c r="F5755" s="61"/>
      <c r="G5755" s="61"/>
      <c r="H5755" s="45"/>
      <c r="I5755" s="44"/>
      <c r="J5755" s="44"/>
      <c r="K5755" s="44"/>
      <c r="L5755" s="46"/>
      <c r="M5755" s="6"/>
      <c r="N5755" s="55"/>
      <c r="O5755" s="52"/>
      <c r="P5755" s="67"/>
      <c r="Q5755" s="65"/>
      <c r="R5755" s="6" t="s">
        <v>144</v>
      </c>
      <c r="S5755" s="55">
        <f>T5755*1.44</f>
        <v>3952.7999999999997</v>
      </c>
      <c r="T5755" s="295">
        <v>2745</v>
      </c>
      <c r="U5755" s="57" t="s">
        <v>145</v>
      </c>
      <c r="V5755" s="58">
        <f t="shared" si="1155"/>
        <v>9218.7250000000004</v>
      </c>
      <c r="W5755" s="73">
        <v>7075</v>
      </c>
      <c r="AA5755" s="46"/>
    </row>
    <row r="5756" spans="1:27" ht="15" customHeight="1" x14ac:dyDescent="0.2">
      <c r="A5756" s="45"/>
      <c r="B5756" s="53" t="s">
        <v>16</v>
      </c>
      <c r="C5756" s="15">
        <f>Q5735</f>
        <v>0</v>
      </c>
      <c r="D5756" s="54">
        <f>S5761*C5756</f>
        <v>0</v>
      </c>
      <c r="E5756" s="34"/>
      <c r="F5756" s="61"/>
      <c r="G5756" s="61"/>
      <c r="H5756" s="45"/>
      <c r="I5756" s="44"/>
      <c r="J5756" s="44"/>
      <c r="K5756" s="44"/>
      <c r="L5756" s="46"/>
      <c r="M5756" s="6" t="s">
        <v>146</v>
      </c>
      <c r="N5756" s="55">
        <f>P5756*1.45</f>
        <v>6960</v>
      </c>
      <c r="O5756" s="52"/>
      <c r="P5756" s="67">
        <v>4800</v>
      </c>
      <c r="Q5756" s="65"/>
      <c r="R5756" s="6" t="s">
        <v>147</v>
      </c>
      <c r="S5756" s="55">
        <v>6101.2</v>
      </c>
      <c r="T5756" s="295">
        <v>4380</v>
      </c>
      <c r="U5756" s="46"/>
      <c r="V5756" s="46"/>
      <c r="W5756" s="46"/>
      <c r="X5756" s="46"/>
      <c r="Y5756" s="46"/>
      <c r="Z5756" s="46"/>
    </row>
    <row r="5757" spans="1:27" ht="15" customHeight="1" x14ac:dyDescent="0.2">
      <c r="A5757" s="45"/>
      <c r="B5757" s="320" t="s">
        <v>148</v>
      </c>
      <c r="C5757" s="33"/>
      <c r="D5757" s="75">
        <f t="shared" ref="D5757:E5757" si="1163">SUM(D5743:D5756)</f>
        <v>113802.86</v>
      </c>
      <c r="E5757" s="75">
        <f t="shared" si="1163"/>
        <v>79214</v>
      </c>
      <c r="F5757" s="75"/>
      <c r="G5757" s="33"/>
      <c r="H5757" s="45"/>
      <c r="I5757" s="44"/>
      <c r="J5757" s="44"/>
      <c r="K5757" s="44"/>
      <c r="L5757" s="46"/>
      <c r="M5757" s="6" t="s">
        <v>149</v>
      </c>
      <c r="N5757" s="55">
        <f t="shared" ref="N5757" si="1164">P5757*1.4</f>
        <v>3360</v>
      </c>
      <c r="O5757" s="52"/>
      <c r="P5757" s="67">
        <v>2400</v>
      </c>
      <c r="Q5757" s="65"/>
      <c r="R5757" s="6" t="s">
        <v>150</v>
      </c>
      <c r="S5757" s="55">
        <f>T5757*1.444</f>
        <v>7797.5999999999995</v>
      </c>
      <c r="T5757" s="295">
        <v>5400</v>
      </c>
      <c r="U5757" s="46"/>
      <c r="V5757" s="46"/>
      <c r="W5757" s="46"/>
      <c r="X5757" s="46"/>
      <c r="Y5757" s="46"/>
      <c r="Z5757" s="46"/>
      <c r="AA5757" s="46"/>
    </row>
    <row r="5758" spans="1:27" ht="15" customHeight="1" x14ac:dyDescent="0.2">
      <c r="A5758" s="45"/>
      <c r="B5758" s="317" t="s">
        <v>24</v>
      </c>
      <c r="C5758" s="319">
        <f>Y5735</f>
        <v>0</v>
      </c>
      <c r="D5758" s="54">
        <f t="shared" ref="D5758:D5760" si="1165">V5747*C5758</f>
        <v>0</v>
      </c>
      <c r="E5758" s="34">
        <f t="shared" ref="E5758:E5760" si="1166">W5747*C5758</f>
        <v>0</v>
      </c>
      <c r="F5758" s="45"/>
      <c r="G5758" s="45"/>
      <c r="H5758" s="45"/>
      <c r="I5758" s="44"/>
      <c r="J5758" s="44"/>
      <c r="K5758" s="44"/>
      <c r="L5758" s="46"/>
      <c r="M5758" s="6" t="s">
        <v>151</v>
      </c>
      <c r="N5758" s="55">
        <f>P5758*1.45</f>
        <v>6960</v>
      </c>
      <c r="O5758" s="52"/>
      <c r="P5758" s="67">
        <v>4800</v>
      </c>
      <c r="Q5758" s="65"/>
      <c r="R5758" s="6" t="s">
        <v>152</v>
      </c>
      <c r="S5758" s="55">
        <f>T5758*1.444</f>
        <v>7799.0439999999999</v>
      </c>
      <c r="T5758" s="295">
        <v>5401</v>
      </c>
      <c r="U5758" s="46"/>
      <c r="V5758" s="46"/>
      <c r="W5758" s="46"/>
      <c r="X5758" s="46"/>
      <c r="Y5758" s="46"/>
      <c r="Z5758" s="46"/>
      <c r="AA5758" s="46"/>
    </row>
    <row r="5759" spans="1:27" ht="15" customHeight="1" x14ac:dyDescent="0.2">
      <c r="A5759" s="45"/>
      <c r="B5759" s="317" t="s">
        <v>153</v>
      </c>
      <c r="C5759" s="319">
        <f>Z5735</f>
        <v>0</v>
      </c>
      <c r="D5759" s="54">
        <f t="shared" si="1165"/>
        <v>0</v>
      </c>
      <c r="E5759" s="34">
        <f t="shared" si="1166"/>
        <v>0</v>
      </c>
      <c r="F5759" s="45"/>
      <c r="G5759" s="45"/>
      <c r="H5759" s="45"/>
      <c r="I5759" s="44"/>
      <c r="J5759" s="44"/>
      <c r="K5759" s="44"/>
      <c r="L5759" s="46"/>
      <c r="M5759" s="6" t="s">
        <v>154</v>
      </c>
      <c r="N5759" s="55">
        <f t="shared" ref="N5759:N5760" si="1167">P5759*1.4</f>
        <v>5250</v>
      </c>
      <c r="O5759" s="52"/>
      <c r="P5759" s="67">
        <v>3750</v>
      </c>
      <c r="Q5759" s="65"/>
      <c r="R5759" s="6" t="s">
        <v>155</v>
      </c>
      <c r="S5759" s="55">
        <f>T5759*1.45</f>
        <v>10701</v>
      </c>
      <c r="T5759" s="295">
        <v>7380</v>
      </c>
      <c r="U5759" s="46"/>
      <c r="V5759" s="46"/>
      <c r="W5759" s="46"/>
      <c r="X5759" s="46"/>
      <c r="Y5759" s="46"/>
      <c r="Z5759" s="46"/>
      <c r="AA5759" s="46"/>
    </row>
    <row r="5760" spans="1:27" ht="15" customHeight="1" x14ac:dyDescent="0.2">
      <c r="A5760" s="45"/>
      <c r="B5760" s="317" t="s">
        <v>26</v>
      </c>
      <c r="C5760" s="319">
        <f>AA5735</f>
        <v>0</v>
      </c>
      <c r="D5760" s="54">
        <f t="shared" si="1165"/>
        <v>0</v>
      </c>
      <c r="E5760" s="34">
        <f t="shared" si="1166"/>
        <v>0</v>
      </c>
      <c r="F5760" s="45"/>
      <c r="G5760" s="45"/>
      <c r="H5760" s="45"/>
      <c r="I5760" s="44"/>
      <c r="J5760" s="44"/>
      <c r="K5760" s="44"/>
      <c r="L5760" s="46"/>
      <c r="M5760" s="6" t="s">
        <v>156</v>
      </c>
      <c r="N5760" s="55">
        <f t="shared" si="1167"/>
        <v>9800</v>
      </c>
      <c r="O5760" s="52"/>
      <c r="P5760" s="67">
        <v>7000</v>
      </c>
      <c r="Q5760" s="65"/>
      <c r="R5760" s="6" t="s">
        <v>157</v>
      </c>
      <c r="S5760" s="55">
        <v>8000</v>
      </c>
      <c r="T5760" s="295">
        <v>3600</v>
      </c>
      <c r="U5760" s="46"/>
      <c r="V5760" s="46"/>
      <c r="W5760" s="46"/>
      <c r="X5760" s="46"/>
      <c r="Y5760" s="46"/>
      <c r="Z5760" s="46"/>
      <c r="AA5760" s="46"/>
    </row>
    <row r="5761" spans="1:27" ht="15" customHeight="1" x14ac:dyDescent="0.2">
      <c r="A5761" s="45"/>
      <c r="B5761" s="318" t="s">
        <v>158</v>
      </c>
      <c r="C5761" s="319">
        <f>R5735</f>
        <v>0</v>
      </c>
      <c r="D5761" s="54">
        <f>V5744*C5761</f>
        <v>0</v>
      </c>
      <c r="E5761" s="34">
        <f t="shared" ref="E5761:E5763" si="1168">J5810*C5761</f>
        <v>0</v>
      </c>
      <c r="F5761" s="45"/>
      <c r="G5761" s="45"/>
      <c r="H5761" s="45"/>
      <c r="I5761" s="44"/>
      <c r="J5761" s="44"/>
      <c r="K5761" s="44"/>
      <c r="L5761" s="46"/>
      <c r="M5761" s="6"/>
      <c r="N5761" s="55"/>
      <c r="O5761" s="52"/>
      <c r="P5761" s="67"/>
      <c r="Q5761" s="65"/>
      <c r="R5761" s="6" t="s">
        <v>16</v>
      </c>
      <c r="S5761" s="55">
        <v>1500</v>
      </c>
      <c r="T5761" s="298">
        <v>1300</v>
      </c>
      <c r="U5761" s="46"/>
      <c r="V5761" s="46"/>
      <c r="W5761" s="46"/>
      <c r="X5761" s="46"/>
      <c r="Y5761" s="46"/>
      <c r="Z5761" s="46"/>
      <c r="AA5761" s="46"/>
    </row>
    <row r="5762" spans="1:27" ht="15" customHeight="1" x14ac:dyDescent="0.2">
      <c r="A5762" s="45"/>
      <c r="B5762" s="321" t="s">
        <v>159</v>
      </c>
      <c r="C5762" s="15">
        <f>T5735</f>
        <v>0</v>
      </c>
      <c r="D5762" s="54">
        <f t="shared" ref="D5762:D5763" si="1169">V5744*C5762</f>
        <v>0</v>
      </c>
      <c r="E5762" s="34">
        <f t="shared" si="1168"/>
        <v>0</v>
      </c>
      <c r="F5762" s="45"/>
      <c r="G5762" s="45"/>
      <c r="H5762" s="45"/>
      <c r="I5762" s="44"/>
      <c r="J5762" s="44"/>
      <c r="K5762" s="44"/>
      <c r="L5762" s="46"/>
      <c r="M5762" s="6" t="s">
        <v>160</v>
      </c>
      <c r="N5762" s="55"/>
      <c r="O5762" s="52"/>
      <c r="P5762" s="67"/>
      <c r="Q5762" s="65"/>
      <c r="R5762" s="46"/>
      <c r="S5762" s="46"/>
      <c r="T5762" s="46"/>
      <c r="U5762" s="46"/>
      <c r="V5762" s="46"/>
      <c r="W5762" s="46"/>
      <c r="X5762" s="46"/>
      <c r="Y5762" s="46"/>
      <c r="Z5762" s="46"/>
      <c r="AA5762" s="46"/>
    </row>
    <row r="5763" spans="1:27" ht="15" customHeight="1" x14ac:dyDescent="0.2">
      <c r="A5763" s="45"/>
      <c r="B5763" s="79" t="s">
        <v>161</v>
      </c>
      <c r="C5763" s="80">
        <f>S5735</f>
        <v>0</v>
      </c>
      <c r="D5763" s="81">
        <f t="shared" si="1169"/>
        <v>0</v>
      </c>
      <c r="E5763" s="34">
        <f t="shared" si="1168"/>
        <v>0</v>
      </c>
      <c r="F5763" s="45"/>
      <c r="G5763" s="45"/>
      <c r="H5763" s="45"/>
      <c r="I5763" s="44"/>
      <c r="J5763" s="44"/>
      <c r="K5763" s="44"/>
      <c r="L5763" s="46"/>
      <c r="M5763" s="6"/>
      <c r="N5763" s="55"/>
      <c r="O5763" s="52"/>
      <c r="P5763" s="67"/>
      <c r="Q5763" s="65"/>
      <c r="R5763" s="46"/>
      <c r="S5763" s="46"/>
      <c r="T5763" s="46"/>
      <c r="U5763" s="46"/>
      <c r="V5763" s="46"/>
      <c r="W5763" s="46"/>
      <c r="X5763" s="46"/>
      <c r="Y5763" s="46"/>
      <c r="Z5763" s="46"/>
      <c r="AA5763" s="46"/>
    </row>
    <row r="5764" spans="1:27" ht="15" customHeight="1" x14ac:dyDescent="0.2">
      <c r="A5764" s="45"/>
      <c r="B5764" s="78" t="s">
        <v>20</v>
      </c>
      <c r="C5764" s="15">
        <f>U5735</f>
        <v>2</v>
      </c>
      <c r="D5764" s="81">
        <f>V5753*C5764</f>
        <v>13681.5</v>
      </c>
      <c r="E5764" s="34">
        <f>W5753*C5764</f>
        <v>10500</v>
      </c>
      <c r="F5764" s="45"/>
      <c r="G5764" s="45"/>
      <c r="H5764" s="45"/>
      <c r="I5764" s="44"/>
      <c r="J5764" s="44"/>
      <c r="K5764" s="44"/>
      <c r="L5764" s="46"/>
      <c r="M5764" s="6" t="s">
        <v>162</v>
      </c>
      <c r="N5764" s="55">
        <f>P5764*1.42</f>
        <v>1704</v>
      </c>
      <c r="O5764" s="52"/>
      <c r="P5764" s="67">
        <v>1200</v>
      </c>
      <c r="Q5764" s="65"/>
      <c r="R5764" s="46"/>
      <c r="S5764" s="46"/>
      <c r="T5764" s="46"/>
      <c r="U5764" s="46"/>
      <c r="V5764" s="46"/>
      <c r="W5764" s="46"/>
      <c r="X5764" s="46"/>
      <c r="Y5764" s="46"/>
      <c r="Z5764" s="46"/>
      <c r="AA5764" s="46"/>
    </row>
    <row r="5765" spans="1:27" ht="15" customHeight="1" x14ac:dyDescent="0.2">
      <c r="A5765" s="45"/>
      <c r="B5765" s="78" t="s">
        <v>163</v>
      </c>
      <c r="C5765" s="15">
        <f>V5735</f>
        <v>0</v>
      </c>
      <c r="D5765" s="81">
        <f t="shared" ref="D5765:D5766" si="1170">V5747*C5765</f>
        <v>0</v>
      </c>
      <c r="E5765" s="34">
        <f>W5752*C5765</f>
        <v>0</v>
      </c>
      <c r="F5765" s="45"/>
      <c r="G5765" s="45"/>
      <c r="H5765" s="45"/>
      <c r="I5765" s="44"/>
      <c r="J5765" s="44"/>
      <c r="K5765" s="44"/>
      <c r="L5765" s="46"/>
      <c r="M5765" s="6" t="s">
        <v>164</v>
      </c>
      <c r="N5765" s="55">
        <f t="shared" ref="N5765:N5766" si="1171">P5765*1.42</f>
        <v>1704</v>
      </c>
      <c r="O5765" s="52"/>
      <c r="P5765" s="67">
        <v>1200</v>
      </c>
      <c r="Q5765" s="65"/>
      <c r="R5765" s="46"/>
      <c r="S5765" s="46"/>
      <c r="T5765" s="46"/>
      <c r="U5765" s="46"/>
      <c r="V5765" s="46"/>
      <c r="W5765" s="46"/>
      <c r="X5765" s="46"/>
      <c r="Y5765" s="46"/>
      <c r="Z5765" s="46"/>
      <c r="AA5765" s="46"/>
    </row>
    <row r="5766" spans="1:27" ht="15" customHeight="1" x14ac:dyDescent="0.2">
      <c r="A5766" s="45"/>
      <c r="B5766" s="78" t="s">
        <v>165</v>
      </c>
      <c r="C5766" s="15">
        <f>W5735</f>
        <v>0</v>
      </c>
      <c r="D5766" s="81">
        <f t="shared" si="1170"/>
        <v>0</v>
      </c>
      <c r="E5766" s="34">
        <f>J5815*C5766</f>
        <v>0</v>
      </c>
      <c r="F5766" s="45"/>
      <c r="G5766" s="45"/>
      <c r="H5766" s="45"/>
      <c r="I5766" s="44"/>
      <c r="J5766" s="44"/>
      <c r="K5766" s="44"/>
      <c r="L5766" s="46"/>
      <c r="M5766" s="6" t="s">
        <v>166</v>
      </c>
      <c r="N5766" s="55">
        <f t="shared" si="1171"/>
        <v>1704</v>
      </c>
      <c r="O5766" s="52"/>
      <c r="P5766" s="67">
        <v>1200</v>
      </c>
      <c r="Q5766" s="65"/>
      <c r="R5766" s="46"/>
      <c r="S5766" s="46"/>
      <c r="T5766" s="46"/>
      <c r="U5766" s="46"/>
      <c r="V5766" s="46"/>
      <c r="W5766" s="46"/>
      <c r="X5766" s="46"/>
      <c r="Y5766" s="46"/>
      <c r="Z5766" s="46"/>
      <c r="AA5766" s="46"/>
    </row>
    <row r="5767" spans="1:27" ht="15" customHeight="1" x14ac:dyDescent="0.2">
      <c r="A5767" s="45"/>
      <c r="B5767" s="53" t="s">
        <v>23</v>
      </c>
      <c r="C5767" s="15">
        <f>X5735</f>
        <v>0</v>
      </c>
      <c r="D5767" s="81">
        <f>V5745*C5767</f>
        <v>0</v>
      </c>
      <c r="E5767" s="34">
        <f>W5745*C5767</f>
        <v>0</v>
      </c>
      <c r="F5767" s="45"/>
      <c r="G5767" s="45"/>
      <c r="H5767" s="45"/>
      <c r="I5767" s="44"/>
      <c r="J5767" s="44"/>
      <c r="K5767" s="44"/>
      <c r="L5767" s="46"/>
      <c r="M5767" s="6" t="s">
        <v>167</v>
      </c>
      <c r="N5767" s="55">
        <f>P5767*1.39</f>
        <v>1251</v>
      </c>
      <c r="O5767" s="52"/>
      <c r="P5767" s="67">
        <v>900</v>
      </c>
      <c r="Q5767" s="65"/>
      <c r="R5767" s="46"/>
      <c r="S5767" s="46"/>
      <c r="T5767" s="46"/>
      <c r="U5767" s="46"/>
      <c r="V5767" s="46"/>
      <c r="W5767" s="46"/>
      <c r="X5767" s="46"/>
      <c r="Y5767" s="46"/>
      <c r="Z5767" s="46"/>
      <c r="AA5767" s="46"/>
    </row>
    <row r="5768" spans="1:27" ht="15" customHeight="1" x14ac:dyDescent="0.2">
      <c r="A5768" s="45"/>
      <c r="B5768" s="49" t="s">
        <v>95</v>
      </c>
      <c r="C5768" s="33"/>
      <c r="D5768" s="75">
        <f t="shared" ref="D5768:E5768" si="1172">SUM(D5758:D5767)</f>
        <v>13681.5</v>
      </c>
      <c r="E5768" s="82">
        <f t="shared" si="1172"/>
        <v>10500</v>
      </c>
      <c r="F5768" s="45"/>
      <c r="G5768" s="45"/>
      <c r="H5768" s="45"/>
      <c r="I5768" s="44"/>
      <c r="J5768" s="44"/>
      <c r="K5768" s="44"/>
      <c r="L5768" s="46"/>
      <c r="M5768" s="6" t="s">
        <v>168</v>
      </c>
      <c r="N5768" s="55">
        <f>P5768*1.42</f>
        <v>852</v>
      </c>
      <c r="O5768" s="52"/>
      <c r="P5768" s="67">
        <v>600</v>
      </c>
      <c r="Q5768" s="65"/>
      <c r="R5768" s="46"/>
      <c r="S5768" s="46"/>
      <c r="T5768" s="46"/>
      <c r="U5768" s="46"/>
      <c r="V5768" s="46"/>
      <c r="W5768" s="46"/>
      <c r="X5768" s="46"/>
      <c r="Y5768" s="46"/>
      <c r="Z5768" s="46"/>
      <c r="AA5768" s="46"/>
    </row>
    <row r="5769" spans="1:27" ht="15" customHeight="1" x14ac:dyDescent="0.2">
      <c r="A5769" s="45"/>
      <c r="B5769" s="53" t="s">
        <v>36</v>
      </c>
      <c r="C5769" s="15">
        <f>AL5735</f>
        <v>4</v>
      </c>
      <c r="D5769" s="83">
        <f>N5764*C5769</f>
        <v>6816</v>
      </c>
      <c r="E5769" s="34">
        <f>P5764*C5769</f>
        <v>4800</v>
      </c>
      <c r="F5769" s="45"/>
      <c r="G5769" s="45"/>
      <c r="H5769" s="45"/>
      <c r="I5769" s="44"/>
      <c r="J5769" s="44"/>
      <c r="K5769" s="44"/>
      <c r="L5769" s="46"/>
      <c r="M5769" s="46"/>
      <c r="N5769" s="46"/>
      <c r="O5769" s="46"/>
      <c r="P5769" s="46"/>
      <c r="Q5769" s="46"/>
      <c r="R5769" s="46"/>
      <c r="S5769" s="46"/>
      <c r="T5769" s="46"/>
      <c r="U5769" s="46"/>
      <c r="V5769" s="46"/>
      <c r="W5769" s="46"/>
      <c r="X5769" s="46"/>
      <c r="Y5769" s="46"/>
      <c r="Z5769" s="46"/>
      <c r="AA5769" s="46"/>
    </row>
    <row r="5770" spans="1:27" ht="15" customHeight="1" x14ac:dyDescent="0.2">
      <c r="A5770" s="45"/>
      <c r="B5770" s="53" t="s">
        <v>35</v>
      </c>
      <c r="C5770" s="15">
        <f>AK5735</f>
        <v>2</v>
      </c>
      <c r="D5770" s="83">
        <f t="shared" ref="D5770:D5772" si="1173">N5766*C5770</f>
        <v>3408</v>
      </c>
      <c r="E5770" s="34">
        <f t="shared" ref="E5770:E5772" si="1174">P5766*C5770</f>
        <v>2400</v>
      </c>
      <c r="F5770" s="45"/>
      <c r="G5770" s="45"/>
      <c r="H5770" s="45"/>
      <c r="L5770" s="24"/>
      <c r="M5770" s="24"/>
      <c r="N5770" s="24"/>
      <c r="O5770" s="24"/>
      <c r="P5770" s="24"/>
      <c r="Q5770" s="24"/>
    </row>
    <row r="5771" spans="1:27" ht="15" customHeight="1" x14ac:dyDescent="0.2">
      <c r="A5771" s="45"/>
      <c r="B5771" s="84" t="s">
        <v>169</v>
      </c>
      <c r="C5771" s="15">
        <f>AM5735</f>
        <v>0</v>
      </c>
      <c r="D5771" s="83">
        <f t="shared" si="1173"/>
        <v>0</v>
      </c>
      <c r="E5771" s="34">
        <f t="shared" si="1174"/>
        <v>0</v>
      </c>
      <c r="F5771" s="85"/>
      <c r="G5771" s="45"/>
      <c r="H5771" s="45"/>
      <c r="L5771" s="24"/>
      <c r="M5771" s="24"/>
      <c r="N5771" s="24"/>
      <c r="O5771" s="24"/>
      <c r="P5771" s="24"/>
      <c r="Q5771" s="24"/>
    </row>
    <row r="5772" spans="1:27" ht="15" customHeight="1" x14ac:dyDescent="0.2">
      <c r="A5772" s="45"/>
      <c r="B5772" s="84" t="s">
        <v>38</v>
      </c>
      <c r="C5772" s="15">
        <f>AN5735</f>
        <v>0</v>
      </c>
      <c r="D5772" s="83">
        <f t="shared" si="1173"/>
        <v>0</v>
      </c>
      <c r="E5772" s="34">
        <f t="shared" si="1174"/>
        <v>0</v>
      </c>
      <c r="F5772" s="45"/>
      <c r="G5772" s="45"/>
      <c r="H5772" s="45"/>
      <c r="L5772" s="24"/>
      <c r="M5772" s="24"/>
      <c r="N5772" s="24"/>
      <c r="O5772" s="24"/>
      <c r="P5772" s="24"/>
      <c r="Q5772" s="24"/>
    </row>
    <row r="5773" spans="1:27" ht="15" customHeight="1" x14ac:dyDescent="0.2">
      <c r="A5773" s="45"/>
      <c r="B5773" s="84" t="s">
        <v>170</v>
      </c>
      <c r="C5773" s="15">
        <f>AO5735</f>
        <v>2</v>
      </c>
      <c r="D5773" s="83">
        <f>N5765*C5773</f>
        <v>3408</v>
      </c>
      <c r="E5773" s="34">
        <f>P5765*C5773</f>
        <v>2400</v>
      </c>
      <c r="F5773" s="45"/>
      <c r="G5773" s="45"/>
      <c r="H5773" s="45"/>
      <c r="L5773" s="24"/>
      <c r="M5773" s="24"/>
      <c r="N5773" s="24"/>
      <c r="O5773" s="24"/>
      <c r="P5773" s="24"/>
      <c r="Q5773" s="24"/>
    </row>
    <row r="5774" spans="1:27" ht="15" customHeight="1" x14ac:dyDescent="0.2">
      <c r="A5774" s="45"/>
      <c r="B5774" s="53" t="s">
        <v>31</v>
      </c>
      <c r="C5774" s="15">
        <f>AF5735</f>
        <v>1</v>
      </c>
      <c r="D5774" s="83">
        <f>N5756*C5774</f>
        <v>6960</v>
      </c>
      <c r="E5774" s="34">
        <f>P5756*C5774</f>
        <v>4800</v>
      </c>
      <c r="F5774" s="45"/>
      <c r="G5774" s="45"/>
      <c r="H5774" s="45"/>
    </row>
    <row r="5775" spans="1:27" ht="15" customHeight="1" x14ac:dyDescent="0.2">
      <c r="A5775" s="45"/>
      <c r="B5775" s="53" t="s">
        <v>171</v>
      </c>
      <c r="C5775" s="15">
        <f>AH5735</f>
        <v>4</v>
      </c>
      <c r="D5775" s="83">
        <f>N5756*C5775</f>
        <v>27840</v>
      </c>
      <c r="E5775" s="34">
        <f>P5756*C5775</f>
        <v>19200</v>
      </c>
      <c r="F5775" s="45"/>
      <c r="G5775" s="45"/>
      <c r="H5775" s="45"/>
      <c r="L5775" s="86" t="s">
        <v>172</v>
      </c>
    </row>
    <row r="5776" spans="1:27" ht="15" customHeight="1" x14ac:dyDescent="0.2">
      <c r="A5776" s="45"/>
      <c r="B5776" s="53" t="s">
        <v>151</v>
      </c>
      <c r="C5776" s="15">
        <f>AG5735</f>
        <v>5</v>
      </c>
      <c r="D5776" s="83">
        <f>N5758*C5776</f>
        <v>34800</v>
      </c>
      <c r="E5776" s="34">
        <f>P5758*C5776</f>
        <v>24000</v>
      </c>
      <c r="F5776" s="45"/>
      <c r="G5776" s="45"/>
      <c r="H5776" s="45"/>
    </row>
    <row r="5777" spans="1:12" ht="15" customHeight="1" x14ac:dyDescent="0.2">
      <c r="A5777" s="45"/>
      <c r="B5777" s="53" t="s">
        <v>173</v>
      </c>
      <c r="C5777" s="15">
        <f>AJ5735</f>
        <v>5</v>
      </c>
      <c r="D5777" s="83">
        <f>N5756*C5777</f>
        <v>34800</v>
      </c>
      <c r="E5777" s="34">
        <f>P5756*C5777</f>
        <v>24000</v>
      </c>
      <c r="F5777" s="45"/>
      <c r="G5777" s="45"/>
      <c r="H5777" s="45"/>
      <c r="L5777" s="86" t="s">
        <v>107</v>
      </c>
    </row>
    <row r="5778" spans="1:12" ht="15" customHeight="1" x14ac:dyDescent="0.2">
      <c r="A5778" s="45"/>
      <c r="B5778" s="53" t="s">
        <v>174</v>
      </c>
      <c r="C5778" s="15">
        <f>AE5735</f>
        <v>0</v>
      </c>
      <c r="D5778" s="83">
        <f>N5760*C5778</f>
        <v>0</v>
      </c>
      <c r="E5778" s="34">
        <f>P5756*C5778</f>
        <v>0</v>
      </c>
      <c r="F5778" s="45"/>
      <c r="G5778" s="45"/>
      <c r="H5778" s="45"/>
    </row>
    <row r="5779" spans="1:12" ht="15" customHeight="1" x14ac:dyDescent="0.2">
      <c r="A5779" s="45"/>
      <c r="B5779" s="87" t="s">
        <v>27</v>
      </c>
      <c r="C5779" s="15">
        <f>AB5735</f>
        <v>25</v>
      </c>
      <c r="D5779" s="83">
        <f t="shared" ref="D5779:D5780" si="1175">N5748*C5779</f>
        <v>42330</v>
      </c>
      <c r="E5779" s="34">
        <f t="shared" ref="E5779:E5780" si="1176">P5748*C5779</f>
        <v>30000</v>
      </c>
      <c r="F5779" s="45"/>
      <c r="G5779" s="45"/>
      <c r="H5779" s="45"/>
      <c r="L5779" s="86" t="s">
        <v>175</v>
      </c>
    </row>
    <row r="5780" spans="1:12" ht="15" customHeight="1" x14ac:dyDescent="0.2">
      <c r="A5780" s="45"/>
      <c r="B5780" s="87" t="s">
        <v>28</v>
      </c>
      <c r="C5780" s="15">
        <f>AC5735</f>
        <v>0</v>
      </c>
      <c r="D5780" s="83">
        <f t="shared" si="1175"/>
        <v>0</v>
      </c>
      <c r="E5780" s="34">
        <f t="shared" si="1176"/>
        <v>0</v>
      </c>
      <c r="F5780" s="45"/>
      <c r="G5780" s="45"/>
      <c r="H5780" s="45"/>
      <c r="L5780" s="86" t="s">
        <v>176</v>
      </c>
    </row>
    <row r="5781" spans="1:12" ht="15" customHeight="1" x14ac:dyDescent="0.2">
      <c r="A5781" s="45"/>
      <c r="B5781" s="53" t="s">
        <v>586</v>
      </c>
      <c r="C5781" s="15">
        <f>AI5735</f>
        <v>1</v>
      </c>
      <c r="D5781" s="83">
        <f>N5760*C5781</f>
        <v>9800</v>
      </c>
      <c r="E5781" s="34">
        <f>P5760*C5781</f>
        <v>7000</v>
      </c>
      <c r="F5781" s="45"/>
      <c r="G5781" s="45"/>
      <c r="H5781" s="45"/>
      <c r="L5781" s="86" t="s">
        <v>178</v>
      </c>
    </row>
    <row r="5782" spans="1:12" ht="15" customHeight="1" x14ac:dyDescent="0.2">
      <c r="A5782" s="45"/>
      <c r="B5782" s="49" t="s">
        <v>94</v>
      </c>
      <c r="C5782" s="33"/>
      <c r="D5782" s="75">
        <f t="shared" ref="D5782:E5782" si="1177">SUM(D5769:D5781)</f>
        <v>170162</v>
      </c>
      <c r="E5782" s="82">
        <f t="shared" si="1177"/>
        <v>118600</v>
      </c>
      <c r="F5782" s="41"/>
      <c r="G5782" s="45"/>
      <c r="H5782" s="88"/>
      <c r="L5782" s="86" t="s">
        <v>179</v>
      </c>
    </row>
    <row r="5783" spans="1:12" ht="15" customHeight="1" x14ac:dyDescent="0.2">
      <c r="A5783" s="45"/>
      <c r="B5783" s="78" t="s">
        <v>39</v>
      </c>
      <c r="C5783" s="89">
        <f>AP5735</f>
        <v>0</v>
      </c>
      <c r="D5783" s="83">
        <f>Z5753*C5783</f>
        <v>0</v>
      </c>
      <c r="E5783" s="34">
        <f>AA5753*C5783</f>
        <v>0</v>
      </c>
      <c r="F5783" s="88"/>
      <c r="G5783" s="88"/>
      <c r="H5783" s="88"/>
      <c r="L5783" s="86" t="s">
        <v>180</v>
      </c>
    </row>
    <row r="5784" spans="1:12" ht="15" customHeight="1" x14ac:dyDescent="0.2">
      <c r="A5784" s="45"/>
      <c r="B5784" s="78" t="s">
        <v>40</v>
      </c>
      <c r="C5784" s="90">
        <f>AQ5735</f>
        <v>0</v>
      </c>
      <c r="D5784" s="83">
        <f t="shared" ref="D5784:D5786" si="1178">Z5744*C5784</f>
        <v>0</v>
      </c>
      <c r="E5784" s="34">
        <f>AA5744*C5784</f>
        <v>0</v>
      </c>
      <c r="F5784" s="88"/>
      <c r="G5784" s="88"/>
      <c r="H5784" s="88"/>
      <c r="L5784" s="86" t="s">
        <v>181</v>
      </c>
    </row>
    <row r="5785" spans="1:12" ht="15" customHeight="1" x14ac:dyDescent="0.2">
      <c r="A5785" s="45"/>
      <c r="B5785" s="78" t="s">
        <v>33</v>
      </c>
      <c r="C5785" s="90">
        <f>AR5735</f>
        <v>0</v>
      </c>
      <c r="D5785" s="83">
        <f t="shared" si="1178"/>
        <v>0</v>
      </c>
      <c r="E5785" s="34">
        <f>P5755*C5785</f>
        <v>0</v>
      </c>
      <c r="F5785" s="88"/>
      <c r="G5785" s="88"/>
      <c r="H5785" s="88"/>
    </row>
    <row r="5786" spans="1:12" ht="15" customHeight="1" x14ac:dyDescent="0.2">
      <c r="A5786" s="45"/>
      <c r="B5786" s="78" t="s">
        <v>32</v>
      </c>
      <c r="C5786" s="90">
        <f>AS5735</f>
        <v>0</v>
      </c>
      <c r="D5786" s="83">
        <f t="shared" si="1178"/>
        <v>0</v>
      </c>
      <c r="E5786" s="34">
        <f>AA5745*C5786</f>
        <v>0</v>
      </c>
      <c r="F5786" s="88"/>
      <c r="G5786" s="88"/>
      <c r="H5786" s="88"/>
      <c r="L5786" s="86" t="s">
        <v>140</v>
      </c>
    </row>
    <row r="5787" spans="1:12" ht="15" customHeight="1" x14ac:dyDescent="0.2">
      <c r="A5787" s="45"/>
      <c r="B5787" s="78" t="s">
        <v>41</v>
      </c>
      <c r="C5787" s="90">
        <f>AT5735</f>
        <v>0</v>
      </c>
      <c r="D5787" s="83">
        <f>Z5752*C5787</f>
        <v>0</v>
      </c>
      <c r="E5787" s="34">
        <f>AA5752*C5787</f>
        <v>0</v>
      </c>
      <c r="F5787" s="88"/>
      <c r="G5787" s="88"/>
      <c r="H5787" s="88"/>
    </row>
    <row r="5788" spans="1:12" ht="15" customHeight="1" x14ac:dyDescent="0.2">
      <c r="A5788" s="45"/>
      <c r="B5788" s="78" t="s">
        <v>42</v>
      </c>
      <c r="C5788" s="90">
        <f>AU5735</f>
        <v>0</v>
      </c>
      <c r="D5788" s="83">
        <f>Z5747*C5788</f>
        <v>0</v>
      </c>
      <c r="E5788" s="34">
        <f>AA5747*C5788</f>
        <v>0</v>
      </c>
      <c r="F5788" s="88"/>
      <c r="G5788" s="88"/>
      <c r="H5788" s="88"/>
      <c r="L5788" s="86" t="s">
        <v>182</v>
      </c>
    </row>
    <row r="5789" spans="1:12" ht="15" customHeight="1" x14ac:dyDescent="0.2">
      <c r="A5789" s="45"/>
      <c r="B5789" s="78" t="s">
        <v>43</v>
      </c>
      <c r="C5789" s="90">
        <f>AV5735</f>
        <v>0</v>
      </c>
      <c r="D5789" s="83">
        <f t="shared" ref="D5789:D5791" si="1179">Z5749*C5789</f>
        <v>0</v>
      </c>
      <c r="E5789" s="34">
        <f>AA5749*C5789</f>
        <v>0</v>
      </c>
      <c r="F5789" s="88"/>
      <c r="G5789" s="88"/>
      <c r="H5789" s="88"/>
      <c r="L5789" s="86" t="s">
        <v>183</v>
      </c>
    </row>
    <row r="5790" spans="1:12" ht="15" customHeight="1" x14ac:dyDescent="0.2">
      <c r="A5790" s="45"/>
      <c r="B5790" s="78" t="s">
        <v>44</v>
      </c>
      <c r="C5790" s="90">
        <f>AW5735</f>
        <v>0</v>
      </c>
      <c r="D5790" s="83">
        <f t="shared" si="1179"/>
        <v>0</v>
      </c>
      <c r="E5790" s="34">
        <f>AA5751*C5790</f>
        <v>0</v>
      </c>
      <c r="F5790" s="88"/>
      <c r="G5790" s="88"/>
      <c r="H5790" s="88"/>
      <c r="L5790" s="86" t="s">
        <v>184</v>
      </c>
    </row>
    <row r="5791" spans="1:12" ht="15" customHeight="1" x14ac:dyDescent="0.2">
      <c r="A5791" s="45"/>
      <c r="B5791" s="78" t="s">
        <v>45</v>
      </c>
      <c r="C5791" s="90">
        <f>AX5735</f>
        <v>0</v>
      </c>
      <c r="D5791" s="83">
        <f t="shared" si="1179"/>
        <v>0</v>
      </c>
      <c r="E5791" s="34">
        <f>AA5750*C5791</f>
        <v>0</v>
      </c>
      <c r="F5791" s="88"/>
      <c r="G5791" s="88"/>
      <c r="H5791" s="88"/>
    </row>
    <row r="5792" spans="1:12" ht="15" customHeight="1" x14ac:dyDescent="0.2">
      <c r="A5792" s="45"/>
      <c r="B5792" s="78" t="s">
        <v>46</v>
      </c>
      <c r="C5792" s="90">
        <f>AY5735</f>
        <v>0</v>
      </c>
      <c r="D5792" s="83">
        <f>Z5748*C5792</f>
        <v>0</v>
      </c>
      <c r="E5792" s="34">
        <f>AA5748*C5792</f>
        <v>0</v>
      </c>
      <c r="F5792" s="88"/>
      <c r="G5792" s="88"/>
      <c r="H5792" s="88"/>
      <c r="L5792" s="86" t="s">
        <v>160</v>
      </c>
    </row>
    <row r="5793" spans="1:26" ht="15" customHeight="1" x14ac:dyDescent="0.2">
      <c r="A5793" s="45"/>
      <c r="B5793" s="53"/>
      <c r="C5793" s="89"/>
      <c r="D5793" s="83">
        <f t="shared" ref="D5793:D5794" si="1180">Z5753*C5793</f>
        <v>0</v>
      </c>
      <c r="E5793" s="34">
        <f t="shared" ref="E5793:E5794" si="1181">P5763*C5793</f>
        <v>0</v>
      </c>
      <c r="F5793" s="88"/>
      <c r="G5793" s="88"/>
      <c r="H5793" s="88"/>
    </row>
    <row r="5794" spans="1:26" ht="15" customHeight="1" x14ac:dyDescent="0.2">
      <c r="A5794" s="45"/>
      <c r="B5794" s="53"/>
      <c r="C5794" s="89"/>
      <c r="D5794" s="83">
        <f t="shared" si="1180"/>
        <v>0</v>
      </c>
      <c r="E5794" s="34">
        <f t="shared" si="1181"/>
        <v>0</v>
      </c>
      <c r="F5794" s="88"/>
      <c r="G5794" s="88"/>
      <c r="H5794" s="88"/>
      <c r="L5794" s="86" t="s">
        <v>185</v>
      </c>
    </row>
    <row r="5795" spans="1:26" ht="15" customHeight="1" x14ac:dyDescent="0.2">
      <c r="A5795" s="45"/>
      <c r="B5795" s="91"/>
      <c r="C5795" s="91"/>
      <c r="D5795" s="92">
        <f t="shared" ref="D5795:E5795" si="1182">SUM(D5783:D5794)</f>
        <v>0</v>
      </c>
      <c r="E5795" s="93">
        <f t="shared" si="1182"/>
        <v>0</v>
      </c>
      <c r="F5795" s="41"/>
      <c r="G5795" s="88"/>
      <c r="H5795" s="45"/>
      <c r="L5795" s="86" t="s">
        <v>186</v>
      </c>
    </row>
    <row r="5796" spans="1:26" ht="15" customHeight="1" x14ac:dyDescent="0.2">
      <c r="A5796" s="45"/>
      <c r="B5796" s="33" t="s">
        <v>187</v>
      </c>
      <c r="C5796" s="61"/>
      <c r="D5796" s="94">
        <f>SUM(D5768,D5757,D5782,D5795)</f>
        <v>297646.36</v>
      </c>
      <c r="E5796" s="95">
        <f>SUM(E5795,E5768,E5757,E5782)</f>
        <v>208314</v>
      </c>
      <c r="F5796" s="92">
        <f>SUM(F5795,F5782,F5771,F5757)</f>
        <v>0</v>
      </c>
      <c r="G5796" s="45"/>
      <c r="H5796" s="45"/>
      <c r="L5796" s="86" t="s">
        <v>188</v>
      </c>
    </row>
    <row r="5797" spans="1:26" ht="15" customHeight="1" x14ac:dyDescent="0.2">
      <c r="A5797" s="45"/>
      <c r="B5797" s="45"/>
      <c r="C5797" s="45"/>
      <c r="D5797" s="45"/>
      <c r="E5797" s="45"/>
      <c r="F5797" s="45"/>
      <c r="G5797" s="45"/>
      <c r="H5797" s="45"/>
    </row>
    <row r="5798" spans="1:26" ht="15" customHeight="1" x14ac:dyDescent="0.2">
      <c r="L5798" s="86" t="s">
        <v>189</v>
      </c>
    </row>
    <row r="5800" spans="1:26" ht="15" customHeight="1" x14ac:dyDescent="0.2">
      <c r="L5800" s="86" t="s">
        <v>190</v>
      </c>
    </row>
    <row r="5801" spans="1:26" ht="15" customHeight="1" x14ac:dyDescent="0.2">
      <c r="L5801" s="86" t="s">
        <v>191</v>
      </c>
    </row>
    <row r="5802" spans="1:26" ht="15" customHeight="1" x14ac:dyDescent="0.2">
      <c r="L5802" s="24" t="s">
        <v>192</v>
      </c>
      <c r="M5802" s="24"/>
      <c r="N5802" s="24"/>
      <c r="O5802" s="24"/>
      <c r="P5802" s="24"/>
      <c r="Q5802" s="24"/>
      <c r="R5802" s="24"/>
      <c r="S5802" s="24"/>
    </row>
    <row r="5803" spans="1:26" ht="15" customHeight="1" x14ac:dyDescent="0.2">
      <c r="B5803" s="33"/>
      <c r="C5803" s="96"/>
      <c r="D5803" s="96" t="s">
        <v>193</v>
      </c>
      <c r="E5803" s="96"/>
      <c r="F5803" s="96"/>
      <c r="G5803" s="96"/>
      <c r="H5803" s="33" t="s">
        <v>193</v>
      </c>
      <c r="I5803" s="96"/>
      <c r="J5803" s="96"/>
      <c r="K5803" s="96"/>
      <c r="L5803" s="33" t="s">
        <v>194</v>
      </c>
      <c r="M5803" s="96"/>
      <c r="N5803" s="96"/>
      <c r="O5803" s="96"/>
      <c r="P5803" s="96"/>
      <c r="Q5803" s="96"/>
      <c r="R5803" s="96"/>
      <c r="S5803" s="96"/>
      <c r="T5803" s="96"/>
      <c r="U5803" s="96"/>
      <c r="V5803" s="96"/>
      <c r="W5803" s="96"/>
      <c r="X5803" s="96"/>
      <c r="Y5803" s="96"/>
      <c r="Z5803" s="96"/>
    </row>
    <row r="5804" spans="1:26" ht="15" customHeight="1" x14ac:dyDescent="0.2">
      <c r="B5804" s="33" t="s">
        <v>195</v>
      </c>
      <c r="C5804" s="96" t="s">
        <v>101</v>
      </c>
      <c r="D5804" s="96"/>
      <c r="E5804" s="96"/>
      <c r="F5804" s="96"/>
      <c r="G5804" s="96"/>
      <c r="H5804" s="33"/>
      <c r="I5804" s="96"/>
      <c r="J5804" s="96"/>
      <c r="K5804" s="96"/>
      <c r="L5804" s="33" t="s">
        <v>196</v>
      </c>
      <c r="M5804" s="97">
        <f t="shared" ref="M5804:M5805" si="1183">V5835*1.35</f>
        <v>0</v>
      </c>
      <c r="N5804" s="96"/>
      <c r="O5804" s="96"/>
      <c r="P5804" s="96"/>
      <c r="Q5804" s="96"/>
      <c r="R5804" s="96"/>
      <c r="S5804" s="96"/>
      <c r="T5804" s="96"/>
      <c r="U5804" s="96"/>
      <c r="V5804" s="96"/>
      <c r="W5804" s="96"/>
      <c r="X5804" s="96"/>
      <c r="Y5804" s="96"/>
      <c r="Z5804" s="96"/>
    </row>
    <row r="5805" spans="1:26" ht="15" customHeight="1" x14ac:dyDescent="0.2">
      <c r="B5805" s="33" t="s">
        <v>104</v>
      </c>
      <c r="C5805" s="98">
        <v>651</v>
      </c>
      <c r="D5805" s="96">
        <v>434</v>
      </c>
      <c r="E5805" s="96">
        <f t="shared" ref="E5805:E5808" si="1184">D5805*50%</f>
        <v>217</v>
      </c>
      <c r="F5805" s="96"/>
      <c r="G5805" s="96"/>
      <c r="H5805" s="33" t="s">
        <v>197</v>
      </c>
      <c r="I5805" s="96"/>
      <c r="J5805" s="96"/>
      <c r="K5805" s="96"/>
      <c r="L5805" s="33" t="s">
        <v>198</v>
      </c>
      <c r="M5805" s="97">
        <f t="shared" si="1183"/>
        <v>0</v>
      </c>
      <c r="N5805" s="96"/>
      <c r="O5805" s="96"/>
      <c r="P5805" s="96"/>
      <c r="Q5805" s="96"/>
      <c r="R5805" s="96"/>
      <c r="S5805" s="96"/>
      <c r="T5805" s="96"/>
      <c r="U5805" s="96"/>
      <c r="V5805" s="96"/>
      <c r="W5805" s="96"/>
      <c r="X5805" s="96"/>
      <c r="Y5805" s="96"/>
      <c r="Z5805" s="96"/>
    </row>
    <row r="5806" spans="1:26" ht="15" customHeight="1" x14ac:dyDescent="0.2">
      <c r="B5806" s="33" t="s">
        <v>108</v>
      </c>
      <c r="C5806" s="98">
        <v>651</v>
      </c>
      <c r="D5806" s="96">
        <v>434</v>
      </c>
      <c r="E5806" s="96">
        <f t="shared" si="1184"/>
        <v>217</v>
      </c>
      <c r="F5806" s="96"/>
      <c r="G5806" s="96"/>
      <c r="H5806" s="33" t="s">
        <v>102</v>
      </c>
      <c r="I5806" s="98">
        <v>8000.2</v>
      </c>
      <c r="J5806" s="96">
        <v>6450</v>
      </c>
      <c r="K5806" s="96">
        <v>1935</v>
      </c>
      <c r="L5806" s="33" t="s">
        <v>199</v>
      </c>
      <c r="M5806" s="97">
        <f>V5837*1.4</f>
        <v>0</v>
      </c>
      <c r="N5806" s="96"/>
      <c r="O5806" s="96"/>
      <c r="P5806" s="96"/>
      <c r="Q5806" s="96"/>
      <c r="R5806" s="96"/>
      <c r="S5806" s="96"/>
      <c r="T5806" s="96"/>
      <c r="U5806" s="96"/>
      <c r="V5806" s="96"/>
      <c r="W5806" s="96"/>
      <c r="X5806" s="96"/>
      <c r="Y5806" s="96"/>
      <c r="Z5806" s="96"/>
    </row>
    <row r="5807" spans="1:26" ht="15" customHeight="1" x14ac:dyDescent="0.2">
      <c r="B5807" s="33" t="s">
        <v>111</v>
      </c>
      <c r="C5807" s="98">
        <v>900</v>
      </c>
      <c r="D5807" s="96">
        <v>600</v>
      </c>
      <c r="E5807" s="96">
        <f t="shared" si="1184"/>
        <v>300</v>
      </c>
      <c r="F5807" s="96"/>
      <c r="G5807" s="96"/>
      <c r="H5807" s="33" t="s">
        <v>105</v>
      </c>
      <c r="I5807" s="98">
        <v>8000.2</v>
      </c>
      <c r="J5807" s="96">
        <v>6450</v>
      </c>
      <c r="K5807" s="96">
        <v>1935</v>
      </c>
      <c r="L5807" s="33" t="s">
        <v>200</v>
      </c>
      <c r="M5807" s="97">
        <f t="shared" ref="M5807:M5809" si="1185">V5838*1.35</f>
        <v>0</v>
      </c>
      <c r="N5807" s="96"/>
      <c r="O5807" s="96"/>
      <c r="P5807" s="96"/>
      <c r="Q5807" s="96"/>
      <c r="R5807" s="96"/>
      <c r="S5807" s="96"/>
      <c r="T5807" s="96"/>
      <c r="U5807" s="96"/>
      <c r="V5807" s="96"/>
      <c r="W5807" s="96"/>
      <c r="X5807" s="96"/>
      <c r="Y5807" s="96"/>
      <c r="Z5807" s="96"/>
    </row>
    <row r="5808" spans="1:26" ht="15" customHeight="1" x14ac:dyDescent="0.2">
      <c r="B5808" s="33" t="s">
        <v>113</v>
      </c>
      <c r="C5808" s="98">
        <v>900</v>
      </c>
      <c r="D5808" s="96">
        <v>600</v>
      </c>
      <c r="E5808" s="96">
        <f t="shared" si="1184"/>
        <v>300</v>
      </c>
      <c r="F5808" s="96"/>
      <c r="G5808" s="96"/>
      <c r="H5808" s="33" t="s">
        <v>201</v>
      </c>
      <c r="I5808" s="98">
        <v>4550</v>
      </c>
      <c r="J5808" s="96">
        <v>3500</v>
      </c>
      <c r="K5808" s="96">
        <v>1050</v>
      </c>
      <c r="L5808" s="33" t="s">
        <v>202</v>
      </c>
      <c r="M5808" s="97">
        <f t="shared" si="1185"/>
        <v>0</v>
      </c>
      <c r="N5808" s="96"/>
      <c r="O5808" s="96"/>
      <c r="P5808" s="96"/>
      <c r="Q5808" s="96"/>
      <c r="R5808" s="96"/>
      <c r="S5808" s="96"/>
      <c r="T5808" s="96"/>
      <c r="U5808" s="96"/>
      <c r="V5808" s="96"/>
      <c r="W5808" s="96"/>
      <c r="X5808" s="96"/>
      <c r="Y5808" s="96"/>
      <c r="Z5808" s="96"/>
    </row>
    <row r="5809" spans="2:26" ht="15" customHeight="1" x14ac:dyDescent="0.2">
      <c r="B5809" s="33" t="s">
        <v>117</v>
      </c>
      <c r="C5809" s="98">
        <v>1304.19</v>
      </c>
      <c r="D5809" s="98">
        <v>1011</v>
      </c>
      <c r="E5809" s="96">
        <v>293</v>
      </c>
      <c r="F5809" s="96"/>
      <c r="G5809" s="96"/>
      <c r="H5809" s="33" t="s">
        <v>132</v>
      </c>
      <c r="I5809" s="98">
        <v>7605</v>
      </c>
      <c r="J5809" s="96">
        <v>6450</v>
      </c>
      <c r="K5809" s="96">
        <v>1935</v>
      </c>
      <c r="L5809" s="33" t="s">
        <v>203</v>
      </c>
      <c r="M5809" s="97">
        <f t="shared" si="1185"/>
        <v>0</v>
      </c>
      <c r="N5809" s="96"/>
      <c r="O5809" s="96"/>
      <c r="P5809" s="96"/>
      <c r="Q5809" s="96"/>
      <c r="R5809" s="96"/>
      <c r="S5809" s="96"/>
      <c r="T5809" s="96"/>
      <c r="U5809" s="96"/>
      <c r="V5809" s="96"/>
      <c r="W5809" s="96"/>
      <c r="X5809" s="96"/>
      <c r="Y5809" s="96"/>
      <c r="Z5809" s="96"/>
    </row>
    <row r="5810" spans="2:26" ht="15" customHeight="1" x14ac:dyDescent="0.2">
      <c r="B5810" s="33" t="s">
        <v>121</v>
      </c>
      <c r="C5810" s="98">
        <v>1006.5</v>
      </c>
      <c r="D5810" s="96">
        <v>677</v>
      </c>
      <c r="E5810" s="96">
        <f>D5810*50%</f>
        <v>338.5</v>
      </c>
      <c r="F5810" s="96"/>
      <c r="G5810" s="96"/>
      <c r="H5810" s="33" t="s">
        <v>137</v>
      </c>
      <c r="I5810" s="98">
        <v>5751.2</v>
      </c>
      <c r="J5810" s="96">
        <v>4625</v>
      </c>
      <c r="K5810" s="96">
        <v>1387.5</v>
      </c>
      <c r="L5810" s="33"/>
      <c r="M5810" s="96"/>
      <c r="N5810" s="96"/>
      <c r="O5810" s="96"/>
      <c r="P5810" s="96"/>
      <c r="Q5810" s="96"/>
      <c r="R5810" s="96"/>
      <c r="S5810" s="96"/>
      <c r="T5810" s="96"/>
      <c r="U5810" s="96"/>
      <c r="V5810" s="96"/>
      <c r="W5810" s="96"/>
      <c r="X5810" s="96"/>
      <c r="Y5810" s="96"/>
      <c r="Z5810" s="96"/>
    </row>
    <row r="5811" spans="2:26" ht="15" customHeight="1" x14ac:dyDescent="0.2">
      <c r="B5811" s="33" t="s">
        <v>126</v>
      </c>
      <c r="C5811" s="98">
        <v>1050.32</v>
      </c>
      <c r="D5811" s="96">
        <v>691</v>
      </c>
      <c r="E5811" s="96">
        <v>359</v>
      </c>
      <c r="F5811" s="96"/>
      <c r="G5811" s="96"/>
      <c r="H5811" s="33" t="s">
        <v>142</v>
      </c>
      <c r="I5811" s="98">
        <v>8000.2</v>
      </c>
      <c r="J5811" s="96">
        <v>6450</v>
      </c>
      <c r="K5811" s="96">
        <v>1935</v>
      </c>
      <c r="L5811" s="33"/>
      <c r="M5811" s="96"/>
      <c r="N5811" s="96"/>
      <c r="O5811" s="96"/>
      <c r="P5811" s="96"/>
      <c r="Q5811" s="96"/>
      <c r="R5811" s="96"/>
      <c r="S5811" s="96"/>
      <c r="T5811" s="96"/>
      <c r="U5811" s="96"/>
      <c r="V5811" s="96"/>
      <c r="W5811" s="96"/>
      <c r="X5811" s="96"/>
      <c r="Y5811" s="96"/>
      <c r="Z5811" s="96"/>
    </row>
    <row r="5812" spans="2:26" ht="15" customHeight="1" x14ac:dyDescent="0.2">
      <c r="B5812" s="33" t="s">
        <v>141</v>
      </c>
      <c r="C5812" s="98">
        <v>1850.8</v>
      </c>
      <c r="D5812" s="96">
        <v>1322</v>
      </c>
      <c r="E5812" s="96">
        <v>529</v>
      </c>
      <c r="F5812" s="96"/>
      <c r="G5812" s="96"/>
      <c r="H5812" s="33" t="s">
        <v>145</v>
      </c>
      <c r="I5812" s="98">
        <v>8000.2</v>
      </c>
      <c r="J5812" s="96">
        <v>6450</v>
      </c>
      <c r="K5812" s="96">
        <v>1935</v>
      </c>
      <c r="L5812" s="33"/>
      <c r="M5812" s="96"/>
      <c r="N5812" s="96"/>
      <c r="O5812" s="96"/>
      <c r="P5812" s="96"/>
      <c r="Q5812" s="96"/>
      <c r="R5812" s="96"/>
      <c r="S5812" s="96"/>
      <c r="T5812" s="96"/>
      <c r="U5812" s="96"/>
      <c r="V5812" s="96"/>
      <c r="W5812" s="96"/>
      <c r="X5812" s="96"/>
      <c r="Y5812" s="96"/>
      <c r="Z5812" s="96"/>
    </row>
    <row r="5813" spans="2:26" ht="15" customHeight="1" x14ac:dyDescent="0.2">
      <c r="B5813" s="33" t="s">
        <v>144</v>
      </c>
      <c r="C5813" s="98">
        <v>3005.85</v>
      </c>
      <c r="D5813" s="96">
        <v>2078</v>
      </c>
      <c r="E5813" s="96">
        <v>933</v>
      </c>
      <c r="F5813" s="96"/>
      <c r="G5813" s="96"/>
      <c r="H5813" s="33"/>
      <c r="I5813" s="96"/>
      <c r="J5813" s="96"/>
      <c r="K5813" s="96"/>
      <c r="L5813" s="33"/>
      <c r="M5813" s="96"/>
      <c r="N5813" s="96"/>
      <c r="O5813" s="96"/>
      <c r="P5813" s="96"/>
      <c r="Q5813" s="96"/>
      <c r="R5813" s="96"/>
      <c r="S5813" s="96"/>
      <c r="T5813" s="96"/>
      <c r="U5813" s="96"/>
      <c r="V5813" s="96"/>
      <c r="W5813" s="96"/>
      <c r="X5813" s="96"/>
      <c r="Y5813" s="96"/>
      <c r="Z5813" s="96"/>
    </row>
    <row r="5814" spans="2:26" ht="15" customHeight="1" x14ac:dyDescent="0.2">
      <c r="B5814" s="33" t="s">
        <v>147</v>
      </c>
      <c r="C5814" s="98">
        <v>5500.6</v>
      </c>
      <c r="D5814" s="96">
        <v>3929</v>
      </c>
      <c r="E5814" s="96">
        <v>1572</v>
      </c>
      <c r="F5814" s="96"/>
      <c r="G5814" s="96"/>
      <c r="H5814" s="33"/>
      <c r="I5814" s="96"/>
      <c r="J5814" s="96"/>
      <c r="K5814" s="96"/>
      <c r="L5814" s="33"/>
      <c r="M5814" s="96"/>
      <c r="N5814" s="96"/>
      <c r="O5814" s="96"/>
      <c r="P5814" s="96"/>
      <c r="Q5814" s="96"/>
      <c r="R5814" s="96"/>
      <c r="S5814" s="96"/>
      <c r="T5814" s="96"/>
      <c r="U5814" s="96"/>
      <c r="V5814" s="96"/>
      <c r="W5814" s="96"/>
      <c r="X5814" s="96"/>
      <c r="Y5814" s="96"/>
      <c r="Z5814" s="96"/>
    </row>
    <row r="5815" spans="2:26" ht="15" customHeight="1" x14ac:dyDescent="0.2">
      <c r="B5815" s="33" t="s">
        <v>150</v>
      </c>
      <c r="C5815" s="98">
        <v>6202</v>
      </c>
      <c r="D5815" s="96">
        <v>4430</v>
      </c>
      <c r="E5815" s="96">
        <v>1772</v>
      </c>
      <c r="F5815" s="96"/>
      <c r="G5815" s="96"/>
      <c r="H5815" s="33"/>
      <c r="I5815" s="96"/>
      <c r="J5815" s="96"/>
      <c r="K5815" s="96"/>
      <c r="L5815" s="33"/>
      <c r="M5815" s="96"/>
      <c r="N5815" s="96"/>
      <c r="O5815" s="96"/>
      <c r="P5815" s="96"/>
      <c r="Q5815" s="96"/>
      <c r="R5815" s="96"/>
      <c r="S5815" s="96"/>
      <c r="T5815" s="96"/>
      <c r="U5815" s="96"/>
      <c r="V5815" s="96"/>
      <c r="W5815" s="96"/>
      <c r="X5815" s="96"/>
      <c r="Y5815" s="96"/>
      <c r="Z5815" s="96"/>
    </row>
    <row r="5816" spans="2:26" ht="15" customHeight="1" x14ac:dyDescent="0.2">
      <c r="B5816" s="33" t="s">
        <v>152</v>
      </c>
      <c r="C5816" s="98">
        <v>6202</v>
      </c>
      <c r="D5816" s="96">
        <v>4430</v>
      </c>
      <c r="E5816" s="96">
        <v>1772</v>
      </c>
      <c r="F5816" s="96"/>
      <c r="G5816" s="96"/>
      <c r="H5816" s="33"/>
      <c r="I5816" s="96"/>
      <c r="J5816" s="96"/>
      <c r="K5816" s="96"/>
      <c r="L5816" s="33"/>
      <c r="M5816" s="96"/>
      <c r="N5816" s="96"/>
      <c r="O5816" s="96"/>
      <c r="P5816" s="96"/>
      <c r="Q5816" s="96"/>
      <c r="R5816" s="96"/>
      <c r="S5816" s="96"/>
      <c r="T5816" s="96"/>
      <c r="U5816" s="96"/>
      <c r="V5816" s="96"/>
      <c r="W5816" s="96"/>
      <c r="X5816" s="96"/>
      <c r="Y5816" s="96"/>
      <c r="Z5816" s="96"/>
    </row>
    <row r="5817" spans="2:26" ht="15" customHeight="1" x14ac:dyDescent="0.2">
      <c r="B5817" s="33" t="s">
        <v>155</v>
      </c>
      <c r="C5817" s="98">
        <v>7301</v>
      </c>
      <c r="D5817" s="96">
        <v>5770</v>
      </c>
      <c r="E5817" s="96">
        <v>2086</v>
      </c>
      <c r="F5817" s="96"/>
      <c r="G5817" s="96"/>
      <c r="H5817" s="33"/>
      <c r="I5817" s="96"/>
      <c r="J5817" s="96"/>
      <c r="K5817" s="96"/>
      <c r="L5817" s="33"/>
      <c r="M5817" s="96"/>
      <c r="N5817" s="96"/>
      <c r="O5817" s="96"/>
      <c r="P5817" s="96"/>
      <c r="Q5817" s="96"/>
      <c r="R5817" s="96"/>
      <c r="S5817" s="96"/>
      <c r="T5817" s="96"/>
      <c r="U5817" s="96"/>
      <c r="V5817" s="96"/>
      <c r="W5817" s="96"/>
      <c r="X5817" s="96"/>
      <c r="Y5817" s="96"/>
      <c r="Z5817" s="96"/>
    </row>
    <row r="5818" spans="2:26" ht="15" customHeight="1" x14ac:dyDescent="0.2">
      <c r="B5818" s="33" t="s">
        <v>157</v>
      </c>
      <c r="C5818" s="98">
        <v>3800</v>
      </c>
      <c r="D5818" s="96">
        <v>3600</v>
      </c>
      <c r="E5818" s="96">
        <v>894</v>
      </c>
      <c r="F5818" s="96"/>
      <c r="G5818" s="96"/>
      <c r="H5818" s="33"/>
      <c r="I5818" s="96"/>
      <c r="J5818" s="96"/>
      <c r="K5818" s="96"/>
      <c r="L5818" s="33"/>
      <c r="M5818" s="96"/>
      <c r="N5818" s="96"/>
      <c r="O5818" s="96"/>
      <c r="P5818" s="96"/>
      <c r="Q5818" s="96"/>
      <c r="R5818" s="96"/>
      <c r="S5818" s="96"/>
      <c r="T5818" s="96"/>
      <c r="U5818" s="96"/>
      <c r="V5818" s="96"/>
      <c r="W5818" s="96"/>
      <c r="X5818" s="96"/>
      <c r="Y5818" s="96"/>
      <c r="Z5818" s="96"/>
    </row>
    <row r="5823" spans="2:26" s="337" customFormat="1" ht="30" customHeight="1" x14ac:dyDescent="0.2"/>
    <row r="5828" spans="1:53" ht="15" customHeight="1" x14ac:dyDescent="0.2">
      <c r="A5828" s="1" t="s">
        <v>0</v>
      </c>
      <c r="B5828" s="1" t="s">
        <v>1</v>
      </c>
      <c r="C5828" s="2" t="s">
        <v>2</v>
      </c>
      <c r="D5828" s="2" t="s">
        <v>3</v>
      </c>
      <c r="E5828" s="2" t="s">
        <v>4</v>
      </c>
      <c r="F5828" s="2" t="s">
        <v>5</v>
      </c>
      <c r="G5828" s="2" t="s">
        <v>6</v>
      </c>
      <c r="H5828" s="2" t="s">
        <v>7</v>
      </c>
      <c r="I5828" s="2" t="s">
        <v>8</v>
      </c>
      <c r="J5828" s="2" t="s">
        <v>9</v>
      </c>
      <c r="K5828" s="2" t="s">
        <v>10</v>
      </c>
      <c r="L5828" s="2" t="s">
        <v>11</v>
      </c>
      <c r="M5828" s="2" t="s">
        <v>12</v>
      </c>
      <c r="N5828" s="2" t="s">
        <v>13</v>
      </c>
      <c r="O5828" s="2" t="s">
        <v>14</v>
      </c>
      <c r="P5828" s="1" t="s">
        <v>15</v>
      </c>
      <c r="Q5828" s="1" t="s">
        <v>16</v>
      </c>
      <c r="R5828" s="3" t="s">
        <v>17</v>
      </c>
      <c r="S5828" s="3" t="s">
        <v>18</v>
      </c>
      <c r="T5828" s="3" t="s">
        <v>19</v>
      </c>
      <c r="U5828" s="4" t="s">
        <v>20</v>
      </c>
      <c r="V5828" s="3" t="s">
        <v>21</v>
      </c>
      <c r="W5828" s="3" t="s">
        <v>22</v>
      </c>
      <c r="X5828" s="4" t="s">
        <v>23</v>
      </c>
      <c r="Y5828" s="5" t="s">
        <v>24</v>
      </c>
      <c r="Z5828" s="5" t="s">
        <v>25</v>
      </c>
      <c r="AA5828" s="5" t="s">
        <v>26</v>
      </c>
      <c r="AB5828" s="6" t="s">
        <v>27</v>
      </c>
      <c r="AC5828" s="6" t="s">
        <v>28</v>
      </c>
      <c r="AD5828" s="7" t="s">
        <v>29</v>
      </c>
      <c r="AE5828" s="6" t="s">
        <v>30</v>
      </c>
      <c r="AF5828" s="8" t="s">
        <v>31</v>
      </c>
      <c r="AG5828" s="8" t="s">
        <v>32</v>
      </c>
      <c r="AH5828" s="8" t="s">
        <v>33</v>
      </c>
      <c r="AI5828" s="8"/>
      <c r="AJ5828" s="8" t="s">
        <v>34</v>
      </c>
      <c r="AK5828" s="8" t="s">
        <v>35</v>
      </c>
      <c r="AL5828" s="8" t="s">
        <v>36</v>
      </c>
      <c r="AM5828" s="8" t="s">
        <v>37</v>
      </c>
      <c r="AN5828" s="8" t="s">
        <v>38</v>
      </c>
      <c r="AO5828" s="8"/>
      <c r="AP5828" s="9" t="s">
        <v>39</v>
      </c>
      <c r="AQ5828" s="9" t="s">
        <v>40</v>
      </c>
      <c r="AR5828" s="9" t="s">
        <v>33</v>
      </c>
      <c r="AS5828" s="9" t="s">
        <v>32</v>
      </c>
      <c r="AT5828" s="9" t="s">
        <v>41</v>
      </c>
      <c r="AU5828" s="9" t="s">
        <v>42</v>
      </c>
      <c r="AV5828" s="9" t="s">
        <v>43</v>
      </c>
      <c r="AW5828" s="9" t="s">
        <v>44</v>
      </c>
      <c r="AX5828" s="9" t="s">
        <v>45</v>
      </c>
      <c r="AY5828" s="9" t="s">
        <v>46</v>
      </c>
      <c r="AZ5828" s="10"/>
      <c r="BA5828" s="10"/>
    </row>
    <row r="5829" spans="1:53" ht="15" customHeight="1" x14ac:dyDescent="0.2">
      <c r="A5829" s="11"/>
      <c r="B5829" s="11">
        <v>1</v>
      </c>
      <c r="C5829" s="11" t="s">
        <v>47</v>
      </c>
      <c r="D5829" s="11"/>
      <c r="E5829" s="11"/>
      <c r="F5829" s="11"/>
      <c r="G5829" s="11"/>
      <c r="H5829" s="11"/>
      <c r="I5829" s="11"/>
      <c r="J5829" s="11"/>
      <c r="K5829" s="11"/>
      <c r="L5829" s="11"/>
      <c r="M5829" s="11"/>
      <c r="N5829" s="11"/>
      <c r="O5829" s="11"/>
      <c r="P5829" s="11"/>
      <c r="Q5829" s="11"/>
      <c r="R5829" s="11"/>
      <c r="S5829" s="11"/>
      <c r="T5829" s="11"/>
      <c r="U5829" s="11"/>
      <c r="V5829" s="11"/>
      <c r="W5829" s="11"/>
      <c r="X5829" s="11"/>
      <c r="Y5829" s="11"/>
      <c r="Z5829" s="11"/>
      <c r="AA5829" s="11"/>
      <c r="AB5829" s="11"/>
      <c r="AC5829" s="11"/>
      <c r="AD5829" s="11"/>
      <c r="AE5829" s="11"/>
      <c r="AF5829" s="11"/>
      <c r="AG5829" s="11"/>
      <c r="AH5829" s="11"/>
      <c r="AI5829" s="11"/>
      <c r="AJ5829" s="11"/>
      <c r="AK5829" s="11"/>
      <c r="AL5829" s="11"/>
      <c r="AM5829" s="11"/>
      <c r="AN5829" s="11"/>
      <c r="AO5829" s="11"/>
      <c r="AP5829" s="11"/>
      <c r="AQ5829" s="11"/>
      <c r="AR5829" s="11"/>
      <c r="AS5829" s="11"/>
      <c r="AT5829" s="11"/>
      <c r="AU5829" s="11"/>
      <c r="AV5829" s="11"/>
      <c r="AW5829" s="11"/>
      <c r="AX5829" s="11"/>
      <c r="AY5829" s="11"/>
      <c r="AZ5829" s="12"/>
      <c r="BA5829" s="12"/>
    </row>
    <row r="5830" spans="1:53" ht="15" customHeight="1" x14ac:dyDescent="0.2">
      <c r="A5830" s="1"/>
      <c r="B5830" s="1"/>
      <c r="C5830" s="13"/>
      <c r="D5830" s="14"/>
      <c r="E5830" s="14"/>
      <c r="F5830" s="14"/>
      <c r="G5830" s="14"/>
      <c r="H5830" s="14"/>
      <c r="I5830" s="14"/>
      <c r="J5830" s="14"/>
      <c r="K5830" s="14"/>
      <c r="L5830" s="14"/>
      <c r="M5830" s="14"/>
      <c r="N5830" s="14"/>
      <c r="O5830" s="14"/>
      <c r="P5830" s="14"/>
      <c r="Q5830" s="14"/>
      <c r="R5830" s="4"/>
      <c r="S5830" s="4"/>
      <c r="T5830" s="4"/>
      <c r="U5830" s="4"/>
      <c r="V5830" s="4"/>
      <c r="W5830" s="4"/>
      <c r="X5830" s="4"/>
      <c r="Y5830" s="4"/>
      <c r="Z5830" s="4"/>
      <c r="AA5830" s="4"/>
      <c r="AB5830" s="8"/>
      <c r="AC5830" s="8"/>
      <c r="AD5830" s="8"/>
      <c r="AE5830" s="8"/>
      <c r="AF5830" s="8"/>
      <c r="AG5830" s="8"/>
      <c r="AH5830" s="8"/>
      <c r="AI5830" s="8"/>
      <c r="AJ5830" s="8"/>
      <c r="AK5830" s="8"/>
      <c r="AL5830" s="8"/>
      <c r="AM5830" s="8"/>
      <c r="AN5830" s="8"/>
      <c r="AO5830" s="8"/>
      <c r="AP5830" s="15"/>
      <c r="AQ5830" s="15"/>
      <c r="AR5830" s="15"/>
      <c r="AS5830" s="15"/>
      <c r="AT5830" s="15"/>
      <c r="AU5830" s="15"/>
      <c r="AV5830" s="15"/>
      <c r="AW5830" s="15"/>
      <c r="AX5830" s="15"/>
      <c r="AY5830" s="15"/>
      <c r="AZ5830" s="10"/>
      <c r="BA5830" s="10"/>
    </row>
    <row r="5831" spans="1:53" ht="15" customHeight="1" x14ac:dyDescent="0.2">
      <c r="A5831" s="1"/>
      <c r="B5831" s="16">
        <v>1</v>
      </c>
      <c r="C5831" s="310"/>
      <c r="D5831" s="18"/>
      <c r="E5831" s="14"/>
      <c r="F5831" s="14"/>
      <c r="G5831" s="14"/>
      <c r="H5831" s="14"/>
      <c r="I5831" s="14"/>
      <c r="J5831" s="14"/>
      <c r="K5831" s="14"/>
      <c r="L5831" s="14"/>
      <c r="M5831" s="14"/>
      <c r="N5831" s="14"/>
      <c r="O5831" s="14"/>
      <c r="P5831" s="14"/>
      <c r="Q5831" s="14"/>
      <c r="R5831" s="4"/>
      <c r="S5831" s="4"/>
      <c r="T5831" s="4"/>
      <c r="U5831" s="4"/>
      <c r="V5831" s="4"/>
      <c r="W5831" s="4"/>
      <c r="X5831" s="4"/>
      <c r="Y5831" s="4"/>
      <c r="Z5831" s="4"/>
      <c r="AA5831" s="4"/>
      <c r="AB5831" s="8"/>
      <c r="AC5831" s="8"/>
      <c r="AD5831" s="8"/>
      <c r="AE5831" s="8"/>
      <c r="AF5831" s="8"/>
      <c r="AG5831" s="8"/>
      <c r="AH5831" s="8"/>
      <c r="AI5831" s="8"/>
      <c r="AJ5831" s="8"/>
      <c r="AK5831" s="8"/>
      <c r="AL5831" s="8"/>
      <c r="AM5831" s="8"/>
      <c r="AN5831" s="8"/>
      <c r="AO5831" s="8"/>
      <c r="AP5831" s="15"/>
      <c r="AQ5831" s="15"/>
      <c r="AR5831" s="15"/>
      <c r="AS5831" s="15"/>
      <c r="AT5831" s="15"/>
      <c r="AU5831" s="15"/>
      <c r="AV5831" s="15"/>
      <c r="AW5831" s="15"/>
      <c r="AX5831" s="15"/>
      <c r="AY5831" s="15"/>
      <c r="AZ5831" s="10"/>
      <c r="BA5831" s="10"/>
    </row>
    <row r="5832" spans="1:53" ht="15" customHeight="1" x14ac:dyDescent="0.2">
      <c r="A5832" s="19"/>
      <c r="B5832" s="20"/>
      <c r="C5832" s="303"/>
      <c r="D5832" s="18"/>
      <c r="E5832" s="14"/>
      <c r="F5832" s="14"/>
      <c r="G5832" s="14"/>
      <c r="H5832" s="14"/>
      <c r="I5832" s="14"/>
      <c r="J5832" s="14"/>
      <c r="K5832" s="14"/>
      <c r="L5832" s="14"/>
      <c r="M5832" s="14"/>
      <c r="N5832" s="14"/>
      <c r="O5832" s="14"/>
      <c r="P5832" s="14"/>
      <c r="Q5832" s="14"/>
      <c r="R5832" s="4"/>
      <c r="S5832" s="4"/>
      <c r="T5832" s="4"/>
      <c r="U5832" s="4"/>
      <c r="V5832" s="4"/>
      <c r="W5832" s="4"/>
      <c r="X5832" s="4"/>
      <c r="Y5832" s="4"/>
      <c r="Z5832" s="4"/>
      <c r="AA5832" s="4"/>
      <c r="AB5832" s="8"/>
      <c r="AC5832" s="8"/>
      <c r="AD5832" s="8"/>
      <c r="AE5832" s="8"/>
      <c r="AF5832" s="8"/>
      <c r="AG5832" s="8"/>
      <c r="AH5832" s="8"/>
      <c r="AI5832" s="8"/>
      <c r="AJ5832" s="8"/>
      <c r="AK5832" s="8"/>
      <c r="AL5832" s="8"/>
      <c r="AM5832" s="8"/>
      <c r="AN5832" s="8"/>
      <c r="AO5832" s="8"/>
      <c r="AP5832" s="15"/>
      <c r="AQ5832" s="15"/>
      <c r="AR5832" s="15"/>
      <c r="AS5832" s="15"/>
      <c r="AT5832" s="15"/>
      <c r="AU5832" s="15"/>
      <c r="AV5832" s="15"/>
      <c r="AW5832" s="15"/>
      <c r="AX5832" s="15"/>
      <c r="AY5832" s="15"/>
    </row>
    <row r="5833" spans="1:53" ht="15" customHeight="1" x14ac:dyDescent="0.2">
      <c r="A5833" s="1"/>
      <c r="B5833" s="16">
        <v>3</v>
      </c>
      <c r="C5833" s="293" t="s">
        <v>54</v>
      </c>
      <c r="D5833" s="18"/>
      <c r="E5833" s="14"/>
      <c r="F5833" s="14"/>
      <c r="G5833" s="14"/>
      <c r="H5833" s="14"/>
      <c r="I5833" s="14"/>
      <c r="J5833" s="14"/>
      <c r="K5833" s="14"/>
      <c r="L5833" s="14"/>
      <c r="M5833" s="14"/>
      <c r="N5833" s="14"/>
      <c r="O5833" s="14"/>
      <c r="P5833" s="14"/>
      <c r="Q5833" s="14"/>
      <c r="R5833" s="4"/>
      <c r="S5833" s="4"/>
      <c r="T5833" s="4"/>
      <c r="U5833" s="4"/>
      <c r="V5833" s="4"/>
      <c r="W5833" s="4"/>
      <c r="X5833" s="4"/>
      <c r="Y5833" s="4"/>
      <c r="Z5833" s="4"/>
      <c r="AA5833" s="4"/>
      <c r="AB5833" s="8">
        <v>4</v>
      </c>
      <c r="AC5833" s="8"/>
      <c r="AD5833" s="8"/>
      <c r="AE5833" s="8"/>
      <c r="AF5833" s="8"/>
      <c r="AG5833" s="8"/>
      <c r="AH5833" s="8"/>
      <c r="AI5833" s="8"/>
      <c r="AJ5833" s="8"/>
      <c r="AK5833" s="8"/>
      <c r="AL5833" s="8"/>
      <c r="AM5833" s="8"/>
      <c r="AN5833" s="8"/>
      <c r="AO5833" s="8"/>
      <c r="AP5833" s="15"/>
      <c r="AQ5833" s="15"/>
      <c r="AR5833" s="15"/>
      <c r="AS5833" s="15"/>
      <c r="AT5833" s="15"/>
      <c r="AU5833" s="15"/>
      <c r="AV5833" s="15"/>
      <c r="AW5833" s="15"/>
      <c r="AX5833" s="15"/>
      <c r="AY5833" s="15"/>
      <c r="AZ5833" s="10"/>
      <c r="BA5833" s="10"/>
    </row>
    <row r="5834" spans="1:53" ht="15" customHeight="1" x14ac:dyDescent="0.2">
      <c r="A5834" s="1"/>
      <c r="B5834" s="16">
        <v>4</v>
      </c>
      <c r="C5834" s="293" t="s">
        <v>557</v>
      </c>
      <c r="D5834" s="18"/>
      <c r="E5834" s="14"/>
      <c r="F5834" s="14"/>
      <c r="G5834" s="14"/>
      <c r="H5834" s="14"/>
      <c r="I5834" s="14"/>
      <c r="J5834" s="14"/>
      <c r="K5834" s="14">
        <v>1</v>
      </c>
      <c r="L5834" s="14"/>
      <c r="M5834" s="14"/>
      <c r="N5834" s="14"/>
      <c r="O5834" s="14"/>
      <c r="P5834" s="14"/>
      <c r="Q5834" s="14"/>
      <c r="R5834" s="4"/>
      <c r="S5834" s="4"/>
      <c r="T5834" s="4"/>
      <c r="U5834" s="4"/>
      <c r="V5834" s="4"/>
      <c r="W5834" s="4"/>
      <c r="X5834" s="4"/>
      <c r="Y5834" s="4"/>
      <c r="Z5834" s="4"/>
      <c r="AA5834" s="4"/>
      <c r="AB5834" s="8"/>
      <c r="AC5834" s="8"/>
      <c r="AD5834" s="8"/>
      <c r="AE5834" s="8"/>
      <c r="AF5834" s="8"/>
      <c r="AG5834" s="8"/>
      <c r="AH5834" s="8"/>
      <c r="AI5834" s="8"/>
      <c r="AJ5834" s="8"/>
      <c r="AK5834" s="8"/>
      <c r="AL5834" s="8"/>
      <c r="AM5834" s="8"/>
      <c r="AN5834" s="8"/>
      <c r="AO5834" s="8"/>
      <c r="AP5834" s="15"/>
      <c r="AQ5834" s="15"/>
      <c r="AR5834" s="15"/>
      <c r="AS5834" s="15"/>
      <c r="AT5834" s="15"/>
      <c r="AU5834" s="15"/>
      <c r="AV5834" s="15"/>
      <c r="AW5834" s="15"/>
      <c r="AX5834" s="15"/>
      <c r="AY5834" s="15"/>
      <c r="AZ5834" s="10"/>
      <c r="BA5834" s="10"/>
    </row>
    <row r="5835" spans="1:53" ht="15" customHeight="1" x14ac:dyDescent="0.2">
      <c r="A5835" s="1"/>
      <c r="B5835" s="21">
        <v>5</v>
      </c>
      <c r="C5835" s="293" t="s">
        <v>572</v>
      </c>
      <c r="D5835" s="18"/>
      <c r="E5835" s="14"/>
      <c r="F5835" s="14">
        <v>5</v>
      </c>
      <c r="G5835" s="14"/>
      <c r="H5835" s="14"/>
      <c r="I5835" s="14"/>
      <c r="J5835" s="14"/>
      <c r="K5835" s="14"/>
      <c r="L5835" s="14"/>
      <c r="M5835" s="14"/>
      <c r="N5835" s="14"/>
      <c r="O5835" s="14"/>
      <c r="P5835" s="14"/>
      <c r="Q5835" s="14"/>
      <c r="R5835" s="4"/>
      <c r="S5835" s="4"/>
      <c r="T5835" s="4"/>
      <c r="U5835" s="4"/>
      <c r="V5835" s="4"/>
      <c r="W5835" s="4"/>
      <c r="X5835" s="4"/>
      <c r="Y5835" s="4"/>
      <c r="Z5835" s="4"/>
      <c r="AA5835" s="4"/>
      <c r="AB5835" s="8"/>
      <c r="AC5835" s="8"/>
      <c r="AD5835" s="8"/>
      <c r="AE5835" s="8"/>
      <c r="AF5835" s="8"/>
      <c r="AG5835" s="8"/>
      <c r="AH5835" s="8"/>
      <c r="AI5835" s="8"/>
      <c r="AJ5835" s="8"/>
      <c r="AK5835" s="8"/>
      <c r="AL5835" s="8"/>
      <c r="AM5835" s="8"/>
      <c r="AN5835" s="8"/>
      <c r="AO5835" s="8"/>
      <c r="AP5835" s="15"/>
      <c r="AQ5835" s="15"/>
      <c r="AR5835" s="15"/>
      <c r="AS5835" s="15"/>
      <c r="AT5835" s="15"/>
      <c r="AU5835" s="15"/>
      <c r="AV5835" s="15"/>
      <c r="AW5835" s="15"/>
      <c r="AX5835" s="15"/>
      <c r="AY5835" s="15"/>
      <c r="AZ5835" s="10"/>
      <c r="BA5835" s="10"/>
    </row>
    <row r="5836" spans="1:53" ht="15" customHeight="1" x14ac:dyDescent="0.2">
      <c r="A5836" s="22"/>
      <c r="B5836" s="23">
        <v>6</v>
      </c>
      <c r="C5836" s="293" t="s">
        <v>573</v>
      </c>
      <c r="D5836" s="18">
        <v>12</v>
      </c>
      <c r="E5836" s="14">
        <v>12</v>
      </c>
      <c r="F5836" s="14">
        <v>10</v>
      </c>
      <c r="G5836" s="14"/>
      <c r="H5836" s="14"/>
      <c r="I5836" s="14"/>
      <c r="J5836" s="14"/>
      <c r="K5836" s="14"/>
      <c r="L5836" s="14"/>
      <c r="M5836" s="14"/>
      <c r="N5836" s="14"/>
      <c r="O5836" s="14"/>
      <c r="P5836" s="14"/>
      <c r="Q5836" s="14"/>
      <c r="R5836" s="4"/>
      <c r="S5836" s="4"/>
      <c r="T5836" s="4"/>
      <c r="U5836" s="4"/>
      <c r="V5836" s="4"/>
      <c r="W5836" s="4"/>
      <c r="X5836" s="4"/>
      <c r="Y5836" s="4"/>
      <c r="Z5836" s="4"/>
      <c r="AA5836" s="4"/>
      <c r="AB5836" s="8"/>
      <c r="AC5836" s="8"/>
      <c r="AD5836" s="8"/>
      <c r="AE5836" s="8"/>
      <c r="AF5836" s="8"/>
      <c r="AG5836" s="8"/>
      <c r="AH5836" s="8"/>
      <c r="AI5836" s="8"/>
      <c r="AJ5836" s="8"/>
      <c r="AK5836" s="8"/>
      <c r="AL5836" s="8"/>
      <c r="AM5836" s="8"/>
      <c r="AN5836" s="8"/>
      <c r="AO5836" s="8"/>
      <c r="AP5836" s="15"/>
      <c r="AQ5836" s="15"/>
      <c r="AR5836" s="15"/>
      <c r="AS5836" s="15"/>
      <c r="AT5836" s="15"/>
      <c r="AU5836" s="15"/>
      <c r="AV5836" s="15"/>
      <c r="AW5836" s="15"/>
      <c r="AX5836" s="15"/>
      <c r="AY5836" s="15"/>
      <c r="AZ5836" s="10"/>
      <c r="BA5836" s="10"/>
    </row>
    <row r="5837" spans="1:53" ht="15" customHeight="1" x14ac:dyDescent="0.2">
      <c r="A5837" s="24"/>
      <c r="B5837" s="25"/>
      <c r="C5837" s="303" t="s">
        <v>535</v>
      </c>
      <c r="D5837" s="18"/>
      <c r="E5837" s="14"/>
      <c r="F5837" s="14"/>
      <c r="G5837" s="14"/>
      <c r="H5837" s="14"/>
      <c r="I5837" s="14"/>
      <c r="J5837" s="14"/>
      <c r="K5837" s="14"/>
      <c r="L5837" s="14"/>
      <c r="M5837" s="14"/>
      <c r="N5837" s="14"/>
      <c r="O5837" s="14"/>
      <c r="P5837" s="14"/>
      <c r="Q5837" s="14"/>
      <c r="R5837" s="4"/>
      <c r="S5837" s="4"/>
      <c r="T5837" s="4"/>
      <c r="U5837" s="4"/>
      <c r="V5837" s="4"/>
      <c r="W5837" s="4"/>
      <c r="X5837" s="4"/>
      <c r="Y5837" s="4"/>
      <c r="Z5837" s="4"/>
      <c r="AA5837" s="4"/>
      <c r="AB5837" s="8"/>
      <c r="AC5837" s="8"/>
      <c r="AD5837" s="8"/>
      <c r="AE5837" s="8"/>
      <c r="AF5837" s="8"/>
      <c r="AG5837" s="8"/>
      <c r="AH5837" s="8"/>
      <c r="AI5837" s="8"/>
      <c r="AJ5837" s="8"/>
      <c r="AK5837" s="8"/>
      <c r="AL5837" s="8"/>
      <c r="AM5837" s="8"/>
      <c r="AN5837" s="8"/>
      <c r="AO5837" s="8"/>
      <c r="AP5837" s="15"/>
      <c r="AQ5837" s="15"/>
      <c r="AR5837" s="15"/>
      <c r="AS5837" s="15"/>
      <c r="AT5837" s="15"/>
      <c r="AU5837" s="9"/>
      <c r="AV5837" s="15"/>
      <c r="AW5837" s="15"/>
      <c r="AX5837" s="15"/>
      <c r="AY5837" s="15"/>
      <c r="AZ5837" s="10"/>
      <c r="BA5837" s="10"/>
    </row>
    <row r="5838" spans="1:53" ht="15" customHeight="1" x14ac:dyDescent="0.2">
      <c r="A5838" s="1" t="s">
        <v>590</v>
      </c>
      <c r="B5838" s="24"/>
      <c r="C5838" s="293" t="s">
        <v>588</v>
      </c>
      <c r="D5838" s="18"/>
      <c r="E5838" s="14"/>
      <c r="F5838" s="14"/>
      <c r="G5838" s="14"/>
      <c r="H5838" s="14"/>
      <c r="I5838" s="14"/>
      <c r="J5838" s="14"/>
      <c r="K5838" s="14"/>
      <c r="L5838" s="14"/>
      <c r="M5838" s="14"/>
      <c r="N5838" s="14"/>
      <c r="O5838" s="14"/>
      <c r="P5838" s="14"/>
      <c r="Q5838" s="14"/>
      <c r="R5838" s="4"/>
      <c r="S5838" s="4"/>
      <c r="T5838" s="4">
        <v>2</v>
      </c>
      <c r="U5838" s="4"/>
      <c r="V5838" s="4"/>
      <c r="W5838" s="4"/>
      <c r="X5838" s="4"/>
      <c r="Y5838" s="4"/>
      <c r="Z5838" s="4"/>
      <c r="AA5838" s="4"/>
      <c r="AB5838" s="8"/>
      <c r="AC5838" s="8"/>
      <c r="AD5838" s="8"/>
      <c r="AE5838" s="8"/>
      <c r="AF5838" s="8"/>
      <c r="AG5838" s="8"/>
      <c r="AH5838" s="8"/>
      <c r="AI5838" s="8"/>
      <c r="AJ5838" s="8"/>
      <c r="AK5838" s="8"/>
      <c r="AL5838" s="8"/>
      <c r="AM5838" s="8"/>
      <c r="AN5838" s="8"/>
      <c r="AO5838" s="8"/>
      <c r="AP5838" s="15"/>
      <c r="AQ5838" s="15"/>
      <c r="AR5838" s="15"/>
      <c r="AS5838" s="15"/>
      <c r="AT5838" s="15"/>
      <c r="AU5838" s="15"/>
      <c r="AV5838" s="15"/>
      <c r="AW5838" s="15"/>
      <c r="AX5838" s="15"/>
      <c r="AY5838" s="15"/>
      <c r="AZ5838" s="10"/>
      <c r="BA5838" s="10"/>
    </row>
    <row r="5839" spans="1:53" ht="15" customHeight="1" x14ac:dyDescent="0.2">
      <c r="A5839" s="1"/>
      <c r="B5839" s="26">
        <v>7</v>
      </c>
      <c r="C5839" s="303" t="s">
        <v>55</v>
      </c>
      <c r="D5839" s="18"/>
      <c r="E5839" s="14"/>
      <c r="F5839" s="14"/>
      <c r="G5839" s="14"/>
      <c r="H5839" s="14"/>
      <c r="I5839" s="14"/>
      <c r="J5839" s="14"/>
      <c r="K5839" s="14"/>
      <c r="L5839" s="14"/>
      <c r="M5839" s="14"/>
      <c r="N5839" s="14"/>
      <c r="O5839" s="14"/>
      <c r="P5839" s="14"/>
      <c r="Q5839" s="14"/>
      <c r="R5839" s="4"/>
      <c r="S5839" s="4"/>
      <c r="T5839" s="4"/>
      <c r="U5839" s="4"/>
      <c r="V5839" s="4"/>
      <c r="W5839" s="4"/>
      <c r="X5839" s="4"/>
      <c r="Y5839" s="4"/>
      <c r="Z5839" s="4"/>
      <c r="AA5839" s="4"/>
      <c r="AB5839" s="8"/>
      <c r="AC5839" s="8"/>
      <c r="AD5839" s="8"/>
      <c r="AE5839" s="8"/>
      <c r="AF5839" s="8"/>
      <c r="AG5839" s="8"/>
      <c r="AH5839" s="8"/>
      <c r="AI5839" s="8"/>
      <c r="AJ5839" s="8"/>
      <c r="AK5839" s="8"/>
      <c r="AL5839" s="8"/>
      <c r="AM5839" s="8"/>
      <c r="AN5839" s="8"/>
      <c r="AO5839" s="8"/>
      <c r="AP5839" s="15"/>
      <c r="AQ5839" s="15"/>
      <c r="AR5839" s="15"/>
      <c r="AS5839" s="15"/>
      <c r="AT5839" s="15"/>
      <c r="AU5839" s="15"/>
      <c r="AV5839" s="15"/>
      <c r="AW5839" s="15"/>
      <c r="AX5839" s="15"/>
      <c r="AY5839" s="15"/>
      <c r="AZ5839" s="10"/>
      <c r="BA5839" s="10"/>
    </row>
    <row r="5840" spans="1:53" ht="15" customHeight="1" x14ac:dyDescent="0.2">
      <c r="A5840" s="1"/>
      <c r="B5840" s="26">
        <v>8</v>
      </c>
      <c r="C5840" s="335"/>
      <c r="D5840" s="18"/>
      <c r="E5840" s="14"/>
      <c r="F5840" s="14"/>
      <c r="G5840" s="14"/>
      <c r="H5840" s="14"/>
      <c r="I5840" s="14"/>
      <c r="J5840" s="14"/>
      <c r="K5840" s="14"/>
      <c r="L5840" s="14"/>
      <c r="M5840" s="14"/>
      <c r="N5840" s="14"/>
      <c r="O5840" s="14"/>
      <c r="P5840" s="14"/>
      <c r="Q5840" s="14"/>
      <c r="R5840" s="4"/>
      <c r="S5840" s="4"/>
      <c r="T5840" s="4"/>
      <c r="U5840" s="4"/>
      <c r="V5840" s="4"/>
      <c r="W5840" s="4"/>
      <c r="X5840" s="4"/>
      <c r="Y5840" s="4"/>
      <c r="Z5840" s="4"/>
      <c r="AA5840" s="4"/>
      <c r="AB5840" s="8"/>
      <c r="AC5840" s="8"/>
      <c r="AD5840" s="8"/>
      <c r="AE5840" s="8"/>
      <c r="AF5840" s="8"/>
      <c r="AG5840" s="8"/>
      <c r="AH5840" s="8"/>
      <c r="AI5840" s="8"/>
      <c r="AJ5840" s="8"/>
      <c r="AK5840" s="8"/>
      <c r="AL5840" s="8"/>
      <c r="AM5840" s="8"/>
      <c r="AN5840" s="8"/>
      <c r="AO5840" s="8"/>
      <c r="AP5840" s="15"/>
      <c r="AQ5840" s="15"/>
      <c r="AR5840" s="15"/>
      <c r="AS5840" s="15"/>
      <c r="AT5840" s="15"/>
      <c r="AU5840" s="15"/>
      <c r="AV5840" s="15"/>
      <c r="AW5840" s="15"/>
      <c r="AX5840" s="15"/>
      <c r="AY5840" s="15"/>
      <c r="AZ5840" s="10"/>
      <c r="BA5840" s="10"/>
    </row>
    <row r="5841" spans="1:53" ht="15" customHeight="1" x14ac:dyDescent="0.2">
      <c r="A5841" s="1"/>
      <c r="B5841" s="26">
        <v>9</v>
      </c>
      <c r="C5841" s="303"/>
      <c r="D5841" s="18"/>
      <c r="E5841" s="14"/>
      <c r="F5841" s="14"/>
      <c r="G5841" s="14"/>
      <c r="H5841" s="14"/>
      <c r="I5841" s="14"/>
      <c r="J5841" s="14"/>
      <c r="K5841" s="14"/>
      <c r="L5841" s="14"/>
      <c r="M5841" s="14"/>
      <c r="N5841" s="14"/>
      <c r="O5841" s="14"/>
      <c r="P5841" s="14"/>
      <c r="Q5841" s="14"/>
      <c r="R5841" s="4"/>
      <c r="S5841" s="4"/>
      <c r="T5841" s="4"/>
      <c r="U5841" s="4"/>
      <c r="V5841" s="4"/>
      <c r="W5841" s="4"/>
      <c r="X5841" s="4"/>
      <c r="Y5841" s="4"/>
      <c r="Z5841" s="4"/>
      <c r="AA5841" s="4"/>
      <c r="AB5841" s="8"/>
      <c r="AC5841" s="8"/>
      <c r="AD5841" s="8"/>
      <c r="AE5841" s="8"/>
      <c r="AF5841" s="8"/>
      <c r="AG5841" s="8"/>
      <c r="AH5841" s="8"/>
      <c r="AI5841" s="8"/>
      <c r="AJ5841" s="8"/>
      <c r="AK5841" s="8"/>
      <c r="AL5841" s="8"/>
      <c r="AM5841" s="8"/>
      <c r="AN5841" s="8"/>
      <c r="AO5841" s="8"/>
      <c r="AP5841" s="15"/>
      <c r="AQ5841" s="15"/>
      <c r="AR5841" s="15"/>
      <c r="AS5841" s="15"/>
      <c r="AT5841" s="15"/>
      <c r="AU5841" s="15"/>
      <c r="AV5841" s="15"/>
      <c r="AW5841" s="15"/>
      <c r="AX5841" s="15"/>
      <c r="AY5841" s="15"/>
      <c r="AZ5841" s="10"/>
      <c r="BA5841" s="10"/>
    </row>
    <row r="5842" spans="1:53" ht="15" customHeight="1" x14ac:dyDescent="0.2">
      <c r="A5842" s="1"/>
      <c r="B5842" s="24"/>
      <c r="C5842" s="303"/>
      <c r="D5842" s="18"/>
      <c r="E5842" s="14"/>
      <c r="F5842" s="14"/>
      <c r="G5842" s="14"/>
      <c r="H5842" s="14"/>
      <c r="I5842" s="14"/>
      <c r="J5842" s="14"/>
      <c r="K5842" s="14"/>
      <c r="L5842" s="14"/>
      <c r="M5842" s="14"/>
      <c r="N5842" s="14"/>
      <c r="O5842" s="14"/>
      <c r="P5842" s="14"/>
      <c r="Q5842" s="14"/>
      <c r="R5842" s="4"/>
      <c r="S5842" s="4"/>
      <c r="T5842" s="4"/>
      <c r="U5842" s="4"/>
      <c r="V5842" s="4"/>
      <c r="W5842" s="4"/>
      <c r="X5842" s="4"/>
      <c r="Y5842" s="4"/>
      <c r="Z5842" s="4"/>
      <c r="AA5842" s="4"/>
      <c r="AB5842" s="8"/>
      <c r="AC5842" s="28"/>
      <c r="AD5842" s="8"/>
      <c r="AE5842" s="8"/>
      <c r="AF5842" s="8"/>
      <c r="AG5842" s="8"/>
      <c r="AH5842" s="8"/>
      <c r="AI5842" s="8"/>
      <c r="AJ5842" s="8"/>
      <c r="AK5842" s="8"/>
      <c r="AL5842" s="8"/>
      <c r="AM5842" s="8"/>
      <c r="AN5842" s="8"/>
      <c r="AO5842" s="8"/>
      <c r="AP5842" s="15"/>
      <c r="AQ5842" s="15"/>
      <c r="AR5842" s="15"/>
      <c r="AS5842" s="15"/>
      <c r="AT5842" s="15"/>
      <c r="AU5842" s="15"/>
      <c r="AV5842" s="15"/>
      <c r="AW5842" s="15"/>
      <c r="AX5842" s="15"/>
      <c r="AY5842" s="15"/>
      <c r="AZ5842" s="10"/>
      <c r="BA5842" s="10"/>
    </row>
    <row r="5843" spans="1:53" ht="15" customHeight="1" x14ac:dyDescent="0.2">
      <c r="A5843" s="22"/>
      <c r="B5843" s="29">
        <v>10</v>
      </c>
      <c r="C5843" s="303"/>
      <c r="D5843" s="18"/>
      <c r="E5843" s="14"/>
      <c r="F5843" s="14"/>
      <c r="G5843" s="14"/>
      <c r="H5843" s="14"/>
      <c r="I5843" s="14"/>
      <c r="J5843" s="14"/>
      <c r="K5843" s="14"/>
      <c r="L5843" s="14"/>
      <c r="M5843" s="14"/>
      <c r="N5843" s="14"/>
      <c r="O5843" s="14"/>
      <c r="P5843" s="14"/>
      <c r="Q5843" s="14"/>
      <c r="R5843" s="4"/>
      <c r="S5843" s="4"/>
      <c r="T5843" s="4"/>
      <c r="U5843" s="4"/>
      <c r="V5843" s="4"/>
      <c r="W5843" s="4"/>
      <c r="X5843" s="4"/>
      <c r="Y5843" s="4"/>
      <c r="Z5843" s="4"/>
      <c r="AA5843" s="4"/>
      <c r="AB5843" s="8"/>
      <c r="AC5843" s="8"/>
      <c r="AD5843" s="8"/>
      <c r="AE5843" s="8"/>
      <c r="AF5843" s="8"/>
      <c r="AG5843" s="8"/>
      <c r="AH5843" s="8"/>
      <c r="AI5843" s="8"/>
      <c r="AJ5843" s="8"/>
      <c r="AK5843" s="8"/>
      <c r="AL5843" s="8"/>
      <c r="AM5843" s="8"/>
      <c r="AN5843" s="8"/>
      <c r="AO5843" s="8"/>
      <c r="AP5843" s="15"/>
      <c r="AQ5843" s="15"/>
      <c r="AR5843" s="15"/>
      <c r="AS5843" s="15"/>
      <c r="AT5843" s="15"/>
      <c r="AU5843" s="15"/>
      <c r="AV5843" s="15"/>
      <c r="AW5843" s="15"/>
      <c r="AX5843" s="15"/>
      <c r="AY5843" s="15"/>
      <c r="AZ5843" s="10"/>
      <c r="BA5843" s="10"/>
    </row>
    <row r="5844" spans="1:53" ht="15" customHeight="1" x14ac:dyDescent="0.2">
      <c r="A5844" s="1"/>
      <c r="B5844" s="30">
        <v>11</v>
      </c>
      <c r="C5844" s="303"/>
      <c r="D5844" s="18"/>
      <c r="E5844" s="14"/>
      <c r="F5844" s="14"/>
      <c r="G5844" s="14"/>
      <c r="H5844" s="14"/>
      <c r="I5844" s="14"/>
      <c r="J5844" s="14"/>
      <c r="K5844" s="14"/>
      <c r="L5844" s="14"/>
      <c r="M5844" s="14"/>
      <c r="N5844" s="14"/>
      <c r="O5844" s="14"/>
      <c r="P5844" s="14"/>
      <c r="Q5844" s="14"/>
      <c r="R5844" s="4"/>
      <c r="S5844" s="4"/>
      <c r="T5844" s="4"/>
      <c r="U5844" s="4"/>
      <c r="V5844" s="4"/>
      <c r="W5844" s="4"/>
      <c r="X5844" s="4"/>
      <c r="Y5844" s="4"/>
      <c r="Z5844" s="4"/>
      <c r="AA5844" s="4"/>
      <c r="AB5844" s="8"/>
      <c r="AC5844" s="8"/>
      <c r="AD5844" s="8"/>
      <c r="AE5844" s="8"/>
      <c r="AF5844" s="8"/>
      <c r="AG5844" s="8"/>
      <c r="AH5844" s="8"/>
      <c r="AI5844" s="8"/>
      <c r="AJ5844" s="8"/>
      <c r="AK5844" s="8"/>
      <c r="AL5844" s="8"/>
      <c r="AM5844" s="8"/>
      <c r="AN5844" s="8"/>
      <c r="AO5844" s="8"/>
      <c r="AP5844" s="15"/>
      <c r="AQ5844" s="15"/>
      <c r="AR5844" s="15"/>
      <c r="AS5844" s="15"/>
      <c r="AT5844" s="15"/>
      <c r="AU5844" s="15"/>
      <c r="AV5844" s="15"/>
      <c r="AW5844" s="15"/>
      <c r="AX5844" s="15"/>
      <c r="AY5844" s="15"/>
      <c r="AZ5844" s="10"/>
      <c r="BA5844" s="10"/>
    </row>
    <row r="5845" spans="1:53" ht="15" customHeight="1" x14ac:dyDescent="0.2">
      <c r="A5845" s="1"/>
      <c r="B5845" s="31">
        <v>12</v>
      </c>
      <c r="C5845" s="303"/>
      <c r="D5845" s="18"/>
      <c r="E5845" s="14"/>
      <c r="F5845" s="14"/>
      <c r="G5845" s="14"/>
      <c r="H5845" s="14"/>
      <c r="I5845" s="14"/>
      <c r="J5845" s="14"/>
      <c r="K5845" s="14"/>
      <c r="L5845" s="14"/>
      <c r="M5845" s="14"/>
      <c r="N5845" s="14"/>
      <c r="O5845" s="14"/>
      <c r="P5845" s="14"/>
      <c r="Q5845" s="14"/>
      <c r="R5845" s="4"/>
      <c r="S5845" s="4"/>
      <c r="T5845" s="4"/>
      <c r="U5845" s="4"/>
      <c r="V5845" s="4"/>
      <c r="W5845" s="4"/>
      <c r="X5845" s="4"/>
      <c r="Y5845" s="4"/>
      <c r="Z5845" s="4"/>
      <c r="AA5845" s="4"/>
      <c r="AB5845" s="8"/>
      <c r="AC5845" s="8"/>
      <c r="AD5845" s="8"/>
      <c r="AE5845" s="8"/>
      <c r="AF5845" s="8"/>
      <c r="AG5845" s="8"/>
      <c r="AH5845" s="8"/>
      <c r="AI5845" s="8"/>
      <c r="AJ5845" s="8"/>
      <c r="AK5845" s="8"/>
      <c r="AL5845" s="8"/>
      <c r="AM5845" s="8"/>
      <c r="AN5845" s="8"/>
      <c r="AO5845" s="8"/>
      <c r="AP5845" s="15"/>
      <c r="AQ5845" s="15"/>
      <c r="AR5845" s="15"/>
      <c r="AS5845" s="15"/>
      <c r="AT5845" s="9"/>
      <c r="AU5845" s="15"/>
      <c r="AV5845" s="15"/>
      <c r="AW5845" s="15"/>
      <c r="AX5845" s="15"/>
      <c r="AY5845" s="15"/>
      <c r="AZ5845" s="10"/>
      <c r="BA5845" s="10"/>
    </row>
    <row r="5846" spans="1:53" ht="15" customHeight="1" x14ac:dyDescent="0.2">
      <c r="A5846" s="1"/>
      <c r="B5846" s="31">
        <v>13</v>
      </c>
      <c r="C5846" s="303" t="s">
        <v>61</v>
      </c>
      <c r="D5846" s="18"/>
      <c r="E5846" s="14"/>
      <c r="F5846" s="14"/>
      <c r="G5846" s="14"/>
      <c r="H5846" s="14"/>
      <c r="I5846" s="14"/>
      <c r="J5846" s="14"/>
      <c r="K5846" s="14"/>
      <c r="L5846" s="14"/>
      <c r="M5846" s="14"/>
      <c r="N5846" s="14"/>
      <c r="O5846" s="14"/>
      <c r="P5846" s="14"/>
      <c r="Q5846" s="14"/>
      <c r="R5846" s="4"/>
      <c r="S5846" s="4"/>
      <c r="T5846" s="4"/>
      <c r="U5846" s="4"/>
      <c r="V5846" s="4"/>
      <c r="W5846" s="4"/>
      <c r="X5846" s="4"/>
      <c r="Y5846" s="4"/>
      <c r="Z5846" s="4"/>
      <c r="AA5846" s="4"/>
      <c r="AB5846" s="8"/>
      <c r="AC5846" s="8"/>
      <c r="AD5846" s="8"/>
      <c r="AE5846" s="8"/>
      <c r="AF5846" s="8"/>
      <c r="AG5846" s="8"/>
      <c r="AH5846" s="8"/>
      <c r="AI5846" s="8"/>
      <c r="AJ5846" s="8"/>
      <c r="AK5846" s="8"/>
      <c r="AL5846" s="8"/>
      <c r="AM5846" s="8"/>
      <c r="AN5846" s="8"/>
      <c r="AO5846" s="8"/>
      <c r="AP5846" s="15"/>
      <c r="AQ5846" s="15"/>
      <c r="AR5846" s="15"/>
      <c r="AS5846" s="15"/>
      <c r="AT5846" s="15"/>
      <c r="AU5846" s="15"/>
      <c r="AV5846" s="15"/>
      <c r="AW5846" s="15"/>
      <c r="AX5846" s="15"/>
      <c r="AY5846" s="15"/>
      <c r="AZ5846" s="10"/>
      <c r="BA5846" s="10"/>
    </row>
    <row r="5847" spans="1:53" ht="15" customHeight="1" x14ac:dyDescent="0.2">
      <c r="A5847" s="1"/>
      <c r="B5847" s="31">
        <v>14</v>
      </c>
      <c r="C5847" s="293" t="s">
        <v>62</v>
      </c>
      <c r="D5847" s="18"/>
      <c r="E5847" s="14"/>
      <c r="F5847" s="14"/>
      <c r="G5847" s="14"/>
      <c r="H5847" s="14"/>
      <c r="I5847" s="14"/>
      <c r="J5847" s="14"/>
      <c r="K5847" s="14"/>
      <c r="L5847" s="14"/>
      <c r="M5847" s="14"/>
      <c r="N5847" s="14"/>
      <c r="O5847" s="14"/>
      <c r="P5847" s="14"/>
      <c r="Q5847" s="14"/>
      <c r="R5847" s="4"/>
      <c r="S5847" s="4"/>
      <c r="T5847" s="4"/>
      <c r="U5847" s="4"/>
      <c r="V5847" s="4"/>
      <c r="W5847" s="4"/>
      <c r="X5847" s="4"/>
      <c r="Y5847" s="4"/>
      <c r="Z5847" s="4"/>
      <c r="AA5847" s="4"/>
      <c r="AB5847" s="8">
        <v>10</v>
      </c>
      <c r="AC5847" s="8"/>
      <c r="AD5847" s="8"/>
      <c r="AE5847" s="8"/>
      <c r="AF5847" s="8"/>
      <c r="AG5847" s="8"/>
      <c r="AH5847" s="8"/>
      <c r="AI5847" s="8"/>
      <c r="AJ5847" s="8"/>
      <c r="AK5847" s="8"/>
      <c r="AL5847" s="8"/>
      <c r="AM5847" s="8"/>
      <c r="AN5847" s="8"/>
      <c r="AO5847" s="8"/>
      <c r="AP5847" s="15"/>
      <c r="AQ5847" s="15"/>
      <c r="AR5847" s="15"/>
      <c r="AS5847" s="15"/>
      <c r="AT5847" s="15"/>
      <c r="AU5847" s="15"/>
      <c r="AV5847" s="15"/>
      <c r="AW5847" s="15"/>
      <c r="AX5847" s="15"/>
      <c r="AY5847" s="15"/>
      <c r="AZ5847" s="10"/>
      <c r="BA5847" s="10"/>
    </row>
    <row r="5848" spans="1:53" ht="15" customHeight="1" x14ac:dyDescent="0.2">
      <c r="A5848" s="1"/>
      <c r="B5848" s="31">
        <v>15</v>
      </c>
      <c r="C5848" s="293" t="s">
        <v>63</v>
      </c>
      <c r="D5848" s="18"/>
      <c r="E5848" s="14"/>
      <c r="F5848" s="14"/>
      <c r="G5848" s="14"/>
      <c r="H5848" s="14"/>
      <c r="I5848" s="14"/>
      <c r="J5848" s="14"/>
      <c r="K5848" s="14">
        <v>1</v>
      </c>
      <c r="L5848" s="14"/>
      <c r="M5848" s="14"/>
      <c r="N5848" s="14"/>
      <c r="O5848" s="14"/>
      <c r="P5848" s="14"/>
      <c r="Q5848" s="14"/>
      <c r="R5848" s="4"/>
      <c r="S5848" s="4"/>
      <c r="T5848" s="4"/>
      <c r="U5848" s="4"/>
      <c r="V5848" s="4"/>
      <c r="W5848" s="4"/>
      <c r="X5848" s="4"/>
      <c r="Y5848" s="4"/>
      <c r="Z5848" s="4"/>
      <c r="AA5848" s="4"/>
      <c r="AB5848" s="8">
        <v>8</v>
      </c>
      <c r="AC5848" s="8"/>
      <c r="AD5848" s="8"/>
      <c r="AE5848" s="8"/>
      <c r="AF5848" s="8"/>
      <c r="AG5848" s="8">
        <v>2</v>
      </c>
      <c r="AH5848" s="8"/>
      <c r="AI5848" s="8"/>
      <c r="AJ5848" s="8"/>
      <c r="AK5848" s="8"/>
      <c r="AL5848" s="8"/>
      <c r="AM5848" s="8"/>
      <c r="AN5848" s="8"/>
      <c r="AO5848" s="8"/>
      <c r="AP5848" s="15"/>
      <c r="AQ5848" s="15"/>
      <c r="AR5848" s="15"/>
      <c r="AS5848" s="15"/>
      <c r="AT5848" s="15"/>
      <c r="AU5848" s="9"/>
      <c r="AV5848" s="15"/>
      <c r="AW5848" s="15"/>
      <c r="AX5848" s="15"/>
      <c r="AY5848" s="15"/>
      <c r="AZ5848" s="10"/>
      <c r="BA5848" s="10"/>
    </row>
    <row r="5849" spans="1:53" ht="15" customHeight="1" x14ac:dyDescent="0.2">
      <c r="A5849" s="1"/>
      <c r="B5849" s="31">
        <v>16</v>
      </c>
      <c r="C5849" s="293" t="s">
        <v>64</v>
      </c>
      <c r="D5849" s="18"/>
      <c r="E5849" s="14"/>
      <c r="F5849" s="14"/>
      <c r="G5849" s="14"/>
      <c r="H5849" s="14">
        <v>3</v>
      </c>
      <c r="I5849" s="14"/>
      <c r="J5849" s="14"/>
      <c r="K5849" s="14"/>
      <c r="L5849" s="14"/>
      <c r="M5849" s="14"/>
      <c r="N5849" s="14"/>
      <c r="O5849" s="14"/>
      <c r="P5849" s="14"/>
      <c r="Q5849" s="14"/>
      <c r="R5849" s="4"/>
      <c r="S5849" s="4"/>
      <c r="T5849" s="4"/>
      <c r="U5849" s="4"/>
      <c r="V5849" s="4"/>
      <c r="W5849" s="4"/>
      <c r="X5849" s="4"/>
      <c r="Y5849" s="4"/>
      <c r="Z5849" s="4"/>
      <c r="AA5849" s="4"/>
      <c r="AB5849" s="8">
        <v>3</v>
      </c>
      <c r="AC5849" s="8"/>
      <c r="AD5849" s="8"/>
      <c r="AE5849" s="8"/>
      <c r="AF5849" s="8"/>
      <c r="AG5849" s="8">
        <v>1</v>
      </c>
      <c r="AH5849" s="8"/>
      <c r="AI5849" s="8"/>
      <c r="AJ5849" s="8"/>
      <c r="AK5849" s="8"/>
      <c r="AL5849" s="8"/>
      <c r="AM5849" s="8"/>
      <c r="AN5849" s="8"/>
      <c r="AO5849" s="8"/>
      <c r="AP5849" s="15"/>
      <c r="AQ5849" s="15"/>
      <c r="AR5849" s="15"/>
      <c r="AS5849" s="15"/>
      <c r="AT5849" s="15"/>
      <c r="AU5849" s="15"/>
      <c r="AV5849" s="15"/>
      <c r="AW5849" s="15"/>
      <c r="AX5849" s="15"/>
      <c r="AY5849" s="15"/>
      <c r="AZ5849" s="10"/>
      <c r="BA5849" s="10"/>
    </row>
    <row r="5850" spans="1:53" ht="15" customHeight="1" x14ac:dyDescent="0.2">
      <c r="A5850" s="1"/>
      <c r="B5850" s="31">
        <v>17</v>
      </c>
      <c r="C5850" s="293" t="s">
        <v>65</v>
      </c>
      <c r="D5850" s="18">
        <v>4</v>
      </c>
      <c r="E5850" s="14">
        <v>4</v>
      </c>
      <c r="F5850" s="14">
        <v>2</v>
      </c>
      <c r="G5850" s="14"/>
      <c r="H5850" s="14"/>
      <c r="I5850" s="14"/>
      <c r="J5850" s="14"/>
      <c r="K5850" s="14"/>
      <c r="L5850" s="14"/>
      <c r="M5850" s="14"/>
      <c r="N5850" s="14"/>
      <c r="O5850" s="14"/>
      <c r="P5850" s="14"/>
      <c r="Q5850" s="14"/>
      <c r="R5850" s="4"/>
      <c r="S5850" s="4"/>
      <c r="T5850" s="4"/>
      <c r="U5850" s="4"/>
      <c r="V5850" s="4"/>
      <c r="W5850" s="4"/>
      <c r="X5850" s="4"/>
      <c r="Y5850" s="4"/>
      <c r="Z5850" s="4"/>
      <c r="AA5850" s="4"/>
      <c r="AB5850" s="8"/>
      <c r="AC5850" s="8"/>
      <c r="AD5850" s="8"/>
      <c r="AE5850" s="8"/>
      <c r="AF5850" s="8"/>
      <c r="AG5850" s="8"/>
      <c r="AH5850" s="8"/>
      <c r="AI5850" s="8"/>
      <c r="AJ5850" s="8"/>
      <c r="AK5850" s="8">
        <v>2</v>
      </c>
      <c r="AL5850" s="8">
        <v>2</v>
      </c>
      <c r="AM5850" s="8"/>
      <c r="AN5850" s="8"/>
      <c r="AO5850" s="8">
        <v>2</v>
      </c>
      <c r="AP5850" s="15"/>
      <c r="AQ5850" s="15"/>
      <c r="AR5850" s="15"/>
      <c r="AS5850" s="15"/>
      <c r="AT5850" s="15"/>
      <c r="AU5850" s="15"/>
      <c r="AV5850" s="15"/>
      <c r="AW5850" s="15"/>
      <c r="AX5850" s="15"/>
      <c r="AY5850" s="15"/>
      <c r="AZ5850" s="10"/>
      <c r="BA5850" s="10"/>
    </row>
    <row r="5851" spans="1:53" ht="15" customHeight="1" x14ac:dyDescent="0.2">
      <c r="B5851" s="31">
        <v>18</v>
      </c>
      <c r="C5851" s="303" t="s">
        <v>66</v>
      </c>
      <c r="D5851" s="18"/>
      <c r="E5851" s="14"/>
      <c r="F5851" s="14"/>
      <c r="G5851" s="14"/>
      <c r="H5851" s="14"/>
      <c r="I5851" s="14"/>
      <c r="J5851" s="14"/>
      <c r="K5851" s="32"/>
      <c r="L5851" s="14"/>
      <c r="M5851" s="14"/>
      <c r="N5851" s="14"/>
      <c r="O5851" s="14"/>
      <c r="P5851" s="14"/>
      <c r="Q5851" s="14"/>
      <c r="R5851" s="4"/>
      <c r="S5851" s="4"/>
      <c r="T5851" s="4"/>
      <c r="U5851" s="4"/>
      <c r="V5851" s="4"/>
      <c r="W5851" s="4"/>
      <c r="X5851" s="4"/>
      <c r="Y5851" s="4"/>
      <c r="Z5851" s="4"/>
      <c r="AA5851" s="4"/>
      <c r="AB5851" s="8"/>
      <c r="AC5851" s="8"/>
      <c r="AD5851" s="8"/>
      <c r="AE5851" s="8"/>
      <c r="AF5851" s="8"/>
      <c r="AG5851" s="8"/>
      <c r="AH5851" s="8"/>
      <c r="AI5851" s="8"/>
      <c r="AJ5851" s="8"/>
      <c r="AK5851" s="8"/>
      <c r="AL5851" s="8"/>
      <c r="AM5851" s="8"/>
      <c r="AN5851" s="8"/>
      <c r="AO5851" s="8"/>
      <c r="AP5851" s="15"/>
      <c r="AQ5851" s="15"/>
      <c r="AR5851" s="15"/>
      <c r="AS5851" s="15"/>
      <c r="AT5851" s="15"/>
      <c r="AU5851" s="15"/>
      <c r="AV5851" s="15"/>
      <c r="AW5851" s="15"/>
      <c r="AX5851" s="15"/>
      <c r="AY5851" s="15"/>
      <c r="AZ5851" s="10"/>
      <c r="BA5851" s="10"/>
    </row>
    <row r="5852" spans="1:53" ht="15" customHeight="1" x14ac:dyDescent="0.2">
      <c r="A5852" s="329"/>
      <c r="B5852" s="31">
        <v>19</v>
      </c>
      <c r="C5852" s="303" t="s">
        <v>68</v>
      </c>
      <c r="D5852" s="18"/>
      <c r="E5852" s="14"/>
      <c r="F5852" s="14"/>
      <c r="G5852" s="14"/>
      <c r="H5852" s="14"/>
      <c r="I5852" s="14"/>
      <c r="J5852" s="14"/>
      <c r="K5852" s="14"/>
      <c r="L5852" s="14"/>
      <c r="M5852" s="14"/>
      <c r="N5852" s="14"/>
      <c r="O5852" s="14"/>
      <c r="P5852" s="14"/>
      <c r="Q5852" s="14"/>
      <c r="R5852" s="4"/>
      <c r="S5852" s="4"/>
      <c r="T5852" s="4"/>
      <c r="U5852" s="4"/>
      <c r="V5852" s="4"/>
      <c r="W5852" s="4"/>
      <c r="X5852" s="4"/>
      <c r="Y5852" s="4"/>
      <c r="Z5852" s="4"/>
      <c r="AA5852" s="4"/>
      <c r="AB5852" s="8"/>
      <c r="AC5852" s="8"/>
      <c r="AD5852" s="8"/>
      <c r="AE5852" s="8"/>
      <c r="AF5852" s="8"/>
      <c r="AG5852" s="8"/>
      <c r="AH5852" s="8"/>
      <c r="AI5852" s="34"/>
      <c r="AJ5852" s="8"/>
      <c r="AK5852" s="8"/>
      <c r="AL5852" s="8"/>
      <c r="AM5852" s="8"/>
      <c r="AN5852" s="8"/>
      <c r="AO5852" s="8"/>
      <c r="AP5852" s="15"/>
      <c r="AQ5852" s="15"/>
      <c r="AR5852" s="15"/>
      <c r="AS5852" s="15"/>
      <c r="AT5852" s="15"/>
      <c r="AU5852" s="15"/>
      <c r="AV5852" s="15"/>
      <c r="AW5852" s="15"/>
      <c r="AX5852" s="15"/>
      <c r="AY5852" s="15"/>
      <c r="AZ5852" s="10"/>
      <c r="BA5852" s="10"/>
    </row>
    <row r="5853" spans="1:53" ht="15" customHeight="1" x14ac:dyDescent="0.2">
      <c r="A5853" s="1"/>
      <c r="B5853" s="31">
        <v>20</v>
      </c>
      <c r="C5853" s="293" t="s">
        <v>69</v>
      </c>
      <c r="D5853" s="35"/>
      <c r="E5853" s="14"/>
      <c r="F5853" s="14"/>
      <c r="G5853" s="14"/>
      <c r="H5853" s="14"/>
      <c r="I5853" s="14"/>
      <c r="J5853" s="14"/>
      <c r="K5853" s="14">
        <v>1</v>
      </c>
      <c r="L5853" s="14"/>
      <c r="M5853" s="14"/>
      <c r="N5853" s="14"/>
      <c r="O5853" s="14"/>
      <c r="P5853" s="14"/>
      <c r="Q5853" s="14"/>
      <c r="R5853" s="4"/>
      <c r="S5853" s="4"/>
      <c r="T5853" s="4"/>
      <c r="U5853" s="4"/>
      <c r="V5853" s="4"/>
      <c r="W5853" s="4"/>
      <c r="X5853" s="4"/>
      <c r="Y5853" s="4"/>
      <c r="Z5853" s="4"/>
      <c r="AA5853" s="4"/>
      <c r="AB5853" s="8"/>
      <c r="AC5853" s="8"/>
      <c r="AD5853" s="8"/>
      <c r="AE5853" s="8"/>
      <c r="AF5853" s="8"/>
      <c r="AG5853" s="8"/>
      <c r="AH5853" s="8"/>
      <c r="AI5853" s="8"/>
      <c r="AJ5853" s="8">
        <v>1</v>
      </c>
      <c r="AK5853" s="8"/>
      <c r="AL5853" s="8"/>
      <c r="AM5853" s="8"/>
      <c r="AN5853" s="8"/>
      <c r="AO5853" s="8"/>
      <c r="AP5853" s="15"/>
      <c r="AQ5853" s="15"/>
      <c r="AR5853" s="15"/>
      <c r="AS5853" s="15"/>
      <c r="AT5853" s="15"/>
      <c r="AU5853" s="15"/>
      <c r="AV5853" s="15"/>
      <c r="AW5853" s="15"/>
      <c r="AX5853" s="15"/>
      <c r="AY5853" s="15"/>
      <c r="AZ5853" s="10"/>
      <c r="BA5853" s="10"/>
    </row>
    <row r="5854" spans="1:53" ht="15" customHeight="1" x14ac:dyDescent="0.2">
      <c r="A5854" s="1" t="s">
        <v>589</v>
      </c>
      <c r="B5854" s="31">
        <v>21</v>
      </c>
      <c r="C5854" s="293" t="s">
        <v>70</v>
      </c>
      <c r="D5854" s="18">
        <v>4</v>
      </c>
      <c r="E5854" s="14">
        <v>3</v>
      </c>
      <c r="F5854" s="14">
        <v>3</v>
      </c>
      <c r="G5854" s="14"/>
      <c r="H5854" s="14"/>
      <c r="I5854" s="14"/>
      <c r="J5854" s="14"/>
      <c r="K5854" s="14"/>
      <c r="L5854" s="14"/>
      <c r="M5854" s="14"/>
      <c r="N5854" s="14"/>
      <c r="O5854" s="14"/>
      <c r="P5854" s="14"/>
      <c r="Q5854" s="14"/>
      <c r="R5854" s="4"/>
      <c r="S5854" s="4"/>
      <c r="T5854" s="4"/>
      <c r="U5854" s="4"/>
      <c r="V5854" s="4"/>
      <c r="W5854" s="4"/>
      <c r="X5854" s="4"/>
      <c r="Y5854" s="4"/>
      <c r="Z5854" s="4"/>
      <c r="AA5854" s="4"/>
      <c r="AB5854" s="8"/>
      <c r="AC5854" s="8"/>
      <c r="AD5854" s="8"/>
      <c r="AE5854" s="8"/>
      <c r="AF5854" s="8"/>
      <c r="AG5854" s="8"/>
      <c r="AH5854" s="8"/>
      <c r="AI5854" s="8"/>
      <c r="AJ5854" s="8">
        <v>2</v>
      </c>
      <c r="AK5854" s="8"/>
      <c r="AL5854" s="8"/>
      <c r="AM5854" s="8"/>
      <c r="AN5854" s="8"/>
      <c r="AO5854" s="8"/>
      <c r="AP5854" s="15"/>
      <c r="AQ5854" s="15"/>
      <c r="AR5854" s="15"/>
      <c r="AS5854" s="15"/>
      <c r="AT5854" s="15"/>
      <c r="AU5854" s="15"/>
      <c r="AV5854" s="15"/>
      <c r="AW5854" s="15"/>
      <c r="AX5854" s="15"/>
      <c r="AY5854" s="15"/>
      <c r="AZ5854" s="10"/>
      <c r="BA5854" s="10"/>
    </row>
    <row r="5855" spans="1:53" ht="15" customHeight="1" x14ac:dyDescent="0.2">
      <c r="A5855" s="1"/>
      <c r="B5855" s="31">
        <v>22</v>
      </c>
      <c r="C5855" s="303" t="s">
        <v>71</v>
      </c>
      <c r="D5855" s="18"/>
      <c r="E5855" s="14"/>
      <c r="F5855" s="14"/>
      <c r="G5855" s="14"/>
      <c r="H5855" s="14"/>
      <c r="I5855" s="14"/>
      <c r="J5855" s="14"/>
      <c r="K5855" s="14"/>
      <c r="L5855" s="14"/>
      <c r="M5855" s="14"/>
      <c r="N5855" s="14"/>
      <c r="O5855" s="14"/>
      <c r="P5855" s="14"/>
      <c r="Q5855" s="14"/>
      <c r="R5855" s="4"/>
      <c r="S5855" s="4"/>
      <c r="T5855" s="4"/>
      <c r="U5855" s="4"/>
      <c r="V5855" s="4"/>
      <c r="W5855" s="4"/>
      <c r="X5855" s="4"/>
      <c r="Y5855" s="4"/>
      <c r="Z5855" s="4"/>
      <c r="AA5855" s="4"/>
      <c r="AB5855" s="8"/>
      <c r="AC5855" s="8"/>
      <c r="AD5855" s="8"/>
      <c r="AE5855" s="8"/>
      <c r="AF5855" s="8"/>
      <c r="AG5855" s="8"/>
      <c r="AH5855" s="8"/>
      <c r="AI5855" s="8"/>
      <c r="AJ5855" s="8"/>
      <c r="AK5855" s="8"/>
      <c r="AL5855" s="8"/>
      <c r="AM5855" s="8"/>
      <c r="AN5855" s="8"/>
      <c r="AO5855" s="8"/>
      <c r="AP5855" s="15"/>
      <c r="AQ5855" s="15"/>
      <c r="AR5855" s="15"/>
      <c r="AS5855" s="15"/>
      <c r="AT5855" s="15"/>
      <c r="AU5855" s="15"/>
      <c r="AV5855" s="15"/>
      <c r="AW5855" s="15"/>
      <c r="AX5855" s="15"/>
      <c r="AY5855" s="15"/>
      <c r="AZ5855" s="10"/>
      <c r="BA5855" s="10"/>
    </row>
    <row r="5856" spans="1:53" ht="15" customHeight="1" x14ac:dyDescent="0.2">
      <c r="A5856" s="1"/>
      <c r="B5856" s="31">
        <v>23</v>
      </c>
      <c r="C5856" s="293" t="s">
        <v>72</v>
      </c>
      <c r="D5856" s="18">
        <v>2</v>
      </c>
      <c r="E5856" s="14"/>
      <c r="F5856" s="14"/>
      <c r="G5856" s="14"/>
      <c r="H5856" s="14"/>
      <c r="I5856" s="14"/>
      <c r="J5856" s="14"/>
      <c r="K5856" s="14"/>
      <c r="L5856" s="14">
        <v>2</v>
      </c>
      <c r="M5856" s="36"/>
      <c r="N5856" s="14"/>
      <c r="O5856" s="14"/>
      <c r="P5856" s="14"/>
      <c r="Q5856" s="14"/>
      <c r="R5856" s="4"/>
      <c r="S5856" s="4"/>
      <c r="T5856" s="4"/>
      <c r="U5856" s="4"/>
      <c r="V5856" s="4"/>
      <c r="W5856" s="4"/>
      <c r="X5856" s="4"/>
      <c r="Y5856" s="4"/>
      <c r="Z5856" s="4"/>
      <c r="AA5856" s="4"/>
      <c r="AB5856" s="8"/>
      <c r="AC5856" s="8"/>
      <c r="AD5856" s="8"/>
      <c r="AE5856" s="8"/>
      <c r="AF5856" s="8"/>
      <c r="AG5856" s="8"/>
      <c r="AH5856" s="8"/>
      <c r="AI5856" s="8"/>
      <c r="AJ5856" s="8"/>
      <c r="AK5856" s="8"/>
      <c r="AL5856" s="8"/>
      <c r="AM5856" s="8"/>
      <c r="AN5856" s="8"/>
      <c r="AO5856" s="8"/>
      <c r="AP5856" s="15"/>
      <c r="AQ5856" s="15"/>
      <c r="AR5856" s="15"/>
      <c r="AS5856" s="15"/>
      <c r="AT5856" s="15"/>
      <c r="AU5856" s="15"/>
      <c r="AV5856" s="15"/>
      <c r="AW5856" s="15"/>
      <c r="AX5856" s="15"/>
      <c r="AY5856" s="15"/>
      <c r="AZ5856" s="10"/>
      <c r="BA5856" s="10"/>
    </row>
    <row r="5857" spans="1:53" ht="15" customHeight="1" x14ac:dyDescent="0.2">
      <c r="A5857" s="1"/>
      <c r="B5857" s="31">
        <v>24</v>
      </c>
      <c r="C5857" s="293" t="s">
        <v>73</v>
      </c>
      <c r="D5857" s="18">
        <v>6</v>
      </c>
      <c r="E5857" s="14"/>
      <c r="F5857" s="14"/>
      <c r="G5857" s="14"/>
      <c r="H5857" s="14"/>
      <c r="I5857" s="14"/>
      <c r="J5857" s="14"/>
      <c r="K5857" s="14">
        <v>1</v>
      </c>
      <c r="L5857" s="14"/>
      <c r="M5857" s="14"/>
      <c r="N5857" s="14"/>
      <c r="O5857" s="14"/>
      <c r="P5857" s="14"/>
      <c r="Q5857" s="14"/>
      <c r="R5857" s="4"/>
      <c r="S5857" s="4"/>
      <c r="T5857" s="4"/>
      <c r="U5857" s="4">
        <v>1</v>
      </c>
      <c r="V5857" s="4"/>
      <c r="W5857" s="4"/>
      <c r="X5857" s="4"/>
      <c r="Y5857" s="4"/>
      <c r="Z5857" s="4"/>
      <c r="AA5857" s="4"/>
      <c r="AB5857" s="8">
        <v>4</v>
      </c>
      <c r="AC5857" s="8"/>
      <c r="AD5857" s="8"/>
      <c r="AE5857" s="8"/>
      <c r="AF5857" s="8"/>
      <c r="AG5857" s="8"/>
      <c r="AH5857" s="8"/>
      <c r="AI5857" s="8"/>
      <c r="AJ5857" s="8"/>
      <c r="AK5857" s="8"/>
      <c r="AL5857" s="8">
        <v>3</v>
      </c>
      <c r="AM5857" s="8"/>
      <c r="AN5857" s="8"/>
      <c r="AO5857" s="8"/>
      <c r="AP5857" s="15"/>
      <c r="AQ5857" s="15"/>
      <c r="AR5857" s="15"/>
      <c r="AS5857" s="15"/>
      <c r="AT5857" s="15"/>
      <c r="AU5857" s="15"/>
      <c r="AV5857" s="15"/>
      <c r="AW5857" s="15"/>
      <c r="AX5857" s="15"/>
      <c r="AY5857" s="15"/>
      <c r="AZ5857" s="10"/>
      <c r="BA5857" s="10"/>
    </row>
    <row r="5858" spans="1:53" ht="15" customHeight="1" x14ac:dyDescent="0.2">
      <c r="A5858" s="1"/>
      <c r="B5858" s="31">
        <v>25</v>
      </c>
      <c r="C5858" s="303" t="s">
        <v>74</v>
      </c>
      <c r="D5858" s="18"/>
      <c r="E5858" s="14"/>
      <c r="F5858" s="14"/>
      <c r="G5858" s="14"/>
      <c r="H5858" s="14"/>
      <c r="I5858" s="14"/>
      <c r="J5858" s="14"/>
      <c r="K5858" s="14"/>
      <c r="L5858" s="14"/>
      <c r="M5858" s="14"/>
      <c r="N5858" s="14"/>
      <c r="O5858" s="14"/>
      <c r="P5858" s="14"/>
      <c r="Q5858" s="14"/>
      <c r="R5858" s="4"/>
      <c r="S5858" s="4"/>
      <c r="T5858" s="4"/>
      <c r="U5858" s="4"/>
      <c r="V5858" s="4"/>
      <c r="W5858" s="4"/>
      <c r="X5858" s="4"/>
      <c r="Y5858" s="4"/>
      <c r="Z5858" s="4"/>
      <c r="AA5858" s="4"/>
      <c r="AB5858" s="8"/>
      <c r="AC5858" s="8"/>
      <c r="AD5858" s="8"/>
      <c r="AE5858" s="8"/>
      <c r="AF5858" s="8"/>
      <c r="AG5858" s="8"/>
      <c r="AH5858" s="8"/>
      <c r="AI5858" s="8"/>
      <c r="AJ5858" s="8"/>
      <c r="AK5858" s="8"/>
      <c r="AL5858" s="8"/>
      <c r="AM5858" s="8"/>
      <c r="AN5858" s="8"/>
      <c r="AO5858" s="8"/>
      <c r="AP5858" s="15"/>
      <c r="AQ5858" s="15"/>
      <c r="AR5858" s="15"/>
      <c r="AS5858" s="15"/>
      <c r="AT5858" s="15"/>
      <c r="AU5858" s="15"/>
      <c r="AV5858" s="15"/>
      <c r="AW5858" s="15"/>
      <c r="AX5858" s="15"/>
      <c r="AY5858" s="15"/>
      <c r="AZ5858" s="10"/>
      <c r="BA5858" s="10"/>
    </row>
    <row r="5859" spans="1:53" ht="15" customHeight="1" x14ac:dyDescent="0.2">
      <c r="A5859" s="1"/>
      <c r="B5859" s="31">
        <v>26</v>
      </c>
      <c r="C5859" s="303" t="s">
        <v>75</v>
      </c>
      <c r="D5859" s="18"/>
      <c r="E5859" s="14"/>
      <c r="F5859" s="14"/>
      <c r="G5859" s="14"/>
      <c r="H5859" s="14"/>
      <c r="I5859" s="14"/>
      <c r="J5859" s="14"/>
      <c r="K5859" s="14"/>
      <c r="L5859" s="14"/>
      <c r="M5859" s="14"/>
      <c r="N5859" s="14"/>
      <c r="O5859" s="14"/>
      <c r="P5859" s="14"/>
      <c r="Q5859" s="14"/>
      <c r="R5859" s="4"/>
      <c r="S5859" s="4"/>
      <c r="T5859" s="4"/>
      <c r="U5859" s="4"/>
      <c r="V5859" s="4"/>
      <c r="W5859" s="4"/>
      <c r="X5859" s="4"/>
      <c r="Y5859" s="4"/>
      <c r="Z5859" s="4"/>
      <c r="AA5859" s="4"/>
      <c r="AB5859" s="8"/>
      <c r="AC5859" s="8"/>
      <c r="AD5859" s="8"/>
      <c r="AE5859" s="8"/>
      <c r="AF5859" s="8"/>
      <c r="AG5859" s="8"/>
      <c r="AH5859" s="8"/>
      <c r="AI5859" s="8"/>
      <c r="AJ5859" s="8"/>
      <c r="AK5859" s="8"/>
      <c r="AL5859" s="8"/>
      <c r="AM5859" s="8"/>
      <c r="AN5859" s="8"/>
      <c r="AO5859" s="8"/>
      <c r="AP5859" s="15"/>
      <c r="AQ5859" s="15"/>
      <c r="AR5859" s="15"/>
      <c r="AS5859" s="15"/>
      <c r="AT5859" s="15"/>
      <c r="AU5859" s="15"/>
      <c r="AV5859" s="15"/>
      <c r="AW5859" s="15"/>
      <c r="AX5859" s="15"/>
      <c r="AY5859" s="15"/>
      <c r="AZ5859" s="10"/>
      <c r="BA5859" s="10"/>
    </row>
    <row r="5860" spans="1:53" ht="15" customHeight="1" x14ac:dyDescent="0.2">
      <c r="A5860" s="1"/>
      <c r="B5860" s="31">
        <v>27</v>
      </c>
      <c r="C5860" s="303" t="s">
        <v>76</v>
      </c>
      <c r="D5860" s="18"/>
      <c r="E5860" s="14"/>
      <c r="F5860" s="14"/>
      <c r="G5860" s="14"/>
      <c r="H5860" s="14"/>
      <c r="I5860" s="14"/>
      <c r="J5860" s="14"/>
      <c r="K5860" s="14"/>
      <c r="L5860" s="14"/>
      <c r="M5860" s="14"/>
      <c r="N5860" s="14"/>
      <c r="O5860" s="14"/>
      <c r="P5860" s="14"/>
      <c r="Q5860" s="14"/>
      <c r="R5860" s="4"/>
      <c r="S5860" s="4"/>
      <c r="T5860" s="4"/>
      <c r="U5860" s="4"/>
      <c r="V5860" s="4"/>
      <c r="W5860" s="4"/>
      <c r="X5860" s="4"/>
      <c r="Y5860" s="4"/>
      <c r="Z5860" s="4"/>
      <c r="AA5860" s="4"/>
      <c r="AB5860" s="8"/>
      <c r="AC5860" s="8"/>
      <c r="AD5860" s="8"/>
      <c r="AE5860" s="8"/>
      <c r="AF5860" s="8"/>
      <c r="AG5860" s="8"/>
      <c r="AH5860" s="8"/>
      <c r="AI5860" s="8"/>
      <c r="AJ5860" s="8"/>
      <c r="AK5860" s="8"/>
      <c r="AL5860" s="8"/>
      <c r="AM5860" s="8"/>
      <c r="AN5860" s="8"/>
      <c r="AO5860" s="8"/>
      <c r="AP5860" s="15"/>
      <c r="AQ5860" s="15"/>
      <c r="AR5860" s="15"/>
      <c r="AS5860" s="15"/>
      <c r="AT5860" s="15"/>
      <c r="AU5860" s="15"/>
      <c r="AV5860" s="15"/>
      <c r="AW5860" s="15"/>
      <c r="AX5860" s="15"/>
      <c r="AY5860" s="15"/>
      <c r="AZ5860" s="10"/>
      <c r="BA5860" s="10"/>
    </row>
    <row r="5861" spans="1:53" ht="15" customHeight="1" x14ac:dyDescent="0.2">
      <c r="A5861" s="1"/>
      <c r="B5861" s="31">
        <v>28</v>
      </c>
      <c r="C5861" s="303"/>
      <c r="D5861" s="18"/>
      <c r="E5861" s="14"/>
      <c r="F5861" s="14"/>
      <c r="G5861" s="14"/>
      <c r="H5861" s="14"/>
      <c r="I5861" s="14"/>
      <c r="J5861" s="14"/>
      <c r="K5861" s="14"/>
      <c r="L5861" s="14"/>
      <c r="M5861" s="14"/>
      <c r="N5861" s="14"/>
      <c r="O5861" s="14"/>
      <c r="P5861" s="14"/>
      <c r="Q5861" s="14"/>
      <c r="R5861" s="4"/>
      <c r="S5861" s="4"/>
      <c r="T5861" s="4"/>
      <c r="U5861" s="4"/>
      <c r="V5861" s="4"/>
      <c r="W5861" s="4"/>
      <c r="X5861" s="4"/>
      <c r="Y5861" s="4"/>
      <c r="Z5861" s="4"/>
      <c r="AA5861" s="4"/>
      <c r="AB5861" s="8"/>
      <c r="AC5861" s="8"/>
      <c r="AD5861" s="8"/>
      <c r="AE5861" s="8"/>
      <c r="AF5861" s="8"/>
      <c r="AG5861" s="8"/>
      <c r="AH5861" s="8"/>
      <c r="AI5861" s="8"/>
      <c r="AJ5861" s="8"/>
      <c r="AK5861" s="8"/>
      <c r="AL5861" s="8"/>
      <c r="AM5861" s="8"/>
      <c r="AN5861" s="8"/>
      <c r="AO5861" s="8"/>
      <c r="AP5861" s="15"/>
      <c r="AQ5861" s="15"/>
      <c r="AR5861" s="15"/>
      <c r="AS5861" s="15"/>
      <c r="AT5861" s="15"/>
      <c r="AU5861" s="15"/>
      <c r="AV5861" s="15"/>
      <c r="AW5861" s="15"/>
      <c r="AX5861" s="15"/>
      <c r="AY5861" s="15"/>
      <c r="AZ5861" s="10"/>
      <c r="BA5861" s="10"/>
    </row>
    <row r="5862" spans="1:53" ht="15" customHeight="1" x14ac:dyDescent="0.2">
      <c r="A5862" s="1"/>
      <c r="B5862" s="31">
        <v>29</v>
      </c>
      <c r="C5862" s="293" t="s">
        <v>77</v>
      </c>
      <c r="D5862" s="18">
        <v>4</v>
      </c>
      <c r="E5862" s="14">
        <v>4</v>
      </c>
      <c r="F5862" s="14"/>
      <c r="G5862" s="14"/>
      <c r="H5862" s="14"/>
      <c r="I5862" s="14"/>
      <c r="J5862" s="14"/>
      <c r="K5862" s="14"/>
      <c r="L5862" s="14"/>
      <c r="M5862" s="14"/>
      <c r="N5862" s="14"/>
      <c r="O5862" s="14"/>
      <c r="P5862" s="14"/>
      <c r="Q5862" s="14"/>
      <c r="R5862" s="4"/>
      <c r="S5862" s="4"/>
      <c r="T5862" s="4"/>
      <c r="U5862" s="4"/>
      <c r="V5862" s="4"/>
      <c r="W5862" s="4"/>
      <c r="X5862" s="4"/>
      <c r="Y5862" s="4"/>
      <c r="Z5862" s="4"/>
      <c r="AA5862" s="4"/>
      <c r="AB5862" s="8">
        <v>7</v>
      </c>
      <c r="AC5862" s="8"/>
      <c r="AD5862" s="8"/>
      <c r="AE5862" s="8"/>
      <c r="AF5862" s="8"/>
      <c r="AG5862" s="8"/>
      <c r="AH5862" s="8"/>
      <c r="AI5862" s="8"/>
      <c r="AJ5862" s="8"/>
      <c r="AK5862" s="8"/>
      <c r="AL5862" s="8"/>
      <c r="AM5862" s="8"/>
      <c r="AN5862" s="8"/>
      <c r="AO5862" s="8"/>
      <c r="AP5862" s="15"/>
      <c r="AQ5862" s="15"/>
      <c r="AR5862" s="15"/>
      <c r="AS5862" s="15"/>
      <c r="AT5862" s="15"/>
      <c r="AU5862" s="15"/>
      <c r="AV5862" s="15"/>
      <c r="AW5862" s="15"/>
      <c r="AX5862" s="15"/>
      <c r="AY5862" s="15"/>
      <c r="AZ5862" s="10"/>
      <c r="BA5862" s="10"/>
    </row>
    <row r="5863" spans="1:53" ht="15" customHeight="1" x14ac:dyDescent="0.2">
      <c r="A5863" s="1"/>
      <c r="B5863" s="37"/>
      <c r="C5863" s="303" t="s">
        <v>529</v>
      </c>
      <c r="D5863" s="18"/>
      <c r="E5863" s="14"/>
      <c r="F5863" s="14"/>
      <c r="G5863" s="14"/>
      <c r="H5863" s="14"/>
      <c r="I5863" s="14"/>
      <c r="J5863" s="14"/>
      <c r="K5863" s="14"/>
      <c r="L5863" s="14"/>
      <c r="M5863" s="14"/>
      <c r="N5863" s="14"/>
      <c r="O5863" s="14"/>
      <c r="P5863" s="14"/>
      <c r="Q5863" s="14"/>
      <c r="R5863" s="4"/>
      <c r="S5863" s="4"/>
      <c r="T5863" s="4"/>
      <c r="U5863" s="4"/>
      <c r="V5863" s="4"/>
      <c r="W5863" s="4"/>
      <c r="X5863" s="4"/>
      <c r="Y5863" s="4"/>
      <c r="Z5863" s="4"/>
      <c r="AA5863" s="4"/>
      <c r="AB5863" s="8"/>
      <c r="AC5863" s="8"/>
      <c r="AD5863" s="8"/>
      <c r="AE5863" s="8"/>
      <c r="AF5863" s="8"/>
      <c r="AG5863" s="8"/>
      <c r="AH5863" s="8"/>
      <c r="AI5863" s="8"/>
      <c r="AJ5863" s="8"/>
      <c r="AK5863" s="8"/>
      <c r="AL5863" s="8"/>
      <c r="AM5863" s="8"/>
      <c r="AN5863" s="8"/>
      <c r="AO5863" s="8"/>
      <c r="AP5863" s="15"/>
      <c r="AQ5863" s="15"/>
      <c r="AR5863" s="15"/>
      <c r="AS5863" s="15"/>
      <c r="AT5863" s="15"/>
      <c r="AU5863" s="15"/>
      <c r="AV5863" s="15"/>
      <c r="AW5863" s="15"/>
      <c r="AX5863" s="15"/>
      <c r="AY5863" s="15"/>
      <c r="AZ5863" s="10"/>
      <c r="BA5863" s="10"/>
    </row>
    <row r="5864" spans="1:53" ht="15" customHeight="1" x14ac:dyDescent="0.2">
      <c r="A5864" s="1"/>
      <c r="B5864" s="38"/>
      <c r="C5864" s="303" t="s">
        <v>531</v>
      </c>
      <c r="D5864" s="18"/>
      <c r="E5864" s="14"/>
      <c r="F5864" s="14"/>
      <c r="G5864" s="14"/>
      <c r="H5864" s="14"/>
      <c r="I5864" s="14"/>
      <c r="J5864" s="14"/>
      <c r="K5864" s="14"/>
      <c r="L5864" s="14"/>
      <c r="M5864" s="14"/>
      <c r="N5864" s="14"/>
      <c r="O5864" s="14"/>
      <c r="P5864" s="14"/>
      <c r="Q5864" s="14"/>
      <c r="R5864" s="4"/>
      <c r="S5864" s="4"/>
      <c r="T5864" s="4"/>
      <c r="U5864" s="4"/>
      <c r="V5864" s="4"/>
      <c r="W5864" s="4"/>
      <c r="X5864" s="4"/>
      <c r="Y5864" s="4"/>
      <c r="Z5864" s="4"/>
      <c r="AA5864" s="4"/>
      <c r="AB5864" s="8"/>
      <c r="AC5864" s="8"/>
      <c r="AD5864" s="8"/>
      <c r="AE5864" s="8"/>
      <c r="AF5864" s="8"/>
      <c r="AG5864" s="8"/>
      <c r="AH5864" s="8"/>
      <c r="AI5864" s="8"/>
      <c r="AJ5864" s="8"/>
      <c r="AK5864" s="8"/>
      <c r="AL5864" s="8"/>
      <c r="AM5864" s="8"/>
      <c r="AN5864" s="8"/>
      <c r="AO5864" s="8"/>
      <c r="AP5864" s="15"/>
      <c r="AQ5864" s="15"/>
      <c r="AR5864" s="15"/>
      <c r="AS5864" s="15"/>
      <c r="AT5864" s="15"/>
      <c r="AU5864" s="15"/>
      <c r="AV5864" s="15"/>
      <c r="AW5864" s="15"/>
      <c r="AX5864" s="15"/>
      <c r="AY5864" s="15"/>
      <c r="AZ5864" s="10"/>
      <c r="BA5864" s="10"/>
    </row>
    <row r="5865" spans="1:53" ht="15" customHeight="1" x14ac:dyDescent="0.2">
      <c r="A5865" s="1"/>
      <c r="B5865" s="39">
        <v>30</v>
      </c>
      <c r="C5865" s="293" t="s">
        <v>80</v>
      </c>
      <c r="D5865" s="18"/>
      <c r="E5865" s="14"/>
      <c r="F5865" s="14"/>
      <c r="G5865" s="14"/>
      <c r="H5865" s="14"/>
      <c r="I5865" s="14"/>
      <c r="J5865" s="14"/>
      <c r="K5865" s="14"/>
      <c r="L5865" s="14"/>
      <c r="M5865" s="14"/>
      <c r="N5865" s="14">
        <v>3</v>
      </c>
      <c r="O5865" s="14"/>
      <c r="P5865" s="14"/>
      <c r="Q5865" s="14"/>
      <c r="R5865" s="4"/>
      <c r="S5865" s="4"/>
      <c r="T5865" s="4"/>
      <c r="U5865" s="4">
        <v>3</v>
      </c>
      <c r="V5865" s="4"/>
      <c r="W5865" s="4"/>
      <c r="X5865" s="4"/>
      <c r="Y5865" s="5"/>
      <c r="Z5865" s="5"/>
      <c r="AA5865" s="5"/>
      <c r="AB5865" s="8"/>
      <c r="AC5865" s="8"/>
      <c r="AD5865" s="8"/>
      <c r="AE5865" s="8"/>
      <c r="AF5865" s="8"/>
      <c r="AG5865" s="8">
        <v>2</v>
      </c>
      <c r="AH5865" s="8"/>
      <c r="AI5865" s="8"/>
      <c r="AJ5865" s="8"/>
      <c r="AK5865" s="8"/>
      <c r="AL5865" s="8"/>
      <c r="AM5865" s="8"/>
      <c r="AN5865" s="8"/>
      <c r="AO5865" s="8"/>
      <c r="AP5865" s="15"/>
      <c r="AQ5865" s="15"/>
      <c r="AR5865" s="15"/>
      <c r="AS5865" s="15"/>
      <c r="AT5865" s="15"/>
      <c r="AU5865" s="15"/>
      <c r="AV5865" s="15"/>
      <c r="AW5865" s="15"/>
      <c r="AX5865" s="15"/>
      <c r="AY5865" s="15"/>
      <c r="AZ5865" s="10"/>
      <c r="BA5865" s="10"/>
    </row>
    <row r="5866" spans="1:53" ht="15" customHeight="1" x14ac:dyDescent="0.2">
      <c r="A5866" s="1"/>
      <c r="B5866" s="39">
        <v>31</v>
      </c>
      <c r="C5866" s="303" t="s">
        <v>81</v>
      </c>
      <c r="D5866" s="18"/>
      <c r="E5866" s="14"/>
      <c r="F5866" s="14"/>
      <c r="G5866" s="14"/>
      <c r="H5866" s="14"/>
      <c r="I5866" s="14"/>
      <c r="J5866" s="14"/>
      <c r="K5866" s="14"/>
      <c r="L5866" s="14"/>
      <c r="M5866" s="14"/>
      <c r="N5866" s="14"/>
      <c r="O5866" s="14"/>
      <c r="P5866" s="14"/>
      <c r="Q5866" s="14"/>
      <c r="R5866" s="4"/>
      <c r="S5866" s="4"/>
      <c r="T5866" s="4"/>
      <c r="U5866" s="4"/>
      <c r="V5866" s="4"/>
      <c r="W5866" s="4"/>
      <c r="X5866" s="4"/>
      <c r="Y5866" s="4"/>
      <c r="Z5866" s="4"/>
      <c r="AA5866" s="4"/>
      <c r="AB5866" s="8"/>
      <c r="AC5866" s="8"/>
      <c r="AD5866" s="8"/>
      <c r="AE5866" s="8"/>
      <c r="AF5866" s="8"/>
      <c r="AG5866" s="8"/>
      <c r="AH5866" s="8"/>
      <c r="AI5866" s="8"/>
      <c r="AJ5866" s="8"/>
      <c r="AK5866" s="8"/>
      <c r="AL5866" s="8"/>
      <c r="AM5866" s="8"/>
      <c r="AN5866" s="8"/>
      <c r="AO5866" s="8"/>
      <c r="AP5866" s="15"/>
      <c r="AQ5866" s="15"/>
      <c r="AR5866" s="15"/>
      <c r="AS5866" s="15"/>
      <c r="AT5866" s="15"/>
      <c r="AU5866" s="15"/>
      <c r="AV5866" s="15"/>
      <c r="AW5866" s="15"/>
      <c r="AX5866" s="15"/>
      <c r="AY5866" s="15"/>
      <c r="AZ5866" s="10"/>
      <c r="BA5866" s="10"/>
    </row>
    <row r="5867" spans="1:53" ht="15" customHeight="1" x14ac:dyDescent="0.2">
      <c r="A5867" s="1"/>
      <c r="B5867" s="39">
        <v>32</v>
      </c>
      <c r="C5867" s="303" t="s">
        <v>82</v>
      </c>
      <c r="D5867" s="18"/>
      <c r="E5867" s="14"/>
      <c r="F5867" s="14"/>
      <c r="G5867" s="14"/>
      <c r="H5867" s="14"/>
      <c r="I5867" s="14"/>
      <c r="J5867" s="14"/>
      <c r="K5867" s="14"/>
      <c r="L5867" s="14"/>
      <c r="M5867" s="14"/>
      <c r="N5867" s="14"/>
      <c r="O5867" s="14"/>
      <c r="P5867" s="14"/>
      <c r="Q5867" s="14"/>
      <c r="R5867" s="4"/>
      <c r="S5867" s="4"/>
      <c r="T5867" s="4"/>
      <c r="U5867" s="4"/>
      <c r="V5867" s="4"/>
      <c r="W5867" s="4"/>
      <c r="X5867" s="4"/>
      <c r="Y5867" s="4"/>
      <c r="Z5867" s="4"/>
      <c r="AA5867" s="4"/>
      <c r="AB5867" s="8"/>
      <c r="AC5867" s="8"/>
      <c r="AD5867" s="8"/>
      <c r="AE5867" s="8"/>
      <c r="AF5867" s="8"/>
      <c r="AG5867" s="8"/>
      <c r="AH5867" s="8"/>
      <c r="AI5867" s="8"/>
      <c r="AJ5867" s="8"/>
      <c r="AK5867" s="8"/>
      <c r="AL5867" s="8"/>
      <c r="AM5867" s="8"/>
      <c r="AN5867" s="8"/>
      <c r="AO5867" s="8"/>
      <c r="AP5867" s="15"/>
      <c r="AQ5867" s="15"/>
      <c r="AR5867" s="15"/>
      <c r="AS5867" s="15"/>
      <c r="AT5867" s="15"/>
      <c r="AU5867" s="15"/>
      <c r="AV5867" s="15"/>
      <c r="AW5867" s="15"/>
      <c r="AX5867" s="15"/>
      <c r="AY5867" s="15"/>
      <c r="AZ5867" s="10"/>
      <c r="BA5867" s="10"/>
    </row>
    <row r="5868" spans="1:53" ht="15" customHeight="1" x14ac:dyDescent="0.2">
      <c r="A5868" s="1"/>
      <c r="B5868" s="22"/>
      <c r="C5868" s="303"/>
      <c r="D5868" s="18"/>
      <c r="E5868" s="14"/>
      <c r="F5868" s="14"/>
      <c r="G5868" s="14"/>
      <c r="H5868" s="14"/>
      <c r="I5868" s="14"/>
      <c r="J5868" s="14"/>
      <c r="K5868" s="14"/>
      <c r="L5868" s="14"/>
      <c r="M5868" s="14"/>
      <c r="N5868" s="14"/>
      <c r="O5868" s="14"/>
      <c r="P5868" s="14"/>
      <c r="Q5868" s="14"/>
      <c r="R5868" s="4"/>
      <c r="S5868" s="4"/>
      <c r="T5868" s="4"/>
      <c r="U5868" s="4"/>
      <c r="V5868" s="4"/>
      <c r="W5868" s="4"/>
      <c r="X5868" s="4"/>
      <c r="Y5868" s="4"/>
      <c r="Z5868" s="4"/>
      <c r="AA5868" s="4"/>
      <c r="AB5868" s="8"/>
      <c r="AC5868" s="8"/>
      <c r="AD5868" s="8"/>
      <c r="AE5868" s="8"/>
      <c r="AF5868" s="8"/>
      <c r="AG5868" s="8"/>
      <c r="AH5868" s="8"/>
      <c r="AI5868" s="8"/>
      <c r="AJ5868" s="8"/>
      <c r="AK5868" s="8"/>
      <c r="AL5868" s="8"/>
      <c r="AM5868" s="8"/>
      <c r="AN5868" s="8"/>
      <c r="AO5868" s="8"/>
      <c r="AP5868" s="15"/>
      <c r="AQ5868" s="15"/>
      <c r="AR5868" s="15"/>
      <c r="AS5868" s="15"/>
      <c r="AT5868" s="15"/>
      <c r="AU5868" s="15"/>
      <c r="AV5868" s="15"/>
      <c r="AW5868" s="15"/>
      <c r="AX5868" s="15"/>
      <c r="AY5868" s="15"/>
      <c r="AZ5868" s="10"/>
      <c r="BA5868" s="10"/>
    </row>
    <row r="5869" spans="1:53" ht="15" customHeight="1" x14ac:dyDescent="0.2">
      <c r="A5869" s="1"/>
      <c r="B5869" s="40">
        <v>33</v>
      </c>
      <c r="C5869" s="303" t="s">
        <v>83</v>
      </c>
      <c r="D5869" s="18"/>
      <c r="E5869" s="14"/>
      <c r="F5869" s="14"/>
      <c r="G5869" s="14"/>
      <c r="H5869" s="14"/>
      <c r="I5869" s="14"/>
      <c r="J5869" s="14"/>
      <c r="K5869" s="14"/>
      <c r="L5869" s="14"/>
      <c r="M5869" s="14"/>
      <c r="N5869" s="14"/>
      <c r="O5869" s="14"/>
      <c r="P5869" s="14"/>
      <c r="Q5869" s="14"/>
      <c r="R5869" s="4"/>
      <c r="S5869" s="4"/>
      <c r="T5869" s="4"/>
      <c r="U5869" s="4"/>
      <c r="V5869" s="4"/>
      <c r="W5869" s="4"/>
      <c r="X5869" s="4"/>
      <c r="Y5869" s="4"/>
      <c r="Z5869" s="4"/>
      <c r="AA5869" s="4"/>
      <c r="AB5869" s="8"/>
      <c r="AC5869" s="8"/>
      <c r="AD5869" s="8"/>
      <c r="AE5869" s="8"/>
      <c r="AF5869" s="8"/>
      <c r="AG5869" s="8"/>
      <c r="AH5869" s="8"/>
      <c r="AI5869" s="8"/>
      <c r="AJ5869" s="8"/>
      <c r="AK5869" s="8"/>
      <c r="AL5869" s="8"/>
      <c r="AM5869" s="8"/>
      <c r="AN5869" s="8"/>
      <c r="AO5869" s="8"/>
      <c r="AP5869" s="15"/>
      <c r="AQ5869" s="15"/>
      <c r="AR5869" s="15"/>
      <c r="AS5869" s="15"/>
      <c r="AT5869" s="15"/>
      <c r="AU5869" s="15"/>
      <c r="AV5869" s="15"/>
      <c r="AW5869" s="15"/>
      <c r="AX5869" s="15"/>
      <c r="AY5869" s="15"/>
      <c r="AZ5869" s="10"/>
      <c r="BA5869" s="10"/>
    </row>
    <row r="5870" spans="1:53" ht="15" customHeight="1" x14ac:dyDescent="0.2">
      <c r="A5870" s="1"/>
      <c r="B5870" s="40">
        <v>38</v>
      </c>
      <c r="C5870" s="303" t="s">
        <v>84</v>
      </c>
      <c r="D5870" s="18"/>
      <c r="E5870" s="14"/>
      <c r="F5870" s="14"/>
      <c r="G5870" s="14"/>
      <c r="H5870" s="14"/>
      <c r="I5870" s="14"/>
      <c r="J5870" s="14"/>
      <c r="K5870" s="14"/>
      <c r="L5870" s="14"/>
      <c r="M5870" s="14"/>
      <c r="N5870" s="14"/>
      <c r="O5870" s="14"/>
      <c r="P5870" s="14"/>
      <c r="Q5870" s="14"/>
      <c r="R5870" s="4"/>
      <c r="S5870" s="4"/>
      <c r="T5870" s="4"/>
      <c r="U5870" s="4"/>
      <c r="V5870" s="4"/>
      <c r="W5870" s="4"/>
      <c r="X5870" s="4"/>
      <c r="Y5870" s="4"/>
      <c r="Z5870" s="4"/>
      <c r="AA5870" s="4"/>
      <c r="AB5870" s="8"/>
      <c r="AC5870" s="8"/>
      <c r="AD5870" s="8"/>
      <c r="AE5870" s="8"/>
      <c r="AF5870" s="8"/>
      <c r="AG5870" s="8"/>
      <c r="AH5870" s="8"/>
      <c r="AI5870" s="8"/>
      <c r="AJ5870" s="8"/>
      <c r="AK5870" s="8"/>
      <c r="AL5870" s="8"/>
      <c r="AM5870" s="8"/>
      <c r="AN5870" s="8"/>
      <c r="AO5870" s="8"/>
      <c r="AP5870" s="15"/>
      <c r="AQ5870" s="15"/>
      <c r="AR5870" s="15"/>
      <c r="AS5870" s="15"/>
      <c r="AT5870" s="15"/>
      <c r="AU5870" s="15"/>
      <c r="AV5870" s="15"/>
      <c r="AW5870" s="15"/>
      <c r="AX5870" s="15"/>
      <c r="AY5870" s="15"/>
      <c r="AZ5870" s="10"/>
      <c r="BA5870" s="10"/>
    </row>
    <row r="5871" spans="1:53" ht="15" customHeight="1" x14ac:dyDescent="0.2">
      <c r="A5871" s="1"/>
      <c r="B5871" s="40">
        <v>34</v>
      </c>
      <c r="C5871" s="303" t="s">
        <v>85</v>
      </c>
      <c r="D5871" s="18"/>
      <c r="E5871" s="14"/>
      <c r="F5871" s="14"/>
      <c r="G5871" s="14"/>
      <c r="H5871" s="14"/>
      <c r="I5871" s="14"/>
      <c r="J5871" s="14"/>
      <c r="K5871" s="14"/>
      <c r="L5871" s="14"/>
      <c r="M5871" s="14"/>
      <c r="N5871" s="14"/>
      <c r="O5871" s="14"/>
      <c r="P5871" s="14"/>
      <c r="Q5871" s="14"/>
      <c r="R5871" s="4"/>
      <c r="S5871" s="4"/>
      <c r="T5871" s="4"/>
      <c r="U5871" s="4"/>
      <c r="V5871" s="4"/>
      <c r="W5871" s="4"/>
      <c r="X5871" s="4"/>
      <c r="Y5871" s="4"/>
      <c r="Z5871" s="4"/>
      <c r="AA5871" s="4"/>
      <c r="AB5871" s="8"/>
      <c r="AC5871" s="8"/>
      <c r="AD5871" s="8"/>
      <c r="AE5871" s="8"/>
      <c r="AF5871" s="8"/>
      <c r="AG5871" s="8"/>
      <c r="AH5871" s="8"/>
      <c r="AI5871" s="8"/>
      <c r="AJ5871" s="8"/>
      <c r="AK5871" s="8"/>
      <c r="AL5871" s="8"/>
      <c r="AM5871" s="8"/>
      <c r="AN5871" s="8"/>
      <c r="AO5871" s="8"/>
      <c r="AP5871" s="15"/>
      <c r="AQ5871" s="15"/>
      <c r="AR5871" s="15"/>
      <c r="AS5871" s="15"/>
      <c r="AT5871" s="15"/>
      <c r="AU5871" s="15"/>
      <c r="AV5871" s="15"/>
      <c r="AW5871" s="15"/>
      <c r="AX5871" s="15"/>
      <c r="AY5871" s="15"/>
      <c r="AZ5871" s="10"/>
      <c r="BA5871" s="10"/>
    </row>
    <row r="5872" spans="1:53" ht="15" customHeight="1" x14ac:dyDescent="0.2">
      <c r="A5872" s="1"/>
      <c r="B5872" s="22"/>
      <c r="C5872" s="303"/>
      <c r="D5872" s="18"/>
      <c r="E5872" s="14"/>
      <c r="F5872" s="14"/>
      <c r="G5872" s="14"/>
      <c r="H5872" s="14"/>
      <c r="I5872" s="14"/>
      <c r="J5872" s="14"/>
      <c r="K5872" s="14"/>
      <c r="L5872" s="14"/>
      <c r="M5872" s="14"/>
      <c r="N5872" s="14"/>
      <c r="O5872" s="14"/>
      <c r="P5872" s="14"/>
      <c r="Q5872" s="14"/>
      <c r="R5872" s="4"/>
      <c r="S5872" s="4"/>
      <c r="T5872" s="4"/>
      <c r="U5872" s="4"/>
      <c r="V5872" s="4"/>
      <c r="W5872" s="4"/>
      <c r="X5872" s="4"/>
      <c r="Y5872" s="4"/>
      <c r="Z5872" s="4"/>
      <c r="AA5872" s="4"/>
      <c r="AB5872" s="8"/>
      <c r="AC5872" s="8"/>
      <c r="AD5872" s="8"/>
      <c r="AE5872" s="8"/>
      <c r="AF5872" s="8"/>
      <c r="AG5872" s="8"/>
      <c r="AH5872" s="8"/>
      <c r="AI5872" s="8"/>
      <c r="AJ5872" s="8"/>
      <c r="AK5872" s="8"/>
      <c r="AL5872" s="8"/>
      <c r="AM5872" s="8"/>
      <c r="AN5872" s="8"/>
      <c r="AO5872" s="8"/>
      <c r="AP5872" s="15"/>
      <c r="AQ5872" s="15"/>
      <c r="AR5872" s="15"/>
      <c r="AS5872" s="15"/>
      <c r="AT5872" s="15"/>
      <c r="AU5872" s="15"/>
      <c r="AV5872" s="15"/>
      <c r="AW5872" s="15"/>
      <c r="AX5872" s="15"/>
      <c r="AY5872" s="15"/>
      <c r="AZ5872" s="10"/>
      <c r="BA5872" s="10"/>
    </row>
    <row r="5873" spans="1:53" ht="15" customHeight="1" x14ac:dyDescent="0.2">
      <c r="A5873" s="1"/>
      <c r="B5873" s="22"/>
      <c r="C5873" s="303"/>
      <c r="D5873" s="18"/>
      <c r="E5873" s="14"/>
      <c r="F5873" s="14"/>
      <c r="G5873" s="14"/>
      <c r="H5873" s="14"/>
      <c r="I5873" s="14"/>
      <c r="J5873" s="14"/>
      <c r="K5873" s="14"/>
      <c r="L5873" s="14"/>
      <c r="M5873" s="14"/>
      <c r="N5873" s="14"/>
      <c r="O5873" s="14"/>
      <c r="P5873" s="14"/>
      <c r="Q5873" s="14"/>
      <c r="R5873" s="4"/>
      <c r="S5873" s="4"/>
      <c r="T5873" s="4"/>
      <c r="U5873" s="4"/>
      <c r="V5873" s="4"/>
      <c r="W5873" s="4"/>
      <c r="X5873" s="4"/>
      <c r="Y5873" s="4"/>
      <c r="Z5873" s="4"/>
      <c r="AA5873" s="4"/>
      <c r="AB5873" s="8"/>
      <c r="AC5873" s="8"/>
      <c r="AD5873" s="8"/>
      <c r="AE5873" s="8"/>
      <c r="AF5873" s="8"/>
      <c r="AG5873" s="8"/>
      <c r="AH5873" s="8"/>
      <c r="AI5873" s="8"/>
      <c r="AJ5873" s="8"/>
      <c r="AK5873" s="8"/>
      <c r="AL5873" s="8"/>
      <c r="AM5873" s="8"/>
      <c r="AN5873" s="8"/>
      <c r="AO5873" s="8"/>
      <c r="AP5873" s="15"/>
      <c r="AQ5873" s="15"/>
      <c r="AR5873" s="15"/>
      <c r="AS5873" s="15"/>
      <c r="AT5873" s="15"/>
      <c r="AU5873" s="15"/>
      <c r="AV5873" s="15"/>
      <c r="AW5873" s="15"/>
      <c r="AX5873" s="15"/>
      <c r="AY5873" s="15"/>
      <c r="AZ5873" s="10"/>
      <c r="BA5873" s="10"/>
    </row>
    <row r="5874" spans="1:53" ht="15" customHeight="1" x14ac:dyDescent="0.2">
      <c r="A5874" s="1"/>
      <c r="B5874" s="22"/>
      <c r="C5874" s="303"/>
      <c r="D5874" s="18"/>
      <c r="E5874" s="14"/>
      <c r="F5874" s="14"/>
      <c r="G5874" s="14"/>
      <c r="H5874" s="14"/>
      <c r="I5874" s="14"/>
      <c r="J5874" s="14"/>
      <c r="K5874" s="14"/>
      <c r="L5874" s="14"/>
      <c r="M5874" s="14"/>
      <c r="N5874" s="14"/>
      <c r="O5874" s="14"/>
      <c r="P5874" s="14"/>
      <c r="Q5874" s="14"/>
      <c r="R5874" s="4"/>
      <c r="S5874" s="4"/>
      <c r="T5874" s="4"/>
      <c r="U5874" s="4"/>
      <c r="V5874" s="4"/>
      <c r="W5874" s="4"/>
      <c r="X5874" s="4"/>
      <c r="Y5874" s="4"/>
      <c r="Z5874" s="4"/>
      <c r="AA5874" s="4"/>
      <c r="AB5874" s="8"/>
      <c r="AC5874" s="8"/>
      <c r="AD5874" s="8"/>
      <c r="AE5874" s="8"/>
      <c r="AF5874" s="8"/>
      <c r="AG5874" s="8"/>
      <c r="AH5874" s="8"/>
      <c r="AI5874" s="8"/>
      <c r="AJ5874" s="8"/>
      <c r="AK5874" s="8"/>
      <c r="AL5874" s="8"/>
      <c r="AM5874" s="8"/>
      <c r="AN5874" s="8"/>
      <c r="AO5874" s="8"/>
      <c r="AP5874" s="15"/>
      <c r="AQ5874" s="15"/>
      <c r="AR5874" s="15"/>
      <c r="AS5874" s="15"/>
      <c r="AT5874" s="15"/>
      <c r="AU5874" s="15"/>
      <c r="AV5874" s="15"/>
      <c r="AW5874" s="15"/>
      <c r="AX5874" s="15"/>
      <c r="AY5874" s="15"/>
      <c r="AZ5874" s="10"/>
      <c r="BA5874" s="10"/>
    </row>
    <row r="5875" spans="1:53" ht="15" customHeight="1" x14ac:dyDescent="0.2">
      <c r="A5875" s="1"/>
      <c r="B5875" s="42">
        <v>35</v>
      </c>
      <c r="C5875" s="303" t="s">
        <v>87</v>
      </c>
      <c r="D5875" s="18"/>
      <c r="E5875" s="14"/>
      <c r="F5875" s="14"/>
      <c r="G5875" s="14"/>
      <c r="H5875" s="14"/>
      <c r="I5875" s="14"/>
      <c r="J5875" s="14"/>
      <c r="K5875" s="14"/>
      <c r="L5875" s="14"/>
      <c r="M5875" s="14"/>
      <c r="N5875" s="14"/>
      <c r="O5875" s="14"/>
      <c r="P5875" s="14"/>
      <c r="Q5875" s="14"/>
      <c r="R5875" s="4"/>
      <c r="S5875" s="4"/>
      <c r="T5875" s="4"/>
      <c r="U5875" s="4"/>
      <c r="V5875" s="4"/>
      <c r="W5875" s="4"/>
      <c r="X5875" s="4"/>
      <c r="Y5875" s="4"/>
      <c r="Z5875" s="4"/>
      <c r="AA5875" s="4"/>
      <c r="AB5875" s="8"/>
      <c r="AC5875" s="8"/>
      <c r="AD5875" s="8"/>
      <c r="AE5875" s="8"/>
      <c r="AF5875" s="8"/>
      <c r="AG5875" s="8"/>
      <c r="AH5875" s="8"/>
      <c r="AI5875" s="8"/>
      <c r="AJ5875" s="8"/>
      <c r="AK5875" s="8"/>
      <c r="AL5875" s="8"/>
      <c r="AM5875" s="8"/>
      <c r="AN5875" s="8"/>
      <c r="AO5875" s="8"/>
      <c r="AP5875" s="15"/>
      <c r="AQ5875" s="15"/>
      <c r="AR5875" s="15"/>
      <c r="AS5875" s="15"/>
      <c r="AT5875" s="15"/>
      <c r="AU5875" s="15"/>
      <c r="AV5875" s="15"/>
      <c r="AW5875" s="15"/>
      <c r="AX5875" s="15"/>
      <c r="AY5875" s="15"/>
      <c r="AZ5875" s="10"/>
      <c r="BA5875" s="10"/>
    </row>
    <row r="5876" spans="1:53" ht="15" customHeight="1" x14ac:dyDescent="0.2">
      <c r="A5876" s="1"/>
      <c r="B5876" s="1"/>
      <c r="C5876" s="43"/>
      <c r="D5876" s="14"/>
      <c r="E5876" s="14"/>
      <c r="F5876" s="14"/>
      <c r="G5876" s="14"/>
      <c r="H5876" s="14"/>
      <c r="I5876" s="14"/>
      <c r="J5876" s="14"/>
      <c r="K5876" s="14"/>
      <c r="L5876" s="14"/>
      <c r="M5876" s="14"/>
      <c r="N5876" s="14"/>
      <c r="O5876" s="14"/>
      <c r="P5876" s="14"/>
      <c r="Q5876" s="14"/>
      <c r="R5876" s="4"/>
      <c r="S5876" s="4"/>
      <c r="T5876" s="4"/>
      <c r="U5876" s="4"/>
      <c r="V5876" s="4"/>
      <c r="W5876" s="4"/>
      <c r="X5876" s="4"/>
      <c r="Y5876" s="4"/>
      <c r="Z5876" s="4"/>
      <c r="AA5876" s="4"/>
      <c r="AB5876" s="8"/>
      <c r="AC5876" s="8"/>
      <c r="AD5876" s="8"/>
      <c r="AE5876" s="8"/>
      <c r="AF5876" s="8"/>
      <c r="AG5876" s="8"/>
      <c r="AH5876" s="8"/>
      <c r="AI5876" s="8"/>
      <c r="AJ5876" s="8"/>
      <c r="AK5876" s="8"/>
      <c r="AL5876" s="8"/>
      <c r="AM5876" s="8"/>
      <c r="AN5876" s="8"/>
      <c r="AO5876" s="8"/>
      <c r="AP5876" s="15"/>
      <c r="AQ5876" s="15"/>
      <c r="AR5876" s="15"/>
      <c r="AS5876" s="15"/>
      <c r="AT5876" s="15"/>
      <c r="AU5876" s="15"/>
      <c r="AV5876" s="15"/>
      <c r="AW5876" s="15"/>
      <c r="AX5876" s="15"/>
      <c r="AY5876" s="15"/>
      <c r="AZ5876" s="10"/>
      <c r="BA5876" s="10"/>
    </row>
    <row r="5877" spans="1:53" ht="15" customHeight="1" x14ac:dyDescent="0.2">
      <c r="A5877" s="1"/>
      <c r="B5877" s="1"/>
      <c r="D5877" s="14"/>
      <c r="E5877" s="14"/>
      <c r="F5877" s="14"/>
      <c r="G5877" s="14"/>
      <c r="H5877" s="14"/>
      <c r="I5877" s="14"/>
      <c r="J5877" s="14"/>
      <c r="K5877" s="14"/>
      <c r="L5877" s="14"/>
      <c r="M5877" s="14"/>
      <c r="N5877" s="14"/>
      <c r="O5877" s="14"/>
      <c r="P5877" s="14"/>
      <c r="Q5877" s="14"/>
      <c r="R5877" s="4"/>
      <c r="S5877" s="4"/>
      <c r="T5877" s="4"/>
      <c r="U5877" s="4"/>
      <c r="V5877" s="4"/>
      <c r="W5877" s="4"/>
      <c r="X5877" s="4"/>
      <c r="Y5877" s="4"/>
      <c r="Z5877" s="4"/>
      <c r="AA5877" s="4"/>
      <c r="AB5877" s="8"/>
      <c r="AC5877" s="8"/>
      <c r="AD5877" s="8"/>
      <c r="AE5877" s="8"/>
      <c r="AF5877" s="8"/>
      <c r="AG5877" s="8"/>
      <c r="AH5877" s="8"/>
      <c r="AI5877" s="8"/>
      <c r="AJ5877" s="8"/>
      <c r="AK5877" s="8"/>
      <c r="AL5877" s="8"/>
      <c r="AM5877" s="8"/>
      <c r="AN5877" s="8"/>
      <c r="AO5877" s="8"/>
      <c r="AP5877" s="15"/>
      <c r="AQ5877" s="15"/>
      <c r="AR5877" s="15"/>
      <c r="AS5877" s="15"/>
      <c r="AT5877" s="15"/>
      <c r="AU5877" s="15"/>
      <c r="AV5877" s="15"/>
      <c r="AW5877" s="15"/>
      <c r="AX5877" s="15"/>
      <c r="AY5877" s="15"/>
      <c r="AZ5877" s="10"/>
      <c r="BA5877" s="10"/>
    </row>
    <row r="5878" spans="1:53" ht="15" customHeight="1" x14ac:dyDescent="0.2">
      <c r="A5878" s="33"/>
      <c r="B5878" s="33"/>
      <c r="C5878" s="33"/>
      <c r="D5878" s="33">
        <f t="shared" ref="D5878:AY5878" si="1186">SUM(D5830:D5877)</f>
        <v>32</v>
      </c>
      <c r="E5878" s="33">
        <f t="shared" si="1186"/>
        <v>23</v>
      </c>
      <c r="F5878" s="33">
        <f t="shared" si="1186"/>
        <v>20</v>
      </c>
      <c r="G5878" s="33">
        <f t="shared" si="1186"/>
        <v>0</v>
      </c>
      <c r="H5878" s="33">
        <f t="shared" si="1186"/>
        <v>3</v>
      </c>
      <c r="I5878" s="33">
        <f t="shared" si="1186"/>
        <v>0</v>
      </c>
      <c r="J5878" s="33">
        <f t="shared" si="1186"/>
        <v>0</v>
      </c>
      <c r="K5878" s="33">
        <f t="shared" si="1186"/>
        <v>4</v>
      </c>
      <c r="L5878" s="33">
        <f t="shared" si="1186"/>
        <v>2</v>
      </c>
      <c r="M5878" s="33">
        <f t="shared" si="1186"/>
        <v>0</v>
      </c>
      <c r="N5878" s="33">
        <f t="shared" si="1186"/>
        <v>3</v>
      </c>
      <c r="O5878" s="33">
        <f t="shared" si="1186"/>
        <v>0</v>
      </c>
      <c r="P5878" s="33">
        <f t="shared" si="1186"/>
        <v>0</v>
      </c>
      <c r="Q5878" s="33">
        <f t="shared" si="1186"/>
        <v>0</v>
      </c>
      <c r="R5878" s="33">
        <f t="shared" si="1186"/>
        <v>0</v>
      </c>
      <c r="S5878" s="33">
        <f t="shared" si="1186"/>
        <v>0</v>
      </c>
      <c r="T5878" s="33">
        <f t="shared" si="1186"/>
        <v>2</v>
      </c>
      <c r="U5878" s="33">
        <f t="shared" si="1186"/>
        <v>4</v>
      </c>
      <c r="V5878" s="33">
        <f t="shared" si="1186"/>
        <v>0</v>
      </c>
      <c r="W5878" s="33">
        <f t="shared" si="1186"/>
        <v>0</v>
      </c>
      <c r="X5878" s="33">
        <f t="shared" si="1186"/>
        <v>0</v>
      </c>
      <c r="Y5878" s="33">
        <f t="shared" si="1186"/>
        <v>0</v>
      </c>
      <c r="Z5878" s="33">
        <f t="shared" si="1186"/>
        <v>0</v>
      </c>
      <c r="AA5878" s="33">
        <f t="shared" si="1186"/>
        <v>0</v>
      </c>
      <c r="AB5878" s="33">
        <f t="shared" si="1186"/>
        <v>36</v>
      </c>
      <c r="AC5878" s="33">
        <f t="shared" si="1186"/>
        <v>0</v>
      </c>
      <c r="AD5878" s="33">
        <f t="shared" si="1186"/>
        <v>0</v>
      </c>
      <c r="AE5878" s="33">
        <f t="shared" si="1186"/>
        <v>0</v>
      </c>
      <c r="AF5878" s="33">
        <f t="shared" si="1186"/>
        <v>0</v>
      </c>
      <c r="AG5878" s="33">
        <f t="shared" si="1186"/>
        <v>5</v>
      </c>
      <c r="AH5878" s="33">
        <f t="shared" si="1186"/>
        <v>0</v>
      </c>
      <c r="AI5878" s="33">
        <f t="shared" si="1186"/>
        <v>0</v>
      </c>
      <c r="AJ5878" s="33">
        <f t="shared" si="1186"/>
        <v>3</v>
      </c>
      <c r="AK5878" s="33">
        <f t="shared" si="1186"/>
        <v>2</v>
      </c>
      <c r="AL5878" s="33">
        <f t="shared" si="1186"/>
        <v>5</v>
      </c>
      <c r="AM5878" s="33">
        <f t="shared" si="1186"/>
        <v>0</v>
      </c>
      <c r="AN5878" s="33">
        <f t="shared" si="1186"/>
        <v>0</v>
      </c>
      <c r="AO5878" s="33">
        <f t="shared" si="1186"/>
        <v>2</v>
      </c>
      <c r="AP5878" s="33">
        <f t="shared" si="1186"/>
        <v>0</v>
      </c>
      <c r="AQ5878" s="33">
        <f t="shared" si="1186"/>
        <v>0</v>
      </c>
      <c r="AR5878" s="33">
        <f t="shared" si="1186"/>
        <v>0</v>
      </c>
      <c r="AS5878" s="33">
        <f t="shared" si="1186"/>
        <v>0</v>
      </c>
      <c r="AT5878" s="33">
        <f t="shared" si="1186"/>
        <v>0</v>
      </c>
      <c r="AU5878" s="33">
        <f t="shared" si="1186"/>
        <v>0</v>
      </c>
      <c r="AV5878" s="33">
        <f t="shared" si="1186"/>
        <v>0</v>
      </c>
      <c r="AW5878" s="33">
        <f t="shared" si="1186"/>
        <v>0</v>
      </c>
      <c r="AX5878" s="33">
        <f t="shared" si="1186"/>
        <v>0</v>
      </c>
      <c r="AY5878" s="33">
        <f t="shared" si="1186"/>
        <v>0</v>
      </c>
      <c r="AZ5878" s="10"/>
      <c r="BA5878" s="10"/>
    </row>
    <row r="5879" spans="1:53" ht="15" customHeight="1" x14ac:dyDescent="0.2">
      <c r="A5879" s="44"/>
      <c r="B5879" s="44"/>
      <c r="C5879" s="44"/>
      <c r="D5879" s="44"/>
      <c r="E5879" s="44"/>
      <c r="F5879" s="44"/>
      <c r="G5879" s="44"/>
      <c r="H5879" s="44"/>
      <c r="I5879" s="44"/>
      <c r="J5879" s="44"/>
      <c r="K5879" s="44"/>
      <c r="L5879" s="44"/>
      <c r="M5879" s="44"/>
      <c r="N5879" s="44"/>
      <c r="O5879" s="44"/>
      <c r="P5879" s="44"/>
      <c r="Q5879" s="44"/>
      <c r="R5879" s="44"/>
      <c r="S5879" s="44"/>
      <c r="T5879" s="44"/>
      <c r="U5879" s="44"/>
      <c r="V5879" s="44"/>
      <c r="W5879" s="44"/>
      <c r="X5879" s="44"/>
    </row>
    <row r="5880" spans="1:53" ht="15" customHeight="1" x14ac:dyDescent="0.2">
      <c r="A5880" s="44"/>
      <c r="B5880" s="44"/>
      <c r="C5880" s="44"/>
      <c r="D5880" s="44"/>
      <c r="E5880" s="44"/>
      <c r="F5880" s="44"/>
      <c r="G5880" s="44"/>
      <c r="H5880" s="44"/>
      <c r="I5880" s="44"/>
      <c r="J5880" s="44"/>
      <c r="K5880" s="44"/>
      <c r="L5880" s="44"/>
      <c r="M5880" s="44"/>
      <c r="N5880" s="44"/>
      <c r="O5880" s="44"/>
      <c r="P5880" s="44"/>
      <c r="Q5880" s="44"/>
      <c r="R5880" s="44"/>
      <c r="S5880" s="44"/>
      <c r="T5880" s="44"/>
      <c r="U5880" s="44"/>
      <c r="V5880" s="44"/>
      <c r="W5880" s="44"/>
      <c r="X5880" s="44"/>
    </row>
    <row r="5881" spans="1:53" ht="15" customHeight="1" x14ac:dyDescent="0.2">
      <c r="A5881" s="44"/>
      <c r="B5881" s="44"/>
      <c r="C5881" s="44"/>
      <c r="D5881" s="44"/>
      <c r="E5881" s="44"/>
      <c r="F5881" s="44"/>
      <c r="G5881" s="44"/>
      <c r="H5881" s="44"/>
      <c r="I5881" s="44"/>
      <c r="J5881" s="44"/>
      <c r="K5881" s="44"/>
      <c r="L5881" s="44"/>
      <c r="M5881" s="44"/>
      <c r="N5881" s="44"/>
      <c r="O5881" s="44"/>
      <c r="P5881" s="44"/>
      <c r="Q5881" s="44"/>
      <c r="R5881" s="44"/>
      <c r="S5881" s="44"/>
      <c r="T5881" s="44"/>
      <c r="U5881" s="44"/>
      <c r="V5881" s="44"/>
      <c r="W5881" s="44"/>
      <c r="X5881" s="44"/>
    </row>
    <row r="5882" spans="1:53" ht="15" customHeight="1" x14ac:dyDescent="0.2">
      <c r="A5882" s="45"/>
      <c r="B5882" s="45"/>
      <c r="C5882" s="45"/>
      <c r="D5882" s="45"/>
      <c r="E5882" s="45"/>
      <c r="F5882" s="45"/>
      <c r="G5882" s="45"/>
      <c r="H5882" s="45"/>
      <c r="I5882" s="44"/>
      <c r="J5882" s="44"/>
      <c r="K5882" s="44"/>
      <c r="L5882" s="44"/>
      <c r="M5882" s="44"/>
      <c r="N5882" s="44"/>
      <c r="O5882" s="44"/>
      <c r="P5882" s="44"/>
      <c r="Q5882" s="44"/>
      <c r="R5882" s="44"/>
      <c r="S5882" s="44"/>
      <c r="T5882" s="44"/>
      <c r="U5882" s="44"/>
      <c r="V5882" s="44"/>
      <c r="W5882" s="44"/>
      <c r="X5882" s="44"/>
    </row>
    <row r="5883" spans="1:53" ht="15" customHeight="1" x14ac:dyDescent="0.2">
      <c r="A5883" s="45"/>
      <c r="B5883" s="45"/>
      <c r="C5883" s="45"/>
      <c r="D5883" s="45"/>
      <c r="E5883" s="45"/>
      <c r="F5883" s="45"/>
      <c r="G5883" s="45"/>
      <c r="H5883" s="45"/>
      <c r="I5883" s="44"/>
      <c r="J5883" s="44"/>
      <c r="K5883" s="44"/>
      <c r="L5883" s="46"/>
      <c r="M5883" s="46"/>
      <c r="N5883" s="46"/>
      <c r="O5883" s="46"/>
      <c r="P5883" s="46"/>
      <c r="Q5883" s="46"/>
      <c r="R5883" s="46"/>
      <c r="S5883" s="46"/>
      <c r="T5883" s="46"/>
      <c r="U5883" s="46"/>
      <c r="V5883" s="46"/>
      <c r="W5883" s="46"/>
      <c r="X5883" s="46"/>
      <c r="Y5883" s="46"/>
      <c r="Z5883" s="46"/>
      <c r="AA5883" s="46"/>
    </row>
    <row r="5884" spans="1:53" ht="15" customHeight="1" x14ac:dyDescent="0.6">
      <c r="A5884" s="45"/>
      <c r="B5884" s="47" t="s">
        <v>88</v>
      </c>
      <c r="C5884" s="48"/>
      <c r="D5884" s="48"/>
      <c r="E5884" s="48"/>
      <c r="F5884" s="48"/>
      <c r="G5884" s="48"/>
      <c r="H5884" s="45"/>
      <c r="I5884" s="44"/>
      <c r="J5884" s="44"/>
      <c r="K5884" s="44"/>
      <c r="L5884" s="46"/>
      <c r="M5884" s="46"/>
      <c r="N5884" s="46"/>
      <c r="O5884" s="46"/>
      <c r="P5884" s="46"/>
      <c r="Q5884" s="46"/>
      <c r="R5884" s="46"/>
      <c r="S5884" s="46"/>
      <c r="T5884" s="46"/>
      <c r="U5884" s="46"/>
      <c r="V5884" s="46"/>
      <c r="W5884" s="46"/>
      <c r="X5884" s="46"/>
      <c r="Y5884" s="46"/>
      <c r="Z5884" s="46"/>
      <c r="AA5884" s="46"/>
    </row>
    <row r="5885" spans="1:53" ht="15" customHeight="1" x14ac:dyDescent="0.2">
      <c r="A5885" s="45"/>
      <c r="B5885" s="49" t="s">
        <v>89</v>
      </c>
      <c r="C5885" s="33" t="s">
        <v>90</v>
      </c>
      <c r="D5885" s="33" t="s">
        <v>91</v>
      </c>
      <c r="E5885" s="33" t="s">
        <v>92</v>
      </c>
      <c r="F5885" s="50"/>
      <c r="G5885" s="50" t="s">
        <v>93</v>
      </c>
      <c r="H5885" s="45"/>
      <c r="I5885" s="44"/>
      <c r="J5885" s="44"/>
      <c r="K5885" s="44"/>
      <c r="L5885" s="46"/>
      <c r="M5885" s="46"/>
      <c r="N5885" s="46"/>
      <c r="O5885" s="46"/>
      <c r="P5885" s="46"/>
      <c r="Q5885" s="46"/>
      <c r="R5885" s="46"/>
      <c r="S5885" s="46"/>
      <c r="T5885" s="46"/>
      <c r="U5885" s="46"/>
      <c r="V5885" s="46"/>
      <c r="W5885" s="46"/>
      <c r="Y5885" s="51" t="s">
        <v>94</v>
      </c>
      <c r="Z5885" s="52"/>
      <c r="AA5885" s="52"/>
    </row>
    <row r="5886" spans="1:53" ht="15" customHeight="1" x14ac:dyDescent="0.2">
      <c r="A5886" s="45"/>
      <c r="B5886" s="53" t="s">
        <v>3</v>
      </c>
      <c r="C5886" s="15">
        <f>D5878</f>
        <v>32</v>
      </c>
      <c r="D5886" s="54">
        <f>S5889*C5886</f>
        <v>24012.799999999999</v>
      </c>
      <c r="E5886" s="34">
        <f>T5888*C5886</f>
        <v>17152</v>
      </c>
      <c r="F5886" s="45"/>
      <c r="G5886" s="45"/>
      <c r="H5886" s="45"/>
      <c r="I5886" s="44"/>
      <c r="J5886" s="44"/>
      <c r="K5886" s="44"/>
      <c r="L5886" s="46"/>
      <c r="M5886" s="51" t="s">
        <v>95</v>
      </c>
      <c r="N5886" s="52"/>
      <c r="O5886" s="52"/>
      <c r="P5886" s="52"/>
      <c r="Q5886" s="52"/>
      <c r="R5886" s="51" t="s">
        <v>96</v>
      </c>
      <c r="S5886" s="52"/>
      <c r="T5886" s="46"/>
      <c r="U5886" s="51" t="s">
        <v>97</v>
      </c>
      <c r="V5886" s="52"/>
      <c r="W5886" s="46"/>
      <c r="Y5886" s="6" t="s">
        <v>98</v>
      </c>
      <c r="Z5886" s="55"/>
      <c r="AA5886" s="56"/>
    </row>
    <row r="5887" spans="1:53" ht="15" customHeight="1" x14ac:dyDescent="0.2">
      <c r="A5887" s="45"/>
      <c r="B5887" s="53" t="s">
        <v>99</v>
      </c>
      <c r="C5887" s="15">
        <f>E5878</f>
        <v>23</v>
      </c>
      <c r="D5887" s="54">
        <f>S5888*C5887</f>
        <v>17259.2</v>
      </c>
      <c r="E5887" s="34">
        <f>T5889*C5887</f>
        <v>12328</v>
      </c>
      <c r="F5887" s="45"/>
      <c r="G5887" s="45"/>
      <c r="H5887" s="45"/>
      <c r="I5887" s="44"/>
      <c r="J5887" s="44"/>
      <c r="K5887" s="44"/>
      <c r="L5887" s="46"/>
      <c r="M5887" s="6" t="s">
        <v>100</v>
      </c>
      <c r="N5887" s="52"/>
      <c r="O5887" s="52"/>
      <c r="P5887" s="52"/>
      <c r="Q5887" s="52"/>
      <c r="R5887" s="6"/>
      <c r="S5887" s="55" t="s">
        <v>101</v>
      </c>
      <c r="T5887" s="295"/>
      <c r="U5887" s="57" t="s">
        <v>102</v>
      </c>
      <c r="V5887" s="58">
        <f t="shared" ref="V5887:V5898" si="1187">W5887*1.303</f>
        <v>9772.5</v>
      </c>
      <c r="W5887" s="59">
        <v>7500</v>
      </c>
      <c r="Y5887" s="60" t="s">
        <v>31</v>
      </c>
      <c r="Z5887" s="55">
        <f>AA5887*1.318</f>
        <v>6853.6</v>
      </c>
      <c r="AA5887" s="56">
        <v>5200</v>
      </c>
    </row>
    <row r="5888" spans="1:53" ht="15" customHeight="1" x14ac:dyDescent="0.2">
      <c r="A5888" s="45"/>
      <c r="B5888" s="53" t="s">
        <v>103</v>
      </c>
      <c r="C5888" s="15">
        <f>F5878</f>
        <v>20</v>
      </c>
      <c r="D5888" s="54">
        <f>S5891*C5888</f>
        <v>21210</v>
      </c>
      <c r="E5888" s="34">
        <f>T5890*C5888</f>
        <v>14140</v>
      </c>
      <c r="F5888" s="45"/>
      <c r="G5888" s="45"/>
      <c r="H5888" s="61"/>
      <c r="I5888" s="44"/>
      <c r="J5888" s="44"/>
      <c r="K5888" s="44"/>
      <c r="L5888" s="46"/>
      <c r="M5888" s="6"/>
      <c r="N5888" s="52"/>
      <c r="O5888" s="52"/>
      <c r="P5888" s="52"/>
      <c r="Q5888" s="52"/>
      <c r="R5888" s="6" t="s">
        <v>104</v>
      </c>
      <c r="S5888" s="55">
        <f>T5888*1.4</f>
        <v>750.4</v>
      </c>
      <c r="T5888" s="295">
        <v>536</v>
      </c>
      <c r="U5888" s="57" t="s">
        <v>105</v>
      </c>
      <c r="V5888" s="58">
        <f t="shared" si="1187"/>
        <v>9772.5</v>
      </c>
      <c r="W5888" s="62">
        <v>7500</v>
      </c>
      <c r="Y5888" s="6" t="s">
        <v>33</v>
      </c>
      <c r="Z5888" s="55">
        <f t="shared" ref="Z5888:Z5889" si="1188">AA5888*1.318</f>
        <v>6853.6</v>
      </c>
      <c r="AA5888" s="56">
        <v>5200</v>
      </c>
    </row>
    <row r="5889" spans="1:27" ht="15" customHeight="1" x14ac:dyDescent="0.2">
      <c r="A5889" s="45"/>
      <c r="B5889" s="53" t="s">
        <v>106</v>
      </c>
      <c r="C5889" s="15">
        <f>G5878</f>
        <v>0</v>
      </c>
      <c r="D5889" s="54">
        <f>S5891*C5889</f>
        <v>0</v>
      </c>
      <c r="E5889" s="34">
        <f>T5891*C5889</f>
        <v>0</v>
      </c>
      <c r="F5889" s="45"/>
      <c r="G5889" s="45"/>
      <c r="H5889" s="45"/>
      <c r="I5889" s="44"/>
      <c r="J5889" s="44"/>
      <c r="K5889" s="44"/>
      <c r="L5889" s="46"/>
      <c r="M5889" s="6" t="s">
        <v>107</v>
      </c>
      <c r="N5889" s="52"/>
      <c r="O5889" s="52"/>
      <c r="P5889" s="52"/>
      <c r="Q5889" s="52"/>
      <c r="R5889" s="6" t="s">
        <v>108</v>
      </c>
      <c r="S5889" s="55">
        <f>T5889*1.4</f>
        <v>750.4</v>
      </c>
      <c r="T5889" s="295">
        <v>536</v>
      </c>
      <c r="U5889" s="6" t="s">
        <v>109</v>
      </c>
      <c r="V5889" s="58">
        <f t="shared" si="1187"/>
        <v>4560.5</v>
      </c>
      <c r="W5889" s="59">
        <v>3500</v>
      </c>
      <c r="Y5889" s="6" t="s">
        <v>32</v>
      </c>
      <c r="Z5889" s="55">
        <f t="shared" si="1188"/>
        <v>6853.6</v>
      </c>
      <c r="AA5889" s="56">
        <v>5200</v>
      </c>
    </row>
    <row r="5890" spans="1:27" ht="15" customHeight="1" x14ac:dyDescent="0.2">
      <c r="A5890" s="45"/>
      <c r="B5890" s="53" t="s">
        <v>7</v>
      </c>
      <c r="C5890" s="15">
        <f>H5878</f>
        <v>3</v>
      </c>
      <c r="D5890" s="54">
        <f>S5893*C5890</f>
        <v>4206.6000000000004</v>
      </c>
      <c r="E5890" s="34">
        <f>T5893*C5890</f>
        <v>2952</v>
      </c>
      <c r="F5890" s="45"/>
      <c r="G5890" s="45"/>
      <c r="H5890" s="45"/>
      <c r="I5890" s="44"/>
      <c r="J5890" s="44"/>
      <c r="K5890" s="44"/>
      <c r="L5890" s="46"/>
      <c r="M5890" s="6" t="s">
        <v>110</v>
      </c>
      <c r="N5890" s="55">
        <f>P5890*1.42</f>
        <v>1704</v>
      </c>
      <c r="O5890" s="52"/>
      <c r="P5890" s="63">
        <v>1200</v>
      </c>
      <c r="Q5890" s="52"/>
      <c r="R5890" s="6" t="s">
        <v>111</v>
      </c>
      <c r="S5890" s="55">
        <f>T5890*1.5</f>
        <v>1060.5</v>
      </c>
      <c r="T5890" s="295">
        <v>707</v>
      </c>
      <c r="U5890" s="57" t="s">
        <v>112</v>
      </c>
      <c r="V5890" s="58">
        <f t="shared" si="1187"/>
        <v>2410.5499999999997</v>
      </c>
      <c r="W5890" s="62">
        <v>1850</v>
      </c>
      <c r="Y5890" s="6" t="s">
        <v>42</v>
      </c>
      <c r="Z5890" s="55">
        <f t="shared" ref="Z5890:Z5895" si="1189">AA5890*1.32</f>
        <v>7260</v>
      </c>
      <c r="AA5890" s="56">
        <v>5500</v>
      </c>
    </row>
    <row r="5891" spans="1:27" ht="15" customHeight="1" x14ac:dyDescent="0.2">
      <c r="A5891" s="45"/>
      <c r="B5891" s="53" t="s">
        <v>8</v>
      </c>
      <c r="C5891" s="15">
        <f>I5878</f>
        <v>0</v>
      </c>
      <c r="D5891" s="54">
        <f>S5892*C5891</f>
        <v>0</v>
      </c>
      <c r="E5891" s="34">
        <f>T5892*C5891</f>
        <v>0</v>
      </c>
      <c r="F5891" s="45"/>
      <c r="G5891" s="45"/>
      <c r="H5891" s="45"/>
      <c r="I5891" s="44"/>
      <c r="J5891" s="44"/>
      <c r="K5891" s="44"/>
      <c r="L5891" s="46"/>
      <c r="M5891" s="6" t="s">
        <v>27</v>
      </c>
      <c r="N5891" s="55">
        <f>P5891*1.411</f>
        <v>1693.2</v>
      </c>
      <c r="O5891" s="52"/>
      <c r="P5891" s="64">
        <v>1200</v>
      </c>
      <c r="Q5891" s="65"/>
      <c r="R5891" s="6" t="s">
        <v>113</v>
      </c>
      <c r="S5891" s="55">
        <f>T5891*1.5</f>
        <v>1060.5</v>
      </c>
      <c r="T5891" s="295">
        <v>707</v>
      </c>
      <c r="U5891" s="57" t="s">
        <v>114</v>
      </c>
      <c r="V5891" s="58">
        <f t="shared" si="1187"/>
        <v>1209.184</v>
      </c>
      <c r="W5891" s="59">
        <v>928</v>
      </c>
      <c r="Y5891" s="6" t="s">
        <v>115</v>
      </c>
      <c r="Z5891" s="55">
        <f t="shared" si="1189"/>
        <v>7260</v>
      </c>
      <c r="AA5891" s="56">
        <v>5500</v>
      </c>
    </row>
    <row r="5892" spans="1:27" ht="15" customHeight="1" x14ac:dyDescent="0.2">
      <c r="A5892" s="45"/>
      <c r="B5892" s="53" t="s">
        <v>116</v>
      </c>
      <c r="C5892" s="15">
        <f>J5878</f>
        <v>0</v>
      </c>
      <c r="D5892" s="54">
        <f t="shared" ref="D5892:D5893" si="1190">S5897*C5892</f>
        <v>0</v>
      </c>
      <c r="E5892" s="34">
        <f t="shared" ref="E5892" si="1191">D5955*C5892</f>
        <v>0</v>
      </c>
      <c r="F5892" s="45"/>
      <c r="G5892" s="45"/>
      <c r="H5892" s="45"/>
      <c r="I5892" s="44"/>
      <c r="J5892" s="44"/>
      <c r="K5892" s="44"/>
      <c r="L5892" s="46"/>
      <c r="M5892" s="6" t="s">
        <v>28</v>
      </c>
      <c r="N5892" s="55">
        <f t="shared" ref="N5892:N5896" si="1192">P5892*1.4</f>
        <v>1260</v>
      </c>
      <c r="O5892" s="52"/>
      <c r="P5892" s="64">
        <v>900</v>
      </c>
      <c r="Q5892" s="65"/>
      <c r="R5892" s="6" t="s">
        <v>117</v>
      </c>
      <c r="S5892" s="55">
        <f>T5892*1.3</f>
        <v>1921.4</v>
      </c>
      <c r="T5892" s="296">
        <v>1478</v>
      </c>
      <c r="U5892" s="66" t="s">
        <v>118</v>
      </c>
      <c r="V5892" s="58">
        <f t="shared" si="1187"/>
        <v>1395.5129999999999</v>
      </c>
      <c r="W5892" s="62">
        <v>1071</v>
      </c>
      <c r="Y5892" s="6" t="s">
        <v>119</v>
      </c>
      <c r="Z5892" s="55">
        <f>AA5892*1.318</f>
        <v>6853.6</v>
      </c>
      <c r="AA5892" s="56">
        <v>5200</v>
      </c>
    </row>
    <row r="5893" spans="1:27" ht="15" customHeight="1" x14ac:dyDescent="0.2">
      <c r="A5893" s="45"/>
      <c r="B5893" s="53" t="s">
        <v>10</v>
      </c>
      <c r="C5893" s="15">
        <f>K5878</f>
        <v>4</v>
      </c>
      <c r="D5893" s="54">
        <f t="shared" si="1190"/>
        <v>15811.199999999999</v>
      </c>
      <c r="E5893" s="34">
        <f>T5898*C5893</f>
        <v>10980</v>
      </c>
      <c r="F5893" s="45"/>
      <c r="G5893" s="45"/>
      <c r="H5893" s="45"/>
      <c r="I5893" s="44"/>
      <c r="J5893" s="44"/>
      <c r="K5893" s="44"/>
      <c r="L5893" s="46"/>
      <c r="M5893" s="6" t="s">
        <v>120</v>
      </c>
      <c r="N5893" s="55">
        <f t="shared" si="1192"/>
        <v>1889.9999999999998</v>
      </c>
      <c r="O5893" s="52"/>
      <c r="P5893" s="67">
        <v>1350</v>
      </c>
      <c r="Q5893" s="65"/>
      <c r="R5893" s="6" t="s">
        <v>121</v>
      </c>
      <c r="S5893" s="55">
        <f>T5893*1.425</f>
        <v>1402.2</v>
      </c>
      <c r="T5893" s="295">
        <v>984</v>
      </c>
      <c r="U5893" s="6" t="s">
        <v>122</v>
      </c>
      <c r="V5893" s="58">
        <f t="shared" si="1187"/>
        <v>8404.35</v>
      </c>
      <c r="W5893" s="59">
        <v>6450</v>
      </c>
      <c r="Y5893" s="6" t="s">
        <v>123</v>
      </c>
      <c r="Z5893" s="55">
        <f t="shared" si="1189"/>
        <v>10560</v>
      </c>
      <c r="AA5893" s="56">
        <v>8000</v>
      </c>
    </row>
    <row r="5894" spans="1:27" ht="15" customHeight="1" thickBot="1" x14ac:dyDescent="0.25">
      <c r="A5894" s="45"/>
      <c r="B5894" s="53" t="s">
        <v>124</v>
      </c>
      <c r="C5894" s="15">
        <f>L5878</f>
        <v>2</v>
      </c>
      <c r="D5894" s="54">
        <f>S5894*C5894</f>
        <v>2414.84</v>
      </c>
      <c r="E5894" s="34">
        <f>T5894*C5894</f>
        <v>1654</v>
      </c>
      <c r="F5894" s="68" t="s">
        <v>92</v>
      </c>
      <c r="G5894" s="69"/>
      <c r="H5894" s="45"/>
      <c r="I5894" s="44"/>
      <c r="J5894" s="44"/>
      <c r="K5894" s="44"/>
      <c r="L5894" s="46"/>
      <c r="M5894" s="6" t="s">
        <v>125</v>
      </c>
      <c r="N5894" s="55">
        <f t="shared" si="1192"/>
        <v>1889.9999999999998</v>
      </c>
      <c r="O5894" s="52"/>
      <c r="P5894" s="67">
        <v>1350</v>
      </c>
      <c r="Q5894" s="65"/>
      <c r="R5894" s="6" t="s">
        <v>126</v>
      </c>
      <c r="S5894" s="55">
        <f>T5894*1.46</f>
        <v>1207.42</v>
      </c>
      <c r="T5894" s="295">
        <v>827</v>
      </c>
      <c r="U5894" s="6" t="s">
        <v>127</v>
      </c>
      <c r="V5894" s="58">
        <f t="shared" si="1187"/>
        <v>0</v>
      </c>
      <c r="W5894" s="70"/>
      <c r="Y5894" s="6" t="s">
        <v>128</v>
      </c>
      <c r="Z5894" s="55">
        <f t="shared" si="1189"/>
        <v>10560</v>
      </c>
      <c r="AA5894" s="56">
        <v>8000</v>
      </c>
    </row>
    <row r="5895" spans="1:27" ht="15" customHeight="1" thickTop="1" x14ac:dyDescent="0.2">
      <c r="A5895" s="45"/>
      <c r="B5895" s="53" t="s">
        <v>129</v>
      </c>
      <c r="C5895" s="15">
        <f>M5878</f>
        <v>0</v>
      </c>
      <c r="D5895" s="54">
        <f t="shared" ref="D5895:D5896" si="1193">S5899*C5895</f>
        <v>0</v>
      </c>
      <c r="E5895" s="34">
        <f t="shared" ref="E5895:E5896" si="1194">D5957*C5895</f>
        <v>0</v>
      </c>
      <c r="F5895" s="68" t="s">
        <v>130</v>
      </c>
      <c r="G5895" s="71">
        <f>D5939*0.33</f>
        <v>95201.581200000015</v>
      </c>
      <c r="H5895" s="45"/>
      <c r="I5895" s="44"/>
      <c r="J5895" s="44"/>
      <c r="K5895" s="44"/>
      <c r="L5895" s="46"/>
      <c r="M5895" s="6" t="s">
        <v>131</v>
      </c>
      <c r="N5895" s="55">
        <f t="shared" si="1192"/>
        <v>700</v>
      </c>
      <c r="O5895" s="52"/>
      <c r="P5895" s="67">
        <v>500</v>
      </c>
      <c r="Q5895" s="65"/>
      <c r="R5895" s="6"/>
      <c r="S5895" s="55"/>
      <c r="T5895" s="297"/>
      <c r="U5895" s="57" t="s">
        <v>132</v>
      </c>
      <c r="V5895" s="58">
        <f t="shared" si="1187"/>
        <v>9772.5</v>
      </c>
      <c r="W5895" s="70">
        <v>7500</v>
      </c>
      <c r="Y5895" s="6" t="s">
        <v>133</v>
      </c>
      <c r="Z5895" s="55">
        <f t="shared" si="1189"/>
        <v>7260</v>
      </c>
      <c r="AA5895" s="56">
        <v>5500</v>
      </c>
    </row>
    <row r="5896" spans="1:27" ht="15" customHeight="1" x14ac:dyDescent="0.2">
      <c r="A5896" s="45"/>
      <c r="B5896" s="53" t="s">
        <v>134</v>
      </c>
      <c r="C5896" s="15">
        <f>N5878</f>
        <v>3</v>
      </c>
      <c r="D5896" s="54">
        <f t="shared" si="1193"/>
        <v>23392.799999999999</v>
      </c>
      <c r="E5896" s="34">
        <f t="shared" si="1194"/>
        <v>13290</v>
      </c>
      <c r="F5896" s="68" t="s">
        <v>135</v>
      </c>
      <c r="G5896" s="72">
        <f>D5939-F5939</f>
        <v>288489.64</v>
      </c>
      <c r="H5896" s="45"/>
      <c r="I5896" s="44"/>
      <c r="J5896" s="44"/>
      <c r="K5896" s="44"/>
      <c r="L5896" s="46"/>
      <c r="M5896" s="6" t="s">
        <v>136</v>
      </c>
      <c r="N5896" s="55">
        <f t="shared" si="1192"/>
        <v>1400</v>
      </c>
      <c r="O5896" s="52"/>
      <c r="P5896" s="67">
        <v>1000</v>
      </c>
      <c r="Q5896" s="65"/>
      <c r="R5896" s="6"/>
      <c r="S5896" s="55"/>
      <c r="T5896" s="297"/>
      <c r="U5896" s="57" t="s">
        <v>137</v>
      </c>
      <c r="V5896" s="58">
        <f t="shared" si="1187"/>
        <v>7166.5</v>
      </c>
      <c r="W5896" s="73">
        <v>5500</v>
      </c>
      <c r="Y5896" s="6" t="s">
        <v>39</v>
      </c>
      <c r="Z5896" s="55">
        <f>AA5896*1.321</f>
        <v>8454.4</v>
      </c>
      <c r="AA5896" s="56">
        <v>6400</v>
      </c>
    </row>
    <row r="5897" spans="1:27" ht="15" customHeight="1" x14ac:dyDescent="0.35">
      <c r="A5897" s="45"/>
      <c r="B5897" s="53" t="s">
        <v>138</v>
      </c>
      <c r="C5897" s="15">
        <f>P5878</f>
        <v>0</v>
      </c>
      <c r="D5897" s="54">
        <f>S5902*C5897</f>
        <v>0</v>
      </c>
      <c r="E5897" s="34">
        <f>D5960*C5897</f>
        <v>0</v>
      </c>
      <c r="F5897" s="68" t="s">
        <v>139</v>
      </c>
      <c r="G5897" s="74">
        <f>D5939-E5939</f>
        <v>88693.640000000014</v>
      </c>
      <c r="H5897" s="45"/>
      <c r="I5897" s="44"/>
      <c r="J5897" s="44"/>
      <c r="K5897" s="44"/>
      <c r="L5897" s="46"/>
      <c r="M5897" s="6" t="s">
        <v>140</v>
      </c>
      <c r="N5897" s="55"/>
      <c r="O5897" s="52"/>
      <c r="P5897" s="67"/>
      <c r="Q5897" s="65"/>
      <c r="R5897" s="6" t="s">
        <v>141</v>
      </c>
      <c r="S5897" s="55">
        <v>1850.8</v>
      </c>
      <c r="T5897" s="295">
        <v>1322</v>
      </c>
      <c r="U5897" s="57" t="s">
        <v>142</v>
      </c>
      <c r="V5897" s="58">
        <f t="shared" si="1187"/>
        <v>9772.5</v>
      </c>
      <c r="W5897" s="73">
        <v>7500</v>
      </c>
      <c r="Y5897" s="6" t="s">
        <v>143</v>
      </c>
      <c r="Z5897" s="55">
        <f>AA5897*1.32</f>
        <v>3564</v>
      </c>
      <c r="AA5897" s="56">
        <v>2700</v>
      </c>
    </row>
    <row r="5898" spans="1:27" ht="15" customHeight="1" x14ac:dyDescent="0.2">
      <c r="A5898" s="45"/>
      <c r="B5898" s="53" t="s">
        <v>14</v>
      </c>
      <c r="C5898" s="15">
        <f>O5878</f>
        <v>0</v>
      </c>
      <c r="D5898" s="54">
        <f>S5901*C5898</f>
        <v>0</v>
      </c>
      <c r="E5898" s="34">
        <f>D5959*C5898</f>
        <v>0</v>
      </c>
      <c r="F5898" s="61"/>
      <c r="G5898" s="61"/>
      <c r="H5898" s="45"/>
      <c r="I5898" s="44"/>
      <c r="J5898" s="44"/>
      <c r="K5898" s="44"/>
      <c r="L5898" s="46"/>
      <c r="M5898" s="6"/>
      <c r="N5898" s="55"/>
      <c r="O5898" s="52"/>
      <c r="P5898" s="67"/>
      <c r="Q5898" s="65"/>
      <c r="R5898" s="6" t="s">
        <v>144</v>
      </c>
      <c r="S5898" s="55">
        <f>T5898*1.44</f>
        <v>3952.7999999999997</v>
      </c>
      <c r="T5898" s="295">
        <v>2745</v>
      </c>
      <c r="U5898" s="57" t="s">
        <v>145</v>
      </c>
      <c r="V5898" s="58">
        <f t="shared" si="1187"/>
        <v>9772.5</v>
      </c>
      <c r="W5898" s="73">
        <v>7500</v>
      </c>
      <c r="AA5898" s="46"/>
    </row>
    <row r="5899" spans="1:27" ht="15" customHeight="1" x14ac:dyDescent="0.2">
      <c r="A5899" s="45"/>
      <c r="B5899" s="53" t="s">
        <v>16</v>
      </c>
      <c r="C5899" s="15">
        <f>Q5878</f>
        <v>0</v>
      </c>
      <c r="D5899" s="54">
        <f>S5904*C5899</f>
        <v>0</v>
      </c>
      <c r="E5899" s="34"/>
      <c r="F5899" s="61"/>
      <c r="G5899" s="61"/>
      <c r="H5899" s="45"/>
      <c r="I5899" s="44"/>
      <c r="J5899" s="44"/>
      <c r="K5899" s="44"/>
      <c r="L5899" s="46"/>
      <c r="M5899" s="6" t="s">
        <v>146</v>
      </c>
      <c r="N5899" s="55">
        <f>P5899*1.45</f>
        <v>6960</v>
      </c>
      <c r="O5899" s="52"/>
      <c r="P5899" s="67">
        <v>4800</v>
      </c>
      <c r="Q5899" s="65"/>
      <c r="R5899" s="6" t="s">
        <v>147</v>
      </c>
      <c r="S5899" s="55">
        <v>6101.2</v>
      </c>
      <c r="T5899" s="295">
        <v>4380</v>
      </c>
      <c r="U5899" s="46"/>
      <c r="V5899" s="46"/>
      <c r="W5899" s="46"/>
      <c r="X5899" s="46"/>
      <c r="Y5899" s="46"/>
      <c r="Z5899" s="46"/>
    </row>
    <row r="5900" spans="1:27" ht="15" customHeight="1" x14ac:dyDescent="0.2">
      <c r="A5900" s="45"/>
      <c r="B5900" s="320" t="s">
        <v>148</v>
      </c>
      <c r="C5900" s="33"/>
      <c r="D5900" s="75">
        <f t="shared" ref="D5900:E5900" si="1195">SUM(D5886:D5899)</f>
        <v>108307.44</v>
      </c>
      <c r="E5900" s="75">
        <f t="shared" si="1195"/>
        <v>72496</v>
      </c>
      <c r="F5900" s="75"/>
      <c r="G5900" s="33"/>
      <c r="H5900" s="45"/>
      <c r="I5900" s="44"/>
      <c r="J5900" s="44"/>
      <c r="K5900" s="44"/>
      <c r="L5900" s="46"/>
      <c r="M5900" s="6" t="s">
        <v>149</v>
      </c>
      <c r="N5900" s="55">
        <f t="shared" ref="N5900" si="1196">P5900*1.4</f>
        <v>3360</v>
      </c>
      <c r="O5900" s="52"/>
      <c r="P5900" s="67">
        <v>2400</v>
      </c>
      <c r="Q5900" s="65"/>
      <c r="R5900" s="6" t="s">
        <v>150</v>
      </c>
      <c r="S5900" s="55">
        <f>T5900*1.444</f>
        <v>7797.5999999999995</v>
      </c>
      <c r="T5900" s="295">
        <v>5400</v>
      </c>
      <c r="U5900" s="46"/>
      <c r="V5900" s="46"/>
      <c r="W5900" s="46"/>
      <c r="X5900" s="46"/>
      <c r="Y5900" s="46"/>
      <c r="Z5900" s="46"/>
      <c r="AA5900" s="46"/>
    </row>
    <row r="5901" spans="1:27" ht="15" customHeight="1" x14ac:dyDescent="0.2">
      <c r="A5901" s="45"/>
      <c r="B5901" s="317" t="s">
        <v>24</v>
      </c>
      <c r="C5901" s="319">
        <f>Y5878</f>
        <v>0</v>
      </c>
      <c r="D5901" s="54">
        <f t="shared" ref="D5901:D5903" si="1197">V5890*C5901</f>
        <v>0</v>
      </c>
      <c r="E5901" s="34">
        <f t="shared" ref="E5901:E5903" si="1198">W5890*C5901</f>
        <v>0</v>
      </c>
      <c r="F5901" s="45"/>
      <c r="G5901" s="45"/>
      <c r="H5901" s="45"/>
      <c r="I5901" s="44"/>
      <c r="J5901" s="44"/>
      <c r="K5901" s="44"/>
      <c r="L5901" s="46"/>
      <c r="M5901" s="6" t="s">
        <v>151</v>
      </c>
      <c r="N5901" s="55">
        <f>P5901*1.45</f>
        <v>6960</v>
      </c>
      <c r="O5901" s="52"/>
      <c r="P5901" s="67">
        <v>4800</v>
      </c>
      <c r="Q5901" s="65"/>
      <c r="R5901" s="6" t="s">
        <v>152</v>
      </c>
      <c r="S5901" s="55">
        <f>T5901*1.444</f>
        <v>7799.0439999999999</v>
      </c>
      <c r="T5901" s="295">
        <v>5401</v>
      </c>
      <c r="U5901" s="46"/>
      <c r="V5901" s="46"/>
      <c r="W5901" s="46"/>
      <c r="X5901" s="46"/>
      <c r="Y5901" s="46"/>
      <c r="Z5901" s="46"/>
      <c r="AA5901" s="46"/>
    </row>
    <row r="5902" spans="1:27" ht="15" customHeight="1" x14ac:dyDescent="0.2">
      <c r="A5902" s="45"/>
      <c r="B5902" s="317" t="s">
        <v>153</v>
      </c>
      <c r="C5902" s="319">
        <f>Z5878</f>
        <v>0</v>
      </c>
      <c r="D5902" s="54">
        <f t="shared" si="1197"/>
        <v>0</v>
      </c>
      <c r="E5902" s="34">
        <f t="shared" si="1198"/>
        <v>0</v>
      </c>
      <c r="F5902" s="45"/>
      <c r="G5902" s="45"/>
      <c r="H5902" s="45"/>
      <c r="I5902" s="44"/>
      <c r="J5902" s="44"/>
      <c r="K5902" s="44"/>
      <c r="L5902" s="46"/>
      <c r="M5902" s="6" t="s">
        <v>154</v>
      </c>
      <c r="N5902" s="55">
        <f t="shared" ref="N5902:N5903" si="1199">P5902*1.4</f>
        <v>5250</v>
      </c>
      <c r="O5902" s="52"/>
      <c r="P5902" s="67">
        <v>3750</v>
      </c>
      <c r="Q5902" s="65"/>
      <c r="R5902" s="6" t="s">
        <v>155</v>
      </c>
      <c r="S5902" s="55">
        <f>T5902*1.45</f>
        <v>10701</v>
      </c>
      <c r="T5902" s="295">
        <v>7380</v>
      </c>
      <c r="U5902" s="46"/>
      <c r="V5902" s="46"/>
      <c r="W5902" s="46"/>
      <c r="X5902" s="46"/>
      <c r="Y5902" s="46"/>
      <c r="Z5902" s="46"/>
      <c r="AA5902" s="46"/>
    </row>
    <row r="5903" spans="1:27" ht="15" customHeight="1" x14ac:dyDescent="0.2">
      <c r="A5903" s="45"/>
      <c r="B5903" s="317" t="s">
        <v>26</v>
      </c>
      <c r="C5903" s="319">
        <f>AA5878</f>
        <v>0</v>
      </c>
      <c r="D5903" s="54">
        <f t="shared" si="1197"/>
        <v>0</v>
      </c>
      <c r="E5903" s="34">
        <f t="shared" si="1198"/>
        <v>0</v>
      </c>
      <c r="F5903" s="45"/>
      <c r="G5903" s="45"/>
      <c r="H5903" s="45"/>
      <c r="I5903" s="44"/>
      <c r="J5903" s="44"/>
      <c r="K5903" s="44"/>
      <c r="L5903" s="46"/>
      <c r="M5903" s="6" t="s">
        <v>156</v>
      </c>
      <c r="N5903" s="55">
        <f t="shared" si="1199"/>
        <v>9380</v>
      </c>
      <c r="O5903" s="52"/>
      <c r="P5903" s="67">
        <v>6700</v>
      </c>
      <c r="Q5903" s="65"/>
      <c r="R5903" s="6" t="s">
        <v>157</v>
      </c>
      <c r="S5903" s="55">
        <v>8000</v>
      </c>
      <c r="T5903" s="295">
        <v>3600</v>
      </c>
      <c r="U5903" s="46"/>
      <c r="V5903" s="46"/>
      <c r="W5903" s="46"/>
      <c r="X5903" s="46"/>
      <c r="Y5903" s="46"/>
      <c r="Z5903" s="46"/>
      <c r="AA5903" s="46"/>
    </row>
    <row r="5904" spans="1:27" ht="15" customHeight="1" x14ac:dyDescent="0.2">
      <c r="A5904" s="45"/>
      <c r="B5904" s="318" t="s">
        <v>158</v>
      </c>
      <c r="C5904" s="319">
        <f>R5878</f>
        <v>0</v>
      </c>
      <c r="D5904" s="54">
        <f>V5887*C5904</f>
        <v>0</v>
      </c>
      <c r="E5904" s="34">
        <f t="shared" ref="E5904:E5906" si="1200">J5953*C5904</f>
        <v>0</v>
      </c>
      <c r="F5904" s="45"/>
      <c r="G5904" s="45"/>
      <c r="H5904" s="45"/>
      <c r="I5904" s="44"/>
      <c r="J5904" s="44"/>
      <c r="K5904" s="44"/>
      <c r="L5904" s="46"/>
      <c r="M5904" s="6"/>
      <c r="N5904" s="55"/>
      <c r="O5904" s="52"/>
      <c r="P5904" s="67"/>
      <c r="Q5904" s="65"/>
      <c r="R5904" s="6" t="s">
        <v>16</v>
      </c>
      <c r="S5904" s="55">
        <v>1500</v>
      </c>
      <c r="T5904" s="298">
        <v>1300</v>
      </c>
      <c r="U5904" s="46"/>
      <c r="V5904" s="46"/>
      <c r="W5904" s="46"/>
      <c r="X5904" s="46"/>
      <c r="Y5904" s="46"/>
      <c r="Z5904" s="46"/>
      <c r="AA5904" s="46"/>
    </row>
    <row r="5905" spans="1:27" ht="15" customHeight="1" x14ac:dyDescent="0.2">
      <c r="A5905" s="45"/>
      <c r="B5905" s="321" t="s">
        <v>159</v>
      </c>
      <c r="C5905" s="15">
        <f>T5878</f>
        <v>2</v>
      </c>
      <c r="D5905" s="54">
        <f t="shared" ref="D5905:D5906" si="1201">V5887*C5905</f>
        <v>19545</v>
      </c>
      <c r="E5905" s="34">
        <f t="shared" si="1200"/>
        <v>12900</v>
      </c>
      <c r="F5905" s="45"/>
      <c r="G5905" s="45"/>
      <c r="H5905" s="45"/>
      <c r="I5905" s="44"/>
      <c r="J5905" s="44"/>
      <c r="K5905" s="44"/>
      <c r="L5905" s="46"/>
      <c r="M5905" s="6" t="s">
        <v>160</v>
      </c>
      <c r="N5905" s="55"/>
      <c r="O5905" s="52"/>
      <c r="P5905" s="67"/>
      <c r="Q5905" s="65"/>
      <c r="R5905" s="46"/>
      <c r="S5905" s="46"/>
      <c r="T5905" s="46"/>
      <c r="U5905" s="46"/>
      <c r="V5905" s="46"/>
      <c r="W5905" s="46"/>
      <c r="X5905" s="46"/>
      <c r="Y5905" s="46"/>
      <c r="Z5905" s="46"/>
      <c r="AA5905" s="46"/>
    </row>
    <row r="5906" spans="1:27" ht="15" customHeight="1" x14ac:dyDescent="0.2">
      <c r="A5906" s="45"/>
      <c r="B5906" s="79" t="s">
        <v>161</v>
      </c>
      <c r="C5906" s="80">
        <f>S5878</f>
        <v>0</v>
      </c>
      <c r="D5906" s="81">
        <f t="shared" si="1201"/>
        <v>0</v>
      </c>
      <c r="E5906" s="34">
        <f t="shared" si="1200"/>
        <v>0</v>
      </c>
      <c r="F5906" s="45"/>
      <c r="G5906" s="45"/>
      <c r="H5906" s="45"/>
      <c r="I5906" s="44"/>
      <c r="J5906" s="44"/>
      <c r="K5906" s="44"/>
      <c r="L5906" s="46"/>
      <c r="M5906" s="6"/>
      <c r="N5906" s="55"/>
      <c r="O5906" s="52"/>
      <c r="P5906" s="67"/>
      <c r="Q5906" s="65"/>
      <c r="R5906" s="46"/>
      <c r="S5906" s="46"/>
      <c r="T5906" s="46"/>
      <c r="U5906" s="46"/>
      <c r="V5906" s="46"/>
      <c r="W5906" s="46"/>
      <c r="X5906" s="46"/>
      <c r="Y5906" s="46"/>
      <c r="Z5906" s="46"/>
      <c r="AA5906" s="46"/>
    </row>
    <row r="5907" spans="1:27" ht="15" customHeight="1" x14ac:dyDescent="0.2">
      <c r="A5907" s="45"/>
      <c r="B5907" s="78" t="s">
        <v>20</v>
      </c>
      <c r="C5907" s="15">
        <f>U5878</f>
        <v>4</v>
      </c>
      <c r="D5907" s="81">
        <f>V5896*C5907</f>
        <v>28666</v>
      </c>
      <c r="E5907" s="34">
        <f>W5896*C5907</f>
        <v>22000</v>
      </c>
      <c r="F5907" s="45"/>
      <c r="G5907" s="45"/>
      <c r="H5907" s="45"/>
      <c r="I5907" s="44"/>
      <c r="J5907" s="44"/>
      <c r="K5907" s="44"/>
      <c r="L5907" s="46"/>
      <c r="M5907" s="6" t="s">
        <v>162</v>
      </c>
      <c r="N5907" s="55">
        <f>P5907*1.42</f>
        <v>1704</v>
      </c>
      <c r="O5907" s="52"/>
      <c r="P5907" s="67">
        <v>1200</v>
      </c>
      <c r="Q5907" s="65"/>
      <c r="R5907" s="46"/>
      <c r="S5907" s="46"/>
      <c r="T5907" s="46"/>
      <c r="U5907" s="46"/>
      <c r="V5907" s="46"/>
      <c r="W5907" s="46"/>
      <c r="X5907" s="46"/>
      <c r="Y5907" s="46"/>
      <c r="Z5907" s="46"/>
      <c r="AA5907" s="46"/>
    </row>
    <row r="5908" spans="1:27" ht="15" customHeight="1" x14ac:dyDescent="0.2">
      <c r="A5908" s="45"/>
      <c r="B5908" s="78" t="s">
        <v>163</v>
      </c>
      <c r="C5908" s="15">
        <f>V5878</f>
        <v>0</v>
      </c>
      <c r="D5908" s="81">
        <f t="shared" ref="D5908:D5909" si="1202">V5890*C5908</f>
        <v>0</v>
      </c>
      <c r="E5908" s="34">
        <f>W5895*C5908</f>
        <v>0</v>
      </c>
      <c r="F5908" s="45"/>
      <c r="G5908" s="45"/>
      <c r="H5908" s="45"/>
      <c r="I5908" s="44"/>
      <c r="J5908" s="44"/>
      <c r="K5908" s="44"/>
      <c r="L5908" s="46"/>
      <c r="M5908" s="6" t="s">
        <v>164</v>
      </c>
      <c r="N5908" s="55">
        <f t="shared" ref="N5908:N5909" si="1203">P5908*1.42</f>
        <v>1704</v>
      </c>
      <c r="O5908" s="52"/>
      <c r="P5908" s="67">
        <v>1200</v>
      </c>
      <c r="Q5908" s="65"/>
      <c r="R5908" s="46"/>
      <c r="S5908" s="46"/>
      <c r="T5908" s="46"/>
      <c r="U5908" s="46"/>
      <c r="V5908" s="46"/>
      <c r="W5908" s="46"/>
      <c r="X5908" s="46"/>
      <c r="Y5908" s="46"/>
      <c r="Z5908" s="46"/>
      <c r="AA5908" s="46"/>
    </row>
    <row r="5909" spans="1:27" ht="15" customHeight="1" x14ac:dyDescent="0.2">
      <c r="A5909" s="45"/>
      <c r="B5909" s="78" t="s">
        <v>165</v>
      </c>
      <c r="C5909" s="15">
        <f>W5878</f>
        <v>0</v>
      </c>
      <c r="D5909" s="81">
        <f t="shared" si="1202"/>
        <v>0</v>
      </c>
      <c r="E5909" s="34">
        <f>J5958*C5909</f>
        <v>0</v>
      </c>
      <c r="F5909" s="45"/>
      <c r="G5909" s="45"/>
      <c r="H5909" s="45"/>
      <c r="I5909" s="44"/>
      <c r="J5909" s="44"/>
      <c r="K5909" s="44"/>
      <c r="L5909" s="46"/>
      <c r="M5909" s="6" t="s">
        <v>166</v>
      </c>
      <c r="N5909" s="55">
        <f t="shared" si="1203"/>
        <v>1704</v>
      </c>
      <c r="O5909" s="52"/>
      <c r="P5909" s="67">
        <v>1200</v>
      </c>
      <c r="Q5909" s="65"/>
      <c r="R5909" s="46"/>
      <c r="S5909" s="46"/>
      <c r="T5909" s="46"/>
      <c r="U5909" s="46"/>
      <c r="V5909" s="46"/>
      <c r="W5909" s="46"/>
      <c r="X5909" s="46"/>
      <c r="Y5909" s="46"/>
      <c r="Z5909" s="46"/>
      <c r="AA5909" s="46"/>
    </row>
    <row r="5910" spans="1:27" ht="15" customHeight="1" x14ac:dyDescent="0.2">
      <c r="A5910" s="45"/>
      <c r="B5910" s="53" t="s">
        <v>23</v>
      </c>
      <c r="C5910" s="15">
        <f>X5878</f>
        <v>0</v>
      </c>
      <c r="D5910" s="81">
        <f>V5888*C5910</f>
        <v>0</v>
      </c>
      <c r="E5910" s="34">
        <f>W5888*C5910</f>
        <v>0</v>
      </c>
      <c r="F5910" s="45"/>
      <c r="G5910" s="45"/>
      <c r="H5910" s="45"/>
      <c r="I5910" s="44"/>
      <c r="J5910" s="44"/>
      <c r="K5910" s="44"/>
      <c r="L5910" s="46"/>
      <c r="M5910" s="6" t="s">
        <v>167</v>
      </c>
      <c r="N5910" s="55">
        <f>P5910*1.39</f>
        <v>1251</v>
      </c>
      <c r="O5910" s="52"/>
      <c r="P5910" s="67">
        <v>900</v>
      </c>
      <c r="Q5910" s="65"/>
      <c r="R5910" s="46"/>
      <c r="S5910" s="46"/>
      <c r="T5910" s="46"/>
      <c r="U5910" s="46"/>
      <c r="V5910" s="46"/>
      <c r="W5910" s="46"/>
      <c r="X5910" s="46"/>
      <c r="Y5910" s="46"/>
      <c r="Z5910" s="46"/>
      <c r="AA5910" s="46"/>
    </row>
    <row r="5911" spans="1:27" ht="15" customHeight="1" x14ac:dyDescent="0.2">
      <c r="A5911" s="45"/>
      <c r="B5911" s="49" t="s">
        <v>95</v>
      </c>
      <c r="C5911" s="33"/>
      <c r="D5911" s="75">
        <f t="shared" ref="D5911:E5911" si="1204">SUM(D5901:D5910)</f>
        <v>48211</v>
      </c>
      <c r="E5911" s="82">
        <f t="shared" si="1204"/>
        <v>34900</v>
      </c>
      <c r="F5911" s="45"/>
      <c r="G5911" s="45"/>
      <c r="H5911" s="45"/>
      <c r="I5911" s="44"/>
      <c r="J5911" s="44"/>
      <c r="K5911" s="44"/>
      <c r="L5911" s="46"/>
      <c r="M5911" s="6" t="s">
        <v>168</v>
      </c>
      <c r="N5911" s="55">
        <f>P5911*1.42</f>
        <v>852</v>
      </c>
      <c r="O5911" s="52"/>
      <c r="P5911" s="67">
        <v>600</v>
      </c>
      <c r="Q5911" s="65"/>
      <c r="R5911" s="46"/>
      <c r="S5911" s="46"/>
      <c r="T5911" s="46"/>
      <c r="U5911" s="46"/>
      <c r="V5911" s="46"/>
      <c r="W5911" s="46"/>
      <c r="X5911" s="46"/>
      <c r="Y5911" s="46"/>
      <c r="Z5911" s="46"/>
      <c r="AA5911" s="46"/>
    </row>
    <row r="5912" spans="1:27" ht="15" customHeight="1" x14ac:dyDescent="0.2">
      <c r="A5912" s="45"/>
      <c r="B5912" s="53" t="s">
        <v>36</v>
      </c>
      <c r="C5912" s="15">
        <f>AL5878</f>
        <v>5</v>
      </c>
      <c r="D5912" s="83">
        <f>N5907*C5912</f>
        <v>8520</v>
      </c>
      <c r="E5912" s="34">
        <f>P5907*C5912</f>
        <v>6000</v>
      </c>
      <c r="F5912" s="45"/>
      <c r="G5912" s="45"/>
      <c r="H5912" s="45"/>
      <c r="I5912" s="44"/>
      <c r="J5912" s="44"/>
      <c r="K5912" s="44"/>
      <c r="L5912" s="46"/>
      <c r="M5912" s="46"/>
      <c r="N5912" s="46"/>
      <c r="O5912" s="46"/>
      <c r="P5912" s="46"/>
      <c r="Q5912" s="46"/>
      <c r="R5912" s="46"/>
      <c r="S5912" s="46"/>
      <c r="T5912" s="46"/>
      <c r="U5912" s="46"/>
      <c r="V5912" s="46"/>
      <c r="W5912" s="46"/>
      <c r="X5912" s="46"/>
      <c r="Y5912" s="46"/>
      <c r="Z5912" s="46"/>
      <c r="AA5912" s="46"/>
    </row>
    <row r="5913" spans="1:27" ht="15" customHeight="1" x14ac:dyDescent="0.2">
      <c r="A5913" s="45"/>
      <c r="B5913" s="53" t="s">
        <v>35</v>
      </c>
      <c r="C5913" s="15">
        <f>AK5878</f>
        <v>2</v>
      </c>
      <c r="D5913" s="83">
        <f t="shared" ref="D5913:D5915" si="1205">N5909*C5913</f>
        <v>3408</v>
      </c>
      <c r="E5913" s="34">
        <f t="shared" ref="E5913:E5915" si="1206">P5909*C5913</f>
        <v>2400</v>
      </c>
      <c r="F5913" s="45"/>
      <c r="G5913" s="45"/>
      <c r="H5913" s="45"/>
      <c r="L5913" s="24"/>
      <c r="M5913" s="24"/>
      <c r="N5913" s="24"/>
      <c r="O5913" s="24"/>
      <c r="P5913" s="24"/>
      <c r="Q5913" s="24"/>
    </row>
    <row r="5914" spans="1:27" ht="15" customHeight="1" x14ac:dyDescent="0.2">
      <c r="A5914" s="45"/>
      <c r="B5914" s="84" t="s">
        <v>169</v>
      </c>
      <c r="C5914" s="15">
        <f>AM5878</f>
        <v>0</v>
      </c>
      <c r="D5914" s="83">
        <f t="shared" si="1205"/>
        <v>0</v>
      </c>
      <c r="E5914" s="34">
        <f t="shared" si="1206"/>
        <v>0</v>
      </c>
      <c r="F5914" s="85"/>
      <c r="G5914" s="45"/>
      <c r="H5914" s="45"/>
      <c r="L5914" s="24"/>
      <c r="M5914" s="24"/>
      <c r="N5914" s="24"/>
      <c r="O5914" s="24"/>
      <c r="P5914" s="24"/>
      <c r="Q5914" s="24"/>
    </row>
    <row r="5915" spans="1:27" ht="15" customHeight="1" x14ac:dyDescent="0.2">
      <c r="A5915" s="45"/>
      <c r="B5915" s="84" t="s">
        <v>38</v>
      </c>
      <c r="C5915" s="15">
        <f>AN5878</f>
        <v>0</v>
      </c>
      <c r="D5915" s="83">
        <f t="shared" si="1205"/>
        <v>0</v>
      </c>
      <c r="E5915" s="34">
        <f t="shared" si="1206"/>
        <v>0</v>
      </c>
      <c r="F5915" s="45"/>
      <c r="G5915" s="45"/>
      <c r="H5915" s="45"/>
      <c r="L5915" s="24"/>
      <c r="M5915" s="24"/>
      <c r="N5915" s="24"/>
      <c r="O5915" s="24"/>
      <c r="P5915" s="24"/>
      <c r="Q5915" s="24"/>
    </row>
    <row r="5916" spans="1:27" ht="15" customHeight="1" x14ac:dyDescent="0.2">
      <c r="A5916" s="45"/>
      <c r="B5916" s="84" t="s">
        <v>170</v>
      </c>
      <c r="C5916" s="15">
        <f>AO5878</f>
        <v>2</v>
      </c>
      <c r="D5916" s="83">
        <f>N5908*C5916</f>
        <v>3408</v>
      </c>
      <c r="E5916" s="34">
        <f>P5908*C5916</f>
        <v>2400</v>
      </c>
      <c r="F5916" s="45"/>
      <c r="G5916" s="45"/>
      <c r="H5916" s="45"/>
      <c r="L5916" s="24"/>
      <c r="M5916" s="24"/>
      <c r="N5916" s="24"/>
      <c r="O5916" s="24"/>
      <c r="P5916" s="24"/>
      <c r="Q5916" s="24"/>
    </row>
    <row r="5917" spans="1:27" ht="15" customHeight="1" x14ac:dyDescent="0.2">
      <c r="A5917" s="45"/>
      <c r="B5917" s="53" t="s">
        <v>31</v>
      </c>
      <c r="C5917" s="15">
        <f>AF5878</f>
        <v>0</v>
      </c>
      <c r="D5917" s="83">
        <f>N5899*C5917</f>
        <v>0</v>
      </c>
      <c r="E5917" s="34">
        <f>P5899*C5917</f>
        <v>0</v>
      </c>
      <c r="F5917" s="45"/>
      <c r="G5917" s="45"/>
      <c r="H5917" s="45"/>
    </row>
    <row r="5918" spans="1:27" ht="15" customHeight="1" x14ac:dyDescent="0.2">
      <c r="A5918" s="45"/>
      <c r="B5918" s="53" t="s">
        <v>171</v>
      </c>
      <c r="C5918" s="15">
        <f>AH5878</f>
        <v>0</v>
      </c>
      <c r="D5918" s="83">
        <f>N5899*C5918</f>
        <v>0</v>
      </c>
      <c r="E5918" s="34">
        <f>P5899*C5918</f>
        <v>0</v>
      </c>
      <c r="F5918" s="45"/>
      <c r="G5918" s="45"/>
      <c r="H5918" s="45"/>
      <c r="L5918" s="86" t="s">
        <v>172</v>
      </c>
    </row>
    <row r="5919" spans="1:27" ht="15" customHeight="1" x14ac:dyDescent="0.2">
      <c r="A5919" s="45"/>
      <c r="B5919" s="53" t="s">
        <v>151</v>
      </c>
      <c r="C5919" s="15">
        <f>AG5878</f>
        <v>5</v>
      </c>
      <c r="D5919" s="83">
        <f>N5901*C5919</f>
        <v>34800</v>
      </c>
      <c r="E5919" s="34">
        <f>P5901*C5919</f>
        <v>24000</v>
      </c>
      <c r="F5919" s="45"/>
      <c r="G5919" s="45"/>
      <c r="H5919" s="45"/>
    </row>
    <row r="5920" spans="1:27" ht="15" customHeight="1" x14ac:dyDescent="0.2">
      <c r="A5920" s="45"/>
      <c r="B5920" s="53" t="s">
        <v>173</v>
      </c>
      <c r="C5920" s="15">
        <f>AJ5878</f>
        <v>3</v>
      </c>
      <c r="D5920" s="83">
        <f>N5899*C5920</f>
        <v>20880</v>
      </c>
      <c r="E5920" s="34">
        <f>P5899*C5920</f>
        <v>14400</v>
      </c>
      <c r="F5920" s="45"/>
      <c r="G5920" s="45"/>
      <c r="H5920" s="45"/>
      <c r="L5920" s="86" t="s">
        <v>107</v>
      </c>
    </row>
    <row r="5921" spans="1:12" ht="15" customHeight="1" x14ac:dyDescent="0.2">
      <c r="A5921" s="45"/>
      <c r="B5921" s="53" t="s">
        <v>174</v>
      </c>
      <c r="C5921" s="15">
        <f>AE5878</f>
        <v>0</v>
      </c>
      <c r="D5921" s="83">
        <f>N5903*C5921</f>
        <v>0</v>
      </c>
      <c r="E5921" s="34">
        <f>P5899*C5921</f>
        <v>0</v>
      </c>
      <c r="F5921" s="45"/>
      <c r="G5921" s="45"/>
      <c r="H5921" s="45"/>
    </row>
    <row r="5922" spans="1:12" ht="15" customHeight="1" x14ac:dyDescent="0.2">
      <c r="A5922" s="45"/>
      <c r="B5922" s="87" t="s">
        <v>27</v>
      </c>
      <c r="C5922" s="15">
        <f>AB5878</f>
        <v>36</v>
      </c>
      <c r="D5922" s="83">
        <f t="shared" ref="D5922:D5923" si="1207">N5891*C5922</f>
        <v>60955.200000000004</v>
      </c>
      <c r="E5922" s="34">
        <f t="shared" ref="E5922:E5923" si="1208">P5891*C5922</f>
        <v>43200</v>
      </c>
      <c r="F5922" s="45"/>
      <c r="G5922" s="45"/>
      <c r="H5922" s="45"/>
      <c r="L5922" s="86" t="s">
        <v>175</v>
      </c>
    </row>
    <row r="5923" spans="1:12" ht="15" customHeight="1" x14ac:dyDescent="0.2">
      <c r="A5923" s="45"/>
      <c r="B5923" s="87" t="s">
        <v>28</v>
      </c>
      <c r="C5923" s="15">
        <f>AC5878</f>
        <v>0</v>
      </c>
      <c r="D5923" s="83">
        <f t="shared" si="1207"/>
        <v>0</v>
      </c>
      <c r="E5923" s="34">
        <f t="shared" si="1208"/>
        <v>0</v>
      </c>
      <c r="F5923" s="45"/>
      <c r="G5923" s="45"/>
      <c r="H5923" s="45"/>
      <c r="L5923" s="86" t="s">
        <v>176</v>
      </c>
    </row>
    <row r="5924" spans="1:12" ht="15" customHeight="1" x14ac:dyDescent="0.2">
      <c r="A5924" s="45"/>
      <c r="B5924" s="53" t="s">
        <v>177</v>
      </c>
      <c r="C5924" s="15">
        <f>AD5878</f>
        <v>0</v>
      </c>
      <c r="D5924" s="83">
        <f>N5896*C5924</f>
        <v>0</v>
      </c>
      <c r="E5924" s="34">
        <f>P5896*C5924</f>
        <v>0</v>
      </c>
      <c r="F5924" s="45"/>
      <c r="G5924" s="45"/>
      <c r="H5924" s="45"/>
      <c r="L5924" s="86" t="s">
        <v>178</v>
      </c>
    </row>
    <row r="5925" spans="1:12" ht="15" customHeight="1" x14ac:dyDescent="0.2">
      <c r="A5925" s="45"/>
      <c r="B5925" s="49" t="s">
        <v>94</v>
      </c>
      <c r="C5925" s="33"/>
      <c r="D5925" s="75">
        <f t="shared" ref="D5925:E5925" si="1209">SUM(D5912:D5924)</f>
        <v>131971.20000000001</v>
      </c>
      <c r="E5925" s="82">
        <f t="shared" si="1209"/>
        <v>92400</v>
      </c>
      <c r="F5925" s="41"/>
      <c r="G5925" s="45"/>
      <c r="H5925" s="88"/>
      <c r="L5925" s="86" t="s">
        <v>179</v>
      </c>
    </row>
    <row r="5926" spans="1:12" ht="15" customHeight="1" x14ac:dyDescent="0.2">
      <c r="A5926" s="45"/>
      <c r="B5926" s="78" t="s">
        <v>39</v>
      </c>
      <c r="C5926" s="89">
        <f>AP5878</f>
        <v>0</v>
      </c>
      <c r="D5926" s="83">
        <f>Z5896*C5926</f>
        <v>0</v>
      </c>
      <c r="E5926" s="34">
        <f>AA5896*C5926</f>
        <v>0</v>
      </c>
      <c r="F5926" s="88"/>
      <c r="G5926" s="88"/>
      <c r="H5926" s="88"/>
      <c r="L5926" s="86" t="s">
        <v>180</v>
      </c>
    </row>
    <row r="5927" spans="1:12" ht="15" customHeight="1" x14ac:dyDescent="0.2">
      <c r="A5927" s="45"/>
      <c r="B5927" s="78" t="s">
        <v>40</v>
      </c>
      <c r="C5927" s="90">
        <f>AQ5878</f>
        <v>0</v>
      </c>
      <c r="D5927" s="83">
        <f t="shared" ref="D5927:D5929" si="1210">Z5887*C5927</f>
        <v>0</v>
      </c>
      <c r="E5927" s="34">
        <f>AA5887*C5927</f>
        <v>0</v>
      </c>
      <c r="F5927" s="88"/>
      <c r="G5927" s="88"/>
      <c r="H5927" s="88"/>
      <c r="L5927" s="86" t="s">
        <v>181</v>
      </c>
    </row>
    <row r="5928" spans="1:12" ht="15" customHeight="1" x14ac:dyDescent="0.2">
      <c r="A5928" s="45"/>
      <c r="B5928" s="78" t="s">
        <v>33</v>
      </c>
      <c r="C5928" s="90">
        <f>AR5878</f>
        <v>0</v>
      </c>
      <c r="D5928" s="83">
        <f t="shared" si="1210"/>
        <v>0</v>
      </c>
      <c r="E5928" s="34">
        <f>P5898*C5928</f>
        <v>0</v>
      </c>
      <c r="F5928" s="88"/>
      <c r="G5928" s="88"/>
      <c r="H5928" s="88"/>
    </row>
    <row r="5929" spans="1:12" ht="15" customHeight="1" x14ac:dyDescent="0.2">
      <c r="A5929" s="45"/>
      <c r="B5929" s="78" t="s">
        <v>32</v>
      </c>
      <c r="C5929" s="90">
        <f>AS5878</f>
        <v>0</v>
      </c>
      <c r="D5929" s="83">
        <f t="shared" si="1210"/>
        <v>0</v>
      </c>
      <c r="E5929" s="34">
        <f>AA5888*C5929</f>
        <v>0</v>
      </c>
      <c r="F5929" s="88"/>
      <c r="G5929" s="88"/>
      <c r="H5929" s="88"/>
      <c r="L5929" s="86" t="s">
        <v>140</v>
      </c>
    </row>
    <row r="5930" spans="1:12" ht="15" customHeight="1" x14ac:dyDescent="0.2">
      <c r="A5930" s="45"/>
      <c r="B5930" s="78" t="s">
        <v>41</v>
      </c>
      <c r="C5930" s="90">
        <f>AT5878</f>
        <v>0</v>
      </c>
      <c r="D5930" s="83">
        <f>Z5895*C5930</f>
        <v>0</v>
      </c>
      <c r="E5930" s="34">
        <f>AA5895*C5930</f>
        <v>0</v>
      </c>
      <c r="F5930" s="88"/>
      <c r="G5930" s="88"/>
      <c r="H5930" s="88"/>
    </row>
    <row r="5931" spans="1:12" ht="15" customHeight="1" x14ac:dyDescent="0.2">
      <c r="A5931" s="45"/>
      <c r="B5931" s="78" t="s">
        <v>42</v>
      </c>
      <c r="C5931" s="90">
        <f>AU5878</f>
        <v>0</v>
      </c>
      <c r="D5931" s="83">
        <f>Z5890*C5931</f>
        <v>0</v>
      </c>
      <c r="E5931" s="34">
        <f>AA5890*C5931</f>
        <v>0</v>
      </c>
      <c r="F5931" s="88"/>
      <c r="G5931" s="88"/>
      <c r="H5931" s="88"/>
      <c r="L5931" s="86" t="s">
        <v>182</v>
      </c>
    </row>
    <row r="5932" spans="1:12" ht="15" customHeight="1" x14ac:dyDescent="0.2">
      <c r="A5932" s="45"/>
      <c r="B5932" s="78" t="s">
        <v>43</v>
      </c>
      <c r="C5932" s="90">
        <f>AV5878</f>
        <v>0</v>
      </c>
      <c r="D5932" s="83">
        <f t="shared" ref="D5932:D5934" si="1211">Z5892*C5932</f>
        <v>0</v>
      </c>
      <c r="E5932" s="34">
        <f>AA5892*C5932</f>
        <v>0</v>
      </c>
      <c r="F5932" s="88"/>
      <c r="G5932" s="88"/>
      <c r="H5932" s="88"/>
      <c r="L5932" s="86" t="s">
        <v>183</v>
      </c>
    </row>
    <row r="5933" spans="1:12" ht="15" customHeight="1" x14ac:dyDescent="0.2">
      <c r="A5933" s="45"/>
      <c r="B5933" s="78" t="s">
        <v>44</v>
      </c>
      <c r="C5933" s="90">
        <f>AW5878</f>
        <v>0</v>
      </c>
      <c r="D5933" s="83">
        <f t="shared" si="1211"/>
        <v>0</v>
      </c>
      <c r="E5933" s="34">
        <f>AA5894*C5933</f>
        <v>0</v>
      </c>
      <c r="F5933" s="88"/>
      <c r="G5933" s="88"/>
      <c r="H5933" s="88"/>
      <c r="L5933" s="86" t="s">
        <v>184</v>
      </c>
    </row>
    <row r="5934" spans="1:12" ht="15" customHeight="1" x14ac:dyDescent="0.2">
      <c r="A5934" s="45"/>
      <c r="B5934" s="78" t="s">
        <v>45</v>
      </c>
      <c r="C5934" s="90">
        <f>AX5878</f>
        <v>0</v>
      </c>
      <c r="D5934" s="83">
        <f t="shared" si="1211"/>
        <v>0</v>
      </c>
      <c r="E5934" s="34">
        <f>AA5893*C5934</f>
        <v>0</v>
      </c>
      <c r="F5934" s="88"/>
      <c r="G5934" s="88"/>
      <c r="H5934" s="88"/>
    </row>
    <row r="5935" spans="1:12" ht="15" customHeight="1" x14ac:dyDescent="0.2">
      <c r="A5935" s="45"/>
      <c r="B5935" s="78" t="s">
        <v>46</v>
      </c>
      <c r="C5935" s="90">
        <f>AY5878</f>
        <v>0</v>
      </c>
      <c r="D5935" s="83">
        <f>Z5891*C5935</f>
        <v>0</v>
      </c>
      <c r="E5935" s="34">
        <f>AA5891*C5935</f>
        <v>0</v>
      </c>
      <c r="F5935" s="88"/>
      <c r="G5935" s="88"/>
      <c r="H5935" s="88"/>
      <c r="L5935" s="86" t="s">
        <v>160</v>
      </c>
    </row>
    <row r="5936" spans="1:12" ht="15" customHeight="1" x14ac:dyDescent="0.2">
      <c r="A5936" s="45"/>
      <c r="B5936" s="53"/>
      <c r="C5936" s="89"/>
      <c r="D5936" s="83">
        <f t="shared" ref="D5936:D5937" si="1212">Z5896*C5936</f>
        <v>0</v>
      </c>
      <c r="E5936" s="34">
        <f t="shared" ref="E5936:E5937" si="1213">P5906*C5936</f>
        <v>0</v>
      </c>
      <c r="F5936" s="88"/>
      <c r="G5936" s="88"/>
      <c r="H5936" s="88"/>
    </row>
    <row r="5937" spans="1:26" ht="15" customHeight="1" x14ac:dyDescent="0.2">
      <c r="A5937" s="45"/>
      <c r="B5937" s="53"/>
      <c r="C5937" s="89"/>
      <c r="D5937" s="83">
        <f t="shared" si="1212"/>
        <v>0</v>
      </c>
      <c r="E5937" s="34">
        <f t="shared" si="1213"/>
        <v>0</v>
      </c>
      <c r="F5937" s="88"/>
      <c r="G5937" s="88"/>
      <c r="H5937" s="88"/>
      <c r="L5937" s="86" t="s">
        <v>185</v>
      </c>
    </row>
    <row r="5938" spans="1:26" ht="15" customHeight="1" x14ac:dyDescent="0.2">
      <c r="A5938" s="45"/>
      <c r="B5938" s="91"/>
      <c r="C5938" s="91"/>
      <c r="D5938" s="92">
        <f t="shared" ref="D5938:E5938" si="1214">SUM(D5926:D5937)</f>
        <v>0</v>
      </c>
      <c r="E5938" s="93">
        <f t="shared" si="1214"/>
        <v>0</v>
      </c>
      <c r="F5938" s="41"/>
      <c r="G5938" s="88"/>
      <c r="H5938" s="45"/>
      <c r="L5938" s="86" t="s">
        <v>186</v>
      </c>
    </row>
    <row r="5939" spans="1:26" ht="15" customHeight="1" x14ac:dyDescent="0.2">
      <c r="A5939" s="45"/>
      <c r="B5939" s="33" t="s">
        <v>187</v>
      </c>
      <c r="C5939" s="61"/>
      <c r="D5939" s="94">
        <f>SUM(D5911,D5900,D5925,D5938)</f>
        <v>288489.64</v>
      </c>
      <c r="E5939" s="95">
        <f>SUM(E5938,E5911,E5900,E5925)</f>
        <v>199796</v>
      </c>
      <c r="F5939" s="92">
        <f>SUM(F5938,F5925,F5914,F5900)</f>
        <v>0</v>
      </c>
      <c r="G5939" s="45"/>
      <c r="H5939" s="45"/>
      <c r="L5939" s="86" t="s">
        <v>188</v>
      </c>
    </row>
    <row r="5940" spans="1:26" ht="15" customHeight="1" x14ac:dyDescent="0.2">
      <c r="A5940" s="45"/>
      <c r="B5940" s="45"/>
      <c r="C5940" s="45"/>
      <c r="D5940" s="45"/>
      <c r="E5940" s="45"/>
      <c r="F5940" s="45"/>
      <c r="G5940" s="45"/>
      <c r="H5940" s="45"/>
    </row>
    <row r="5941" spans="1:26" ht="15" customHeight="1" x14ac:dyDescent="0.2">
      <c r="L5941" s="86" t="s">
        <v>189</v>
      </c>
    </row>
    <row r="5943" spans="1:26" ht="15" customHeight="1" x14ac:dyDescent="0.2">
      <c r="L5943" s="86" t="s">
        <v>190</v>
      </c>
    </row>
    <row r="5944" spans="1:26" ht="15" customHeight="1" x14ac:dyDescent="0.2">
      <c r="L5944" s="86" t="s">
        <v>191</v>
      </c>
    </row>
    <row r="5945" spans="1:26" ht="15" customHeight="1" x14ac:dyDescent="0.2">
      <c r="L5945" s="24" t="s">
        <v>192</v>
      </c>
      <c r="M5945" s="24"/>
      <c r="N5945" s="24"/>
      <c r="O5945" s="24"/>
      <c r="P5945" s="24"/>
      <c r="Q5945" s="24"/>
      <c r="R5945" s="24"/>
      <c r="S5945" s="24"/>
    </row>
    <row r="5946" spans="1:26" ht="15" customHeight="1" x14ac:dyDescent="0.2">
      <c r="B5946" s="33"/>
      <c r="C5946" s="96"/>
      <c r="D5946" s="96" t="s">
        <v>193</v>
      </c>
      <c r="E5946" s="96"/>
      <c r="F5946" s="96"/>
      <c r="G5946" s="96"/>
      <c r="H5946" s="33" t="s">
        <v>193</v>
      </c>
      <c r="I5946" s="96"/>
      <c r="J5946" s="96"/>
      <c r="K5946" s="96"/>
      <c r="L5946" s="33" t="s">
        <v>194</v>
      </c>
      <c r="M5946" s="96"/>
      <c r="N5946" s="96"/>
      <c r="O5946" s="96"/>
      <c r="P5946" s="96"/>
      <c r="Q5946" s="96"/>
      <c r="R5946" s="96"/>
      <c r="S5946" s="96"/>
      <c r="T5946" s="96"/>
      <c r="U5946" s="96"/>
      <c r="V5946" s="96"/>
      <c r="W5946" s="96"/>
      <c r="X5946" s="96"/>
      <c r="Y5946" s="96"/>
      <c r="Z5946" s="96"/>
    </row>
    <row r="5947" spans="1:26" ht="15" customHeight="1" x14ac:dyDescent="0.2">
      <c r="B5947" s="33" t="s">
        <v>195</v>
      </c>
      <c r="C5947" s="96" t="s">
        <v>101</v>
      </c>
      <c r="D5947" s="96"/>
      <c r="E5947" s="96"/>
      <c r="F5947" s="96"/>
      <c r="G5947" s="96"/>
      <c r="H5947" s="33"/>
      <c r="I5947" s="96"/>
      <c r="J5947" s="96"/>
      <c r="K5947" s="96"/>
      <c r="L5947" s="33" t="s">
        <v>196</v>
      </c>
      <c r="M5947" s="97" t="e">
        <f t="shared" ref="M5947:M5948" si="1215">V5978*1.35</f>
        <v>#VALUE!</v>
      </c>
      <c r="N5947" s="96"/>
      <c r="O5947" s="96"/>
      <c r="P5947" s="96"/>
      <c r="Q5947" s="96"/>
      <c r="R5947" s="96"/>
      <c r="S5947" s="96"/>
      <c r="T5947" s="96"/>
      <c r="U5947" s="96"/>
      <c r="V5947" s="96"/>
      <c r="W5947" s="96"/>
      <c r="X5947" s="96"/>
      <c r="Y5947" s="96"/>
      <c r="Z5947" s="96"/>
    </row>
    <row r="5948" spans="1:26" ht="15" customHeight="1" x14ac:dyDescent="0.2">
      <c r="B5948" s="33" t="s">
        <v>104</v>
      </c>
      <c r="C5948" s="98">
        <v>651</v>
      </c>
      <c r="D5948" s="96">
        <v>434</v>
      </c>
      <c r="E5948" s="96">
        <f t="shared" ref="E5948:E5951" si="1216">D5948*50%</f>
        <v>217</v>
      </c>
      <c r="F5948" s="96"/>
      <c r="G5948" s="96"/>
      <c r="H5948" s="33" t="s">
        <v>197</v>
      </c>
      <c r="I5948" s="96"/>
      <c r="J5948" s="96"/>
      <c r="K5948" s="96"/>
      <c r="L5948" s="33" t="s">
        <v>198</v>
      </c>
      <c r="M5948" s="97">
        <f t="shared" si="1215"/>
        <v>0</v>
      </c>
      <c r="N5948" s="96"/>
      <c r="O5948" s="96"/>
      <c r="P5948" s="96"/>
      <c r="Q5948" s="96"/>
      <c r="R5948" s="96"/>
      <c r="S5948" s="96"/>
      <c r="T5948" s="96"/>
      <c r="U5948" s="96"/>
      <c r="V5948" s="96"/>
      <c r="W5948" s="96"/>
      <c r="X5948" s="96"/>
      <c r="Y5948" s="96"/>
      <c r="Z5948" s="96"/>
    </row>
    <row r="5949" spans="1:26" ht="15" customHeight="1" x14ac:dyDescent="0.2">
      <c r="B5949" s="33" t="s">
        <v>108</v>
      </c>
      <c r="C5949" s="98">
        <v>651</v>
      </c>
      <c r="D5949" s="96">
        <v>434</v>
      </c>
      <c r="E5949" s="96">
        <f t="shared" si="1216"/>
        <v>217</v>
      </c>
      <c r="F5949" s="96"/>
      <c r="G5949" s="96"/>
      <c r="H5949" s="33" t="s">
        <v>102</v>
      </c>
      <c r="I5949" s="98">
        <v>8000.2</v>
      </c>
      <c r="J5949" s="96">
        <v>6450</v>
      </c>
      <c r="K5949" s="96">
        <v>1935</v>
      </c>
      <c r="L5949" s="33" t="s">
        <v>199</v>
      </c>
      <c r="M5949" s="97">
        <f>V5980*1.4</f>
        <v>0</v>
      </c>
      <c r="N5949" s="96"/>
      <c r="O5949" s="96"/>
      <c r="P5949" s="96"/>
      <c r="Q5949" s="96"/>
      <c r="R5949" s="96"/>
      <c r="S5949" s="96"/>
      <c r="T5949" s="96"/>
      <c r="U5949" s="96"/>
      <c r="V5949" s="96"/>
      <c r="W5949" s="96"/>
      <c r="X5949" s="96"/>
      <c r="Y5949" s="96"/>
      <c r="Z5949" s="96"/>
    </row>
    <row r="5950" spans="1:26" ht="15" customHeight="1" x14ac:dyDescent="0.2">
      <c r="B5950" s="33" t="s">
        <v>111</v>
      </c>
      <c r="C5950" s="98">
        <v>900</v>
      </c>
      <c r="D5950" s="96">
        <v>600</v>
      </c>
      <c r="E5950" s="96">
        <f t="shared" si="1216"/>
        <v>300</v>
      </c>
      <c r="F5950" s="96"/>
      <c r="G5950" s="96"/>
      <c r="H5950" s="33" t="s">
        <v>105</v>
      </c>
      <c r="I5950" s="98">
        <v>8000.2</v>
      </c>
      <c r="J5950" s="96">
        <v>6450</v>
      </c>
      <c r="K5950" s="96">
        <v>1935</v>
      </c>
      <c r="L5950" s="33" t="s">
        <v>200</v>
      </c>
      <c r="M5950" s="97">
        <f t="shared" ref="M5950:M5952" si="1217">V5981*1.35</f>
        <v>0</v>
      </c>
      <c r="N5950" s="96"/>
      <c r="O5950" s="96"/>
      <c r="P5950" s="96"/>
      <c r="Q5950" s="96"/>
      <c r="R5950" s="96"/>
      <c r="S5950" s="96"/>
      <c r="T5950" s="96"/>
      <c r="U5950" s="96"/>
      <c r="V5950" s="96"/>
      <c r="W5950" s="96"/>
      <c r="X5950" s="96"/>
      <c r="Y5950" s="96"/>
      <c r="Z5950" s="96"/>
    </row>
    <row r="5951" spans="1:26" ht="15" customHeight="1" x14ac:dyDescent="0.2">
      <c r="B5951" s="33" t="s">
        <v>113</v>
      </c>
      <c r="C5951" s="98">
        <v>900</v>
      </c>
      <c r="D5951" s="96">
        <v>600</v>
      </c>
      <c r="E5951" s="96">
        <f t="shared" si="1216"/>
        <v>300</v>
      </c>
      <c r="F5951" s="96"/>
      <c r="G5951" s="96"/>
      <c r="H5951" s="33" t="s">
        <v>201</v>
      </c>
      <c r="I5951" s="98">
        <v>4550</v>
      </c>
      <c r="J5951" s="96">
        <v>3500</v>
      </c>
      <c r="K5951" s="96">
        <v>1050</v>
      </c>
      <c r="L5951" s="33" t="s">
        <v>202</v>
      </c>
      <c r="M5951" s="97">
        <f t="shared" si="1217"/>
        <v>0</v>
      </c>
      <c r="N5951" s="96"/>
      <c r="O5951" s="96"/>
      <c r="P5951" s="96"/>
      <c r="Q5951" s="96"/>
      <c r="R5951" s="96"/>
      <c r="S5951" s="96"/>
      <c r="T5951" s="96"/>
      <c r="U5951" s="96"/>
      <c r="V5951" s="96"/>
      <c r="W5951" s="96"/>
      <c r="X5951" s="96"/>
      <c r="Y5951" s="96"/>
      <c r="Z5951" s="96"/>
    </row>
    <row r="5952" spans="1:26" ht="15" customHeight="1" x14ac:dyDescent="0.2">
      <c r="B5952" s="33" t="s">
        <v>117</v>
      </c>
      <c r="C5952" s="98">
        <v>1304.19</v>
      </c>
      <c r="D5952" s="98">
        <v>1011</v>
      </c>
      <c r="E5952" s="96">
        <v>293</v>
      </c>
      <c r="F5952" s="96"/>
      <c r="G5952" s="96"/>
      <c r="H5952" s="33" t="s">
        <v>132</v>
      </c>
      <c r="I5952" s="98">
        <v>7605</v>
      </c>
      <c r="J5952" s="96">
        <v>6450</v>
      </c>
      <c r="K5952" s="96">
        <v>1935</v>
      </c>
      <c r="L5952" s="33" t="s">
        <v>203</v>
      </c>
      <c r="M5952" s="97">
        <f t="shared" si="1217"/>
        <v>0</v>
      </c>
      <c r="N5952" s="96"/>
      <c r="O5952" s="96"/>
      <c r="P5952" s="96"/>
      <c r="Q5952" s="96"/>
      <c r="R5952" s="96"/>
      <c r="S5952" s="96"/>
      <c r="T5952" s="96"/>
      <c r="U5952" s="96"/>
      <c r="V5952" s="96"/>
      <c r="W5952" s="96"/>
      <c r="X5952" s="96"/>
      <c r="Y5952" s="96"/>
      <c r="Z5952" s="96"/>
    </row>
    <row r="5953" spans="2:26" ht="15" customHeight="1" x14ac:dyDescent="0.2">
      <c r="B5953" s="33" t="s">
        <v>121</v>
      </c>
      <c r="C5953" s="98">
        <v>1006.5</v>
      </c>
      <c r="D5953" s="96">
        <v>677</v>
      </c>
      <c r="E5953" s="96">
        <f>D5953*50%</f>
        <v>338.5</v>
      </c>
      <c r="F5953" s="96"/>
      <c r="G5953" s="96"/>
      <c r="H5953" s="33" t="s">
        <v>137</v>
      </c>
      <c r="I5953" s="98">
        <v>5751.2</v>
      </c>
      <c r="J5953" s="96">
        <v>4625</v>
      </c>
      <c r="K5953" s="96">
        <v>1387.5</v>
      </c>
      <c r="L5953" s="33"/>
      <c r="M5953" s="96"/>
      <c r="N5953" s="96"/>
      <c r="O5953" s="96"/>
      <c r="P5953" s="96"/>
      <c r="Q5953" s="96"/>
      <c r="R5953" s="96"/>
      <c r="S5953" s="96"/>
      <c r="T5953" s="96"/>
      <c r="U5953" s="96"/>
      <c r="V5953" s="96"/>
      <c r="W5953" s="96"/>
      <c r="X5953" s="96"/>
      <c r="Y5953" s="96"/>
      <c r="Z5953" s="96"/>
    </row>
    <row r="5954" spans="2:26" ht="15" customHeight="1" x14ac:dyDescent="0.2">
      <c r="B5954" s="33" t="s">
        <v>126</v>
      </c>
      <c r="C5954" s="98">
        <v>1050.32</v>
      </c>
      <c r="D5954" s="96">
        <v>691</v>
      </c>
      <c r="E5954" s="96">
        <v>359</v>
      </c>
      <c r="F5954" s="96"/>
      <c r="G5954" s="96"/>
      <c r="H5954" s="33" t="s">
        <v>142</v>
      </c>
      <c r="I5954" s="98">
        <v>8000.2</v>
      </c>
      <c r="J5954" s="96">
        <v>6450</v>
      </c>
      <c r="K5954" s="96">
        <v>1935</v>
      </c>
      <c r="L5954" s="33"/>
      <c r="M5954" s="96"/>
      <c r="N5954" s="96"/>
      <c r="O5954" s="96"/>
      <c r="P5954" s="96"/>
      <c r="Q5954" s="96"/>
      <c r="R5954" s="96"/>
      <c r="S5954" s="96"/>
      <c r="T5954" s="96"/>
      <c r="U5954" s="96"/>
      <c r="V5954" s="96"/>
      <c r="W5954" s="96"/>
      <c r="X5954" s="96"/>
      <c r="Y5954" s="96"/>
      <c r="Z5954" s="96"/>
    </row>
    <row r="5955" spans="2:26" ht="15" customHeight="1" x14ac:dyDescent="0.2">
      <c r="B5955" s="33" t="s">
        <v>141</v>
      </c>
      <c r="C5955" s="98">
        <v>1850.8</v>
      </c>
      <c r="D5955" s="96">
        <v>1322</v>
      </c>
      <c r="E5955" s="96">
        <v>529</v>
      </c>
      <c r="F5955" s="96"/>
      <c r="G5955" s="96"/>
      <c r="H5955" s="33" t="s">
        <v>145</v>
      </c>
      <c r="I5955" s="98">
        <v>8000.2</v>
      </c>
      <c r="J5955" s="96">
        <v>6450</v>
      </c>
      <c r="K5955" s="96">
        <v>1935</v>
      </c>
      <c r="L5955" s="33"/>
      <c r="M5955" s="96"/>
      <c r="N5955" s="96"/>
      <c r="O5955" s="96"/>
      <c r="P5955" s="96"/>
      <c r="Q5955" s="96"/>
      <c r="R5955" s="96"/>
      <c r="S5955" s="96"/>
      <c r="T5955" s="96"/>
      <c r="U5955" s="96"/>
      <c r="V5955" s="96"/>
      <c r="W5955" s="96"/>
      <c r="X5955" s="96"/>
      <c r="Y5955" s="96"/>
      <c r="Z5955" s="96"/>
    </row>
    <row r="5956" spans="2:26" ht="15" customHeight="1" x14ac:dyDescent="0.2">
      <c r="B5956" s="33" t="s">
        <v>144</v>
      </c>
      <c r="C5956" s="98">
        <v>3005.85</v>
      </c>
      <c r="D5956" s="96">
        <v>2078</v>
      </c>
      <c r="E5956" s="96">
        <v>933</v>
      </c>
      <c r="F5956" s="96"/>
      <c r="G5956" s="96"/>
      <c r="H5956" s="33"/>
      <c r="I5956" s="96"/>
      <c r="J5956" s="96"/>
      <c r="K5956" s="96"/>
      <c r="L5956" s="33"/>
      <c r="M5956" s="96"/>
      <c r="N5956" s="96"/>
      <c r="O5956" s="96"/>
      <c r="P5956" s="96"/>
      <c r="Q5956" s="96"/>
      <c r="R5956" s="96"/>
      <c r="S5956" s="96"/>
      <c r="T5956" s="96"/>
      <c r="U5956" s="96"/>
      <c r="V5956" s="96"/>
      <c r="W5956" s="96"/>
      <c r="X5956" s="96"/>
      <c r="Y5956" s="96"/>
      <c r="Z5956" s="96"/>
    </row>
    <row r="5957" spans="2:26" ht="15" customHeight="1" x14ac:dyDescent="0.2">
      <c r="B5957" s="33" t="s">
        <v>147</v>
      </c>
      <c r="C5957" s="98">
        <v>5500.6</v>
      </c>
      <c r="D5957" s="96">
        <v>3929</v>
      </c>
      <c r="E5957" s="96">
        <v>1572</v>
      </c>
      <c r="F5957" s="96"/>
      <c r="G5957" s="96"/>
      <c r="H5957" s="33"/>
      <c r="I5957" s="96"/>
      <c r="J5957" s="96"/>
      <c r="K5957" s="96"/>
      <c r="L5957" s="33"/>
      <c r="M5957" s="96"/>
      <c r="N5957" s="96"/>
      <c r="O5957" s="96"/>
      <c r="P5957" s="96"/>
      <c r="Q5957" s="96"/>
      <c r="R5957" s="96"/>
      <c r="S5957" s="96"/>
      <c r="T5957" s="96"/>
      <c r="U5957" s="96"/>
      <c r="V5957" s="96"/>
      <c r="W5957" s="96"/>
      <c r="X5957" s="96"/>
      <c r="Y5957" s="96"/>
      <c r="Z5957" s="96"/>
    </row>
    <row r="5958" spans="2:26" ht="15" customHeight="1" x14ac:dyDescent="0.2">
      <c r="B5958" s="33" t="s">
        <v>150</v>
      </c>
      <c r="C5958" s="98">
        <v>6202</v>
      </c>
      <c r="D5958" s="96">
        <v>4430</v>
      </c>
      <c r="E5958" s="96">
        <v>1772</v>
      </c>
      <c r="F5958" s="96"/>
      <c r="G5958" s="96"/>
      <c r="H5958" s="33"/>
      <c r="I5958" s="96"/>
      <c r="J5958" s="96"/>
      <c r="K5958" s="96"/>
      <c r="L5958" s="33"/>
      <c r="M5958" s="96"/>
      <c r="N5958" s="96"/>
      <c r="O5958" s="96"/>
      <c r="P5958" s="96"/>
      <c r="Q5958" s="96"/>
      <c r="R5958" s="96"/>
      <c r="S5958" s="96"/>
      <c r="T5958" s="96"/>
      <c r="U5958" s="96"/>
      <c r="V5958" s="96"/>
      <c r="W5958" s="96"/>
      <c r="X5958" s="96"/>
      <c r="Y5958" s="96"/>
      <c r="Z5958" s="96"/>
    </row>
    <row r="5959" spans="2:26" ht="15" customHeight="1" x14ac:dyDescent="0.2">
      <c r="B5959" s="33" t="s">
        <v>152</v>
      </c>
      <c r="C5959" s="98">
        <v>6202</v>
      </c>
      <c r="D5959" s="96">
        <v>4430</v>
      </c>
      <c r="E5959" s="96">
        <v>1772</v>
      </c>
      <c r="F5959" s="96"/>
      <c r="G5959" s="96"/>
      <c r="H5959" s="33"/>
      <c r="I5959" s="96"/>
      <c r="J5959" s="96"/>
      <c r="K5959" s="96"/>
      <c r="L5959" s="33"/>
      <c r="M5959" s="96"/>
      <c r="N5959" s="96"/>
      <c r="O5959" s="96"/>
      <c r="P5959" s="96"/>
      <c r="Q5959" s="96"/>
      <c r="R5959" s="96"/>
      <c r="S5959" s="96"/>
      <c r="T5959" s="96"/>
      <c r="U5959" s="96"/>
      <c r="V5959" s="96"/>
      <c r="W5959" s="96"/>
      <c r="X5959" s="96"/>
      <c r="Y5959" s="96"/>
      <c r="Z5959" s="96"/>
    </row>
    <row r="5960" spans="2:26" ht="15" customHeight="1" x14ac:dyDescent="0.2">
      <c r="B5960" s="33" t="s">
        <v>155</v>
      </c>
      <c r="C5960" s="98">
        <v>7301</v>
      </c>
      <c r="D5960" s="96">
        <v>5770</v>
      </c>
      <c r="E5960" s="96">
        <v>2086</v>
      </c>
      <c r="F5960" s="96"/>
      <c r="G5960" s="96"/>
      <c r="H5960" s="33"/>
      <c r="I5960" s="96"/>
      <c r="J5960" s="96"/>
      <c r="K5960" s="96"/>
      <c r="L5960" s="33"/>
      <c r="M5960" s="96"/>
      <c r="N5960" s="96"/>
      <c r="O5960" s="96"/>
      <c r="P5960" s="96"/>
      <c r="Q5960" s="96"/>
      <c r="R5960" s="96"/>
      <c r="S5960" s="96"/>
      <c r="T5960" s="96"/>
      <c r="U5960" s="96"/>
      <c r="V5960" s="96"/>
      <c r="W5960" s="96"/>
      <c r="X5960" s="96"/>
      <c r="Y5960" s="96"/>
      <c r="Z5960" s="96"/>
    </row>
    <row r="5961" spans="2:26" ht="15" customHeight="1" x14ac:dyDescent="0.2">
      <c r="B5961" s="33" t="s">
        <v>157</v>
      </c>
      <c r="C5961" s="98">
        <v>3800</v>
      </c>
      <c r="D5961" s="96">
        <v>3600</v>
      </c>
      <c r="E5961" s="96">
        <v>894</v>
      </c>
      <c r="F5961" s="96"/>
      <c r="G5961" s="96"/>
      <c r="H5961" s="33"/>
      <c r="I5961" s="96"/>
      <c r="J5961" s="96"/>
      <c r="K5961" s="96"/>
      <c r="L5961" s="33"/>
      <c r="M5961" s="96"/>
      <c r="N5961" s="96"/>
      <c r="O5961" s="96"/>
      <c r="P5961" s="96"/>
      <c r="Q5961" s="96"/>
      <c r="R5961" s="96"/>
      <c r="S5961" s="96"/>
      <c r="T5961" s="96"/>
      <c r="U5961" s="96"/>
      <c r="V5961" s="96"/>
      <c r="W5961" s="96"/>
      <c r="X5961" s="96"/>
      <c r="Y5961" s="96"/>
      <c r="Z5961" s="96"/>
    </row>
    <row r="5972" spans="1:53" s="291" customFormat="1" ht="24" customHeight="1" x14ac:dyDescent="0.2"/>
    <row r="5978" spans="1:53" ht="15" customHeight="1" x14ac:dyDescent="0.2">
      <c r="A5978" s="1" t="s">
        <v>0</v>
      </c>
      <c r="B5978" s="1" t="s">
        <v>1</v>
      </c>
      <c r="C5978" s="2" t="s">
        <v>2</v>
      </c>
      <c r="D5978" s="2" t="s">
        <v>3</v>
      </c>
      <c r="E5978" s="2" t="s">
        <v>4</v>
      </c>
      <c r="F5978" s="2" t="s">
        <v>5</v>
      </c>
      <c r="G5978" s="2" t="s">
        <v>6</v>
      </c>
      <c r="H5978" s="2" t="s">
        <v>7</v>
      </c>
      <c r="I5978" s="2" t="s">
        <v>8</v>
      </c>
      <c r="J5978" s="2" t="s">
        <v>9</v>
      </c>
      <c r="K5978" s="2" t="s">
        <v>10</v>
      </c>
      <c r="L5978" s="2" t="s">
        <v>11</v>
      </c>
      <c r="M5978" s="2" t="s">
        <v>12</v>
      </c>
      <c r="N5978" s="2" t="s">
        <v>13</v>
      </c>
      <c r="O5978" s="2" t="s">
        <v>14</v>
      </c>
      <c r="P5978" s="1" t="s">
        <v>15</v>
      </c>
      <c r="Q5978" s="1" t="s">
        <v>16</v>
      </c>
      <c r="R5978" s="3" t="s">
        <v>17</v>
      </c>
      <c r="S5978" s="3" t="s">
        <v>18</v>
      </c>
      <c r="T5978" s="3" t="s">
        <v>19</v>
      </c>
      <c r="U5978" s="4" t="s">
        <v>20</v>
      </c>
      <c r="V5978" s="3" t="s">
        <v>21</v>
      </c>
      <c r="W5978" s="3" t="s">
        <v>22</v>
      </c>
      <c r="X5978" s="4" t="s">
        <v>23</v>
      </c>
      <c r="Y5978" s="5" t="s">
        <v>24</v>
      </c>
      <c r="Z5978" s="5" t="s">
        <v>25</v>
      </c>
      <c r="AA5978" s="5" t="s">
        <v>26</v>
      </c>
      <c r="AB5978" s="6" t="s">
        <v>27</v>
      </c>
      <c r="AC5978" s="6" t="s">
        <v>28</v>
      </c>
      <c r="AD5978" s="7" t="s">
        <v>29</v>
      </c>
      <c r="AE5978" s="6" t="s">
        <v>30</v>
      </c>
      <c r="AF5978" s="8" t="s">
        <v>31</v>
      </c>
      <c r="AG5978" s="8" t="s">
        <v>32</v>
      </c>
      <c r="AH5978" s="8" t="s">
        <v>33</v>
      </c>
      <c r="AI5978" s="8"/>
      <c r="AJ5978" s="8" t="s">
        <v>34</v>
      </c>
      <c r="AK5978" s="8" t="s">
        <v>35</v>
      </c>
      <c r="AL5978" s="8" t="s">
        <v>36</v>
      </c>
      <c r="AM5978" s="8" t="s">
        <v>37</v>
      </c>
      <c r="AN5978" s="8" t="s">
        <v>38</v>
      </c>
      <c r="AO5978" s="8"/>
      <c r="AP5978" s="9" t="s">
        <v>39</v>
      </c>
      <c r="AQ5978" s="9" t="s">
        <v>40</v>
      </c>
      <c r="AR5978" s="9" t="s">
        <v>33</v>
      </c>
      <c r="AS5978" s="9" t="s">
        <v>32</v>
      </c>
      <c r="AT5978" s="9" t="s">
        <v>41</v>
      </c>
      <c r="AU5978" s="9" t="s">
        <v>42</v>
      </c>
      <c r="AV5978" s="9" t="s">
        <v>43</v>
      </c>
      <c r="AW5978" s="9" t="s">
        <v>44</v>
      </c>
      <c r="AX5978" s="9" t="s">
        <v>45</v>
      </c>
      <c r="AY5978" s="9" t="s">
        <v>46</v>
      </c>
      <c r="AZ5978" s="10"/>
      <c r="BA5978" s="10"/>
    </row>
    <row r="5979" spans="1:53" ht="15" customHeight="1" x14ac:dyDescent="0.2">
      <c r="A5979" s="11"/>
      <c r="B5979" s="11">
        <v>1</v>
      </c>
      <c r="C5979" s="11" t="s">
        <v>47</v>
      </c>
      <c r="D5979" s="11"/>
      <c r="E5979" s="11"/>
      <c r="F5979" s="11"/>
      <c r="G5979" s="11"/>
      <c r="H5979" s="11"/>
      <c r="I5979" s="11"/>
      <c r="J5979" s="11"/>
      <c r="K5979" s="11"/>
      <c r="L5979" s="11"/>
      <c r="M5979" s="11"/>
      <c r="N5979" s="11"/>
      <c r="O5979" s="11"/>
      <c r="P5979" s="11"/>
      <c r="Q5979" s="11"/>
      <c r="R5979" s="11"/>
      <c r="S5979" s="11"/>
      <c r="T5979" s="11"/>
      <c r="U5979" s="11"/>
      <c r="V5979" s="11"/>
      <c r="W5979" s="11"/>
      <c r="X5979" s="11"/>
      <c r="Y5979" s="11"/>
      <c r="Z5979" s="11"/>
      <c r="AA5979" s="11"/>
      <c r="AB5979" s="11"/>
      <c r="AC5979" s="11"/>
      <c r="AD5979" s="11"/>
      <c r="AE5979" s="11"/>
      <c r="AF5979" s="11"/>
      <c r="AG5979" s="11"/>
      <c r="AH5979" s="11"/>
      <c r="AI5979" s="11"/>
      <c r="AJ5979" s="11"/>
      <c r="AK5979" s="11"/>
      <c r="AL5979" s="11"/>
      <c r="AM5979" s="11"/>
      <c r="AN5979" s="11"/>
      <c r="AO5979" s="11"/>
      <c r="AP5979" s="11"/>
      <c r="AQ5979" s="11"/>
      <c r="AR5979" s="11"/>
      <c r="AS5979" s="11"/>
      <c r="AT5979" s="11"/>
      <c r="AU5979" s="11"/>
      <c r="AV5979" s="11"/>
      <c r="AW5979" s="11"/>
      <c r="AX5979" s="11"/>
      <c r="AY5979" s="11"/>
      <c r="AZ5979" s="12"/>
      <c r="BA5979" s="12"/>
    </row>
    <row r="5980" spans="1:53" ht="15" customHeight="1" x14ac:dyDescent="0.2">
      <c r="A5980" s="1"/>
      <c r="B5980" s="1"/>
      <c r="C5980" s="13"/>
      <c r="D5980" s="14"/>
      <c r="E5980" s="14"/>
      <c r="F5980" s="14"/>
      <c r="G5980" s="14"/>
      <c r="H5980" s="14"/>
      <c r="I5980" s="14"/>
      <c r="J5980" s="14"/>
      <c r="K5980" s="14"/>
      <c r="L5980" s="14"/>
      <c r="M5980" s="14"/>
      <c r="N5980" s="14"/>
      <c r="O5980" s="14"/>
      <c r="P5980" s="14"/>
      <c r="Q5980" s="14"/>
      <c r="R5980" s="4"/>
      <c r="S5980" s="4"/>
      <c r="T5980" s="4"/>
      <c r="U5980" s="4"/>
      <c r="V5980" s="4"/>
      <c r="W5980" s="4"/>
      <c r="X5980" s="4"/>
      <c r="Y5980" s="4"/>
      <c r="Z5980" s="4"/>
      <c r="AA5980" s="4"/>
      <c r="AB5980" s="8"/>
      <c r="AC5980" s="8"/>
      <c r="AD5980" s="8"/>
      <c r="AE5980" s="8"/>
      <c r="AF5980" s="8"/>
      <c r="AG5980" s="8"/>
      <c r="AH5980" s="8"/>
      <c r="AI5980" s="8"/>
      <c r="AJ5980" s="8"/>
      <c r="AK5980" s="8"/>
      <c r="AL5980" s="8"/>
      <c r="AM5980" s="8"/>
      <c r="AN5980" s="8"/>
      <c r="AO5980" s="8"/>
      <c r="AP5980" s="15"/>
      <c r="AQ5980" s="15"/>
      <c r="AR5980" s="15"/>
      <c r="AS5980" s="15"/>
      <c r="AT5980" s="15"/>
      <c r="AU5980" s="15"/>
      <c r="AV5980" s="15"/>
      <c r="AW5980" s="15"/>
      <c r="AX5980" s="15"/>
      <c r="AY5980" s="15"/>
      <c r="AZ5980" s="10"/>
      <c r="BA5980" s="10"/>
    </row>
    <row r="5981" spans="1:53" ht="15" customHeight="1" x14ac:dyDescent="0.2">
      <c r="A5981" s="1"/>
      <c r="B5981" s="16"/>
      <c r="C5981" s="310"/>
      <c r="D5981" s="18"/>
      <c r="E5981" s="14"/>
      <c r="F5981" s="14"/>
      <c r="G5981" s="14"/>
      <c r="H5981" s="14"/>
      <c r="I5981" s="14"/>
      <c r="J5981" s="14"/>
      <c r="K5981" s="14"/>
      <c r="L5981" s="14"/>
      <c r="M5981" s="14"/>
      <c r="N5981" s="14"/>
      <c r="O5981" s="14"/>
      <c r="P5981" s="14"/>
      <c r="Q5981" s="14"/>
      <c r="R5981" s="4"/>
      <c r="S5981" s="4"/>
      <c r="T5981" s="4"/>
      <c r="U5981" s="4"/>
      <c r="V5981" s="4"/>
      <c r="W5981" s="4"/>
      <c r="X5981" s="4"/>
      <c r="Y5981" s="4"/>
      <c r="Z5981" s="4"/>
      <c r="AA5981" s="4"/>
      <c r="AB5981" s="8"/>
      <c r="AC5981" s="8"/>
      <c r="AD5981" s="8"/>
      <c r="AE5981" s="8"/>
      <c r="AF5981" s="8"/>
      <c r="AG5981" s="8"/>
      <c r="AH5981" s="8"/>
      <c r="AI5981" s="8"/>
      <c r="AJ5981" s="8"/>
      <c r="AK5981" s="8"/>
      <c r="AL5981" s="8"/>
      <c r="AM5981" s="8"/>
      <c r="AN5981" s="8"/>
      <c r="AO5981" s="8"/>
      <c r="AP5981" s="15"/>
      <c r="AQ5981" s="15"/>
      <c r="AR5981" s="15"/>
      <c r="AS5981" s="15"/>
      <c r="AT5981" s="15"/>
      <c r="AU5981" s="15"/>
      <c r="AV5981" s="15"/>
      <c r="AW5981" s="15"/>
      <c r="AX5981" s="15"/>
      <c r="AY5981" s="15"/>
      <c r="AZ5981" s="10"/>
      <c r="BA5981" s="10"/>
    </row>
    <row r="5982" spans="1:53" ht="15" customHeight="1" x14ac:dyDescent="0.2">
      <c r="A5982" s="19"/>
      <c r="B5982" s="20">
        <v>14000</v>
      </c>
      <c r="C5982" s="327" t="s">
        <v>49</v>
      </c>
      <c r="D5982" s="18"/>
      <c r="E5982" s="14"/>
      <c r="F5982" s="14"/>
      <c r="G5982" s="14"/>
      <c r="H5982" s="14"/>
      <c r="I5982" s="14"/>
      <c r="J5982" s="14"/>
      <c r="K5982" s="14"/>
      <c r="L5982" s="14"/>
      <c r="M5982" s="14"/>
      <c r="N5982" s="14"/>
      <c r="O5982" s="14"/>
      <c r="P5982" s="14"/>
      <c r="Q5982" s="14"/>
      <c r="R5982" s="4"/>
      <c r="S5982" s="4"/>
      <c r="T5982" s="4"/>
      <c r="U5982" s="4"/>
      <c r="V5982" s="4"/>
      <c r="W5982" s="4"/>
      <c r="X5982" s="4"/>
      <c r="Y5982" s="4"/>
      <c r="Z5982" s="4"/>
      <c r="AA5982" s="4"/>
      <c r="AB5982" s="8"/>
      <c r="AC5982" s="8"/>
      <c r="AD5982" s="8"/>
      <c r="AE5982" s="8"/>
      <c r="AF5982" s="8">
        <v>1</v>
      </c>
      <c r="AG5982" s="8">
        <v>1</v>
      </c>
      <c r="AH5982" s="8"/>
      <c r="AI5982" s="8"/>
      <c r="AJ5982" s="8"/>
      <c r="AK5982" s="8"/>
      <c r="AL5982" s="8"/>
      <c r="AM5982" s="8"/>
      <c r="AN5982" s="8"/>
      <c r="AO5982" s="8"/>
      <c r="AP5982" s="15"/>
      <c r="AQ5982" s="15"/>
      <c r="AR5982" s="15"/>
      <c r="AS5982" s="15"/>
      <c r="AT5982" s="15"/>
      <c r="AU5982" s="15"/>
      <c r="AV5982" s="15"/>
      <c r="AW5982" s="15"/>
      <c r="AX5982" s="15"/>
      <c r="AY5982" s="15"/>
    </row>
    <row r="5983" spans="1:53" ht="15" customHeight="1" x14ac:dyDescent="0.2">
      <c r="A5983" s="1"/>
      <c r="B5983" s="16"/>
      <c r="C5983" s="303" t="s">
        <v>54</v>
      </c>
      <c r="D5983" s="18"/>
      <c r="E5983" s="14"/>
      <c r="F5983" s="14"/>
      <c r="G5983" s="14"/>
      <c r="H5983" s="14"/>
      <c r="I5983" s="14"/>
      <c r="J5983" s="14"/>
      <c r="K5983" s="14"/>
      <c r="L5983" s="14"/>
      <c r="M5983" s="14"/>
      <c r="N5983" s="14"/>
      <c r="O5983" s="14"/>
      <c r="P5983" s="14"/>
      <c r="Q5983" s="14"/>
      <c r="R5983" s="4"/>
      <c r="S5983" s="4"/>
      <c r="T5983" s="4"/>
      <c r="U5983" s="4"/>
      <c r="V5983" s="4"/>
      <c r="W5983" s="4"/>
      <c r="X5983" s="4"/>
      <c r="Y5983" s="4"/>
      <c r="Z5983" s="4"/>
      <c r="AA5983" s="4"/>
      <c r="AB5983" s="8"/>
      <c r="AC5983" s="8"/>
      <c r="AD5983" s="8"/>
      <c r="AE5983" s="8"/>
      <c r="AF5983" s="8"/>
      <c r="AG5983" s="8"/>
      <c r="AH5983" s="8"/>
      <c r="AI5983" s="8"/>
      <c r="AJ5983" s="8"/>
      <c r="AK5983" s="8"/>
      <c r="AL5983" s="8"/>
      <c r="AM5983" s="8"/>
      <c r="AN5983" s="8"/>
      <c r="AO5983" s="8"/>
      <c r="AP5983" s="15"/>
      <c r="AQ5983" s="15"/>
      <c r="AR5983" s="15"/>
      <c r="AS5983" s="15"/>
      <c r="AT5983" s="15"/>
      <c r="AU5983" s="15"/>
      <c r="AV5983" s="15"/>
      <c r="AW5983" s="15"/>
      <c r="AX5983" s="15"/>
      <c r="AY5983" s="15"/>
      <c r="AZ5983" s="10"/>
      <c r="BA5983" s="10"/>
    </row>
    <row r="5984" spans="1:53" ht="15" customHeight="1" x14ac:dyDescent="0.2">
      <c r="A5984" s="1"/>
      <c r="B5984" s="16"/>
      <c r="C5984" s="293" t="s">
        <v>557</v>
      </c>
      <c r="D5984" s="18"/>
      <c r="E5984" s="14"/>
      <c r="F5984" s="14"/>
      <c r="G5984" s="14"/>
      <c r="H5984" s="14"/>
      <c r="I5984" s="14"/>
      <c r="J5984" s="14"/>
      <c r="K5984" s="14"/>
      <c r="L5984" s="14"/>
      <c r="M5984" s="14"/>
      <c r="N5984" s="14"/>
      <c r="O5984" s="14"/>
      <c r="P5984" s="14"/>
      <c r="Q5984" s="14"/>
      <c r="R5984" s="4"/>
      <c r="S5984" s="4"/>
      <c r="T5984" s="4"/>
      <c r="U5984" s="4"/>
      <c r="V5984" s="4"/>
      <c r="W5984" s="4"/>
      <c r="X5984" s="4"/>
      <c r="Y5984" s="4"/>
      <c r="Z5984" s="4"/>
      <c r="AA5984" s="4"/>
      <c r="AB5984" s="8"/>
      <c r="AC5984" s="8"/>
      <c r="AD5984" s="8"/>
      <c r="AE5984" s="8"/>
      <c r="AF5984" s="8"/>
      <c r="AG5984" s="8"/>
      <c r="AH5984" s="8"/>
      <c r="AI5984" s="8"/>
      <c r="AJ5984" s="8">
        <v>1</v>
      </c>
      <c r="AK5984" s="8"/>
      <c r="AL5984" s="8"/>
      <c r="AM5984" s="8"/>
      <c r="AN5984" s="8"/>
      <c r="AO5984" s="8"/>
      <c r="AP5984" s="15"/>
      <c r="AQ5984" s="15"/>
      <c r="AR5984" s="15"/>
      <c r="AS5984" s="15"/>
      <c r="AT5984" s="15"/>
      <c r="AU5984" s="15"/>
      <c r="AV5984" s="15"/>
      <c r="AW5984" s="15"/>
      <c r="AX5984" s="15"/>
      <c r="AY5984" s="15"/>
      <c r="AZ5984" s="10"/>
      <c r="BA5984" s="10"/>
    </row>
    <row r="5985" spans="1:53" ht="15" customHeight="1" x14ac:dyDescent="0.2">
      <c r="A5985" s="1"/>
      <c r="B5985" s="21"/>
      <c r="C5985" s="293" t="s">
        <v>572</v>
      </c>
      <c r="D5985" s="18">
        <v>5</v>
      </c>
      <c r="E5985" s="14"/>
      <c r="F5985" s="14">
        <v>5</v>
      </c>
      <c r="G5985" s="14">
        <v>2</v>
      </c>
      <c r="H5985" s="14"/>
      <c r="I5985" s="14"/>
      <c r="J5985" s="14"/>
      <c r="K5985" s="14"/>
      <c r="L5985" s="14"/>
      <c r="M5985" s="14"/>
      <c r="N5985" s="14"/>
      <c r="O5985" s="14"/>
      <c r="P5985" s="14"/>
      <c r="Q5985" s="14"/>
      <c r="R5985" s="4"/>
      <c r="S5985" s="4"/>
      <c r="T5985" s="4"/>
      <c r="U5985" s="4"/>
      <c r="V5985" s="4"/>
      <c r="W5985" s="4"/>
      <c r="X5985" s="4"/>
      <c r="Y5985" s="4"/>
      <c r="Z5985" s="4"/>
      <c r="AA5985" s="4"/>
      <c r="AB5985" s="8"/>
      <c r="AC5985" s="8"/>
      <c r="AD5985" s="8"/>
      <c r="AE5985" s="8"/>
      <c r="AF5985" s="8"/>
      <c r="AG5985" s="8"/>
      <c r="AH5985" s="8"/>
      <c r="AI5985" s="8"/>
      <c r="AJ5985" s="8"/>
      <c r="AK5985" s="8"/>
      <c r="AL5985" s="8"/>
      <c r="AM5985" s="8"/>
      <c r="AN5985" s="8"/>
      <c r="AO5985" s="8"/>
      <c r="AP5985" s="15"/>
      <c r="AQ5985" s="15"/>
      <c r="AR5985" s="15"/>
      <c r="AS5985" s="15"/>
      <c r="AT5985" s="15"/>
      <c r="AU5985" s="15"/>
      <c r="AV5985" s="15"/>
      <c r="AW5985" s="15"/>
      <c r="AX5985" s="15"/>
      <c r="AY5985" s="15"/>
      <c r="AZ5985" s="10"/>
      <c r="BA5985" s="10"/>
    </row>
    <row r="5986" spans="1:53" ht="15" customHeight="1" x14ac:dyDescent="0.2">
      <c r="A5986" s="22"/>
      <c r="B5986" s="23"/>
      <c r="C5986" s="293" t="s">
        <v>573</v>
      </c>
      <c r="D5986" s="18">
        <v>10</v>
      </c>
      <c r="E5986" s="14">
        <v>10</v>
      </c>
      <c r="F5986" s="14"/>
      <c r="G5986" s="14"/>
      <c r="H5986" s="14"/>
      <c r="I5986" s="14"/>
      <c r="J5986" s="14"/>
      <c r="K5986" s="14"/>
      <c r="L5986" s="14"/>
      <c r="M5986" s="14"/>
      <c r="N5986" s="14"/>
      <c r="O5986" s="14"/>
      <c r="P5986" s="14"/>
      <c r="Q5986" s="14"/>
      <c r="R5986" s="4"/>
      <c r="S5986" s="4"/>
      <c r="T5986" s="4">
        <v>1</v>
      </c>
      <c r="U5986" s="4"/>
      <c r="V5986" s="4"/>
      <c r="W5986" s="4"/>
      <c r="X5986" s="4"/>
      <c r="Y5986" s="4"/>
      <c r="Z5986" s="4"/>
      <c r="AA5986" s="4"/>
      <c r="AB5986" s="8"/>
      <c r="AC5986" s="8"/>
      <c r="AD5986" s="8"/>
      <c r="AE5986" s="8"/>
      <c r="AF5986" s="8"/>
      <c r="AG5986" s="8"/>
      <c r="AH5986" s="8"/>
      <c r="AI5986" s="8"/>
      <c r="AJ5986" s="8"/>
      <c r="AK5986" s="8"/>
      <c r="AL5986" s="8"/>
      <c r="AM5986" s="8"/>
      <c r="AN5986" s="8"/>
      <c r="AO5986" s="8"/>
      <c r="AP5986" s="15"/>
      <c r="AQ5986" s="15"/>
      <c r="AR5986" s="15"/>
      <c r="AS5986" s="15"/>
      <c r="AT5986" s="15"/>
      <c r="AU5986" s="15"/>
      <c r="AV5986" s="15"/>
      <c r="AW5986" s="15"/>
      <c r="AX5986" s="15"/>
      <c r="AY5986" s="15"/>
      <c r="AZ5986" s="10"/>
      <c r="BA5986" s="10"/>
    </row>
    <row r="5987" spans="1:53" ht="15" customHeight="1" x14ac:dyDescent="0.2">
      <c r="A5987" s="24"/>
      <c r="B5987" s="25"/>
      <c r="C5987" s="293" t="s">
        <v>535</v>
      </c>
      <c r="D5987" s="18"/>
      <c r="E5987" s="14"/>
      <c r="F5987" s="14"/>
      <c r="G5987" s="14"/>
      <c r="H5987" s="14"/>
      <c r="I5987" s="14"/>
      <c r="J5987" s="14"/>
      <c r="K5987" s="14"/>
      <c r="L5987" s="14"/>
      <c r="M5987" s="14"/>
      <c r="N5987" s="14"/>
      <c r="O5987" s="14"/>
      <c r="P5987" s="14"/>
      <c r="Q5987" s="14"/>
      <c r="R5987" s="4"/>
      <c r="S5987" s="4"/>
      <c r="T5987" s="4"/>
      <c r="U5987" s="4"/>
      <c r="V5987" s="4"/>
      <c r="W5987" s="4"/>
      <c r="X5987" s="4"/>
      <c r="Y5987" s="4"/>
      <c r="Z5987" s="4"/>
      <c r="AA5987" s="4"/>
      <c r="AB5987" s="8">
        <v>10</v>
      </c>
      <c r="AC5987" s="8"/>
      <c r="AD5987" s="8"/>
      <c r="AE5987" s="8"/>
      <c r="AF5987" s="8"/>
      <c r="AG5987" s="8"/>
      <c r="AH5987" s="8"/>
      <c r="AI5987" s="8"/>
      <c r="AJ5987" s="8"/>
      <c r="AK5987" s="8"/>
      <c r="AL5987" s="8"/>
      <c r="AM5987" s="8"/>
      <c r="AN5987" s="8"/>
      <c r="AO5987" s="8"/>
      <c r="AP5987" s="15"/>
      <c r="AQ5987" s="15"/>
      <c r="AR5987" s="15"/>
      <c r="AS5987" s="15"/>
      <c r="AT5987" s="15"/>
      <c r="AU5987" s="9"/>
      <c r="AV5987" s="15"/>
      <c r="AW5987" s="15"/>
      <c r="AX5987" s="15"/>
      <c r="AY5987" s="15"/>
      <c r="AZ5987" s="10"/>
      <c r="BA5987" s="10"/>
    </row>
    <row r="5988" spans="1:53" ht="15" customHeight="1" x14ac:dyDescent="0.2">
      <c r="A5988" s="1"/>
      <c r="B5988" s="24"/>
      <c r="C5988" s="293" t="s">
        <v>542</v>
      </c>
      <c r="D5988" s="18">
        <v>4</v>
      </c>
      <c r="E5988" s="14">
        <v>4</v>
      </c>
      <c r="F5988" s="14">
        <v>2</v>
      </c>
      <c r="G5988" s="14">
        <v>2</v>
      </c>
      <c r="H5988" s="14"/>
      <c r="I5988" s="14"/>
      <c r="J5988" s="14"/>
      <c r="K5988" s="14"/>
      <c r="L5988" s="14"/>
      <c r="M5988" s="14"/>
      <c r="N5988" s="14"/>
      <c r="O5988" s="14"/>
      <c r="P5988" s="14"/>
      <c r="Q5988" s="14"/>
      <c r="R5988" s="4"/>
      <c r="S5988" s="4"/>
      <c r="T5988" s="4"/>
      <c r="U5988" s="4"/>
      <c r="V5988" s="4"/>
      <c r="W5988" s="4"/>
      <c r="X5988" s="4"/>
      <c r="Y5988" s="4"/>
      <c r="Z5988" s="4"/>
      <c r="AA5988" s="4"/>
      <c r="AB5988" s="8"/>
      <c r="AC5988" s="8"/>
      <c r="AD5988" s="8"/>
      <c r="AE5988" s="8"/>
      <c r="AF5988" s="8"/>
      <c r="AG5988" s="8"/>
      <c r="AH5988" s="8"/>
      <c r="AI5988" s="8"/>
      <c r="AJ5988" s="8"/>
      <c r="AK5988" s="8"/>
      <c r="AL5988" s="8"/>
      <c r="AM5988" s="8"/>
      <c r="AN5988" s="8"/>
      <c r="AO5988" s="8"/>
      <c r="AP5988" s="15"/>
      <c r="AQ5988" s="15"/>
      <c r="AR5988" s="15"/>
      <c r="AS5988" s="15"/>
      <c r="AT5988" s="15"/>
      <c r="AU5988" s="15"/>
      <c r="AV5988" s="15"/>
      <c r="AW5988" s="15"/>
      <c r="AX5988" s="15"/>
      <c r="AY5988" s="15"/>
      <c r="AZ5988" s="10"/>
      <c r="BA5988" s="10"/>
    </row>
    <row r="5989" spans="1:53" ht="15" customHeight="1" x14ac:dyDescent="0.2">
      <c r="A5989" s="1"/>
      <c r="B5989" s="26"/>
      <c r="C5989" s="293" t="s">
        <v>55</v>
      </c>
      <c r="D5989" s="18"/>
      <c r="E5989" s="14"/>
      <c r="F5989" s="14"/>
      <c r="G5989" s="14"/>
      <c r="H5989" s="14"/>
      <c r="I5989" s="14"/>
      <c r="J5989" s="14"/>
      <c r="K5989" s="14">
        <v>2</v>
      </c>
      <c r="L5989" s="14"/>
      <c r="M5989" s="14"/>
      <c r="N5989" s="14"/>
      <c r="O5989" s="14"/>
      <c r="P5989" s="14"/>
      <c r="Q5989" s="14"/>
      <c r="R5989" s="4"/>
      <c r="S5989" s="4"/>
      <c r="T5989" s="4"/>
      <c r="U5989" s="4"/>
      <c r="V5989" s="4"/>
      <c r="W5989" s="4"/>
      <c r="X5989" s="4"/>
      <c r="Y5989" s="4"/>
      <c r="Z5989" s="4"/>
      <c r="AA5989" s="4"/>
      <c r="AB5989" s="8"/>
      <c r="AC5989" s="8"/>
      <c r="AD5989" s="8"/>
      <c r="AE5989" s="8"/>
      <c r="AF5989" s="8"/>
      <c r="AG5989" s="8"/>
      <c r="AH5989" s="8"/>
      <c r="AI5989" s="8"/>
      <c r="AJ5989" s="8"/>
      <c r="AK5989" s="8"/>
      <c r="AL5989" s="8"/>
      <c r="AM5989" s="8"/>
      <c r="AN5989" s="8"/>
      <c r="AO5989" s="8"/>
      <c r="AP5989" s="15"/>
      <c r="AQ5989" s="15"/>
      <c r="AR5989" s="15"/>
      <c r="AS5989" s="15"/>
      <c r="AT5989" s="15"/>
      <c r="AU5989" s="15"/>
      <c r="AV5989" s="15"/>
      <c r="AW5989" s="15"/>
      <c r="AX5989" s="15"/>
      <c r="AY5989" s="15"/>
      <c r="AZ5989" s="10"/>
      <c r="BA5989" s="10"/>
    </row>
    <row r="5990" spans="1:53" ht="15" customHeight="1" x14ac:dyDescent="0.2">
      <c r="A5990" s="1"/>
      <c r="B5990" s="26"/>
      <c r="C5990" s="334" t="s">
        <v>593</v>
      </c>
      <c r="D5990" s="18"/>
      <c r="E5990" s="14"/>
      <c r="F5990" s="14"/>
      <c r="G5990" s="14"/>
      <c r="H5990" s="14"/>
      <c r="I5990" s="14"/>
      <c r="J5990" s="14"/>
      <c r="K5990" s="14"/>
      <c r="L5990" s="14"/>
      <c r="M5990" s="14"/>
      <c r="N5990" s="14"/>
      <c r="O5990" s="14"/>
      <c r="P5990" s="14"/>
      <c r="Q5990" s="14"/>
      <c r="R5990" s="4"/>
      <c r="S5990" s="4"/>
      <c r="T5990" s="4"/>
      <c r="U5990" s="4"/>
      <c r="V5990" s="4"/>
      <c r="W5990" s="4"/>
      <c r="X5990" s="4"/>
      <c r="Y5990" s="4"/>
      <c r="Z5990" s="4"/>
      <c r="AA5990" s="4"/>
      <c r="AB5990" s="8">
        <v>5</v>
      </c>
      <c r="AC5990" s="8"/>
      <c r="AD5990" s="8"/>
      <c r="AE5990" s="8"/>
      <c r="AF5990" s="8"/>
      <c r="AG5990" s="8">
        <v>1</v>
      </c>
      <c r="AH5990" s="8"/>
      <c r="AI5990" s="8"/>
      <c r="AJ5990" s="8">
        <v>1</v>
      </c>
      <c r="AK5990" s="8"/>
      <c r="AL5990" s="8"/>
      <c r="AM5990" s="8"/>
      <c r="AN5990" s="8"/>
      <c r="AO5990" s="8">
        <v>3</v>
      </c>
      <c r="AP5990" s="15"/>
      <c r="AQ5990" s="15"/>
      <c r="AR5990" s="15"/>
      <c r="AS5990" s="15"/>
      <c r="AT5990" s="15"/>
      <c r="AU5990" s="15"/>
      <c r="AV5990" s="15"/>
      <c r="AW5990" s="15"/>
      <c r="AX5990" s="15"/>
      <c r="AY5990" s="15"/>
      <c r="AZ5990" s="10"/>
      <c r="BA5990" s="10"/>
    </row>
    <row r="5991" spans="1:53" ht="15" customHeight="1" x14ac:dyDescent="0.2">
      <c r="A5991" s="1"/>
      <c r="B5991" s="26"/>
      <c r="C5991" s="293" t="s">
        <v>595</v>
      </c>
      <c r="D5991" s="18"/>
      <c r="E5991" s="14"/>
      <c r="F5991" s="14"/>
      <c r="G5991" s="14"/>
      <c r="H5991" s="14"/>
      <c r="I5991" s="14"/>
      <c r="J5991" s="14"/>
      <c r="K5991" s="14"/>
      <c r="L5991" s="14"/>
      <c r="M5991" s="14"/>
      <c r="N5991" s="14"/>
      <c r="O5991" s="14"/>
      <c r="P5991" s="14"/>
      <c r="Q5991" s="14"/>
      <c r="R5991" s="4"/>
      <c r="S5991" s="4"/>
      <c r="T5991" s="4"/>
      <c r="U5991" s="4"/>
      <c r="V5991" s="4"/>
      <c r="W5991" s="4"/>
      <c r="X5991" s="4"/>
      <c r="Y5991" s="4"/>
      <c r="Z5991" s="4"/>
      <c r="AA5991" s="4"/>
      <c r="AB5991" s="8"/>
      <c r="AC5991" s="8"/>
      <c r="AD5991" s="8"/>
      <c r="AE5991" s="8"/>
      <c r="AF5991" s="8"/>
      <c r="AG5991" s="8"/>
      <c r="AH5991" s="8"/>
      <c r="AI5991" s="8"/>
      <c r="AJ5991" s="8"/>
      <c r="AK5991" s="8"/>
      <c r="AL5991" s="8"/>
      <c r="AM5991" s="8"/>
      <c r="AN5991" s="8"/>
      <c r="AO5991" s="8"/>
      <c r="AP5991" s="15"/>
      <c r="AQ5991" s="15"/>
      <c r="AR5991" s="15"/>
      <c r="AS5991" s="15"/>
      <c r="AT5991" s="15"/>
      <c r="AU5991" s="15"/>
      <c r="AV5991" s="15"/>
      <c r="AW5991" s="15"/>
      <c r="AX5991" s="15"/>
      <c r="AY5991" s="15"/>
      <c r="AZ5991" s="10"/>
      <c r="BA5991" s="10"/>
    </row>
    <row r="5992" spans="1:53" ht="15" customHeight="1" x14ac:dyDescent="0.2">
      <c r="A5992" s="1"/>
      <c r="B5992" s="24"/>
      <c r="C5992" s="303"/>
      <c r="D5992" s="18"/>
      <c r="E5992" s="14"/>
      <c r="F5992" s="14"/>
      <c r="G5992" s="14"/>
      <c r="H5992" s="14"/>
      <c r="I5992" s="14"/>
      <c r="J5992" s="14"/>
      <c r="K5992" s="14"/>
      <c r="L5992" s="14"/>
      <c r="M5992" s="14"/>
      <c r="N5992" s="14"/>
      <c r="O5992" s="14"/>
      <c r="P5992" s="14"/>
      <c r="Q5992" s="14"/>
      <c r="R5992" s="4"/>
      <c r="S5992" s="4"/>
      <c r="T5992" s="4"/>
      <c r="U5992" s="4"/>
      <c r="V5992" s="4"/>
      <c r="W5992" s="4"/>
      <c r="X5992" s="4"/>
      <c r="Y5992" s="4"/>
      <c r="Z5992" s="4"/>
      <c r="AA5992" s="4"/>
      <c r="AB5992" s="8"/>
      <c r="AC5992" s="28"/>
      <c r="AD5992" s="8"/>
      <c r="AE5992" s="8"/>
      <c r="AF5992" s="8"/>
      <c r="AG5992" s="8"/>
      <c r="AH5992" s="8"/>
      <c r="AI5992" s="8"/>
      <c r="AJ5992" s="8"/>
      <c r="AK5992" s="8"/>
      <c r="AL5992" s="8"/>
      <c r="AM5992" s="8"/>
      <c r="AN5992" s="8"/>
      <c r="AO5992" s="8"/>
      <c r="AP5992" s="15"/>
      <c r="AQ5992" s="15"/>
      <c r="AR5992" s="15"/>
      <c r="AS5992" s="15"/>
      <c r="AT5992" s="15"/>
      <c r="AU5992" s="15"/>
      <c r="AV5992" s="15"/>
      <c r="AW5992" s="15"/>
      <c r="AX5992" s="15"/>
      <c r="AY5992" s="15"/>
      <c r="AZ5992" s="10"/>
      <c r="BA5992" s="10"/>
    </row>
    <row r="5993" spans="1:53" ht="15" customHeight="1" x14ac:dyDescent="0.2">
      <c r="A5993" s="22"/>
      <c r="B5993" s="29"/>
      <c r="C5993" s="303"/>
      <c r="D5993" s="18"/>
      <c r="E5993" s="14"/>
      <c r="F5993" s="14"/>
      <c r="G5993" s="14"/>
      <c r="H5993" s="14"/>
      <c r="I5993" s="14"/>
      <c r="J5993" s="14"/>
      <c r="K5993" s="14"/>
      <c r="L5993" s="14"/>
      <c r="M5993" s="14"/>
      <c r="N5993" s="14"/>
      <c r="O5993" s="14"/>
      <c r="P5993" s="14"/>
      <c r="Q5993" s="14"/>
      <c r="R5993" s="4"/>
      <c r="S5993" s="4"/>
      <c r="T5993" s="4"/>
      <c r="U5993" s="4"/>
      <c r="V5993" s="4"/>
      <c r="W5993" s="4"/>
      <c r="X5993" s="4"/>
      <c r="Y5993" s="4"/>
      <c r="Z5993" s="4"/>
      <c r="AA5993" s="4"/>
      <c r="AB5993" s="8"/>
      <c r="AC5993" s="8"/>
      <c r="AD5993" s="8"/>
      <c r="AE5993" s="8"/>
      <c r="AF5993" s="8"/>
      <c r="AG5993" s="8"/>
      <c r="AH5993" s="8"/>
      <c r="AI5993" s="8"/>
      <c r="AJ5993" s="8"/>
      <c r="AK5993" s="8"/>
      <c r="AL5993" s="8"/>
      <c r="AM5993" s="8"/>
      <c r="AN5993" s="8"/>
      <c r="AO5993" s="8"/>
      <c r="AP5993" s="15"/>
      <c r="AQ5993" s="15"/>
      <c r="AR5993" s="15"/>
      <c r="AS5993" s="15"/>
      <c r="AT5993" s="15"/>
      <c r="AU5993" s="15"/>
      <c r="AV5993" s="15"/>
      <c r="AW5993" s="15"/>
      <c r="AX5993" s="15"/>
      <c r="AY5993" s="15"/>
      <c r="AZ5993" s="10"/>
      <c r="BA5993" s="10"/>
    </row>
    <row r="5994" spans="1:53" ht="15" customHeight="1" x14ac:dyDescent="0.2">
      <c r="A5994" s="1"/>
      <c r="B5994" s="30"/>
      <c r="C5994" s="303"/>
      <c r="D5994" s="18"/>
      <c r="E5994" s="14"/>
      <c r="F5994" s="14"/>
      <c r="G5994" s="14"/>
      <c r="H5994" s="14"/>
      <c r="I5994" s="14"/>
      <c r="J5994" s="14"/>
      <c r="K5994" s="14"/>
      <c r="L5994" s="14"/>
      <c r="M5994" s="14"/>
      <c r="N5994" s="14"/>
      <c r="O5994" s="14"/>
      <c r="P5994" s="14"/>
      <c r="Q5994" s="14"/>
      <c r="R5994" s="4"/>
      <c r="S5994" s="4"/>
      <c r="T5994" s="4"/>
      <c r="U5994" s="4"/>
      <c r="V5994" s="4"/>
      <c r="W5994" s="4"/>
      <c r="X5994" s="4"/>
      <c r="Y5994" s="4"/>
      <c r="Z5994" s="4"/>
      <c r="AA5994" s="4"/>
      <c r="AB5994" s="8"/>
      <c r="AC5994" s="8"/>
      <c r="AD5994" s="8"/>
      <c r="AE5994" s="8"/>
      <c r="AF5994" s="8"/>
      <c r="AG5994" s="8"/>
      <c r="AH5994" s="8"/>
      <c r="AI5994" s="8"/>
      <c r="AJ5994" s="8"/>
      <c r="AK5994" s="8"/>
      <c r="AL5994" s="8"/>
      <c r="AM5994" s="8"/>
      <c r="AN5994" s="8"/>
      <c r="AO5994" s="8"/>
      <c r="AP5994" s="15"/>
      <c r="AQ5994" s="15"/>
      <c r="AR5994" s="15"/>
      <c r="AS5994" s="15"/>
      <c r="AT5994" s="15"/>
      <c r="AU5994" s="15"/>
      <c r="AV5994" s="15"/>
      <c r="AW5994" s="15"/>
      <c r="AX5994" s="15"/>
      <c r="AY5994" s="15"/>
      <c r="AZ5994" s="10"/>
      <c r="BA5994" s="10"/>
    </row>
    <row r="5995" spans="1:53" ht="15" customHeight="1" x14ac:dyDescent="0.2">
      <c r="A5995" s="1"/>
      <c r="B5995" s="31"/>
      <c r="C5995" s="303"/>
      <c r="D5995" s="18"/>
      <c r="E5995" s="14"/>
      <c r="F5995" s="14"/>
      <c r="G5995" s="14"/>
      <c r="H5995" s="14"/>
      <c r="I5995" s="14"/>
      <c r="J5995" s="14"/>
      <c r="K5995" s="14"/>
      <c r="L5995" s="14"/>
      <c r="M5995" s="14"/>
      <c r="N5995" s="14"/>
      <c r="O5995" s="14"/>
      <c r="P5995" s="14"/>
      <c r="Q5995" s="14"/>
      <c r="R5995" s="4"/>
      <c r="S5995" s="4"/>
      <c r="T5995" s="4"/>
      <c r="U5995" s="4"/>
      <c r="V5995" s="4"/>
      <c r="W5995" s="4"/>
      <c r="X5995" s="4"/>
      <c r="Y5995" s="4"/>
      <c r="Z5995" s="4"/>
      <c r="AA5995" s="4"/>
      <c r="AB5995" s="8"/>
      <c r="AC5995" s="8"/>
      <c r="AD5995" s="8"/>
      <c r="AE5995" s="8"/>
      <c r="AF5995" s="8"/>
      <c r="AG5995" s="8"/>
      <c r="AH5995" s="8"/>
      <c r="AI5995" s="8"/>
      <c r="AJ5995" s="8"/>
      <c r="AK5995" s="8"/>
      <c r="AL5995" s="8"/>
      <c r="AM5995" s="8"/>
      <c r="AN5995" s="8"/>
      <c r="AO5995" s="8"/>
      <c r="AP5995" s="15"/>
      <c r="AQ5995" s="15"/>
      <c r="AR5995" s="15"/>
      <c r="AS5995" s="15"/>
      <c r="AT5995" s="9"/>
      <c r="AU5995" s="15"/>
      <c r="AV5995" s="15"/>
      <c r="AW5995" s="15"/>
      <c r="AX5995" s="15"/>
      <c r="AY5995" s="15"/>
      <c r="AZ5995" s="10"/>
      <c r="BA5995" s="10"/>
    </row>
    <row r="5996" spans="1:53" ht="15" customHeight="1" x14ac:dyDescent="0.2">
      <c r="A5996" s="1"/>
      <c r="B5996" s="31"/>
      <c r="C5996" s="303" t="s">
        <v>61</v>
      </c>
      <c r="D5996" s="18"/>
      <c r="E5996" s="14"/>
      <c r="F5996" s="14"/>
      <c r="G5996" s="14"/>
      <c r="H5996" s="14"/>
      <c r="I5996" s="14"/>
      <c r="J5996" s="14"/>
      <c r="K5996" s="14"/>
      <c r="L5996" s="14"/>
      <c r="M5996" s="14"/>
      <c r="N5996" s="14"/>
      <c r="O5996" s="14"/>
      <c r="P5996" s="14"/>
      <c r="Q5996" s="14"/>
      <c r="R5996" s="4"/>
      <c r="S5996" s="4"/>
      <c r="T5996" s="4"/>
      <c r="U5996" s="4"/>
      <c r="V5996" s="4"/>
      <c r="W5996" s="4"/>
      <c r="X5996" s="4"/>
      <c r="Y5996" s="4"/>
      <c r="Z5996" s="4"/>
      <c r="AA5996" s="4"/>
      <c r="AB5996" s="8"/>
      <c r="AC5996" s="8"/>
      <c r="AD5996" s="8"/>
      <c r="AE5996" s="8"/>
      <c r="AF5996" s="8"/>
      <c r="AG5996" s="8"/>
      <c r="AH5996" s="8"/>
      <c r="AI5996" s="8"/>
      <c r="AJ5996" s="8"/>
      <c r="AK5996" s="8"/>
      <c r="AL5996" s="8"/>
      <c r="AM5996" s="8"/>
      <c r="AN5996" s="8"/>
      <c r="AO5996" s="8"/>
      <c r="AP5996" s="15"/>
      <c r="AQ5996" s="15"/>
      <c r="AR5996" s="15"/>
      <c r="AS5996" s="15"/>
      <c r="AT5996" s="15"/>
      <c r="AU5996" s="15"/>
      <c r="AV5996" s="15"/>
      <c r="AW5996" s="15"/>
      <c r="AX5996" s="15"/>
      <c r="AY5996" s="15"/>
      <c r="AZ5996" s="10"/>
      <c r="BA5996" s="10"/>
    </row>
    <row r="5997" spans="1:53" ht="15" customHeight="1" x14ac:dyDescent="0.2">
      <c r="A5997" s="1"/>
      <c r="B5997" s="31"/>
      <c r="C5997" s="293" t="s">
        <v>62</v>
      </c>
      <c r="D5997" s="18"/>
      <c r="E5997" s="14"/>
      <c r="F5997" s="14"/>
      <c r="G5997" s="14"/>
      <c r="H5997" s="14"/>
      <c r="I5997" s="14"/>
      <c r="J5997" s="14"/>
      <c r="K5997" s="14"/>
      <c r="L5997" s="14"/>
      <c r="M5997" s="14"/>
      <c r="N5997" s="14"/>
      <c r="O5997" s="14"/>
      <c r="P5997" s="14"/>
      <c r="Q5997" s="14"/>
      <c r="R5997" s="4"/>
      <c r="S5997" s="4"/>
      <c r="T5997" s="4"/>
      <c r="U5997" s="4"/>
      <c r="V5997" s="4"/>
      <c r="W5997" s="4"/>
      <c r="X5997" s="4"/>
      <c r="Y5997" s="4"/>
      <c r="Z5997" s="4"/>
      <c r="AA5997" s="4"/>
      <c r="AB5997" s="8">
        <v>6</v>
      </c>
      <c r="AC5997" s="8"/>
      <c r="AD5997" s="8"/>
      <c r="AE5997" s="8"/>
      <c r="AF5997" s="8"/>
      <c r="AG5997" s="8">
        <v>1</v>
      </c>
      <c r="AH5997" s="8">
        <v>1</v>
      </c>
      <c r="AI5997" s="8"/>
      <c r="AJ5997" s="8"/>
      <c r="AK5997" s="8"/>
      <c r="AL5997" s="8"/>
      <c r="AM5997" s="8"/>
      <c r="AN5997" s="8"/>
      <c r="AO5997" s="8"/>
      <c r="AP5997" s="15"/>
      <c r="AQ5997" s="15"/>
      <c r="AR5997" s="15"/>
      <c r="AS5997" s="15"/>
      <c r="AT5997" s="15"/>
      <c r="AU5997" s="15"/>
      <c r="AV5997" s="15"/>
      <c r="AW5997" s="15"/>
      <c r="AX5997" s="15"/>
      <c r="AY5997" s="15"/>
      <c r="AZ5997" s="10"/>
      <c r="BA5997" s="10"/>
    </row>
    <row r="5998" spans="1:53" ht="15" customHeight="1" x14ac:dyDescent="0.2">
      <c r="A5998" s="1"/>
      <c r="B5998" s="31"/>
      <c r="C5998" s="293" t="s">
        <v>63</v>
      </c>
      <c r="D5998" s="18"/>
      <c r="E5998" s="14"/>
      <c r="F5998" s="14"/>
      <c r="G5998" s="14"/>
      <c r="H5998" s="14"/>
      <c r="I5998" s="14"/>
      <c r="J5998" s="14"/>
      <c r="K5998" s="14">
        <v>1</v>
      </c>
      <c r="L5998" s="14"/>
      <c r="M5998" s="14"/>
      <c r="N5998" s="14"/>
      <c r="O5998" s="14"/>
      <c r="P5998" s="14"/>
      <c r="Q5998" s="14"/>
      <c r="R5998" s="4"/>
      <c r="S5998" s="4"/>
      <c r="T5998" s="4"/>
      <c r="U5998" s="4"/>
      <c r="V5998" s="4"/>
      <c r="W5998" s="4"/>
      <c r="X5998" s="4"/>
      <c r="Y5998" s="4"/>
      <c r="Z5998" s="4"/>
      <c r="AA5998" s="4"/>
      <c r="AB5998" s="8">
        <v>8</v>
      </c>
      <c r="AC5998" s="8"/>
      <c r="AD5998" s="8"/>
      <c r="AE5998" s="8"/>
      <c r="AF5998" s="8">
        <v>1</v>
      </c>
      <c r="AG5998" s="8"/>
      <c r="AH5998" s="8"/>
      <c r="AI5998" s="8"/>
      <c r="AJ5998" s="8"/>
      <c r="AK5998" s="8"/>
      <c r="AL5998" s="8"/>
      <c r="AM5998" s="8"/>
      <c r="AN5998" s="8"/>
      <c r="AO5998" s="8"/>
      <c r="AP5998" s="15"/>
      <c r="AQ5998" s="15"/>
      <c r="AR5998" s="15"/>
      <c r="AS5998" s="15"/>
      <c r="AT5998" s="15"/>
      <c r="AU5998" s="9"/>
      <c r="AV5998" s="15"/>
      <c r="AW5998" s="15"/>
      <c r="AX5998" s="15"/>
      <c r="AY5998" s="15"/>
      <c r="AZ5998" s="10"/>
      <c r="BA5998" s="10"/>
    </row>
    <row r="5999" spans="1:53" ht="15" customHeight="1" x14ac:dyDescent="0.2">
      <c r="A5999" s="1"/>
      <c r="B5999" s="31"/>
      <c r="C5999" s="293" t="s">
        <v>64</v>
      </c>
      <c r="D5999" s="18"/>
      <c r="E5999" s="14"/>
      <c r="F5999" s="14"/>
      <c r="G5999" s="14"/>
      <c r="H5999" s="14"/>
      <c r="I5999" s="14"/>
      <c r="J5999" s="14"/>
      <c r="K5999" s="14"/>
      <c r="L5999" s="14"/>
      <c r="M5999" s="14"/>
      <c r="N5999" s="14"/>
      <c r="O5999" s="14"/>
      <c r="P5999" s="14"/>
      <c r="Q5999" s="14"/>
      <c r="R5999" s="4"/>
      <c r="S5999" s="4"/>
      <c r="T5999" s="4"/>
      <c r="U5999" s="4"/>
      <c r="V5999" s="4"/>
      <c r="W5999" s="4"/>
      <c r="X5999" s="4"/>
      <c r="Y5999" s="4"/>
      <c r="Z5999" s="4"/>
      <c r="AA5999" s="4"/>
      <c r="AB5999" s="8">
        <v>4</v>
      </c>
      <c r="AC5999" s="8"/>
      <c r="AD5999" s="8"/>
      <c r="AE5999" s="8"/>
      <c r="AF5999" s="8"/>
      <c r="AG5999" s="8"/>
      <c r="AH5999" s="8"/>
      <c r="AI5999" s="8"/>
      <c r="AJ5999" s="8"/>
      <c r="AK5999" s="8"/>
      <c r="AL5999" s="8"/>
      <c r="AM5999" s="8"/>
      <c r="AN5999" s="8"/>
      <c r="AO5999" s="8"/>
      <c r="AP5999" s="15"/>
      <c r="AQ5999" s="15"/>
      <c r="AR5999" s="15"/>
      <c r="AS5999" s="15"/>
      <c r="AT5999" s="15"/>
      <c r="AU5999" s="15"/>
      <c r="AV5999" s="15"/>
      <c r="AW5999" s="15"/>
      <c r="AX5999" s="15"/>
      <c r="AY5999" s="15"/>
      <c r="AZ5999" s="10"/>
      <c r="BA5999" s="10"/>
    </row>
    <row r="6000" spans="1:53" ht="15" customHeight="1" x14ac:dyDescent="0.2">
      <c r="A6000" s="1" t="s">
        <v>594</v>
      </c>
      <c r="B6000" s="31"/>
      <c r="C6000" s="293" t="s">
        <v>65</v>
      </c>
      <c r="D6000" s="18"/>
      <c r="E6000" s="14"/>
      <c r="F6000" s="14">
        <v>2</v>
      </c>
      <c r="G6000" s="14">
        <v>2</v>
      </c>
      <c r="H6000" s="14"/>
      <c r="I6000" s="14"/>
      <c r="J6000" s="14"/>
      <c r="K6000" s="14"/>
      <c r="L6000" s="14"/>
      <c r="M6000" s="14"/>
      <c r="N6000" s="14"/>
      <c r="O6000" s="14"/>
      <c r="P6000" s="14"/>
      <c r="Q6000" s="14"/>
      <c r="R6000" s="4"/>
      <c r="S6000" s="4"/>
      <c r="T6000" s="4"/>
      <c r="U6000" s="4">
        <v>1</v>
      </c>
      <c r="V6000" s="4"/>
      <c r="W6000" s="4"/>
      <c r="X6000" s="4"/>
      <c r="Y6000" s="4"/>
      <c r="Z6000" s="4"/>
      <c r="AA6000" s="4"/>
      <c r="AB6000" s="8"/>
      <c r="AC6000" s="8"/>
      <c r="AD6000" s="8"/>
      <c r="AE6000" s="8"/>
      <c r="AF6000" s="8"/>
      <c r="AG6000" s="8"/>
      <c r="AH6000" s="8"/>
      <c r="AI6000" s="8"/>
      <c r="AJ6000" s="8">
        <v>1</v>
      </c>
      <c r="AK6000" s="8">
        <v>2</v>
      </c>
      <c r="AL6000" s="8">
        <v>2</v>
      </c>
      <c r="AM6000" s="8"/>
      <c r="AN6000" s="8"/>
      <c r="AO6000" s="8">
        <v>2</v>
      </c>
      <c r="AP6000" s="15"/>
      <c r="AQ6000" s="15"/>
      <c r="AR6000" s="15"/>
      <c r="AS6000" s="15"/>
      <c r="AT6000" s="15"/>
      <c r="AU6000" s="15"/>
      <c r="AV6000" s="15"/>
      <c r="AW6000" s="15"/>
      <c r="AX6000" s="15"/>
      <c r="AY6000" s="15"/>
      <c r="AZ6000" s="10"/>
      <c r="BA6000" s="10"/>
    </row>
    <row r="6001" spans="1:53" ht="15" customHeight="1" x14ac:dyDescent="0.2">
      <c r="B6001" s="31"/>
      <c r="C6001" s="303" t="s">
        <v>66</v>
      </c>
      <c r="D6001" s="18"/>
      <c r="E6001" s="14"/>
      <c r="F6001" s="14"/>
      <c r="G6001" s="14"/>
      <c r="H6001" s="14"/>
      <c r="I6001" s="14"/>
      <c r="J6001" s="14"/>
      <c r="K6001" s="32"/>
      <c r="L6001" s="14"/>
      <c r="M6001" s="14"/>
      <c r="N6001" s="14"/>
      <c r="O6001" s="14"/>
      <c r="P6001" s="14"/>
      <c r="Q6001" s="14"/>
      <c r="R6001" s="4"/>
      <c r="S6001" s="4"/>
      <c r="T6001" s="4"/>
      <c r="U6001" s="4"/>
      <c r="V6001" s="4"/>
      <c r="W6001" s="4"/>
      <c r="X6001" s="4"/>
      <c r="Y6001" s="4"/>
      <c r="Z6001" s="4"/>
      <c r="AA6001" s="4"/>
      <c r="AB6001" s="8"/>
      <c r="AC6001" s="8"/>
      <c r="AD6001" s="8"/>
      <c r="AE6001" s="8"/>
      <c r="AF6001" s="8"/>
      <c r="AG6001" s="8"/>
      <c r="AH6001" s="8"/>
      <c r="AI6001" s="8"/>
      <c r="AJ6001" s="8"/>
      <c r="AK6001" s="8"/>
      <c r="AL6001" s="8"/>
      <c r="AM6001" s="8"/>
      <c r="AN6001" s="8"/>
      <c r="AO6001" s="8"/>
      <c r="AP6001" s="15"/>
      <c r="AQ6001" s="15"/>
      <c r="AR6001" s="15"/>
      <c r="AS6001" s="15"/>
      <c r="AT6001" s="15"/>
      <c r="AU6001" s="15"/>
      <c r="AV6001" s="15"/>
      <c r="AW6001" s="15"/>
      <c r="AX6001" s="15"/>
      <c r="AY6001" s="15"/>
      <c r="AZ6001" s="10"/>
      <c r="BA6001" s="10"/>
    </row>
    <row r="6002" spans="1:53" ht="15" customHeight="1" x14ac:dyDescent="0.2">
      <c r="A6002" s="329"/>
      <c r="B6002" s="31"/>
      <c r="C6002" s="303" t="s">
        <v>68</v>
      </c>
      <c r="D6002" s="18"/>
      <c r="E6002" s="14"/>
      <c r="F6002" s="14"/>
      <c r="G6002" s="14"/>
      <c r="H6002" s="14"/>
      <c r="I6002" s="14"/>
      <c r="J6002" s="14"/>
      <c r="K6002" s="14"/>
      <c r="L6002" s="14"/>
      <c r="M6002" s="14"/>
      <c r="N6002" s="14"/>
      <c r="O6002" s="14"/>
      <c r="P6002" s="14"/>
      <c r="Q6002" s="14"/>
      <c r="R6002" s="4"/>
      <c r="S6002" s="4"/>
      <c r="T6002" s="4"/>
      <c r="U6002" s="4"/>
      <c r="V6002" s="4"/>
      <c r="W6002" s="4"/>
      <c r="X6002" s="4"/>
      <c r="Y6002" s="4"/>
      <c r="Z6002" s="4"/>
      <c r="AA6002" s="4"/>
      <c r="AB6002" s="8"/>
      <c r="AC6002" s="8"/>
      <c r="AD6002" s="8"/>
      <c r="AE6002" s="8"/>
      <c r="AF6002" s="8"/>
      <c r="AG6002" s="8"/>
      <c r="AH6002" s="8"/>
      <c r="AI6002" s="34"/>
      <c r="AJ6002" s="8"/>
      <c r="AK6002" s="8"/>
      <c r="AL6002" s="8"/>
      <c r="AM6002" s="8"/>
      <c r="AN6002" s="8"/>
      <c r="AO6002" s="8"/>
      <c r="AP6002" s="15"/>
      <c r="AQ6002" s="15"/>
      <c r="AR6002" s="15"/>
      <c r="AS6002" s="15"/>
      <c r="AT6002" s="15"/>
      <c r="AU6002" s="15"/>
      <c r="AV6002" s="15"/>
      <c r="AW6002" s="15"/>
      <c r="AX6002" s="15"/>
      <c r="AY6002" s="15"/>
      <c r="AZ6002" s="10"/>
      <c r="BA6002" s="10"/>
    </row>
    <row r="6003" spans="1:53" ht="15" customHeight="1" x14ac:dyDescent="0.2">
      <c r="A6003" s="1"/>
      <c r="B6003" s="31"/>
      <c r="C6003" s="293" t="s">
        <v>69</v>
      </c>
      <c r="D6003" s="35"/>
      <c r="E6003" s="14"/>
      <c r="F6003" s="14"/>
      <c r="G6003" s="14"/>
      <c r="H6003" s="14"/>
      <c r="I6003" s="14"/>
      <c r="J6003" s="14"/>
      <c r="K6003" s="14"/>
      <c r="L6003" s="14"/>
      <c r="M6003" s="14"/>
      <c r="N6003" s="14"/>
      <c r="O6003" s="14"/>
      <c r="P6003" s="14"/>
      <c r="Q6003" s="14"/>
      <c r="R6003" s="4"/>
      <c r="S6003" s="4"/>
      <c r="T6003" s="4"/>
      <c r="U6003" s="4">
        <v>1</v>
      </c>
      <c r="V6003" s="4"/>
      <c r="W6003" s="4"/>
      <c r="X6003" s="4"/>
      <c r="Y6003" s="4"/>
      <c r="Z6003" s="4"/>
      <c r="AA6003" s="4"/>
      <c r="AB6003" s="8"/>
      <c r="AC6003" s="8"/>
      <c r="AD6003" s="8"/>
      <c r="AE6003" s="8"/>
      <c r="AF6003" s="8"/>
      <c r="AG6003" s="8"/>
      <c r="AH6003" s="8"/>
      <c r="AI6003" s="8"/>
      <c r="AJ6003" s="8"/>
      <c r="AK6003" s="8"/>
      <c r="AL6003" s="8"/>
      <c r="AM6003" s="8"/>
      <c r="AN6003" s="8"/>
      <c r="AO6003" s="8"/>
      <c r="AP6003" s="15"/>
      <c r="AQ6003" s="15"/>
      <c r="AR6003" s="15"/>
      <c r="AS6003" s="15"/>
      <c r="AT6003" s="15"/>
      <c r="AU6003" s="15"/>
      <c r="AV6003" s="15"/>
      <c r="AW6003" s="15"/>
      <c r="AX6003" s="15"/>
      <c r="AY6003" s="15"/>
      <c r="AZ6003" s="10"/>
      <c r="BA6003" s="10"/>
    </row>
    <row r="6004" spans="1:53" ht="15" customHeight="1" x14ac:dyDescent="0.2">
      <c r="A6004" s="1"/>
      <c r="B6004" s="31"/>
      <c r="C6004" s="303" t="s">
        <v>70</v>
      </c>
      <c r="D6004" s="18"/>
      <c r="E6004" s="14"/>
      <c r="F6004" s="14"/>
      <c r="G6004" s="14"/>
      <c r="H6004" s="14"/>
      <c r="I6004" s="14"/>
      <c r="J6004" s="14"/>
      <c r="K6004" s="14"/>
      <c r="L6004" s="14"/>
      <c r="M6004" s="14"/>
      <c r="N6004" s="14"/>
      <c r="O6004" s="14"/>
      <c r="P6004" s="14"/>
      <c r="Q6004" s="14"/>
      <c r="R6004" s="4"/>
      <c r="S6004" s="4"/>
      <c r="T6004" s="4"/>
      <c r="U6004" s="4"/>
      <c r="V6004" s="4"/>
      <c r="W6004" s="4"/>
      <c r="X6004" s="4"/>
      <c r="Y6004" s="4"/>
      <c r="Z6004" s="4"/>
      <c r="AA6004" s="4"/>
      <c r="AB6004" s="8"/>
      <c r="AC6004" s="8"/>
      <c r="AD6004" s="8"/>
      <c r="AE6004" s="8"/>
      <c r="AF6004" s="8"/>
      <c r="AG6004" s="8"/>
      <c r="AH6004" s="8"/>
      <c r="AI6004" s="8"/>
      <c r="AJ6004" s="8"/>
      <c r="AK6004" s="8"/>
      <c r="AL6004" s="8"/>
      <c r="AM6004" s="8"/>
      <c r="AN6004" s="8"/>
      <c r="AO6004" s="8"/>
      <c r="AP6004" s="15"/>
      <c r="AQ6004" s="15"/>
      <c r="AR6004" s="15"/>
      <c r="AS6004" s="15"/>
      <c r="AT6004" s="15"/>
      <c r="AU6004" s="15"/>
      <c r="AV6004" s="15"/>
      <c r="AW6004" s="15"/>
      <c r="AX6004" s="15"/>
      <c r="AY6004" s="15"/>
      <c r="AZ6004" s="10"/>
      <c r="BA6004" s="10"/>
    </row>
    <row r="6005" spans="1:53" ht="15" customHeight="1" x14ac:dyDescent="0.2">
      <c r="A6005" s="1"/>
      <c r="B6005" s="31"/>
      <c r="C6005" s="303" t="s">
        <v>71</v>
      </c>
      <c r="D6005" s="18"/>
      <c r="E6005" s="14"/>
      <c r="F6005" s="14"/>
      <c r="G6005" s="14"/>
      <c r="H6005" s="14"/>
      <c r="I6005" s="14"/>
      <c r="J6005" s="14"/>
      <c r="K6005" s="14"/>
      <c r="L6005" s="14"/>
      <c r="M6005" s="14"/>
      <c r="N6005" s="14"/>
      <c r="O6005" s="14"/>
      <c r="P6005" s="14"/>
      <c r="Q6005" s="14"/>
      <c r="R6005" s="4"/>
      <c r="S6005" s="4"/>
      <c r="T6005" s="4"/>
      <c r="U6005" s="4"/>
      <c r="V6005" s="4"/>
      <c r="W6005" s="4"/>
      <c r="X6005" s="4"/>
      <c r="Y6005" s="4"/>
      <c r="Z6005" s="4"/>
      <c r="AA6005" s="4"/>
      <c r="AB6005" s="8"/>
      <c r="AC6005" s="8"/>
      <c r="AD6005" s="8"/>
      <c r="AE6005" s="8"/>
      <c r="AF6005" s="8"/>
      <c r="AG6005" s="8"/>
      <c r="AH6005" s="8"/>
      <c r="AI6005" s="8"/>
      <c r="AJ6005" s="8"/>
      <c r="AK6005" s="8"/>
      <c r="AL6005" s="8"/>
      <c r="AM6005" s="8"/>
      <c r="AN6005" s="8"/>
      <c r="AO6005" s="8"/>
      <c r="AP6005" s="15"/>
      <c r="AQ6005" s="15"/>
      <c r="AR6005" s="15"/>
      <c r="AS6005" s="15"/>
      <c r="AT6005" s="15"/>
      <c r="AU6005" s="15"/>
      <c r="AV6005" s="15"/>
      <c r="AW6005" s="15"/>
      <c r="AX6005" s="15"/>
      <c r="AY6005" s="15"/>
      <c r="AZ6005" s="10"/>
      <c r="BA6005" s="10"/>
    </row>
    <row r="6006" spans="1:53" ht="15" customHeight="1" x14ac:dyDescent="0.2">
      <c r="A6006" s="1"/>
      <c r="B6006" s="31"/>
      <c r="C6006" s="293" t="s">
        <v>72</v>
      </c>
      <c r="D6006" s="18">
        <v>5</v>
      </c>
      <c r="E6006" s="14"/>
      <c r="F6006" s="14"/>
      <c r="G6006" s="14"/>
      <c r="H6006" s="14"/>
      <c r="I6006" s="14"/>
      <c r="J6006" s="14"/>
      <c r="K6006" s="14"/>
      <c r="L6006" s="14"/>
      <c r="M6006" s="36"/>
      <c r="N6006" s="14"/>
      <c r="O6006" s="14"/>
      <c r="P6006" s="14"/>
      <c r="Q6006" s="14"/>
      <c r="R6006" s="4"/>
      <c r="S6006" s="4"/>
      <c r="T6006" s="4"/>
      <c r="U6006" s="4"/>
      <c r="V6006" s="4"/>
      <c r="W6006" s="4"/>
      <c r="X6006" s="4"/>
      <c r="Y6006" s="4"/>
      <c r="Z6006" s="4"/>
      <c r="AA6006" s="4"/>
      <c r="AB6006" s="8"/>
      <c r="AC6006" s="8"/>
      <c r="AD6006" s="8"/>
      <c r="AE6006" s="8"/>
      <c r="AF6006" s="8"/>
      <c r="AG6006" s="8"/>
      <c r="AH6006" s="8"/>
      <c r="AI6006" s="8"/>
      <c r="AJ6006" s="8"/>
      <c r="AK6006" s="8"/>
      <c r="AL6006" s="8"/>
      <c r="AM6006" s="8"/>
      <c r="AN6006" s="8"/>
      <c r="AO6006" s="8"/>
      <c r="AP6006" s="15"/>
      <c r="AQ6006" s="15"/>
      <c r="AR6006" s="15"/>
      <c r="AS6006" s="15"/>
      <c r="AT6006" s="15"/>
      <c r="AU6006" s="15"/>
      <c r="AV6006" s="15"/>
      <c r="AW6006" s="15"/>
      <c r="AX6006" s="15"/>
      <c r="AY6006" s="15"/>
      <c r="AZ6006" s="10"/>
      <c r="BA6006" s="10"/>
    </row>
    <row r="6007" spans="1:53" ht="15" customHeight="1" x14ac:dyDescent="0.2">
      <c r="A6007" s="1"/>
      <c r="B6007" s="31"/>
      <c r="C6007" s="293" t="s">
        <v>73</v>
      </c>
      <c r="D6007" s="18"/>
      <c r="E6007" s="14"/>
      <c r="F6007" s="14"/>
      <c r="G6007" s="14"/>
      <c r="H6007" s="14"/>
      <c r="I6007" s="14"/>
      <c r="J6007" s="14"/>
      <c r="K6007" s="14">
        <v>1</v>
      </c>
      <c r="L6007" s="14"/>
      <c r="M6007" s="14"/>
      <c r="N6007" s="14"/>
      <c r="O6007" s="14"/>
      <c r="P6007" s="14"/>
      <c r="Q6007" s="14"/>
      <c r="R6007" s="4"/>
      <c r="S6007" s="4"/>
      <c r="T6007" s="4"/>
      <c r="U6007" s="4">
        <v>1</v>
      </c>
      <c r="V6007" s="4"/>
      <c r="W6007" s="4"/>
      <c r="X6007" s="4"/>
      <c r="Y6007" s="4"/>
      <c r="Z6007" s="4"/>
      <c r="AA6007" s="4"/>
      <c r="AB6007" s="8"/>
      <c r="AC6007" s="8"/>
      <c r="AD6007" s="8"/>
      <c r="AE6007" s="8"/>
      <c r="AF6007" s="8">
        <v>1</v>
      </c>
      <c r="AG6007" s="8"/>
      <c r="AH6007" s="8"/>
      <c r="AI6007" s="8"/>
      <c r="AJ6007" s="8"/>
      <c r="AK6007" s="8"/>
      <c r="AL6007" s="8">
        <v>2</v>
      </c>
      <c r="AM6007" s="8"/>
      <c r="AN6007" s="8"/>
      <c r="AO6007" s="8"/>
      <c r="AP6007" s="15"/>
      <c r="AQ6007" s="15"/>
      <c r="AR6007" s="15"/>
      <c r="AS6007" s="15"/>
      <c r="AT6007" s="15"/>
      <c r="AU6007" s="15"/>
      <c r="AV6007" s="15"/>
      <c r="AW6007" s="15"/>
      <c r="AX6007" s="15"/>
      <c r="AY6007" s="15"/>
      <c r="AZ6007" s="10"/>
      <c r="BA6007" s="10"/>
    </row>
    <row r="6008" spans="1:53" ht="15" customHeight="1" x14ac:dyDescent="0.2">
      <c r="A6008" s="1"/>
      <c r="B6008" s="31"/>
      <c r="C6008" s="303" t="s">
        <v>74</v>
      </c>
      <c r="D6008" s="18"/>
      <c r="E6008" s="14"/>
      <c r="F6008" s="14"/>
      <c r="G6008" s="14"/>
      <c r="H6008" s="14"/>
      <c r="I6008" s="14"/>
      <c r="J6008" s="14"/>
      <c r="K6008" s="14"/>
      <c r="L6008" s="14"/>
      <c r="M6008" s="14"/>
      <c r="N6008" s="14"/>
      <c r="O6008" s="14"/>
      <c r="P6008" s="14"/>
      <c r="Q6008" s="14"/>
      <c r="R6008" s="4"/>
      <c r="S6008" s="4"/>
      <c r="T6008" s="4"/>
      <c r="U6008" s="4"/>
      <c r="V6008" s="4"/>
      <c r="W6008" s="4"/>
      <c r="X6008" s="4"/>
      <c r="Y6008" s="4"/>
      <c r="Z6008" s="4"/>
      <c r="AA6008" s="4"/>
      <c r="AB6008" s="8"/>
      <c r="AC6008" s="8"/>
      <c r="AD6008" s="8"/>
      <c r="AE6008" s="8"/>
      <c r="AF6008" s="8"/>
      <c r="AG6008" s="8"/>
      <c r="AH6008" s="8"/>
      <c r="AI6008" s="8"/>
      <c r="AJ6008" s="8"/>
      <c r="AK6008" s="8"/>
      <c r="AL6008" s="8"/>
      <c r="AM6008" s="8"/>
      <c r="AN6008" s="8"/>
      <c r="AO6008" s="8"/>
      <c r="AP6008" s="15"/>
      <c r="AQ6008" s="15"/>
      <c r="AR6008" s="15"/>
      <c r="AS6008" s="15"/>
      <c r="AT6008" s="15"/>
      <c r="AU6008" s="15"/>
      <c r="AV6008" s="15"/>
      <c r="AW6008" s="15"/>
      <c r="AX6008" s="15"/>
      <c r="AY6008" s="15"/>
      <c r="AZ6008" s="10"/>
      <c r="BA6008" s="10"/>
    </row>
    <row r="6009" spans="1:53" ht="15" customHeight="1" x14ac:dyDescent="0.2">
      <c r="A6009" s="1"/>
      <c r="B6009" s="31"/>
      <c r="C6009" s="303" t="s">
        <v>75</v>
      </c>
      <c r="D6009" s="18"/>
      <c r="E6009" s="14"/>
      <c r="F6009" s="14"/>
      <c r="G6009" s="14"/>
      <c r="H6009" s="14"/>
      <c r="I6009" s="14"/>
      <c r="J6009" s="14"/>
      <c r="K6009" s="14"/>
      <c r="L6009" s="14"/>
      <c r="M6009" s="14"/>
      <c r="N6009" s="14"/>
      <c r="O6009" s="14"/>
      <c r="P6009" s="14"/>
      <c r="Q6009" s="14"/>
      <c r="R6009" s="4"/>
      <c r="S6009" s="4"/>
      <c r="T6009" s="4"/>
      <c r="U6009" s="4"/>
      <c r="V6009" s="4"/>
      <c r="W6009" s="4"/>
      <c r="X6009" s="4"/>
      <c r="Y6009" s="4"/>
      <c r="Z6009" s="4"/>
      <c r="AA6009" s="4"/>
      <c r="AB6009" s="8"/>
      <c r="AC6009" s="8"/>
      <c r="AD6009" s="8"/>
      <c r="AE6009" s="8"/>
      <c r="AF6009" s="8"/>
      <c r="AG6009" s="8"/>
      <c r="AH6009" s="8"/>
      <c r="AI6009" s="8"/>
      <c r="AJ6009" s="8"/>
      <c r="AK6009" s="8"/>
      <c r="AL6009" s="8"/>
      <c r="AM6009" s="8"/>
      <c r="AN6009" s="8"/>
      <c r="AO6009" s="8"/>
      <c r="AP6009" s="15"/>
      <c r="AQ6009" s="15"/>
      <c r="AR6009" s="15"/>
      <c r="AS6009" s="15"/>
      <c r="AT6009" s="15"/>
      <c r="AU6009" s="15"/>
      <c r="AV6009" s="15"/>
      <c r="AW6009" s="15"/>
      <c r="AX6009" s="15"/>
      <c r="AY6009" s="15"/>
      <c r="AZ6009" s="10"/>
      <c r="BA6009" s="10"/>
    </row>
    <row r="6010" spans="1:53" ht="15" customHeight="1" x14ac:dyDescent="0.2">
      <c r="A6010" s="1"/>
      <c r="B6010" s="31"/>
      <c r="C6010" s="303" t="s">
        <v>76</v>
      </c>
      <c r="D6010" s="18"/>
      <c r="E6010" s="14"/>
      <c r="F6010" s="14"/>
      <c r="G6010" s="14"/>
      <c r="H6010" s="14"/>
      <c r="I6010" s="14"/>
      <c r="J6010" s="14"/>
      <c r="K6010" s="14"/>
      <c r="L6010" s="14"/>
      <c r="M6010" s="14"/>
      <c r="N6010" s="14"/>
      <c r="O6010" s="14"/>
      <c r="P6010" s="14"/>
      <c r="Q6010" s="14"/>
      <c r="R6010" s="4"/>
      <c r="S6010" s="4"/>
      <c r="T6010" s="4"/>
      <c r="U6010" s="4"/>
      <c r="V6010" s="4"/>
      <c r="W6010" s="4"/>
      <c r="X6010" s="4"/>
      <c r="Y6010" s="4"/>
      <c r="Z6010" s="4"/>
      <c r="AA6010" s="4"/>
      <c r="AB6010" s="8"/>
      <c r="AC6010" s="8"/>
      <c r="AD6010" s="8"/>
      <c r="AE6010" s="8"/>
      <c r="AF6010" s="8"/>
      <c r="AG6010" s="8"/>
      <c r="AH6010" s="8"/>
      <c r="AI6010" s="8"/>
      <c r="AJ6010" s="8"/>
      <c r="AK6010" s="8"/>
      <c r="AL6010" s="8"/>
      <c r="AM6010" s="8"/>
      <c r="AN6010" s="8"/>
      <c r="AO6010" s="8"/>
      <c r="AP6010" s="15"/>
      <c r="AQ6010" s="15"/>
      <c r="AR6010" s="15"/>
      <c r="AS6010" s="15"/>
      <c r="AT6010" s="15"/>
      <c r="AU6010" s="15"/>
      <c r="AV6010" s="15"/>
      <c r="AW6010" s="15"/>
      <c r="AX6010" s="15"/>
      <c r="AY6010" s="15"/>
      <c r="AZ6010" s="10"/>
      <c r="BA6010" s="10"/>
    </row>
    <row r="6011" spans="1:53" ht="15" customHeight="1" x14ac:dyDescent="0.2">
      <c r="A6011" s="1"/>
      <c r="B6011" s="31"/>
      <c r="C6011" s="293" t="s">
        <v>77</v>
      </c>
      <c r="D6011" s="18">
        <v>5</v>
      </c>
      <c r="E6011" s="14">
        <v>5</v>
      </c>
      <c r="F6011" s="14"/>
      <c r="G6011" s="14"/>
      <c r="H6011" s="14"/>
      <c r="I6011" s="14"/>
      <c r="J6011" s="14"/>
      <c r="K6011" s="14"/>
      <c r="L6011" s="14"/>
      <c r="M6011" s="14"/>
      <c r="N6011" s="14"/>
      <c r="O6011" s="14"/>
      <c r="P6011" s="14"/>
      <c r="Q6011" s="14"/>
      <c r="R6011" s="4"/>
      <c r="S6011" s="4"/>
      <c r="T6011" s="4"/>
      <c r="U6011" s="4"/>
      <c r="V6011" s="4"/>
      <c r="W6011" s="4"/>
      <c r="X6011" s="4"/>
      <c r="Y6011" s="4"/>
      <c r="Z6011" s="4"/>
      <c r="AA6011" s="4"/>
      <c r="AB6011" s="8"/>
      <c r="AC6011" s="8"/>
      <c r="AD6011" s="8"/>
      <c r="AE6011" s="8"/>
      <c r="AF6011" s="8"/>
      <c r="AG6011" s="8"/>
      <c r="AH6011" s="8"/>
      <c r="AI6011" s="8"/>
      <c r="AJ6011" s="8"/>
      <c r="AK6011" s="8"/>
      <c r="AL6011" s="8"/>
      <c r="AM6011" s="8"/>
      <c r="AN6011" s="8"/>
      <c r="AO6011" s="8"/>
      <c r="AP6011" s="15"/>
      <c r="AQ6011" s="15"/>
      <c r="AR6011" s="15"/>
      <c r="AS6011" s="15"/>
      <c r="AT6011" s="15"/>
      <c r="AU6011" s="15"/>
      <c r="AV6011" s="15"/>
      <c r="AW6011" s="15"/>
      <c r="AX6011" s="15"/>
      <c r="AY6011" s="15"/>
      <c r="AZ6011" s="10"/>
      <c r="BA6011" s="10"/>
    </row>
    <row r="6012" spans="1:53" ht="15" customHeight="1" x14ac:dyDescent="0.2">
      <c r="A6012" s="1"/>
      <c r="B6012" s="31"/>
      <c r="C6012" s="303" t="s">
        <v>78</v>
      </c>
      <c r="D6012" s="18"/>
      <c r="E6012" s="14"/>
      <c r="F6012" s="14"/>
      <c r="G6012" s="14"/>
      <c r="H6012" s="14"/>
      <c r="I6012" s="14"/>
      <c r="J6012" s="14"/>
      <c r="K6012" s="14"/>
      <c r="L6012" s="14"/>
      <c r="M6012" s="14"/>
      <c r="N6012" s="14"/>
      <c r="O6012" s="14"/>
      <c r="P6012" s="14"/>
      <c r="Q6012" s="14"/>
      <c r="R6012" s="4"/>
      <c r="S6012" s="4"/>
      <c r="T6012" s="4"/>
      <c r="U6012" s="4"/>
      <c r="V6012" s="4"/>
      <c r="W6012" s="4"/>
      <c r="X6012" s="4"/>
      <c r="Y6012" s="4"/>
      <c r="Z6012" s="4"/>
      <c r="AA6012" s="4"/>
      <c r="AB6012" s="8"/>
      <c r="AC6012" s="8"/>
      <c r="AD6012" s="8"/>
      <c r="AE6012" s="8"/>
      <c r="AF6012" s="8"/>
      <c r="AG6012" s="8"/>
      <c r="AH6012" s="8"/>
      <c r="AI6012" s="8"/>
      <c r="AJ6012" s="8"/>
      <c r="AK6012" s="8"/>
      <c r="AL6012" s="8"/>
      <c r="AM6012" s="8"/>
      <c r="AN6012" s="8"/>
      <c r="AO6012" s="8"/>
      <c r="AP6012" s="15"/>
      <c r="AQ6012" s="15"/>
      <c r="AR6012" s="15"/>
      <c r="AS6012" s="15"/>
      <c r="AT6012" s="15"/>
      <c r="AU6012" s="15"/>
      <c r="AV6012" s="15"/>
      <c r="AW6012" s="15"/>
      <c r="AX6012" s="15"/>
      <c r="AY6012" s="15"/>
      <c r="AZ6012" s="10"/>
      <c r="BA6012" s="10"/>
    </row>
    <row r="6013" spans="1:53" ht="15" customHeight="1" x14ac:dyDescent="0.2">
      <c r="A6013" s="1"/>
      <c r="B6013" s="37"/>
      <c r="C6013" s="303" t="s">
        <v>529</v>
      </c>
      <c r="D6013" s="18"/>
      <c r="E6013" s="14"/>
      <c r="F6013" s="14"/>
      <c r="G6013" s="14"/>
      <c r="H6013" s="14"/>
      <c r="I6013" s="14"/>
      <c r="J6013" s="14"/>
      <c r="K6013" s="14"/>
      <c r="L6013" s="14"/>
      <c r="M6013" s="14"/>
      <c r="N6013" s="14"/>
      <c r="O6013" s="14"/>
      <c r="P6013" s="14"/>
      <c r="Q6013" s="14"/>
      <c r="R6013" s="4"/>
      <c r="S6013" s="4"/>
      <c r="T6013" s="4"/>
      <c r="U6013" s="4"/>
      <c r="V6013" s="4"/>
      <c r="W6013" s="4"/>
      <c r="X6013" s="4"/>
      <c r="Y6013" s="4"/>
      <c r="Z6013" s="4"/>
      <c r="AA6013" s="4"/>
      <c r="AB6013" s="8"/>
      <c r="AC6013" s="8"/>
      <c r="AD6013" s="8"/>
      <c r="AE6013" s="8"/>
      <c r="AF6013" s="8"/>
      <c r="AG6013" s="8"/>
      <c r="AH6013" s="8"/>
      <c r="AI6013" s="8"/>
      <c r="AJ6013" s="8"/>
      <c r="AK6013" s="8"/>
      <c r="AL6013" s="8"/>
      <c r="AM6013" s="8"/>
      <c r="AN6013" s="8"/>
      <c r="AO6013" s="8"/>
      <c r="AP6013" s="15"/>
      <c r="AQ6013" s="15"/>
      <c r="AR6013" s="15"/>
      <c r="AS6013" s="15"/>
      <c r="AT6013" s="15"/>
      <c r="AU6013" s="15"/>
      <c r="AV6013" s="15"/>
      <c r="AW6013" s="15"/>
      <c r="AX6013" s="15"/>
      <c r="AY6013" s="15"/>
      <c r="AZ6013" s="10"/>
      <c r="BA6013" s="10"/>
    </row>
    <row r="6014" spans="1:53" ht="15" customHeight="1" x14ac:dyDescent="0.2">
      <c r="A6014" s="1"/>
      <c r="B6014" s="38"/>
      <c r="C6014" s="303" t="s">
        <v>531</v>
      </c>
      <c r="D6014" s="18"/>
      <c r="E6014" s="14"/>
      <c r="F6014" s="14"/>
      <c r="G6014" s="14"/>
      <c r="H6014" s="14"/>
      <c r="I6014" s="14"/>
      <c r="J6014" s="14"/>
      <c r="K6014" s="14"/>
      <c r="L6014" s="14"/>
      <c r="M6014" s="14"/>
      <c r="N6014" s="14"/>
      <c r="O6014" s="14"/>
      <c r="P6014" s="14"/>
      <c r="Q6014" s="14"/>
      <c r="R6014" s="4"/>
      <c r="S6014" s="4"/>
      <c r="T6014" s="4"/>
      <c r="U6014" s="4"/>
      <c r="V6014" s="4"/>
      <c r="W6014" s="4"/>
      <c r="X6014" s="4"/>
      <c r="Y6014" s="4"/>
      <c r="Z6014" s="4"/>
      <c r="AA6014" s="4"/>
      <c r="AB6014" s="8"/>
      <c r="AC6014" s="8"/>
      <c r="AD6014" s="8"/>
      <c r="AE6014" s="8"/>
      <c r="AF6014" s="8"/>
      <c r="AG6014" s="8"/>
      <c r="AH6014" s="8"/>
      <c r="AI6014" s="8"/>
      <c r="AJ6014" s="8"/>
      <c r="AK6014" s="8"/>
      <c r="AL6014" s="8"/>
      <c r="AM6014" s="8"/>
      <c r="AN6014" s="8"/>
      <c r="AO6014" s="8"/>
      <c r="AP6014" s="15"/>
      <c r="AQ6014" s="15"/>
      <c r="AR6014" s="15"/>
      <c r="AS6014" s="15"/>
      <c r="AT6014" s="15"/>
      <c r="AU6014" s="15"/>
      <c r="AV6014" s="15"/>
      <c r="AW6014" s="15"/>
      <c r="AX6014" s="15"/>
      <c r="AY6014" s="15"/>
      <c r="AZ6014" s="10"/>
      <c r="BA6014" s="10"/>
    </row>
    <row r="6015" spans="1:53" ht="15" customHeight="1" x14ac:dyDescent="0.2">
      <c r="A6015" s="1"/>
      <c r="B6015" s="39"/>
      <c r="C6015" s="303" t="s">
        <v>80</v>
      </c>
      <c r="D6015" s="18"/>
      <c r="E6015" s="14"/>
      <c r="F6015" s="14"/>
      <c r="G6015" s="14"/>
      <c r="H6015" s="14"/>
      <c r="I6015" s="14"/>
      <c r="J6015" s="14"/>
      <c r="K6015" s="14"/>
      <c r="L6015" s="14"/>
      <c r="M6015" s="14"/>
      <c r="N6015" s="14"/>
      <c r="O6015" s="14"/>
      <c r="P6015" s="14"/>
      <c r="Q6015" s="14"/>
      <c r="R6015" s="4"/>
      <c r="S6015" s="4"/>
      <c r="T6015" s="4"/>
      <c r="U6015" s="4"/>
      <c r="V6015" s="4"/>
      <c r="W6015" s="4"/>
      <c r="X6015" s="4"/>
      <c r="Y6015" s="5"/>
      <c r="Z6015" s="5"/>
      <c r="AA6015" s="5"/>
      <c r="AB6015" s="8"/>
      <c r="AC6015" s="8"/>
      <c r="AD6015" s="8"/>
      <c r="AE6015" s="8"/>
      <c r="AF6015" s="8"/>
      <c r="AG6015" s="8"/>
      <c r="AH6015" s="8"/>
      <c r="AI6015" s="8"/>
      <c r="AJ6015" s="8"/>
      <c r="AK6015" s="8"/>
      <c r="AL6015" s="8"/>
      <c r="AM6015" s="8"/>
      <c r="AN6015" s="8"/>
      <c r="AO6015" s="8"/>
      <c r="AP6015" s="15"/>
      <c r="AQ6015" s="15"/>
      <c r="AR6015" s="15"/>
      <c r="AS6015" s="15"/>
      <c r="AT6015" s="15"/>
      <c r="AU6015" s="15"/>
      <c r="AV6015" s="15"/>
      <c r="AW6015" s="15"/>
      <c r="AX6015" s="15"/>
      <c r="AY6015" s="15"/>
      <c r="AZ6015" s="10"/>
      <c r="BA6015" s="10"/>
    </row>
    <row r="6016" spans="1:53" ht="15" customHeight="1" x14ac:dyDescent="0.2">
      <c r="A6016" s="1"/>
      <c r="B6016" s="39"/>
      <c r="C6016" s="303" t="s">
        <v>81</v>
      </c>
      <c r="D6016" s="18"/>
      <c r="E6016" s="14"/>
      <c r="F6016" s="14"/>
      <c r="G6016" s="14"/>
      <c r="H6016" s="14"/>
      <c r="I6016" s="14"/>
      <c r="J6016" s="14"/>
      <c r="K6016" s="14"/>
      <c r="L6016" s="14"/>
      <c r="M6016" s="14"/>
      <c r="N6016" s="14"/>
      <c r="O6016" s="14"/>
      <c r="P6016" s="14"/>
      <c r="Q6016" s="14"/>
      <c r="R6016" s="4"/>
      <c r="S6016" s="4"/>
      <c r="T6016" s="4"/>
      <c r="U6016" s="4"/>
      <c r="V6016" s="4"/>
      <c r="W6016" s="4"/>
      <c r="X6016" s="4"/>
      <c r="Y6016" s="4"/>
      <c r="Z6016" s="4"/>
      <c r="AA6016" s="4"/>
      <c r="AB6016" s="8"/>
      <c r="AC6016" s="8"/>
      <c r="AD6016" s="8"/>
      <c r="AE6016" s="8"/>
      <c r="AF6016" s="8"/>
      <c r="AG6016" s="8"/>
      <c r="AH6016" s="8"/>
      <c r="AI6016" s="8"/>
      <c r="AJ6016" s="8"/>
      <c r="AK6016" s="8"/>
      <c r="AL6016" s="8"/>
      <c r="AM6016" s="8"/>
      <c r="AN6016" s="8"/>
      <c r="AO6016" s="8"/>
      <c r="AP6016" s="15"/>
      <c r="AQ6016" s="15"/>
      <c r="AR6016" s="15"/>
      <c r="AS6016" s="15"/>
      <c r="AT6016" s="15"/>
      <c r="AU6016" s="15"/>
      <c r="AV6016" s="15"/>
      <c r="AW6016" s="15"/>
      <c r="AX6016" s="15"/>
      <c r="AY6016" s="15"/>
      <c r="AZ6016" s="10"/>
      <c r="BA6016" s="10"/>
    </row>
    <row r="6017" spans="1:53" ht="15" customHeight="1" x14ac:dyDescent="0.2">
      <c r="A6017" s="1"/>
      <c r="B6017" s="39"/>
      <c r="C6017" s="303" t="s">
        <v>82</v>
      </c>
      <c r="D6017" s="18"/>
      <c r="E6017" s="14"/>
      <c r="F6017" s="14"/>
      <c r="G6017" s="14"/>
      <c r="H6017" s="14"/>
      <c r="I6017" s="14"/>
      <c r="J6017" s="14"/>
      <c r="K6017" s="14"/>
      <c r="L6017" s="14"/>
      <c r="M6017" s="14"/>
      <c r="N6017" s="14"/>
      <c r="O6017" s="14"/>
      <c r="P6017" s="14"/>
      <c r="Q6017" s="14"/>
      <c r="R6017" s="4"/>
      <c r="S6017" s="4"/>
      <c r="T6017" s="4"/>
      <c r="U6017" s="4"/>
      <c r="V6017" s="4"/>
      <c r="W6017" s="4"/>
      <c r="X6017" s="4"/>
      <c r="Y6017" s="4"/>
      <c r="Z6017" s="4"/>
      <c r="AA6017" s="4"/>
      <c r="AB6017" s="8"/>
      <c r="AC6017" s="8"/>
      <c r="AD6017" s="8"/>
      <c r="AE6017" s="8"/>
      <c r="AF6017" s="8"/>
      <c r="AG6017" s="8"/>
      <c r="AH6017" s="8"/>
      <c r="AI6017" s="8"/>
      <c r="AJ6017" s="8"/>
      <c r="AK6017" s="8"/>
      <c r="AL6017" s="8"/>
      <c r="AM6017" s="8"/>
      <c r="AN6017" s="8"/>
      <c r="AO6017" s="8"/>
      <c r="AP6017" s="15"/>
      <c r="AQ6017" s="15"/>
      <c r="AR6017" s="15"/>
      <c r="AS6017" s="15"/>
      <c r="AT6017" s="15"/>
      <c r="AU6017" s="15"/>
      <c r="AV6017" s="15"/>
      <c r="AW6017" s="15"/>
      <c r="AX6017" s="15"/>
      <c r="AY6017" s="15"/>
      <c r="AZ6017" s="10"/>
      <c r="BA6017" s="10"/>
    </row>
    <row r="6018" spans="1:53" ht="15" customHeight="1" x14ac:dyDescent="0.2">
      <c r="A6018" s="1"/>
      <c r="B6018" s="22"/>
      <c r="C6018" s="303"/>
      <c r="D6018" s="18"/>
      <c r="E6018" s="14"/>
      <c r="F6018" s="14"/>
      <c r="G6018" s="14"/>
      <c r="H6018" s="14"/>
      <c r="I6018" s="14"/>
      <c r="J6018" s="14"/>
      <c r="K6018" s="14"/>
      <c r="L6018" s="14"/>
      <c r="M6018" s="14"/>
      <c r="N6018" s="14"/>
      <c r="O6018" s="14"/>
      <c r="P6018" s="14"/>
      <c r="Q6018" s="14"/>
      <c r="R6018" s="4"/>
      <c r="S6018" s="4"/>
      <c r="T6018" s="4"/>
      <c r="U6018" s="4"/>
      <c r="V6018" s="4"/>
      <c r="W6018" s="4"/>
      <c r="X6018" s="4"/>
      <c r="Y6018" s="4"/>
      <c r="Z6018" s="4"/>
      <c r="AA6018" s="4"/>
      <c r="AB6018" s="8"/>
      <c r="AC6018" s="8"/>
      <c r="AD6018" s="8"/>
      <c r="AE6018" s="8"/>
      <c r="AF6018" s="8"/>
      <c r="AG6018" s="8"/>
      <c r="AH6018" s="8"/>
      <c r="AI6018" s="8"/>
      <c r="AJ6018" s="8"/>
      <c r="AK6018" s="8"/>
      <c r="AL6018" s="8"/>
      <c r="AM6018" s="8"/>
      <c r="AN6018" s="8"/>
      <c r="AO6018" s="8"/>
      <c r="AP6018" s="15"/>
      <c r="AQ6018" s="15"/>
      <c r="AR6018" s="15"/>
      <c r="AS6018" s="15"/>
      <c r="AT6018" s="15"/>
      <c r="AU6018" s="15"/>
      <c r="AV6018" s="15"/>
      <c r="AW6018" s="15"/>
      <c r="AX6018" s="15"/>
      <c r="AY6018" s="15"/>
      <c r="AZ6018" s="10"/>
      <c r="BA6018" s="10"/>
    </row>
    <row r="6019" spans="1:53" ht="15" customHeight="1" x14ac:dyDescent="0.2">
      <c r="A6019" s="1"/>
      <c r="B6019" s="40"/>
      <c r="C6019" s="303" t="s">
        <v>83</v>
      </c>
      <c r="D6019" s="18"/>
      <c r="E6019" s="14"/>
      <c r="F6019" s="14"/>
      <c r="G6019" s="14"/>
      <c r="H6019" s="14"/>
      <c r="I6019" s="14"/>
      <c r="J6019" s="14"/>
      <c r="K6019" s="14"/>
      <c r="L6019" s="14"/>
      <c r="M6019" s="14"/>
      <c r="N6019" s="14"/>
      <c r="O6019" s="14"/>
      <c r="P6019" s="14"/>
      <c r="Q6019" s="14"/>
      <c r="R6019" s="4"/>
      <c r="S6019" s="4"/>
      <c r="T6019" s="4"/>
      <c r="U6019" s="4"/>
      <c r="V6019" s="4"/>
      <c r="W6019" s="4"/>
      <c r="X6019" s="4"/>
      <c r="Y6019" s="4"/>
      <c r="Z6019" s="4"/>
      <c r="AA6019" s="4"/>
      <c r="AB6019" s="8"/>
      <c r="AC6019" s="8"/>
      <c r="AD6019" s="8"/>
      <c r="AE6019" s="8"/>
      <c r="AF6019" s="8"/>
      <c r="AG6019" s="8"/>
      <c r="AH6019" s="8"/>
      <c r="AI6019" s="8"/>
      <c r="AJ6019" s="8"/>
      <c r="AK6019" s="8"/>
      <c r="AL6019" s="8"/>
      <c r="AM6019" s="8"/>
      <c r="AN6019" s="8"/>
      <c r="AO6019" s="8"/>
      <c r="AP6019" s="15"/>
      <c r="AQ6019" s="15"/>
      <c r="AR6019" s="15"/>
      <c r="AS6019" s="15"/>
      <c r="AT6019" s="15"/>
      <c r="AU6019" s="15"/>
      <c r="AV6019" s="15"/>
      <c r="AW6019" s="15"/>
      <c r="AX6019" s="15"/>
      <c r="AY6019" s="15"/>
      <c r="AZ6019" s="10"/>
      <c r="BA6019" s="10"/>
    </row>
    <row r="6020" spans="1:53" ht="15" customHeight="1" x14ac:dyDescent="0.2">
      <c r="A6020" s="1"/>
      <c r="B6020" s="40"/>
      <c r="C6020" s="303" t="s">
        <v>84</v>
      </c>
      <c r="D6020" s="18"/>
      <c r="E6020" s="14"/>
      <c r="F6020" s="14"/>
      <c r="G6020" s="14"/>
      <c r="H6020" s="14"/>
      <c r="I6020" s="14"/>
      <c r="J6020" s="14"/>
      <c r="K6020" s="14"/>
      <c r="L6020" s="14"/>
      <c r="M6020" s="14"/>
      <c r="N6020" s="14"/>
      <c r="O6020" s="14"/>
      <c r="P6020" s="14"/>
      <c r="Q6020" s="14"/>
      <c r="R6020" s="4"/>
      <c r="S6020" s="4"/>
      <c r="T6020" s="4"/>
      <c r="U6020" s="4"/>
      <c r="V6020" s="4"/>
      <c r="W6020" s="4"/>
      <c r="X6020" s="4"/>
      <c r="Y6020" s="4"/>
      <c r="Z6020" s="4"/>
      <c r="AA6020" s="4"/>
      <c r="AB6020" s="8"/>
      <c r="AC6020" s="8"/>
      <c r="AD6020" s="8"/>
      <c r="AE6020" s="8"/>
      <c r="AF6020" s="8"/>
      <c r="AG6020" s="8"/>
      <c r="AH6020" s="8"/>
      <c r="AI6020" s="8"/>
      <c r="AJ6020" s="8"/>
      <c r="AK6020" s="8"/>
      <c r="AL6020" s="8"/>
      <c r="AM6020" s="8"/>
      <c r="AN6020" s="8"/>
      <c r="AO6020" s="8"/>
      <c r="AP6020" s="15"/>
      <c r="AQ6020" s="15"/>
      <c r="AR6020" s="15"/>
      <c r="AS6020" s="15"/>
      <c r="AT6020" s="15"/>
      <c r="AU6020" s="15"/>
      <c r="AV6020" s="15"/>
      <c r="AW6020" s="15"/>
      <c r="AX6020" s="15"/>
      <c r="AY6020" s="15"/>
      <c r="AZ6020" s="10"/>
      <c r="BA6020" s="10"/>
    </row>
    <row r="6021" spans="1:53" ht="15" customHeight="1" x14ac:dyDescent="0.2">
      <c r="A6021" s="1"/>
      <c r="B6021" s="40">
        <v>2250</v>
      </c>
      <c r="C6021" s="327" t="s">
        <v>85</v>
      </c>
      <c r="D6021" s="18"/>
      <c r="E6021" s="14">
        <v>3</v>
      </c>
      <c r="F6021" s="14"/>
      <c r="G6021" s="14"/>
      <c r="H6021" s="14"/>
      <c r="I6021" s="14"/>
      <c r="J6021" s="14"/>
      <c r="K6021" s="14"/>
      <c r="L6021" s="14"/>
      <c r="M6021" s="14"/>
      <c r="N6021" s="14"/>
      <c r="O6021" s="14"/>
      <c r="P6021" s="14"/>
      <c r="Q6021" s="14"/>
      <c r="R6021" s="4"/>
      <c r="S6021" s="4"/>
      <c r="T6021" s="4"/>
      <c r="U6021" s="4"/>
      <c r="V6021" s="4"/>
      <c r="W6021" s="4"/>
      <c r="X6021" s="4"/>
      <c r="Y6021" s="4"/>
      <c r="Z6021" s="4"/>
      <c r="AA6021" s="4"/>
      <c r="AB6021" s="8"/>
      <c r="AC6021" s="8"/>
      <c r="AD6021" s="8"/>
      <c r="AE6021" s="8"/>
      <c r="AF6021" s="8"/>
      <c r="AG6021" s="8"/>
      <c r="AH6021" s="8"/>
      <c r="AI6021" s="8"/>
      <c r="AJ6021" s="8"/>
      <c r="AK6021" s="8"/>
      <c r="AL6021" s="8"/>
      <c r="AM6021" s="8"/>
      <c r="AN6021" s="8"/>
      <c r="AO6021" s="8"/>
      <c r="AP6021" s="15"/>
      <c r="AQ6021" s="15"/>
      <c r="AR6021" s="15"/>
      <c r="AS6021" s="15"/>
      <c r="AT6021" s="15"/>
      <c r="AU6021" s="15"/>
      <c r="AV6021" s="15"/>
      <c r="AW6021" s="15"/>
      <c r="AX6021" s="15"/>
      <c r="AY6021" s="15"/>
      <c r="AZ6021" s="10"/>
      <c r="BA6021" s="10"/>
    </row>
    <row r="6022" spans="1:53" ht="15" customHeight="1" x14ac:dyDescent="0.2">
      <c r="A6022" s="1"/>
      <c r="B6022" s="22"/>
      <c r="C6022" s="303"/>
      <c r="D6022" s="18"/>
      <c r="E6022" s="14"/>
      <c r="F6022" s="14"/>
      <c r="G6022" s="14"/>
      <c r="H6022" s="14"/>
      <c r="I6022" s="14"/>
      <c r="J6022" s="14"/>
      <c r="K6022" s="14"/>
      <c r="L6022" s="14"/>
      <c r="M6022" s="14"/>
      <c r="N6022" s="14"/>
      <c r="O6022" s="14"/>
      <c r="P6022" s="14"/>
      <c r="Q6022" s="14"/>
      <c r="R6022" s="4"/>
      <c r="S6022" s="4"/>
      <c r="T6022" s="4"/>
      <c r="U6022" s="4"/>
      <c r="V6022" s="4"/>
      <c r="W6022" s="4"/>
      <c r="X6022" s="4"/>
      <c r="Y6022" s="4"/>
      <c r="Z6022" s="4"/>
      <c r="AA6022" s="4"/>
      <c r="AB6022" s="8"/>
      <c r="AC6022" s="8"/>
      <c r="AD6022" s="8"/>
      <c r="AE6022" s="8"/>
      <c r="AF6022" s="8"/>
      <c r="AG6022" s="8"/>
      <c r="AH6022" s="8"/>
      <c r="AI6022" s="8"/>
      <c r="AJ6022" s="8"/>
      <c r="AK6022" s="8"/>
      <c r="AL6022" s="8"/>
      <c r="AM6022" s="8"/>
      <c r="AN6022" s="8"/>
      <c r="AO6022" s="8"/>
      <c r="AP6022" s="15"/>
      <c r="AQ6022" s="15"/>
      <c r="AR6022" s="15"/>
      <c r="AS6022" s="15"/>
      <c r="AT6022" s="15"/>
      <c r="AU6022" s="15"/>
      <c r="AV6022" s="15"/>
      <c r="AW6022" s="15"/>
      <c r="AX6022" s="15"/>
      <c r="AY6022" s="15"/>
      <c r="AZ6022" s="10"/>
      <c r="BA6022" s="10"/>
    </row>
    <row r="6023" spans="1:53" ht="15" customHeight="1" x14ac:dyDescent="0.2">
      <c r="A6023" s="1"/>
      <c r="B6023" s="22"/>
      <c r="C6023" s="303"/>
      <c r="D6023" s="18"/>
      <c r="E6023" s="14"/>
      <c r="F6023" s="14"/>
      <c r="G6023" s="14"/>
      <c r="H6023" s="14"/>
      <c r="I6023" s="14"/>
      <c r="J6023" s="14"/>
      <c r="K6023" s="14"/>
      <c r="L6023" s="14"/>
      <c r="M6023" s="14"/>
      <c r="N6023" s="14"/>
      <c r="O6023" s="14"/>
      <c r="P6023" s="14"/>
      <c r="Q6023" s="14"/>
      <c r="R6023" s="4"/>
      <c r="S6023" s="4"/>
      <c r="T6023" s="4"/>
      <c r="U6023" s="4"/>
      <c r="V6023" s="4"/>
      <c r="W6023" s="4"/>
      <c r="X6023" s="4"/>
      <c r="Y6023" s="4"/>
      <c r="Z6023" s="4"/>
      <c r="AA6023" s="4"/>
      <c r="AB6023" s="8"/>
      <c r="AC6023" s="8"/>
      <c r="AD6023" s="8"/>
      <c r="AE6023" s="8"/>
      <c r="AF6023" s="8"/>
      <c r="AG6023" s="8"/>
      <c r="AH6023" s="8"/>
      <c r="AI6023" s="8"/>
      <c r="AJ6023" s="8"/>
      <c r="AK6023" s="8"/>
      <c r="AL6023" s="8"/>
      <c r="AM6023" s="8"/>
      <c r="AN6023" s="8"/>
      <c r="AO6023" s="8"/>
      <c r="AP6023" s="15"/>
      <c r="AQ6023" s="15"/>
      <c r="AR6023" s="15"/>
      <c r="AS6023" s="15"/>
      <c r="AT6023" s="15"/>
      <c r="AU6023" s="15"/>
      <c r="AV6023" s="15"/>
      <c r="AW6023" s="15"/>
      <c r="AX6023" s="15"/>
      <c r="AY6023" s="15"/>
      <c r="AZ6023" s="10"/>
      <c r="BA6023" s="10"/>
    </row>
    <row r="6024" spans="1:53" ht="15" customHeight="1" x14ac:dyDescent="0.2">
      <c r="A6024" s="1"/>
      <c r="B6024" s="22"/>
      <c r="C6024" s="303"/>
      <c r="D6024" s="18"/>
      <c r="E6024" s="14"/>
      <c r="F6024" s="14"/>
      <c r="G6024" s="14"/>
      <c r="H6024" s="14"/>
      <c r="I6024" s="14"/>
      <c r="J6024" s="14"/>
      <c r="K6024" s="14"/>
      <c r="L6024" s="14"/>
      <c r="M6024" s="14"/>
      <c r="N6024" s="14"/>
      <c r="O6024" s="14"/>
      <c r="P6024" s="14"/>
      <c r="Q6024" s="14"/>
      <c r="R6024" s="4"/>
      <c r="S6024" s="4"/>
      <c r="T6024" s="4"/>
      <c r="U6024" s="4"/>
      <c r="V6024" s="4"/>
      <c r="W6024" s="4"/>
      <c r="X6024" s="4"/>
      <c r="Y6024" s="4"/>
      <c r="Z6024" s="4"/>
      <c r="AA6024" s="4"/>
      <c r="AB6024" s="8"/>
      <c r="AC6024" s="8"/>
      <c r="AD6024" s="8"/>
      <c r="AE6024" s="8"/>
      <c r="AF6024" s="8"/>
      <c r="AG6024" s="8"/>
      <c r="AH6024" s="8"/>
      <c r="AI6024" s="8"/>
      <c r="AJ6024" s="8"/>
      <c r="AK6024" s="8"/>
      <c r="AL6024" s="8"/>
      <c r="AM6024" s="8"/>
      <c r="AN6024" s="8"/>
      <c r="AO6024" s="8"/>
      <c r="AP6024" s="15"/>
      <c r="AQ6024" s="15"/>
      <c r="AR6024" s="15"/>
      <c r="AS6024" s="15"/>
      <c r="AT6024" s="15"/>
      <c r="AU6024" s="15"/>
      <c r="AV6024" s="15"/>
      <c r="AW6024" s="15"/>
      <c r="AX6024" s="15"/>
      <c r="AY6024" s="15"/>
      <c r="AZ6024" s="10"/>
      <c r="BA6024" s="10"/>
    </row>
    <row r="6025" spans="1:53" ht="15" customHeight="1" x14ac:dyDescent="0.2">
      <c r="A6025" s="1"/>
      <c r="B6025" s="42"/>
      <c r="C6025" s="293" t="s">
        <v>87</v>
      </c>
      <c r="D6025" s="18">
        <v>6</v>
      </c>
      <c r="E6025" s="14">
        <v>6</v>
      </c>
      <c r="F6025" s="14">
        <v>6</v>
      </c>
      <c r="G6025" s="14"/>
      <c r="H6025" s="14"/>
      <c r="I6025" s="14"/>
      <c r="J6025" s="14"/>
      <c r="K6025" s="14"/>
      <c r="L6025" s="14"/>
      <c r="M6025" s="14"/>
      <c r="N6025" s="14"/>
      <c r="O6025" s="14"/>
      <c r="P6025" s="14"/>
      <c r="Q6025" s="14"/>
      <c r="R6025" s="4"/>
      <c r="S6025" s="4"/>
      <c r="T6025" s="4"/>
      <c r="U6025" s="4"/>
      <c r="V6025" s="4"/>
      <c r="W6025" s="4"/>
      <c r="X6025" s="4"/>
      <c r="Y6025" s="4"/>
      <c r="Z6025" s="4"/>
      <c r="AA6025" s="4"/>
      <c r="AB6025" s="8"/>
      <c r="AC6025" s="8"/>
      <c r="AD6025" s="8"/>
      <c r="AE6025" s="8"/>
      <c r="AF6025" s="8"/>
      <c r="AG6025" s="8"/>
      <c r="AH6025" s="8"/>
      <c r="AI6025" s="8"/>
      <c r="AJ6025" s="8">
        <v>1</v>
      </c>
      <c r="AK6025" s="8"/>
      <c r="AL6025" s="8"/>
      <c r="AM6025" s="8"/>
      <c r="AN6025" s="8"/>
      <c r="AO6025" s="8"/>
      <c r="AP6025" s="15"/>
      <c r="AQ6025" s="15"/>
      <c r="AR6025" s="15"/>
      <c r="AS6025" s="15"/>
      <c r="AT6025" s="15"/>
      <c r="AU6025" s="15"/>
      <c r="AV6025" s="15"/>
      <c r="AW6025" s="15"/>
      <c r="AX6025" s="15"/>
      <c r="AY6025" s="15"/>
      <c r="AZ6025" s="10"/>
      <c r="BA6025" s="10"/>
    </row>
    <row r="6026" spans="1:53" ht="15" customHeight="1" x14ac:dyDescent="0.2">
      <c r="A6026" s="1"/>
      <c r="B6026" s="1"/>
      <c r="C6026" s="43"/>
      <c r="D6026" s="14"/>
      <c r="E6026" s="14"/>
      <c r="F6026" s="14"/>
      <c r="G6026" s="14"/>
      <c r="H6026" s="14"/>
      <c r="I6026" s="14"/>
      <c r="J6026" s="14"/>
      <c r="K6026" s="14"/>
      <c r="L6026" s="14"/>
      <c r="M6026" s="14"/>
      <c r="N6026" s="14"/>
      <c r="O6026" s="14"/>
      <c r="P6026" s="14"/>
      <c r="Q6026" s="14"/>
      <c r="R6026" s="4"/>
      <c r="S6026" s="4"/>
      <c r="T6026" s="4"/>
      <c r="U6026" s="4"/>
      <c r="V6026" s="4"/>
      <c r="W6026" s="4"/>
      <c r="X6026" s="4"/>
      <c r="Y6026" s="4"/>
      <c r="Z6026" s="4"/>
      <c r="AA6026" s="4"/>
      <c r="AB6026" s="8"/>
      <c r="AC6026" s="8"/>
      <c r="AD6026" s="8"/>
      <c r="AE6026" s="8"/>
      <c r="AF6026" s="8"/>
      <c r="AG6026" s="8"/>
      <c r="AH6026" s="8"/>
      <c r="AI6026" s="8"/>
      <c r="AJ6026" s="8"/>
      <c r="AK6026" s="8"/>
      <c r="AL6026" s="8"/>
      <c r="AM6026" s="8"/>
      <c r="AN6026" s="8"/>
      <c r="AO6026" s="8"/>
      <c r="AP6026" s="15"/>
      <c r="AQ6026" s="15"/>
      <c r="AR6026" s="15"/>
      <c r="AS6026" s="15"/>
      <c r="AT6026" s="15"/>
      <c r="AU6026" s="15"/>
      <c r="AV6026" s="15"/>
      <c r="AW6026" s="15"/>
      <c r="AX6026" s="15"/>
      <c r="AY6026" s="15"/>
      <c r="AZ6026" s="10"/>
      <c r="BA6026" s="10"/>
    </row>
    <row r="6027" spans="1:53" ht="15" customHeight="1" x14ac:dyDescent="0.2">
      <c r="A6027" s="1" t="s">
        <v>187</v>
      </c>
      <c r="B6027" s="344">
        <f>SUM(B5981:B6026)</f>
        <v>16250</v>
      </c>
      <c r="D6027" s="14"/>
      <c r="E6027" s="14"/>
      <c r="F6027" s="14"/>
      <c r="G6027" s="14"/>
      <c r="H6027" s="14"/>
      <c r="I6027" s="14"/>
      <c r="J6027" s="14"/>
      <c r="K6027" s="14"/>
      <c r="L6027" s="14"/>
      <c r="M6027" s="14"/>
      <c r="N6027" s="14"/>
      <c r="O6027" s="14"/>
      <c r="P6027" s="14"/>
      <c r="Q6027" s="14"/>
      <c r="R6027" s="4"/>
      <c r="S6027" s="4"/>
      <c r="T6027" s="4"/>
      <c r="U6027" s="4"/>
      <c r="V6027" s="4"/>
      <c r="W6027" s="4"/>
      <c r="X6027" s="4"/>
      <c r="Y6027" s="4"/>
      <c r="Z6027" s="4"/>
      <c r="AA6027" s="4"/>
      <c r="AB6027" s="8"/>
      <c r="AC6027" s="8"/>
      <c r="AD6027" s="8"/>
      <c r="AE6027" s="8"/>
      <c r="AF6027" s="8"/>
      <c r="AG6027" s="8"/>
      <c r="AH6027" s="8"/>
      <c r="AI6027" s="8"/>
      <c r="AJ6027" s="8"/>
      <c r="AK6027" s="8"/>
      <c r="AL6027" s="8"/>
      <c r="AM6027" s="8"/>
      <c r="AN6027" s="8"/>
      <c r="AO6027" s="8"/>
      <c r="AP6027" s="15"/>
      <c r="AQ6027" s="15"/>
      <c r="AR6027" s="15"/>
      <c r="AS6027" s="15"/>
      <c r="AT6027" s="15"/>
      <c r="AU6027" s="15"/>
      <c r="AV6027" s="15"/>
      <c r="AW6027" s="15"/>
      <c r="AX6027" s="15"/>
      <c r="AY6027" s="15"/>
      <c r="AZ6027" s="10"/>
      <c r="BA6027" s="10"/>
    </row>
    <row r="6028" spans="1:53" ht="15" customHeight="1" x14ac:dyDescent="0.2">
      <c r="A6028" s="33"/>
      <c r="B6028" s="33"/>
      <c r="C6028" s="33"/>
      <c r="D6028" s="33">
        <f t="shared" ref="D6028:AY6028" si="1218">SUM(D5980:D6027)</f>
        <v>35</v>
      </c>
      <c r="E6028" s="33">
        <f t="shared" si="1218"/>
        <v>28</v>
      </c>
      <c r="F6028" s="33">
        <f t="shared" si="1218"/>
        <v>15</v>
      </c>
      <c r="G6028" s="33">
        <f t="shared" si="1218"/>
        <v>6</v>
      </c>
      <c r="H6028" s="33">
        <f t="shared" si="1218"/>
        <v>0</v>
      </c>
      <c r="I6028" s="33">
        <f t="shared" si="1218"/>
        <v>0</v>
      </c>
      <c r="J6028" s="33">
        <f t="shared" si="1218"/>
        <v>0</v>
      </c>
      <c r="K6028" s="33">
        <f t="shared" si="1218"/>
        <v>4</v>
      </c>
      <c r="L6028" s="33">
        <f t="shared" si="1218"/>
        <v>0</v>
      </c>
      <c r="M6028" s="33">
        <f t="shared" si="1218"/>
        <v>0</v>
      </c>
      <c r="N6028" s="33">
        <f t="shared" si="1218"/>
        <v>0</v>
      </c>
      <c r="O6028" s="33">
        <f t="shared" si="1218"/>
        <v>0</v>
      </c>
      <c r="P6028" s="33">
        <f t="shared" si="1218"/>
        <v>0</v>
      </c>
      <c r="Q6028" s="33">
        <f t="shared" si="1218"/>
        <v>0</v>
      </c>
      <c r="R6028" s="33">
        <f t="shared" si="1218"/>
        <v>0</v>
      </c>
      <c r="S6028" s="33">
        <f t="shared" si="1218"/>
        <v>0</v>
      </c>
      <c r="T6028" s="33">
        <f t="shared" si="1218"/>
        <v>1</v>
      </c>
      <c r="U6028" s="33">
        <f t="shared" si="1218"/>
        <v>3</v>
      </c>
      <c r="V6028" s="33">
        <f t="shared" si="1218"/>
        <v>0</v>
      </c>
      <c r="W6028" s="33">
        <f t="shared" si="1218"/>
        <v>0</v>
      </c>
      <c r="X6028" s="33">
        <f t="shared" si="1218"/>
        <v>0</v>
      </c>
      <c r="Y6028" s="33">
        <f t="shared" si="1218"/>
        <v>0</v>
      </c>
      <c r="Z6028" s="33">
        <f t="shared" si="1218"/>
        <v>0</v>
      </c>
      <c r="AA6028" s="33">
        <f t="shared" si="1218"/>
        <v>0</v>
      </c>
      <c r="AB6028" s="33">
        <f t="shared" si="1218"/>
        <v>33</v>
      </c>
      <c r="AC6028" s="33">
        <f t="shared" si="1218"/>
        <v>0</v>
      </c>
      <c r="AD6028" s="33">
        <f t="shared" si="1218"/>
        <v>0</v>
      </c>
      <c r="AE6028" s="33">
        <f t="shared" si="1218"/>
        <v>0</v>
      </c>
      <c r="AF6028" s="33">
        <f t="shared" si="1218"/>
        <v>3</v>
      </c>
      <c r="AG6028" s="33">
        <f t="shared" si="1218"/>
        <v>3</v>
      </c>
      <c r="AH6028" s="33">
        <f t="shared" si="1218"/>
        <v>1</v>
      </c>
      <c r="AI6028" s="33">
        <f t="shared" si="1218"/>
        <v>0</v>
      </c>
      <c r="AJ6028" s="33">
        <f t="shared" si="1218"/>
        <v>4</v>
      </c>
      <c r="AK6028" s="33">
        <f t="shared" si="1218"/>
        <v>2</v>
      </c>
      <c r="AL6028" s="33">
        <f t="shared" si="1218"/>
        <v>4</v>
      </c>
      <c r="AM6028" s="33">
        <f t="shared" si="1218"/>
        <v>0</v>
      </c>
      <c r="AN6028" s="33">
        <f t="shared" si="1218"/>
        <v>0</v>
      </c>
      <c r="AO6028" s="33">
        <f t="shared" si="1218"/>
        <v>5</v>
      </c>
      <c r="AP6028" s="33">
        <f t="shared" si="1218"/>
        <v>0</v>
      </c>
      <c r="AQ6028" s="33">
        <f t="shared" si="1218"/>
        <v>0</v>
      </c>
      <c r="AR6028" s="33">
        <f t="shared" si="1218"/>
        <v>0</v>
      </c>
      <c r="AS6028" s="33">
        <f t="shared" si="1218"/>
        <v>0</v>
      </c>
      <c r="AT6028" s="33">
        <f t="shared" si="1218"/>
        <v>0</v>
      </c>
      <c r="AU6028" s="33">
        <f t="shared" si="1218"/>
        <v>0</v>
      </c>
      <c r="AV6028" s="33">
        <f t="shared" si="1218"/>
        <v>0</v>
      </c>
      <c r="AW6028" s="33">
        <f t="shared" si="1218"/>
        <v>0</v>
      </c>
      <c r="AX6028" s="33">
        <f t="shared" si="1218"/>
        <v>0</v>
      </c>
      <c r="AY6028" s="33">
        <f t="shared" si="1218"/>
        <v>0</v>
      </c>
      <c r="AZ6028" s="10"/>
      <c r="BA6028" s="10"/>
    </row>
    <row r="6029" spans="1:53" ht="15" customHeight="1" x14ac:dyDescent="0.2">
      <c r="A6029" s="44"/>
      <c r="B6029" s="44"/>
      <c r="C6029" s="44"/>
      <c r="D6029" s="44"/>
      <c r="E6029" s="44"/>
      <c r="F6029" s="44"/>
      <c r="G6029" s="44"/>
      <c r="H6029" s="44"/>
      <c r="I6029" s="44"/>
      <c r="J6029" s="44"/>
      <c r="K6029" s="44"/>
      <c r="L6029" s="44"/>
      <c r="M6029" s="44"/>
      <c r="N6029" s="44"/>
      <c r="O6029" s="44"/>
      <c r="P6029" s="44"/>
      <c r="Q6029" s="44"/>
      <c r="R6029" s="44"/>
      <c r="S6029" s="44"/>
      <c r="T6029" s="44"/>
      <c r="U6029" s="44"/>
      <c r="V6029" s="44"/>
      <c r="W6029" s="44"/>
      <c r="X6029" s="44"/>
    </row>
    <row r="6030" spans="1:53" ht="15" customHeight="1" x14ac:dyDescent="0.2">
      <c r="A6030" s="44"/>
      <c r="B6030" s="44"/>
      <c r="C6030" s="44"/>
      <c r="D6030" s="44"/>
      <c r="E6030" s="44"/>
      <c r="F6030" s="44"/>
      <c r="G6030" s="44"/>
      <c r="H6030" s="44"/>
      <c r="I6030" s="44"/>
      <c r="J6030" s="44"/>
      <c r="K6030" s="44"/>
      <c r="L6030" s="44"/>
      <c r="M6030" s="44"/>
      <c r="N6030" s="44"/>
      <c r="O6030" s="44"/>
      <c r="P6030" s="44"/>
      <c r="Q6030" s="44"/>
      <c r="R6030" s="44"/>
      <c r="S6030" s="44"/>
      <c r="T6030" s="44"/>
      <c r="U6030" s="44"/>
      <c r="V6030" s="44"/>
      <c r="W6030" s="44"/>
      <c r="X6030" s="44"/>
    </row>
    <row r="6031" spans="1:53" ht="15" customHeight="1" x14ac:dyDescent="0.2">
      <c r="A6031" s="44"/>
      <c r="B6031" s="44"/>
      <c r="C6031" s="44"/>
      <c r="D6031" s="44"/>
      <c r="E6031" s="44"/>
      <c r="F6031" s="44"/>
      <c r="G6031" s="44"/>
      <c r="H6031" s="44"/>
      <c r="I6031" s="44"/>
      <c r="J6031" s="44"/>
      <c r="K6031" s="44"/>
      <c r="L6031" s="44"/>
      <c r="M6031" s="44"/>
      <c r="N6031" s="44"/>
      <c r="O6031" s="44"/>
      <c r="P6031" s="44"/>
      <c r="Q6031" s="44"/>
      <c r="R6031" s="44"/>
      <c r="S6031" s="44"/>
      <c r="T6031" s="44"/>
      <c r="U6031" s="44"/>
      <c r="V6031" s="44"/>
      <c r="W6031" s="44"/>
      <c r="X6031" s="44"/>
    </row>
    <row r="6032" spans="1:53" ht="15" customHeight="1" x14ac:dyDescent="0.2">
      <c r="A6032" s="45"/>
      <c r="B6032" s="45"/>
      <c r="C6032" s="45"/>
      <c r="D6032" s="45"/>
      <c r="E6032" s="45"/>
      <c r="F6032" s="45"/>
      <c r="G6032" s="45"/>
      <c r="H6032" s="45"/>
      <c r="I6032" s="44"/>
      <c r="J6032" s="44"/>
      <c r="K6032" s="44"/>
      <c r="L6032" s="44"/>
      <c r="M6032" s="44"/>
      <c r="N6032" s="44"/>
      <c r="O6032" s="44"/>
      <c r="P6032" s="44"/>
      <c r="Q6032" s="44"/>
      <c r="R6032" s="44"/>
      <c r="S6032" s="44"/>
      <c r="T6032" s="44"/>
      <c r="U6032" s="44"/>
      <c r="V6032" s="44"/>
      <c r="W6032" s="44"/>
      <c r="X6032" s="44"/>
    </row>
    <row r="6033" spans="1:27" ht="15" customHeight="1" x14ac:dyDescent="0.2">
      <c r="A6033" s="45"/>
      <c r="B6033" s="45"/>
      <c r="C6033" s="45"/>
      <c r="D6033" s="45"/>
      <c r="E6033" s="45"/>
      <c r="F6033" s="45"/>
      <c r="G6033" s="45"/>
      <c r="H6033" s="45"/>
      <c r="I6033" s="44"/>
      <c r="J6033" s="44"/>
      <c r="K6033" s="44"/>
      <c r="L6033" s="46"/>
      <c r="M6033" s="46"/>
      <c r="N6033" s="46"/>
      <c r="O6033" s="46"/>
      <c r="P6033" s="46"/>
      <c r="Q6033" s="46"/>
      <c r="R6033" s="46"/>
      <c r="S6033" s="46"/>
      <c r="T6033" s="46"/>
      <c r="U6033" s="46"/>
      <c r="V6033" s="46"/>
      <c r="W6033" s="46"/>
      <c r="X6033" s="46"/>
      <c r="Y6033" s="46"/>
      <c r="Z6033" s="46"/>
      <c r="AA6033" s="46"/>
    </row>
    <row r="6034" spans="1:27" ht="15" customHeight="1" x14ac:dyDescent="0.6">
      <c r="A6034" s="45"/>
      <c r="B6034" s="47" t="s">
        <v>88</v>
      </c>
      <c r="C6034" s="48"/>
      <c r="D6034" s="48"/>
      <c r="E6034" s="48"/>
      <c r="F6034" s="48"/>
      <c r="G6034" s="48"/>
      <c r="H6034" s="45"/>
      <c r="I6034" s="44"/>
      <c r="J6034" s="44"/>
      <c r="K6034" s="44"/>
      <c r="L6034" s="46"/>
      <c r="M6034" s="46"/>
      <c r="N6034" s="46"/>
      <c r="O6034" s="46"/>
      <c r="P6034" s="46"/>
      <c r="Q6034" s="46"/>
      <c r="R6034" s="46"/>
      <c r="S6034" s="46"/>
      <c r="T6034" s="46"/>
      <c r="U6034" s="46"/>
      <c r="V6034" s="46"/>
      <c r="W6034" s="46"/>
      <c r="X6034" s="46"/>
      <c r="Y6034" s="46"/>
      <c r="Z6034" s="46"/>
      <c r="AA6034" s="46"/>
    </row>
    <row r="6035" spans="1:27" ht="15" customHeight="1" x14ac:dyDescent="0.2">
      <c r="A6035" s="45"/>
      <c r="B6035" s="49" t="s">
        <v>89</v>
      </c>
      <c r="C6035" s="33" t="s">
        <v>90</v>
      </c>
      <c r="D6035" s="33" t="s">
        <v>91</v>
      </c>
      <c r="E6035" s="33" t="s">
        <v>92</v>
      </c>
      <c r="F6035" s="50"/>
      <c r="G6035" s="50" t="s">
        <v>93</v>
      </c>
      <c r="H6035" s="45"/>
      <c r="I6035" s="44"/>
      <c r="J6035" s="44"/>
      <c r="K6035" s="44"/>
      <c r="L6035" s="46"/>
      <c r="M6035" s="46"/>
      <c r="N6035" s="46"/>
      <c r="O6035" s="46"/>
      <c r="P6035" s="46"/>
      <c r="Q6035" s="46"/>
      <c r="R6035" s="46"/>
      <c r="S6035" s="46"/>
      <c r="T6035" s="46"/>
      <c r="U6035" s="46"/>
      <c r="V6035" s="46"/>
      <c r="W6035" s="46"/>
      <c r="Y6035" s="51" t="s">
        <v>94</v>
      </c>
      <c r="Z6035" s="52"/>
      <c r="AA6035" s="52"/>
    </row>
    <row r="6036" spans="1:27" ht="15" customHeight="1" x14ac:dyDescent="0.2">
      <c r="A6036" s="45"/>
      <c r="B6036" s="53" t="s">
        <v>3</v>
      </c>
      <c r="C6036" s="15">
        <f>D6028</f>
        <v>35</v>
      </c>
      <c r="D6036" s="54">
        <f>S6039*C6036</f>
        <v>26264</v>
      </c>
      <c r="E6036" s="34">
        <f>T6038*C6036</f>
        <v>18760</v>
      </c>
      <c r="F6036" s="45"/>
      <c r="G6036" s="45"/>
      <c r="H6036" s="45"/>
      <c r="I6036" s="44"/>
      <c r="J6036" s="44"/>
      <c r="K6036" s="44"/>
      <c r="L6036" s="46"/>
      <c r="M6036" s="51" t="s">
        <v>95</v>
      </c>
      <c r="N6036" s="52"/>
      <c r="O6036" s="52"/>
      <c r="P6036" s="52"/>
      <c r="Q6036" s="52"/>
      <c r="R6036" s="51" t="s">
        <v>96</v>
      </c>
      <c r="S6036" s="52"/>
      <c r="T6036" s="46"/>
      <c r="U6036" s="51" t="s">
        <v>97</v>
      </c>
      <c r="V6036" s="52"/>
      <c r="W6036" s="46"/>
      <c r="Y6036" s="6" t="s">
        <v>98</v>
      </c>
      <c r="Z6036" s="55"/>
      <c r="AA6036" s="56"/>
    </row>
    <row r="6037" spans="1:27" ht="15" customHeight="1" x14ac:dyDescent="0.2">
      <c r="A6037" s="45"/>
      <c r="B6037" s="53" t="s">
        <v>99</v>
      </c>
      <c r="C6037" s="15">
        <f>E6028</f>
        <v>28</v>
      </c>
      <c r="D6037" s="54">
        <f>S6038*C6037</f>
        <v>21011.200000000001</v>
      </c>
      <c r="E6037" s="34">
        <f>T6039*C6037</f>
        <v>15008</v>
      </c>
      <c r="F6037" s="45"/>
      <c r="G6037" s="45"/>
      <c r="H6037" s="45"/>
      <c r="I6037" s="44"/>
      <c r="J6037" s="44"/>
      <c r="K6037" s="44"/>
      <c r="L6037" s="46"/>
      <c r="M6037" s="6" t="s">
        <v>100</v>
      </c>
      <c r="N6037" s="52"/>
      <c r="O6037" s="52"/>
      <c r="P6037" s="52"/>
      <c r="Q6037" s="52"/>
      <c r="R6037" s="6"/>
      <c r="S6037" s="55" t="s">
        <v>101</v>
      </c>
      <c r="T6037" s="295"/>
      <c r="U6037" s="57" t="s">
        <v>102</v>
      </c>
      <c r="V6037" s="58">
        <f t="shared" ref="V6037:V6048" si="1219">W6037*1.303</f>
        <v>9772.5</v>
      </c>
      <c r="W6037" s="59">
        <v>7500</v>
      </c>
      <c r="Y6037" s="60" t="s">
        <v>31</v>
      </c>
      <c r="Z6037" s="55">
        <f>AA6037*1.318</f>
        <v>6853.6</v>
      </c>
      <c r="AA6037" s="56">
        <v>5200</v>
      </c>
    </row>
    <row r="6038" spans="1:27" ht="15" customHeight="1" x14ac:dyDescent="0.2">
      <c r="A6038" s="45"/>
      <c r="B6038" s="53" t="s">
        <v>103</v>
      </c>
      <c r="C6038" s="15">
        <f>F6028</f>
        <v>15</v>
      </c>
      <c r="D6038" s="54">
        <f>S6041*C6038</f>
        <v>15907.5</v>
      </c>
      <c r="E6038" s="34">
        <f>T6040*C6038</f>
        <v>10605</v>
      </c>
      <c r="F6038" s="45"/>
      <c r="G6038" s="45"/>
      <c r="H6038" s="61"/>
      <c r="I6038" s="44"/>
      <c r="J6038" s="44"/>
      <c r="K6038" s="44"/>
      <c r="L6038" s="46"/>
      <c r="M6038" s="6"/>
      <c r="N6038" s="52"/>
      <c r="O6038" s="52"/>
      <c r="P6038" s="52"/>
      <c r="Q6038" s="52"/>
      <c r="R6038" s="6" t="s">
        <v>104</v>
      </c>
      <c r="S6038" s="55">
        <f>T6038*1.4</f>
        <v>750.4</v>
      </c>
      <c r="T6038" s="295">
        <v>536</v>
      </c>
      <c r="U6038" s="57" t="s">
        <v>105</v>
      </c>
      <c r="V6038" s="58">
        <f t="shared" si="1219"/>
        <v>9772.5</v>
      </c>
      <c r="W6038" s="62">
        <v>7500</v>
      </c>
      <c r="Y6038" s="6" t="s">
        <v>33</v>
      </c>
      <c r="Z6038" s="55">
        <f t="shared" ref="Z6038:Z6039" si="1220">AA6038*1.318</f>
        <v>6853.6</v>
      </c>
      <c r="AA6038" s="56">
        <v>5200</v>
      </c>
    </row>
    <row r="6039" spans="1:27" ht="15" customHeight="1" x14ac:dyDescent="0.2">
      <c r="A6039" s="45"/>
      <c r="B6039" s="53" t="s">
        <v>106</v>
      </c>
      <c r="C6039" s="15">
        <f>G6028</f>
        <v>6</v>
      </c>
      <c r="D6039" s="54">
        <f>S6041*C6039</f>
        <v>6363</v>
      </c>
      <c r="E6039" s="34">
        <f>T6041*C6039</f>
        <v>4242</v>
      </c>
      <c r="F6039" s="45"/>
      <c r="G6039" s="45"/>
      <c r="H6039" s="45"/>
      <c r="I6039" s="44"/>
      <c r="J6039" s="44"/>
      <c r="K6039" s="44"/>
      <c r="L6039" s="46"/>
      <c r="M6039" s="6" t="s">
        <v>107</v>
      </c>
      <c r="N6039" s="52"/>
      <c r="O6039" s="52"/>
      <c r="P6039" s="52"/>
      <c r="Q6039" s="52"/>
      <c r="R6039" s="6" t="s">
        <v>108</v>
      </c>
      <c r="S6039" s="55">
        <f>T6039*1.4</f>
        <v>750.4</v>
      </c>
      <c r="T6039" s="295">
        <v>536</v>
      </c>
      <c r="U6039" s="6" t="s">
        <v>109</v>
      </c>
      <c r="V6039" s="58">
        <f t="shared" si="1219"/>
        <v>4560.5</v>
      </c>
      <c r="W6039" s="59">
        <v>3500</v>
      </c>
      <c r="Y6039" s="6" t="s">
        <v>32</v>
      </c>
      <c r="Z6039" s="55">
        <f t="shared" si="1220"/>
        <v>6853.6</v>
      </c>
      <c r="AA6039" s="56">
        <v>5200</v>
      </c>
    </row>
    <row r="6040" spans="1:27" ht="15" customHeight="1" x14ac:dyDescent="0.2">
      <c r="A6040" s="45"/>
      <c r="B6040" s="53" t="s">
        <v>7</v>
      </c>
      <c r="C6040" s="15">
        <f>H6028</f>
        <v>0</v>
      </c>
      <c r="D6040" s="54">
        <f>S6043*C6040</f>
        <v>0</v>
      </c>
      <c r="E6040" s="34">
        <f>T6043*C6040</f>
        <v>0</v>
      </c>
      <c r="F6040" s="45"/>
      <c r="G6040" s="45"/>
      <c r="H6040" s="45"/>
      <c r="I6040" s="44"/>
      <c r="J6040" s="44"/>
      <c r="K6040" s="44"/>
      <c r="L6040" s="46"/>
      <c r="M6040" s="6" t="s">
        <v>110</v>
      </c>
      <c r="N6040" s="55">
        <f>P6040*1.42</f>
        <v>1704</v>
      </c>
      <c r="O6040" s="52"/>
      <c r="P6040" s="63">
        <v>1200</v>
      </c>
      <c r="Q6040" s="52"/>
      <c r="R6040" s="6" t="s">
        <v>111</v>
      </c>
      <c r="S6040" s="55">
        <f>T6040*1.5</f>
        <v>1060.5</v>
      </c>
      <c r="T6040" s="295">
        <v>707</v>
      </c>
      <c r="U6040" s="57" t="s">
        <v>112</v>
      </c>
      <c r="V6040" s="58">
        <f t="shared" si="1219"/>
        <v>2410.5499999999997</v>
      </c>
      <c r="W6040" s="62">
        <v>1850</v>
      </c>
      <c r="Y6040" s="6" t="s">
        <v>42</v>
      </c>
      <c r="Z6040" s="55">
        <f t="shared" ref="Z6040:Z6045" si="1221">AA6040*1.32</f>
        <v>7260</v>
      </c>
      <c r="AA6040" s="56">
        <v>5500</v>
      </c>
    </row>
    <row r="6041" spans="1:27" ht="15" customHeight="1" x14ac:dyDescent="0.2">
      <c r="A6041" s="45"/>
      <c r="B6041" s="53" t="s">
        <v>8</v>
      </c>
      <c r="C6041" s="15">
        <f>I6028</f>
        <v>0</v>
      </c>
      <c r="D6041" s="54">
        <f>S6042*C6041</f>
        <v>0</v>
      </c>
      <c r="E6041" s="34">
        <f>T6042*C6041</f>
        <v>0</v>
      </c>
      <c r="F6041" s="45"/>
      <c r="G6041" s="45"/>
      <c r="H6041" s="45"/>
      <c r="I6041" s="44"/>
      <c r="J6041" s="44"/>
      <c r="K6041" s="44"/>
      <c r="L6041" s="46"/>
      <c r="M6041" s="6" t="s">
        <v>27</v>
      </c>
      <c r="N6041" s="55">
        <f>P6041*1.411</f>
        <v>1693.2</v>
      </c>
      <c r="O6041" s="52"/>
      <c r="P6041" s="64">
        <v>1200</v>
      </c>
      <c r="Q6041" s="65"/>
      <c r="R6041" s="6" t="s">
        <v>113</v>
      </c>
      <c r="S6041" s="55">
        <f>T6041*1.5</f>
        <v>1060.5</v>
      </c>
      <c r="T6041" s="295">
        <v>707</v>
      </c>
      <c r="U6041" s="57" t="s">
        <v>114</v>
      </c>
      <c r="V6041" s="58">
        <f t="shared" si="1219"/>
        <v>1209.184</v>
      </c>
      <c r="W6041" s="59">
        <v>928</v>
      </c>
      <c r="Y6041" s="6" t="s">
        <v>115</v>
      </c>
      <c r="Z6041" s="55">
        <f t="shared" si="1221"/>
        <v>7260</v>
      </c>
      <c r="AA6041" s="56">
        <v>5500</v>
      </c>
    </row>
    <row r="6042" spans="1:27" ht="15" customHeight="1" x14ac:dyDescent="0.2">
      <c r="A6042" s="45"/>
      <c r="B6042" s="53" t="s">
        <v>116</v>
      </c>
      <c r="C6042" s="15">
        <f>J6028</f>
        <v>0</v>
      </c>
      <c r="D6042" s="54">
        <f t="shared" ref="D6042:D6043" si="1222">S6047*C6042</f>
        <v>0</v>
      </c>
      <c r="E6042" s="34">
        <f t="shared" ref="E6042" si="1223">D6105*C6042</f>
        <v>0</v>
      </c>
      <c r="F6042" s="45"/>
      <c r="G6042" s="45"/>
      <c r="H6042" s="45"/>
      <c r="I6042" s="44"/>
      <c r="J6042" s="44"/>
      <c r="K6042" s="44"/>
      <c r="L6042" s="46"/>
      <c r="M6042" s="6" t="s">
        <v>28</v>
      </c>
      <c r="N6042" s="55">
        <f t="shared" ref="N6042:N6046" si="1224">P6042*1.4</f>
        <v>1260</v>
      </c>
      <c r="O6042" s="52"/>
      <c r="P6042" s="64">
        <v>900</v>
      </c>
      <c r="Q6042" s="65"/>
      <c r="R6042" s="6" t="s">
        <v>117</v>
      </c>
      <c r="S6042" s="55">
        <f>T6042*1.3</f>
        <v>1921.4</v>
      </c>
      <c r="T6042" s="296">
        <v>1478</v>
      </c>
      <c r="U6042" s="66" t="s">
        <v>118</v>
      </c>
      <c r="V6042" s="58">
        <f t="shared" si="1219"/>
        <v>1395.5129999999999</v>
      </c>
      <c r="W6042" s="62">
        <v>1071</v>
      </c>
      <c r="Y6042" s="6" t="s">
        <v>119</v>
      </c>
      <c r="Z6042" s="55">
        <f>AA6042*1.318</f>
        <v>6853.6</v>
      </c>
      <c r="AA6042" s="56">
        <v>5200</v>
      </c>
    </row>
    <row r="6043" spans="1:27" ht="15" customHeight="1" x14ac:dyDescent="0.2">
      <c r="A6043" s="45"/>
      <c r="B6043" s="53" t="s">
        <v>10</v>
      </c>
      <c r="C6043" s="15">
        <f>K6028</f>
        <v>4</v>
      </c>
      <c r="D6043" s="54">
        <f t="shared" si="1222"/>
        <v>15811.199999999999</v>
      </c>
      <c r="E6043" s="34">
        <f>T6048*C6043</f>
        <v>10980</v>
      </c>
      <c r="F6043" s="45"/>
      <c r="G6043" s="45"/>
      <c r="H6043" s="45"/>
      <c r="I6043" s="44"/>
      <c r="J6043" s="44"/>
      <c r="K6043" s="44"/>
      <c r="L6043" s="46"/>
      <c r="M6043" s="6" t="s">
        <v>120</v>
      </c>
      <c r="N6043" s="55">
        <f t="shared" si="1224"/>
        <v>1889.9999999999998</v>
      </c>
      <c r="O6043" s="52"/>
      <c r="P6043" s="67">
        <v>1350</v>
      </c>
      <c r="Q6043" s="65"/>
      <c r="R6043" s="6" t="s">
        <v>121</v>
      </c>
      <c r="S6043" s="55">
        <f>T6043*1.425</f>
        <v>1402.2</v>
      </c>
      <c r="T6043" s="295">
        <v>984</v>
      </c>
      <c r="U6043" s="6" t="s">
        <v>122</v>
      </c>
      <c r="V6043" s="58">
        <f t="shared" si="1219"/>
        <v>8404.35</v>
      </c>
      <c r="W6043" s="59">
        <v>6450</v>
      </c>
      <c r="Y6043" s="6" t="s">
        <v>123</v>
      </c>
      <c r="Z6043" s="55">
        <f t="shared" si="1221"/>
        <v>10560</v>
      </c>
      <c r="AA6043" s="56">
        <v>8000</v>
      </c>
    </row>
    <row r="6044" spans="1:27" ht="15" customHeight="1" thickBot="1" x14ac:dyDescent="0.25">
      <c r="A6044" s="45"/>
      <c r="B6044" s="53" t="s">
        <v>124</v>
      </c>
      <c r="C6044" s="15">
        <f>L6028</f>
        <v>0</v>
      </c>
      <c r="D6044" s="54">
        <f>S6044*C6044</f>
        <v>0</v>
      </c>
      <c r="E6044" s="34">
        <f>T6044*C6044</f>
        <v>0</v>
      </c>
      <c r="F6044" s="68" t="s">
        <v>92</v>
      </c>
      <c r="G6044" s="69"/>
      <c r="H6044" s="45"/>
      <c r="I6044" s="44"/>
      <c r="J6044" s="44"/>
      <c r="K6044" s="44"/>
      <c r="L6044" s="46"/>
      <c r="M6044" s="6" t="s">
        <v>125</v>
      </c>
      <c r="N6044" s="55">
        <f t="shared" si="1224"/>
        <v>1889.9999999999998</v>
      </c>
      <c r="O6044" s="52"/>
      <c r="P6044" s="67">
        <v>1350</v>
      </c>
      <c r="Q6044" s="65"/>
      <c r="R6044" s="6" t="s">
        <v>126</v>
      </c>
      <c r="S6044" s="55">
        <f>T6044*1.46</f>
        <v>1207.42</v>
      </c>
      <c r="T6044" s="295">
        <v>827</v>
      </c>
      <c r="U6044" s="6" t="s">
        <v>127</v>
      </c>
      <c r="V6044" s="58">
        <f t="shared" si="1219"/>
        <v>0</v>
      </c>
      <c r="W6044" s="70"/>
      <c r="Y6044" s="6" t="s">
        <v>128</v>
      </c>
      <c r="Z6044" s="55">
        <f t="shared" si="1221"/>
        <v>10560</v>
      </c>
      <c r="AA6044" s="56">
        <v>8000</v>
      </c>
    </row>
    <row r="6045" spans="1:27" ht="15" customHeight="1" thickTop="1" x14ac:dyDescent="0.2">
      <c r="A6045" s="45"/>
      <c r="B6045" s="53" t="s">
        <v>129</v>
      </c>
      <c r="C6045" s="15">
        <f>M6028</f>
        <v>0</v>
      </c>
      <c r="D6045" s="54">
        <f t="shared" ref="D6045:D6046" si="1225">S6049*C6045</f>
        <v>0</v>
      </c>
      <c r="E6045" s="34">
        <f t="shared" ref="E6045:E6046" si="1226">D6107*C6045</f>
        <v>0</v>
      </c>
      <c r="F6045" s="68" t="s">
        <v>130</v>
      </c>
      <c r="G6045" s="71">
        <f>D6089*0.33</f>
        <v>88376.805000000008</v>
      </c>
      <c r="H6045" s="45"/>
      <c r="I6045" s="44"/>
      <c r="J6045" s="44"/>
      <c r="K6045" s="44"/>
      <c r="L6045" s="46"/>
      <c r="M6045" s="6" t="s">
        <v>131</v>
      </c>
      <c r="N6045" s="55">
        <f t="shared" si="1224"/>
        <v>700</v>
      </c>
      <c r="O6045" s="52"/>
      <c r="P6045" s="67">
        <v>500</v>
      </c>
      <c r="Q6045" s="65"/>
      <c r="R6045" s="6"/>
      <c r="S6045" s="55"/>
      <c r="T6045" s="297"/>
      <c r="U6045" s="57" t="s">
        <v>132</v>
      </c>
      <c r="V6045" s="58">
        <f t="shared" si="1219"/>
        <v>9218.7250000000004</v>
      </c>
      <c r="W6045" s="70">
        <v>7075</v>
      </c>
      <c r="Y6045" s="6" t="s">
        <v>133</v>
      </c>
      <c r="Z6045" s="55">
        <f t="shared" si="1221"/>
        <v>7260</v>
      </c>
      <c r="AA6045" s="56">
        <v>5500</v>
      </c>
    </row>
    <row r="6046" spans="1:27" ht="15" customHeight="1" x14ac:dyDescent="0.2">
      <c r="A6046" s="45"/>
      <c r="B6046" s="53" t="s">
        <v>134</v>
      </c>
      <c r="C6046" s="15">
        <f>N6028</f>
        <v>0</v>
      </c>
      <c r="D6046" s="54">
        <f t="shared" si="1225"/>
        <v>0</v>
      </c>
      <c r="E6046" s="34">
        <f t="shared" si="1226"/>
        <v>0</v>
      </c>
      <c r="F6046" s="68" t="s">
        <v>135</v>
      </c>
      <c r="G6046" s="72">
        <f>D6089-F6089</f>
        <v>267808.5</v>
      </c>
      <c r="H6046" s="45"/>
      <c r="I6046" s="44"/>
      <c r="J6046" s="44"/>
      <c r="K6046" s="44"/>
      <c r="L6046" s="46"/>
      <c r="M6046" s="6" t="s">
        <v>136</v>
      </c>
      <c r="N6046" s="55">
        <f t="shared" si="1224"/>
        <v>1400</v>
      </c>
      <c r="O6046" s="52"/>
      <c r="P6046" s="67">
        <v>1000</v>
      </c>
      <c r="Q6046" s="65"/>
      <c r="R6046" s="6"/>
      <c r="S6046" s="55"/>
      <c r="T6046" s="297"/>
      <c r="U6046" s="57" t="s">
        <v>137</v>
      </c>
      <c r="V6046" s="58">
        <f t="shared" si="1219"/>
        <v>7166.5</v>
      </c>
      <c r="W6046" s="73">
        <v>5500</v>
      </c>
      <c r="Y6046" s="6" t="s">
        <v>39</v>
      </c>
      <c r="Z6046" s="55">
        <f>AA6046*1.321</f>
        <v>8454.4</v>
      </c>
      <c r="AA6046" s="56">
        <v>6400</v>
      </c>
    </row>
    <row r="6047" spans="1:27" ht="15" customHeight="1" x14ac:dyDescent="0.35">
      <c r="A6047" s="45"/>
      <c r="B6047" s="53" t="s">
        <v>138</v>
      </c>
      <c r="C6047" s="15">
        <f>P6028</f>
        <v>0</v>
      </c>
      <c r="D6047" s="54">
        <f>S6052*C6047</f>
        <v>0</v>
      </c>
      <c r="E6047" s="34">
        <f>D6110*C6047</f>
        <v>0</v>
      </c>
      <c r="F6047" s="68" t="s">
        <v>139</v>
      </c>
      <c r="G6047" s="74">
        <f>D6089-E6089</f>
        <v>79663.5</v>
      </c>
      <c r="H6047" s="45"/>
      <c r="I6047" s="44"/>
      <c r="J6047" s="44"/>
      <c r="K6047" s="44"/>
      <c r="L6047" s="46"/>
      <c r="M6047" s="6" t="s">
        <v>140</v>
      </c>
      <c r="N6047" s="55"/>
      <c r="O6047" s="52"/>
      <c r="P6047" s="67"/>
      <c r="Q6047" s="65"/>
      <c r="R6047" s="6" t="s">
        <v>141</v>
      </c>
      <c r="S6047" s="55">
        <v>1850.8</v>
      </c>
      <c r="T6047" s="295">
        <v>1322</v>
      </c>
      <c r="U6047" s="57" t="s">
        <v>142</v>
      </c>
      <c r="V6047" s="58">
        <f t="shared" si="1219"/>
        <v>9218.7250000000004</v>
      </c>
      <c r="W6047" s="73">
        <v>7075</v>
      </c>
      <c r="Y6047" s="6" t="s">
        <v>143</v>
      </c>
      <c r="Z6047" s="55">
        <f>AA6047*1.32</f>
        <v>3564</v>
      </c>
      <c r="AA6047" s="56">
        <v>2700</v>
      </c>
    </row>
    <row r="6048" spans="1:27" ht="15" customHeight="1" x14ac:dyDescent="0.2">
      <c r="A6048" s="45"/>
      <c r="B6048" s="53" t="s">
        <v>14</v>
      </c>
      <c r="C6048" s="15">
        <f>O6028</f>
        <v>0</v>
      </c>
      <c r="D6048" s="54">
        <f>S6051*C6048</f>
        <v>0</v>
      </c>
      <c r="E6048" s="34">
        <f>D6109*C6048</f>
        <v>0</v>
      </c>
      <c r="F6048" s="61"/>
      <c r="G6048" s="61"/>
      <c r="H6048" s="45"/>
      <c r="I6048" s="44"/>
      <c r="J6048" s="44"/>
      <c r="K6048" s="44"/>
      <c r="L6048" s="46"/>
      <c r="M6048" s="6"/>
      <c r="N6048" s="55"/>
      <c r="O6048" s="52"/>
      <c r="P6048" s="67"/>
      <c r="Q6048" s="65"/>
      <c r="R6048" s="6" t="s">
        <v>144</v>
      </c>
      <c r="S6048" s="55">
        <f>T6048*1.44</f>
        <v>3952.7999999999997</v>
      </c>
      <c r="T6048" s="295">
        <v>2745</v>
      </c>
      <c r="U6048" s="57" t="s">
        <v>145</v>
      </c>
      <c r="V6048" s="58">
        <f t="shared" si="1219"/>
        <v>9218.7250000000004</v>
      </c>
      <c r="W6048" s="73">
        <v>7075</v>
      </c>
      <c r="AA6048" s="46"/>
    </row>
    <row r="6049" spans="1:27" ht="15" customHeight="1" x14ac:dyDescent="0.2">
      <c r="A6049" s="45"/>
      <c r="B6049" s="53" t="s">
        <v>16</v>
      </c>
      <c r="C6049" s="15">
        <f>Q6028</f>
        <v>0</v>
      </c>
      <c r="D6049" s="54">
        <f>S6054*C6049</f>
        <v>0</v>
      </c>
      <c r="E6049" s="34"/>
      <c r="F6049" s="61"/>
      <c r="G6049" s="61"/>
      <c r="H6049" s="45"/>
      <c r="I6049" s="44"/>
      <c r="J6049" s="44"/>
      <c r="K6049" s="44"/>
      <c r="L6049" s="46"/>
      <c r="M6049" s="6" t="s">
        <v>146</v>
      </c>
      <c r="N6049" s="55">
        <f>P6049*1.45</f>
        <v>6960</v>
      </c>
      <c r="O6049" s="52"/>
      <c r="P6049" s="67">
        <v>4800</v>
      </c>
      <c r="Q6049" s="65"/>
      <c r="R6049" s="6" t="s">
        <v>147</v>
      </c>
      <c r="S6049" s="55">
        <v>6101.2</v>
      </c>
      <c r="T6049" s="295">
        <v>4380</v>
      </c>
      <c r="U6049" s="46"/>
      <c r="V6049" s="46"/>
      <c r="W6049" s="46"/>
      <c r="X6049" s="46"/>
      <c r="Y6049" s="46"/>
      <c r="Z6049" s="46"/>
    </row>
    <row r="6050" spans="1:27" ht="15" customHeight="1" x14ac:dyDescent="0.2">
      <c r="A6050" s="45"/>
      <c r="B6050" s="320" t="s">
        <v>148</v>
      </c>
      <c r="C6050" s="33"/>
      <c r="D6050" s="75">
        <f t="shared" ref="D6050:E6050" si="1227">SUM(D6036:D6049)</f>
        <v>85356.9</v>
      </c>
      <c r="E6050" s="75">
        <f t="shared" si="1227"/>
        <v>59595</v>
      </c>
      <c r="F6050" s="75"/>
      <c r="G6050" s="33"/>
      <c r="H6050" s="45"/>
      <c r="I6050" s="44"/>
      <c r="J6050" s="44"/>
      <c r="K6050" s="44"/>
      <c r="L6050" s="46"/>
      <c r="M6050" s="6" t="s">
        <v>149</v>
      </c>
      <c r="N6050" s="55">
        <f t="shared" ref="N6050" si="1228">P6050*1.4</f>
        <v>3360</v>
      </c>
      <c r="O6050" s="52"/>
      <c r="P6050" s="67">
        <v>2400</v>
      </c>
      <c r="Q6050" s="65"/>
      <c r="R6050" s="6" t="s">
        <v>150</v>
      </c>
      <c r="S6050" s="55">
        <f>T6050*1.444</f>
        <v>7797.5999999999995</v>
      </c>
      <c r="T6050" s="295">
        <v>5400</v>
      </c>
      <c r="U6050" s="46"/>
      <c r="V6050" s="46"/>
      <c r="W6050" s="46"/>
      <c r="X6050" s="46"/>
      <c r="Y6050" s="46"/>
      <c r="Z6050" s="46"/>
      <c r="AA6050" s="46"/>
    </row>
    <row r="6051" spans="1:27" ht="15" customHeight="1" x14ac:dyDescent="0.2">
      <c r="A6051" s="45"/>
      <c r="B6051" s="317" t="s">
        <v>24</v>
      </c>
      <c r="C6051" s="319">
        <f>Y6028</f>
        <v>0</v>
      </c>
      <c r="D6051" s="54">
        <f t="shared" ref="D6051:D6053" si="1229">V6040*C6051</f>
        <v>0</v>
      </c>
      <c r="E6051" s="34">
        <f t="shared" ref="E6051:E6053" si="1230">W6040*C6051</f>
        <v>0</v>
      </c>
      <c r="F6051" s="45"/>
      <c r="G6051" s="45"/>
      <c r="H6051" s="45"/>
      <c r="I6051" s="44"/>
      <c r="J6051" s="44"/>
      <c r="K6051" s="44"/>
      <c r="L6051" s="46"/>
      <c r="M6051" s="6" t="s">
        <v>151</v>
      </c>
      <c r="N6051" s="55">
        <f>P6051*1.45</f>
        <v>6960</v>
      </c>
      <c r="O6051" s="52"/>
      <c r="P6051" s="67">
        <v>4800</v>
      </c>
      <c r="Q6051" s="65"/>
      <c r="R6051" s="6" t="s">
        <v>152</v>
      </c>
      <c r="S6051" s="55">
        <f>T6051*1.444</f>
        <v>7799.0439999999999</v>
      </c>
      <c r="T6051" s="295">
        <v>5401</v>
      </c>
      <c r="U6051" s="46"/>
      <c r="V6051" s="46"/>
      <c r="W6051" s="46"/>
      <c r="X6051" s="46"/>
      <c r="Y6051" s="46"/>
      <c r="Z6051" s="46"/>
      <c r="AA6051" s="46"/>
    </row>
    <row r="6052" spans="1:27" ht="15" customHeight="1" x14ac:dyDescent="0.2">
      <c r="A6052" s="45"/>
      <c r="B6052" s="317" t="s">
        <v>153</v>
      </c>
      <c r="C6052" s="319">
        <f>Z6028</f>
        <v>0</v>
      </c>
      <c r="D6052" s="54">
        <f t="shared" si="1229"/>
        <v>0</v>
      </c>
      <c r="E6052" s="34">
        <f t="shared" si="1230"/>
        <v>0</v>
      </c>
      <c r="F6052" s="45"/>
      <c r="G6052" s="45"/>
      <c r="H6052" s="45"/>
      <c r="I6052" s="44"/>
      <c r="J6052" s="44"/>
      <c r="K6052" s="44"/>
      <c r="L6052" s="46"/>
      <c r="M6052" s="6" t="s">
        <v>154</v>
      </c>
      <c r="N6052" s="55">
        <f t="shared" ref="N6052:N6053" si="1231">P6052*1.4</f>
        <v>5250</v>
      </c>
      <c r="O6052" s="52"/>
      <c r="P6052" s="67">
        <v>3750</v>
      </c>
      <c r="Q6052" s="65"/>
      <c r="R6052" s="6" t="s">
        <v>155</v>
      </c>
      <c r="S6052" s="55">
        <f>T6052*1.45</f>
        <v>10701</v>
      </c>
      <c r="T6052" s="295">
        <v>7380</v>
      </c>
      <c r="U6052" s="46"/>
      <c r="V6052" s="46"/>
      <c r="W6052" s="46"/>
      <c r="X6052" s="46"/>
      <c r="Y6052" s="46"/>
      <c r="Z6052" s="46"/>
      <c r="AA6052" s="46"/>
    </row>
    <row r="6053" spans="1:27" ht="15" customHeight="1" x14ac:dyDescent="0.2">
      <c r="A6053" s="45"/>
      <c r="B6053" s="317" t="s">
        <v>26</v>
      </c>
      <c r="C6053" s="319">
        <f>AA6028</f>
        <v>0</v>
      </c>
      <c r="D6053" s="54">
        <f t="shared" si="1229"/>
        <v>0</v>
      </c>
      <c r="E6053" s="34">
        <f t="shared" si="1230"/>
        <v>0</v>
      </c>
      <c r="F6053" s="45"/>
      <c r="G6053" s="45"/>
      <c r="H6053" s="45"/>
      <c r="I6053" s="44"/>
      <c r="J6053" s="44"/>
      <c r="K6053" s="44"/>
      <c r="L6053" s="46"/>
      <c r="M6053" s="6" t="s">
        <v>156</v>
      </c>
      <c r="N6053" s="55">
        <f t="shared" si="1231"/>
        <v>10080</v>
      </c>
      <c r="O6053" s="52"/>
      <c r="P6053" s="67">
        <v>7200</v>
      </c>
      <c r="Q6053" s="65"/>
      <c r="R6053" s="6" t="s">
        <v>157</v>
      </c>
      <c r="S6053" s="55">
        <v>8000</v>
      </c>
      <c r="T6053" s="295">
        <v>3600</v>
      </c>
      <c r="U6053" s="46"/>
      <c r="V6053" s="46"/>
      <c r="W6053" s="46"/>
      <c r="X6053" s="46"/>
      <c r="Y6053" s="46"/>
      <c r="Z6053" s="46"/>
      <c r="AA6053" s="46"/>
    </row>
    <row r="6054" spans="1:27" ht="15" customHeight="1" x14ac:dyDescent="0.2">
      <c r="A6054" s="45"/>
      <c r="B6054" s="318" t="s">
        <v>158</v>
      </c>
      <c r="C6054" s="319">
        <f>R6028</f>
        <v>0</v>
      </c>
      <c r="D6054" s="54">
        <f>V6037*C6054</f>
        <v>0</v>
      </c>
      <c r="E6054" s="34">
        <f t="shared" ref="E6054:E6056" si="1232">J6103*C6054</f>
        <v>0</v>
      </c>
      <c r="F6054" s="45"/>
      <c r="G6054" s="45"/>
      <c r="H6054" s="45"/>
      <c r="I6054" s="44"/>
      <c r="J6054" s="44"/>
      <c r="K6054" s="44"/>
      <c r="L6054" s="46"/>
      <c r="M6054" s="6"/>
      <c r="N6054" s="55"/>
      <c r="O6054" s="52"/>
      <c r="P6054" s="67"/>
      <c r="Q6054" s="65"/>
      <c r="R6054" s="6" t="s">
        <v>16</v>
      </c>
      <c r="S6054" s="55">
        <v>1500</v>
      </c>
      <c r="T6054" s="298">
        <v>1300</v>
      </c>
      <c r="U6054" s="46"/>
      <c r="V6054" s="46"/>
      <c r="W6054" s="46"/>
      <c r="X6054" s="46"/>
      <c r="Y6054" s="46"/>
      <c r="Z6054" s="46"/>
      <c r="AA6054" s="46"/>
    </row>
    <row r="6055" spans="1:27" ht="15" customHeight="1" x14ac:dyDescent="0.2">
      <c r="A6055" s="45"/>
      <c r="B6055" s="321" t="s">
        <v>159</v>
      </c>
      <c r="C6055" s="15">
        <f>T6028</f>
        <v>1</v>
      </c>
      <c r="D6055" s="54">
        <f t="shared" ref="D6055:D6056" si="1233">V6037*C6055</f>
        <v>9772.5</v>
      </c>
      <c r="E6055" s="34">
        <f t="shared" si="1232"/>
        <v>6450</v>
      </c>
      <c r="F6055" s="45"/>
      <c r="G6055" s="45"/>
      <c r="H6055" s="45"/>
      <c r="I6055" s="44"/>
      <c r="J6055" s="44"/>
      <c r="K6055" s="44"/>
      <c r="L6055" s="46"/>
      <c r="M6055" s="6" t="s">
        <v>160</v>
      </c>
      <c r="N6055" s="55"/>
      <c r="O6055" s="52"/>
      <c r="P6055" s="67"/>
      <c r="Q6055" s="65"/>
      <c r="R6055" s="46"/>
      <c r="S6055" s="46"/>
      <c r="T6055" s="46"/>
      <c r="U6055" s="46"/>
      <c r="V6055" s="46"/>
      <c r="W6055" s="46"/>
      <c r="X6055" s="46"/>
      <c r="Y6055" s="46"/>
      <c r="Z6055" s="46"/>
      <c r="AA6055" s="46"/>
    </row>
    <row r="6056" spans="1:27" ht="15" customHeight="1" x14ac:dyDescent="0.2">
      <c r="A6056" s="45"/>
      <c r="B6056" s="79" t="s">
        <v>161</v>
      </c>
      <c r="C6056" s="80">
        <f>S6028</f>
        <v>0</v>
      </c>
      <c r="D6056" s="81">
        <f t="shared" si="1233"/>
        <v>0</v>
      </c>
      <c r="E6056" s="34">
        <f t="shared" si="1232"/>
        <v>0</v>
      </c>
      <c r="F6056" s="45"/>
      <c r="G6056" s="45"/>
      <c r="H6056" s="45"/>
      <c r="I6056" s="44"/>
      <c r="J6056" s="44"/>
      <c r="K6056" s="44"/>
      <c r="L6056" s="46"/>
      <c r="M6056" s="6"/>
      <c r="N6056" s="55"/>
      <c r="O6056" s="52"/>
      <c r="P6056" s="67"/>
      <c r="Q6056" s="65"/>
      <c r="R6056" s="46"/>
      <c r="S6056" s="46"/>
      <c r="T6056" s="46"/>
      <c r="U6056" s="46"/>
      <c r="V6056" s="46"/>
      <c r="W6056" s="46"/>
      <c r="X6056" s="46"/>
      <c r="Y6056" s="46"/>
      <c r="Z6056" s="46"/>
      <c r="AA6056" s="46"/>
    </row>
    <row r="6057" spans="1:27" ht="15" customHeight="1" x14ac:dyDescent="0.2">
      <c r="A6057" s="45"/>
      <c r="B6057" s="78" t="s">
        <v>20</v>
      </c>
      <c r="C6057" s="15">
        <f>U6028</f>
        <v>3</v>
      </c>
      <c r="D6057" s="81">
        <f>V6046*C6057</f>
        <v>21499.5</v>
      </c>
      <c r="E6057" s="34">
        <f>W6046*C6057</f>
        <v>16500</v>
      </c>
      <c r="F6057" s="45"/>
      <c r="G6057" s="45"/>
      <c r="H6057" s="45"/>
      <c r="I6057" s="44"/>
      <c r="J6057" s="44"/>
      <c r="K6057" s="44"/>
      <c r="L6057" s="46"/>
      <c r="M6057" s="6" t="s">
        <v>162</v>
      </c>
      <c r="N6057" s="55">
        <f>P6057*1.42</f>
        <v>1704</v>
      </c>
      <c r="O6057" s="52"/>
      <c r="P6057" s="67">
        <v>1200</v>
      </c>
      <c r="Q6057" s="65"/>
      <c r="R6057" s="46"/>
      <c r="S6057" s="46"/>
      <c r="T6057" s="46"/>
      <c r="U6057" s="46"/>
      <c r="V6057" s="46"/>
      <c r="W6057" s="46"/>
      <c r="X6057" s="46"/>
      <c r="Y6057" s="46"/>
      <c r="Z6057" s="46"/>
      <c r="AA6057" s="46"/>
    </row>
    <row r="6058" spans="1:27" ht="15" customHeight="1" x14ac:dyDescent="0.2">
      <c r="A6058" s="45"/>
      <c r="B6058" s="78" t="s">
        <v>163</v>
      </c>
      <c r="C6058" s="15">
        <f>V6028</f>
        <v>0</v>
      </c>
      <c r="D6058" s="81">
        <f t="shared" ref="D6058:D6059" si="1234">V6040*C6058</f>
        <v>0</v>
      </c>
      <c r="E6058" s="34">
        <f>W6045*C6058</f>
        <v>0</v>
      </c>
      <c r="F6058" s="45"/>
      <c r="G6058" s="45"/>
      <c r="H6058" s="45"/>
      <c r="I6058" s="44"/>
      <c r="J6058" s="44"/>
      <c r="K6058" s="44"/>
      <c r="L6058" s="46"/>
      <c r="M6058" s="6" t="s">
        <v>164</v>
      </c>
      <c r="N6058" s="55">
        <f t="shared" ref="N6058:N6059" si="1235">P6058*1.42</f>
        <v>1704</v>
      </c>
      <c r="O6058" s="52"/>
      <c r="P6058" s="67">
        <v>1200</v>
      </c>
      <c r="Q6058" s="65"/>
      <c r="R6058" s="46"/>
      <c r="S6058" s="46"/>
      <c r="T6058" s="46"/>
      <c r="U6058" s="46"/>
      <c r="V6058" s="46"/>
      <c r="W6058" s="46"/>
      <c r="X6058" s="46"/>
      <c r="Y6058" s="46"/>
      <c r="Z6058" s="46"/>
      <c r="AA6058" s="46"/>
    </row>
    <row r="6059" spans="1:27" ht="15" customHeight="1" x14ac:dyDescent="0.2">
      <c r="A6059" s="45"/>
      <c r="B6059" s="78" t="s">
        <v>165</v>
      </c>
      <c r="C6059" s="15">
        <f>W6028</f>
        <v>0</v>
      </c>
      <c r="D6059" s="81">
        <f t="shared" si="1234"/>
        <v>0</v>
      </c>
      <c r="E6059" s="34">
        <f>J6108*C6059</f>
        <v>0</v>
      </c>
      <c r="F6059" s="45"/>
      <c r="G6059" s="45"/>
      <c r="H6059" s="45"/>
      <c r="I6059" s="44"/>
      <c r="J6059" s="44"/>
      <c r="K6059" s="44"/>
      <c r="L6059" s="46"/>
      <c r="M6059" s="6" t="s">
        <v>166</v>
      </c>
      <c r="N6059" s="55">
        <f t="shared" si="1235"/>
        <v>1704</v>
      </c>
      <c r="O6059" s="52"/>
      <c r="P6059" s="67">
        <v>1200</v>
      </c>
      <c r="Q6059" s="65"/>
      <c r="R6059" s="46"/>
      <c r="S6059" s="46"/>
      <c r="T6059" s="46"/>
      <c r="U6059" s="46"/>
      <c r="V6059" s="46"/>
      <c r="W6059" s="46"/>
      <c r="X6059" s="46"/>
      <c r="Y6059" s="46"/>
      <c r="Z6059" s="46"/>
      <c r="AA6059" s="46"/>
    </row>
    <row r="6060" spans="1:27" ht="15" customHeight="1" x14ac:dyDescent="0.2">
      <c r="A6060" s="45"/>
      <c r="B6060" s="53" t="s">
        <v>23</v>
      </c>
      <c r="C6060" s="15">
        <f>X6028</f>
        <v>0</v>
      </c>
      <c r="D6060" s="81">
        <f>V6038*C6060</f>
        <v>0</v>
      </c>
      <c r="E6060" s="34">
        <f>W6038*C6060</f>
        <v>0</v>
      </c>
      <c r="F6060" s="45"/>
      <c r="G6060" s="45"/>
      <c r="H6060" s="45"/>
      <c r="I6060" s="44"/>
      <c r="J6060" s="44"/>
      <c r="K6060" s="44"/>
      <c r="L6060" s="46"/>
      <c r="M6060" s="6" t="s">
        <v>167</v>
      </c>
      <c r="N6060" s="55">
        <f>P6060*1.39</f>
        <v>1251</v>
      </c>
      <c r="O6060" s="52"/>
      <c r="P6060" s="67">
        <v>900</v>
      </c>
      <c r="Q6060" s="65"/>
      <c r="R6060" s="46"/>
      <c r="S6060" s="46"/>
      <c r="T6060" s="46"/>
      <c r="U6060" s="46"/>
      <c r="V6060" s="46"/>
      <c r="W6060" s="46"/>
      <c r="X6060" s="46"/>
      <c r="Y6060" s="46"/>
      <c r="Z6060" s="46"/>
      <c r="AA6060" s="46"/>
    </row>
    <row r="6061" spans="1:27" ht="15" customHeight="1" x14ac:dyDescent="0.2">
      <c r="A6061" s="45"/>
      <c r="B6061" s="49" t="s">
        <v>95</v>
      </c>
      <c r="C6061" s="33"/>
      <c r="D6061" s="75">
        <f t="shared" ref="D6061:E6061" si="1236">SUM(D6051:D6060)</f>
        <v>31272</v>
      </c>
      <c r="E6061" s="82">
        <f t="shared" si="1236"/>
        <v>22950</v>
      </c>
      <c r="F6061" s="45"/>
      <c r="G6061" s="45"/>
      <c r="H6061" s="45"/>
      <c r="I6061" s="44"/>
      <c r="J6061" s="44"/>
      <c r="K6061" s="44"/>
      <c r="L6061" s="46"/>
      <c r="M6061" s="6" t="s">
        <v>168</v>
      </c>
      <c r="N6061" s="55">
        <f>P6061*1.42</f>
        <v>852</v>
      </c>
      <c r="O6061" s="52"/>
      <c r="P6061" s="67">
        <v>600</v>
      </c>
      <c r="Q6061" s="65"/>
      <c r="R6061" s="46"/>
      <c r="S6061" s="46"/>
      <c r="T6061" s="46"/>
      <c r="U6061" s="46"/>
      <c r="V6061" s="46"/>
      <c r="W6061" s="46"/>
      <c r="X6061" s="46"/>
      <c r="Y6061" s="46"/>
      <c r="Z6061" s="46"/>
      <c r="AA6061" s="46"/>
    </row>
    <row r="6062" spans="1:27" ht="15" customHeight="1" x14ac:dyDescent="0.2">
      <c r="A6062" s="45"/>
      <c r="B6062" s="53" t="s">
        <v>36</v>
      </c>
      <c r="C6062" s="15">
        <f>AL6028</f>
        <v>4</v>
      </c>
      <c r="D6062" s="83">
        <f>N6057*C6062</f>
        <v>6816</v>
      </c>
      <c r="E6062" s="34">
        <f>P6057*C6062</f>
        <v>4800</v>
      </c>
      <c r="F6062" s="45"/>
      <c r="G6062" s="45"/>
      <c r="H6062" s="45"/>
      <c r="I6062" s="44"/>
      <c r="J6062" s="44"/>
      <c r="K6062" s="44"/>
      <c r="L6062" s="46"/>
      <c r="M6062" s="46"/>
      <c r="N6062" s="46"/>
      <c r="O6062" s="46"/>
      <c r="P6062" s="46"/>
      <c r="Q6062" s="46"/>
      <c r="R6062" s="46"/>
      <c r="S6062" s="46"/>
      <c r="T6062" s="46"/>
      <c r="U6062" s="46"/>
      <c r="V6062" s="46"/>
      <c r="W6062" s="46"/>
      <c r="X6062" s="46"/>
      <c r="Y6062" s="46"/>
      <c r="Z6062" s="46"/>
      <c r="AA6062" s="46"/>
    </row>
    <row r="6063" spans="1:27" ht="15" customHeight="1" x14ac:dyDescent="0.2">
      <c r="A6063" s="45"/>
      <c r="B6063" s="53" t="s">
        <v>35</v>
      </c>
      <c r="C6063" s="15">
        <f>AK6028</f>
        <v>2</v>
      </c>
      <c r="D6063" s="83">
        <f t="shared" ref="D6063:D6065" si="1237">N6059*C6063</f>
        <v>3408</v>
      </c>
      <c r="E6063" s="34">
        <f t="shared" ref="E6063:E6065" si="1238">P6059*C6063</f>
        <v>2400</v>
      </c>
      <c r="F6063" s="45"/>
      <c r="G6063" s="45"/>
      <c r="H6063" s="45"/>
      <c r="L6063" s="24"/>
      <c r="M6063" s="24"/>
      <c r="N6063" s="24"/>
      <c r="O6063" s="24"/>
      <c r="P6063" s="24"/>
      <c r="Q6063" s="24"/>
    </row>
    <row r="6064" spans="1:27" ht="15" customHeight="1" x14ac:dyDescent="0.2">
      <c r="A6064" s="45"/>
      <c r="B6064" s="84" t="s">
        <v>169</v>
      </c>
      <c r="C6064" s="15">
        <f>AM6028</f>
        <v>0</v>
      </c>
      <c r="D6064" s="83">
        <f t="shared" si="1237"/>
        <v>0</v>
      </c>
      <c r="E6064" s="34">
        <f t="shared" si="1238"/>
        <v>0</v>
      </c>
      <c r="F6064" s="85"/>
      <c r="G6064" s="45"/>
      <c r="H6064" s="45"/>
      <c r="L6064" s="24"/>
      <c r="M6064" s="24"/>
      <c r="N6064" s="24"/>
      <c r="O6064" s="24"/>
      <c r="P6064" s="24"/>
      <c r="Q6064" s="24"/>
    </row>
    <row r="6065" spans="1:17" ht="15" customHeight="1" x14ac:dyDescent="0.2">
      <c r="A6065" s="45"/>
      <c r="B6065" s="84" t="s">
        <v>38</v>
      </c>
      <c r="C6065" s="15">
        <f>AN6028</f>
        <v>0</v>
      </c>
      <c r="D6065" s="83">
        <f t="shared" si="1237"/>
        <v>0</v>
      </c>
      <c r="E6065" s="34">
        <f t="shared" si="1238"/>
        <v>0</v>
      </c>
      <c r="F6065" s="45"/>
      <c r="G6065" s="45"/>
      <c r="H6065" s="45"/>
      <c r="L6065" s="24"/>
      <c r="M6065" s="24"/>
      <c r="N6065" s="24"/>
      <c r="O6065" s="24"/>
      <c r="P6065" s="24"/>
      <c r="Q6065" s="24"/>
    </row>
    <row r="6066" spans="1:17" ht="15" customHeight="1" x14ac:dyDescent="0.2">
      <c r="A6066" s="45"/>
      <c r="B6066" s="84" t="s">
        <v>170</v>
      </c>
      <c r="C6066" s="15">
        <f>AO6028</f>
        <v>5</v>
      </c>
      <c r="D6066" s="83">
        <f>N6058*C6066</f>
        <v>8520</v>
      </c>
      <c r="E6066" s="34">
        <f>P6058*C6066</f>
        <v>6000</v>
      </c>
      <c r="F6066" s="45"/>
      <c r="G6066" s="45"/>
      <c r="H6066" s="45"/>
      <c r="L6066" s="24"/>
      <c r="M6066" s="24"/>
      <c r="N6066" s="24"/>
      <c r="O6066" s="24"/>
      <c r="P6066" s="24"/>
      <c r="Q6066" s="24"/>
    </row>
    <row r="6067" spans="1:17" ht="15" customHeight="1" x14ac:dyDescent="0.2">
      <c r="A6067" s="45"/>
      <c r="B6067" s="53" t="s">
        <v>31</v>
      </c>
      <c r="C6067" s="15">
        <f>AF6028</f>
        <v>3</v>
      </c>
      <c r="D6067" s="83">
        <f>N6049*C6067</f>
        <v>20880</v>
      </c>
      <c r="E6067" s="34">
        <f>P6049*C6067</f>
        <v>14400</v>
      </c>
      <c r="F6067" s="45"/>
      <c r="G6067" s="45"/>
      <c r="H6067" s="45"/>
    </row>
    <row r="6068" spans="1:17" ht="15" customHeight="1" x14ac:dyDescent="0.2">
      <c r="A6068" s="45"/>
      <c r="B6068" s="53" t="s">
        <v>171</v>
      </c>
      <c r="C6068" s="15">
        <f>AH6028</f>
        <v>1</v>
      </c>
      <c r="D6068" s="83">
        <f>N6049*C6068</f>
        <v>6960</v>
      </c>
      <c r="E6068" s="34">
        <f>P6049*C6068</f>
        <v>4800</v>
      </c>
      <c r="F6068" s="45"/>
      <c r="G6068" s="45"/>
      <c r="H6068" s="45"/>
      <c r="L6068" s="86" t="s">
        <v>172</v>
      </c>
    </row>
    <row r="6069" spans="1:17" ht="15" customHeight="1" x14ac:dyDescent="0.2">
      <c r="A6069" s="45"/>
      <c r="B6069" s="53" t="s">
        <v>151</v>
      </c>
      <c r="C6069" s="15">
        <f>AG6028</f>
        <v>3</v>
      </c>
      <c r="D6069" s="83">
        <f>N6051*C6069</f>
        <v>20880</v>
      </c>
      <c r="E6069" s="34">
        <f>P6051*C6069</f>
        <v>14400</v>
      </c>
      <c r="F6069" s="45"/>
      <c r="G6069" s="45"/>
      <c r="H6069" s="45"/>
    </row>
    <row r="6070" spans="1:17" ht="15" customHeight="1" x14ac:dyDescent="0.2">
      <c r="A6070" s="45"/>
      <c r="B6070" s="53" t="s">
        <v>173</v>
      </c>
      <c r="C6070" s="15">
        <f>AJ6028</f>
        <v>4</v>
      </c>
      <c r="D6070" s="83">
        <f>N6049*C6070</f>
        <v>27840</v>
      </c>
      <c r="E6070" s="34">
        <f>P6049*C6070</f>
        <v>19200</v>
      </c>
      <c r="F6070" s="45"/>
      <c r="G6070" s="45"/>
      <c r="H6070" s="45"/>
      <c r="L6070" s="86" t="s">
        <v>107</v>
      </c>
    </row>
    <row r="6071" spans="1:17" ht="15" customHeight="1" x14ac:dyDescent="0.2">
      <c r="A6071" s="45"/>
      <c r="B6071" s="53" t="s">
        <v>174</v>
      </c>
      <c r="C6071" s="15">
        <f>AE6028</f>
        <v>0</v>
      </c>
      <c r="D6071" s="83">
        <f>N6053*C6071</f>
        <v>0</v>
      </c>
      <c r="E6071" s="34">
        <f>P6049*C6071</f>
        <v>0</v>
      </c>
      <c r="F6071" s="45"/>
      <c r="G6071" s="45"/>
      <c r="H6071" s="45"/>
    </row>
    <row r="6072" spans="1:17" ht="15" customHeight="1" x14ac:dyDescent="0.2">
      <c r="A6072" s="45"/>
      <c r="B6072" s="87" t="s">
        <v>27</v>
      </c>
      <c r="C6072" s="15">
        <f>AB6028</f>
        <v>33</v>
      </c>
      <c r="D6072" s="83">
        <f t="shared" ref="D6072:D6073" si="1239">N6041*C6072</f>
        <v>55875.6</v>
      </c>
      <c r="E6072" s="34">
        <f t="shared" ref="E6072:E6073" si="1240">P6041*C6072</f>
        <v>39600</v>
      </c>
      <c r="F6072" s="45"/>
      <c r="G6072" s="45"/>
      <c r="H6072" s="45"/>
      <c r="L6072" s="86" t="s">
        <v>175</v>
      </c>
    </row>
    <row r="6073" spans="1:17" ht="15" customHeight="1" x14ac:dyDescent="0.2">
      <c r="A6073" s="45"/>
      <c r="B6073" s="87" t="s">
        <v>28</v>
      </c>
      <c r="C6073" s="15">
        <f>AC6028</f>
        <v>0</v>
      </c>
      <c r="D6073" s="83">
        <f t="shared" si="1239"/>
        <v>0</v>
      </c>
      <c r="E6073" s="34">
        <f t="shared" si="1240"/>
        <v>0</v>
      </c>
      <c r="F6073" s="45"/>
      <c r="G6073" s="45"/>
      <c r="H6073" s="45"/>
      <c r="L6073" s="86" t="s">
        <v>176</v>
      </c>
    </row>
    <row r="6074" spans="1:17" ht="15" customHeight="1" x14ac:dyDescent="0.2">
      <c r="A6074" s="45"/>
      <c r="B6074" s="53" t="s">
        <v>177</v>
      </c>
      <c r="C6074" s="15">
        <f>AD6028</f>
        <v>0</v>
      </c>
      <c r="D6074" s="83">
        <f>N6046*C6074</f>
        <v>0</v>
      </c>
      <c r="E6074" s="34">
        <f>P6046*C6074</f>
        <v>0</v>
      </c>
      <c r="F6074" s="45"/>
      <c r="G6074" s="45"/>
      <c r="H6074" s="45"/>
      <c r="L6074" s="86" t="s">
        <v>178</v>
      </c>
    </row>
    <row r="6075" spans="1:17" ht="15" customHeight="1" x14ac:dyDescent="0.2">
      <c r="A6075" s="45"/>
      <c r="B6075" s="49" t="s">
        <v>94</v>
      </c>
      <c r="C6075" s="33"/>
      <c r="D6075" s="75">
        <f t="shared" ref="D6075:E6075" si="1241">SUM(D6062:D6074)</f>
        <v>151179.6</v>
      </c>
      <c r="E6075" s="82">
        <f t="shared" si="1241"/>
        <v>105600</v>
      </c>
      <c r="F6075" s="41"/>
      <c r="G6075" s="45"/>
      <c r="H6075" s="88"/>
      <c r="L6075" s="86" t="s">
        <v>179</v>
      </c>
    </row>
    <row r="6076" spans="1:17" ht="15" customHeight="1" x14ac:dyDescent="0.2">
      <c r="A6076" s="45"/>
      <c r="B6076" s="78" t="s">
        <v>39</v>
      </c>
      <c r="C6076" s="89">
        <f>AP6028</f>
        <v>0</v>
      </c>
      <c r="D6076" s="83">
        <f>Z6046*C6076</f>
        <v>0</v>
      </c>
      <c r="E6076" s="34">
        <f>AA6046*C6076</f>
        <v>0</v>
      </c>
      <c r="F6076" s="88"/>
      <c r="G6076" s="88"/>
      <c r="H6076" s="88"/>
      <c r="L6076" s="86" t="s">
        <v>180</v>
      </c>
    </row>
    <row r="6077" spans="1:17" ht="15" customHeight="1" x14ac:dyDescent="0.2">
      <c r="A6077" s="45"/>
      <c r="B6077" s="78" t="s">
        <v>40</v>
      </c>
      <c r="C6077" s="90">
        <f>AQ6028</f>
        <v>0</v>
      </c>
      <c r="D6077" s="83">
        <f t="shared" ref="D6077:D6079" si="1242">Z6037*C6077</f>
        <v>0</v>
      </c>
      <c r="E6077" s="34">
        <f>AA6037*C6077</f>
        <v>0</v>
      </c>
      <c r="F6077" s="88"/>
      <c r="G6077" s="88"/>
      <c r="H6077" s="88"/>
      <c r="L6077" s="86" t="s">
        <v>181</v>
      </c>
    </row>
    <row r="6078" spans="1:17" ht="15" customHeight="1" x14ac:dyDescent="0.2">
      <c r="A6078" s="45"/>
      <c r="B6078" s="78" t="s">
        <v>33</v>
      </c>
      <c r="C6078" s="90">
        <f>AR6028</f>
        <v>0</v>
      </c>
      <c r="D6078" s="83">
        <f t="shared" si="1242"/>
        <v>0</v>
      </c>
      <c r="E6078" s="34">
        <f>P6048*C6078</f>
        <v>0</v>
      </c>
      <c r="F6078" s="88"/>
      <c r="G6078" s="88"/>
      <c r="H6078" s="88"/>
    </row>
    <row r="6079" spans="1:17" ht="15" customHeight="1" x14ac:dyDescent="0.2">
      <c r="A6079" s="45"/>
      <c r="B6079" s="78" t="s">
        <v>32</v>
      </c>
      <c r="C6079" s="90">
        <f>AS6028</f>
        <v>0</v>
      </c>
      <c r="D6079" s="83">
        <f t="shared" si="1242"/>
        <v>0</v>
      </c>
      <c r="E6079" s="34">
        <f>AA6038*C6079</f>
        <v>0</v>
      </c>
      <c r="F6079" s="88"/>
      <c r="G6079" s="88"/>
      <c r="H6079" s="88"/>
      <c r="L6079" s="86" t="s">
        <v>140</v>
      </c>
    </row>
    <row r="6080" spans="1:17" ht="15" customHeight="1" x14ac:dyDescent="0.2">
      <c r="A6080" s="45"/>
      <c r="B6080" s="78" t="s">
        <v>41</v>
      </c>
      <c r="C6080" s="90">
        <f>AT6028</f>
        <v>0</v>
      </c>
      <c r="D6080" s="83">
        <f>Z6045*C6080</f>
        <v>0</v>
      </c>
      <c r="E6080" s="34">
        <f>AA6045*C6080</f>
        <v>0</v>
      </c>
      <c r="F6080" s="88"/>
      <c r="G6080" s="88"/>
      <c r="H6080" s="88"/>
    </row>
    <row r="6081" spans="1:26" ht="15" customHeight="1" x14ac:dyDescent="0.2">
      <c r="A6081" s="45"/>
      <c r="B6081" s="78" t="s">
        <v>42</v>
      </c>
      <c r="C6081" s="90">
        <f>AU6028</f>
        <v>0</v>
      </c>
      <c r="D6081" s="83">
        <f>Z6040*C6081</f>
        <v>0</v>
      </c>
      <c r="E6081" s="34">
        <f>AA6040*C6081</f>
        <v>0</v>
      </c>
      <c r="F6081" s="88"/>
      <c r="G6081" s="88"/>
      <c r="H6081" s="88"/>
      <c r="L6081" s="86" t="s">
        <v>182</v>
      </c>
    </row>
    <row r="6082" spans="1:26" ht="15" customHeight="1" x14ac:dyDescent="0.2">
      <c r="A6082" s="45"/>
      <c r="B6082" s="78" t="s">
        <v>43</v>
      </c>
      <c r="C6082" s="90">
        <f>AV6028</f>
        <v>0</v>
      </c>
      <c r="D6082" s="83">
        <f t="shared" ref="D6082:D6084" si="1243">Z6042*C6082</f>
        <v>0</v>
      </c>
      <c r="E6082" s="34">
        <f>AA6042*C6082</f>
        <v>0</v>
      </c>
      <c r="F6082" s="88"/>
      <c r="G6082" s="88"/>
      <c r="H6082" s="88"/>
      <c r="L6082" s="86" t="s">
        <v>183</v>
      </c>
    </row>
    <row r="6083" spans="1:26" ht="15" customHeight="1" x14ac:dyDescent="0.2">
      <c r="A6083" s="45"/>
      <c r="B6083" s="78" t="s">
        <v>44</v>
      </c>
      <c r="C6083" s="90">
        <f>AW6028</f>
        <v>0</v>
      </c>
      <c r="D6083" s="83">
        <f t="shared" si="1243"/>
        <v>0</v>
      </c>
      <c r="E6083" s="34">
        <f>AA6044*C6083</f>
        <v>0</v>
      </c>
      <c r="F6083" s="88"/>
      <c r="G6083" s="88"/>
      <c r="H6083" s="88"/>
      <c r="L6083" s="86" t="s">
        <v>184</v>
      </c>
    </row>
    <row r="6084" spans="1:26" ht="15" customHeight="1" x14ac:dyDescent="0.2">
      <c r="A6084" s="45"/>
      <c r="B6084" s="78" t="s">
        <v>45</v>
      </c>
      <c r="C6084" s="90">
        <f>AX6028</f>
        <v>0</v>
      </c>
      <c r="D6084" s="83">
        <f t="shared" si="1243"/>
        <v>0</v>
      </c>
      <c r="E6084" s="34">
        <f>AA6043*C6084</f>
        <v>0</v>
      </c>
      <c r="F6084" s="88"/>
      <c r="G6084" s="88"/>
      <c r="H6084" s="88"/>
    </row>
    <row r="6085" spans="1:26" ht="15" customHeight="1" x14ac:dyDescent="0.2">
      <c r="A6085" s="45"/>
      <c r="B6085" s="78" t="s">
        <v>46</v>
      </c>
      <c r="C6085" s="90">
        <f>AY6028</f>
        <v>0</v>
      </c>
      <c r="D6085" s="83">
        <f>Z6041*C6085</f>
        <v>0</v>
      </c>
      <c r="E6085" s="34">
        <f>AA6041*C6085</f>
        <v>0</v>
      </c>
      <c r="F6085" s="88"/>
      <c r="G6085" s="88"/>
      <c r="H6085" s="88"/>
      <c r="L6085" s="86" t="s">
        <v>160</v>
      </c>
    </row>
    <row r="6086" spans="1:26" ht="15" customHeight="1" x14ac:dyDescent="0.2">
      <c r="A6086" s="45"/>
      <c r="B6086" s="53"/>
      <c r="C6086" s="89"/>
      <c r="D6086" s="83">
        <f t="shared" ref="D6086:D6087" si="1244">Z6046*C6086</f>
        <v>0</v>
      </c>
      <c r="E6086" s="34">
        <f t="shared" ref="E6086:E6087" si="1245">P6056*C6086</f>
        <v>0</v>
      </c>
      <c r="F6086" s="88"/>
      <c r="G6086" s="88"/>
      <c r="H6086" s="88"/>
    </row>
    <row r="6087" spans="1:26" ht="15" customHeight="1" x14ac:dyDescent="0.2">
      <c r="A6087" s="45"/>
      <c r="B6087" s="53"/>
      <c r="C6087" s="89"/>
      <c r="D6087" s="83">
        <f t="shared" si="1244"/>
        <v>0</v>
      </c>
      <c r="E6087" s="34">
        <f t="shared" si="1245"/>
        <v>0</v>
      </c>
      <c r="F6087" s="88"/>
      <c r="G6087" s="88"/>
      <c r="H6087" s="88"/>
      <c r="L6087" s="86" t="s">
        <v>185</v>
      </c>
    </row>
    <row r="6088" spans="1:26" ht="15" customHeight="1" x14ac:dyDescent="0.2">
      <c r="A6088" s="45"/>
      <c r="B6088" s="91"/>
      <c r="C6088" s="91"/>
      <c r="D6088" s="92">
        <f t="shared" ref="D6088:E6088" si="1246">SUM(D6076:D6087)</f>
        <v>0</v>
      </c>
      <c r="E6088" s="93">
        <f t="shared" si="1246"/>
        <v>0</v>
      </c>
      <c r="F6088" s="41"/>
      <c r="G6088" s="88"/>
      <c r="H6088" s="45"/>
      <c r="L6088" s="86" t="s">
        <v>186</v>
      </c>
    </row>
    <row r="6089" spans="1:26" ht="15" customHeight="1" x14ac:dyDescent="0.2">
      <c r="A6089" s="45"/>
      <c r="B6089" s="33" t="s">
        <v>187</v>
      </c>
      <c r="C6089" s="61"/>
      <c r="D6089" s="94">
        <f>SUM(D6061,D6050,D6075,D6088)</f>
        <v>267808.5</v>
      </c>
      <c r="E6089" s="95">
        <f>SUM(E6088,E6061,E6050,E6075)</f>
        <v>188145</v>
      </c>
      <c r="F6089" s="92">
        <f>SUM(F6088,F6075,F6064,F6050)</f>
        <v>0</v>
      </c>
      <c r="G6089" s="45"/>
      <c r="H6089" s="45"/>
      <c r="L6089" s="86" t="s">
        <v>188</v>
      </c>
    </row>
    <row r="6090" spans="1:26" ht="15" customHeight="1" x14ac:dyDescent="0.2">
      <c r="A6090" s="45"/>
      <c r="B6090" s="45"/>
      <c r="C6090" s="45"/>
      <c r="D6090" s="45"/>
      <c r="E6090" s="45"/>
      <c r="F6090" s="45"/>
      <c r="G6090" s="45"/>
      <c r="H6090" s="45"/>
    </row>
    <row r="6091" spans="1:26" ht="15" customHeight="1" x14ac:dyDescent="0.2">
      <c r="L6091" s="86" t="s">
        <v>189</v>
      </c>
    </row>
    <row r="6093" spans="1:26" ht="15" customHeight="1" x14ac:dyDescent="0.2">
      <c r="L6093" s="86" t="s">
        <v>190</v>
      </c>
    </row>
    <row r="6094" spans="1:26" ht="15" customHeight="1" x14ac:dyDescent="0.2">
      <c r="L6094" s="86" t="s">
        <v>191</v>
      </c>
    </row>
    <row r="6095" spans="1:26" ht="15" customHeight="1" x14ac:dyDescent="0.2">
      <c r="L6095" s="24" t="s">
        <v>192</v>
      </c>
      <c r="M6095" s="24"/>
      <c r="N6095" s="24"/>
      <c r="O6095" s="24"/>
      <c r="P6095" s="24"/>
      <c r="Q6095" s="24"/>
      <c r="R6095" s="24"/>
      <c r="S6095" s="24"/>
    </row>
    <row r="6096" spans="1:26" ht="15" customHeight="1" x14ac:dyDescent="0.2">
      <c r="B6096" s="33"/>
      <c r="C6096" s="96"/>
      <c r="D6096" s="96" t="s">
        <v>193</v>
      </c>
      <c r="E6096" s="96"/>
      <c r="F6096" s="96"/>
      <c r="G6096" s="96"/>
      <c r="H6096" s="33" t="s">
        <v>193</v>
      </c>
      <c r="I6096" s="96"/>
      <c r="J6096" s="96"/>
      <c r="K6096" s="96"/>
      <c r="L6096" s="33" t="s">
        <v>194</v>
      </c>
      <c r="M6096" s="96"/>
      <c r="N6096" s="96"/>
      <c r="O6096" s="96"/>
      <c r="P6096" s="96"/>
      <c r="Q6096" s="96"/>
      <c r="R6096" s="96"/>
      <c r="S6096" s="96"/>
      <c r="T6096" s="96"/>
      <c r="U6096" s="96"/>
      <c r="V6096" s="96"/>
      <c r="W6096" s="96"/>
      <c r="X6096" s="96"/>
      <c r="Y6096" s="96"/>
      <c r="Z6096" s="96"/>
    </row>
    <row r="6097" spans="2:26" ht="15" customHeight="1" x14ac:dyDescent="0.2">
      <c r="B6097" s="33" t="s">
        <v>195</v>
      </c>
      <c r="C6097" s="96" t="s">
        <v>101</v>
      </c>
      <c r="D6097" s="96"/>
      <c r="E6097" s="96"/>
      <c r="F6097" s="96"/>
      <c r="G6097" s="96"/>
      <c r="H6097" s="33"/>
      <c r="I6097" s="96"/>
      <c r="J6097" s="96"/>
      <c r="K6097" s="96"/>
      <c r="L6097" s="33" t="s">
        <v>196</v>
      </c>
      <c r="M6097" s="97">
        <f t="shared" ref="M6097:M6098" si="1247">V6128*1.35</f>
        <v>0</v>
      </c>
      <c r="N6097" s="96"/>
      <c r="O6097" s="96"/>
      <c r="P6097" s="96"/>
      <c r="Q6097" s="96"/>
      <c r="R6097" s="96"/>
      <c r="S6097" s="96"/>
      <c r="T6097" s="96"/>
      <c r="U6097" s="96"/>
      <c r="V6097" s="96"/>
      <c r="W6097" s="96"/>
      <c r="X6097" s="96"/>
      <c r="Y6097" s="96"/>
      <c r="Z6097" s="96"/>
    </row>
    <row r="6098" spans="2:26" ht="15" customHeight="1" x14ac:dyDescent="0.2">
      <c r="B6098" s="33" t="s">
        <v>104</v>
      </c>
      <c r="C6098" s="98">
        <v>651</v>
      </c>
      <c r="D6098" s="96">
        <v>434</v>
      </c>
      <c r="E6098" s="96">
        <f t="shared" ref="E6098:E6101" si="1248">D6098*50%</f>
        <v>217</v>
      </c>
      <c r="F6098" s="96"/>
      <c r="G6098" s="96"/>
      <c r="H6098" s="33" t="s">
        <v>197</v>
      </c>
      <c r="I6098" s="96"/>
      <c r="J6098" s="96"/>
      <c r="K6098" s="96"/>
      <c r="L6098" s="33" t="s">
        <v>198</v>
      </c>
      <c r="M6098" s="97">
        <f t="shared" si="1247"/>
        <v>0</v>
      </c>
      <c r="N6098" s="96"/>
      <c r="O6098" s="96"/>
      <c r="P6098" s="96"/>
      <c r="Q6098" s="96"/>
      <c r="R6098" s="96"/>
      <c r="S6098" s="96"/>
      <c r="T6098" s="96"/>
      <c r="U6098" s="96"/>
      <c r="V6098" s="96"/>
      <c r="W6098" s="96"/>
      <c r="X6098" s="96"/>
      <c r="Y6098" s="96"/>
      <c r="Z6098" s="96"/>
    </row>
    <row r="6099" spans="2:26" ht="15" customHeight="1" x14ac:dyDescent="0.2">
      <c r="B6099" s="33" t="s">
        <v>108</v>
      </c>
      <c r="C6099" s="98">
        <v>651</v>
      </c>
      <c r="D6099" s="96">
        <v>434</v>
      </c>
      <c r="E6099" s="96">
        <f t="shared" si="1248"/>
        <v>217</v>
      </c>
      <c r="F6099" s="96"/>
      <c r="G6099" s="96"/>
      <c r="H6099" s="33" t="s">
        <v>102</v>
      </c>
      <c r="I6099" s="98">
        <v>8000.2</v>
      </c>
      <c r="J6099" s="96">
        <v>6450</v>
      </c>
      <c r="K6099" s="96">
        <v>1935</v>
      </c>
      <c r="L6099" s="33" t="s">
        <v>199</v>
      </c>
      <c r="M6099" s="97">
        <f>V6130*1.4</f>
        <v>0</v>
      </c>
      <c r="N6099" s="96"/>
      <c r="O6099" s="96"/>
      <c r="P6099" s="96"/>
      <c r="Q6099" s="96"/>
      <c r="R6099" s="96"/>
      <c r="S6099" s="96"/>
      <c r="T6099" s="96"/>
      <c r="U6099" s="96"/>
      <c r="V6099" s="96"/>
      <c r="W6099" s="96"/>
      <c r="X6099" s="96"/>
      <c r="Y6099" s="96"/>
      <c r="Z6099" s="96"/>
    </row>
    <row r="6100" spans="2:26" ht="15" customHeight="1" x14ac:dyDescent="0.2">
      <c r="B6100" s="33" t="s">
        <v>111</v>
      </c>
      <c r="C6100" s="98">
        <v>900</v>
      </c>
      <c r="D6100" s="96">
        <v>600</v>
      </c>
      <c r="E6100" s="96">
        <f t="shared" si="1248"/>
        <v>300</v>
      </c>
      <c r="F6100" s="96"/>
      <c r="G6100" s="96"/>
      <c r="H6100" s="33" t="s">
        <v>105</v>
      </c>
      <c r="I6100" s="98">
        <v>8000.2</v>
      </c>
      <c r="J6100" s="96">
        <v>6450</v>
      </c>
      <c r="K6100" s="96">
        <v>1935</v>
      </c>
      <c r="L6100" s="33" t="s">
        <v>200</v>
      </c>
      <c r="M6100" s="97">
        <f t="shared" ref="M6100:M6102" si="1249">V6131*1.35</f>
        <v>0</v>
      </c>
      <c r="N6100" s="96"/>
      <c r="O6100" s="96"/>
      <c r="P6100" s="96"/>
      <c r="Q6100" s="96"/>
      <c r="R6100" s="96"/>
      <c r="S6100" s="96"/>
      <c r="T6100" s="96"/>
      <c r="U6100" s="96"/>
      <c r="V6100" s="96"/>
      <c r="W6100" s="96"/>
      <c r="X6100" s="96"/>
      <c r="Y6100" s="96"/>
      <c r="Z6100" s="96"/>
    </row>
    <row r="6101" spans="2:26" ht="15" customHeight="1" x14ac:dyDescent="0.2">
      <c r="B6101" s="33" t="s">
        <v>113</v>
      </c>
      <c r="C6101" s="98">
        <v>900</v>
      </c>
      <c r="D6101" s="96">
        <v>600</v>
      </c>
      <c r="E6101" s="96">
        <f t="shared" si="1248"/>
        <v>300</v>
      </c>
      <c r="F6101" s="96"/>
      <c r="G6101" s="96"/>
      <c r="H6101" s="33" t="s">
        <v>201</v>
      </c>
      <c r="I6101" s="98">
        <v>4550</v>
      </c>
      <c r="J6101" s="96">
        <v>3500</v>
      </c>
      <c r="K6101" s="96">
        <v>1050</v>
      </c>
      <c r="L6101" s="33" t="s">
        <v>202</v>
      </c>
      <c r="M6101" s="97">
        <f t="shared" si="1249"/>
        <v>0</v>
      </c>
      <c r="N6101" s="96"/>
      <c r="O6101" s="96"/>
      <c r="P6101" s="96"/>
      <c r="Q6101" s="96"/>
      <c r="R6101" s="96"/>
      <c r="S6101" s="96"/>
      <c r="T6101" s="96"/>
      <c r="U6101" s="96"/>
      <c r="V6101" s="96"/>
      <c r="W6101" s="96"/>
      <c r="X6101" s="96"/>
      <c r="Y6101" s="96"/>
      <c r="Z6101" s="96"/>
    </row>
    <row r="6102" spans="2:26" ht="15" customHeight="1" x14ac:dyDescent="0.2">
      <c r="B6102" s="33" t="s">
        <v>117</v>
      </c>
      <c r="C6102" s="98">
        <v>1304.19</v>
      </c>
      <c r="D6102" s="98">
        <v>1011</v>
      </c>
      <c r="E6102" s="96">
        <v>293</v>
      </c>
      <c r="F6102" s="96"/>
      <c r="G6102" s="96"/>
      <c r="H6102" s="33" t="s">
        <v>132</v>
      </c>
      <c r="I6102" s="98">
        <v>7605</v>
      </c>
      <c r="J6102" s="96">
        <v>6450</v>
      </c>
      <c r="K6102" s="96">
        <v>1935</v>
      </c>
      <c r="L6102" s="33" t="s">
        <v>203</v>
      </c>
      <c r="M6102" s="97">
        <f t="shared" si="1249"/>
        <v>0</v>
      </c>
      <c r="N6102" s="96"/>
      <c r="O6102" s="96"/>
      <c r="P6102" s="96"/>
      <c r="Q6102" s="96"/>
      <c r="R6102" s="96"/>
      <c r="S6102" s="96"/>
      <c r="T6102" s="96"/>
      <c r="U6102" s="96"/>
      <c r="V6102" s="96"/>
      <c r="W6102" s="96"/>
      <c r="X6102" s="96"/>
      <c r="Y6102" s="96"/>
      <c r="Z6102" s="96"/>
    </row>
    <row r="6103" spans="2:26" ht="15" customHeight="1" x14ac:dyDescent="0.2">
      <c r="B6103" s="33" t="s">
        <v>121</v>
      </c>
      <c r="C6103" s="98">
        <v>1006.5</v>
      </c>
      <c r="D6103" s="96">
        <v>677</v>
      </c>
      <c r="E6103" s="96">
        <f>D6103*50%</f>
        <v>338.5</v>
      </c>
      <c r="F6103" s="96"/>
      <c r="G6103" s="96"/>
      <c r="H6103" s="33" t="s">
        <v>137</v>
      </c>
      <c r="I6103" s="98">
        <v>5751.2</v>
      </c>
      <c r="J6103" s="96">
        <v>4625</v>
      </c>
      <c r="K6103" s="96">
        <v>1387.5</v>
      </c>
      <c r="L6103" s="33"/>
      <c r="M6103" s="96"/>
      <c r="N6103" s="96"/>
      <c r="O6103" s="96"/>
      <c r="P6103" s="96"/>
      <c r="Q6103" s="96"/>
      <c r="R6103" s="96"/>
      <c r="S6103" s="96"/>
      <c r="T6103" s="96"/>
      <c r="U6103" s="96"/>
      <c r="V6103" s="96"/>
      <c r="W6103" s="96"/>
      <c r="X6103" s="96"/>
      <c r="Y6103" s="96"/>
      <c r="Z6103" s="96"/>
    </row>
    <row r="6104" spans="2:26" ht="15" customHeight="1" x14ac:dyDescent="0.2">
      <c r="B6104" s="33" t="s">
        <v>126</v>
      </c>
      <c r="C6104" s="98">
        <v>1050.32</v>
      </c>
      <c r="D6104" s="96">
        <v>691</v>
      </c>
      <c r="E6104" s="96">
        <v>359</v>
      </c>
      <c r="F6104" s="96"/>
      <c r="G6104" s="96"/>
      <c r="H6104" s="33" t="s">
        <v>142</v>
      </c>
      <c r="I6104" s="98">
        <v>8000.2</v>
      </c>
      <c r="J6104" s="96">
        <v>6450</v>
      </c>
      <c r="K6104" s="96">
        <v>1935</v>
      </c>
      <c r="L6104" s="33"/>
      <c r="M6104" s="96"/>
      <c r="N6104" s="96"/>
      <c r="O6104" s="96"/>
      <c r="P6104" s="96"/>
      <c r="Q6104" s="96"/>
      <c r="R6104" s="96"/>
      <c r="S6104" s="96"/>
      <c r="T6104" s="96"/>
      <c r="U6104" s="96"/>
      <c r="V6104" s="96"/>
      <c r="W6104" s="96"/>
      <c r="X6104" s="96"/>
      <c r="Y6104" s="96"/>
      <c r="Z6104" s="96"/>
    </row>
    <row r="6105" spans="2:26" ht="15" customHeight="1" x14ac:dyDescent="0.2">
      <c r="B6105" s="33" t="s">
        <v>141</v>
      </c>
      <c r="C6105" s="98">
        <v>1850.8</v>
      </c>
      <c r="D6105" s="96">
        <v>1322</v>
      </c>
      <c r="E6105" s="96">
        <v>529</v>
      </c>
      <c r="F6105" s="96"/>
      <c r="G6105" s="96"/>
      <c r="H6105" s="33" t="s">
        <v>145</v>
      </c>
      <c r="I6105" s="98">
        <v>8000.2</v>
      </c>
      <c r="J6105" s="96">
        <v>6450</v>
      </c>
      <c r="K6105" s="96">
        <v>1935</v>
      </c>
      <c r="L6105" s="33"/>
      <c r="M6105" s="96"/>
      <c r="N6105" s="96"/>
      <c r="O6105" s="96"/>
      <c r="P6105" s="96"/>
      <c r="Q6105" s="96"/>
      <c r="R6105" s="96"/>
      <c r="S6105" s="96"/>
      <c r="T6105" s="96"/>
      <c r="U6105" s="96"/>
      <c r="V6105" s="96"/>
      <c r="W6105" s="96"/>
      <c r="X6105" s="96"/>
      <c r="Y6105" s="96"/>
      <c r="Z6105" s="96"/>
    </row>
    <row r="6106" spans="2:26" ht="15" customHeight="1" x14ac:dyDescent="0.2">
      <c r="B6106" s="33" t="s">
        <v>144</v>
      </c>
      <c r="C6106" s="98">
        <v>3005.85</v>
      </c>
      <c r="D6106" s="96">
        <v>2078</v>
      </c>
      <c r="E6106" s="96">
        <v>933</v>
      </c>
      <c r="F6106" s="96"/>
      <c r="G6106" s="96"/>
      <c r="H6106" s="33"/>
      <c r="I6106" s="96"/>
      <c r="J6106" s="96"/>
      <c r="K6106" s="96"/>
      <c r="L6106" s="33"/>
      <c r="M6106" s="96"/>
      <c r="N6106" s="96"/>
      <c r="O6106" s="96"/>
      <c r="P6106" s="96"/>
      <c r="Q6106" s="96"/>
      <c r="R6106" s="96"/>
      <c r="S6106" s="96"/>
      <c r="T6106" s="96"/>
      <c r="U6106" s="96"/>
      <c r="V6106" s="96"/>
      <c r="W6106" s="96"/>
      <c r="X6106" s="96"/>
      <c r="Y6106" s="96"/>
      <c r="Z6106" s="96"/>
    </row>
    <row r="6107" spans="2:26" ht="15" customHeight="1" x14ac:dyDescent="0.2">
      <c r="B6107" s="33" t="s">
        <v>147</v>
      </c>
      <c r="C6107" s="98">
        <v>5500.6</v>
      </c>
      <c r="D6107" s="96">
        <v>3929</v>
      </c>
      <c r="E6107" s="96">
        <v>1572</v>
      </c>
      <c r="F6107" s="96"/>
      <c r="G6107" s="96"/>
      <c r="H6107" s="33"/>
      <c r="I6107" s="96"/>
      <c r="J6107" s="96"/>
      <c r="K6107" s="96"/>
      <c r="L6107" s="33"/>
      <c r="M6107" s="96"/>
      <c r="N6107" s="96"/>
      <c r="O6107" s="96"/>
      <c r="P6107" s="96"/>
      <c r="Q6107" s="96"/>
      <c r="R6107" s="96"/>
      <c r="S6107" s="96"/>
      <c r="T6107" s="96"/>
      <c r="U6107" s="96"/>
      <c r="V6107" s="96"/>
      <c r="W6107" s="96"/>
      <c r="X6107" s="96"/>
      <c r="Y6107" s="96"/>
      <c r="Z6107" s="96"/>
    </row>
    <row r="6108" spans="2:26" ht="15" customHeight="1" x14ac:dyDescent="0.2">
      <c r="B6108" s="33" t="s">
        <v>150</v>
      </c>
      <c r="C6108" s="98">
        <v>6202</v>
      </c>
      <c r="D6108" s="96">
        <v>4430</v>
      </c>
      <c r="E6108" s="96">
        <v>1772</v>
      </c>
      <c r="F6108" s="96"/>
      <c r="G6108" s="96"/>
      <c r="H6108" s="33"/>
      <c r="I6108" s="96"/>
      <c r="J6108" s="96"/>
      <c r="K6108" s="96"/>
      <c r="L6108" s="33"/>
      <c r="M6108" s="96"/>
      <c r="N6108" s="96"/>
      <c r="O6108" s="96"/>
      <c r="P6108" s="96"/>
      <c r="Q6108" s="96"/>
      <c r="R6108" s="96"/>
      <c r="S6108" s="96"/>
      <c r="T6108" s="96"/>
      <c r="U6108" s="96"/>
      <c r="V6108" s="96"/>
      <c r="W6108" s="96"/>
      <c r="X6108" s="96"/>
      <c r="Y6108" s="96"/>
      <c r="Z6108" s="96"/>
    </row>
    <row r="6109" spans="2:26" ht="15" customHeight="1" x14ac:dyDescent="0.2">
      <c r="B6109" s="33" t="s">
        <v>152</v>
      </c>
      <c r="C6109" s="98">
        <v>6202</v>
      </c>
      <c r="D6109" s="96">
        <v>4430</v>
      </c>
      <c r="E6109" s="96">
        <v>1772</v>
      </c>
      <c r="F6109" s="96"/>
      <c r="G6109" s="96"/>
      <c r="H6109" s="33"/>
      <c r="I6109" s="96"/>
      <c r="J6109" s="96"/>
      <c r="K6109" s="96"/>
      <c r="L6109" s="33"/>
      <c r="M6109" s="96"/>
      <c r="N6109" s="96"/>
      <c r="O6109" s="96"/>
      <c r="P6109" s="96"/>
      <c r="Q6109" s="96"/>
      <c r="R6109" s="96"/>
      <c r="S6109" s="96"/>
      <c r="T6109" s="96"/>
      <c r="U6109" s="96"/>
      <c r="V6109" s="96"/>
      <c r="W6109" s="96"/>
      <c r="X6109" s="96"/>
      <c r="Y6109" s="96"/>
      <c r="Z6109" s="96"/>
    </row>
    <row r="6110" spans="2:26" ht="15" customHeight="1" x14ac:dyDescent="0.2">
      <c r="B6110" s="33" t="s">
        <v>155</v>
      </c>
      <c r="C6110" s="98">
        <v>7301</v>
      </c>
      <c r="D6110" s="96">
        <v>5770</v>
      </c>
      <c r="E6110" s="96">
        <v>2086</v>
      </c>
      <c r="F6110" s="96"/>
      <c r="G6110" s="96"/>
      <c r="H6110" s="33"/>
      <c r="I6110" s="96"/>
      <c r="J6110" s="96"/>
      <c r="K6110" s="96"/>
      <c r="L6110" s="33"/>
      <c r="M6110" s="96"/>
      <c r="N6110" s="96"/>
      <c r="O6110" s="96"/>
      <c r="P6110" s="96"/>
      <c r="Q6110" s="96"/>
      <c r="R6110" s="96"/>
      <c r="S6110" s="96"/>
      <c r="T6110" s="96"/>
      <c r="U6110" s="96"/>
      <c r="V6110" s="96"/>
      <c r="W6110" s="96"/>
      <c r="X6110" s="96"/>
      <c r="Y6110" s="96"/>
      <c r="Z6110" s="96"/>
    </row>
    <row r="6111" spans="2:26" ht="15" customHeight="1" x14ac:dyDescent="0.2">
      <c r="B6111" s="33" t="s">
        <v>157</v>
      </c>
      <c r="C6111" s="98">
        <v>3800</v>
      </c>
      <c r="D6111" s="96">
        <v>3600</v>
      </c>
      <c r="E6111" s="96">
        <v>894</v>
      </c>
      <c r="F6111" s="96"/>
      <c r="G6111" s="96"/>
      <c r="H6111" s="33"/>
      <c r="I6111" s="96"/>
      <c r="J6111" s="96"/>
      <c r="K6111" s="96"/>
      <c r="L6111" s="33"/>
      <c r="M6111" s="96"/>
      <c r="N6111" s="96"/>
      <c r="O6111" s="96"/>
      <c r="P6111" s="96"/>
      <c r="Q6111" s="96"/>
      <c r="R6111" s="96"/>
      <c r="S6111" s="96"/>
      <c r="T6111" s="96"/>
      <c r="U6111" s="96"/>
      <c r="V6111" s="96"/>
      <c r="W6111" s="96"/>
      <c r="X6111" s="96"/>
      <c r="Y6111" s="96"/>
      <c r="Z6111" s="96"/>
    </row>
    <row r="6116" spans="2:53" s="305" customFormat="1" ht="40.5" customHeight="1" x14ac:dyDescent="0.2">
      <c r="B6116" s="305" t="s">
        <v>341</v>
      </c>
    </row>
    <row r="6118" spans="2:53" ht="15" customHeight="1" x14ac:dyDescent="0.2">
      <c r="B6118" s="1" t="s">
        <v>0</v>
      </c>
      <c r="C6118" s="1" t="s">
        <v>1</v>
      </c>
      <c r="D6118" s="2" t="s">
        <v>2</v>
      </c>
      <c r="E6118" s="2" t="s">
        <v>3</v>
      </c>
      <c r="F6118" s="2" t="s">
        <v>4</v>
      </c>
      <c r="G6118" s="2" t="s">
        <v>5</v>
      </c>
      <c r="H6118" s="2" t="s">
        <v>6</v>
      </c>
      <c r="I6118" s="2" t="s">
        <v>7</v>
      </c>
      <c r="J6118" s="2" t="s">
        <v>8</v>
      </c>
      <c r="K6118" s="2" t="s">
        <v>9</v>
      </c>
      <c r="L6118" s="2" t="s">
        <v>10</v>
      </c>
      <c r="M6118" s="2" t="s">
        <v>11</v>
      </c>
      <c r="N6118" s="2" t="s">
        <v>12</v>
      </c>
      <c r="O6118" s="2" t="s">
        <v>13</v>
      </c>
      <c r="P6118" s="2" t="s">
        <v>14</v>
      </c>
      <c r="Q6118" s="1" t="s">
        <v>15</v>
      </c>
      <c r="R6118" s="1" t="s">
        <v>16</v>
      </c>
      <c r="S6118" s="3" t="s">
        <v>17</v>
      </c>
      <c r="T6118" s="3" t="s">
        <v>18</v>
      </c>
      <c r="U6118" s="3" t="s">
        <v>19</v>
      </c>
      <c r="V6118" s="4" t="s">
        <v>20</v>
      </c>
      <c r="W6118" s="3" t="s">
        <v>21</v>
      </c>
      <c r="X6118" s="3" t="s">
        <v>22</v>
      </c>
      <c r="Y6118" s="4" t="s">
        <v>23</v>
      </c>
      <c r="Z6118" s="5" t="s">
        <v>24</v>
      </c>
      <c r="AA6118" s="5" t="s">
        <v>25</v>
      </c>
      <c r="AB6118" s="5" t="s">
        <v>26</v>
      </c>
      <c r="AC6118" s="6" t="s">
        <v>27</v>
      </c>
      <c r="AD6118" s="6" t="s">
        <v>28</v>
      </c>
      <c r="AE6118" s="7" t="s">
        <v>29</v>
      </c>
      <c r="AF6118" s="6" t="s">
        <v>30</v>
      </c>
      <c r="AG6118" s="8" t="s">
        <v>31</v>
      </c>
      <c r="AH6118" s="8" t="s">
        <v>32</v>
      </c>
      <c r="AI6118" s="8" t="s">
        <v>33</v>
      </c>
      <c r="AJ6118" s="8"/>
      <c r="AK6118" s="8" t="s">
        <v>34</v>
      </c>
      <c r="AL6118" s="8" t="s">
        <v>35</v>
      </c>
      <c r="AM6118" s="8" t="s">
        <v>36</v>
      </c>
      <c r="AN6118" s="8" t="s">
        <v>37</v>
      </c>
      <c r="AO6118" s="8" t="s">
        <v>38</v>
      </c>
      <c r="AP6118" s="8"/>
      <c r="AQ6118" s="9" t="s">
        <v>39</v>
      </c>
      <c r="AR6118" s="9" t="s">
        <v>40</v>
      </c>
      <c r="AS6118" s="9" t="s">
        <v>33</v>
      </c>
      <c r="AT6118" s="9" t="s">
        <v>32</v>
      </c>
      <c r="AU6118" s="9" t="s">
        <v>41</v>
      </c>
      <c r="AV6118" s="9" t="s">
        <v>42</v>
      </c>
      <c r="AW6118" s="9" t="s">
        <v>43</v>
      </c>
      <c r="AX6118" s="9" t="s">
        <v>44</v>
      </c>
      <c r="AY6118" s="9" t="s">
        <v>45</v>
      </c>
      <c r="AZ6118" s="9" t="s">
        <v>46</v>
      </c>
      <c r="BA6118" s="10"/>
    </row>
    <row r="6119" spans="2:53" ht="15" customHeight="1" x14ac:dyDescent="0.2">
      <c r="B6119" s="11"/>
      <c r="C6119" s="11">
        <v>1</v>
      </c>
      <c r="D6119" s="11" t="s">
        <v>47</v>
      </c>
      <c r="E6119" s="11"/>
      <c r="F6119" s="11"/>
      <c r="G6119" s="11"/>
      <c r="H6119" s="11"/>
      <c r="I6119" s="11"/>
      <c r="J6119" s="11"/>
      <c r="K6119" s="11"/>
      <c r="L6119" s="11"/>
      <c r="M6119" s="11"/>
      <c r="N6119" s="11"/>
      <c r="O6119" s="11"/>
      <c r="P6119" s="11"/>
      <c r="Q6119" s="11"/>
      <c r="R6119" s="11"/>
      <c r="S6119" s="11"/>
      <c r="T6119" s="11"/>
      <c r="U6119" s="11"/>
      <c r="V6119" s="11"/>
      <c r="W6119" s="11"/>
      <c r="X6119" s="11"/>
      <c r="Y6119" s="11"/>
      <c r="Z6119" s="11"/>
      <c r="AA6119" s="11"/>
      <c r="AB6119" s="11"/>
      <c r="AC6119" s="11"/>
      <c r="AD6119" s="11"/>
      <c r="AE6119" s="11"/>
      <c r="AF6119" s="11"/>
      <c r="AG6119" s="11"/>
      <c r="AH6119" s="11"/>
      <c r="AI6119" s="11"/>
      <c r="AJ6119" s="11"/>
      <c r="AK6119" s="11"/>
      <c r="AL6119" s="11"/>
      <c r="AM6119" s="11"/>
      <c r="AN6119" s="11"/>
      <c r="AO6119" s="11"/>
      <c r="AP6119" s="11"/>
      <c r="AQ6119" s="11"/>
      <c r="AR6119" s="11"/>
      <c r="AS6119" s="11"/>
      <c r="AT6119" s="11"/>
      <c r="AU6119" s="11"/>
      <c r="AV6119" s="11"/>
      <c r="AW6119" s="11"/>
      <c r="AX6119" s="11"/>
      <c r="AY6119" s="11"/>
      <c r="AZ6119" s="11"/>
      <c r="BA6119" s="12"/>
    </row>
    <row r="6120" spans="2:53" ht="15" customHeight="1" x14ac:dyDescent="0.2">
      <c r="B6120" s="1"/>
      <c r="C6120" s="1"/>
      <c r="D6120" s="13"/>
      <c r="E6120" s="14"/>
      <c r="F6120" s="14"/>
      <c r="G6120" s="14"/>
      <c r="H6120" s="14"/>
      <c r="I6120" s="14"/>
      <c r="J6120" s="14"/>
      <c r="K6120" s="14"/>
      <c r="L6120" s="14"/>
      <c r="M6120" s="14"/>
      <c r="N6120" s="14"/>
      <c r="O6120" s="14"/>
      <c r="P6120" s="14"/>
      <c r="Q6120" s="14"/>
      <c r="R6120" s="14"/>
      <c r="S6120" s="4"/>
      <c r="T6120" s="4"/>
      <c r="U6120" s="4"/>
      <c r="V6120" s="4"/>
      <c r="W6120" s="4"/>
      <c r="X6120" s="4"/>
      <c r="Y6120" s="4"/>
      <c r="Z6120" s="4"/>
      <c r="AA6120" s="4"/>
      <c r="AB6120" s="4"/>
      <c r="AC6120" s="8"/>
      <c r="AD6120" s="8"/>
      <c r="AE6120" s="8"/>
      <c r="AF6120" s="8"/>
      <c r="AG6120" s="8"/>
      <c r="AH6120" s="8"/>
      <c r="AI6120" s="8"/>
      <c r="AJ6120" s="8"/>
      <c r="AK6120" s="8"/>
      <c r="AL6120" s="8"/>
      <c r="AM6120" s="8"/>
      <c r="AN6120" s="8"/>
      <c r="AO6120" s="8"/>
      <c r="AP6120" s="8"/>
      <c r="AQ6120" s="15"/>
      <c r="AR6120" s="15"/>
      <c r="AS6120" s="15"/>
      <c r="AT6120" s="15"/>
      <c r="AU6120" s="15"/>
      <c r="AV6120" s="15"/>
      <c r="AW6120" s="15"/>
      <c r="AX6120" s="15"/>
      <c r="AY6120" s="15"/>
      <c r="AZ6120" s="15"/>
      <c r="BA6120" s="10"/>
    </row>
    <row r="6121" spans="2:53" ht="15" customHeight="1" x14ac:dyDescent="0.2">
      <c r="B6121" s="1"/>
      <c r="C6121" s="16">
        <v>1</v>
      </c>
      <c r="D6121" s="310"/>
      <c r="E6121" s="18"/>
      <c r="F6121" s="14"/>
      <c r="G6121" s="14"/>
      <c r="H6121" s="14"/>
      <c r="I6121" s="14"/>
      <c r="J6121" s="14"/>
      <c r="K6121" s="14"/>
      <c r="L6121" s="14"/>
      <c r="M6121" s="14"/>
      <c r="N6121" s="14"/>
      <c r="O6121" s="14"/>
      <c r="P6121" s="14"/>
      <c r="Q6121" s="14"/>
      <c r="R6121" s="14"/>
      <c r="S6121" s="4"/>
      <c r="T6121" s="4"/>
      <c r="U6121" s="4"/>
      <c r="V6121" s="4"/>
      <c r="W6121" s="4"/>
      <c r="X6121" s="4"/>
      <c r="Y6121" s="4"/>
      <c r="Z6121" s="4"/>
      <c r="AA6121" s="4"/>
      <c r="AB6121" s="4"/>
      <c r="AC6121" s="8"/>
      <c r="AD6121" s="8"/>
      <c r="AE6121" s="8"/>
      <c r="AF6121" s="8"/>
      <c r="AG6121" s="8"/>
      <c r="AH6121" s="8"/>
      <c r="AI6121" s="8"/>
      <c r="AJ6121" s="8"/>
      <c r="AK6121" s="8"/>
      <c r="AL6121" s="8"/>
      <c r="AM6121" s="8"/>
      <c r="AN6121" s="8"/>
      <c r="AO6121" s="8"/>
      <c r="AP6121" s="8"/>
      <c r="AQ6121" s="15"/>
      <c r="AR6121" s="15"/>
      <c r="AS6121" s="15"/>
      <c r="AT6121" s="15"/>
      <c r="AU6121" s="15"/>
      <c r="AV6121" s="15"/>
      <c r="AW6121" s="15"/>
      <c r="AX6121" s="15"/>
      <c r="AY6121" s="15"/>
      <c r="AZ6121" s="15"/>
      <c r="BA6121" s="10"/>
    </row>
    <row r="6122" spans="2:53" ht="15" customHeight="1" x14ac:dyDescent="0.2">
      <c r="B6122" s="19"/>
      <c r="C6122" s="20"/>
      <c r="D6122" s="292"/>
      <c r="E6122" s="18"/>
      <c r="F6122" s="14"/>
      <c r="G6122" s="14"/>
      <c r="H6122" s="14"/>
      <c r="I6122" s="14"/>
      <c r="J6122" s="14"/>
      <c r="K6122" s="14"/>
      <c r="L6122" s="14"/>
      <c r="M6122" s="14"/>
      <c r="N6122" s="14"/>
      <c r="O6122" s="14"/>
      <c r="P6122" s="14"/>
      <c r="Q6122" s="14"/>
      <c r="R6122" s="14"/>
      <c r="S6122" s="4"/>
      <c r="T6122" s="4"/>
      <c r="U6122" s="4"/>
      <c r="V6122" s="4"/>
      <c r="W6122" s="4"/>
      <c r="X6122" s="4"/>
      <c r="Y6122" s="4"/>
      <c r="Z6122" s="4"/>
      <c r="AA6122" s="4"/>
      <c r="AB6122" s="4"/>
      <c r="AC6122" s="8"/>
      <c r="AD6122" s="8"/>
      <c r="AE6122" s="8"/>
      <c r="AF6122" s="8"/>
      <c r="AG6122" s="8"/>
      <c r="AH6122" s="8"/>
      <c r="AI6122" s="8"/>
      <c r="AJ6122" s="8"/>
      <c r="AK6122" s="8"/>
      <c r="AL6122" s="8"/>
      <c r="AM6122" s="8"/>
      <c r="AN6122" s="8"/>
      <c r="AO6122" s="8"/>
      <c r="AP6122" s="8"/>
      <c r="AQ6122" s="15"/>
      <c r="AR6122" s="15"/>
      <c r="AS6122" s="15"/>
      <c r="AT6122" s="15"/>
      <c r="AU6122" s="15"/>
      <c r="AV6122" s="15"/>
      <c r="AW6122" s="15"/>
      <c r="AX6122" s="15"/>
      <c r="AY6122" s="15"/>
      <c r="AZ6122" s="15"/>
    </row>
    <row r="6123" spans="2:53" ht="15" customHeight="1" x14ac:dyDescent="0.2">
      <c r="B6123" s="1"/>
      <c r="C6123" s="16">
        <v>3</v>
      </c>
      <c r="D6123" s="293" t="s">
        <v>54</v>
      </c>
      <c r="E6123" s="18"/>
      <c r="F6123" s="14"/>
      <c r="G6123" s="14"/>
      <c r="H6123" s="14"/>
      <c r="I6123" s="14"/>
      <c r="J6123" s="14"/>
      <c r="K6123" s="14"/>
      <c r="L6123" s="14"/>
      <c r="M6123" s="14"/>
      <c r="N6123" s="14"/>
      <c r="O6123" s="14"/>
      <c r="P6123" s="14"/>
      <c r="Q6123" s="14"/>
      <c r="R6123" s="14"/>
      <c r="S6123" s="4"/>
      <c r="T6123" s="4"/>
      <c r="U6123" s="4"/>
      <c r="V6123" s="4"/>
      <c r="W6123" s="4"/>
      <c r="X6123" s="4"/>
      <c r="Y6123" s="4"/>
      <c r="Z6123" s="4"/>
      <c r="AA6123" s="4"/>
      <c r="AB6123" s="4"/>
      <c r="AC6123" s="8">
        <v>3</v>
      </c>
      <c r="AD6123" s="8"/>
      <c r="AE6123" s="8"/>
      <c r="AF6123" s="8"/>
      <c r="AG6123" s="8"/>
      <c r="AH6123" s="8"/>
      <c r="AI6123" s="8"/>
      <c r="AJ6123" s="8"/>
      <c r="AK6123" s="8"/>
      <c r="AL6123" s="8"/>
      <c r="AM6123" s="8"/>
      <c r="AN6123" s="8"/>
      <c r="AO6123" s="8"/>
      <c r="AP6123" s="8"/>
      <c r="AQ6123" s="15"/>
      <c r="AR6123" s="15"/>
      <c r="AS6123" s="15"/>
      <c r="AT6123" s="15"/>
      <c r="AU6123" s="15"/>
      <c r="AV6123" s="15"/>
      <c r="AW6123" s="15"/>
      <c r="AX6123" s="15"/>
      <c r="AY6123" s="15"/>
      <c r="AZ6123" s="15"/>
      <c r="BA6123" s="10"/>
    </row>
    <row r="6124" spans="2:53" ht="15" customHeight="1" x14ac:dyDescent="0.2">
      <c r="B6124" s="1"/>
      <c r="C6124" s="16">
        <v>4</v>
      </c>
      <c r="D6124" s="293" t="s">
        <v>557</v>
      </c>
      <c r="E6124" s="18"/>
      <c r="F6124" s="14"/>
      <c r="G6124" s="14"/>
      <c r="H6124" s="14"/>
      <c r="I6124" s="14"/>
      <c r="J6124" s="14"/>
      <c r="K6124" s="14"/>
      <c r="L6124" s="14">
        <v>1</v>
      </c>
      <c r="M6124" s="14"/>
      <c r="N6124" s="14"/>
      <c r="O6124" s="14"/>
      <c r="P6124" s="14"/>
      <c r="Q6124" s="14"/>
      <c r="R6124" s="14"/>
      <c r="S6124" s="4"/>
      <c r="T6124" s="4"/>
      <c r="U6124" s="4"/>
      <c r="V6124" s="4"/>
      <c r="W6124" s="4"/>
      <c r="X6124" s="4"/>
      <c r="Y6124" s="4"/>
      <c r="Z6124" s="4"/>
      <c r="AA6124" s="4"/>
      <c r="AB6124" s="4"/>
      <c r="AC6124" s="8"/>
      <c r="AD6124" s="8"/>
      <c r="AE6124" s="8"/>
      <c r="AF6124" s="8"/>
      <c r="AG6124" s="8"/>
      <c r="AH6124" s="8"/>
      <c r="AI6124" s="8"/>
      <c r="AJ6124" s="8"/>
      <c r="AK6124" s="8"/>
      <c r="AL6124" s="8"/>
      <c r="AM6124" s="8"/>
      <c r="AN6124" s="8"/>
      <c r="AO6124" s="8"/>
      <c r="AP6124" s="8"/>
      <c r="AQ6124" s="15"/>
      <c r="AR6124" s="15"/>
      <c r="AS6124" s="15"/>
      <c r="AT6124" s="15"/>
      <c r="AU6124" s="15"/>
      <c r="AV6124" s="15"/>
      <c r="AW6124" s="15"/>
      <c r="AX6124" s="15"/>
      <c r="AY6124" s="15"/>
      <c r="AZ6124" s="15"/>
      <c r="BA6124" s="10"/>
    </row>
    <row r="6125" spans="2:53" ht="15" customHeight="1" x14ac:dyDescent="0.2">
      <c r="B6125" s="1"/>
      <c r="C6125" s="21">
        <v>5</v>
      </c>
      <c r="D6125" s="303" t="s">
        <v>572</v>
      </c>
      <c r="E6125" s="18"/>
      <c r="F6125" s="14"/>
      <c r="G6125" s="14"/>
      <c r="H6125" s="14"/>
      <c r="I6125" s="14"/>
      <c r="J6125" s="14"/>
      <c r="K6125" s="14"/>
      <c r="L6125" s="14"/>
      <c r="M6125" s="14"/>
      <c r="N6125" s="14"/>
      <c r="O6125" s="14"/>
      <c r="P6125" s="14"/>
      <c r="Q6125" s="14"/>
      <c r="R6125" s="14"/>
      <c r="S6125" s="4"/>
      <c r="T6125" s="4"/>
      <c r="U6125" s="4"/>
      <c r="V6125" s="4"/>
      <c r="W6125" s="4"/>
      <c r="X6125" s="4"/>
      <c r="Y6125" s="4"/>
      <c r="Z6125" s="4"/>
      <c r="AA6125" s="4"/>
      <c r="AB6125" s="4"/>
      <c r="AC6125" s="8"/>
      <c r="AD6125" s="8"/>
      <c r="AE6125" s="8"/>
      <c r="AF6125" s="8"/>
      <c r="AG6125" s="8"/>
      <c r="AH6125" s="8"/>
      <c r="AI6125" s="8"/>
      <c r="AJ6125" s="8"/>
      <c r="AK6125" s="8"/>
      <c r="AL6125" s="8"/>
      <c r="AM6125" s="8"/>
      <c r="AN6125" s="8"/>
      <c r="AO6125" s="8"/>
      <c r="AP6125" s="8"/>
      <c r="AQ6125" s="15"/>
      <c r="AR6125" s="15"/>
      <c r="AS6125" s="15"/>
      <c r="AT6125" s="15"/>
      <c r="AU6125" s="15"/>
      <c r="AV6125" s="15"/>
      <c r="AW6125" s="15"/>
      <c r="AX6125" s="15"/>
      <c r="AY6125" s="15"/>
      <c r="AZ6125" s="15"/>
      <c r="BA6125" s="10"/>
    </row>
    <row r="6126" spans="2:53" ht="15" customHeight="1" x14ac:dyDescent="0.2">
      <c r="B6126" s="22"/>
      <c r="C6126" s="23">
        <v>6</v>
      </c>
      <c r="D6126" s="293" t="s">
        <v>573</v>
      </c>
      <c r="E6126" s="18">
        <v>12</v>
      </c>
      <c r="F6126" s="14">
        <v>12</v>
      </c>
      <c r="G6126" s="14"/>
      <c r="H6126" s="14"/>
      <c r="I6126" s="14"/>
      <c r="J6126" s="14"/>
      <c r="K6126" s="14"/>
      <c r="L6126" s="14"/>
      <c r="M6126" s="14"/>
      <c r="N6126" s="14"/>
      <c r="O6126" s="14"/>
      <c r="P6126" s="14"/>
      <c r="Q6126" s="14"/>
      <c r="R6126" s="14"/>
      <c r="S6126" s="4"/>
      <c r="T6126" s="4"/>
      <c r="U6126" s="4"/>
      <c r="V6126" s="4"/>
      <c r="W6126" s="4"/>
      <c r="X6126" s="4"/>
      <c r="Y6126" s="4"/>
      <c r="Z6126" s="4"/>
      <c r="AA6126" s="4"/>
      <c r="AB6126" s="4"/>
      <c r="AC6126" s="8"/>
      <c r="AD6126" s="8"/>
      <c r="AE6126" s="8"/>
      <c r="AF6126" s="8"/>
      <c r="AG6126" s="8"/>
      <c r="AH6126" s="8"/>
      <c r="AI6126" s="8"/>
      <c r="AJ6126" s="8"/>
      <c r="AK6126" s="8"/>
      <c r="AL6126" s="8"/>
      <c r="AM6126" s="8"/>
      <c r="AN6126" s="8"/>
      <c r="AO6126" s="8"/>
      <c r="AP6126" s="8"/>
      <c r="AQ6126" s="15"/>
      <c r="AR6126" s="15"/>
      <c r="AS6126" s="15"/>
      <c r="AT6126" s="15"/>
      <c r="AU6126" s="15"/>
      <c r="AV6126" s="15"/>
      <c r="AW6126" s="15"/>
      <c r="AX6126" s="15"/>
      <c r="AY6126" s="15"/>
      <c r="AZ6126" s="15"/>
      <c r="BA6126" s="10"/>
    </row>
    <row r="6127" spans="2:53" ht="15" customHeight="1" x14ac:dyDescent="0.2">
      <c r="B6127" s="24"/>
      <c r="C6127" s="25"/>
      <c r="D6127" s="303" t="s">
        <v>535</v>
      </c>
      <c r="E6127" s="18"/>
      <c r="F6127" s="14"/>
      <c r="G6127" s="14"/>
      <c r="H6127" s="14"/>
      <c r="I6127" s="14"/>
      <c r="J6127" s="14"/>
      <c r="K6127" s="14"/>
      <c r="L6127" s="14"/>
      <c r="M6127" s="14"/>
      <c r="N6127" s="14"/>
      <c r="O6127" s="14"/>
      <c r="P6127" s="14"/>
      <c r="Q6127" s="14"/>
      <c r="R6127" s="14"/>
      <c r="S6127" s="4"/>
      <c r="T6127" s="4"/>
      <c r="U6127" s="4"/>
      <c r="V6127" s="4"/>
      <c r="W6127" s="4"/>
      <c r="X6127" s="4"/>
      <c r="Y6127" s="4"/>
      <c r="Z6127" s="4"/>
      <c r="AA6127" s="4"/>
      <c r="AB6127" s="4"/>
      <c r="AC6127" s="8"/>
      <c r="AD6127" s="8"/>
      <c r="AE6127" s="8"/>
      <c r="AF6127" s="8"/>
      <c r="AG6127" s="8"/>
      <c r="AH6127" s="8"/>
      <c r="AI6127" s="8"/>
      <c r="AJ6127" s="8"/>
      <c r="AK6127" s="8"/>
      <c r="AL6127" s="8"/>
      <c r="AM6127" s="8"/>
      <c r="AN6127" s="8"/>
      <c r="AO6127" s="8"/>
      <c r="AP6127" s="8"/>
      <c r="AQ6127" s="15"/>
      <c r="AR6127" s="15"/>
      <c r="AS6127" s="15"/>
      <c r="AT6127" s="15"/>
      <c r="AU6127" s="15"/>
      <c r="AV6127" s="9"/>
      <c r="AW6127" s="15"/>
      <c r="AX6127" s="15"/>
      <c r="AY6127" s="15"/>
      <c r="AZ6127" s="15"/>
      <c r="BA6127" s="10"/>
    </row>
    <row r="6128" spans="2:53" ht="15" customHeight="1" x14ac:dyDescent="0.2">
      <c r="B6128" s="1"/>
      <c r="C6128" s="24"/>
      <c r="D6128" s="293" t="s">
        <v>540</v>
      </c>
      <c r="E6128" s="18">
        <v>5</v>
      </c>
      <c r="F6128" s="14">
        <v>5</v>
      </c>
      <c r="G6128" s="14">
        <v>10</v>
      </c>
      <c r="H6128" s="14"/>
      <c r="I6128" s="14"/>
      <c r="J6128" s="14"/>
      <c r="K6128" s="14"/>
      <c r="L6128" s="14"/>
      <c r="M6128" s="14"/>
      <c r="N6128" s="14"/>
      <c r="O6128" s="14"/>
      <c r="P6128" s="14"/>
      <c r="Q6128" s="14"/>
      <c r="R6128" s="14"/>
      <c r="S6128" s="4"/>
      <c r="T6128" s="4"/>
      <c r="U6128" s="4"/>
      <c r="V6128" s="4"/>
      <c r="W6128" s="4"/>
      <c r="X6128" s="4"/>
      <c r="Y6128" s="4"/>
      <c r="Z6128" s="4"/>
      <c r="AA6128" s="4"/>
      <c r="AB6128" s="4"/>
      <c r="AC6128" s="8"/>
      <c r="AD6128" s="8"/>
      <c r="AE6128" s="8"/>
      <c r="AF6128" s="8"/>
      <c r="AG6128" s="8"/>
      <c r="AH6128" s="8"/>
      <c r="AI6128" s="8"/>
      <c r="AJ6128" s="8"/>
      <c r="AK6128" s="8"/>
      <c r="AL6128" s="8"/>
      <c r="AM6128" s="8"/>
      <c r="AN6128" s="8"/>
      <c r="AO6128" s="8"/>
      <c r="AP6128" s="8"/>
      <c r="AQ6128" s="15"/>
      <c r="AR6128" s="15"/>
      <c r="AS6128" s="15"/>
      <c r="AT6128" s="15"/>
      <c r="AU6128" s="15"/>
      <c r="AV6128" s="15"/>
      <c r="AW6128" s="15"/>
      <c r="AX6128" s="15"/>
      <c r="AY6128" s="15"/>
      <c r="AZ6128" s="15"/>
      <c r="BA6128" s="10"/>
    </row>
    <row r="6129" spans="2:53" ht="15" customHeight="1" x14ac:dyDescent="0.2">
      <c r="B6129" s="1"/>
      <c r="C6129" s="26">
        <v>7</v>
      </c>
      <c r="D6129" s="293" t="s">
        <v>55</v>
      </c>
      <c r="E6129" s="18"/>
      <c r="F6129" s="14"/>
      <c r="G6129" s="14"/>
      <c r="H6129" s="14"/>
      <c r="I6129" s="14"/>
      <c r="J6129" s="14"/>
      <c r="K6129" s="14"/>
      <c r="L6129" s="14">
        <v>2</v>
      </c>
      <c r="M6129" s="14"/>
      <c r="N6129" s="14"/>
      <c r="O6129" s="14"/>
      <c r="P6129" s="14"/>
      <c r="Q6129" s="14"/>
      <c r="R6129" s="14"/>
      <c r="S6129" s="4"/>
      <c r="T6129" s="4"/>
      <c r="U6129" s="4"/>
      <c r="V6129" s="4"/>
      <c r="W6129" s="4"/>
      <c r="X6129" s="4"/>
      <c r="Y6129" s="4"/>
      <c r="Z6129" s="4"/>
      <c r="AA6129" s="4"/>
      <c r="AB6129" s="4"/>
      <c r="AC6129" s="8"/>
      <c r="AD6129" s="8"/>
      <c r="AE6129" s="8"/>
      <c r="AF6129" s="8"/>
      <c r="AG6129" s="8"/>
      <c r="AH6129" s="8"/>
      <c r="AI6129" s="8"/>
      <c r="AJ6129" s="8"/>
      <c r="AK6129" s="8"/>
      <c r="AL6129" s="8"/>
      <c r="AM6129" s="8"/>
      <c r="AN6129" s="8"/>
      <c r="AO6129" s="8"/>
      <c r="AP6129" s="8"/>
      <c r="AQ6129" s="15"/>
      <c r="AR6129" s="15"/>
      <c r="AS6129" s="15"/>
      <c r="AT6129" s="15"/>
      <c r="AU6129" s="15"/>
      <c r="AV6129" s="15"/>
      <c r="AW6129" s="15"/>
      <c r="AX6129" s="15"/>
      <c r="AY6129" s="15"/>
      <c r="AZ6129" s="15"/>
      <c r="BA6129" s="10"/>
    </row>
    <row r="6130" spans="2:53" ht="15" customHeight="1" x14ac:dyDescent="0.2">
      <c r="B6130" s="1"/>
      <c r="C6130" s="26">
        <v>8</v>
      </c>
      <c r="D6130" s="335"/>
      <c r="E6130" s="18"/>
      <c r="F6130" s="14"/>
      <c r="G6130" s="14"/>
      <c r="H6130" s="14"/>
      <c r="I6130" s="14"/>
      <c r="J6130" s="14"/>
      <c r="K6130" s="14"/>
      <c r="L6130" s="14"/>
      <c r="M6130" s="14"/>
      <c r="N6130" s="14"/>
      <c r="O6130" s="14"/>
      <c r="P6130" s="14"/>
      <c r="Q6130" s="14"/>
      <c r="R6130" s="14"/>
      <c r="S6130" s="4"/>
      <c r="T6130" s="4"/>
      <c r="U6130" s="4"/>
      <c r="V6130" s="4"/>
      <c r="W6130" s="4"/>
      <c r="X6130" s="4"/>
      <c r="Y6130" s="4"/>
      <c r="Z6130" s="4"/>
      <c r="AA6130" s="4"/>
      <c r="AB6130" s="4"/>
      <c r="AC6130" s="8"/>
      <c r="AD6130" s="8"/>
      <c r="AE6130" s="8"/>
      <c r="AF6130" s="8"/>
      <c r="AG6130" s="8"/>
      <c r="AH6130" s="8"/>
      <c r="AI6130" s="8"/>
      <c r="AJ6130" s="8"/>
      <c r="AK6130" s="8"/>
      <c r="AL6130" s="8"/>
      <c r="AM6130" s="8"/>
      <c r="AN6130" s="8"/>
      <c r="AO6130" s="8"/>
      <c r="AP6130" s="8"/>
      <c r="AQ6130" s="15"/>
      <c r="AR6130" s="15"/>
      <c r="AS6130" s="15"/>
      <c r="AT6130" s="15"/>
      <c r="AU6130" s="15"/>
      <c r="AV6130" s="15"/>
      <c r="AW6130" s="15"/>
      <c r="AX6130" s="15"/>
      <c r="AY6130" s="15"/>
      <c r="AZ6130" s="15"/>
      <c r="BA6130" s="10"/>
    </row>
    <row r="6131" spans="2:53" ht="15" customHeight="1" x14ac:dyDescent="0.2">
      <c r="B6131" s="1"/>
      <c r="C6131" s="26">
        <v>9</v>
      </c>
      <c r="D6131" s="303"/>
      <c r="E6131" s="18"/>
      <c r="F6131" s="14"/>
      <c r="G6131" s="14"/>
      <c r="H6131" s="14"/>
      <c r="I6131" s="14"/>
      <c r="J6131" s="14"/>
      <c r="K6131" s="14"/>
      <c r="L6131" s="14"/>
      <c r="M6131" s="14"/>
      <c r="N6131" s="14"/>
      <c r="O6131" s="14"/>
      <c r="P6131" s="14"/>
      <c r="Q6131" s="14"/>
      <c r="R6131" s="14"/>
      <c r="S6131" s="4"/>
      <c r="T6131" s="4"/>
      <c r="U6131" s="4"/>
      <c r="V6131" s="4"/>
      <c r="W6131" s="4"/>
      <c r="X6131" s="4"/>
      <c r="Y6131" s="4"/>
      <c r="Z6131" s="4"/>
      <c r="AA6131" s="4"/>
      <c r="AB6131" s="4"/>
      <c r="AC6131" s="8"/>
      <c r="AD6131" s="8"/>
      <c r="AE6131" s="8"/>
      <c r="AF6131" s="8"/>
      <c r="AG6131" s="8"/>
      <c r="AH6131" s="8"/>
      <c r="AI6131" s="8"/>
      <c r="AJ6131" s="8"/>
      <c r="AK6131" s="8"/>
      <c r="AL6131" s="8"/>
      <c r="AM6131" s="8"/>
      <c r="AN6131" s="8"/>
      <c r="AO6131" s="8"/>
      <c r="AP6131" s="8"/>
      <c r="AQ6131" s="15"/>
      <c r="AR6131" s="15"/>
      <c r="AS6131" s="15"/>
      <c r="AT6131" s="15"/>
      <c r="AU6131" s="15"/>
      <c r="AV6131" s="15"/>
      <c r="AW6131" s="15"/>
      <c r="AX6131" s="15"/>
      <c r="AY6131" s="15"/>
      <c r="AZ6131" s="15"/>
      <c r="BA6131" s="10"/>
    </row>
    <row r="6132" spans="2:53" ht="15" customHeight="1" x14ac:dyDescent="0.2">
      <c r="B6132" s="1"/>
      <c r="C6132" s="24"/>
      <c r="D6132" s="303"/>
      <c r="E6132" s="18"/>
      <c r="F6132" s="14"/>
      <c r="G6132" s="14"/>
      <c r="H6132" s="14"/>
      <c r="I6132" s="14"/>
      <c r="J6132" s="14"/>
      <c r="K6132" s="14"/>
      <c r="L6132" s="14"/>
      <c r="M6132" s="14"/>
      <c r="N6132" s="14"/>
      <c r="O6132" s="14"/>
      <c r="P6132" s="14"/>
      <c r="Q6132" s="14"/>
      <c r="R6132" s="14"/>
      <c r="S6132" s="4"/>
      <c r="T6132" s="4"/>
      <c r="U6132" s="4"/>
      <c r="V6132" s="4"/>
      <c r="W6132" s="4"/>
      <c r="X6132" s="4"/>
      <c r="Y6132" s="4"/>
      <c r="Z6132" s="4"/>
      <c r="AA6132" s="4"/>
      <c r="AB6132" s="4"/>
      <c r="AC6132" s="8"/>
      <c r="AD6132" s="28"/>
      <c r="AE6132" s="8"/>
      <c r="AF6132" s="8"/>
      <c r="AG6132" s="8"/>
      <c r="AH6132" s="8"/>
      <c r="AI6132" s="8"/>
      <c r="AJ6132" s="8"/>
      <c r="AK6132" s="8"/>
      <c r="AL6132" s="8"/>
      <c r="AM6132" s="8"/>
      <c r="AN6132" s="8"/>
      <c r="AO6132" s="8"/>
      <c r="AP6132" s="8"/>
      <c r="AQ6132" s="15"/>
      <c r="AR6132" s="15"/>
      <c r="AS6132" s="15"/>
      <c r="AT6132" s="15"/>
      <c r="AU6132" s="15"/>
      <c r="AV6132" s="15"/>
      <c r="AW6132" s="15"/>
      <c r="AX6132" s="15"/>
      <c r="AY6132" s="15"/>
      <c r="AZ6132" s="15"/>
      <c r="BA6132" s="10"/>
    </row>
    <row r="6133" spans="2:53" ht="15" customHeight="1" x14ac:dyDescent="0.2">
      <c r="B6133" s="22"/>
      <c r="C6133" s="29">
        <v>10</v>
      </c>
      <c r="D6133" s="303"/>
      <c r="E6133" s="18"/>
      <c r="F6133" s="14"/>
      <c r="G6133" s="14"/>
      <c r="H6133" s="14"/>
      <c r="I6133" s="14"/>
      <c r="J6133" s="14"/>
      <c r="K6133" s="14"/>
      <c r="L6133" s="14"/>
      <c r="M6133" s="14"/>
      <c r="N6133" s="14"/>
      <c r="O6133" s="14"/>
      <c r="P6133" s="14"/>
      <c r="Q6133" s="14"/>
      <c r="R6133" s="14"/>
      <c r="S6133" s="4"/>
      <c r="T6133" s="4"/>
      <c r="U6133" s="4"/>
      <c r="V6133" s="4"/>
      <c r="W6133" s="4"/>
      <c r="X6133" s="4"/>
      <c r="Y6133" s="4"/>
      <c r="Z6133" s="4"/>
      <c r="AA6133" s="4"/>
      <c r="AB6133" s="4"/>
      <c r="AC6133" s="8"/>
      <c r="AD6133" s="8"/>
      <c r="AE6133" s="8"/>
      <c r="AF6133" s="8"/>
      <c r="AG6133" s="8"/>
      <c r="AH6133" s="8"/>
      <c r="AI6133" s="8"/>
      <c r="AJ6133" s="8"/>
      <c r="AK6133" s="8"/>
      <c r="AL6133" s="8"/>
      <c r="AM6133" s="8"/>
      <c r="AN6133" s="8"/>
      <c r="AO6133" s="8"/>
      <c r="AP6133" s="8"/>
      <c r="AQ6133" s="15"/>
      <c r="AR6133" s="15"/>
      <c r="AS6133" s="15"/>
      <c r="AT6133" s="15"/>
      <c r="AU6133" s="15"/>
      <c r="AV6133" s="15"/>
      <c r="AW6133" s="15"/>
      <c r="AX6133" s="15"/>
      <c r="AY6133" s="15"/>
      <c r="AZ6133" s="15"/>
      <c r="BA6133" s="10"/>
    </row>
    <row r="6134" spans="2:53" ht="15" customHeight="1" x14ac:dyDescent="0.2">
      <c r="B6134" s="1"/>
      <c r="C6134" s="30">
        <v>11</v>
      </c>
      <c r="D6134" s="303"/>
      <c r="E6134" s="18"/>
      <c r="F6134" s="14"/>
      <c r="G6134" s="14"/>
      <c r="H6134" s="14"/>
      <c r="I6134" s="14"/>
      <c r="J6134" s="14"/>
      <c r="K6134" s="14"/>
      <c r="L6134" s="14"/>
      <c r="M6134" s="14"/>
      <c r="N6134" s="14"/>
      <c r="O6134" s="14"/>
      <c r="P6134" s="14"/>
      <c r="Q6134" s="14"/>
      <c r="R6134" s="14"/>
      <c r="S6134" s="4"/>
      <c r="T6134" s="4"/>
      <c r="U6134" s="4"/>
      <c r="V6134" s="4"/>
      <c r="W6134" s="4"/>
      <c r="X6134" s="4"/>
      <c r="Y6134" s="4"/>
      <c r="Z6134" s="4"/>
      <c r="AA6134" s="4"/>
      <c r="AB6134" s="4"/>
      <c r="AC6134" s="8"/>
      <c r="AD6134" s="8"/>
      <c r="AE6134" s="8"/>
      <c r="AF6134" s="8"/>
      <c r="AG6134" s="8"/>
      <c r="AH6134" s="8"/>
      <c r="AI6134" s="8"/>
      <c r="AJ6134" s="8"/>
      <c r="AK6134" s="8"/>
      <c r="AL6134" s="8"/>
      <c r="AM6134" s="8"/>
      <c r="AN6134" s="8"/>
      <c r="AO6134" s="8"/>
      <c r="AP6134" s="8"/>
      <c r="AQ6134" s="15"/>
      <c r="AR6134" s="15"/>
      <c r="AS6134" s="15"/>
      <c r="AT6134" s="15"/>
      <c r="AU6134" s="15"/>
      <c r="AV6134" s="15"/>
      <c r="AW6134" s="15"/>
      <c r="AX6134" s="15"/>
      <c r="AY6134" s="15"/>
      <c r="AZ6134" s="15"/>
      <c r="BA6134" s="10"/>
    </row>
    <row r="6135" spans="2:53" ht="15" customHeight="1" x14ac:dyDescent="0.2">
      <c r="B6135" s="1"/>
      <c r="C6135" s="31">
        <v>12</v>
      </c>
      <c r="D6135" s="303"/>
      <c r="E6135" s="18"/>
      <c r="F6135" s="14"/>
      <c r="G6135" s="14"/>
      <c r="H6135" s="14"/>
      <c r="I6135" s="14"/>
      <c r="J6135" s="14"/>
      <c r="K6135" s="14"/>
      <c r="L6135" s="14"/>
      <c r="M6135" s="14"/>
      <c r="N6135" s="14"/>
      <c r="O6135" s="14"/>
      <c r="P6135" s="14"/>
      <c r="Q6135" s="14"/>
      <c r="R6135" s="14"/>
      <c r="S6135" s="4"/>
      <c r="T6135" s="4"/>
      <c r="U6135" s="4"/>
      <c r="V6135" s="4"/>
      <c r="W6135" s="4"/>
      <c r="X6135" s="4"/>
      <c r="Y6135" s="4"/>
      <c r="Z6135" s="4"/>
      <c r="AA6135" s="4"/>
      <c r="AB6135" s="4"/>
      <c r="AC6135" s="8"/>
      <c r="AD6135" s="8"/>
      <c r="AE6135" s="8"/>
      <c r="AF6135" s="8"/>
      <c r="AG6135" s="8"/>
      <c r="AH6135" s="8"/>
      <c r="AI6135" s="8"/>
      <c r="AJ6135" s="8"/>
      <c r="AK6135" s="8"/>
      <c r="AL6135" s="8"/>
      <c r="AM6135" s="8"/>
      <c r="AN6135" s="8"/>
      <c r="AO6135" s="8"/>
      <c r="AP6135" s="8"/>
      <c r="AQ6135" s="15"/>
      <c r="AR6135" s="15"/>
      <c r="AS6135" s="15"/>
      <c r="AT6135" s="15"/>
      <c r="AU6135" s="9"/>
      <c r="AV6135" s="15"/>
      <c r="AW6135" s="15"/>
      <c r="AX6135" s="15"/>
      <c r="AY6135" s="15"/>
      <c r="AZ6135" s="15"/>
      <c r="BA6135" s="10"/>
    </row>
    <row r="6136" spans="2:53" ht="15" customHeight="1" x14ac:dyDescent="0.2">
      <c r="B6136" s="1"/>
      <c r="C6136" s="31">
        <v>13</v>
      </c>
      <c r="D6136" s="303"/>
      <c r="E6136" s="18"/>
      <c r="F6136" s="14"/>
      <c r="G6136" s="14"/>
      <c r="H6136" s="14"/>
      <c r="I6136" s="14"/>
      <c r="J6136" s="14"/>
      <c r="K6136" s="14"/>
      <c r="L6136" s="14"/>
      <c r="M6136" s="14"/>
      <c r="N6136" s="14"/>
      <c r="O6136" s="14"/>
      <c r="P6136" s="14"/>
      <c r="Q6136" s="14"/>
      <c r="R6136" s="14"/>
      <c r="S6136" s="4"/>
      <c r="T6136" s="4"/>
      <c r="U6136" s="4"/>
      <c r="V6136" s="4"/>
      <c r="W6136" s="4"/>
      <c r="X6136" s="4"/>
      <c r="Y6136" s="4"/>
      <c r="Z6136" s="4"/>
      <c r="AA6136" s="4"/>
      <c r="AB6136" s="4"/>
      <c r="AC6136" s="8"/>
      <c r="AD6136" s="8"/>
      <c r="AE6136" s="8"/>
      <c r="AF6136" s="8"/>
      <c r="AG6136" s="8"/>
      <c r="AH6136" s="8"/>
      <c r="AI6136" s="8"/>
      <c r="AJ6136" s="8"/>
      <c r="AK6136" s="8"/>
      <c r="AL6136" s="8"/>
      <c r="AM6136" s="8"/>
      <c r="AN6136" s="8"/>
      <c r="AO6136" s="8"/>
      <c r="AP6136" s="8"/>
      <c r="AQ6136" s="15"/>
      <c r="AR6136" s="15"/>
      <c r="AS6136" s="15"/>
      <c r="AT6136" s="15"/>
      <c r="AU6136" s="15"/>
      <c r="AV6136" s="15"/>
      <c r="AW6136" s="15"/>
      <c r="AX6136" s="15"/>
      <c r="AY6136" s="15"/>
      <c r="AZ6136" s="15"/>
      <c r="BA6136" s="10"/>
    </row>
    <row r="6137" spans="2:53" ht="15" customHeight="1" x14ac:dyDescent="0.2">
      <c r="B6137" s="1"/>
      <c r="C6137" s="31">
        <v>14</v>
      </c>
      <c r="D6137" s="293" t="s">
        <v>62</v>
      </c>
      <c r="E6137" s="18"/>
      <c r="F6137" s="14"/>
      <c r="G6137" s="14"/>
      <c r="H6137" s="14"/>
      <c r="I6137" s="14"/>
      <c r="J6137" s="14"/>
      <c r="K6137" s="14"/>
      <c r="L6137" s="14"/>
      <c r="M6137" s="14"/>
      <c r="N6137" s="14"/>
      <c r="O6137" s="14"/>
      <c r="P6137" s="14"/>
      <c r="Q6137" s="14"/>
      <c r="R6137" s="14"/>
      <c r="S6137" s="4"/>
      <c r="T6137" s="4"/>
      <c r="U6137" s="4"/>
      <c r="V6137" s="4"/>
      <c r="W6137" s="4"/>
      <c r="X6137" s="4"/>
      <c r="Y6137" s="4"/>
      <c r="Z6137" s="4"/>
      <c r="AA6137" s="4"/>
      <c r="AB6137" s="4"/>
      <c r="AC6137" s="8">
        <v>6</v>
      </c>
      <c r="AD6137" s="8"/>
      <c r="AE6137" s="8"/>
      <c r="AF6137" s="8"/>
      <c r="AG6137" s="8"/>
      <c r="AH6137" s="8"/>
      <c r="AI6137" s="8">
        <v>1</v>
      </c>
      <c r="AJ6137" s="8"/>
      <c r="AK6137" s="8"/>
      <c r="AL6137" s="8"/>
      <c r="AM6137" s="8"/>
      <c r="AN6137" s="8"/>
      <c r="AO6137" s="8"/>
      <c r="AP6137" s="8"/>
      <c r="AQ6137" s="15"/>
      <c r="AR6137" s="15"/>
      <c r="AS6137" s="15"/>
      <c r="AT6137" s="15"/>
      <c r="AU6137" s="15"/>
      <c r="AV6137" s="15"/>
      <c r="AW6137" s="15"/>
      <c r="AX6137" s="15"/>
      <c r="AY6137" s="15"/>
      <c r="AZ6137" s="15"/>
      <c r="BA6137" s="10"/>
    </row>
    <row r="6138" spans="2:53" ht="15" customHeight="1" x14ac:dyDescent="0.2">
      <c r="B6138" s="1"/>
      <c r="C6138" s="31">
        <v>15</v>
      </c>
      <c r="D6138" s="293" t="s">
        <v>63</v>
      </c>
      <c r="E6138" s="18"/>
      <c r="F6138" s="14"/>
      <c r="G6138" s="14"/>
      <c r="H6138" s="14"/>
      <c r="I6138" s="14"/>
      <c r="J6138" s="14"/>
      <c r="K6138" s="14"/>
      <c r="L6138" s="14"/>
      <c r="M6138" s="14"/>
      <c r="N6138" s="14"/>
      <c r="O6138" s="14"/>
      <c r="P6138" s="14"/>
      <c r="Q6138" s="14"/>
      <c r="R6138" s="14"/>
      <c r="S6138" s="4"/>
      <c r="T6138" s="4"/>
      <c r="U6138" s="4"/>
      <c r="V6138" s="4"/>
      <c r="W6138" s="4"/>
      <c r="X6138" s="4"/>
      <c r="Y6138" s="4"/>
      <c r="Z6138" s="4"/>
      <c r="AA6138" s="4"/>
      <c r="AB6138" s="4"/>
      <c r="AC6138" s="8">
        <v>9</v>
      </c>
      <c r="AD6138" s="8"/>
      <c r="AE6138" s="8"/>
      <c r="AF6138" s="8"/>
      <c r="AG6138" s="8"/>
      <c r="AH6138" s="8"/>
      <c r="AI6138" s="8"/>
      <c r="AJ6138" s="8"/>
      <c r="AK6138" s="8"/>
      <c r="AL6138" s="8"/>
      <c r="AM6138" s="8"/>
      <c r="AN6138" s="8"/>
      <c r="AO6138" s="8"/>
      <c r="AP6138" s="8"/>
      <c r="AQ6138" s="15"/>
      <c r="AR6138" s="15"/>
      <c r="AS6138" s="15"/>
      <c r="AT6138" s="15"/>
      <c r="AU6138" s="15"/>
      <c r="AV6138" s="9"/>
      <c r="AW6138" s="15"/>
      <c r="AX6138" s="15"/>
      <c r="AY6138" s="15"/>
      <c r="AZ6138" s="15"/>
      <c r="BA6138" s="10"/>
    </row>
    <row r="6139" spans="2:53" ht="15" customHeight="1" x14ac:dyDescent="0.2">
      <c r="B6139" s="1"/>
      <c r="C6139" s="31">
        <v>16</v>
      </c>
      <c r="D6139" s="293" t="s">
        <v>64</v>
      </c>
      <c r="E6139" s="18"/>
      <c r="F6139" s="14"/>
      <c r="G6139" s="14"/>
      <c r="H6139" s="14"/>
      <c r="I6139" s="14">
        <v>4</v>
      </c>
      <c r="J6139" s="14"/>
      <c r="K6139" s="14"/>
      <c r="L6139" s="14"/>
      <c r="M6139" s="14"/>
      <c r="N6139" s="14"/>
      <c r="O6139" s="14"/>
      <c r="P6139" s="14"/>
      <c r="Q6139" s="14"/>
      <c r="R6139" s="14"/>
      <c r="S6139" s="4"/>
      <c r="T6139" s="4"/>
      <c r="U6139" s="4"/>
      <c r="V6139" s="4"/>
      <c r="W6139" s="4"/>
      <c r="X6139" s="4"/>
      <c r="Y6139" s="4"/>
      <c r="Z6139" s="4"/>
      <c r="AA6139" s="4"/>
      <c r="AB6139" s="4"/>
      <c r="AC6139" s="8">
        <v>4</v>
      </c>
      <c r="AD6139" s="8"/>
      <c r="AE6139" s="8"/>
      <c r="AF6139" s="8"/>
      <c r="AG6139" s="8"/>
      <c r="AH6139" s="8"/>
      <c r="AI6139" s="8"/>
      <c r="AJ6139" s="8"/>
      <c r="AK6139" s="8">
        <v>1</v>
      </c>
      <c r="AL6139" s="8"/>
      <c r="AM6139" s="8"/>
      <c r="AN6139" s="8"/>
      <c r="AO6139" s="8"/>
      <c r="AP6139" s="8"/>
      <c r="AQ6139" s="15"/>
      <c r="AR6139" s="15"/>
      <c r="AS6139" s="15"/>
      <c r="AT6139" s="15"/>
      <c r="AU6139" s="15"/>
      <c r="AV6139" s="15"/>
      <c r="AW6139" s="15"/>
      <c r="AX6139" s="15"/>
      <c r="AY6139" s="15"/>
      <c r="AZ6139" s="15"/>
      <c r="BA6139" s="10"/>
    </row>
    <row r="6140" spans="2:53" ht="15" customHeight="1" x14ac:dyDescent="0.2">
      <c r="B6140" s="1">
        <v>38900</v>
      </c>
      <c r="C6140" s="31">
        <v>17</v>
      </c>
      <c r="D6140" s="327" t="s">
        <v>65</v>
      </c>
      <c r="E6140" s="18">
        <v>10</v>
      </c>
      <c r="F6140" s="14">
        <v>8</v>
      </c>
      <c r="G6140" s="14">
        <v>2</v>
      </c>
      <c r="H6140" s="14">
        <v>2</v>
      </c>
      <c r="I6140" s="14"/>
      <c r="J6140" s="14"/>
      <c r="K6140" s="14"/>
      <c r="L6140" s="14">
        <v>1</v>
      </c>
      <c r="M6140" s="14"/>
      <c r="N6140" s="14"/>
      <c r="O6140" s="14"/>
      <c r="P6140" s="14"/>
      <c r="Q6140" s="14"/>
      <c r="R6140" s="14"/>
      <c r="S6140" s="4"/>
      <c r="T6140" s="4"/>
      <c r="U6140" s="4"/>
      <c r="V6140" s="4"/>
      <c r="W6140" s="4"/>
      <c r="X6140" s="4"/>
      <c r="Y6140" s="4"/>
      <c r="Z6140" s="4"/>
      <c r="AA6140" s="4"/>
      <c r="AB6140" s="4"/>
      <c r="AC6140" s="8"/>
      <c r="AD6140" s="8"/>
      <c r="AE6140" s="8"/>
      <c r="AF6140" s="8"/>
      <c r="AG6140" s="8"/>
      <c r="AH6140" s="8"/>
      <c r="AI6140" s="8"/>
      <c r="AJ6140" s="8"/>
      <c r="AK6140" s="8">
        <v>1</v>
      </c>
      <c r="AL6140" s="8">
        <v>2</v>
      </c>
      <c r="AM6140" s="8">
        <v>2</v>
      </c>
      <c r="AN6140" s="8"/>
      <c r="AO6140" s="8"/>
      <c r="AP6140" s="8">
        <v>2</v>
      </c>
      <c r="AQ6140" s="15"/>
      <c r="AR6140" s="15"/>
      <c r="AS6140" s="15"/>
      <c r="AT6140" s="15"/>
      <c r="AU6140" s="15"/>
      <c r="AV6140" s="15"/>
      <c r="AW6140" s="15"/>
      <c r="AX6140" s="15"/>
      <c r="AY6140" s="15"/>
      <c r="AZ6140" s="15"/>
      <c r="BA6140" s="10"/>
    </row>
    <row r="6141" spans="2:53" ht="15" customHeight="1" x14ac:dyDescent="0.2">
      <c r="C6141" s="31">
        <v>18</v>
      </c>
      <c r="D6141" s="303"/>
      <c r="E6141" s="18"/>
      <c r="F6141" s="14"/>
      <c r="G6141" s="14"/>
      <c r="H6141" s="14"/>
      <c r="I6141" s="14"/>
      <c r="J6141" s="14"/>
      <c r="K6141" s="14"/>
      <c r="L6141" s="32"/>
      <c r="M6141" s="14"/>
      <c r="N6141" s="14"/>
      <c r="O6141" s="14"/>
      <c r="P6141" s="14"/>
      <c r="Q6141" s="14"/>
      <c r="R6141" s="14"/>
      <c r="S6141" s="4"/>
      <c r="T6141" s="4"/>
      <c r="U6141" s="4"/>
      <c r="V6141" s="4"/>
      <c r="W6141" s="4"/>
      <c r="X6141" s="4"/>
      <c r="Y6141" s="4"/>
      <c r="Z6141" s="4"/>
      <c r="AA6141" s="4"/>
      <c r="AB6141" s="4"/>
      <c r="AC6141" s="8"/>
      <c r="AD6141" s="8"/>
      <c r="AE6141" s="8"/>
      <c r="AF6141" s="8"/>
      <c r="AG6141" s="8"/>
      <c r="AH6141" s="8"/>
      <c r="AI6141" s="8"/>
      <c r="AJ6141" s="8"/>
      <c r="AK6141" s="8"/>
      <c r="AL6141" s="8"/>
      <c r="AM6141" s="8"/>
      <c r="AN6141" s="8"/>
      <c r="AO6141" s="8"/>
      <c r="AP6141" s="8"/>
      <c r="AQ6141" s="15"/>
      <c r="AR6141" s="15"/>
      <c r="AS6141" s="15"/>
      <c r="AT6141" s="15"/>
      <c r="AU6141" s="15"/>
      <c r="AV6141" s="15"/>
      <c r="AW6141" s="15"/>
      <c r="AX6141" s="15"/>
      <c r="AY6141" s="15"/>
      <c r="AZ6141" s="15"/>
      <c r="BA6141" s="10"/>
    </row>
    <row r="6142" spans="2:53" ht="15" customHeight="1" x14ac:dyDescent="0.2">
      <c r="B6142" s="329"/>
      <c r="C6142" s="31">
        <v>19</v>
      </c>
      <c r="D6142" s="303" t="s">
        <v>68</v>
      </c>
      <c r="E6142" s="18"/>
      <c r="F6142" s="14"/>
      <c r="G6142" s="14"/>
      <c r="H6142" s="14"/>
      <c r="I6142" s="14"/>
      <c r="J6142" s="14"/>
      <c r="K6142" s="14"/>
      <c r="L6142" s="14"/>
      <c r="M6142" s="14"/>
      <c r="N6142" s="14"/>
      <c r="O6142" s="14"/>
      <c r="P6142" s="14"/>
      <c r="Q6142" s="14"/>
      <c r="R6142" s="14"/>
      <c r="S6142" s="4"/>
      <c r="T6142" s="4"/>
      <c r="U6142" s="4"/>
      <c r="V6142" s="4"/>
      <c r="W6142" s="4"/>
      <c r="X6142" s="4"/>
      <c r="Y6142" s="4"/>
      <c r="Z6142" s="4"/>
      <c r="AA6142" s="4"/>
      <c r="AB6142" s="4"/>
      <c r="AC6142" s="8"/>
      <c r="AD6142" s="8"/>
      <c r="AE6142" s="8"/>
      <c r="AF6142" s="8"/>
      <c r="AG6142" s="8"/>
      <c r="AH6142" s="8"/>
      <c r="AI6142" s="8"/>
      <c r="AJ6142" s="34"/>
      <c r="AK6142" s="8"/>
      <c r="AL6142" s="8"/>
      <c r="AM6142" s="8"/>
      <c r="AN6142" s="8"/>
      <c r="AO6142" s="8"/>
      <c r="AP6142" s="8"/>
      <c r="AQ6142" s="15"/>
      <c r="AR6142" s="15"/>
      <c r="AS6142" s="15"/>
      <c r="AT6142" s="15"/>
      <c r="AU6142" s="15"/>
      <c r="AV6142" s="15"/>
      <c r="AW6142" s="15"/>
      <c r="AX6142" s="15"/>
      <c r="AY6142" s="15"/>
      <c r="AZ6142" s="15"/>
      <c r="BA6142" s="10"/>
    </row>
    <row r="6143" spans="2:53" ht="15" customHeight="1" x14ac:dyDescent="0.2">
      <c r="B6143" s="1"/>
      <c r="C6143" s="31">
        <v>20</v>
      </c>
      <c r="D6143" s="293" t="s">
        <v>69</v>
      </c>
      <c r="E6143" s="35"/>
      <c r="F6143" s="14"/>
      <c r="G6143" s="14"/>
      <c r="H6143" s="14"/>
      <c r="I6143" s="14"/>
      <c r="J6143" s="14"/>
      <c r="K6143" s="14"/>
      <c r="L6143" s="14"/>
      <c r="M6143" s="14"/>
      <c r="N6143" s="14"/>
      <c r="O6143" s="14"/>
      <c r="P6143" s="14"/>
      <c r="Q6143" s="14"/>
      <c r="R6143" s="14"/>
      <c r="S6143" s="4"/>
      <c r="T6143" s="4"/>
      <c r="U6143" s="4"/>
      <c r="V6143" s="4"/>
      <c r="W6143" s="4"/>
      <c r="X6143" s="4"/>
      <c r="Y6143" s="4"/>
      <c r="Z6143" s="4"/>
      <c r="AA6143" s="4"/>
      <c r="AB6143" s="4"/>
      <c r="AC6143" s="8"/>
      <c r="AD6143" s="8"/>
      <c r="AE6143" s="8"/>
      <c r="AF6143" s="8"/>
      <c r="AG6143" s="8"/>
      <c r="AH6143" s="8"/>
      <c r="AI6143" s="8"/>
      <c r="AJ6143" s="8"/>
      <c r="AK6143" s="8">
        <v>1</v>
      </c>
      <c r="AL6143" s="8"/>
      <c r="AM6143" s="8"/>
      <c r="AN6143" s="8"/>
      <c r="AO6143" s="8"/>
      <c r="AP6143" s="8"/>
      <c r="AQ6143" s="15"/>
      <c r="AR6143" s="15"/>
      <c r="AS6143" s="15"/>
      <c r="AT6143" s="15"/>
      <c r="AU6143" s="15"/>
      <c r="AV6143" s="15"/>
      <c r="AW6143" s="15"/>
      <c r="AX6143" s="15"/>
      <c r="AY6143" s="15"/>
      <c r="AZ6143" s="15"/>
      <c r="BA6143" s="10"/>
    </row>
    <row r="6144" spans="2:53" ht="15" customHeight="1" x14ac:dyDescent="0.2">
      <c r="B6144" s="1"/>
      <c r="C6144" s="31">
        <v>21</v>
      </c>
      <c r="D6144" s="293" t="s">
        <v>70</v>
      </c>
      <c r="E6144" s="18">
        <v>4</v>
      </c>
      <c r="F6144" s="14">
        <v>4</v>
      </c>
      <c r="G6144" s="14">
        <v>1</v>
      </c>
      <c r="H6144" s="14"/>
      <c r="I6144" s="14"/>
      <c r="J6144" s="14"/>
      <c r="K6144" s="14"/>
      <c r="L6144" s="14"/>
      <c r="M6144" s="14"/>
      <c r="N6144" s="14"/>
      <c r="O6144" s="14"/>
      <c r="P6144" s="14"/>
      <c r="Q6144" s="14"/>
      <c r="R6144" s="14"/>
      <c r="S6144" s="4"/>
      <c r="T6144" s="4"/>
      <c r="U6144" s="4"/>
      <c r="V6144" s="4"/>
      <c r="W6144" s="4"/>
      <c r="X6144" s="4"/>
      <c r="Y6144" s="4"/>
      <c r="Z6144" s="4"/>
      <c r="AA6144" s="4"/>
      <c r="AB6144" s="4"/>
      <c r="AC6144" s="8"/>
      <c r="AD6144" s="8"/>
      <c r="AE6144" s="8"/>
      <c r="AF6144" s="8"/>
      <c r="AG6144" s="8"/>
      <c r="AH6144" s="8"/>
      <c r="AI6144" s="8"/>
      <c r="AJ6144" s="8"/>
      <c r="AK6144" s="8"/>
      <c r="AL6144" s="8"/>
      <c r="AM6144" s="8"/>
      <c r="AN6144" s="8"/>
      <c r="AO6144" s="8"/>
      <c r="AP6144" s="8"/>
      <c r="AQ6144" s="15"/>
      <c r="AR6144" s="15"/>
      <c r="AS6144" s="15"/>
      <c r="AT6144" s="15"/>
      <c r="AU6144" s="15"/>
      <c r="AV6144" s="15"/>
      <c r="AW6144" s="15"/>
      <c r="AX6144" s="15"/>
      <c r="AY6144" s="15"/>
      <c r="AZ6144" s="15"/>
      <c r="BA6144" s="10"/>
    </row>
    <row r="6145" spans="2:53" ht="15" customHeight="1" x14ac:dyDescent="0.2">
      <c r="B6145" s="1"/>
      <c r="C6145" s="31">
        <v>22</v>
      </c>
      <c r="D6145" s="303"/>
      <c r="E6145" s="18"/>
      <c r="F6145" s="14"/>
      <c r="G6145" s="14"/>
      <c r="H6145" s="14"/>
      <c r="I6145" s="14"/>
      <c r="J6145" s="14"/>
      <c r="K6145" s="14"/>
      <c r="L6145" s="14"/>
      <c r="M6145" s="14"/>
      <c r="N6145" s="14"/>
      <c r="O6145" s="14"/>
      <c r="P6145" s="14"/>
      <c r="Q6145" s="14"/>
      <c r="R6145" s="14"/>
      <c r="S6145" s="4"/>
      <c r="T6145" s="4"/>
      <c r="U6145" s="4"/>
      <c r="V6145" s="4"/>
      <c r="W6145" s="4"/>
      <c r="X6145" s="4"/>
      <c r="Y6145" s="4"/>
      <c r="Z6145" s="4"/>
      <c r="AA6145" s="4"/>
      <c r="AB6145" s="4"/>
      <c r="AC6145" s="8"/>
      <c r="AD6145" s="8"/>
      <c r="AE6145" s="8"/>
      <c r="AF6145" s="8"/>
      <c r="AG6145" s="8"/>
      <c r="AH6145" s="8"/>
      <c r="AI6145" s="8"/>
      <c r="AJ6145" s="8"/>
      <c r="AK6145" s="8"/>
      <c r="AL6145" s="8"/>
      <c r="AM6145" s="8"/>
      <c r="AN6145" s="8"/>
      <c r="AO6145" s="8"/>
      <c r="AP6145" s="8"/>
      <c r="AQ6145" s="15"/>
      <c r="AR6145" s="15"/>
      <c r="AS6145" s="15"/>
      <c r="AT6145" s="15"/>
      <c r="AU6145" s="15"/>
      <c r="AV6145" s="15"/>
      <c r="AW6145" s="15"/>
      <c r="AX6145" s="15"/>
      <c r="AY6145" s="15"/>
      <c r="AZ6145" s="15"/>
      <c r="BA6145" s="10"/>
    </row>
    <row r="6146" spans="2:53" ht="15" customHeight="1" x14ac:dyDescent="0.2">
      <c r="B6146" s="1"/>
      <c r="C6146" s="31">
        <v>23</v>
      </c>
      <c r="D6146" s="293" t="s">
        <v>72</v>
      </c>
      <c r="E6146" s="18">
        <v>4</v>
      </c>
      <c r="F6146" s="14"/>
      <c r="G6146" s="14"/>
      <c r="H6146" s="14"/>
      <c r="I6146" s="14"/>
      <c r="J6146" s="14"/>
      <c r="K6146" s="14"/>
      <c r="L6146" s="14"/>
      <c r="M6146" s="14">
        <v>7</v>
      </c>
      <c r="N6146" s="36"/>
      <c r="O6146" s="14"/>
      <c r="P6146" s="14"/>
      <c r="Q6146" s="14"/>
      <c r="R6146" s="14"/>
      <c r="S6146" s="4"/>
      <c r="T6146" s="4"/>
      <c r="U6146" s="4"/>
      <c r="V6146" s="4"/>
      <c r="W6146" s="4"/>
      <c r="X6146" s="4"/>
      <c r="Y6146" s="4"/>
      <c r="Z6146" s="4"/>
      <c r="AA6146" s="4"/>
      <c r="AB6146" s="4"/>
      <c r="AC6146" s="8"/>
      <c r="AD6146" s="8"/>
      <c r="AE6146" s="8"/>
      <c r="AF6146" s="8"/>
      <c r="AG6146" s="8"/>
      <c r="AH6146" s="8"/>
      <c r="AI6146" s="8"/>
      <c r="AJ6146" s="8"/>
      <c r="AK6146" s="8"/>
      <c r="AL6146" s="8"/>
      <c r="AM6146" s="8"/>
      <c r="AN6146" s="8"/>
      <c r="AO6146" s="8"/>
      <c r="AP6146" s="8"/>
      <c r="AQ6146" s="15"/>
      <c r="AR6146" s="15"/>
      <c r="AS6146" s="15"/>
      <c r="AT6146" s="15"/>
      <c r="AU6146" s="15"/>
      <c r="AV6146" s="15"/>
      <c r="AW6146" s="15"/>
      <c r="AX6146" s="15"/>
      <c r="AY6146" s="15"/>
      <c r="AZ6146" s="15"/>
      <c r="BA6146" s="10"/>
    </row>
    <row r="6147" spans="2:53" ht="15" customHeight="1" x14ac:dyDescent="0.2">
      <c r="B6147" s="1">
        <v>21000</v>
      </c>
      <c r="C6147" s="31">
        <v>24</v>
      </c>
      <c r="D6147" s="293" t="s">
        <v>73</v>
      </c>
      <c r="E6147" s="18">
        <v>4</v>
      </c>
      <c r="F6147" s="14">
        <v>4</v>
      </c>
      <c r="G6147" s="14"/>
      <c r="H6147" s="14"/>
      <c r="I6147" s="14"/>
      <c r="J6147" s="14"/>
      <c r="K6147" s="14"/>
      <c r="L6147" s="14">
        <v>2</v>
      </c>
      <c r="M6147" s="14"/>
      <c r="N6147" s="14"/>
      <c r="O6147" s="14"/>
      <c r="P6147" s="14"/>
      <c r="Q6147" s="14"/>
      <c r="R6147" s="14"/>
      <c r="S6147" s="4"/>
      <c r="T6147" s="4"/>
      <c r="U6147" s="4"/>
      <c r="V6147" s="4"/>
      <c r="W6147" s="4"/>
      <c r="X6147" s="4"/>
      <c r="Y6147" s="4"/>
      <c r="Z6147" s="4"/>
      <c r="AA6147" s="4"/>
      <c r="AB6147" s="4"/>
      <c r="AC6147" s="8"/>
      <c r="AD6147" s="8"/>
      <c r="AE6147" s="8"/>
      <c r="AF6147" s="8"/>
      <c r="AG6147" s="8"/>
      <c r="AH6147" s="8"/>
      <c r="AI6147" s="8"/>
      <c r="AJ6147" s="8"/>
      <c r="AK6147" s="8">
        <v>1</v>
      </c>
      <c r="AL6147" s="8"/>
      <c r="AM6147" s="8"/>
      <c r="AN6147" s="8"/>
      <c r="AO6147" s="8"/>
      <c r="AP6147" s="8"/>
      <c r="AQ6147" s="15"/>
      <c r="AR6147" s="15"/>
      <c r="AS6147" s="15"/>
      <c r="AT6147" s="15"/>
      <c r="AU6147" s="15"/>
      <c r="AV6147" s="15"/>
      <c r="AW6147" s="15"/>
      <c r="AX6147" s="15"/>
      <c r="AY6147" s="15"/>
      <c r="AZ6147" s="15"/>
      <c r="BA6147" s="10"/>
    </row>
    <row r="6148" spans="2:53" ht="15" customHeight="1" x14ac:dyDescent="0.2">
      <c r="B6148" s="1"/>
      <c r="C6148" s="31">
        <v>25</v>
      </c>
      <c r="D6148" s="303"/>
      <c r="E6148" s="18"/>
      <c r="F6148" s="14"/>
      <c r="G6148" s="14"/>
      <c r="H6148" s="14"/>
      <c r="I6148" s="14"/>
      <c r="J6148" s="14"/>
      <c r="K6148" s="14"/>
      <c r="L6148" s="14"/>
      <c r="M6148" s="14"/>
      <c r="N6148" s="14"/>
      <c r="O6148" s="14"/>
      <c r="P6148" s="14"/>
      <c r="Q6148" s="14"/>
      <c r="R6148" s="14"/>
      <c r="S6148" s="4"/>
      <c r="T6148" s="4"/>
      <c r="U6148" s="4"/>
      <c r="V6148" s="4"/>
      <c r="W6148" s="4"/>
      <c r="X6148" s="4"/>
      <c r="Y6148" s="4"/>
      <c r="Z6148" s="4"/>
      <c r="AA6148" s="4"/>
      <c r="AB6148" s="4"/>
      <c r="AC6148" s="8"/>
      <c r="AD6148" s="8"/>
      <c r="AE6148" s="8"/>
      <c r="AF6148" s="8"/>
      <c r="AG6148" s="8"/>
      <c r="AH6148" s="8"/>
      <c r="AI6148" s="8"/>
      <c r="AJ6148" s="8"/>
      <c r="AK6148" s="8"/>
      <c r="AL6148" s="8"/>
      <c r="AM6148" s="8"/>
      <c r="AN6148" s="8"/>
      <c r="AO6148" s="8"/>
      <c r="AP6148" s="8"/>
      <c r="AQ6148" s="15"/>
      <c r="AR6148" s="15"/>
      <c r="AS6148" s="15"/>
      <c r="AT6148" s="15"/>
      <c r="AU6148" s="15"/>
      <c r="AV6148" s="15"/>
      <c r="AW6148" s="15"/>
      <c r="AX6148" s="15"/>
      <c r="AY6148" s="15"/>
      <c r="AZ6148" s="15"/>
      <c r="BA6148" s="10"/>
    </row>
    <row r="6149" spans="2:53" ht="15" customHeight="1" x14ac:dyDescent="0.2">
      <c r="B6149" s="1"/>
      <c r="C6149" s="31">
        <v>26</v>
      </c>
      <c r="D6149" s="303" t="s">
        <v>75</v>
      </c>
      <c r="E6149" s="18"/>
      <c r="F6149" s="14"/>
      <c r="G6149" s="14"/>
      <c r="H6149" s="14"/>
      <c r="I6149" s="14"/>
      <c r="J6149" s="14"/>
      <c r="K6149" s="14"/>
      <c r="L6149" s="14"/>
      <c r="M6149" s="14"/>
      <c r="N6149" s="14"/>
      <c r="O6149" s="14"/>
      <c r="P6149" s="14"/>
      <c r="Q6149" s="14"/>
      <c r="R6149" s="14"/>
      <c r="S6149" s="4"/>
      <c r="T6149" s="4"/>
      <c r="U6149" s="4"/>
      <c r="V6149" s="4"/>
      <c r="W6149" s="4"/>
      <c r="X6149" s="4"/>
      <c r="Y6149" s="4"/>
      <c r="Z6149" s="4"/>
      <c r="AA6149" s="4"/>
      <c r="AB6149" s="4"/>
      <c r="AC6149" s="8"/>
      <c r="AD6149" s="8"/>
      <c r="AE6149" s="8"/>
      <c r="AF6149" s="8"/>
      <c r="AG6149" s="8"/>
      <c r="AH6149" s="8"/>
      <c r="AI6149" s="8"/>
      <c r="AJ6149" s="8"/>
      <c r="AK6149" s="8"/>
      <c r="AL6149" s="8"/>
      <c r="AM6149" s="8"/>
      <c r="AN6149" s="8"/>
      <c r="AO6149" s="8"/>
      <c r="AP6149" s="8"/>
      <c r="AQ6149" s="15"/>
      <c r="AR6149" s="15"/>
      <c r="AS6149" s="15"/>
      <c r="AT6149" s="15"/>
      <c r="AU6149" s="15"/>
      <c r="AV6149" s="15"/>
      <c r="AW6149" s="15"/>
      <c r="AX6149" s="15"/>
      <c r="AY6149" s="15"/>
      <c r="AZ6149" s="15"/>
      <c r="BA6149" s="10"/>
    </row>
    <row r="6150" spans="2:53" ht="15" customHeight="1" x14ac:dyDescent="0.2">
      <c r="B6150" s="1"/>
      <c r="C6150" s="31">
        <v>27</v>
      </c>
      <c r="D6150" s="303"/>
      <c r="E6150" s="18"/>
      <c r="F6150" s="14"/>
      <c r="G6150" s="14"/>
      <c r="H6150" s="14"/>
      <c r="I6150" s="14"/>
      <c r="J6150" s="14"/>
      <c r="K6150" s="14"/>
      <c r="L6150" s="14"/>
      <c r="M6150" s="14"/>
      <c r="N6150" s="14"/>
      <c r="O6150" s="14"/>
      <c r="P6150" s="14"/>
      <c r="Q6150" s="14"/>
      <c r="R6150" s="14"/>
      <c r="S6150" s="4"/>
      <c r="T6150" s="4"/>
      <c r="U6150" s="4"/>
      <c r="V6150" s="4"/>
      <c r="W6150" s="4"/>
      <c r="X6150" s="4"/>
      <c r="Y6150" s="4"/>
      <c r="Z6150" s="4"/>
      <c r="AA6150" s="4"/>
      <c r="AB6150" s="4"/>
      <c r="AC6150" s="8"/>
      <c r="AD6150" s="8"/>
      <c r="AE6150" s="8"/>
      <c r="AF6150" s="8"/>
      <c r="AG6150" s="8"/>
      <c r="AH6150" s="8"/>
      <c r="AI6150" s="8"/>
      <c r="AJ6150" s="8"/>
      <c r="AK6150" s="8"/>
      <c r="AL6150" s="8"/>
      <c r="AM6150" s="8"/>
      <c r="AN6150" s="8"/>
      <c r="AO6150" s="8"/>
      <c r="AP6150" s="8"/>
      <c r="AQ6150" s="15"/>
      <c r="AR6150" s="15"/>
      <c r="AS6150" s="15"/>
      <c r="AT6150" s="15"/>
      <c r="AU6150" s="15"/>
      <c r="AV6150" s="15"/>
      <c r="AW6150" s="15"/>
      <c r="AX6150" s="15"/>
      <c r="AY6150" s="15"/>
      <c r="AZ6150" s="15"/>
      <c r="BA6150" s="10"/>
    </row>
    <row r="6151" spans="2:53" ht="15" customHeight="1" x14ac:dyDescent="0.2">
      <c r="B6151" s="1"/>
      <c r="C6151" s="31">
        <v>28</v>
      </c>
      <c r="D6151" s="293" t="s">
        <v>77</v>
      </c>
      <c r="E6151" s="18"/>
      <c r="F6151" s="14">
        <v>5</v>
      </c>
      <c r="G6151" s="14"/>
      <c r="H6151" s="14"/>
      <c r="I6151" s="14"/>
      <c r="J6151" s="14"/>
      <c r="K6151" s="14"/>
      <c r="L6151" s="14"/>
      <c r="M6151" s="14"/>
      <c r="N6151" s="14"/>
      <c r="O6151" s="14"/>
      <c r="P6151" s="14"/>
      <c r="Q6151" s="14"/>
      <c r="R6151" s="14"/>
      <c r="S6151" s="4"/>
      <c r="T6151" s="4"/>
      <c r="U6151" s="4"/>
      <c r="V6151" s="4"/>
      <c r="W6151" s="4"/>
      <c r="X6151" s="4"/>
      <c r="Y6151" s="4"/>
      <c r="Z6151" s="4"/>
      <c r="AA6151" s="4"/>
      <c r="AB6151" s="4"/>
      <c r="AC6151" s="8">
        <v>5</v>
      </c>
      <c r="AD6151" s="8"/>
      <c r="AE6151" s="8"/>
      <c r="AF6151" s="8"/>
      <c r="AG6151" s="8"/>
      <c r="AH6151" s="8"/>
      <c r="AI6151" s="8"/>
      <c r="AJ6151" s="8"/>
      <c r="AK6151" s="8"/>
      <c r="AL6151" s="8"/>
      <c r="AM6151" s="8"/>
      <c r="AN6151" s="8"/>
      <c r="AO6151" s="8"/>
      <c r="AP6151" s="8"/>
      <c r="AQ6151" s="15"/>
      <c r="AR6151" s="15"/>
      <c r="AS6151" s="15"/>
      <c r="AT6151" s="15"/>
      <c r="AU6151" s="15"/>
      <c r="AV6151" s="15"/>
      <c r="AW6151" s="15"/>
      <c r="AX6151" s="15"/>
      <c r="AY6151" s="15"/>
      <c r="AZ6151" s="15"/>
      <c r="BA6151" s="10"/>
    </row>
    <row r="6152" spans="2:53" ht="15" customHeight="1" x14ac:dyDescent="0.2">
      <c r="B6152" s="1"/>
      <c r="C6152" s="31">
        <v>29</v>
      </c>
      <c r="D6152" s="293" t="s">
        <v>78</v>
      </c>
      <c r="E6152" s="18">
        <v>6</v>
      </c>
      <c r="F6152" s="14"/>
      <c r="G6152" s="14"/>
      <c r="H6152" s="14"/>
      <c r="I6152" s="14"/>
      <c r="J6152" s="14"/>
      <c r="K6152" s="14"/>
      <c r="L6152" s="14">
        <v>2</v>
      </c>
      <c r="M6152" s="14"/>
      <c r="N6152" s="14"/>
      <c r="O6152" s="14"/>
      <c r="P6152" s="14"/>
      <c r="Q6152" s="14"/>
      <c r="R6152" s="14"/>
      <c r="S6152" s="4"/>
      <c r="T6152" s="4"/>
      <c r="U6152" s="4"/>
      <c r="V6152" s="4"/>
      <c r="W6152" s="4"/>
      <c r="X6152" s="4"/>
      <c r="Y6152" s="4"/>
      <c r="Z6152" s="4"/>
      <c r="AA6152" s="4"/>
      <c r="AB6152" s="4"/>
      <c r="AC6152" s="8"/>
      <c r="AD6152" s="8"/>
      <c r="AE6152" s="8"/>
      <c r="AF6152" s="8"/>
      <c r="AG6152" s="8"/>
      <c r="AH6152" s="8"/>
      <c r="AI6152" s="8"/>
      <c r="AJ6152" s="8"/>
      <c r="AK6152" s="8"/>
      <c r="AL6152" s="8"/>
      <c r="AM6152" s="8"/>
      <c r="AN6152" s="8"/>
      <c r="AO6152" s="8"/>
      <c r="AP6152" s="8"/>
      <c r="AQ6152" s="15"/>
      <c r="AR6152" s="15"/>
      <c r="AS6152" s="15"/>
      <c r="AT6152" s="15"/>
      <c r="AU6152" s="15"/>
      <c r="AV6152" s="15"/>
      <c r="AW6152" s="15"/>
      <c r="AX6152" s="15"/>
      <c r="AY6152" s="15"/>
      <c r="AZ6152" s="15"/>
      <c r="BA6152" s="10"/>
    </row>
    <row r="6153" spans="2:53" ht="15" customHeight="1" x14ac:dyDescent="0.2">
      <c r="B6153" s="1"/>
      <c r="C6153" s="37"/>
      <c r="D6153" s="303"/>
      <c r="E6153" s="18"/>
      <c r="F6153" s="14"/>
      <c r="G6153" s="14"/>
      <c r="H6153" s="14"/>
      <c r="I6153" s="14"/>
      <c r="J6153" s="14"/>
      <c r="K6153" s="14"/>
      <c r="L6153" s="14"/>
      <c r="M6153" s="14"/>
      <c r="N6153" s="14"/>
      <c r="O6153" s="14"/>
      <c r="P6153" s="14"/>
      <c r="Q6153" s="14"/>
      <c r="R6153" s="14"/>
      <c r="S6153" s="4"/>
      <c r="T6153" s="4"/>
      <c r="U6153" s="4"/>
      <c r="V6153" s="4"/>
      <c r="W6153" s="4"/>
      <c r="X6153" s="4"/>
      <c r="Y6153" s="4"/>
      <c r="Z6153" s="4"/>
      <c r="AA6153" s="4"/>
      <c r="AB6153" s="4"/>
      <c r="AC6153" s="8"/>
      <c r="AD6153" s="8"/>
      <c r="AE6153" s="8"/>
      <c r="AF6153" s="8"/>
      <c r="AG6153" s="8"/>
      <c r="AH6153" s="8"/>
      <c r="AI6153" s="8"/>
      <c r="AJ6153" s="8"/>
      <c r="AK6153" s="8"/>
      <c r="AL6153" s="8"/>
      <c r="AM6153" s="8"/>
      <c r="AN6153" s="8"/>
      <c r="AO6153" s="8"/>
      <c r="AP6153" s="8"/>
      <c r="AQ6153" s="15"/>
      <c r="AR6153" s="15"/>
      <c r="AS6153" s="15"/>
      <c r="AT6153" s="15"/>
      <c r="AU6153" s="15"/>
      <c r="AV6153" s="15"/>
      <c r="AW6153" s="15"/>
      <c r="AX6153" s="15"/>
      <c r="AY6153" s="15"/>
      <c r="AZ6153" s="15"/>
      <c r="BA6153" s="10"/>
    </row>
    <row r="6154" spans="2:53" ht="15" customHeight="1" x14ac:dyDescent="0.2">
      <c r="B6154" s="1"/>
      <c r="C6154" s="38"/>
      <c r="D6154" s="303"/>
      <c r="E6154" s="18"/>
      <c r="F6154" s="14"/>
      <c r="G6154" s="14"/>
      <c r="H6154" s="14"/>
      <c r="I6154" s="14"/>
      <c r="J6154" s="14"/>
      <c r="K6154" s="14"/>
      <c r="L6154" s="14"/>
      <c r="M6154" s="14"/>
      <c r="N6154" s="14"/>
      <c r="O6154" s="14"/>
      <c r="P6154" s="14"/>
      <c r="Q6154" s="14"/>
      <c r="R6154" s="14"/>
      <c r="S6154" s="4"/>
      <c r="T6154" s="4"/>
      <c r="U6154" s="4"/>
      <c r="V6154" s="4"/>
      <c r="W6154" s="4"/>
      <c r="X6154" s="4"/>
      <c r="Y6154" s="4"/>
      <c r="Z6154" s="4"/>
      <c r="AA6154" s="4"/>
      <c r="AB6154" s="4"/>
      <c r="AC6154" s="8"/>
      <c r="AD6154" s="8"/>
      <c r="AE6154" s="8"/>
      <c r="AF6154" s="8"/>
      <c r="AG6154" s="8"/>
      <c r="AH6154" s="8"/>
      <c r="AI6154" s="8"/>
      <c r="AJ6154" s="8"/>
      <c r="AK6154" s="8"/>
      <c r="AL6154" s="8"/>
      <c r="AM6154" s="8"/>
      <c r="AN6154" s="8"/>
      <c r="AO6154" s="8"/>
      <c r="AP6154" s="8"/>
      <c r="AQ6154" s="15"/>
      <c r="AR6154" s="15"/>
      <c r="AS6154" s="15"/>
      <c r="AT6154" s="15"/>
      <c r="AU6154" s="15"/>
      <c r="AV6154" s="15"/>
      <c r="AW6154" s="15"/>
      <c r="AX6154" s="15"/>
      <c r="AY6154" s="15"/>
      <c r="AZ6154" s="15"/>
      <c r="BA6154" s="10"/>
    </row>
    <row r="6155" spans="2:53" ht="15" customHeight="1" x14ac:dyDescent="0.2">
      <c r="B6155" s="1"/>
      <c r="C6155" s="39">
        <v>30</v>
      </c>
      <c r="D6155" s="293" t="s">
        <v>80</v>
      </c>
      <c r="E6155" s="18"/>
      <c r="F6155" s="14"/>
      <c r="G6155" s="14"/>
      <c r="H6155" s="14"/>
      <c r="I6155" s="14"/>
      <c r="J6155" s="14"/>
      <c r="K6155" s="14"/>
      <c r="L6155" s="14"/>
      <c r="M6155" s="14"/>
      <c r="N6155" s="14"/>
      <c r="O6155" s="14">
        <v>2</v>
      </c>
      <c r="P6155" s="14"/>
      <c r="Q6155" s="14"/>
      <c r="R6155" s="14"/>
      <c r="S6155" s="4"/>
      <c r="T6155" s="4"/>
      <c r="U6155" s="4"/>
      <c r="V6155" s="4">
        <v>2</v>
      </c>
      <c r="W6155" s="4"/>
      <c r="X6155" s="4"/>
      <c r="Y6155" s="4"/>
      <c r="Z6155" s="5"/>
      <c r="AA6155" s="5"/>
      <c r="AB6155" s="5"/>
      <c r="AC6155" s="8"/>
      <c r="AD6155" s="8"/>
      <c r="AE6155" s="8"/>
      <c r="AF6155" s="8"/>
      <c r="AG6155" s="8"/>
      <c r="AH6155" s="8">
        <v>2</v>
      </c>
      <c r="AI6155" s="8"/>
      <c r="AJ6155" s="8"/>
      <c r="AK6155" s="8"/>
      <c r="AL6155" s="8"/>
      <c r="AM6155" s="8"/>
      <c r="AN6155" s="8"/>
      <c r="AO6155" s="8"/>
      <c r="AP6155" s="8"/>
      <c r="AQ6155" s="15"/>
      <c r="AR6155" s="15"/>
      <c r="AS6155" s="15"/>
      <c r="AT6155" s="15"/>
      <c r="AU6155" s="15"/>
      <c r="AV6155" s="15"/>
      <c r="AW6155" s="15"/>
      <c r="AX6155" s="15"/>
      <c r="AY6155" s="15"/>
      <c r="AZ6155" s="15"/>
      <c r="BA6155" s="10"/>
    </row>
    <row r="6156" spans="2:53" ht="15" customHeight="1" x14ac:dyDescent="0.2">
      <c r="B6156" s="1"/>
      <c r="C6156" s="39">
        <v>31</v>
      </c>
      <c r="D6156" s="303" t="s">
        <v>81</v>
      </c>
      <c r="E6156" s="18"/>
      <c r="F6156" s="14"/>
      <c r="G6156" s="14"/>
      <c r="H6156" s="14"/>
      <c r="I6156" s="14"/>
      <c r="J6156" s="14"/>
      <c r="K6156" s="14"/>
      <c r="L6156" s="14"/>
      <c r="M6156" s="14"/>
      <c r="N6156" s="14"/>
      <c r="O6156" s="14"/>
      <c r="P6156" s="14"/>
      <c r="Q6156" s="14"/>
      <c r="R6156" s="14"/>
      <c r="S6156" s="4"/>
      <c r="T6156" s="4"/>
      <c r="U6156" s="4"/>
      <c r="V6156" s="4"/>
      <c r="W6156" s="4"/>
      <c r="X6156" s="4"/>
      <c r="Y6156" s="4"/>
      <c r="Z6156" s="4"/>
      <c r="AA6156" s="4"/>
      <c r="AB6156" s="4"/>
      <c r="AC6156" s="8"/>
      <c r="AD6156" s="8"/>
      <c r="AE6156" s="8"/>
      <c r="AF6156" s="8"/>
      <c r="AG6156" s="8"/>
      <c r="AH6156" s="8"/>
      <c r="AI6156" s="8"/>
      <c r="AJ6156" s="8"/>
      <c r="AK6156" s="8"/>
      <c r="AL6156" s="8"/>
      <c r="AM6156" s="8"/>
      <c r="AN6156" s="8"/>
      <c r="AO6156" s="8"/>
      <c r="AP6156" s="8"/>
      <c r="AQ6156" s="15"/>
      <c r="AR6156" s="15"/>
      <c r="AS6156" s="15"/>
      <c r="AT6156" s="15"/>
      <c r="AU6156" s="15"/>
      <c r="AV6156" s="15"/>
      <c r="AW6156" s="15"/>
      <c r="AX6156" s="15"/>
      <c r="AY6156" s="15"/>
      <c r="AZ6156" s="15"/>
      <c r="BA6156" s="10"/>
    </row>
    <row r="6157" spans="2:53" ht="15" customHeight="1" x14ac:dyDescent="0.2">
      <c r="B6157" s="1"/>
      <c r="C6157" s="39">
        <v>32</v>
      </c>
      <c r="D6157" s="303" t="s">
        <v>82</v>
      </c>
      <c r="E6157" s="18"/>
      <c r="F6157" s="14"/>
      <c r="G6157" s="14"/>
      <c r="H6157" s="14"/>
      <c r="I6157" s="14"/>
      <c r="J6157" s="14"/>
      <c r="K6157" s="14"/>
      <c r="L6157" s="14"/>
      <c r="M6157" s="14"/>
      <c r="N6157" s="14"/>
      <c r="O6157" s="14"/>
      <c r="P6157" s="14"/>
      <c r="Q6157" s="14"/>
      <c r="R6157" s="14"/>
      <c r="S6157" s="4"/>
      <c r="T6157" s="4"/>
      <c r="U6157" s="4"/>
      <c r="V6157" s="4"/>
      <c r="W6157" s="4"/>
      <c r="X6157" s="4"/>
      <c r="Y6157" s="4"/>
      <c r="Z6157" s="4"/>
      <c r="AA6157" s="4"/>
      <c r="AB6157" s="4"/>
      <c r="AC6157" s="8"/>
      <c r="AD6157" s="8"/>
      <c r="AE6157" s="8"/>
      <c r="AF6157" s="8"/>
      <c r="AG6157" s="8"/>
      <c r="AH6157" s="8"/>
      <c r="AI6157" s="8"/>
      <c r="AJ6157" s="8"/>
      <c r="AK6157" s="8"/>
      <c r="AL6157" s="8"/>
      <c r="AM6157" s="8"/>
      <c r="AN6157" s="8"/>
      <c r="AO6157" s="8"/>
      <c r="AP6157" s="8"/>
      <c r="AQ6157" s="15"/>
      <c r="AR6157" s="15"/>
      <c r="AS6157" s="15"/>
      <c r="AT6157" s="15"/>
      <c r="AU6157" s="15"/>
      <c r="AV6157" s="15"/>
      <c r="AW6157" s="15"/>
      <c r="AX6157" s="15"/>
      <c r="AY6157" s="15"/>
      <c r="AZ6157" s="15"/>
      <c r="BA6157" s="10"/>
    </row>
    <row r="6158" spans="2:53" ht="15" customHeight="1" x14ac:dyDescent="0.2">
      <c r="B6158" s="1"/>
      <c r="C6158" s="22"/>
      <c r="D6158" s="303"/>
      <c r="E6158" s="18"/>
      <c r="F6158" s="14"/>
      <c r="G6158" s="14"/>
      <c r="H6158" s="14"/>
      <c r="I6158" s="14"/>
      <c r="J6158" s="14"/>
      <c r="K6158" s="14"/>
      <c r="L6158" s="14"/>
      <c r="M6158" s="14"/>
      <c r="N6158" s="14"/>
      <c r="O6158" s="14"/>
      <c r="P6158" s="14"/>
      <c r="Q6158" s="14"/>
      <c r="R6158" s="14"/>
      <c r="S6158" s="4"/>
      <c r="T6158" s="4"/>
      <c r="U6158" s="4"/>
      <c r="V6158" s="4"/>
      <c r="W6158" s="4"/>
      <c r="X6158" s="4"/>
      <c r="Y6158" s="4"/>
      <c r="Z6158" s="4"/>
      <c r="AA6158" s="4"/>
      <c r="AB6158" s="4"/>
      <c r="AC6158" s="8"/>
      <c r="AD6158" s="8"/>
      <c r="AE6158" s="8"/>
      <c r="AF6158" s="8"/>
      <c r="AG6158" s="8"/>
      <c r="AH6158" s="8"/>
      <c r="AI6158" s="8"/>
      <c r="AJ6158" s="8"/>
      <c r="AK6158" s="8"/>
      <c r="AL6158" s="8"/>
      <c r="AM6158" s="8"/>
      <c r="AN6158" s="8"/>
      <c r="AO6158" s="8"/>
      <c r="AP6158" s="8"/>
      <c r="AQ6158" s="15"/>
      <c r="AR6158" s="15"/>
      <c r="AS6158" s="15"/>
      <c r="AT6158" s="15"/>
      <c r="AU6158" s="15"/>
      <c r="AV6158" s="15"/>
      <c r="AW6158" s="15"/>
      <c r="AX6158" s="15"/>
      <c r="AY6158" s="15"/>
      <c r="AZ6158" s="15"/>
      <c r="BA6158" s="10"/>
    </row>
    <row r="6159" spans="2:53" ht="15" customHeight="1" x14ac:dyDescent="0.2">
      <c r="B6159" s="1"/>
      <c r="C6159" s="40">
        <v>33</v>
      </c>
      <c r="D6159" s="303" t="s">
        <v>83</v>
      </c>
      <c r="E6159" s="18"/>
      <c r="F6159" s="14"/>
      <c r="G6159" s="14"/>
      <c r="H6159" s="14"/>
      <c r="I6159" s="14"/>
      <c r="J6159" s="14"/>
      <c r="K6159" s="14"/>
      <c r="L6159" s="14"/>
      <c r="M6159" s="14"/>
      <c r="N6159" s="14"/>
      <c r="O6159" s="14"/>
      <c r="P6159" s="14"/>
      <c r="Q6159" s="14"/>
      <c r="R6159" s="14"/>
      <c r="S6159" s="4"/>
      <c r="T6159" s="4"/>
      <c r="U6159" s="4"/>
      <c r="V6159" s="4"/>
      <c r="W6159" s="4"/>
      <c r="X6159" s="4"/>
      <c r="Y6159" s="4"/>
      <c r="Z6159" s="4"/>
      <c r="AA6159" s="4"/>
      <c r="AB6159" s="4"/>
      <c r="AC6159" s="8"/>
      <c r="AD6159" s="8"/>
      <c r="AE6159" s="8"/>
      <c r="AF6159" s="8"/>
      <c r="AG6159" s="8"/>
      <c r="AH6159" s="8"/>
      <c r="AI6159" s="8"/>
      <c r="AJ6159" s="8"/>
      <c r="AK6159" s="8"/>
      <c r="AL6159" s="8"/>
      <c r="AM6159" s="8"/>
      <c r="AN6159" s="8"/>
      <c r="AO6159" s="8"/>
      <c r="AP6159" s="8"/>
      <c r="AQ6159" s="15"/>
      <c r="AR6159" s="15"/>
      <c r="AS6159" s="15"/>
      <c r="AT6159" s="15"/>
      <c r="AU6159" s="15"/>
      <c r="AV6159" s="15"/>
      <c r="AW6159" s="15"/>
      <c r="AX6159" s="15"/>
      <c r="AY6159" s="15"/>
      <c r="AZ6159" s="15"/>
      <c r="BA6159" s="10"/>
    </row>
    <row r="6160" spans="2:53" ht="15" customHeight="1" x14ac:dyDescent="0.2">
      <c r="B6160" s="1"/>
      <c r="C6160" s="40">
        <v>38</v>
      </c>
      <c r="D6160" s="303" t="s">
        <v>84</v>
      </c>
      <c r="E6160" s="18"/>
      <c r="F6160" s="14"/>
      <c r="G6160" s="14"/>
      <c r="H6160" s="14"/>
      <c r="I6160" s="14"/>
      <c r="J6160" s="14"/>
      <c r="K6160" s="14"/>
      <c r="L6160" s="14"/>
      <c r="M6160" s="14"/>
      <c r="N6160" s="14"/>
      <c r="O6160" s="14"/>
      <c r="P6160" s="14"/>
      <c r="Q6160" s="14"/>
      <c r="R6160" s="14"/>
      <c r="S6160" s="4"/>
      <c r="T6160" s="4"/>
      <c r="U6160" s="4"/>
      <c r="V6160" s="4"/>
      <c r="W6160" s="4"/>
      <c r="X6160" s="4"/>
      <c r="Y6160" s="4"/>
      <c r="Z6160" s="4"/>
      <c r="AA6160" s="4"/>
      <c r="AB6160" s="4"/>
      <c r="AC6160" s="8"/>
      <c r="AD6160" s="8"/>
      <c r="AE6160" s="8"/>
      <c r="AF6160" s="8"/>
      <c r="AG6160" s="8"/>
      <c r="AH6160" s="8"/>
      <c r="AI6160" s="8"/>
      <c r="AJ6160" s="8"/>
      <c r="AK6160" s="8"/>
      <c r="AL6160" s="8"/>
      <c r="AM6160" s="8"/>
      <c r="AN6160" s="8"/>
      <c r="AO6160" s="8"/>
      <c r="AP6160" s="8"/>
      <c r="AQ6160" s="15"/>
      <c r="AR6160" s="15"/>
      <c r="AS6160" s="15"/>
      <c r="AT6160" s="15"/>
      <c r="AU6160" s="15"/>
      <c r="AV6160" s="15"/>
      <c r="AW6160" s="15"/>
      <c r="AX6160" s="15"/>
      <c r="AY6160" s="15"/>
      <c r="AZ6160" s="15"/>
      <c r="BA6160" s="10"/>
    </row>
    <row r="6161" spans="2:53" ht="15" customHeight="1" x14ac:dyDescent="0.2">
      <c r="B6161" s="1"/>
      <c r="C6161" s="40">
        <v>34</v>
      </c>
      <c r="D6161" s="303" t="s">
        <v>85</v>
      </c>
      <c r="E6161" s="18"/>
      <c r="F6161" s="14"/>
      <c r="G6161" s="14"/>
      <c r="H6161" s="14"/>
      <c r="I6161" s="14"/>
      <c r="J6161" s="14"/>
      <c r="K6161" s="14"/>
      <c r="L6161" s="14"/>
      <c r="M6161" s="14"/>
      <c r="N6161" s="14"/>
      <c r="O6161" s="14"/>
      <c r="P6161" s="14"/>
      <c r="Q6161" s="14"/>
      <c r="R6161" s="14"/>
      <c r="S6161" s="4"/>
      <c r="T6161" s="4"/>
      <c r="U6161" s="4"/>
      <c r="V6161" s="4"/>
      <c r="W6161" s="4"/>
      <c r="X6161" s="4"/>
      <c r="Y6161" s="4"/>
      <c r="Z6161" s="4"/>
      <c r="AA6161" s="4"/>
      <c r="AB6161" s="4"/>
      <c r="AC6161" s="8"/>
      <c r="AD6161" s="8"/>
      <c r="AE6161" s="8"/>
      <c r="AF6161" s="8"/>
      <c r="AG6161" s="8"/>
      <c r="AH6161" s="8"/>
      <c r="AI6161" s="8"/>
      <c r="AJ6161" s="8"/>
      <c r="AK6161" s="8"/>
      <c r="AL6161" s="8"/>
      <c r="AM6161" s="8"/>
      <c r="AN6161" s="8"/>
      <c r="AO6161" s="8"/>
      <c r="AP6161" s="8"/>
      <c r="AQ6161" s="15"/>
      <c r="AR6161" s="15"/>
      <c r="AS6161" s="15"/>
      <c r="AT6161" s="15"/>
      <c r="AU6161" s="15"/>
      <c r="AV6161" s="15"/>
      <c r="AW6161" s="15"/>
      <c r="AX6161" s="15"/>
      <c r="AY6161" s="15"/>
      <c r="AZ6161" s="15"/>
      <c r="BA6161" s="10"/>
    </row>
    <row r="6162" spans="2:53" ht="15" customHeight="1" x14ac:dyDescent="0.2">
      <c r="B6162" s="1"/>
      <c r="C6162" s="22"/>
      <c r="D6162" s="303"/>
      <c r="E6162" s="18"/>
      <c r="F6162" s="14"/>
      <c r="G6162" s="14"/>
      <c r="H6162" s="14"/>
      <c r="I6162" s="14"/>
      <c r="J6162" s="14"/>
      <c r="K6162" s="14"/>
      <c r="L6162" s="14"/>
      <c r="M6162" s="14"/>
      <c r="N6162" s="14"/>
      <c r="O6162" s="14"/>
      <c r="P6162" s="14"/>
      <c r="Q6162" s="14"/>
      <c r="R6162" s="14"/>
      <c r="S6162" s="4"/>
      <c r="T6162" s="4"/>
      <c r="U6162" s="4"/>
      <c r="V6162" s="4"/>
      <c r="W6162" s="4"/>
      <c r="X6162" s="4"/>
      <c r="Y6162" s="4"/>
      <c r="Z6162" s="4"/>
      <c r="AA6162" s="4"/>
      <c r="AB6162" s="4"/>
      <c r="AC6162" s="8"/>
      <c r="AD6162" s="8"/>
      <c r="AE6162" s="8"/>
      <c r="AF6162" s="8"/>
      <c r="AG6162" s="8"/>
      <c r="AH6162" s="8"/>
      <c r="AI6162" s="8"/>
      <c r="AJ6162" s="8"/>
      <c r="AK6162" s="8"/>
      <c r="AL6162" s="8"/>
      <c r="AM6162" s="8"/>
      <c r="AN6162" s="8"/>
      <c r="AO6162" s="8"/>
      <c r="AP6162" s="8"/>
      <c r="AQ6162" s="15"/>
      <c r="AR6162" s="15"/>
      <c r="AS6162" s="15"/>
      <c r="AT6162" s="15"/>
      <c r="AU6162" s="15"/>
      <c r="AV6162" s="15"/>
      <c r="AW6162" s="15"/>
      <c r="AX6162" s="15"/>
      <c r="AY6162" s="15"/>
      <c r="AZ6162" s="15"/>
      <c r="BA6162" s="10"/>
    </row>
    <row r="6163" spans="2:53" ht="15" customHeight="1" x14ac:dyDescent="0.2">
      <c r="B6163" s="1"/>
      <c r="C6163" s="22"/>
      <c r="D6163" s="303"/>
      <c r="E6163" s="18"/>
      <c r="F6163" s="14"/>
      <c r="G6163" s="14"/>
      <c r="H6163" s="14"/>
      <c r="I6163" s="14"/>
      <c r="J6163" s="14"/>
      <c r="K6163" s="14"/>
      <c r="L6163" s="14"/>
      <c r="M6163" s="14"/>
      <c r="N6163" s="14"/>
      <c r="O6163" s="14"/>
      <c r="P6163" s="14"/>
      <c r="Q6163" s="14"/>
      <c r="R6163" s="14"/>
      <c r="S6163" s="4"/>
      <c r="T6163" s="4"/>
      <c r="U6163" s="4"/>
      <c r="V6163" s="4"/>
      <c r="W6163" s="4"/>
      <c r="X6163" s="4"/>
      <c r="Y6163" s="4"/>
      <c r="Z6163" s="4"/>
      <c r="AA6163" s="4"/>
      <c r="AB6163" s="4"/>
      <c r="AC6163" s="8"/>
      <c r="AD6163" s="8"/>
      <c r="AE6163" s="8"/>
      <c r="AF6163" s="8"/>
      <c r="AG6163" s="8"/>
      <c r="AH6163" s="8"/>
      <c r="AI6163" s="8"/>
      <c r="AJ6163" s="8"/>
      <c r="AK6163" s="8"/>
      <c r="AL6163" s="8"/>
      <c r="AM6163" s="8"/>
      <c r="AN6163" s="8"/>
      <c r="AO6163" s="8"/>
      <c r="AP6163" s="8"/>
      <c r="AQ6163" s="15"/>
      <c r="AR6163" s="15"/>
      <c r="AS6163" s="15"/>
      <c r="AT6163" s="15"/>
      <c r="AU6163" s="15"/>
      <c r="AV6163" s="15"/>
      <c r="AW6163" s="15"/>
      <c r="AX6163" s="15"/>
      <c r="AY6163" s="15"/>
      <c r="AZ6163" s="15"/>
      <c r="BA6163" s="10"/>
    </row>
    <row r="6164" spans="2:53" ht="15" customHeight="1" x14ac:dyDescent="0.2">
      <c r="B6164" s="1"/>
      <c r="C6164" s="22"/>
      <c r="D6164" s="303"/>
      <c r="E6164" s="18"/>
      <c r="F6164" s="14"/>
      <c r="G6164" s="14"/>
      <c r="H6164" s="14"/>
      <c r="I6164" s="14"/>
      <c r="J6164" s="14"/>
      <c r="K6164" s="14"/>
      <c r="L6164" s="14"/>
      <c r="M6164" s="14"/>
      <c r="N6164" s="14"/>
      <c r="O6164" s="14"/>
      <c r="P6164" s="14"/>
      <c r="Q6164" s="14"/>
      <c r="R6164" s="14"/>
      <c r="S6164" s="4"/>
      <c r="T6164" s="4"/>
      <c r="U6164" s="4"/>
      <c r="V6164" s="4"/>
      <c r="W6164" s="4"/>
      <c r="X6164" s="4"/>
      <c r="Y6164" s="4"/>
      <c r="Z6164" s="4"/>
      <c r="AA6164" s="4"/>
      <c r="AB6164" s="4"/>
      <c r="AC6164" s="8"/>
      <c r="AD6164" s="8"/>
      <c r="AE6164" s="8"/>
      <c r="AF6164" s="8"/>
      <c r="AG6164" s="8"/>
      <c r="AH6164" s="8"/>
      <c r="AI6164" s="8"/>
      <c r="AJ6164" s="8"/>
      <c r="AK6164" s="8"/>
      <c r="AL6164" s="8"/>
      <c r="AM6164" s="8"/>
      <c r="AN6164" s="8"/>
      <c r="AO6164" s="8"/>
      <c r="AP6164" s="8"/>
      <c r="AQ6164" s="15"/>
      <c r="AR6164" s="15"/>
      <c r="AS6164" s="15"/>
      <c r="AT6164" s="15"/>
      <c r="AU6164" s="15"/>
      <c r="AV6164" s="15"/>
      <c r="AW6164" s="15"/>
      <c r="AX6164" s="15"/>
      <c r="AY6164" s="15"/>
      <c r="AZ6164" s="15"/>
      <c r="BA6164" s="10"/>
    </row>
    <row r="6165" spans="2:53" ht="15" customHeight="1" x14ac:dyDescent="0.2">
      <c r="B6165" s="1"/>
      <c r="C6165" s="42">
        <v>35</v>
      </c>
      <c r="D6165" s="303" t="s">
        <v>87</v>
      </c>
      <c r="E6165" s="18"/>
      <c r="F6165" s="14"/>
      <c r="G6165" s="14"/>
      <c r="H6165" s="14"/>
      <c r="I6165" s="14"/>
      <c r="J6165" s="14"/>
      <c r="K6165" s="14"/>
      <c r="L6165" s="14"/>
      <c r="M6165" s="14"/>
      <c r="N6165" s="14"/>
      <c r="O6165" s="14"/>
      <c r="P6165" s="14"/>
      <c r="Q6165" s="14"/>
      <c r="R6165" s="14"/>
      <c r="S6165" s="4"/>
      <c r="T6165" s="4"/>
      <c r="U6165" s="4"/>
      <c r="V6165" s="4"/>
      <c r="W6165" s="4"/>
      <c r="X6165" s="4"/>
      <c r="Y6165" s="4"/>
      <c r="Z6165" s="4"/>
      <c r="AA6165" s="4"/>
      <c r="AB6165" s="4"/>
      <c r="AC6165" s="8"/>
      <c r="AD6165" s="8"/>
      <c r="AE6165" s="8"/>
      <c r="AF6165" s="8"/>
      <c r="AG6165" s="8"/>
      <c r="AH6165" s="8"/>
      <c r="AI6165" s="8"/>
      <c r="AJ6165" s="8"/>
      <c r="AK6165" s="8"/>
      <c r="AL6165" s="8"/>
      <c r="AM6165" s="8"/>
      <c r="AN6165" s="8"/>
      <c r="AO6165" s="8"/>
      <c r="AP6165" s="8"/>
      <c r="AQ6165" s="15"/>
      <c r="AR6165" s="15"/>
      <c r="AS6165" s="15"/>
      <c r="AT6165" s="15"/>
      <c r="AU6165" s="15"/>
      <c r="AV6165" s="15"/>
      <c r="AW6165" s="15"/>
      <c r="AX6165" s="15"/>
      <c r="AY6165" s="15"/>
      <c r="AZ6165" s="15"/>
      <c r="BA6165" s="10"/>
    </row>
    <row r="6166" spans="2:53" ht="15" customHeight="1" x14ac:dyDescent="0.2">
      <c r="B6166" s="1"/>
      <c r="C6166" s="1"/>
      <c r="D6166" s="43"/>
      <c r="E6166" s="14"/>
      <c r="F6166" s="14"/>
      <c r="G6166" s="14"/>
      <c r="H6166" s="14"/>
      <c r="I6166" s="14"/>
      <c r="J6166" s="14"/>
      <c r="K6166" s="14"/>
      <c r="L6166" s="14"/>
      <c r="M6166" s="14"/>
      <c r="N6166" s="14"/>
      <c r="O6166" s="14"/>
      <c r="P6166" s="14"/>
      <c r="Q6166" s="14"/>
      <c r="R6166" s="14"/>
      <c r="S6166" s="4"/>
      <c r="T6166" s="4"/>
      <c r="U6166" s="4"/>
      <c r="V6166" s="4"/>
      <c r="W6166" s="4"/>
      <c r="X6166" s="4"/>
      <c r="Y6166" s="4"/>
      <c r="Z6166" s="4"/>
      <c r="AA6166" s="4"/>
      <c r="AB6166" s="4"/>
      <c r="AC6166" s="8"/>
      <c r="AD6166" s="8"/>
      <c r="AE6166" s="8"/>
      <c r="AF6166" s="8"/>
      <c r="AG6166" s="8"/>
      <c r="AH6166" s="8"/>
      <c r="AI6166" s="8"/>
      <c r="AJ6166" s="8"/>
      <c r="AK6166" s="8"/>
      <c r="AL6166" s="8"/>
      <c r="AM6166" s="8"/>
      <c r="AN6166" s="8"/>
      <c r="AO6166" s="8"/>
      <c r="AP6166" s="8"/>
      <c r="AQ6166" s="15"/>
      <c r="AR6166" s="15"/>
      <c r="AS6166" s="15"/>
      <c r="AT6166" s="15"/>
      <c r="AU6166" s="15"/>
      <c r="AV6166" s="15"/>
      <c r="AW6166" s="15"/>
      <c r="AX6166" s="15"/>
      <c r="AY6166" s="15"/>
      <c r="AZ6166" s="15"/>
      <c r="BA6166" s="10"/>
    </row>
    <row r="6167" spans="2:53" ht="15" customHeight="1" x14ac:dyDescent="0.2">
      <c r="B6167" s="1"/>
      <c r="C6167" s="1"/>
      <c r="E6167" s="14"/>
      <c r="F6167" s="14"/>
      <c r="G6167" s="14"/>
      <c r="H6167" s="14"/>
      <c r="I6167" s="14"/>
      <c r="J6167" s="14"/>
      <c r="K6167" s="14"/>
      <c r="L6167" s="14"/>
      <c r="M6167" s="14"/>
      <c r="N6167" s="14"/>
      <c r="O6167" s="14"/>
      <c r="P6167" s="14"/>
      <c r="Q6167" s="14"/>
      <c r="R6167" s="14"/>
      <c r="S6167" s="4"/>
      <c r="T6167" s="4"/>
      <c r="U6167" s="4"/>
      <c r="V6167" s="4"/>
      <c r="W6167" s="4"/>
      <c r="X6167" s="4"/>
      <c r="Y6167" s="4"/>
      <c r="Z6167" s="4"/>
      <c r="AA6167" s="4"/>
      <c r="AB6167" s="4"/>
      <c r="AC6167" s="8"/>
      <c r="AD6167" s="8"/>
      <c r="AE6167" s="8"/>
      <c r="AF6167" s="8"/>
      <c r="AG6167" s="8"/>
      <c r="AH6167" s="8"/>
      <c r="AI6167" s="8"/>
      <c r="AJ6167" s="8"/>
      <c r="AK6167" s="8"/>
      <c r="AL6167" s="8"/>
      <c r="AM6167" s="8"/>
      <c r="AN6167" s="8"/>
      <c r="AO6167" s="8"/>
      <c r="AP6167" s="8"/>
      <c r="AQ6167" s="15"/>
      <c r="AR6167" s="15"/>
      <c r="AS6167" s="15"/>
      <c r="AT6167" s="15"/>
      <c r="AU6167" s="15"/>
      <c r="AV6167" s="15"/>
      <c r="AW6167" s="15"/>
      <c r="AX6167" s="15"/>
      <c r="AY6167" s="15"/>
      <c r="AZ6167" s="15"/>
      <c r="BA6167" s="10"/>
    </row>
    <row r="6168" spans="2:53" ht="15" customHeight="1" x14ac:dyDescent="0.2">
      <c r="B6168" s="33"/>
      <c r="C6168" s="33"/>
      <c r="D6168" s="33"/>
      <c r="E6168" s="33">
        <f t="shared" ref="E6168:AZ6168" si="1250">SUM(E6120:E6167)</f>
        <v>45</v>
      </c>
      <c r="F6168" s="33">
        <f t="shared" si="1250"/>
        <v>38</v>
      </c>
      <c r="G6168" s="33">
        <f t="shared" si="1250"/>
        <v>13</v>
      </c>
      <c r="H6168" s="33">
        <f t="shared" si="1250"/>
        <v>2</v>
      </c>
      <c r="I6168" s="33">
        <f t="shared" si="1250"/>
        <v>4</v>
      </c>
      <c r="J6168" s="33">
        <f t="shared" si="1250"/>
        <v>0</v>
      </c>
      <c r="K6168" s="33">
        <f t="shared" si="1250"/>
        <v>0</v>
      </c>
      <c r="L6168" s="33">
        <f t="shared" si="1250"/>
        <v>8</v>
      </c>
      <c r="M6168" s="33">
        <f t="shared" si="1250"/>
        <v>7</v>
      </c>
      <c r="N6168" s="33">
        <f t="shared" si="1250"/>
        <v>0</v>
      </c>
      <c r="O6168" s="33">
        <f t="shared" si="1250"/>
        <v>2</v>
      </c>
      <c r="P6168" s="33">
        <f t="shared" si="1250"/>
        <v>0</v>
      </c>
      <c r="Q6168" s="33">
        <f t="shared" si="1250"/>
        <v>0</v>
      </c>
      <c r="R6168" s="33">
        <f t="shared" si="1250"/>
        <v>0</v>
      </c>
      <c r="S6168" s="33">
        <f t="shared" si="1250"/>
        <v>0</v>
      </c>
      <c r="T6168" s="33">
        <f t="shared" si="1250"/>
        <v>0</v>
      </c>
      <c r="U6168" s="33">
        <f t="shared" si="1250"/>
        <v>0</v>
      </c>
      <c r="V6168" s="33">
        <f t="shared" si="1250"/>
        <v>2</v>
      </c>
      <c r="W6168" s="33">
        <f t="shared" si="1250"/>
        <v>0</v>
      </c>
      <c r="X6168" s="33">
        <f t="shared" si="1250"/>
        <v>0</v>
      </c>
      <c r="Y6168" s="33">
        <f t="shared" si="1250"/>
        <v>0</v>
      </c>
      <c r="Z6168" s="33">
        <f t="shared" si="1250"/>
        <v>0</v>
      </c>
      <c r="AA6168" s="33">
        <f t="shared" si="1250"/>
        <v>0</v>
      </c>
      <c r="AB6168" s="33">
        <f t="shared" si="1250"/>
        <v>0</v>
      </c>
      <c r="AC6168" s="33">
        <f t="shared" si="1250"/>
        <v>27</v>
      </c>
      <c r="AD6168" s="33">
        <f t="shared" si="1250"/>
        <v>0</v>
      </c>
      <c r="AE6168" s="33">
        <f t="shared" si="1250"/>
        <v>0</v>
      </c>
      <c r="AF6168" s="33">
        <f t="shared" si="1250"/>
        <v>0</v>
      </c>
      <c r="AG6168" s="33">
        <f t="shared" si="1250"/>
        <v>0</v>
      </c>
      <c r="AH6168" s="33">
        <f t="shared" si="1250"/>
        <v>2</v>
      </c>
      <c r="AI6168" s="33">
        <f t="shared" si="1250"/>
        <v>1</v>
      </c>
      <c r="AJ6168" s="33">
        <f t="shared" si="1250"/>
        <v>0</v>
      </c>
      <c r="AK6168" s="33">
        <f t="shared" si="1250"/>
        <v>4</v>
      </c>
      <c r="AL6168" s="33">
        <f t="shared" si="1250"/>
        <v>2</v>
      </c>
      <c r="AM6168" s="33">
        <f t="shared" si="1250"/>
        <v>2</v>
      </c>
      <c r="AN6168" s="33">
        <f t="shared" si="1250"/>
        <v>0</v>
      </c>
      <c r="AO6168" s="33">
        <f t="shared" si="1250"/>
        <v>0</v>
      </c>
      <c r="AP6168" s="33">
        <f t="shared" si="1250"/>
        <v>2</v>
      </c>
      <c r="AQ6168" s="33">
        <f t="shared" si="1250"/>
        <v>0</v>
      </c>
      <c r="AR6168" s="33">
        <f t="shared" si="1250"/>
        <v>0</v>
      </c>
      <c r="AS6168" s="33">
        <f t="shared" si="1250"/>
        <v>0</v>
      </c>
      <c r="AT6168" s="33">
        <f t="shared" si="1250"/>
        <v>0</v>
      </c>
      <c r="AU6168" s="33">
        <f t="shared" si="1250"/>
        <v>0</v>
      </c>
      <c r="AV6168" s="33">
        <f t="shared" si="1250"/>
        <v>0</v>
      </c>
      <c r="AW6168" s="33">
        <f t="shared" si="1250"/>
        <v>0</v>
      </c>
      <c r="AX6168" s="33">
        <f t="shared" si="1250"/>
        <v>0</v>
      </c>
      <c r="AY6168" s="33">
        <f t="shared" si="1250"/>
        <v>0</v>
      </c>
      <c r="AZ6168" s="33">
        <f t="shared" si="1250"/>
        <v>0</v>
      </c>
      <c r="BA6168" s="10"/>
    </row>
    <row r="6169" spans="2:53" ht="15" customHeight="1" x14ac:dyDescent="0.2">
      <c r="B6169" s="44"/>
      <c r="C6169" s="44"/>
      <c r="D6169" s="44"/>
      <c r="E6169" s="44"/>
      <c r="F6169" s="44"/>
      <c r="G6169" s="44"/>
      <c r="H6169" s="44"/>
      <c r="I6169" s="44"/>
      <c r="J6169" s="44"/>
      <c r="K6169" s="44"/>
      <c r="L6169" s="44"/>
      <c r="M6169" s="44"/>
      <c r="N6169" s="44"/>
      <c r="O6169" s="44"/>
      <c r="P6169" s="44"/>
      <c r="Q6169" s="44"/>
      <c r="R6169" s="44"/>
      <c r="S6169" s="44"/>
      <c r="T6169" s="44"/>
      <c r="U6169" s="44"/>
      <c r="V6169" s="44"/>
      <c r="W6169" s="44"/>
      <c r="X6169" s="44"/>
      <c r="Y6169" s="44"/>
    </row>
    <row r="6170" spans="2:53" ht="15" customHeight="1" x14ac:dyDescent="0.2">
      <c r="B6170" s="44"/>
      <c r="C6170" s="44"/>
      <c r="D6170" s="44"/>
      <c r="E6170" s="44"/>
      <c r="F6170" s="44"/>
      <c r="G6170" s="44"/>
      <c r="H6170" s="44"/>
      <c r="I6170" s="44"/>
      <c r="J6170" s="44"/>
      <c r="K6170" s="44"/>
      <c r="L6170" s="44"/>
      <c r="M6170" s="44"/>
      <c r="N6170" s="44"/>
      <c r="O6170" s="44"/>
      <c r="P6170" s="44"/>
      <c r="Q6170" s="44"/>
      <c r="R6170" s="44"/>
      <c r="S6170" s="44"/>
      <c r="T6170" s="44"/>
      <c r="U6170" s="44"/>
      <c r="V6170" s="44"/>
      <c r="W6170" s="44"/>
      <c r="X6170" s="44"/>
      <c r="Y6170" s="44"/>
    </row>
    <row r="6171" spans="2:53" ht="15" customHeight="1" x14ac:dyDescent="0.2">
      <c r="B6171" s="44"/>
      <c r="C6171" s="44"/>
      <c r="D6171" s="44"/>
      <c r="E6171" s="44"/>
      <c r="F6171" s="44"/>
      <c r="G6171" s="44"/>
      <c r="H6171" s="44"/>
      <c r="I6171" s="44"/>
      <c r="J6171" s="44"/>
      <c r="K6171" s="44"/>
      <c r="L6171" s="44"/>
      <c r="M6171" s="44"/>
      <c r="N6171" s="44"/>
      <c r="O6171" s="44"/>
      <c r="P6171" s="44"/>
      <c r="Q6171" s="44"/>
      <c r="R6171" s="44"/>
      <c r="S6171" s="44"/>
      <c r="T6171" s="44"/>
      <c r="U6171" s="44"/>
      <c r="V6171" s="44"/>
      <c r="W6171" s="44"/>
      <c r="X6171" s="44"/>
      <c r="Y6171" s="44"/>
    </row>
    <row r="6172" spans="2:53" ht="15" customHeight="1" x14ac:dyDescent="0.2">
      <c r="B6172" s="45"/>
      <c r="C6172" s="45"/>
      <c r="D6172" s="45"/>
      <c r="E6172" s="45"/>
      <c r="F6172" s="45"/>
      <c r="G6172" s="45"/>
      <c r="H6172" s="45"/>
      <c r="I6172" s="45"/>
      <c r="J6172" s="44"/>
      <c r="K6172" s="44"/>
      <c r="L6172" s="44"/>
      <c r="M6172" s="44"/>
      <c r="N6172" s="44"/>
      <c r="O6172" s="44"/>
      <c r="P6172" s="44"/>
      <c r="Q6172" s="44"/>
      <c r="R6172" s="44"/>
      <c r="S6172" s="44"/>
      <c r="T6172" s="44"/>
      <c r="U6172" s="44"/>
      <c r="V6172" s="44"/>
      <c r="W6172" s="44"/>
      <c r="X6172" s="44"/>
      <c r="Y6172" s="44"/>
    </row>
    <row r="6173" spans="2:53" ht="15" customHeight="1" x14ac:dyDescent="0.2">
      <c r="B6173" s="45"/>
      <c r="C6173" s="45"/>
      <c r="D6173" s="45"/>
      <c r="E6173" s="45"/>
      <c r="F6173" s="45"/>
      <c r="G6173" s="45"/>
      <c r="H6173" s="45"/>
      <c r="I6173" s="45"/>
      <c r="J6173" s="44"/>
      <c r="K6173" s="44"/>
      <c r="L6173" s="44"/>
      <c r="M6173" s="46"/>
      <c r="N6173" s="46"/>
      <c r="O6173" s="46"/>
      <c r="P6173" s="46"/>
      <c r="Q6173" s="46"/>
      <c r="R6173" s="46"/>
      <c r="S6173" s="46"/>
      <c r="T6173" s="46"/>
      <c r="U6173" s="46"/>
      <c r="V6173" s="46"/>
      <c r="W6173" s="46"/>
      <c r="X6173" s="46"/>
      <c r="Y6173" s="46"/>
      <c r="Z6173" s="46"/>
      <c r="AA6173" s="46"/>
      <c r="AB6173" s="46"/>
    </row>
    <row r="6174" spans="2:53" ht="15" customHeight="1" x14ac:dyDescent="0.6">
      <c r="B6174" s="45"/>
      <c r="C6174" s="47" t="s">
        <v>88</v>
      </c>
      <c r="D6174" s="48"/>
      <c r="E6174" s="48"/>
      <c r="F6174" s="48"/>
      <c r="G6174" s="48"/>
      <c r="H6174" s="48"/>
      <c r="I6174" s="45"/>
      <c r="J6174" s="44"/>
      <c r="K6174" s="44"/>
      <c r="L6174" s="44"/>
      <c r="M6174" s="46"/>
      <c r="N6174" s="46"/>
      <c r="O6174" s="46"/>
      <c r="P6174" s="46"/>
      <c r="Q6174" s="46"/>
      <c r="R6174" s="46"/>
      <c r="S6174" s="46"/>
      <c r="T6174" s="46"/>
      <c r="U6174" s="46"/>
      <c r="V6174" s="46"/>
      <c r="W6174" s="46"/>
      <c r="X6174" s="46"/>
      <c r="Y6174" s="46"/>
      <c r="Z6174" s="46"/>
      <c r="AA6174" s="46"/>
      <c r="AB6174" s="46"/>
    </row>
    <row r="6175" spans="2:53" ht="15" customHeight="1" x14ac:dyDescent="0.2">
      <c r="B6175" s="45"/>
      <c r="C6175" s="49" t="s">
        <v>89</v>
      </c>
      <c r="D6175" s="33" t="s">
        <v>90</v>
      </c>
      <c r="E6175" s="33" t="s">
        <v>91</v>
      </c>
      <c r="F6175" s="33" t="s">
        <v>92</v>
      </c>
      <c r="G6175" s="50"/>
      <c r="H6175" s="50" t="s">
        <v>93</v>
      </c>
      <c r="I6175" s="45"/>
      <c r="J6175" s="44"/>
      <c r="K6175" s="44"/>
      <c r="L6175" s="44"/>
      <c r="M6175" s="46"/>
      <c r="N6175" s="46"/>
      <c r="O6175" s="46"/>
      <c r="P6175" s="46"/>
      <c r="Q6175" s="46"/>
      <c r="R6175" s="46"/>
      <c r="S6175" s="46"/>
      <c r="T6175" s="46"/>
      <c r="U6175" s="46"/>
      <c r="V6175" s="46"/>
      <c r="W6175" s="46"/>
      <c r="X6175" s="46"/>
      <c r="Z6175" s="51" t="s">
        <v>94</v>
      </c>
      <c r="AA6175" s="52"/>
      <c r="AB6175" s="52"/>
    </row>
    <row r="6176" spans="2:53" ht="15" customHeight="1" x14ac:dyDescent="0.2">
      <c r="B6176" s="45"/>
      <c r="C6176" s="53" t="s">
        <v>3</v>
      </c>
      <c r="D6176" s="15">
        <f>E6168</f>
        <v>45</v>
      </c>
      <c r="E6176" s="54">
        <f>T6179*D6176</f>
        <v>33768</v>
      </c>
      <c r="F6176" s="34">
        <f>U6178*D6176</f>
        <v>24120</v>
      </c>
      <c r="G6176" s="45"/>
      <c r="H6176" s="45"/>
      <c r="I6176" s="45"/>
      <c r="J6176" s="44"/>
      <c r="K6176" s="44"/>
      <c r="L6176" s="44"/>
      <c r="M6176" s="46"/>
      <c r="N6176" s="51" t="s">
        <v>95</v>
      </c>
      <c r="O6176" s="52"/>
      <c r="P6176" s="52"/>
      <c r="Q6176" s="52"/>
      <c r="R6176" s="52"/>
      <c r="S6176" s="51" t="s">
        <v>96</v>
      </c>
      <c r="T6176" s="52"/>
      <c r="U6176" s="46"/>
      <c r="V6176" s="51" t="s">
        <v>97</v>
      </c>
      <c r="W6176" s="52"/>
      <c r="X6176" s="46"/>
      <c r="Z6176" s="6" t="s">
        <v>98</v>
      </c>
      <c r="AA6176" s="55"/>
      <c r="AB6176" s="56"/>
    </row>
    <row r="6177" spans="2:28" ht="15" customHeight="1" x14ac:dyDescent="0.2">
      <c r="B6177" s="45"/>
      <c r="C6177" s="53" t="s">
        <v>99</v>
      </c>
      <c r="D6177" s="15">
        <f>F6168</f>
        <v>38</v>
      </c>
      <c r="E6177" s="54">
        <f>T6178*D6177</f>
        <v>28515.200000000001</v>
      </c>
      <c r="F6177" s="34">
        <f>U6179*D6177</f>
        <v>20368</v>
      </c>
      <c r="G6177" s="45"/>
      <c r="H6177" s="45"/>
      <c r="I6177" s="45"/>
      <c r="J6177" s="44"/>
      <c r="K6177" s="44"/>
      <c r="L6177" s="44"/>
      <c r="M6177" s="46"/>
      <c r="N6177" s="6" t="s">
        <v>100</v>
      </c>
      <c r="O6177" s="52"/>
      <c r="P6177" s="52"/>
      <c r="Q6177" s="52"/>
      <c r="R6177" s="52"/>
      <c r="S6177" s="6"/>
      <c r="T6177" s="55" t="s">
        <v>101</v>
      </c>
      <c r="U6177" s="295"/>
      <c r="V6177" s="57" t="s">
        <v>102</v>
      </c>
      <c r="W6177" s="58">
        <f t="shared" ref="W6177:W6188" si="1251">X6177*1.303</f>
        <v>9772.5</v>
      </c>
      <c r="X6177" s="59">
        <v>7500</v>
      </c>
      <c r="Z6177" s="60" t="s">
        <v>31</v>
      </c>
      <c r="AA6177" s="55">
        <f>AB6177*1.318</f>
        <v>6853.6</v>
      </c>
      <c r="AB6177" s="56">
        <v>5200</v>
      </c>
    </row>
    <row r="6178" spans="2:28" ht="15" customHeight="1" x14ac:dyDescent="0.2">
      <c r="B6178" s="45"/>
      <c r="C6178" s="53" t="s">
        <v>103</v>
      </c>
      <c r="D6178" s="15">
        <f>G6168</f>
        <v>13</v>
      </c>
      <c r="E6178" s="54">
        <f>T6181*D6178</f>
        <v>13786.5</v>
      </c>
      <c r="F6178" s="34">
        <f>U6180*D6178</f>
        <v>9191</v>
      </c>
      <c r="G6178" s="45"/>
      <c r="H6178" s="45"/>
      <c r="I6178" s="61"/>
      <c r="J6178" s="44"/>
      <c r="K6178" s="44"/>
      <c r="L6178" s="44"/>
      <c r="M6178" s="46"/>
      <c r="N6178" s="6"/>
      <c r="O6178" s="52"/>
      <c r="P6178" s="52"/>
      <c r="Q6178" s="52"/>
      <c r="R6178" s="52"/>
      <c r="S6178" s="6" t="s">
        <v>104</v>
      </c>
      <c r="T6178" s="55">
        <f>U6178*1.4</f>
        <v>750.4</v>
      </c>
      <c r="U6178" s="295">
        <v>536</v>
      </c>
      <c r="V6178" s="57" t="s">
        <v>105</v>
      </c>
      <c r="W6178" s="58">
        <f t="shared" si="1251"/>
        <v>9772.5</v>
      </c>
      <c r="X6178" s="62">
        <v>7500</v>
      </c>
      <c r="Z6178" s="6" t="s">
        <v>33</v>
      </c>
      <c r="AA6178" s="55">
        <f t="shared" ref="AA6178:AA6179" si="1252">AB6178*1.318</f>
        <v>6853.6</v>
      </c>
      <c r="AB6178" s="56">
        <v>5200</v>
      </c>
    </row>
    <row r="6179" spans="2:28" ht="15" customHeight="1" x14ac:dyDescent="0.2">
      <c r="B6179" s="45"/>
      <c r="C6179" s="53" t="s">
        <v>106</v>
      </c>
      <c r="D6179" s="15">
        <f>H6168</f>
        <v>2</v>
      </c>
      <c r="E6179" s="54">
        <f>T6181*D6179</f>
        <v>2121</v>
      </c>
      <c r="F6179" s="34">
        <f>U6181*D6179</f>
        <v>1414</v>
      </c>
      <c r="G6179" s="45"/>
      <c r="H6179" s="45"/>
      <c r="I6179" s="45"/>
      <c r="J6179" s="44"/>
      <c r="K6179" s="44"/>
      <c r="L6179" s="44"/>
      <c r="M6179" s="46"/>
      <c r="N6179" s="6" t="s">
        <v>107</v>
      </c>
      <c r="O6179" s="52"/>
      <c r="P6179" s="52"/>
      <c r="Q6179" s="52"/>
      <c r="R6179" s="52"/>
      <c r="S6179" s="6" t="s">
        <v>108</v>
      </c>
      <c r="T6179" s="55">
        <f>U6179*1.4</f>
        <v>750.4</v>
      </c>
      <c r="U6179" s="295">
        <v>536</v>
      </c>
      <c r="V6179" s="6" t="s">
        <v>109</v>
      </c>
      <c r="W6179" s="58">
        <f t="shared" si="1251"/>
        <v>4560.5</v>
      </c>
      <c r="X6179" s="59">
        <v>3500</v>
      </c>
      <c r="Z6179" s="6" t="s">
        <v>32</v>
      </c>
      <c r="AA6179" s="55">
        <f t="shared" si="1252"/>
        <v>6853.6</v>
      </c>
      <c r="AB6179" s="56">
        <v>5200</v>
      </c>
    </row>
    <row r="6180" spans="2:28" ht="15" customHeight="1" x14ac:dyDescent="0.2">
      <c r="B6180" s="45"/>
      <c r="C6180" s="53" t="s">
        <v>7</v>
      </c>
      <c r="D6180" s="15">
        <f>I6168</f>
        <v>4</v>
      </c>
      <c r="E6180" s="54">
        <f>T6183*D6180</f>
        <v>5608.8</v>
      </c>
      <c r="F6180" s="34">
        <f>U6183*D6180</f>
        <v>3936</v>
      </c>
      <c r="G6180" s="45"/>
      <c r="H6180" s="45"/>
      <c r="I6180" s="45"/>
      <c r="J6180" s="44"/>
      <c r="K6180" s="44"/>
      <c r="L6180" s="44"/>
      <c r="M6180" s="46"/>
      <c r="N6180" s="6" t="s">
        <v>110</v>
      </c>
      <c r="O6180" s="55">
        <f>Q6180*1.42</f>
        <v>1704</v>
      </c>
      <c r="P6180" s="52"/>
      <c r="Q6180" s="63">
        <v>1200</v>
      </c>
      <c r="R6180" s="52"/>
      <c r="S6180" s="6" t="s">
        <v>111</v>
      </c>
      <c r="T6180" s="55">
        <f>U6180*1.5</f>
        <v>1060.5</v>
      </c>
      <c r="U6180" s="295">
        <v>707</v>
      </c>
      <c r="V6180" s="57" t="s">
        <v>112</v>
      </c>
      <c r="W6180" s="58">
        <f t="shared" si="1251"/>
        <v>2410.5499999999997</v>
      </c>
      <c r="X6180" s="62">
        <v>1850</v>
      </c>
      <c r="Z6180" s="6" t="s">
        <v>42</v>
      </c>
      <c r="AA6180" s="55">
        <f t="shared" ref="AA6180:AA6185" si="1253">AB6180*1.32</f>
        <v>7260</v>
      </c>
      <c r="AB6180" s="56">
        <v>5500</v>
      </c>
    </row>
    <row r="6181" spans="2:28" ht="15" customHeight="1" x14ac:dyDescent="0.2">
      <c r="B6181" s="45"/>
      <c r="C6181" s="53" t="s">
        <v>8</v>
      </c>
      <c r="D6181" s="15">
        <f>J6168</f>
        <v>0</v>
      </c>
      <c r="E6181" s="54">
        <f>T6182*D6181</f>
        <v>0</v>
      </c>
      <c r="F6181" s="34">
        <f>U6182*D6181</f>
        <v>0</v>
      </c>
      <c r="G6181" s="45"/>
      <c r="H6181" s="45"/>
      <c r="I6181" s="45"/>
      <c r="J6181" s="44"/>
      <c r="K6181" s="44"/>
      <c r="L6181" s="44"/>
      <c r="M6181" s="46"/>
      <c r="N6181" s="6" t="s">
        <v>27</v>
      </c>
      <c r="O6181" s="55">
        <f>Q6181*1.411</f>
        <v>1693.2</v>
      </c>
      <c r="P6181" s="52"/>
      <c r="Q6181" s="64">
        <v>1200</v>
      </c>
      <c r="R6181" s="65"/>
      <c r="S6181" s="6" t="s">
        <v>113</v>
      </c>
      <c r="T6181" s="55">
        <f>U6181*1.5</f>
        <v>1060.5</v>
      </c>
      <c r="U6181" s="295">
        <v>707</v>
      </c>
      <c r="V6181" s="57" t="s">
        <v>114</v>
      </c>
      <c r="W6181" s="58">
        <f t="shared" si="1251"/>
        <v>1209.184</v>
      </c>
      <c r="X6181" s="59">
        <v>928</v>
      </c>
      <c r="Z6181" s="6" t="s">
        <v>115</v>
      </c>
      <c r="AA6181" s="55">
        <f t="shared" si="1253"/>
        <v>7260</v>
      </c>
      <c r="AB6181" s="56">
        <v>5500</v>
      </c>
    </row>
    <row r="6182" spans="2:28" ht="15" customHeight="1" x14ac:dyDescent="0.2">
      <c r="B6182" s="45"/>
      <c r="C6182" s="53" t="s">
        <v>116</v>
      </c>
      <c r="D6182" s="15">
        <f>K6168</f>
        <v>0</v>
      </c>
      <c r="E6182" s="54">
        <f t="shared" ref="E6182:E6183" si="1254">T6187*D6182</f>
        <v>0</v>
      </c>
      <c r="F6182" s="34">
        <f t="shared" ref="F6182" si="1255">E6245*D6182</f>
        <v>0</v>
      </c>
      <c r="G6182" s="45"/>
      <c r="H6182" s="45"/>
      <c r="I6182" s="45"/>
      <c r="J6182" s="44"/>
      <c r="K6182" s="44"/>
      <c r="L6182" s="44"/>
      <c r="M6182" s="46"/>
      <c r="N6182" s="6" t="s">
        <v>28</v>
      </c>
      <c r="O6182" s="55">
        <f t="shared" ref="O6182:O6186" si="1256">Q6182*1.4</f>
        <v>1260</v>
      </c>
      <c r="P6182" s="52"/>
      <c r="Q6182" s="64">
        <v>900</v>
      </c>
      <c r="R6182" s="65"/>
      <c r="S6182" s="6" t="s">
        <v>117</v>
      </c>
      <c r="T6182" s="55">
        <f>U6182*1.3</f>
        <v>1921.4</v>
      </c>
      <c r="U6182" s="296">
        <v>1478</v>
      </c>
      <c r="V6182" s="66" t="s">
        <v>118</v>
      </c>
      <c r="W6182" s="58">
        <f t="shared" si="1251"/>
        <v>1395.5129999999999</v>
      </c>
      <c r="X6182" s="62">
        <v>1071</v>
      </c>
      <c r="Z6182" s="6" t="s">
        <v>119</v>
      </c>
      <c r="AA6182" s="55">
        <f>AB6182*1.318</f>
        <v>6853.6</v>
      </c>
      <c r="AB6182" s="56">
        <v>5200</v>
      </c>
    </row>
    <row r="6183" spans="2:28" ht="15" customHeight="1" x14ac:dyDescent="0.2">
      <c r="B6183" s="45"/>
      <c r="C6183" s="53" t="s">
        <v>10</v>
      </c>
      <c r="D6183" s="15">
        <f>L6168</f>
        <v>8</v>
      </c>
      <c r="E6183" s="54">
        <f t="shared" si="1254"/>
        <v>31622.399999999998</v>
      </c>
      <c r="F6183" s="34">
        <f>U6188*D6183</f>
        <v>21960</v>
      </c>
      <c r="G6183" s="45"/>
      <c r="H6183" s="45"/>
      <c r="I6183" s="45"/>
      <c r="J6183" s="44"/>
      <c r="K6183" s="44"/>
      <c r="L6183" s="44"/>
      <c r="M6183" s="46"/>
      <c r="N6183" s="6" t="s">
        <v>120</v>
      </c>
      <c r="O6183" s="55">
        <f t="shared" si="1256"/>
        <v>1889.9999999999998</v>
      </c>
      <c r="P6183" s="52"/>
      <c r="Q6183" s="67">
        <v>1350</v>
      </c>
      <c r="R6183" s="65"/>
      <c r="S6183" s="6" t="s">
        <v>121</v>
      </c>
      <c r="T6183" s="55">
        <f>U6183*1.425</f>
        <v>1402.2</v>
      </c>
      <c r="U6183" s="295">
        <v>984</v>
      </c>
      <c r="V6183" s="6" t="s">
        <v>122</v>
      </c>
      <c r="W6183" s="58">
        <f t="shared" si="1251"/>
        <v>8404.35</v>
      </c>
      <c r="X6183" s="59">
        <v>6450</v>
      </c>
      <c r="Z6183" s="6" t="s">
        <v>123</v>
      </c>
      <c r="AA6183" s="55">
        <f t="shared" si="1253"/>
        <v>10560</v>
      </c>
      <c r="AB6183" s="56">
        <v>8000</v>
      </c>
    </row>
    <row r="6184" spans="2:28" ht="15" customHeight="1" thickBot="1" x14ac:dyDescent="0.25">
      <c r="B6184" s="45"/>
      <c r="C6184" s="53" t="s">
        <v>124</v>
      </c>
      <c r="D6184" s="15">
        <f>M6168</f>
        <v>7</v>
      </c>
      <c r="E6184" s="54">
        <f>T6184*D6184</f>
        <v>8451.94</v>
      </c>
      <c r="F6184" s="34">
        <f>U6184*D6184</f>
        <v>5789</v>
      </c>
      <c r="G6184" s="68" t="s">
        <v>92</v>
      </c>
      <c r="H6184" s="69"/>
      <c r="I6184" s="45"/>
      <c r="J6184" s="44"/>
      <c r="K6184" s="44"/>
      <c r="L6184" s="44"/>
      <c r="M6184" s="46"/>
      <c r="N6184" s="6" t="s">
        <v>125</v>
      </c>
      <c r="O6184" s="55">
        <f t="shared" si="1256"/>
        <v>1889.9999999999998</v>
      </c>
      <c r="P6184" s="52"/>
      <c r="Q6184" s="67">
        <v>1350</v>
      </c>
      <c r="R6184" s="65"/>
      <c r="S6184" s="6" t="s">
        <v>126</v>
      </c>
      <c r="T6184" s="55">
        <f>U6184*1.46</f>
        <v>1207.42</v>
      </c>
      <c r="U6184" s="295">
        <v>827</v>
      </c>
      <c r="V6184" s="6" t="s">
        <v>127</v>
      </c>
      <c r="W6184" s="58">
        <f t="shared" si="1251"/>
        <v>0</v>
      </c>
      <c r="X6184" s="70"/>
      <c r="Z6184" s="6" t="s">
        <v>128</v>
      </c>
      <c r="AA6184" s="55">
        <f t="shared" si="1253"/>
        <v>10560</v>
      </c>
      <c r="AB6184" s="56">
        <v>8000</v>
      </c>
    </row>
    <row r="6185" spans="2:28" ht="15" customHeight="1" thickTop="1" x14ac:dyDescent="0.2">
      <c r="B6185" s="45"/>
      <c r="C6185" s="53" t="s">
        <v>129</v>
      </c>
      <c r="D6185" s="15">
        <f>N6168</f>
        <v>0</v>
      </c>
      <c r="E6185" s="54">
        <f t="shared" ref="E6185:E6186" si="1257">T6189*D6185</f>
        <v>0</v>
      </c>
      <c r="F6185" s="34">
        <f t="shared" ref="F6185:F6186" si="1258">E6247*D6185</f>
        <v>0</v>
      </c>
      <c r="G6185" s="68" t="s">
        <v>130</v>
      </c>
      <c r="H6185" s="71">
        <f>E6229*0.33</f>
        <v>85403.48520000001</v>
      </c>
      <c r="I6185" s="45"/>
      <c r="J6185" s="44"/>
      <c r="K6185" s="44"/>
      <c r="L6185" s="44"/>
      <c r="M6185" s="46"/>
      <c r="N6185" s="6" t="s">
        <v>131</v>
      </c>
      <c r="O6185" s="55">
        <f t="shared" si="1256"/>
        <v>700</v>
      </c>
      <c r="P6185" s="52"/>
      <c r="Q6185" s="67">
        <v>500</v>
      </c>
      <c r="R6185" s="65"/>
      <c r="S6185" s="6"/>
      <c r="T6185" s="55"/>
      <c r="U6185" s="297"/>
      <c r="V6185" s="57" t="s">
        <v>132</v>
      </c>
      <c r="W6185" s="58">
        <f t="shared" si="1251"/>
        <v>9218.7250000000004</v>
      </c>
      <c r="X6185" s="70">
        <v>7075</v>
      </c>
      <c r="Z6185" s="6" t="s">
        <v>133</v>
      </c>
      <c r="AA6185" s="55">
        <f t="shared" si="1253"/>
        <v>7260</v>
      </c>
      <c r="AB6185" s="56">
        <v>5500</v>
      </c>
    </row>
    <row r="6186" spans="2:28" ht="15" customHeight="1" x14ac:dyDescent="0.2">
      <c r="B6186" s="45"/>
      <c r="C6186" s="53" t="s">
        <v>134</v>
      </c>
      <c r="D6186" s="15">
        <f>O6168</f>
        <v>2</v>
      </c>
      <c r="E6186" s="54">
        <f t="shared" si="1257"/>
        <v>15595.199999999999</v>
      </c>
      <c r="F6186" s="34">
        <f t="shared" si="1258"/>
        <v>8860</v>
      </c>
      <c r="G6186" s="68" t="s">
        <v>135</v>
      </c>
      <c r="H6186" s="72">
        <f>E6229-G6229</f>
        <v>258798.44</v>
      </c>
      <c r="I6186" s="45"/>
      <c r="J6186" s="44"/>
      <c r="K6186" s="44"/>
      <c r="L6186" s="44"/>
      <c r="M6186" s="46"/>
      <c r="N6186" s="6" t="s">
        <v>136</v>
      </c>
      <c r="O6186" s="55">
        <f t="shared" si="1256"/>
        <v>1400</v>
      </c>
      <c r="P6186" s="52"/>
      <c r="Q6186" s="67">
        <v>1000</v>
      </c>
      <c r="R6186" s="65"/>
      <c r="S6186" s="6"/>
      <c r="T6186" s="55"/>
      <c r="U6186" s="297"/>
      <c r="V6186" s="57" t="s">
        <v>137</v>
      </c>
      <c r="W6186" s="58">
        <f t="shared" si="1251"/>
        <v>7166.5</v>
      </c>
      <c r="X6186" s="73">
        <v>5500</v>
      </c>
      <c r="Z6186" s="6" t="s">
        <v>39</v>
      </c>
      <c r="AA6186" s="55">
        <f>AB6186*1.321</f>
        <v>8454.4</v>
      </c>
      <c r="AB6186" s="56">
        <v>6400</v>
      </c>
    </row>
    <row r="6187" spans="2:28" ht="15" customHeight="1" x14ac:dyDescent="0.35">
      <c r="B6187" s="45"/>
      <c r="C6187" s="53" t="s">
        <v>138</v>
      </c>
      <c r="D6187" s="15">
        <f>Q6168</f>
        <v>0</v>
      </c>
      <c r="E6187" s="54">
        <f>T6192*D6187</f>
        <v>0</v>
      </c>
      <c r="F6187" s="34">
        <f>E6250*D6187</f>
        <v>0</v>
      </c>
      <c r="G6187" s="68" t="s">
        <v>139</v>
      </c>
      <c r="H6187" s="74">
        <f>E6229-F6229</f>
        <v>78960.44</v>
      </c>
      <c r="I6187" s="45"/>
      <c r="J6187" s="44"/>
      <c r="K6187" s="44"/>
      <c r="L6187" s="44"/>
      <c r="M6187" s="46"/>
      <c r="N6187" s="6" t="s">
        <v>140</v>
      </c>
      <c r="O6187" s="55"/>
      <c r="P6187" s="52"/>
      <c r="Q6187" s="67"/>
      <c r="R6187" s="65"/>
      <c r="S6187" s="6" t="s">
        <v>141</v>
      </c>
      <c r="T6187" s="55">
        <v>1850.8</v>
      </c>
      <c r="U6187" s="295">
        <v>1322</v>
      </c>
      <c r="V6187" s="57" t="s">
        <v>142</v>
      </c>
      <c r="W6187" s="58">
        <f t="shared" si="1251"/>
        <v>9218.7250000000004</v>
      </c>
      <c r="X6187" s="73">
        <v>7075</v>
      </c>
      <c r="Z6187" s="6" t="s">
        <v>143</v>
      </c>
      <c r="AA6187" s="55">
        <f>AB6187*1.32</f>
        <v>3564</v>
      </c>
      <c r="AB6187" s="56">
        <v>2700</v>
      </c>
    </row>
    <row r="6188" spans="2:28" ht="15" customHeight="1" x14ac:dyDescent="0.2">
      <c r="B6188" s="45"/>
      <c r="C6188" s="53" t="s">
        <v>14</v>
      </c>
      <c r="D6188" s="15">
        <f>P6168</f>
        <v>0</v>
      </c>
      <c r="E6188" s="54">
        <f>T6191*D6188</f>
        <v>0</v>
      </c>
      <c r="F6188" s="34">
        <f>E6249*D6188</f>
        <v>0</v>
      </c>
      <c r="G6188" s="61"/>
      <c r="H6188" s="61"/>
      <c r="I6188" s="45"/>
      <c r="J6188" s="44"/>
      <c r="K6188" s="44"/>
      <c r="L6188" s="44"/>
      <c r="M6188" s="46"/>
      <c r="N6188" s="6"/>
      <c r="O6188" s="55"/>
      <c r="P6188" s="52"/>
      <c r="Q6188" s="67"/>
      <c r="R6188" s="65"/>
      <c r="S6188" s="6" t="s">
        <v>144</v>
      </c>
      <c r="T6188" s="55">
        <f>U6188*1.44</f>
        <v>3952.7999999999997</v>
      </c>
      <c r="U6188" s="295">
        <v>2745</v>
      </c>
      <c r="V6188" s="57" t="s">
        <v>145</v>
      </c>
      <c r="W6188" s="58">
        <f t="shared" si="1251"/>
        <v>9218.7250000000004</v>
      </c>
      <c r="X6188" s="73">
        <v>7075</v>
      </c>
      <c r="AB6188" s="46"/>
    </row>
    <row r="6189" spans="2:28" ht="15" customHeight="1" x14ac:dyDescent="0.2">
      <c r="B6189" s="45"/>
      <c r="C6189" s="53" t="s">
        <v>16</v>
      </c>
      <c r="D6189" s="15">
        <f>R6168</f>
        <v>0</v>
      </c>
      <c r="E6189" s="54">
        <f>T6194*D6189</f>
        <v>0</v>
      </c>
      <c r="F6189" s="34"/>
      <c r="G6189" s="61"/>
      <c r="H6189" s="61"/>
      <c r="I6189" s="45"/>
      <c r="J6189" s="44"/>
      <c r="K6189" s="44"/>
      <c r="L6189" s="44"/>
      <c r="M6189" s="46"/>
      <c r="N6189" s="6" t="s">
        <v>146</v>
      </c>
      <c r="O6189" s="55">
        <f>Q6189*1.46</f>
        <v>7008</v>
      </c>
      <c r="P6189" s="52"/>
      <c r="Q6189" s="67">
        <v>4800</v>
      </c>
      <c r="R6189" s="65"/>
      <c r="S6189" s="6" t="s">
        <v>147</v>
      </c>
      <c r="T6189" s="55">
        <v>6101.2</v>
      </c>
      <c r="U6189" s="295">
        <v>4380</v>
      </c>
      <c r="V6189" s="46"/>
      <c r="W6189" s="46"/>
      <c r="X6189" s="46"/>
      <c r="Y6189" s="46"/>
      <c r="Z6189" s="46"/>
      <c r="AA6189" s="46"/>
    </row>
    <row r="6190" spans="2:28" ht="15" customHeight="1" x14ac:dyDescent="0.2">
      <c r="B6190" s="45"/>
      <c r="C6190" s="320" t="s">
        <v>148</v>
      </c>
      <c r="D6190" s="33"/>
      <c r="E6190" s="75">
        <f t="shared" ref="E6190:F6190" si="1259">SUM(E6176:E6189)</f>
        <v>139469.04</v>
      </c>
      <c r="F6190" s="75">
        <f t="shared" si="1259"/>
        <v>95638</v>
      </c>
      <c r="G6190" s="75"/>
      <c r="H6190" s="33"/>
      <c r="I6190" s="45"/>
      <c r="J6190" s="44"/>
      <c r="K6190" s="44"/>
      <c r="L6190" s="44"/>
      <c r="M6190" s="46"/>
      <c r="N6190" s="6" t="s">
        <v>149</v>
      </c>
      <c r="O6190" s="55">
        <f t="shared" ref="O6190" si="1260">Q6190*1.4</f>
        <v>3360</v>
      </c>
      <c r="P6190" s="52"/>
      <c r="Q6190" s="67">
        <v>2400</v>
      </c>
      <c r="R6190" s="65"/>
      <c r="S6190" s="6" t="s">
        <v>150</v>
      </c>
      <c r="T6190" s="55">
        <f>U6190*1.444</f>
        <v>7797.5999999999995</v>
      </c>
      <c r="U6190" s="295">
        <v>5400</v>
      </c>
      <c r="V6190" s="46"/>
      <c r="W6190" s="46"/>
      <c r="X6190" s="46"/>
      <c r="Y6190" s="46"/>
      <c r="Z6190" s="46"/>
      <c r="AA6190" s="46"/>
      <c r="AB6190" s="46"/>
    </row>
    <row r="6191" spans="2:28" ht="15" customHeight="1" x14ac:dyDescent="0.2">
      <c r="B6191" s="45"/>
      <c r="C6191" s="317" t="s">
        <v>24</v>
      </c>
      <c r="D6191" s="319">
        <f>Z6168</f>
        <v>0</v>
      </c>
      <c r="E6191" s="54">
        <f t="shared" ref="E6191:E6193" si="1261">W6180*D6191</f>
        <v>0</v>
      </c>
      <c r="F6191" s="34">
        <f t="shared" ref="F6191:F6193" si="1262">X6180*D6191</f>
        <v>0</v>
      </c>
      <c r="G6191" s="45"/>
      <c r="H6191" s="45"/>
      <c r="I6191" s="45"/>
      <c r="J6191" s="44"/>
      <c r="K6191" s="44"/>
      <c r="L6191" s="44"/>
      <c r="M6191" s="46"/>
      <c r="N6191" s="6" t="s">
        <v>151</v>
      </c>
      <c r="O6191" s="55">
        <f>Q6191*1.46</f>
        <v>7008</v>
      </c>
      <c r="P6191" s="52"/>
      <c r="Q6191" s="67">
        <v>4800</v>
      </c>
      <c r="R6191" s="65"/>
      <c r="S6191" s="6" t="s">
        <v>152</v>
      </c>
      <c r="T6191" s="55">
        <f>U6191*1.444</f>
        <v>7799.0439999999999</v>
      </c>
      <c r="U6191" s="295">
        <v>5401</v>
      </c>
      <c r="V6191" s="46"/>
      <c r="W6191" s="46"/>
      <c r="X6191" s="46"/>
      <c r="Y6191" s="46"/>
      <c r="Z6191" s="46"/>
      <c r="AA6191" s="46"/>
      <c r="AB6191" s="46"/>
    </row>
    <row r="6192" spans="2:28" ht="15" customHeight="1" x14ac:dyDescent="0.2">
      <c r="B6192" s="45"/>
      <c r="C6192" s="317" t="s">
        <v>153</v>
      </c>
      <c r="D6192" s="319">
        <f>AA6168</f>
        <v>0</v>
      </c>
      <c r="E6192" s="54">
        <f t="shared" si="1261"/>
        <v>0</v>
      </c>
      <c r="F6192" s="34">
        <f t="shared" si="1262"/>
        <v>0</v>
      </c>
      <c r="G6192" s="45"/>
      <c r="H6192" s="45"/>
      <c r="I6192" s="45"/>
      <c r="J6192" s="44"/>
      <c r="K6192" s="44"/>
      <c r="L6192" s="44"/>
      <c r="M6192" s="46"/>
      <c r="N6192" s="6" t="s">
        <v>154</v>
      </c>
      <c r="O6192" s="55">
        <f t="shared" ref="O6192:O6193" si="1263">Q6192*1.4</f>
        <v>5250</v>
      </c>
      <c r="P6192" s="52"/>
      <c r="Q6192" s="67">
        <v>3750</v>
      </c>
      <c r="R6192" s="65"/>
      <c r="S6192" s="6" t="s">
        <v>155</v>
      </c>
      <c r="T6192" s="55">
        <f>U6192*1.45</f>
        <v>10701</v>
      </c>
      <c r="U6192" s="295">
        <v>7380</v>
      </c>
      <c r="V6192" s="46"/>
      <c r="W6192" s="46"/>
      <c r="X6192" s="46"/>
      <c r="Y6192" s="46"/>
      <c r="Z6192" s="46"/>
      <c r="AA6192" s="46"/>
      <c r="AB6192" s="46"/>
    </row>
    <row r="6193" spans="2:28" ht="15" customHeight="1" x14ac:dyDescent="0.2">
      <c r="B6193" s="45"/>
      <c r="C6193" s="317" t="s">
        <v>26</v>
      </c>
      <c r="D6193" s="319">
        <f>AB6168</f>
        <v>0</v>
      </c>
      <c r="E6193" s="54">
        <f t="shared" si="1261"/>
        <v>0</v>
      </c>
      <c r="F6193" s="34">
        <f t="shared" si="1262"/>
        <v>0</v>
      </c>
      <c r="G6193" s="45"/>
      <c r="H6193" s="45"/>
      <c r="I6193" s="45"/>
      <c r="J6193" s="44"/>
      <c r="K6193" s="44"/>
      <c r="L6193" s="44"/>
      <c r="M6193" s="46"/>
      <c r="N6193" s="6" t="s">
        <v>156</v>
      </c>
      <c r="O6193" s="55">
        <f t="shared" si="1263"/>
        <v>10080</v>
      </c>
      <c r="P6193" s="52"/>
      <c r="Q6193" s="67">
        <v>7200</v>
      </c>
      <c r="R6193" s="65"/>
      <c r="S6193" s="6" t="s">
        <v>157</v>
      </c>
      <c r="T6193" s="55">
        <v>8000</v>
      </c>
      <c r="U6193" s="295">
        <v>3600</v>
      </c>
      <c r="V6193" s="46"/>
      <c r="W6193" s="46"/>
      <c r="X6193" s="46"/>
      <c r="Y6193" s="46"/>
      <c r="Z6193" s="46"/>
      <c r="AA6193" s="46"/>
      <c r="AB6193" s="46"/>
    </row>
    <row r="6194" spans="2:28" ht="15" customHeight="1" x14ac:dyDescent="0.2">
      <c r="B6194" s="45"/>
      <c r="C6194" s="318" t="s">
        <v>158</v>
      </c>
      <c r="D6194" s="319">
        <f>S6168</f>
        <v>0</v>
      </c>
      <c r="E6194" s="54">
        <f>W6177*D6194</f>
        <v>0</v>
      </c>
      <c r="F6194" s="34">
        <f t="shared" ref="F6194:F6196" si="1264">K6243*D6194</f>
        <v>0</v>
      </c>
      <c r="G6194" s="45"/>
      <c r="H6194" s="45"/>
      <c r="I6194" s="45"/>
      <c r="J6194" s="44"/>
      <c r="K6194" s="44"/>
      <c r="L6194" s="44"/>
      <c r="M6194" s="46"/>
      <c r="N6194" s="6"/>
      <c r="O6194" s="55"/>
      <c r="P6194" s="52"/>
      <c r="Q6194" s="67"/>
      <c r="R6194" s="65"/>
      <c r="S6194" s="6" t="s">
        <v>16</v>
      </c>
      <c r="T6194" s="55">
        <v>1500</v>
      </c>
      <c r="U6194" s="298">
        <v>1300</v>
      </c>
      <c r="V6194" s="46"/>
      <c r="W6194" s="46"/>
      <c r="X6194" s="46"/>
      <c r="Y6194" s="46"/>
      <c r="Z6194" s="46"/>
      <c r="AA6194" s="46"/>
      <c r="AB6194" s="46"/>
    </row>
    <row r="6195" spans="2:28" ht="15" customHeight="1" x14ac:dyDescent="0.2">
      <c r="B6195" s="45"/>
      <c r="C6195" s="321" t="s">
        <v>159</v>
      </c>
      <c r="D6195" s="15">
        <f>U6168</f>
        <v>0</v>
      </c>
      <c r="E6195" s="54">
        <f t="shared" ref="E6195:E6196" si="1265">W6177*D6195</f>
        <v>0</v>
      </c>
      <c r="F6195" s="34">
        <f t="shared" si="1264"/>
        <v>0</v>
      </c>
      <c r="G6195" s="45"/>
      <c r="H6195" s="45"/>
      <c r="I6195" s="45"/>
      <c r="J6195" s="44"/>
      <c r="K6195" s="44"/>
      <c r="L6195" s="44"/>
      <c r="M6195" s="46"/>
      <c r="N6195" s="6" t="s">
        <v>160</v>
      </c>
      <c r="O6195" s="55"/>
      <c r="P6195" s="52"/>
      <c r="Q6195" s="67"/>
      <c r="R6195" s="65"/>
      <c r="S6195" s="46"/>
      <c r="T6195" s="46"/>
      <c r="U6195" s="46"/>
      <c r="V6195" s="46"/>
      <c r="W6195" s="46"/>
      <c r="X6195" s="46"/>
      <c r="Y6195" s="46"/>
      <c r="Z6195" s="46"/>
      <c r="AA6195" s="46"/>
      <c r="AB6195" s="46"/>
    </row>
    <row r="6196" spans="2:28" ht="15" customHeight="1" x14ac:dyDescent="0.2">
      <c r="B6196" s="45"/>
      <c r="C6196" s="79" t="s">
        <v>161</v>
      </c>
      <c r="D6196" s="80">
        <f>T6168</f>
        <v>0</v>
      </c>
      <c r="E6196" s="81">
        <f t="shared" si="1265"/>
        <v>0</v>
      </c>
      <c r="F6196" s="34">
        <f t="shared" si="1264"/>
        <v>0</v>
      </c>
      <c r="G6196" s="45"/>
      <c r="H6196" s="45"/>
      <c r="I6196" s="45"/>
      <c r="J6196" s="44"/>
      <c r="K6196" s="44"/>
      <c r="L6196" s="44"/>
      <c r="M6196" s="46"/>
      <c r="N6196" s="6"/>
      <c r="O6196" s="55"/>
      <c r="P6196" s="52"/>
      <c r="Q6196" s="67"/>
      <c r="R6196" s="65"/>
      <c r="S6196" s="46"/>
      <c r="T6196" s="46"/>
      <c r="U6196" s="46"/>
      <c r="V6196" s="46"/>
      <c r="W6196" s="46"/>
      <c r="X6196" s="46"/>
      <c r="Y6196" s="46"/>
      <c r="Z6196" s="46"/>
      <c r="AA6196" s="46"/>
      <c r="AB6196" s="46"/>
    </row>
    <row r="6197" spans="2:28" ht="15" customHeight="1" x14ac:dyDescent="0.2">
      <c r="B6197" s="45"/>
      <c r="C6197" s="78" t="s">
        <v>20</v>
      </c>
      <c r="D6197" s="15">
        <f>V6168</f>
        <v>2</v>
      </c>
      <c r="E6197" s="81">
        <f>W6186*D6197</f>
        <v>14333</v>
      </c>
      <c r="F6197" s="34">
        <f>X6186*D6197</f>
        <v>11000</v>
      </c>
      <c r="G6197" s="45"/>
      <c r="H6197" s="45"/>
      <c r="I6197" s="45"/>
      <c r="J6197" s="44"/>
      <c r="K6197" s="44"/>
      <c r="L6197" s="44"/>
      <c r="M6197" s="46"/>
      <c r="N6197" s="6" t="s">
        <v>162</v>
      </c>
      <c r="O6197" s="55">
        <f>Q6197*1.42</f>
        <v>1704</v>
      </c>
      <c r="P6197" s="52"/>
      <c r="Q6197" s="67">
        <v>1200</v>
      </c>
      <c r="R6197" s="65"/>
      <c r="S6197" s="46"/>
      <c r="T6197" s="46"/>
      <c r="U6197" s="46"/>
      <c r="V6197" s="46"/>
      <c r="W6197" s="46"/>
      <c r="X6197" s="46"/>
      <c r="Y6197" s="46"/>
      <c r="Z6197" s="46"/>
      <c r="AA6197" s="46"/>
      <c r="AB6197" s="46"/>
    </row>
    <row r="6198" spans="2:28" ht="15" customHeight="1" x14ac:dyDescent="0.2">
      <c r="B6198" s="45"/>
      <c r="C6198" s="78" t="s">
        <v>163</v>
      </c>
      <c r="D6198" s="15">
        <f>W6168</f>
        <v>0</v>
      </c>
      <c r="E6198" s="81">
        <f t="shared" ref="E6198:E6199" si="1266">W6180*D6198</f>
        <v>0</v>
      </c>
      <c r="F6198" s="34">
        <f>X6185*D6198</f>
        <v>0</v>
      </c>
      <c r="G6198" s="45"/>
      <c r="H6198" s="45"/>
      <c r="I6198" s="45"/>
      <c r="J6198" s="44"/>
      <c r="K6198" s="44"/>
      <c r="L6198" s="44"/>
      <c r="M6198" s="46"/>
      <c r="N6198" s="6" t="s">
        <v>164</v>
      </c>
      <c r="O6198" s="55">
        <f t="shared" ref="O6198:O6199" si="1267">Q6198*1.42</f>
        <v>1704</v>
      </c>
      <c r="P6198" s="52"/>
      <c r="Q6198" s="67">
        <v>1200</v>
      </c>
      <c r="R6198" s="65"/>
      <c r="S6198" s="46"/>
      <c r="T6198" s="46"/>
      <c r="U6198" s="46"/>
      <c r="V6198" s="46"/>
      <c r="W6198" s="46"/>
      <c r="X6198" s="46"/>
      <c r="Y6198" s="46"/>
      <c r="Z6198" s="46"/>
      <c r="AA6198" s="46"/>
      <c r="AB6198" s="46"/>
    </row>
    <row r="6199" spans="2:28" ht="15" customHeight="1" x14ac:dyDescent="0.2">
      <c r="B6199" s="45"/>
      <c r="C6199" s="78" t="s">
        <v>165</v>
      </c>
      <c r="D6199" s="15">
        <f>X6168</f>
        <v>0</v>
      </c>
      <c r="E6199" s="81">
        <f t="shared" si="1266"/>
        <v>0</v>
      </c>
      <c r="F6199" s="34">
        <f>K6248*D6199</f>
        <v>0</v>
      </c>
      <c r="G6199" s="45"/>
      <c r="H6199" s="45"/>
      <c r="I6199" s="45"/>
      <c r="J6199" s="44"/>
      <c r="K6199" s="44"/>
      <c r="L6199" s="44"/>
      <c r="M6199" s="46"/>
      <c r="N6199" s="6" t="s">
        <v>166</v>
      </c>
      <c r="O6199" s="55">
        <f t="shared" si="1267"/>
        <v>1704</v>
      </c>
      <c r="P6199" s="52"/>
      <c r="Q6199" s="67">
        <v>1200</v>
      </c>
      <c r="R6199" s="65"/>
      <c r="S6199" s="46"/>
      <c r="T6199" s="46"/>
      <c r="U6199" s="46"/>
      <c r="V6199" s="46"/>
      <c r="W6199" s="46"/>
      <c r="X6199" s="46"/>
      <c r="Y6199" s="46"/>
      <c r="Z6199" s="46"/>
      <c r="AA6199" s="46"/>
      <c r="AB6199" s="46"/>
    </row>
    <row r="6200" spans="2:28" ht="15" customHeight="1" x14ac:dyDescent="0.2">
      <c r="B6200" s="45"/>
      <c r="C6200" s="53" t="s">
        <v>23</v>
      </c>
      <c r="D6200" s="15">
        <f>Y6168</f>
        <v>0</v>
      </c>
      <c r="E6200" s="81">
        <f>W6178*D6200</f>
        <v>0</v>
      </c>
      <c r="F6200" s="34">
        <f>X6178*D6200</f>
        <v>0</v>
      </c>
      <c r="G6200" s="45"/>
      <c r="H6200" s="45"/>
      <c r="I6200" s="45"/>
      <c r="J6200" s="44"/>
      <c r="K6200" s="44"/>
      <c r="L6200" s="44"/>
      <c r="M6200" s="46"/>
      <c r="N6200" s="6" t="s">
        <v>167</v>
      </c>
      <c r="O6200" s="55">
        <f>Q6200*1.39</f>
        <v>1251</v>
      </c>
      <c r="P6200" s="52"/>
      <c r="Q6200" s="67">
        <v>900</v>
      </c>
      <c r="R6200" s="65"/>
      <c r="S6200" s="46"/>
      <c r="T6200" s="46"/>
      <c r="U6200" s="46"/>
      <c r="V6200" s="46"/>
      <c r="W6200" s="46"/>
      <c r="X6200" s="46"/>
      <c r="Y6200" s="46"/>
      <c r="Z6200" s="46"/>
      <c r="AA6200" s="46"/>
      <c r="AB6200" s="46"/>
    </row>
    <row r="6201" spans="2:28" ht="15" customHeight="1" x14ac:dyDescent="0.2">
      <c r="B6201" s="45"/>
      <c r="C6201" s="49" t="s">
        <v>95</v>
      </c>
      <c r="D6201" s="33"/>
      <c r="E6201" s="75">
        <f t="shared" ref="E6201:F6201" si="1268">SUM(E6191:E6200)</f>
        <v>14333</v>
      </c>
      <c r="F6201" s="82">
        <f t="shared" si="1268"/>
        <v>11000</v>
      </c>
      <c r="G6201" s="45"/>
      <c r="H6201" s="45"/>
      <c r="I6201" s="45"/>
      <c r="J6201" s="44"/>
      <c r="K6201" s="44"/>
      <c r="L6201" s="44"/>
      <c r="M6201" s="46"/>
      <c r="N6201" s="6" t="s">
        <v>168</v>
      </c>
      <c r="O6201" s="55">
        <f>Q6201*1.42</f>
        <v>852</v>
      </c>
      <c r="P6201" s="52"/>
      <c r="Q6201" s="67">
        <v>600</v>
      </c>
      <c r="R6201" s="65"/>
      <c r="S6201" s="46"/>
      <c r="T6201" s="46"/>
      <c r="U6201" s="46"/>
      <c r="V6201" s="46"/>
      <c r="W6201" s="46"/>
      <c r="X6201" s="46"/>
      <c r="Y6201" s="46"/>
      <c r="Z6201" s="46"/>
      <c r="AA6201" s="46"/>
      <c r="AB6201" s="46"/>
    </row>
    <row r="6202" spans="2:28" ht="15" customHeight="1" x14ac:dyDescent="0.2">
      <c r="B6202" s="45"/>
      <c r="C6202" s="53" t="s">
        <v>36</v>
      </c>
      <c r="D6202" s="15">
        <f>AM6168</f>
        <v>2</v>
      </c>
      <c r="E6202" s="83">
        <f>O6197*D6202</f>
        <v>3408</v>
      </c>
      <c r="F6202" s="34">
        <f>Q6197*D6202</f>
        <v>2400</v>
      </c>
      <c r="G6202" s="45"/>
      <c r="H6202" s="45"/>
      <c r="I6202" s="45"/>
      <c r="J6202" s="44"/>
      <c r="K6202" s="44"/>
      <c r="L6202" s="44"/>
      <c r="M6202" s="46"/>
      <c r="N6202" s="46"/>
      <c r="O6202" s="46"/>
      <c r="P6202" s="46"/>
      <c r="Q6202" s="46"/>
      <c r="R6202" s="46"/>
      <c r="S6202" s="46"/>
      <c r="T6202" s="46"/>
      <c r="U6202" s="46"/>
      <c r="V6202" s="46"/>
      <c r="W6202" s="46"/>
      <c r="X6202" s="46"/>
      <c r="Y6202" s="46"/>
      <c r="Z6202" s="46"/>
      <c r="AA6202" s="46"/>
      <c r="AB6202" s="46"/>
    </row>
    <row r="6203" spans="2:28" ht="15" customHeight="1" x14ac:dyDescent="0.2">
      <c r="B6203" s="45"/>
      <c r="C6203" s="53" t="s">
        <v>35</v>
      </c>
      <c r="D6203" s="15">
        <f>AL6168</f>
        <v>2</v>
      </c>
      <c r="E6203" s="83">
        <f t="shared" ref="E6203:E6205" si="1269">O6199*D6203</f>
        <v>3408</v>
      </c>
      <c r="F6203" s="34">
        <f t="shared" ref="F6203:F6205" si="1270">Q6199*D6203</f>
        <v>2400</v>
      </c>
      <c r="G6203" s="45"/>
      <c r="H6203" s="45"/>
      <c r="I6203" s="45"/>
      <c r="M6203" s="24"/>
      <c r="N6203" s="24"/>
      <c r="O6203" s="24"/>
      <c r="P6203" s="24"/>
      <c r="Q6203" s="24"/>
      <c r="R6203" s="24"/>
    </row>
    <row r="6204" spans="2:28" ht="15" customHeight="1" x14ac:dyDescent="0.2">
      <c r="B6204" s="45"/>
      <c r="C6204" s="84" t="s">
        <v>169</v>
      </c>
      <c r="D6204" s="15">
        <f>AN6168</f>
        <v>0</v>
      </c>
      <c r="E6204" s="83">
        <f t="shared" si="1269"/>
        <v>0</v>
      </c>
      <c r="F6204" s="34">
        <f t="shared" si="1270"/>
        <v>0</v>
      </c>
      <c r="G6204" s="85"/>
      <c r="H6204" s="45"/>
      <c r="I6204" s="45"/>
      <c r="M6204" s="24"/>
      <c r="N6204" s="24"/>
      <c r="O6204" s="24"/>
      <c r="P6204" s="24"/>
      <c r="Q6204" s="24"/>
      <c r="R6204" s="24"/>
    </row>
    <row r="6205" spans="2:28" ht="15" customHeight="1" x14ac:dyDescent="0.2">
      <c r="B6205" s="45"/>
      <c r="C6205" s="84" t="s">
        <v>38</v>
      </c>
      <c r="D6205" s="15">
        <f>AO6168</f>
        <v>0</v>
      </c>
      <c r="E6205" s="83">
        <f t="shared" si="1269"/>
        <v>0</v>
      </c>
      <c r="F6205" s="34">
        <f t="shared" si="1270"/>
        <v>0</v>
      </c>
      <c r="G6205" s="45"/>
      <c r="H6205" s="45"/>
      <c r="I6205" s="45"/>
      <c r="M6205" s="24"/>
      <c r="N6205" s="24"/>
      <c r="O6205" s="24"/>
      <c r="P6205" s="24"/>
      <c r="Q6205" s="24"/>
      <c r="R6205" s="24"/>
    </row>
    <row r="6206" spans="2:28" ht="15" customHeight="1" x14ac:dyDescent="0.2">
      <c r="B6206" s="45"/>
      <c r="C6206" s="84" t="s">
        <v>170</v>
      </c>
      <c r="D6206" s="15">
        <f>AP6168</f>
        <v>2</v>
      </c>
      <c r="E6206" s="83">
        <f>O6198*D6206</f>
        <v>3408</v>
      </c>
      <c r="F6206" s="34">
        <f>Q6198*D6206</f>
        <v>2400</v>
      </c>
      <c r="G6206" s="45"/>
      <c r="H6206" s="45"/>
      <c r="I6206" s="45"/>
      <c r="M6206" s="24"/>
      <c r="N6206" s="24"/>
      <c r="O6206" s="24"/>
      <c r="P6206" s="24"/>
      <c r="Q6206" s="24"/>
      <c r="R6206" s="24"/>
    </row>
    <row r="6207" spans="2:28" ht="15" customHeight="1" x14ac:dyDescent="0.2">
      <c r="B6207" s="45"/>
      <c r="C6207" s="53" t="s">
        <v>31</v>
      </c>
      <c r="D6207" s="15">
        <f>AG6168</f>
        <v>0</v>
      </c>
      <c r="E6207" s="83">
        <f>O6189*D6207</f>
        <v>0</v>
      </c>
      <c r="F6207" s="34">
        <f>Q6189*D6207</f>
        <v>0</v>
      </c>
      <c r="G6207" s="45"/>
      <c r="H6207" s="45"/>
      <c r="I6207" s="45"/>
    </row>
    <row r="6208" spans="2:28" ht="15" customHeight="1" x14ac:dyDescent="0.2">
      <c r="B6208" s="45"/>
      <c r="C6208" s="53" t="s">
        <v>171</v>
      </c>
      <c r="D6208" s="15">
        <f>AI6168</f>
        <v>1</v>
      </c>
      <c r="E6208" s="83">
        <f>O6189*D6208</f>
        <v>7008</v>
      </c>
      <c r="F6208" s="34">
        <f>Q6189*D6208</f>
        <v>4800</v>
      </c>
      <c r="G6208" s="45"/>
      <c r="H6208" s="45"/>
      <c r="I6208" s="45"/>
      <c r="M6208" s="86" t="s">
        <v>172</v>
      </c>
    </row>
    <row r="6209" spans="2:13" ht="15" customHeight="1" x14ac:dyDescent="0.2">
      <c r="B6209" s="45"/>
      <c r="C6209" s="53" t="s">
        <v>151</v>
      </c>
      <c r="D6209" s="15">
        <f>AH6168</f>
        <v>2</v>
      </c>
      <c r="E6209" s="83">
        <f>O6191*D6209</f>
        <v>14016</v>
      </c>
      <c r="F6209" s="34">
        <f>Q6191*D6209</f>
        <v>9600</v>
      </c>
      <c r="G6209" s="45"/>
      <c r="H6209" s="45"/>
      <c r="I6209" s="45"/>
    </row>
    <row r="6210" spans="2:13" ht="15" customHeight="1" x14ac:dyDescent="0.2">
      <c r="B6210" s="45"/>
      <c r="C6210" s="53" t="s">
        <v>173</v>
      </c>
      <c r="D6210" s="15">
        <f>AK6168</f>
        <v>4</v>
      </c>
      <c r="E6210" s="83">
        <f>O6189*D6210</f>
        <v>28032</v>
      </c>
      <c r="F6210" s="34">
        <f>Q6189*D6210</f>
        <v>19200</v>
      </c>
      <c r="G6210" s="45"/>
      <c r="H6210" s="45"/>
      <c r="I6210" s="45"/>
      <c r="M6210" s="86" t="s">
        <v>107</v>
      </c>
    </row>
    <row r="6211" spans="2:13" ht="15" customHeight="1" x14ac:dyDescent="0.2">
      <c r="B6211" s="45"/>
      <c r="C6211" s="53" t="s">
        <v>174</v>
      </c>
      <c r="D6211" s="15">
        <f>AF6168</f>
        <v>0</v>
      </c>
      <c r="E6211" s="83">
        <f>O6193*D6211</f>
        <v>0</v>
      </c>
      <c r="F6211" s="34">
        <f>Q6189*D6211</f>
        <v>0</v>
      </c>
      <c r="G6211" s="45"/>
      <c r="H6211" s="45"/>
      <c r="I6211" s="45"/>
    </row>
    <row r="6212" spans="2:13" ht="15" customHeight="1" x14ac:dyDescent="0.2">
      <c r="B6212" s="45"/>
      <c r="C6212" s="87" t="s">
        <v>27</v>
      </c>
      <c r="D6212" s="15">
        <f>AC6168</f>
        <v>27</v>
      </c>
      <c r="E6212" s="83">
        <f t="shared" ref="E6212:E6213" si="1271">O6181*D6212</f>
        <v>45716.4</v>
      </c>
      <c r="F6212" s="34">
        <f t="shared" ref="F6212:F6213" si="1272">Q6181*D6212</f>
        <v>32400</v>
      </c>
      <c r="G6212" s="45"/>
      <c r="H6212" s="45"/>
      <c r="I6212" s="45"/>
      <c r="M6212" s="86" t="s">
        <v>175</v>
      </c>
    </row>
    <row r="6213" spans="2:13" ht="15" customHeight="1" x14ac:dyDescent="0.2">
      <c r="B6213" s="45"/>
      <c r="C6213" s="87" t="s">
        <v>28</v>
      </c>
      <c r="D6213" s="15">
        <f>AD6168</f>
        <v>0</v>
      </c>
      <c r="E6213" s="83">
        <f t="shared" si="1271"/>
        <v>0</v>
      </c>
      <c r="F6213" s="34">
        <f t="shared" si="1272"/>
        <v>0</v>
      </c>
      <c r="G6213" s="45"/>
      <c r="H6213" s="45"/>
      <c r="I6213" s="45"/>
      <c r="M6213" s="86" t="s">
        <v>176</v>
      </c>
    </row>
    <row r="6214" spans="2:13" ht="15" customHeight="1" x14ac:dyDescent="0.2">
      <c r="B6214" s="45"/>
      <c r="C6214" s="53" t="s">
        <v>177</v>
      </c>
      <c r="D6214" s="15">
        <f>AE6168</f>
        <v>0</v>
      </c>
      <c r="E6214" s="83">
        <f>O6186*D6214</f>
        <v>0</v>
      </c>
      <c r="F6214" s="34">
        <f>Q6186*D6214</f>
        <v>0</v>
      </c>
      <c r="G6214" s="45"/>
      <c r="H6214" s="45"/>
      <c r="I6214" s="45"/>
      <c r="M6214" s="86" t="s">
        <v>178</v>
      </c>
    </row>
    <row r="6215" spans="2:13" ht="15" customHeight="1" x14ac:dyDescent="0.2">
      <c r="B6215" s="45"/>
      <c r="C6215" s="49" t="s">
        <v>94</v>
      </c>
      <c r="D6215" s="33"/>
      <c r="E6215" s="75">
        <f t="shared" ref="E6215:F6215" si="1273">SUM(E6202:E6214)</f>
        <v>104996.4</v>
      </c>
      <c r="F6215" s="82">
        <f t="shared" si="1273"/>
        <v>73200</v>
      </c>
      <c r="G6215" s="41"/>
      <c r="H6215" s="45"/>
      <c r="I6215" s="88"/>
      <c r="M6215" s="86" t="s">
        <v>179</v>
      </c>
    </row>
    <row r="6216" spans="2:13" ht="15" customHeight="1" x14ac:dyDescent="0.2">
      <c r="B6216" s="45"/>
      <c r="C6216" s="78" t="s">
        <v>39</v>
      </c>
      <c r="D6216" s="89">
        <f>AQ6168</f>
        <v>0</v>
      </c>
      <c r="E6216" s="83">
        <f>AA6186*D6216</f>
        <v>0</v>
      </c>
      <c r="F6216" s="34">
        <f>AB6186*D6216</f>
        <v>0</v>
      </c>
      <c r="G6216" s="88"/>
      <c r="H6216" s="88"/>
      <c r="I6216" s="88"/>
      <c r="M6216" s="86" t="s">
        <v>180</v>
      </c>
    </row>
    <row r="6217" spans="2:13" ht="15" customHeight="1" x14ac:dyDescent="0.2">
      <c r="B6217" s="45"/>
      <c r="C6217" s="78" t="s">
        <v>40</v>
      </c>
      <c r="D6217" s="90">
        <f>AR6168</f>
        <v>0</v>
      </c>
      <c r="E6217" s="83">
        <f t="shared" ref="E6217:E6219" si="1274">AA6177*D6217</f>
        <v>0</v>
      </c>
      <c r="F6217" s="34">
        <f>AB6177*D6217</f>
        <v>0</v>
      </c>
      <c r="G6217" s="88"/>
      <c r="H6217" s="88"/>
      <c r="I6217" s="88"/>
      <c r="M6217" s="86" t="s">
        <v>181</v>
      </c>
    </row>
    <row r="6218" spans="2:13" ht="15" customHeight="1" x14ac:dyDescent="0.2">
      <c r="B6218" s="45"/>
      <c r="C6218" s="78" t="s">
        <v>33</v>
      </c>
      <c r="D6218" s="90">
        <f>AS6168</f>
        <v>0</v>
      </c>
      <c r="E6218" s="83">
        <f t="shared" si="1274"/>
        <v>0</v>
      </c>
      <c r="F6218" s="34">
        <f>Q6188*D6218</f>
        <v>0</v>
      </c>
      <c r="G6218" s="88"/>
      <c r="H6218" s="88"/>
      <c r="I6218" s="88"/>
    </row>
    <row r="6219" spans="2:13" ht="15" customHeight="1" x14ac:dyDescent="0.2">
      <c r="B6219" s="45"/>
      <c r="C6219" s="78" t="s">
        <v>32</v>
      </c>
      <c r="D6219" s="90">
        <f>AT6168</f>
        <v>0</v>
      </c>
      <c r="E6219" s="83">
        <f t="shared" si="1274"/>
        <v>0</v>
      </c>
      <c r="F6219" s="34">
        <f>AB6178*D6219</f>
        <v>0</v>
      </c>
      <c r="G6219" s="88"/>
      <c r="H6219" s="88"/>
      <c r="I6219" s="88"/>
      <c r="M6219" s="86" t="s">
        <v>140</v>
      </c>
    </row>
    <row r="6220" spans="2:13" ht="15" customHeight="1" x14ac:dyDescent="0.2">
      <c r="B6220" s="45"/>
      <c r="C6220" s="78" t="s">
        <v>41</v>
      </c>
      <c r="D6220" s="90">
        <f>AU6168</f>
        <v>0</v>
      </c>
      <c r="E6220" s="83">
        <f>AA6185*D6220</f>
        <v>0</v>
      </c>
      <c r="F6220" s="34">
        <f>AB6185*D6220</f>
        <v>0</v>
      </c>
      <c r="G6220" s="88"/>
      <c r="H6220" s="88"/>
      <c r="I6220" s="88"/>
    </row>
    <row r="6221" spans="2:13" ht="15" customHeight="1" x14ac:dyDescent="0.2">
      <c r="B6221" s="45"/>
      <c r="C6221" s="78" t="s">
        <v>42</v>
      </c>
      <c r="D6221" s="90">
        <f>AV6168</f>
        <v>0</v>
      </c>
      <c r="E6221" s="83">
        <f>AA6180*D6221</f>
        <v>0</v>
      </c>
      <c r="F6221" s="34">
        <f>AB6180*D6221</f>
        <v>0</v>
      </c>
      <c r="G6221" s="88"/>
      <c r="H6221" s="88"/>
      <c r="I6221" s="88"/>
      <c r="M6221" s="86" t="s">
        <v>182</v>
      </c>
    </row>
    <row r="6222" spans="2:13" ht="15" customHeight="1" x14ac:dyDescent="0.2">
      <c r="B6222" s="45"/>
      <c r="C6222" s="78" t="s">
        <v>43</v>
      </c>
      <c r="D6222" s="90">
        <f>AW6168</f>
        <v>0</v>
      </c>
      <c r="E6222" s="83">
        <f t="shared" ref="E6222:E6224" si="1275">AA6182*D6222</f>
        <v>0</v>
      </c>
      <c r="F6222" s="34">
        <f>AB6182*D6222</f>
        <v>0</v>
      </c>
      <c r="G6222" s="88"/>
      <c r="H6222" s="88"/>
      <c r="I6222" s="88"/>
      <c r="M6222" s="86" t="s">
        <v>183</v>
      </c>
    </row>
    <row r="6223" spans="2:13" ht="15" customHeight="1" x14ac:dyDescent="0.2">
      <c r="B6223" s="45"/>
      <c r="C6223" s="78" t="s">
        <v>44</v>
      </c>
      <c r="D6223" s="90">
        <f>AX6168</f>
        <v>0</v>
      </c>
      <c r="E6223" s="83">
        <f t="shared" si="1275"/>
        <v>0</v>
      </c>
      <c r="F6223" s="34">
        <f>AB6184*D6223</f>
        <v>0</v>
      </c>
      <c r="G6223" s="88"/>
      <c r="H6223" s="88"/>
      <c r="I6223" s="88"/>
      <c r="M6223" s="86" t="s">
        <v>184</v>
      </c>
    </row>
    <row r="6224" spans="2:13" ht="15" customHeight="1" x14ac:dyDescent="0.2">
      <c r="B6224" s="45"/>
      <c r="C6224" s="78" t="s">
        <v>45</v>
      </c>
      <c r="D6224" s="90">
        <f>AY6168</f>
        <v>0</v>
      </c>
      <c r="E6224" s="83">
        <f t="shared" si="1275"/>
        <v>0</v>
      </c>
      <c r="F6224" s="34">
        <f>AB6183*D6224</f>
        <v>0</v>
      </c>
      <c r="G6224" s="88"/>
      <c r="H6224" s="88"/>
      <c r="I6224" s="88"/>
    </row>
    <row r="6225" spans="2:27" ht="15" customHeight="1" x14ac:dyDescent="0.2">
      <c r="B6225" s="45"/>
      <c r="C6225" s="78" t="s">
        <v>46</v>
      </c>
      <c r="D6225" s="90">
        <f>AZ6168</f>
        <v>0</v>
      </c>
      <c r="E6225" s="83">
        <f>AA6181*D6225</f>
        <v>0</v>
      </c>
      <c r="F6225" s="34">
        <f>AB6181*D6225</f>
        <v>0</v>
      </c>
      <c r="G6225" s="88"/>
      <c r="H6225" s="88"/>
      <c r="I6225" s="88"/>
      <c r="M6225" s="86" t="s">
        <v>160</v>
      </c>
    </row>
    <row r="6226" spans="2:27" ht="15" customHeight="1" x14ac:dyDescent="0.2">
      <c r="B6226" s="45"/>
      <c r="C6226" s="53"/>
      <c r="D6226" s="89"/>
      <c r="E6226" s="83">
        <f t="shared" ref="E6226:E6227" si="1276">AA6186*D6226</f>
        <v>0</v>
      </c>
      <c r="F6226" s="34">
        <f t="shared" ref="F6226:F6227" si="1277">Q6196*D6226</f>
        <v>0</v>
      </c>
      <c r="G6226" s="88"/>
      <c r="H6226" s="88"/>
      <c r="I6226" s="88"/>
    </row>
    <row r="6227" spans="2:27" ht="15" customHeight="1" x14ac:dyDescent="0.2">
      <c r="B6227" s="45"/>
      <c r="C6227" s="53"/>
      <c r="D6227" s="89"/>
      <c r="E6227" s="83">
        <f t="shared" si="1276"/>
        <v>0</v>
      </c>
      <c r="F6227" s="34">
        <f t="shared" si="1277"/>
        <v>0</v>
      </c>
      <c r="G6227" s="88"/>
      <c r="H6227" s="88"/>
      <c r="I6227" s="88"/>
      <c r="M6227" s="86" t="s">
        <v>185</v>
      </c>
    </row>
    <row r="6228" spans="2:27" ht="15" customHeight="1" x14ac:dyDescent="0.2">
      <c r="B6228" s="45"/>
      <c r="C6228" s="91"/>
      <c r="D6228" s="91"/>
      <c r="E6228" s="92">
        <f t="shared" ref="E6228:F6228" si="1278">SUM(E6216:E6227)</f>
        <v>0</v>
      </c>
      <c r="F6228" s="93">
        <f t="shared" si="1278"/>
        <v>0</v>
      </c>
      <c r="G6228" s="41"/>
      <c r="H6228" s="88"/>
      <c r="I6228" s="45"/>
      <c r="M6228" s="86" t="s">
        <v>186</v>
      </c>
    </row>
    <row r="6229" spans="2:27" ht="15" customHeight="1" x14ac:dyDescent="0.2">
      <c r="B6229" s="45"/>
      <c r="C6229" s="33" t="s">
        <v>187</v>
      </c>
      <c r="D6229" s="61"/>
      <c r="E6229" s="94">
        <f>SUM(E6201,E6190,E6215,E6228)</f>
        <v>258798.44</v>
      </c>
      <c r="F6229" s="95">
        <f>SUM(F6228,F6201,F6190,F6215)</f>
        <v>179838</v>
      </c>
      <c r="G6229" s="92">
        <f>SUM(G6228,G6215,G6204,G6190)</f>
        <v>0</v>
      </c>
      <c r="H6229" s="45"/>
      <c r="I6229" s="45"/>
      <c r="M6229" s="86" t="s">
        <v>188</v>
      </c>
    </row>
    <row r="6230" spans="2:27" ht="15" customHeight="1" x14ac:dyDescent="0.2">
      <c r="B6230" s="45"/>
      <c r="C6230" s="45"/>
      <c r="D6230" s="45"/>
      <c r="E6230" s="45"/>
      <c r="F6230" s="45"/>
      <c r="G6230" s="45"/>
      <c r="H6230" s="45"/>
      <c r="I6230" s="45"/>
    </row>
    <row r="6231" spans="2:27" ht="15" customHeight="1" x14ac:dyDescent="0.2">
      <c r="M6231" s="86" t="s">
        <v>189</v>
      </c>
    </row>
    <row r="6233" spans="2:27" ht="15" customHeight="1" x14ac:dyDescent="0.2">
      <c r="M6233" s="86" t="s">
        <v>190</v>
      </c>
    </row>
    <row r="6234" spans="2:27" ht="15" customHeight="1" x14ac:dyDescent="0.2">
      <c r="M6234" s="86" t="s">
        <v>191</v>
      </c>
    </row>
    <row r="6235" spans="2:27" ht="15" customHeight="1" x14ac:dyDescent="0.2">
      <c r="M6235" s="24" t="s">
        <v>192</v>
      </c>
      <c r="N6235" s="24"/>
      <c r="O6235" s="24"/>
      <c r="P6235" s="24"/>
      <c r="Q6235" s="24"/>
      <c r="R6235" s="24"/>
      <c r="S6235" s="24"/>
      <c r="T6235" s="24"/>
    </row>
    <row r="6236" spans="2:27" ht="15" customHeight="1" x14ac:dyDescent="0.2">
      <c r="C6236" s="33"/>
      <c r="D6236" s="96"/>
      <c r="E6236" s="96" t="s">
        <v>193</v>
      </c>
      <c r="F6236" s="96"/>
      <c r="G6236" s="96"/>
      <c r="H6236" s="96"/>
      <c r="I6236" s="33" t="s">
        <v>193</v>
      </c>
      <c r="J6236" s="96"/>
      <c r="K6236" s="96"/>
      <c r="L6236" s="96"/>
      <c r="M6236" s="33" t="s">
        <v>194</v>
      </c>
      <c r="N6236" s="96"/>
      <c r="O6236" s="96"/>
      <c r="P6236" s="96"/>
      <c r="Q6236" s="96"/>
      <c r="R6236" s="96"/>
      <c r="S6236" s="96"/>
      <c r="T6236" s="96"/>
      <c r="U6236" s="96"/>
      <c r="V6236" s="96"/>
      <c r="W6236" s="96"/>
      <c r="X6236" s="96"/>
      <c r="Y6236" s="96"/>
      <c r="Z6236" s="96"/>
      <c r="AA6236" s="96"/>
    </row>
    <row r="6237" spans="2:27" ht="15" customHeight="1" x14ac:dyDescent="0.2">
      <c r="C6237" s="33" t="s">
        <v>195</v>
      </c>
      <c r="D6237" s="96" t="s">
        <v>101</v>
      </c>
      <c r="E6237" s="96"/>
      <c r="F6237" s="96"/>
      <c r="G6237" s="96"/>
      <c r="H6237" s="96"/>
      <c r="I6237" s="33"/>
      <c r="J6237" s="96"/>
      <c r="K6237" s="96"/>
      <c r="L6237" s="96"/>
      <c r="M6237" s="33" t="s">
        <v>196</v>
      </c>
      <c r="N6237" s="97">
        <f t="shared" ref="N6237:N6238" si="1279">W6268*1.35</f>
        <v>0</v>
      </c>
      <c r="O6237" s="96"/>
      <c r="P6237" s="96"/>
      <c r="Q6237" s="96"/>
      <c r="R6237" s="96"/>
      <c r="S6237" s="96"/>
      <c r="T6237" s="96"/>
      <c r="U6237" s="96"/>
      <c r="V6237" s="96"/>
      <c r="W6237" s="96"/>
      <c r="X6237" s="96"/>
      <c r="Y6237" s="96"/>
      <c r="Z6237" s="96"/>
      <c r="AA6237" s="96"/>
    </row>
    <row r="6238" spans="2:27" ht="15" customHeight="1" x14ac:dyDescent="0.2">
      <c r="C6238" s="33" t="s">
        <v>104</v>
      </c>
      <c r="D6238" s="98">
        <v>651</v>
      </c>
      <c r="E6238" s="96">
        <v>434</v>
      </c>
      <c r="F6238" s="96">
        <f t="shared" ref="F6238:F6241" si="1280">E6238*50%</f>
        <v>217</v>
      </c>
      <c r="G6238" s="96"/>
      <c r="H6238" s="96"/>
      <c r="I6238" s="33" t="s">
        <v>197</v>
      </c>
      <c r="J6238" s="96"/>
      <c r="K6238" s="96"/>
      <c r="L6238" s="96"/>
      <c r="M6238" s="33" t="s">
        <v>198</v>
      </c>
      <c r="N6238" s="97">
        <f t="shared" si="1279"/>
        <v>0</v>
      </c>
      <c r="O6238" s="96"/>
      <c r="P6238" s="96"/>
      <c r="Q6238" s="96"/>
      <c r="R6238" s="96"/>
      <c r="S6238" s="96"/>
      <c r="T6238" s="96"/>
      <c r="U6238" s="96"/>
      <c r="V6238" s="96"/>
      <c r="W6238" s="96"/>
      <c r="X6238" s="96"/>
      <c r="Y6238" s="96"/>
      <c r="Z6238" s="96"/>
      <c r="AA6238" s="96"/>
    </row>
    <row r="6239" spans="2:27" ht="15" customHeight="1" x14ac:dyDescent="0.2">
      <c r="C6239" s="33" t="s">
        <v>108</v>
      </c>
      <c r="D6239" s="98">
        <v>651</v>
      </c>
      <c r="E6239" s="96">
        <v>434</v>
      </c>
      <c r="F6239" s="96">
        <f t="shared" si="1280"/>
        <v>217</v>
      </c>
      <c r="G6239" s="96"/>
      <c r="H6239" s="96"/>
      <c r="I6239" s="33" t="s">
        <v>102</v>
      </c>
      <c r="J6239" s="98">
        <v>8000.2</v>
      </c>
      <c r="K6239" s="96">
        <v>6450</v>
      </c>
      <c r="L6239" s="96">
        <v>1935</v>
      </c>
      <c r="M6239" s="33" t="s">
        <v>199</v>
      </c>
      <c r="N6239" s="97">
        <f>W6270*1.4</f>
        <v>0</v>
      </c>
      <c r="O6239" s="96"/>
      <c r="P6239" s="96"/>
      <c r="Q6239" s="96"/>
      <c r="R6239" s="96"/>
      <c r="S6239" s="96"/>
      <c r="T6239" s="96"/>
      <c r="U6239" s="96"/>
      <c r="V6239" s="96"/>
      <c r="W6239" s="96"/>
      <c r="X6239" s="96"/>
      <c r="Y6239" s="96"/>
      <c r="Z6239" s="96"/>
      <c r="AA6239" s="96"/>
    </row>
    <row r="6240" spans="2:27" ht="15" customHeight="1" x14ac:dyDescent="0.2">
      <c r="C6240" s="33" t="s">
        <v>111</v>
      </c>
      <c r="D6240" s="98">
        <v>900</v>
      </c>
      <c r="E6240" s="96">
        <v>600</v>
      </c>
      <c r="F6240" s="96">
        <f t="shared" si="1280"/>
        <v>300</v>
      </c>
      <c r="G6240" s="96"/>
      <c r="H6240" s="96"/>
      <c r="I6240" s="33" t="s">
        <v>105</v>
      </c>
      <c r="J6240" s="98">
        <v>8000.2</v>
      </c>
      <c r="K6240" s="96">
        <v>6450</v>
      </c>
      <c r="L6240" s="96">
        <v>1935</v>
      </c>
      <c r="M6240" s="33" t="s">
        <v>200</v>
      </c>
      <c r="N6240" s="97">
        <f t="shared" ref="N6240:N6242" si="1281">W6271*1.35</f>
        <v>0</v>
      </c>
      <c r="O6240" s="96"/>
      <c r="P6240" s="96"/>
      <c r="Q6240" s="96"/>
      <c r="R6240" s="96"/>
      <c r="S6240" s="96"/>
      <c r="T6240" s="96"/>
      <c r="U6240" s="96"/>
      <c r="V6240" s="96"/>
      <c r="W6240" s="96"/>
      <c r="X6240" s="96"/>
      <c r="Y6240" s="96"/>
      <c r="Z6240" s="96"/>
      <c r="AA6240" s="96"/>
    </row>
    <row r="6241" spans="3:27" ht="15" customHeight="1" x14ac:dyDescent="0.2">
      <c r="C6241" s="33" t="s">
        <v>113</v>
      </c>
      <c r="D6241" s="98">
        <v>900</v>
      </c>
      <c r="E6241" s="96">
        <v>600</v>
      </c>
      <c r="F6241" s="96">
        <f t="shared" si="1280"/>
        <v>300</v>
      </c>
      <c r="G6241" s="96"/>
      <c r="H6241" s="96"/>
      <c r="I6241" s="33" t="s">
        <v>201</v>
      </c>
      <c r="J6241" s="98">
        <v>4550</v>
      </c>
      <c r="K6241" s="96">
        <v>3500</v>
      </c>
      <c r="L6241" s="96">
        <v>1050</v>
      </c>
      <c r="M6241" s="33" t="s">
        <v>202</v>
      </c>
      <c r="N6241" s="97">
        <f t="shared" si="1281"/>
        <v>0</v>
      </c>
      <c r="O6241" s="96"/>
      <c r="P6241" s="96"/>
      <c r="Q6241" s="96"/>
      <c r="R6241" s="96"/>
      <c r="S6241" s="96"/>
      <c r="T6241" s="96"/>
      <c r="U6241" s="96"/>
      <c r="V6241" s="96"/>
      <c r="W6241" s="96"/>
      <c r="X6241" s="96"/>
      <c r="Y6241" s="96"/>
      <c r="Z6241" s="96"/>
      <c r="AA6241" s="96"/>
    </row>
    <row r="6242" spans="3:27" ht="15" customHeight="1" x14ac:dyDescent="0.2">
      <c r="C6242" s="33" t="s">
        <v>117</v>
      </c>
      <c r="D6242" s="98">
        <v>1304.19</v>
      </c>
      <c r="E6242" s="98">
        <v>1011</v>
      </c>
      <c r="F6242" s="96">
        <v>293</v>
      </c>
      <c r="G6242" s="96"/>
      <c r="H6242" s="96"/>
      <c r="I6242" s="33" t="s">
        <v>132</v>
      </c>
      <c r="J6242" s="98">
        <v>7605</v>
      </c>
      <c r="K6242" s="96">
        <v>6450</v>
      </c>
      <c r="L6242" s="96">
        <v>1935</v>
      </c>
      <c r="M6242" s="33" t="s">
        <v>203</v>
      </c>
      <c r="N6242" s="97">
        <f t="shared" si="1281"/>
        <v>0</v>
      </c>
      <c r="O6242" s="96"/>
      <c r="P6242" s="96"/>
      <c r="Q6242" s="96"/>
      <c r="R6242" s="96"/>
      <c r="S6242" s="96"/>
      <c r="T6242" s="96"/>
      <c r="U6242" s="96"/>
      <c r="V6242" s="96"/>
      <c r="W6242" s="96"/>
      <c r="X6242" s="96"/>
      <c r="Y6242" s="96"/>
      <c r="Z6242" s="96"/>
      <c r="AA6242" s="96"/>
    </row>
    <row r="6243" spans="3:27" ht="15" customHeight="1" x14ac:dyDescent="0.2">
      <c r="C6243" s="33" t="s">
        <v>121</v>
      </c>
      <c r="D6243" s="98">
        <v>1006.5</v>
      </c>
      <c r="E6243" s="96">
        <v>677</v>
      </c>
      <c r="F6243" s="96">
        <f>E6243*50%</f>
        <v>338.5</v>
      </c>
      <c r="G6243" s="96"/>
      <c r="H6243" s="96"/>
      <c r="I6243" s="33" t="s">
        <v>137</v>
      </c>
      <c r="J6243" s="98">
        <v>5751.2</v>
      </c>
      <c r="K6243" s="96">
        <v>4625</v>
      </c>
      <c r="L6243" s="96">
        <v>1387.5</v>
      </c>
      <c r="M6243" s="33"/>
      <c r="N6243" s="96"/>
      <c r="O6243" s="96"/>
      <c r="P6243" s="96"/>
      <c r="Q6243" s="96"/>
      <c r="R6243" s="96"/>
      <c r="S6243" s="96"/>
      <c r="T6243" s="96"/>
      <c r="U6243" s="96"/>
      <c r="V6243" s="96"/>
      <c r="W6243" s="96"/>
      <c r="X6243" s="96"/>
      <c r="Y6243" s="96"/>
      <c r="Z6243" s="96"/>
      <c r="AA6243" s="96"/>
    </row>
    <row r="6244" spans="3:27" ht="15" customHeight="1" x14ac:dyDescent="0.2">
      <c r="C6244" s="33" t="s">
        <v>126</v>
      </c>
      <c r="D6244" s="98">
        <v>1050.32</v>
      </c>
      <c r="E6244" s="96">
        <v>691</v>
      </c>
      <c r="F6244" s="96">
        <v>359</v>
      </c>
      <c r="G6244" s="96"/>
      <c r="H6244" s="96"/>
      <c r="I6244" s="33" t="s">
        <v>142</v>
      </c>
      <c r="J6244" s="98">
        <v>8000.2</v>
      </c>
      <c r="K6244" s="96">
        <v>6450</v>
      </c>
      <c r="L6244" s="96">
        <v>1935</v>
      </c>
      <c r="M6244" s="33"/>
      <c r="N6244" s="96"/>
      <c r="O6244" s="96"/>
      <c r="P6244" s="96"/>
      <c r="Q6244" s="96"/>
      <c r="R6244" s="96"/>
      <c r="S6244" s="96"/>
      <c r="T6244" s="96"/>
      <c r="U6244" s="96"/>
      <c r="V6244" s="96"/>
      <c r="W6244" s="96"/>
      <c r="X6244" s="96"/>
      <c r="Y6244" s="96"/>
      <c r="Z6244" s="96"/>
      <c r="AA6244" s="96"/>
    </row>
    <row r="6245" spans="3:27" ht="15" customHeight="1" x14ac:dyDescent="0.2">
      <c r="C6245" s="33" t="s">
        <v>141</v>
      </c>
      <c r="D6245" s="98">
        <v>1850.8</v>
      </c>
      <c r="E6245" s="96">
        <v>1322</v>
      </c>
      <c r="F6245" s="96">
        <v>529</v>
      </c>
      <c r="G6245" s="96"/>
      <c r="H6245" s="96"/>
      <c r="I6245" s="33" t="s">
        <v>145</v>
      </c>
      <c r="J6245" s="98">
        <v>8000.2</v>
      </c>
      <c r="K6245" s="96">
        <v>6450</v>
      </c>
      <c r="L6245" s="96">
        <v>1935</v>
      </c>
      <c r="M6245" s="33"/>
      <c r="N6245" s="96"/>
      <c r="O6245" s="96"/>
      <c r="P6245" s="96"/>
      <c r="Q6245" s="96"/>
      <c r="R6245" s="96"/>
      <c r="S6245" s="96"/>
      <c r="T6245" s="96"/>
      <c r="U6245" s="96"/>
      <c r="V6245" s="96"/>
      <c r="W6245" s="96"/>
      <c r="X6245" s="96"/>
      <c r="Y6245" s="96"/>
      <c r="Z6245" s="96"/>
      <c r="AA6245" s="96"/>
    </row>
    <row r="6246" spans="3:27" ht="15" customHeight="1" x14ac:dyDescent="0.2">
      <c r="C6246" s="33" t="s">
        <v>144</v>
      </c>
      <c r="D6246" s="98">
        <v>3005.85</v>
      </c>
      <c r="E6246" s="96">
        <v>2078</v>
      </c>
      <c r="F6246" s="96">
        <v>933</v>
      </c>
      <c r="G6246" s="96"/>
      <c r="H6246" s="96"/>
      <c r="I6246" s="33"/>
      <c r="J6246" s="96"/>
      <c r="K6246" s="96"/>
      <c r="L6246" s="96"/>
      <c r="M6246" s="33"/>
      <c r="N6246" s="96"/>
      <c r="O6246" s="96"/>
      <c r="P6246" s="96"/>
      <c r="Q6246" s="96"/>
      <c r="R6246" s="96"/>
      <c r="S6246" s="96"/>
      <c r="T6246" s="96"/>
      <c r="U6246" s="96"/>
      <c r="V6246" s="96"/>
      <c r="W6246" s="96"/>
      <c r="X6246" s="96"/>
      <c r="Y6246" s="96"/>
      <c r="Z6246" s="96"/>
      <c r="AA6246" s="96"/>
    </row>
    <row r="6247" spans="3:27" ht="15" customHeight="1" x14ac:dyDescent="0.2">
      <c r="C6247" s="33" t="s">
        <v>147</v>
      </c>
      <c r="D6247" s="98">
        <v>5500.6</v>
      </c>
      <c r="E6247" s="96">
        <v>3929</v>
      </c>
      <c r="F6247" s="96">
        <v>1572</v>
      </c>
      <c r="G6247" s="96"/>
      <c r="H6247" s="96"/>
      <c r="I6247" s="33"/>
      <c r="J6247" s="96"/>
      <c r="K6247" s="96"/>
      <c r="L6247" s="96"/>
      <c r="M6247" s="33"/>
      <c r="N6247" s="96"/>
      <c r="O6247" s="96"/>
      <c r="P6247" s="96"/>
      <c r="Q6247" s="96"/>
      <c r="R6247" s="96"/>
      <c r="S6247" s="96"/>
      <c r="T6247" s="96"/>
      <c r="U6247" s="96"/>
      <c r="V6247" s="96"/>
      <c r="W6247" s="96"/>
      <c r="X6247" s="96"/>
      <c r="Y6247" s="96"/>
      <c r="Z6247" s="96"/>
      <c r="AA6247" s="96"/>
    </row>
    <row r="6248" spans="3:27" ht="15" customHeight="1" x14ac:dyDescent="0.2">
      <c r="C6248" s="33" t="s">
        <v>150</v>
      </c>
      <c r="D6248" s="98">
        <v>6202</v>
      </c>
      <c r="E6248" s="96">
        <v>4430</v>
      </c>
      <c r="F6248" s="96">
        <v>1772</v>
      </c>
      <c r="G6248" s="96"/>
      <c r="H6248" s="96"/>
      <c r="I6248" s="33"/>
      <c r="J6248" s="96"/>
      <c r="K6248" s="96"/>
      <c r="L6248" s="96"/>
      <c r="M6248" s="33"/>
      <c r="N6248" s="96"/>
      <c r="O6248" s="96"/>
      <c r="P6248" s="96"/>
      <c r="Q6248" s="96"/>
      <c r="R6248" s="96"/>
      <c r="S6248" s="96"/>
      <c r="T6248" s="96"/>
      <c r="U6248" s="96"/>
      <c r="V6248" s="96"/>
      <c r="W6248" s="96"/>
      <c r="X6248" s="96"/>
      <c r="Y6248" s="96"/>
      <c r="Z6248" s="96"/>
      <c r="AA6248" s="96"/>
    </row>
    <row r="6249" spans="3:27" ht="15" customHeight="1" x14ac:dyDescent="0.2">
      <c r="C6249" s="33" t="s">
        <v>152</v>
      </c>
      <c r="D6249" s="98">
        <v>6202</v>
      </c>
      <c r="E6249" s="96">
        <v>4430</v>
      </c>
      <c r="F6249" s="96">
        <v>1772</v>
      </c>
      <c r="G6249" s="96"/>
      <c r="H6249" s="96"/>
      <c r="I6249" s="33"/>
      <c r="J6249" s="96"/>
      <c r="K6249" s="96"/>
      <c r="L6249" s="96"/>
      <c r="M6249" s="33"/>
      <c r="N6249" s="96"/>
      <c r="O6249" s="96"/>
      <c r="P6249" s="96"/>
      <c r="Q6249" s="96"/>
      <c r="R6249" s="96"/>
      <c r="S6249" s="96"/>
      <c r="T6249" s="96"/>
      <c r="U6249" s="96"/>
      <c r="V6249" s="96"/>
      <c r="W6249" s="96"/>
      <c r="X6249" s="96"/>
      <c r="Y6249" s="96"/>
      <c r="Z6249" s="96"/>
      <c r="AA6249" s="96"/>
    </row>
    <row r="6250" spans="3:27" ht="15" customHeight="1" x14ac:dyDescent="0.2">
      <c r="C6250" s="33" t="s">
        <v>155</v>
      </c>
      <c r="D6250" s="98">
        <v>7301</v>
      </c>
      <c r="E6250" s="96">
        <v>5770</v>
      </c>
      <c r="F6250" s="96">
        <v>2086</v>
      </c>
      <c r="G6250" s="96"/>
      <c r="H6250" s="96"/>
      <c r="I6250" s="33"/>
      <c r="J6250" s="96"/>
      <c r="K6250" s="96"/>
      <c r="L6250" s="96"/>
      <c r="M6250" s="33"/>
      <c r="N6250" s="96"/>
      <c r="O6250" s="96"/>
      <c r="P6250" s="96"/>
      <c r="Q6250" s="96"/>
      <c r="R6250" s="96"/>
      <c r="S6250" s="96"/>
      <c r="T6250" s="96"/>
      <c r="U6250" s="96"/>
      <c r="V6250" s="96"/>
      <c r="W6250" s="96"/>
      <c r="X6250" s="96"/>
      <c r="Y6250" s="96"/>
      <c r="Z6250" s="96"/>
      <c r="AA6250" s="96"/>
    </row>
    <row r="6251" spans="3:27" ht="15" customHeight="1" x14ac:dyDescent="0.2">
      <c r="C6251" s="33" t="s">
        <v>157</v>
      </c>
      <c r="D6251" s="98">
        <v>3800</v>
      </c>
      <c r="E6251" s="96">
        <v>3600</v>
      </c>
      <c r="F6251" s="96">
        <v>894</v>
      </c>
      <c r="G6251" s="96"/>
      <c r="H6251" s="96"/>
      <c r="I6251" s="33"/>
      <c r="J6251" s="96"/>
      <c r="K6251" s="96"/>
      <c r="L6251" s="96"/>
      <c r="M6251" s="33"/>
      <c r="N6251" s="96"/>
      <c r="O6251" s="96"/>
      <c r="P6251" s="96"/>
      <c r="Q6251" s="96"/>
      <c r="R6251" s="96"/>
      <c r="S6251" s="96"/>
      <c r="T6251" s="96"/>
      <c r="U6251" s="96"/>
      <c r="V6251" s="96"/>
      <c r="W6251" s="96"/>
      <c r="X6251" s="96"/>
      <c r="Y6251" s="96"/>
      <c r="Z6251" s="96"/>
      <c r="AA6251" s="96"/>
    </row>
    <row r="6252" spans="3:27" ht="15" customHeight="1" x14ac:dyDescent="0.2">
      <c r="D6252" s="86">
        <f>E6252+F6252</f>
        <v>2002</v>
      </c>
      <c r="E6252" s="86">
        <v>1300</v>
      </c>
      <c r="F6252" s="86">
        <f>E6252*54%</f>
        <v>702</v>
      </c>
    </row>
    <row r="6256" spans="3:27" s="291" customFormat="1" ht="15" customHeight="1" x14ac:dyDescent="0.2"/>
    <row r="6258" spans="2:54" ht="15" customHeight="1" x14ac:dyDescent="0.2">
      <c r="B6258" s="1" t="s">
        <v>0</v>
      </c>
      <c r="C6258" s="1" t="s">
        <v>1</v>
      </c>
      <c r="D6258" s="2" t="s">
        <v>2</v>
      </c>
      <c r="E6258" s="2" t="s">
        <v>3</v>
      </c>
      <c r="F6258" s="2" t="s">
        <v>4</v>
      </c>
      <c r="G6258" s="2" t="s">
        <v>5</v>
      </c>
      <c r="H6258" s="2" t="s">
        <v>6</v>
      </c>
      <c r="I6258" s="2" t="s">
        <v>7</v>
      </c>
      <c r="J6258" s="2" t="s">
        <v>8</v>
      </c>
      <c r="K6258" s="2" t="s">
        <v>9</v>
      </c>
      <c r="L6258" s="2" t="s">
        <v>10</v>
      </c>
      <c r="M6258" s="2" t="s">
        <v>11</v>
      </c>
      <c r="N6258" s="2" t="s">
        <v>12</v>
      </c>
      <c r="O6258" s="2" t="s">
        <v>13</v>
      </c>
      <c r="P6258" s="2" t="s">
        <v>14</v>
      </c>
      <c r="Q6258" s="1" t="s">
        <v>15</v>
      </c>
      <c r="R6258" s="1" t="s">
        <v>16</v>
      </c>
      <c r="S6258" s="3" t="s">
        <v>17</v>
      </c>
      <c r="T6258" s="3" t="s">
        <v>18</v>
      </c>
      <c r="U6258" s="3" t="s">
        <v>19</v>
      </c>
      <c r="V6258" s="4" t="s">
        <v>20</v>
      </c>
      <c r="W6258" s="3" t="s">
        <v>21</v>
      </c>
      <c r="X6258" s="3" t="s">
        <v>22</v>
      </c>
      <c r="Y6258" s="4" t="s">
        <v>23</v>
      </c>
      <c r="Z6258" s="5" t="s">
        <v>24</v>
      </c>
      <c r="AA6258" s="5" t="s">
        <v>25</v>
      </c>
      <c r="AB6258" s="5" t="s">
        <v>26</v>
      </c>
      <c r="AC6258" s="6" t="s">
        <v>27</v>
      </c>
      <c r="AD6258" s="6" t="s">
        <v>28</v>
      </c>
      <c r="AE6258" s="7" t="s">
        <v>29</v>
      </c>
      <c r="AF6258" s="6" t="s">
        <v>30</v>
      </c>
      <c r="AG6258" s="8" t="s">
        <v>31</v>
      </c>
      <c r="AH6258" s="8" t="s">
        <v>32</v>
      </c>
      <c r="AI6258" s="8" t="s">
        <v>33</v>
      </c>
      <c r="AJ6258" s="8" t="s">
        <v>41</v>
      </c>
      <c r="AK6258" s="8" t="s">
        <v>34</v>
      </c>
      <c r="AL6258" s="8" t="s">
        <v>35</v>
      </c>
      <c r="AM6258" s="8" t="s">
        <v>36</v>
      </c>
      <c r="AN6258" s="8" t="s">
        <v>37</v>
      </c>
      <c r="AO6258" s="8" t="s">
        <v>38</v>
      </c>
      <c r="AP6258" s="8"/>
      <c r="AQ6258" s="9" t="s">
        <v>39</v>
      </c>
      <c r="AR6258" s="9" t="s">
        <v>40</v>
      </c>
      <c r="AS6258" s="9" t="s">
        <v>33</v>
      </c>
      <c r="AT6258" s="9" t="s">
        <v>32</v>
      </c>
      <c r="AU6258" s="9" t="s">
        <v>41</v>
      </c>
      <c r="AV6258" s="9" t="s">
        <v>42</v>
      </c>
      <c r="AW6258" s="9" t="s">
        <v>43</v>
      </c>
      <c r="AX6258" s="9" t="s">
        <v>44</v>
      </c>
      <c r="AY6258" s="9" t="s">
        <v>45</v>
      </c>
      <c r="AZ6258" s="9" t="s">
        <v>46</v>
      </c>
      <c r="BA6258" s="10"/>
      <c r="BB6258" s="10"/>
    </row>
    <row r="6259" spans="2:54" ht="15" customHeight="1" x14ac:dyDescent="0.2">
      <c r="B6259" s="11"/>
      <c r="C6259" s="11">
        <v>1</v>
      </c>
      <c r="D6259" s="11" t="s">
        <v>47</v>
      </c>
      <c r="E6259" s="11"/>
      <c r="F6259" s="11"/>
      <c r="G6259" s="11"/>
      <c r="H6259" s="11"/>
      <c r="I6259" s="11"/>
      <c r="J6259" s="11"/>
      <c r="K6259" s="11"/>
      <c r="L6259" s="11"/>
      <c r="M6259" s="11"/>
      <c r="N6259" s="11"/>
      <c r="O6259" s="11"/>
      <c r="P6259" s="11"/>
      <c r="Q6259" s="11"/>
      <c r="R6259" s="11"/>
      <c r="S6259" s="11"/>
      <c r="T6259" s="11"/>
      <c r="U6259" s="11"/>
      <c r="V6259" s="11"/>
      <c r="W6259" s="11"/>
      <c r="X6259" s="11"/>
      <c r="Y6259" s="11"/>
      <c r="Z6259" s="11"/>
      <c r="AA6259" s="11"/>
      <c r="AB6259" s="11"/>
      <c r="AC6259" s="11"/>
      <c r="AD6259" s="11"/>
      <c r="AE6259" s="11"/>
      <c r="AF6259" s="11"/>
      <c r="AG6259" s="11"/>
      <c r="AH6259" s="11"/>
      <c r="AI6259" s="11"/>
      <c r="AJ6259" s="11"/>
      <c r="AK6259" s="11"/>
      <c r="AL6259" s="11"/>
      <c r="AM6259" s="11"/>
      <c r="AN6259" s="11"/>
      <c r="AO6259" s="11"/>
      <c r="AP6259" s="11"/>
      <c r="AQ6259" s="11"/>
      <c r="AR6259" s="11"/>
      <c r="AS6259" s="11"/>
      <c r="AT6259" s="11"/>
      <c r="AU6259" s="11"/>
      <c r="AV6259" s="11"/>
      <c r="AW6259" s="11"/>
      <c r="AX6259" s="11"/>
      <c r="AY6259" s="11"/>
      <c r="AZ6259" s="11"/>
      <c r="BA6259" s="12"/>
      <c r="BB6259" s="12"/>
    </row>
    <row r="6260" spans="2:54" ht="15" customHeight="1" x14ac:dyDescent="0.2">
      <c r="B6260" s="1"/>
      <c r="C6260" s="1"/>
      <c r="D6260" s="13"/>
      <c r="E6260" s="14"/>
      <c r="F6260" s="14"/>
      <c r="G6260" s="14"/>
      <c r="H6260" s="14"/>
      <c r="I6260" s="14"/>
      <c r="J6260" s="14"/>
      <c r="K6260" s="14"/>
      <c r="L6260" s="14"/>
      <c r="M6260" s="14"/>
      <c r="N6260" s="14"/>
      <c r="O6260" s="14"/>
      <c r="P6260" s="14"/>
      <c r="Q6260" s="14"/>
      <c r="R6260" s="14"/>
      <c r="S6260" s="4"/>
      <c r="T6260" s="4"/>
      <c r="U6260" s="4"/>
      <c r="V6260" s="4"/>
      <c r="W6260" s="4"/>
      <c r="X6260" s="4"/>
      <c r="Y6260" s="4"/>
      <c r="Z6260" s="4"/>
      <c r="AA6260" s="4"/>
      <c r="AB6260" s="4"/>
      <c r="AC6260" s="8"/>
      <c r="AD6260" s="8"/>
      <c r="AE6260" s="8"/>
      <c r="AF6260" s="8"/>
      <c r="AG6260" s="8"/>
      <c r="AH6260" s="8"/>
      <c r="AI6260" s="8"/>
      <c r="AJ6260" s="8"/>
      <c r="AK6260" s="8"/>
      <c r="AL6260" s="8"/>
      <c r="AM6260" s="8"/>
      <c r="AN6260" s="8"/>
      <c r="AO6260" s="8"/>
      <c r="AP6260" s="8"/>
      <c r="AQ6260" s="15"/>
      <c r="AR6260" s="15"/>
      <c r="AS6260" s="15"/>
      <c r="AT6260" s="15"/>
      <c r="AU6260" s="15"/>
      <c r="AV6260" s="15"/>
      <c r="AW6260" s="15"/>
      <c r="AX6260" s="15"/>
      <c r="AY6260" s="15"/>
      <c r="AZ6260" s="15"/>
      <c r="BA6260" s="10"/>
      <c r="BB6260" s="10"/>
    </row>
    <row r="6261" spans="2:54" ht="15" customHeight="1" x14ac:dyDescent="0.2">
      <c r="B6261" s="1"/>
      <c r="C6261" s="16">
        <v>1</v>
      </c>
      <c r="D6261" s="310"/>
      <c r="E6261" s="18"/>
      <c r="F6261" s="14"/>
      <c r="G6261" s="14"/>
      <c r="H6261" s="14"/>
      <c r="I6261" s="14"/>
      <c r="J6261" s="14"/>
      <c r="K6261" s="14"/>
      <c r="L6261" s="14"/>
      <c r="M6261" s="14"/>
      <c r="N6261" s="14"/>
      <c r="O6261" s="14"/>
      <c r="P6261" s="14"/>
      <c r="Q6261" s="14"/>
      <c r="R6261" s="14"/>
      <c r="S6261" s="4"/>
      <c r="T6261" s="4"/>
      <c r="U6261" s="4"/>
      <c r="V6261" s="4"/>
      <c r="W6261" s="4"/>
      <c r="X6261" s="4"/>
      <c r="Y6261" s="4"/>
      <c r="Z6261" s="4"/>
      <c r="AA6261" s="4"/>
      <c r="AB6261" s="4"/>
      <c r="AC6261" s="8"/>
      <c r="AD6261" s="8"/>
      <c r="AE6261" s="8"/>
      <c r="AF6261" s="8"/>
      <c r="AG6261" s="8"/>
      <c r="AH6261" s="8"/>
      <c r="AI6261" s="8"/>
      <c r="AJ6261" s="8"/>
      <c r="AK6261" s="8"/>
      <c r="AL6261" s="8"/>
      <c r="AM6261" s="8"/>
      <c r="AN6261" s="8"/>
      <c r="AO6261" s="8"/>
      <c r="AP6261" s="8"/>
      <c r="AQ6261" s="15"/>
      <c r="AR6261" s="15"/>
      <c r="AS6261" s="15"/>
      <c r="AT6261" s="15"/>
      <c r="AU6261" s="15"/>
      <c r="AV6261" s="15"/>
      <c r="AW6261" s="15"/>
      <c r="AX6261" s="15"/>
      <c r="AY6261" s="15"/>
      <c r="AZ6261" s="15"/>
      <c r="BA6261" s="10"/>
      <c r="BB6261" s="10"/>
    </row>
    <row r="6262" spans="2:54" ht="15" customHeight="1" x14ac:dyDescent="0.2">
      <c r="B6262" s="19"/>
      <c r="C6262" s="20">
        <v>2</v>
      </c>
      <c r="D6262" s="293" t="s">
        <v>49</v>
      </c>
      <c r="E6262" s="18"/>
      <c r="F6262" s="14"/>
      <c r="G6262" s="14"/>
      <c r="H6262" s="14"/>
      <c r="I6262" s="14"/>
      <c r="J6262" s="14"/>
      <c r="K6262" s="14"/>
      <c r="L6262" s="14"/>
      <c r="M6262" s="14"/>
      <c r="N6262" s="14"/>
      <c r="O6262" s="14"/>
      <c r="P6262" s="14"/>
      <c r="Q6262" s="14"/>
      <c r="R6262" s="14"/>
      <c r="S6262" s="4"/>
      <c r="T6262" s="4"/>
      <c r="U6262" s="4"/>
      <c r="V6262" s="4"/>
      <c r="W6262" s="4"/>
      <c r="X6262" s="4"/>
      <c r="Y6262" s="4"/>
      <c r="Z6262" s="4"/>
      <c r="AA6262" s="4"/>
      <c r="AB6262" s="4"/>
      <c r="AC6262" s="8"/>
      <c r="AD6262" s="8"/>
      <c r="AE6262" s="8"/>
      <c r="AF6262" s="8"/>
      <c r="AG6262" s="8">
        <v>1</v>
      </c>
      <c r="AH6262" s="8">
        <v>1</v>
      </c>
      <c r="AI6262" s="8">
        <v>1</v>
      </c>
      <c r="AJ6262" s="8"/>
      <c r="AK6262" s="8"/>
      <c r="AL6262" s="8"/>
      <c r="AM6262" s="8"/>
      <c r="AN6262" s="8"/>
      <c r="AO6262" s="8"/>
      <c r="AP6262" s="8"/>
      <c r="AQ6262" s="15"/>
      <c r="AR6262" s="15"/>
      <c r="AS6262" s="15"/>
      <c r="AT6262" s="15"/>
      <c r="AU6262" s="15"/>
      <c r="AV6262" s="15"/>
      <c r="AW6262" s="15"/>
      <c r="AX6262" s="15"/>
      <c r="AY6262" s="15"/>
      <c r="AZ6262" s="15"/>
    </row>
    <row r="6263" spans="2:54" ht="15" customHeight="1" x14ac:dyDescent="0.2">
      <c r="B6263" s="1"/>
      <c r="C6263" s="16">
        <v>3</v>
      </c>
      <c r="D6263" s="293" t="s">
        <v>54</v>
      </c>
      <c r="E6263" s="18"/>
      <c r="F6263" s="14"/>
      <c r="G6263" s="14"/>
      <c r="H6263" s="14"/>
      <c r="I6263" s="14"/>
      <c r="J6263" s="14"/>
      <c r="K6263" s="14"/>
      <c r="L6263" s="14"/>
      <c r="M6263" s="14"/>
      <c r="N6263" s="14"/>
      <c r="O6263" s="14"/>
      <c r="P6263" s="14"/>
      <c r="Q6263" s="14"/>
      <c r="R6263" s="14"/>
      <c r="S6263" s="4"/>
      <c r="T6263" s="4"/>
      <c r="U6263" s="4"/>
      <c r="V6263" s="4"/>
      <c r="W6263" s="4"/>
      <c r="X6263" s="4"/>
      <c r="Y6263" s="4"/>
      <c r="Z6263" s="4"/>
      <c r="AA6263" s="4"/>
      <c r="AB6263" s="4"/>
      <c r="AC6263" s="8">
        <v>8</v>
      </c>
      <c r="AD6263" s="8"/>
      <c r="AE6263" s="8"/>
      <c r="AF6263" s="8"/>
      <c r="AG6263" s="8"/>
      <c r="AH6263" s="8"/>
      <c r="AI6263" s="8"/>
      <c r="AJ6263" s="8"/>
      <c r="AK6263" s="8"/>
      <c r="AL6263" s="8"/>
      <c r="AM6263" s="8"/>
      <c r="AN6263" s="8"/>
      <c r="AO6263" s="8"/>
      <c r="AP6263" s="8"/>
      <c r="AQ6263" s="15"/>
      <c r="AR6263" s="15"/>
      <c r="AS6263" s="15"/>
      <c r="AT6263" s="15"/>
      <c r="AU6263" s="15"/>
      <c r="AV6263" s="15"/>
      <c r="AW6263" s="15"/>
      <c r="AX6263" s="15"/>
      <c r="AY6263" s="15"/>
      <c r="AZ6263" s="15"/>
      <c r="BA6263" s="10"/>
      <c r="BB6263" s="10"/>
    </row>
    <row r="6264" spans="2:54" ht="15" customHeight="1" x14ac:dyDescent="0.2">
      <c r="B6264" s="1"/>
      <c r="C6264" s="16">
        <v>4</v>
      </c>
      <c r="D6264" s="293" t="s">
        <v>557</v>
      </c>
      <c r="E6264" s="18"/>
      <c r="F6264" s="14"/>
      <c r="G6264" s="14"/>
      <c r="H6264" s="14"/>
      <c r="I6264" s="14"/>
      <c r="J6264" s="14"/>
      <c r="K6264" s="14"/>
      <c r="L6264" s="14"/>
      <c r="M6264" s="14"/>
      <c r="N6264" s="14"/>
      <c r="O6264" s="14"/>
      <c r="P6264" s="14"/>
      <c r="Q6264" s="14"/>
      <c r="R6264" s="14"/>
      <c r="S6264" s="4"/>
      <c r="T6264" s="4"/>
      <c r="U6264" s="4"/>
      <c r="V6264" s="4"/>
      <c r="W6264" s="4"/>
      <c r="X6264" s="4"/>
      <c r="Y6264" s="4"/>
      <c r="Z6264" s="4"/>
      <c r="AA6264" s="4"/>
      <c r="AB6264" s="4"/>
      <c r="AC6264" s="8"/>
      <c r="AD6264" s="8"/>
      <c r="AE6264" s="8"/>
      <c r="AF6264" s="8"/>
      <c r="AG6264" s="8"/>
      <c r="AH6264" s="8"/>
      <c r="AI6264" s="8"/>
      <c r="AJ6264" s="8"/>
      <c r="AK6264" s="8">
        <v>1</v>
      </c>
      <c r="AL6264" s="8"/>
      <c r="AM6264" s="8"/>
      <c r="AN6264" s="8"/>
      <c r="AO6264" s="8"/>
      <c r="AP6264" s="8"/>
      <c r="AQ6264" s="15"/>
      <c r="AR6264" s="15"/>
      <c r="AS6264" s="15"/>
      <c r="AT6264" s="15"/>
      <c r="AU6264" s="15"/>
      <c r="AV6264" s="15"/>
      <c r="AW6264" s="15"/>
      <c r="AX6264" s="15"/>
      <c r="AY6264" s="15"/>
      <c r="AZ6264" s="15"/>
      <c r="BA6264" s="10"/>
      <c r="BB6264" s="10"/>
    </row>
    <row r="6265" spans="2:54" ht="15" customHeight="1" x14ac:dyDescent="0.2">
      <c r="B6265" s="1"/>
      <c r="C6265" s="21">
        <v>5</v>
      </c>
      <c r="D6265" s="293" t="s">
        <v>572</v>
      </c>
      <c r="E6265" s="18">
        <v>5</v>
      </c>
      <c r="F6265" s="14">
        <v>5</v>
      </c>
      <c r="G6265" s="14">
        <v>5</v>
      </c>
      <c r="H6265" s="14"/>
      <c r="I6265" s="14"/>
      <c r="J6265" s="14"/>
      <c r="K6265" s="14"/>
      <c r="L6265" s="14"/>
      <c r="M6265" s="14"/>
      <c r="N6265" s="14"/>
      <c r="O6265" s="14"/>
      <c r="P6265" s="14"/>
      <c r="Q6265" s="14"/>
      <c r="R6265" s="14"/>
      <c r="S6265" s="4"/>
      <c r="T6265" s="4"/>
      <c r="U6265" s="4"/>
      <c r="V6265" s="4"/>
      <c r="W6265" s="4"/>
      <c r="X6265" s="4"/>
      <c r="Y6265" s="4"/>
      <c r="Z6265" s="4"/>
      <c r="AA6265" s="4"/>
      <c r="AB6265" s="4"/>
      <c r="AC6265" s="8"/>
      <c r="AD6265" s="8"/>
      <c r="AE6265" s="8"/>
      <c r="AF6265" s="8"/>
      <c r="AG6265" s="8"/>
      <c r="AH6265" s="8"/>
      <c r="AI6265" s="8"/>
      <c r="AJ6265" s="8"/>
      <c r="AK6265" s="8"/>
      <c r="AL6265" s="8"/>
      <c r="AM6265" s="8"/>
      <c r="AN6265" s="8"/>
      <c r="AO6265" s="8"/>
      <c r="AP6265" s="8"/>
      <c r="AQ6265" s="15"/>
      <c r="AR6265" s="15"/>
      <c r="AS6265" s="15"/>
      <c r="AT6265" s="15"/>
      <c r="AU6265" s="15"/>
      <c r="AV6265" s="15"/>
      <c r="AW6265" s="15"/>
      <c r="AX6265" s="15"/>
      <c r="AY6265" s="15"/>
      <c r="AZ6265" s="15"/>
      <c r="BA6265" s="10"/>
      <c r="BB6265" s="10"/>
    </row>
    <row r="6266" spans="2:54" ht="15" customHeight="1" x14ac:dyDescent="0.2">
      <c r="B6266" s="22"/>
      <c r="C6266" s="23">
        <v>6</v>
      </c>
      <c r="D6266" s="293" t="s">
        <v>573</v>
      </c>
      <c r="E6266" s="18">
        <v>13</v>
      </c>
      <c r="F6266" s="14">
        <v>13</v>
      </c>
      <c r="G6266" s="14">
        <v>6</v>
      </c>
      <c r="H6266" s="14"/>
      <c r="I6266" s="14"/>
      <c r="J6266" s="14"/>
      <c r="K6266" s="14"/>
      <c r="L6266" s="14"/>
      <c r="M6266" s="14"/>
      <c r="N6266" s="14"/>
      <c r="O6266" s="14"/>
      <c r="P6266" s="14"/>
      <c r="Q6266" s="14"/>
      <c r="R6266" s="14"/>
      <c r="S6266" s="4"/>
      <c r="T6266" s="4"/>
      <c r="U6266" s="4"/>
      <c r="V6266" s="4"/>
      <c r="W6266" s="4"/>
      <c r="X6266" s="4"/>
      <c r="Y6266" s="4"/>
      <c r="Z6266" s="4"/>
      <c r="AA6266" s="4"/>
      <c r="AB6266" s="4"/>
      <c r="AC6266" s="8"/>
      <c r="AD6266" s="8"/>
      <c r="AE6266" s="8"/>
      <c r="AF6266" s="8"/>
      <c r="AG6266" s="8"/>
      <c r="AH6266" s="8"/>
      <c r="AI6266" s="8"/>
      <c r="AJ6266" s="8"/>
      <c r="AK6266" s="8"/>
      <c r="AL6266" s="8"/>
      <c r="AM6266" s="8"/>
      <c r="AN6266" s="8"/>
      <c r="AO6266" s="8"/>
      <c r="AP6266" s="8"/>
      <c r="AQ6266" s="15"/>
      <c r="AR6266" s="15"/>
      <c r="AS6266" s="15"/>
      <c r="AT6266" s="15"/>
      <c r="AU6266" s="15"/>
      <c r="AV6266" s="15"/>
      <c r="AW6266" s="15"/>
      <c r="AX6266" s="15"/>
      <c r="AY6266" s="15"/>
      <c r="AZ6266" s="15"/>
      <c r="BA6266" s="10"/>
      <c r="BB6266" s="10"/>
    </row>
    <row r="6267" spans="2:54" ht="15" customHeight="1" x14ac:dyDescent="0.2">
      <c r="B6267" s="24"/>
      <c r="C6267" s="25"/>
      <c r="D6267" s="303" t="s">
        <v>535</v>
      </c>
      <c r="E6267" s="18"/>
      <c r="F6267" s="14"/>
      <c r="G6267" s="14"/>
      <c r="H6267" s="14"/>
      <c r="I6267" s="14"/>
      <c r="J6267" s="14"/>
      <c r="K6267" s="14"/>
      <c r="L6267" s="14"/>
      <c r="M6267" s="14"/>
      <c r="N6267" s="14"/>
      <c r="O6267" s="14"/>
      <c r="P6267" s="14"/>
      <c r="Q6267" s="14"/>
      <c r="R6267" s="14"/>
      <c r="S6267" s="4"/>
      <c r="T6267" s="4"/>
      <c r="U6267" s="4"/>
      <c r="V6267" s="4"/>
      <c r="W6267" s="4"/>
      <c r="X6267" s="4"/>
      <c r="Y6267" s="4"/>
      <c r="Z6267" s="4"/>
      <c r="AA6267" s="4"/>
      <c r="AB6267" s="4"/>
      <c r="AC6267" s="8"/>
      <c r="AD6267" s="8"/>
      <c r="AE6267" s="8"/>
      <c r="AF6267" s="8"/>
      <c r="AG6267" s="8"/>
      <c r="AH6267" s="8"/>
      <c r="AI6267" s="8"/>
      <c r="AJ6267" s="8"/>
      <c r="AK6267" s="8"/>
      <c r="AL6267" s="8"/>
      <c r="AM6267" s="8"/>
      <c r="AN6267" s="8"/>
      <c r="AO6267" s="8"/>
      <c r="AP6267" s="8"/>
      <c r="AQ6267" s="15"/>
      <c r="AR6267" s="15"/>
      <c r="AS6267" s="15"/>
      <c r="AT6267" s="15"/>
      <c r="AU6267" s="15"/>
      <c r="AV6267" s="9"/>
      <c r="AW6267" s="15"/>
      <c r="AX6267" s="15"/>
      <c r="AY6267" s="15"/>
      <c r="AZ6267" s="15"/>
      <c r="BA6267" s="10"/>
      <c r="BB6267" s="10"/>
    </row>
    <row r="6268" spans="2:54" ht="15" customHeight="1" x14ac:dyDescent="0.2">
      <c r="B6268" s="1"/>
      <c r="C6268" s="24"/>
      <c r="D6268" s="327" t="s">
        <v>588</v>
      </c>
      <c r="E6268" s="18"/>
      <c r="F6268" s="14"/>
      <c r="G6268" s="14"/>
      <c r="H6268" s="14"/>
      <c r="I6268" s="14"/>
      <c r="J6268" s="14"/>
      <c r="K6268" s="14"/>
      <c r="L6268" s="14"/>
      <c r="M6268" s="14"/>
      <c r="N6268" s="14"/>
      <c r="O6268" s="14"/>
      <c r="P6268" s="14"/>
      <c r="Q6268" s="14"/>
      <c r="R6268" s="14"/>
      <c r="S6268" s="4"/>
      <c r="T6268" s="4"/>
      <c r="U6268" s="4">
        <v>1</v>
      </c>
      <c r="V6268" s="4"/>
      <c r="W6268" s="4"/>
      <c r="X6268" s="4"/>
      <c r="Y6268" s="4"/>
      <c r="Z6268" s="4"/>
      <c r="AA6268" s="4"/>
      <c r="AB6268" s="4"/>
      <c r="AC6268" s="8"/>
      <c r="AD6268" s="8"/>
      <c r="AE6268" s="8"/>
      <c r="AF6268" s="8"/>
      <c r="AG6268" s="8"/>
      <c r="AH6268" s="8"/>
      <c r="AI6268" s="8"/>
      <c r="AJ6268" s="8"/>
      <c r="AK6268" s="8"/>
      <c r="AL6268" s="8"/>
      <c r="AM6268" s="8"/>
      <c r="AN6268" s="8"/>
      <c r="AO6268" s="8"/>
      <c r="AP6268" s="8"/>
      <c r="AQ6268" s="15"/>
      <c r="AR6268" s="15"/>
      <c r="AS6268" s="15"/>
      <c r="AT6268" s="15"/>
      <c r="AU6268" s="15"/>
      <c r="AV6268" s="15"/>
      <c r="AW6268" s="15"/>
      <c r="AX6268" s="15"/>
      <c r="AY6268" s="15"/>
      <c r="AZ6268" s="15"/>
      <c r="BA6268" s="10"/>
      <c r="BB6268" s="10"/>
    </row>
    <row r="6269" spans="2:54" ht="15" customHeight="1" x14ac:dyDescent="0.2">
      <c r="B6269" s="1"/>
      <c r="C6269" s="26">
        <v>7</v>
      </c>
      <c r="D6269" s="293" t="s">
        <v>55</v>
      </c>
      <c r="E6269" s="18"/>
      <c r="F6269" s="14"/>
      <c r="G6269" s="14"/>
      <c r="H6269" s="14"/>
      <c r="I6269" s="14"/>
      <c r="J6269" s="14"/>
      <c r="K6269" s="14"/>
      <c r="L6269" s="14">
        <v>1</v>
      </c>
      <c r="M6269" s="14"/>
      <c r="N6269" s="14"/>
      <c r="O6269" s="14"/>
      <c r="P6269" s="14"/>
      <c r="Q6269" s="14"/>
      <c r="R6269" s="14"/>
      <c r="S6269" s="4"/>
      <c r="T6269" s="4"/>
      <c r="U6269" s="4"/>
      <c r="V6269" s="4"/>
      <c r="W6269" s="4"/>
      <c r="X6269" s="4"/>
      <c r="Y6269" s="4"/>
      <c r="Z6269" s="4"/>
      <c r="AA6269" s="4"/>
      <c r="AB6269" s="4"/>
      <c r="AC6269" s="8"/>
      <c r="AD6269" s="8"/>
      <c r="AE6269" s="8"/>
      <c r="AF6269" s="8"/>
      <c r="AG6269" s="8"/>
      <c r="AH6269" s="8"/>
      <c r="AI6269" s="8"/>
      <c r="AJ6269" s="8"/>
      <c r="AK6269" s="8"/>
      <c r="AL6269" s="8"/>
      <c r="AM6269" s="8"/>
      <c r="AN6269" s="8"/>
      <c r="AO6269" s="8"/>
      <c r="AP6269" s="8"/>
      <c r="AQ6269" s="15"/>
      <c r="AR6269" s="15"/>
      <c r="AS6269" s="15"/>
      <c r="AT6269" s="15"/>
      <c r="AU6269" s="15"/>
      <c r="AV6269" s="15"/>
      <c r="AW6269" s="15"/>
      <c r="AX6269" s="15"/>
      <c r="AY6269" s="15"/>
      <c r="AZ6269" s="15"/>
      <c r="BA6269" s="10"/>
      <c r="BB6269" s="10"/>
    </row>
    <row r="6270" spans="2:54" ht="15" customHeight="1" x14ac:dyDescent="0.2">
      <c r="B6270" s="1"/>
      <c r="C6270" s="26">
        <v>8</v>
      </c>
      <c r="D6270" s="335"/>
      <c r="E6270" s="18"/>
      <c r="F6270" s="14"/>
      <c r="G6270" s="14"/>
      <c r="H6270" s="14"/>
      <c r="I6270" s="14"/>
      <c r="J6270" s="14"/>
      <c r="K6270" s="14"/>
      <c r="L6270" s="14"/>
      <c r="M6270" s="14"/>
      <c r="N6270" s="14"/>
      <c r="O6270" s="14"/>
      <c r="P6270" s="14"/>
      <c r="Q6270" s="14"/>
      <c r="R6270" s="14"/>
      <c r="S6270" s="4"/>
      <c r="T6270" s="4"/>
      <c r="U6270" s="4"/>
      <c r="V6270" s="4"/>
      <c r="W6270" s="4"/>
      <c r="X6270" s="4"/>
      <c r="Y6270" s="4"/>
      <c r="Z6270" s="4"/>
      <c r="AA6270" s="4"/>
      <c r="AB6270" s="4"/>
      <c r="AC6270" s="8"/>
      <c r="AD6270" s="8"/>
      <c r="AE6270" s="8"/>
      <c r="AF6270" s="8"/>
      <c r="AG6270" s="8"/>
      <c r="AH6270" s="8"/>
      <c r="AI6270" s="8"/>
      <c r="AJ6270" s="8"/>
      <c r="AK6270" s="8"/>
      <c r="AL6270" s="8"/>
      <c r="AM6270" s="8"/>
      <c r="AN6270" s="8"/>
      <c r="AO6270" s="8"/>
      <c r="AP6270" s="8"/>
      <c r="AQ6270" s="15"/>
      <c r="AR6270" s="15"/>
      <c r="AS6270" s="15"/>
      <c r="AT6270" s="15"/>
      <c r="AU6270" s="15"/>
      <c r="AV6270" s="15"/>
      <c r="AW6270" s="15"/>
      <c r="AX6270" s="15"/>
      <c r="AY6270" s="15"/>
      <c r="AZ6270" s="15"/>
      <c r="BA6270" s="10"/>
      <c r="BB6270" s="10"/>
    </row>
    <row r="6271" spans="2:54" ht="15" customHeight="1" x14ac:dyDescent="0.2">
      <c r="B6271" s="1"/>
      <c r="C6271" s="26">
        <v>9</v>
      </c>
      <c r="D6271" s="303"/>
      <c r="E6271" s="18"/>
      <c r="F6271" s="14"/>
      <c r="G6271" s="14"/>
      <c r="H6271" s="14"/>
      <c r="I6271" s="14"/>
      <c r="J6271" s="14"/>
      <c r="K6271" s="14"/>
      <c r="L6271" s="14"/>
      <c r="M6271" s="14"/>
      <c r="N6271" s="14"/>
      <c r="O6271" s="14"/>
      <c r="P6271" s="14"/>
      <c r="Q6271" s="14"/>
      <c r="R6271" s="14"/>
      <c r="S6271" s="4"/>
      <c r="T6271" s="4"/>
      <c r="U6271" s="4"/>
      <c r="V6271" s="4"/>
      <c r="W6271" s="4"/>
      <c r="X6271" s="4"/>
      <c r="Y6271" s="4"/>
      <c r="Z6271" s="4"/>
      <c r="AA6271" s="4"/>
      <c r="AB6271" s="4"/>
      <c r="AC6271" s="8"/>
      <c r="AD6271" s="8"/>
      <c r="AE6271" s="8"/>
      <c r="AF6271" s="8"/>
      <c r="AG6271" s="8"/>
      <c r="AH6271" s="8"/>
      <c r="AI6271" s="8"/>
      <c r="AJ6271" s="8"/>
      <c r="AK6271" s="8"/>
      <c r="AL6271" s="8"/>
      <c r="AM6271" s="8"/>
      <c r="AN6271" s="8"/>
      <c r="AO6271" s="8"/>
      <c r="AP6271" s="8"/>
      <c r="AQ6271" s="15"/>
      <c r="AR6271" s="15"/>
      <c r="AS6271" s="15"/>
      <c r="AT6271" s="15"/>
      <c r="AU6271" s="15"/>
      <c r="AV6271" s="15"/>
      <c r="AW6271" s="15"/>
      <c r="AX6271" s="15"/>
      <c r="AY6271" s="15"/>
      <c r="AZ6271" s="15"/>
      <c r="BA6271" s="10"/>
      <c r="BB6271" s="10"/>
    </row>
    <row r="6272" spans="2:54" ht="15" customHeight="1" x14ac:dyDescent="0.2">
      <c r="B6272" s="1"/>
      <c r="C6272" s="24"/>
      <c r="D6272" s="303"/>
      <c r="E6272" s="18"/>
      <c r="F6272" s="14"/>
      <c r="G6272" s="14"/>
      <c r="H6272" s="14"/>
      <c r="I6272" s="14"/>
      <c r="J6272" s="14"/>
      <c r="K6272" s="14"/>
      <c r="L6272" s="14"/>
      <c r="M6272" s="14"/>
      <c r="N6272" s="14"/>
      <c r="O6272" s="14"/>
      <c r="P6272" s="14"/>
      <c r="Q6272" s="14"/>
      <c r="R6272" s="14"/>
      <c r="S6272" s="4"/>
      <c r="T6272" s="4"/>
      <c r="U6272" s="4"/>
      <c r="V6272" s="4"/>
      <c r="W6272" s="4"/>
      <c r="X6272" s="4"/>
      <c r="Y6272" s="4"/>
      <c r="Z6272" s="4"/>
      <c r="AA6272" s="4"/>
      <c r="AB6272" s="4"/>
      <c r="AC6272" s="8"/>
      <c r="AD6272" s="28"/>
      <c r="AE6272" s="8"/>
      <c r="AF6272" s="8"/>
      <c r="AG6272" s="8"/>
      <c r="AH6272" s="8"/>
      <c r="AI6272" s="8"/>
      <c r="AJ6272" s="8"/>
      <c r="AK6272" s="8"/>
      <c r="AL6272" s="8"/>
      <c r="AM6272" s="8"/>
      <c r="AN6272" s="8"/>
      <c r="AO6272" s="8"/>
      <c r="AP6272" s="8"/>
      <c r="AQ6272" s="15"/>
      <c r="AR6272" s="15"/>
      <c r="AS6272" s="15"/>
      <c r="AT6272" s="15"/>
      <c r="AU6272" s="15"/>
      <c r="AV6272" s="15"/>
      <c r="AW6272" s="15"/>
      <c r="AX6272" s="15"/>
      <c r="AY6272" s="15"/>
      <c r="AZ6272" s="15"/>
      <c r="BA6272" s="10"/>
      <c r="BB6272" s="10"/>
    </row>
    <row r="6273" spans="2:54" ht="15" customHeight="1" x14ac:dyDescent="0.2">
      <c r="B6273" s="22"/>
      <c r="C6273" s="29">
        <v>10</v>
      </c>
      <c r="D6273" s="303"/>
      <c r="E6273" s="18"/>
      <c r="F6273" s="14"/>
      <c r="G6273" s="14"/>
      <c r="H6273" s="14"/>
      <c r="I6273" s="14"/>
      <c r="J6273" s="14"/>
      <c r="K6273" s="14"/>
      <c r="L6273" s="14"/>
      <c r="M6273" s="14"/>
      <c r="N6273" s="14"/>
      <c r="O6273" s="14"/>
      <c r="P6273" s="14"/>
      <c r="Q6273" s="14"/>
      <c r="R6273" s="14"/>
      <c r="S6273" s="4"/>
      <c r="T6273" s="4"/>
      <c r="U6273" s="4"/>
      <c r="V6273" s="4"/>
      <c r="W6273" s="4"/>
      <c r="X6273" s="4"/>
      <c r="Y6273" s="4"/>
      <c r="Z6273" s="4"/>
      <c r="AA6273" s="4"/>
      <c r="AB6273" s="4"/>
      <c r="AC6273" s="8"/>
      <c r="AD6273" s="8"/>
      <c r="AE6273" s="8"/>
      <c r="AF6273" s="8"/>
      <c r="AG6273" s="8"/>
      <c r="AH6273" s="8"/>
      <c r="AI6273" s="8"/>
      <c r="AJ6273" s="8"/>
      <c r="AK6273" s="8"/>
      <c r="AL6273" s="8"/>
      <c r="AM6273" s="8"/>
      <c r="AN6273" s="8"/>
      <c r="AO6273" s="8"/>
      <c r="AP6273" s="8"/>
      <c r="AQ6273" s="15"/>
      <c r="AR6273" s="15"/>
      <c r="AS6273" s="15"/>
      <c r="AT6273" s="15"/>
      <c r="AU6273" s="15"/>
      <c r="AV6273" s="15"/>
      <c r="AW6273" s="15"/>
      <c r="AX6273" s="15"/>
      <c r="AY6273" s="15"/>
      <c r="AZ6273" s="15"/>
      <c r="BA6273" s="10"/>
      <c r="BB6273" s="10"/>
    </row>
    <row r="6274" spans="2:54" ht="15" customHeight="1" x14ac:dyDescent="0.2">
      <c r="B6274" s="1"/>
      <c r="C6274" s="30">
        <v>11</v>
      </c>
      <c r="D6274" s="303"/>
      <c r="E6274" s="18"/>
      <c r="F6274" s="14"/>
      <c r="G6274" s="14"/>
      <c r="H6274" s="14"/>
      <c r="I6274" s="14"/>
      <c r="J6274" s="14"/>
      <c r="K6274" s="14"/>
      <c r="L6274" s="14"/>
      <c r="M6274" s="14"/>
      <c r="N6274" s="14"/>
      <c r="O6274" s="14"/>
      <c r="P6274" s="14"/>
      <c r="Q6274" s="14"/>
      <c r="R6274" s="14"/>
      <c r="S6274" s="4"/>
      <c r="T6274" s="4"/>
      <c r="U6274" s="4"/>
      <c r="V6274" s="4"/>
      <c r="W6274" s="4"/>
      <c r="X6274" s="4"/>
      <c r="Y6274" s="4"/>
      <c r="Z6274" s="4"/>
      <c r="AA6274" s="4"/>
      <c r="AB6274" s="4"/>
      <c r="AC6274" s="8"/>
      <c r="AD6274" s="8"/>
      <c r="AE6274" s="8"/>
      <c r="AF6274" s="8"/>
      <c r="AG6274" s="8"/>
      <c r="AH6274" s="8"/>
      <c r="AI6274" s="8"/>
      <c r="AJ6274" s="8"/>
      <c r="AK6274" s="8"/>
      <c r="AL6274" s="8"/>
      <c r="AM6274" s="8"/>
      <c r="AN6274" s="8"/>
      <c r="AO6274" s="8"/>
      <c r="AP6274" s="8"/>
      <c r="AQ6274" s="15"/>
      <c r="AR6274" s="15"/>
      <c r="AS6274" s="15"/>
      <c r="AT6274" s="15"/>
      <c r="AU6274" s="15"/>
      <c r="AV6274" s="15"/>
      <c r="AW6274" s="15"/>
      <c r="AX6274" s="15"/>
      <c r="AY6274" s="15"/>
      <c r="AZ6274" s="15"/>
      <c r="BA6274" s="10"/>
      <c r="BB6274" s="10"/>
    </row>
    <row r="6275" spans="2:54" ht="15" customHeight="1" x14ac:dyDescent="0.2">
      <c r="B6275" s="1"/>
      <c r="C6275" s="31">
        <v>12</v>
      </c>
      <c r="D6275" s="303"/>
      <c r="E6275" s="18"/>
      <c r="F6275" s="14"/>
      <c r="G6275" s="14"/>
      <c r="H6275" s="14"/>
      <c r="I6275" s="14"/>
      <c r="J6275" s="14"/>
      <c r="K6275" s="14"/>
      <c r="L6275" s="14"/>
      <c r="M6275" s="14"/>
      <c r="N6275" s="14"/>
      <c r="O6275" s="14"/>
      <c r="P6275" s="14"/>
      <c r="Q6275" s="14"/>
      <c r="R6275" s="14"/>
      <c r="S6275" s="4"/>
      <c r="T6275" s="4"/>
      <c r="U6275" s="4"/>
      <c r="V6275" s="4"/>
      <c r="W6275" s="4"/>
      <c r="X6275" s="4"/>
      <c r="Y6275" s="4"/>
      <c r="Z6275" s="4"/>
      <c r="AA6275" s="4"/>
      <c r="AB6275" s="4"/>
      <c r="AC6275" s="8"/>
      <c r="AD6275" s="8"/>
      <c r="AE6275" s="8"/>
      <c r="AF6275" s="8"/>
      <c r="AG6275" s="8"/>
      <c r="AH6275" s="8"/>
      <c r="AI6275" s="8"/>
      <c r="AJ6275" s="8"/>
      <c r="AK6275" s="8"/>
      <c r="AL6275" s="8"/>
      <c r="AM6275" s="8"/>
      <c r="AN6275" s="8"/>
      <c r="AO6275" s="8"/>
      <c r="AP6275" s="8"/>
      <c r="AQ6275" s="15"/>
      <c r="AR6275" s="15"/>
      <c r="AS6275" s="15"/>
      <c r="AT6275" s="15"/>
      <c r="AU6275" s="9"/>
      <c r="AV6275" s="15"/>
      <c r="AW6275" s="15"/>
      <c r="AX6275" s="15"/>
      <c r="AY6275" s="15"/>
      <c r="AZ6275" s="15"/>
      <c r="BA6275" s="10"/>
      <c r="BB6275" s="10"/>
    </row>
    <row r="6276" spans="2:54" ht="15" customHeight="1" x14ac:dyDescent="0.2">
      <c r="B6276" s="1"/>
      <c r="C6276" s="31">
        <v>13</v>
      </c>
      <c r="D6276" s="303"/>
      <c r="E6276" s="18"/>
      <c r="F6276" s="14"/>
      <c r="G6276" s="14"/>
      <c r="H6276" s="14"/>
      <c r="I6276" s="14"/>
      <c r="J6276" s="14"/>
      <c r="K6276" s="14"/>
      <c r="L6276" s="14"/>
      <c r="M6276" s="14"/>
      <c r="N6276" s="14"/>
      <c r="O6276" s="14"/>
      <c r="P6276" s="14"/>
      <c r="Q6276" s="14"/>
      <c r="R6276" s="14"/>
      <c r="S6276" s="4"/>
      <c r="T6276" s="4"/>
      <c r="U6276" s="4"/>
      <c r="V6276" s="4"/>
      <c r="W6276" s="4"/>
      <c r="X6276" s="4"/>
      <c r="Y6276" s="4"/>
      <c r="Z6276" s="4"/>
      <c r="AA6276" s="4"/>
      <c r="AB6276" s="4"/>
      <c r="AC6276" s="8"/>
      <c r="AD6276" s="8"/>
      <c r="AE6276" s="8"/>
      <c r="AF6276" s="8"/>
      <c r="AG6276" s="8"/>
      <c r="AH6276" s="8"/>
      <c r="AI6276" s="8"/>
      <c r="AJ6276" s="8"/>
      <c r="AK6276" s="8"/>
      <c r="AL6276" s="8"/>
      <c r="AM6276" s="8"/>
      <c r="AN6276" s="8"/>
      <c r="AO6276" s="8"/>
      <c r="AP6276" s="8"/>
      <c r="AQ6276" s="15"/>
      <c r="AR6276" s="15"/>
      <c r="AS6276" s="15"/>
      <c r="AT6276" s="15"/>
      <c r="AU6276" s="15"/>
      <c r="AV6276" s="15"/>
      <c r="AW6276" s="15"/>
      <c r="AX6276" s="15"/>
      <c r="AY6276" s="15"/>
      <c r="AZ6276" s="15"/>
      <c r="BA6276" s="10"/>
      <c r="BB6276" s="10"/>
    </row>
    <row r="6277" spans="2:54" ht="15" customHeight="1" x14ac:dyDescent="0.2">
      <c r="B6277" s="1"/>
      <c r="C6277" s="31">
        <v>14</v>
      </c>
      <c r="D6277" s="293" t="s">
        <v>62</v>
      </c>
      <c r="E6277" s="18"/>
      <c r="F6277" s="14"/>
      <c r="G6277" s="14"/>
      <c r="H6277" s="14"/>
      <c r="I6277" s="14"/>
      <c r="J6277" s="14"/>
      <c r="K6277" s="14"/>
      <c r="L6277" s="14"/>
      <c r="M6277" s="14"/>
      <c r="N6277" s="14"/>
      <c r="O6277" s="14"/>
      <c r="P6277" s="14"/>
      <c r="Q6277" s="14"/>
      <c r="R6277" s="14"/>
      <c r="S6277" s="4"/>
      <c r="T6277" s="4"/>
      <c r="U6277" s="4"/>
      <c r="V6277" s="4"/>
      <c r="W6277" s="4"/>
      <c r="X6277" s="4"/>
      <c r="Y6277" s="4"/>
      <c r="Z6277" s="4"/>
      <c r="AA6277" s="4"/>
      <c r="AB6277" s="4"/>
      <c r="AC6277" s="8">
        <v>10</v>
      </c>
      <c r="AD6277" s="8"/>
      <c r="AE6277" s="8"/>
      <c r="AF6277" s="8"/>
      <c r="AG6277" s="8"/>
      <c r="AH6277" s="8">
        <v>1</v>
      </c>
      <c r="AI6277" s="8"/>
      <c r="AJ6277" s="8">
        <v>1</v>
      </c>
      <c r="AK6277" s="8"/>
      <c r="AL6277" s="8"/>
      <c r="AM6277" s="8"/>
      <c r="AN6277" s="8"/>
      <c r="AO6277" s="8"/>
      <c r="AP6277" s="8"/>
      <c r="AQ6277" s="15"/>
      <c r="AR6277" s="15"/>
      <c r="AS6277" s="15"/>
      <c r="AT6277" s="15"/>
      <c r="AU6277" s="15"/>
      <c r="AV6277" s="15"/>
      <c r="AW6277" s="15"/>
      <c r="AX6277" s="15"/>
      <c r="AY6277" s="15"/>
      <c r="AZ6277" s="15"/>
      <c r="BA6277" s="10"/>
      <c r="BB6277" s="10"/>
    </row>
    <row r="6278" spans="2:54" ht="15" customHeight="1" x14ac:dyDescent="0.2">
      <c r="B6278" s="1"/>
      <c r="C6278" s="31">
        <v>15</v>
      </c>
      <c r="D6278" s="293" t="s">
        <v>63</v>
      </c>
      <c r="E6278" s="18"/>
      <c r="F6278" s="14"/>
      <c r="G6278" s="14"/>
      <c r="H6278" s="14"/>
      <c r="I6278" s="14"/>
      <c r="J6278" s="14"/>
      <c r="K6278" s="14"/>
      <c r="L6278" s="14">
        <v>1</v>
      </c>
      <c r="M6278" s="14"/>
      <c r="N6278" s="14"/>
      <c r="O6278" s="14"/>
      <c r="P6278" s="14"/>
      <c r="Q6278" s="14"/>
      <c r="R6278" s="14"/>
      <c r="S6278" s="4"/>
      <c r="T6278" s="4"/>
      <c r="U6278" s="4"/>
      <c r="V6278" s="4"/>
      <c r="W6278" s="4"/>
      <c r="X6278" s="4"/>
      <c r="Y6278" s="4"/>
      <c r="Z6278" s="4"/>
      <c r="AA6278" s="4"/>
      <c r="AB6278" s="4"/>
      <c r="AC6278" s="8">
        <v>9</v>
      </c>
      <c r="AD6278" s="8"/>
      <c r="AE6278" s="8"/>
      <c r="AF6278" s="8"/>
      <c r="AG6278" s="8"/>
      <c r="AH6278" s="8"/>
      <c r="AI6278" s="8"/>
      <c r="AJ6278" s="8"/>
      <c r="AK6278" s="8">
        <v>1</v>
      </c>
      <c r="AL6278" s="8"/>
      <c r="AM6278" s="8"/>
      <c r="AN6278" s="8"/>
      <c r="AO6278" s="8"/>
      <c r="AP6278" s="8"/>
      <c r="AQ6278" s="15"/>
      <c r="AR6278" s="15"/>
      <c r="AS6278" s="15"/>
      <c r="AT6278" s="15"/>
      <c r="AU6278" s="15"/>
      <c r="AV6278" s="9"/>
      <c r="AW6278" s="15"/>
      <c r="AX6278" s="15"/>
      <c r="AY6278" s="15"/>
      <c r="AZ6278" s="15"/>
      <c r="BA6278" s="10"/>
      <c r="BB6278" s="10"/>
    </row>
    <row r="6279" spans="2:54" ht="15" customHeight="1" x14ac:dyDescent="0.2">
      <c r="B6279" s="1"/>
      <c r="C6279" s="31">
        <v>16</v>
      </c>
      <c r="D6279" s="293" t="s">
        <v>64</v>
      </c>
      <c r="E6279" s="18"/>
      <c r="F6279" s="14"/>
      <c r="G6279" s="14"/>
      <c r="H6279" s="14"/>
      <c r="I6279" s="14">
        <v>4</v>
      </c>
      <c r="J6279" s="14"/>
      <c r="K6279" s="14"/>
      <c r="L6279" s="14">
        <v>1</v>
      </c>
      <c r="M6279" s="14"/>
      <c r="N6279" s="14"/>
      <c r="O6279" s="14"/>
      <c r="P6279" s="14"/>
      <c r="Q6279" s="14"/>
      <c r="R6279" s="14"/>
      <c r="S6279" s="4"/>
      <c r="T6279" s="4"/>
      <c r="U6279" s="4"/>
      <c r="V6279" s="4"/>
      <c r="W6279" s="4"/>
      <c r="X6279" s="4"/>
      <c r="Y6279" s="4"/>
      <c r="Z6279" s="4"/>
      <c r="AA6279" s="4"/>
      <c r="AB6279" s="4"/>
      <c r="AC6279" s="8"/>
      <c r="AD6279" s="8"/>
      <c r="AE6279" s="8"/>
      <c r="AF6279" s="8"/>
      <c r="AG6279" s="8"/>
      <c r="AH6279" s="8"/>
      <c r="AI6279" s="8"/>
      <c r="AJ6279" s="8"/>
      <c r="AK6279" s="8"/>
      <c r="AL6279" s="8"/>
      <c r="AM6279" s="8"/>
      <c r="AN6279" s="8"/>
      <c r="AO6279" s="8"/>
      <c r="AP6279" s="8"/>
      <c r="AQ6279" s="15"/>
      <c r="AR6279" s="15"/>
      <c r="AS6279" s="15"/>
      <c r="AT6279" s="15"/>
      <c r="AU6279" s="15"/>
      <c r="AV6279" s="15"/>
      <c r="AW6279" s="15"/>
      <c r="AX6279" s="15"/>
      <c r="AY6279" s="15"/>
      <c r="AZ6279" s="15"/>
      <c r="BA6279" s="10"/>
      <c r="BB6279" s="10"/>
    </row>
    <row r="6280" spans="2:54" ht="15" customHeight="1" x14ac:dyDescent="0.2">
      <c r="B6280" s="1"/>
      <c r="C6280" s="31">
        <v>17</v>
      </c>
      <c r="D6280" s="293" t="s">
        <v>65</v>
      </c>
      <c r="E6280" s="18"/>
      <c r="F6280" s="14"/>
      <c r="G6280" s="14"/>
      <c r="H6280" s="14"/>
      <c r="I6280" s="14"/>
      <c r="J6280" s="14"/>
      <c r="K6280" s="14"/>
      <c r="L6280" s="14"/>
      <c r="M6280" s="14"/>
      <c r="N6280" s="14"/>
      <c r="O6280" s="14"/>
      <c r="P6280" s="14"/>
      <c r="Q6280" s="14"/>
      <c r="R6280" s="14"/>
      <c r="S6280" s="4"/>
      <c r="T6280" s="4"/>
      <c r="U6280" s="4"/>
      <c r="V6280" s="4"/>
      <c r="W6280" s="4"/>
      <c r="X6280" s="4"/>
      <c r="Y6280" s="4"/>
      <c r="Z6280" s="4"/>
      <c r="AA6280" s="4"/>
      <c r="AB6280" s="4"/>
      <c r="AC6280" s="8"/>
      <c r="AD6280" s="8"/>
      <c r="AE6280" s="8"/>
      <c r="AF6280" s="8"/>
      <c r="AG6280" s="8"/>
      <c r="AH6280" s="8"/>
      <c r="AI6280" s="8"/>
      <c r="AJ6280" s="8"/>
      <c r="AK6280" s="8"/>
      <c r="AL6280" s="8"/>
      <c r="AM6280" s="8"/>
      <c r="AN6280" s="8"/>
      <c r="AO6280" s="8"/>
      <c r="AP6280" s="8"/>
      <c r="AQ6280" s="15"/>
      <c r="AR6280" s="15"/>
      <c r="AS6280" s="15"/>
      <c r="AT6280" s="15"/>
      <c r="AU6280" s="15"/>
      <c r="AV6280" s="15"/>
      <c r="AW6280" s="15"/>
      <c r="AX6280" s="15"/>
      <c r="AY6280" s="15"/>
      <c r="AZ6280" s="15"/>
      <c r="BA6280" s="10"/>
      <c r="BB6280" s="10"/>
    </row>
    <row r="6281" spans="2:54" ht="15" customHeight="1" x14ac:dyDescent="0.2">
      <c r="C6281" s="31">
        <v>18</v>
      </c>
      <c r="D6281" s="303"/>
      <c r="E6281" s="18"/>
      <c r="F6281" s="14"/>
      <c r="G6281" s="14"/>
      <c r="H6281" s="14"/>
      <c r="I6281" s="14"/>
      <c r="J6281" s="14"/>
      <c r="K6281" s="14"/>
      <c r="L6281" s="32"/>
      <c r="M6281" s="14"/>
      <c r="N6281" s="14"/>
      <c r="O6281" s="14"/>
      <c r="P6281" s="14"/>
      <c r="Q6281" s="14"/>
      <c r="R6281" s="14"/>
      <c r="S6281" s="4"/>
      <c r="T6281" s="4"/>
      <c r="U6281" s="4"/>
      <c r="V6281" s="4"/>
      <c r="W6281" s="4"/>
      <c r="X6281" s="4"/>
      <c r="Y6281" s="4"/>
      <c r="Z6281" s="4"/>
      <c r="AA6281" s="4"/>
      <c r="AB6281" s="4"/>
      <c r="AC6281" s="8"/>
      <c r="AD6281" s="8"/>
      <c r="AE6281" s="8"/>
      <c r="AF6281" s="8"/>
      <c r="AG6281" s="8"/>
      <c r="AH6281" s="8"/>
      <c r="AI6281" s="8"/>
      <c r="AJ6281" s="8"/>
      <c r="AK6281" s="8"/>
      <c r="AL6281" s="8"/>
      <c r="AM6281" s="8"/>
      <c r="AN6281" s="8"/>
      <c r="AO6281" s="8"/>
      <c r="AP6281" s="8"/>
      <c r="AQ6281" s="15"/>
      <c r="AR6281" s="15"/>
      <c r="AS6281" s="15"/>
      <c r="AT6281" s="15"/>
      <c r="AU6281" s="15"/>
      <c r="AV6281" s="15"/>
      <c r="AW6281" s="15"/>
      <c r="AX6281" s="15"/>
      <c r="AY6281" s="15"/>
      <c r="AZ6281" s="15"/>
      <c r="BA6281" s="10"/>
      <c r="BB6281" s="10"/>
    </row>
    <row r="6282" spans="2:54" ht="15" customHeight="1" x14ac:dyDescent="0.2">
      <c r="B6282" s="329"/>
      <c r="C6282" s="31">
        <v>19</v>
      </c>
      <c r="D6282" s="303" t="s">
        <v>68</v>
      </c>
      <c r="E6282" s="18"/>
      <c r="F6282" s="14"/>
      <c r="G6282" s="14"/>
      <c r="H6282" s="14"/>
      <c r="I6282" s="14"/>
      <c r="J6282" s="14"/>
      <c r="K6282" s="14"/>
      <c r="L6282" s="14"/>
      <c r="M6282" s="14"/>
      <c r="N6282" s="14"/>
      <c r="O6282" s="14"/>
      <c r="P6282" s="14"/>
      <c r="Q6282" s="14"/>
      <c r="R6282" s="14"/>
      <c r="S6282" s="4"/>
      <c r="T6282" s="4"/>
      <c r="U6282" s="4"/>
      <c r="V6282" s="4"/>
      <c r="W6282" s="4"/>
      <c r="X6282" s="4"/>
      <c r="Y6282" s="4"/>
      <c r="Z6282" s="4"/>
      <c r="AA6282" s="4"/>
      <c r="AB6282" s="4"/>
      <c r="AC6282" s="8"/>
      <c r="AD6282" s="8"/>
      <c r="AE6282" s="8"/>
      <c r="AF6282" s="8"/>
      <c r="AG6282" s="8"/>
      <c r="AH6282" s="8"/>
      <c r="AI6282" s="8"/>
      <c r="AJ6282" s="34"/>
      <c r="AK6282" s="8"/>
      <c r="AL6282" s="8"/>
      <c r="AM6282" s="8"/>
      <c r="AN6282" s="8"/>
      <c r="AO6282" s="8"/>
      <c r="AP6282" s="8"/>
      <c r="AQ6282" s="15"/>
      <c r="AR6282" s="15"/>
      <c r="AS6282" s="15"/>
      <c r="AT6282" s="15"/>
      <c r="AU6282" s="15"/>
      <c r="AV6282" s="15"/>
      <c r="AW6282" s="15"/>
      <c r="AX6282" s="15"/>
      <c r="AY6282" s="15"/>
      <c r="AZ6282" s="15"/>
      <c r="BA6282" s="10"/>
      <c r="BB6282" s="10"/>
    </row>
    <row r="6283" spans="2:54" ht="15" customHeight="1" x14ac:dyDescent="0.2">
      <c r="B6283" s="1"/>
      <c r="C6283" s="31">
        <v>20</v>
      </c>
      <c r="D6283" s="293" t="s">
        <v>69</v>
      </c>
      <c r="E6283" s="35"/>
      <c r="F6283" s="14"/>
      <c r="G6283" s="14"/>
      <c r="H6283" s="14"/>
      <c r="I6283" s="14"/>
      <c r="J6283" s="14"/>
      <c r="K6283" s="14"/>
      <c r="L6283" s="14"/>
      <c r="M6283" s="14"/>
      <c r="N6283" s="14"/>
      <c r="O6283" s="14"/>
      <c r="P6283" s="14"/>
      <c r="Q6283" s="14"/>
      <c r="R6283" s="14"/>
      <c r="S6283" s="4"/>
      <c r="T6283" s="4"/>
      <c r="U6283" s="4"/>
      <c r="V6283" s="4"/>
      <c r="W6283" s="4"/>
      <c r="X6283" s="4"/>
      <c r="Y6283" s="4"/>
      <c r="Z6283" s="4"/>
      <c r="AA6283" s="4"/>
      <c r="AB6283" s="4"/>
      <c r="AC6283" s="8"/>
      <c r="AD6283" s="8"/>
      <c r="AE6283" s="8"/>
      <c r="AF6283" s="8"/>
      <c r="AG6283" s="8"/>
      <c r="AH6283" s="8"/>
      <c r="AI6283" s="8"/>
      <c r="AJ6283" s="8"/>
      <c r="AK6283" s="8">
        <v>1</v>
      </c>
      <c r="AL6283" s="8"/>
      <c r="AM6283" s="8"/>
      <c r="AN6283" s="8"/>
      <c r="AO6283" s="8"/>
      <c r="AP6283" s="8"/>
      <c r="AQ6283" s="15"/>
      <c r="AR6283" s="15"/>
      <c r="AS6283" s="15"/>
      <c r="AT6283" s="15"/>
      <c r="AU6283" s="15"/>
      <c r="AV6283" s="15"/>
      <c r="AW6283" s="15"/>
      <c r="AX6283" s="15"/>
      <c r="AY6283" s="15"/>
      <c r="AZ6283" s="15"/>
      <c r="BA6283" s="10"/>
      <c r="BB6283" s="10"/>
    </row>
    <row r="6284" spans="2:54" ht="15" customHeight="1" x14ac:dyDescent="0.2">
      <c r="B6284" s="1"/>
      <c r="C6284" s="31">
        <v>21</v>
      </c>
      <c r="D6284" s="293" t="s">
        <v>70</v>
      </c>
      <c r="E6284" s="18">
        <v>4</v>
      </c>
      <c r="F6284" s="14">
        <v>2</v>
      </c>
      <c r="G6284" s="14">
        <v>2</v>
      </c>
      <c r="H6284" s="14"/>
      <c r="I6284" s="14"/>
      <c r="J6284" s="14"/>
      <c r="K6284" s="14"/>
      <c r="L6284" s="14"/>
      <c r="M6284" s="14"/>
      <c r="N6284" s="14"/>
      <c r="O6284" s="14"/>
      <c r="P6284" s="14"/>
      <c r="Q6284" s="14"/>
      <c r="R6284" s="14"/>
      <c r="S6284" s="4"/>
      <c r="T6284" s="4"/>
      <c r="U6284" s="4"/>
      <c r="V6284" s="4"/>
      <c r="W6284" s="4"/>
      <c r="X6284" s="4"/>
      <c r="Y6284" s="4"/>
      <c r="Z6284" s="4"/>
      <c r="AA6284" s="4"/>
      <c r="AB6284" s="4"/>
      <c r="AC6284" s="8"/>
      <c r="AD6284" s="8"/>
      <c r="AE6284" s="8"/>
      <c r="AF6284" s="8"/>
      <c r="AG6284" s="8"/>
      <c r="AH6284" s="8"/>
      <c r="AI6284" s="8"/>
      <c r="AJ6284" s="8"/>
      <c r="AK6284" s="8">
        <v>1</v>
      </c>
      <c r="AL6284" s="8"/>
      <c r="AM6284" s="8"/>
      <c r="AN6284" s="8"/>
      <c r="AO6284" s="8"/>
      <c r="AP6284" s="8"/>
      <c r="AQ6284" s="15"/>
      <c r="AR6284" s="15"/>
      <c r="AS6284" s="15"/>
      <c r="AT6284" s="15"/>
      <c r="AU6284" s="15"/>
      <c r="AV6284" s="15"/>
      <c r="AW6284" s="15"/>
      <c r="AX6284" s="15"/>
      <c r="AY6284" s="15"/>
      <c r="AZ6284" s="15"/>
      <c r="BA6284" s="10"/>
      <c r="BB6284" s="10"/>
    </row>
    <row r="6285" spans="2:54" ht="15" customHeight="1" x14ac:dyDescent="0.2">
      <c r="B6285" s="1"/>
      <c r="C6285" s="31">
        <v>22</v>
      </c>
      <c r="D6285" s="303"/>
      <c r="E6285" s="18"/>
      <c r="F6285" s="14"/>
      <c r="G6285" s="14"/>
      <c r="H6285" s="14"/>
      <c r="I6285" s="14"/>
      <c r="J6285" s="14"/>
      <c r="K6285" s="14"/>
      <c r="L6285" s="14"/>
      <c r="M6285" s="14"/>
      <c r="N6285" s="14"/>
      <c r="O6285" s="14"/>
      <c r="P6285" s="14"/>
      <c r="Q6285" s="14"/>
      <c r="R6285" s="14"/>
      <c r="S6285" s="4"/>
      <c r="T6285" s="4"/>
      <c r="U6285" s="4"/>
      <c r="V6285" s="4"/>
      <c r="W6285" s="4"/>
      <c r="X6285" s="4"/>
      <c r="Y6285" s="4"/>
      <c r="Z6285" s="4"/>
      <c r="AA6285" s="4"/>
      <c r="AB6285" s="4"/>
      <c r="AC6285" s="8"/>
      <c r="AD6285" s="8"/>
      <c r="AE6285" s="8"/>
      <c r="AF6285" s="8"/>
      <c r="AG6285" s="8"/>
      <c r="AH6285" s="8"/>
      <c r="AI6285" s="8"/>
      <c r="AJ6285" s="8"/>
      <c r="AK6285" s="8"/>
      <c r="AL6285" s="8"/>
      <c r="AM6285" s="8"/>
      <c r="AN6285" s="8"/>
      <c r="AO6285" s="8"/>
      <c r="AP6285" s="8"/>
      <c r="AQ6285" s="15"/>
      <c r="AR6285" s="15"/>
      <c r="AS6285" s="15"/>
      <c r="AT6285" s="15"/>
      <c r="AU6285" s="15"/>
      <c r="AV6285" s="15"/>
      <c r="AW6285" s="15"/>
      <c r="AX6285" s="15"/>
      <c r="AY6285" s="15"/>
      <c r="AZ6285" s="15"/>
      <c r="BA6285" s="10"/>
      <c r="BB6285" s="10"/>
    </row>
    <row r="6286" spans="2:54" ht="15" customHeight="1" x14ac:dyDescent="0.2">
      <c r="B6286" s="1"/>
      <c r="C6286" s="31">
        <v>23</v>
      </c>
      <c r="D6286" s="293" t="s">
        <v>72</v>
      </c>
      <c r="E6286" s="18">
        <v>5</v>
      </c>
      <c r="F6286" s="14"/>
      <c r="G6286" s="14"/>
      <c r="H6286" s="14"/>
      <c r="I6286" s="14"/>
      <c r="J6286" s="14"/>
      <c r="K6286" s="14"/>
      <c r="L6286" s="14"/>
      <c r="M6286" s="14">
        <v>3</v>
      </c>
      <c r="N6286" s="36"/>
      <c r="O6286" s="14"/>
      <c r="P6286" s="14"/>
      <c r="Q6286" s="14"/>
      <c r="R6286" s="14"/>
      <c r="S6286" s="4"/>
      <c r="T6286" s="4"/>
      <c r="U6286" s="4"/>
      <c r="V6286" s="4"/>
      <c r="W6286" s="4"/>
      <c r="X6286" s="4"/>
      <c r="Y6286" s="4"/>
      <c r="Z6286" s="4"/>
      <c r="AA6286" s="4"/>
      <c r="AB6286" s="4"/>
      <c r="AC6286" s="8"/>
      <c r="AD6286" s="8"/>
      <c r="AE6286" s="8"/>
      <c r="AF6286" s="8"/>
      <c r="AG6286" s="8"/>
      <c r="AH6286" s="8">
        <v>1</v>
      </c>
      <c r="AI6286" s="8"/>
      <c r="AJ6286" s="8"/>
      <c r="AK6286" s="8"/>
      <c r="AL6286" s="8"/>
      <c r="AM6286" s="8"/>
      <c r="AN6286" s="8"/>
      <c r="AO6286" s="8"/>
      <c r="AP6286" s="8"/>
      <c r="AQ6286" s="15"/>
      <c r="AR6286" s="15"/>
      <c r="AS6286" s="15"/>
      <c r="AT6286" s="15"/>
      <c r="AU6286" s="15"/>
      <c r="AV6286" s="15"/>
      <c r="AW6286" s="15"/>
      <c r="AX6286" s="15"/>
      <c r="AY6286" s="15"/>
      <c r="AZ6286" s="15"/>
      <c r="BA6286" s="10"/>
      <c r="BB6286" s="10"/>
    </row>
    <row r="6287" spans="2:54" ht="15" customHeight="1" x14ac:dyDescent="0.2">
      <c r="B6287" s="1"/>
      <c r="C6287" s="31">
        <v>24</v>
      </c>
      <c r="D6287" s="293" t="s">
        <v>73</v>
      </c>
      <c r="E6287" s="18"/>
      <c r="F6287" s="14"/>
      <c r="G6287" s="14"/>
      <c r="H6287" s="14"/>
      <c r="I6287" s="14"/>
      <c r="J6287" s="14"/>
      <c r="K6287" s="14"/>
      <c r="L6287" s="14">
        <v>2</v>
      </c>
      <c r="M6287" s="14"/>
      <c r="N6287" s="14"/>
      <c r="O6287" s="14"/>
      <c r="P6287" s="14"/>
      <c r="Q6287" s="14"/>
      <c r="R6287" s="14"/>
      <c r="S6287" s="4"/>
      <c r="T6287" s="4"/>
      <c r="U6287" s="4"/>
      <c r="V6287" s="4"/>
      <c r="W6287" s="4"/>
      <c r="X6287" s="4"/>
      <c r="Y6287" s="4"/>
      <c r="Z6287" s="4"/>
      <c r="AA6287" s="4"/>
      <c r="AB6287" s="4"/>
      <c r="AC6287" s="8"/>
      <c r="AD6287" s="8"/>
      <c r="AE6287" s="8"/>
      <c r="AF6287" s="8"/>
      <c r="AG6287" s="8"/>
      <c r="AH6287" s="8"/>
      <c r="AI6287" s="8"/>
      <c r="AJ6287" s="8"/>
      <c r="AK6287" s="8"/>
      <c r="AL6287" s="8"/>
      <c r="AM6287" s="8"/>
      <c r="AN6287" s="8"/>
      <c r="AO6287" s="8"/>
      <c r="AP6287" s="8"/>
      <c r="AQ6287" s="15"/>
      <c r="AR6287" s="15"/>
      <c r="AS6287" s="15"/>
      <c r="AT6287" s="15"/>
      <c r="AU6287" s="15"/>
      <c r="AV6287" s="15"/>
      <c r="AW6287" s="15"/>
      <c r="AX6287" s="15"/>
      <c r="AY6287" s="15"/>
      <c r="AZ6287" s="15"/>
      <c r="BA6287" s="10"/>
      <c r="BB6287" s="10"/>
    </row>
    <row r="6288" spans="2:54" ht="15" customHeight="1" x14ac:dyDescent="0.2">
      <c r="B6288" s="1"/>
      <c r="C6288" s="31">
        <v>25</v>
      </c>
      <c r="D6288" s="303"/>
      <c r="E6288" s="18"/>
      <c r="F6288" s="14"/>
      <c r="G6288" s="14"/>
      <c r="H6288" s="14"/>
      <c r="I6288" s="14"/>
      <c r="J6288" s="14"/>
      <c r="K6288" s="14"/>
      <c r="L6288" s="14"/>
      <c r="M6288" s="14"/>
      <c r="N6288" s="14"/>
      <c r="O6288" s="14"/>
      <c r="P6288" s="14"/>
      <c r="Q6288" s="14"/>
      <c r="R6288" s="14"/>
      <c r="S6288" s="4"/>
      <c r="T6288" s="4"/>
      <c r="U6288" s="4"/>
      <c r="V6288" s="4"/>
      <c r="W6288" s="4"/>
      <c r="X6288" s="4"/>
      <c r="Y6288" s="4"/>
      <c r="Z6288" s="4"/>
      <c r="AA6288" s="4"/>
      <c r="AB6288" s="4"/>
      <c r="AC6288" s="8"/>
      <c r="AD6288" s="8"/>
      <c r="AE6288" s="8"/>
      <c r="AF6288" s="8"/>
      <c r="AG6288" s="8"/>
      <c r="AH6288" s="8"/>
      <c r="AI6288" s="8"/>
      <c r="AJ6288" s="8"/>
      <c r="AK6288" s="8"/>
      <c r="AL6288" s="8"/>
      <c r="AM6288" s="8"/>
      <c r="AN6288" s="8"/>
      <c r="AO6288" s="8"/>
      <c r="AP6288" s="8"/>
      <c r="AQ6288" s="15"/>
      <c r="AR6288" s="15"/>
      <c r="AS6288" s="15"/>
      <c r="AT6288" s="15"/>
      <c r="AU6288" s="15"/>
      <c r="AV6288" s="15"/>
      <c r="AW6288" s="15"/>
      <c r="AX6288" s="15"/>
      <c r="AY6288" s="15"/>
      <c r="AZ6288" s="15"/>
      <c r="BA6288" s="10"/>
      <c r="BB6288" s="10"/>
    </row>
    <row r="6289" spans="2:54" ht="15" customHeight="1" x14ac:dyDescent="0.2">
      <c r="B6289" s="1"/>
      <c r="C6289" s="31">
        <v>26</v>
      </c>
      <c r="D6289" s="303" t="s">
        <v>75</v>
      </c>
      <c r="E6289" s="18"/>
      <c r="F6289" s="14"/>
      <c r="G6289" s="14"/>
      <c r="H6289" s="14"/>
      <c r="I6289" s="14"/>
      <c r="J6289" s="14"/>
      <c r="K6289" s="14"/>
      <c r="L6289" s="14"/>
      <c r="M6289" s="14"/>
      <c r="N6289" s="14"/>
      <c r="O6289" s="14"/>
      <c r="P6289" s="14"/>
      <c r="Q6289" s="14"/>
      <c r="R6289" s="14"/>
      <c r="S6289" s="4"/>
      <c r="T6289" s="4"/>
      <c r="U6289" s="4"/>
      <c r="V6289" s="4"/>
      <c r="W6289" s="4"/>
      <c r="X6289" s="4"/>
      <c r="Y6289" s="4"/>
      <c r="Z6289" s="4"/>
      <c r="AA6289" s="4"/>
      <c r="AB6289" s="4"/>
      <c r="AC6289" s="8"/>
      <c r="AD6289" s="8"/>
      <c r="AE6289" s="8"/>
      <c r="AF6289" s="8"/>
      <c r="AG6289" s="8"/>
      <c r="AH6289" s="8"/>
      <c r="AI6289" s="8"/>
      <c r="AJ6289" s="8"/>
      <c r="AK6289" s="8"/>
      <c r="AL6289" s="8"/>
      <c r="AM6289" s="8"/>
      <c r="AN6289" s="8"/>
      <c r="AO6289" s="8"/>
      <c r="AP6289" s="8"/>
      <c r="AQ6289" s="15"/>
      <c r="AR6289" s="15"/>
      <c r="AS6289" s="15"/>
      <c r="AT6289" s="15"/>
      <c r="AU6289" s="15"/>
      <c r="AV6289" s="15"/>
      <c r="AW6289" s="15"/>
      <c r="AX6289" s="15"/>
      <c r="AY6289" s="15"/>
      <c r="AZ6289" s="15"/>
      <c r="BA6289" s="10"/>
      <c r="BB6289" s="10"/>
    </row>
    <row r="6290" spans="2:54" ht="15" customHeight="1" x14ac:dyDescent="0.2">
      <c r="B6290" s="1"/>
      <c r="C6290" s="31">
        <v>27</v>
      </c>
      <c r="D6290" s="303"/>
      <c r="E6290" s="18"/>
      <c r="F6290" s="14"/>
      <c r="G6290" s="14"/>
      <c r="H6290" s="14"/>
      <c r="I6290" s="14"/>
      <c r="J6290" s="14"/>
      <c r="K6290" s="14"/>
      <c r="L6290" s="14"/>
      <c r="M6290" s="14"/>
      <c r="N6290" s="14"/>
      <c r="O6290" s="14"/>
      <c r="P6290" s="14"/>
      <c r="Q6290" s="14"/>
      <c r="R6290" s="14"/>
      <c r="S6290" s="4"/>
      <c r="T6290" s="4"/>
      <c r="U6290" s="4"/>
      <c r="V6290" s="4"/>
      <c r="W6290" s="4"/>
      <c r="X6290" s="4"/>
      <c r="Y6290" s="4"/>
      <c r="Z6290" s="4"/>
      <c r="AA6290" s="4"/>
      <c r="AB6290" s="4"/>
      <c r="AC6290" s="8"/>
      <c r="AD6290" s="8"/>
      <c r="AE6290" s="8"/>
      <c r="AF6290" s="8"/>
      <c r="AG6290" s="8"/>
      <c r="AH6290" s="8"/>
      <c r="AI6290" s="8"/>
      <c r="AJ6290" s="8"/>
      <c r="AK6290" s="8"/>
      <c r="AL6290" s="8"/>
      <c r="AM6290" s="8"/>
      <c r="AN6290" s="8"/>
      <c r="AO6290" s="8"/>
      <c r="AP6290" s="8"/>
      <c r="AQ6290" s="15"/>
      <c r="AR6290" s="15"/>
      <c r="AS6290" s="15"/>
      <c r="AT6290" s="15"/>
      <c r="AU6290" s="15"/>
      <c r="AV6290" s="15"/>
      <c r="AW6290" s="15"/>
      <c r="AX6290" s="15"/>
      <c r="AY6290" s="15"/>
      <c r="AZ6290" s="15"/>
      <c r="BA6290" s="10"/>
      <c r="BB6290" s="10"/>
    </row>
    <row r="6291" spans="2:54" ht="15" customHeight="1" x14ac:dyDescent="0.2">
      <c r="B6291" s="1"/>
      <c r="C6291" s="31">
        <v>28</v>
      </c>
      <c r="D6291" s="293" t="s">
        <v>77</v>
      </c>
      <c r="E6291" s="18">
        <v>5</v>
      </c>
      <c r="F6291" s="14">
        <v>5</v>
      </c>
      <c r="G6291" s="14"/>
      <c r="H6291" s="14"/>
      <c r="I6291" s="14"/>
      <c r="J6291" s="14"/>
      <c r="K6291" s="14"/>
      <c r="L6291" s="14"/>
      <c r="M6291" s="14"/>
      <c r="N6291" s="14"/>
      <c r="O6291" s="14"/>
      <c r="P6291" s="14"/>
      <c r="Q6291" s="14"/>
      <c r="R6291" s="14"/>
      <c r="S6291" s="4"/>
      <c r="T6291" s="4"/>
      <c r="U6291" s="4"/>
      <c r="V6291" s="4"/>
      <c r="W6291" s="4"/>
      <c r="X6291" s="4"/>
      <c r="Y6291" s="4"/>
      <c r="Z6291" s="4"/>
      <c r="AA6291" s="4"/>
      <c r="AB6291" s="4"/>
      <c r="AC6291" s="8">
        <v>5</v>
      </c>
      <c r="AD6291" s="8"/>
      <c r="AE6291" s="8"/>
      <c r="AF6291" s="8"/>
      <c r="AG6291" s="8"/>
      <c r="AH6291" s="8"/>
      <c r="AI6291" s="8"/>
      <c r="AJ6291" s="8"/>
      <c r="AK6291" s="8"/>
      <c r="AL6291" s="8"/>
      <c r="AM6291" s="8"/>
      <c r="AN6291" s="8"/>
      <c r="AO6291" s="8"/>
      <c r="AP6291" s="8"/>
      <c r="AQ6291" s="15"/>
      <c r="AR6291" s="15"/>
      <c r="AS6291" s="15"/>
      <c r="AT6291" s="15"/>
      <c r="AU6291" s="15"/>
      <c r="AV6291" s="15"/>
      <c r="AW6291" s="15"/>
      <c r="AX6291" s="15"/>
      <c r="AY6291" s="15"/>
      <c r="AZ6291" s="15"/>
      <c r="BA6291" s="10"/>
      <c r="BB6291" s="10"/>
    </row>
    <row r="6292" spans="2:54" ht="15" customHeight="1" x14ac:dyDescent="0.2">
      <c r="B6292" s="1"/>
      <c r="C6292" s="31">
        <v>29</v>
      </c>
      <c r="D6292" s="303" t="s">
        <v>78</v>
      </c>
      <c r="E6292" s="18"/>
      <c r="F6292" s="14"/>
      <c r="G6292" s="14"/>
      <c r="H6292" s="14"/>
      <c r="I6292" s="14"/>
      <c r="J6292" s="14"/>
      <c r="K6292" s="14"/>
      <c r="L6292" s="14"/>
      <c r="M6292" s="14"/>
      <c r="N6292" s="14"/>
      <c r="O6292" s="14"/>
      <c r="P6292" s="14"/>
      <c r="Q6292" s="14"/>
      <c r="R6292" s="14"/>
      <c r="S6292" s="4"/>
      <c r="T6292" s="4"/>
      <c r="U6292" s="4"/>
      <c r="V6292" s="4"/>
      <c r="W6292" s="4"/>
      <c r="X6292" s="4"/>
      <c r="Y6292" s="4"/>
      <c r="Z6292" s="4"/>
      <c r="AA6292" s="4"/>
      <c r="AB6292" s="4"/>
      <c r="AC6292" s="8"/>
      <c r="AD6292" s="8"/>
      <c r="AE6292" s="8"/>
      <c r="AF6292" s="8"/>
      <c r="AG6292" s="8"/>
      <c r="AH6292" s="8"/>
      <c r="AI6292" s="8"/>
      <c r="AJ6292" s="8"/>
      <c r="AK6292" s="8"/>
      <c r="AL6292" s="8"/>
      <c r="AM6292" s="8"/>
      <c r="AN6292" s="8"/>
      <c r="AO6292" s="8"/>
      <c r="AP6292" s="8"/>
      <c r="AQ6292" s="15"/>
      <c r="AR6292" s="15"/>
      <c r="AS6292" s="15"/>
      <c r="AT6292" s="15"/>
      <c r="AU6292" s="15"/>
      <c r="AV6292" s="15"/>
      <c r="AW6292" s="15"/>
      <c r="AX6292" s="15"/>
      <c r="AY6292" s="15"/>
      <c r="AZ6292" s="15"/>
      <c r="BA6292" s="10"/>
      <c r="BB6292" s="10"/>
    </row>
    <row r="6293" spans="2:54" ht="15" customHeight="1" x14ac:dyDescent="0.2">
      <c r="B6293" s="1"/>
      <c r="C6293" s="37"/>
      <c r="D6293" s="303"/>
      <c r="E6293" s="18"/>
      <c r="F6293" s="14"/>
      <c r="G6293" s="14"/>
      <c r="H6293" s="14"/>
      <c r="I6293" s="14"/>
      <c r="J6293" s="14"/>
      <c r="K6293" s="14"/>
      <c r="L6293" s="14"/>
      <c r="M6293" s="14"/>
      <c r="N6293" s="14"/>
      <c r="O6293" s="14"/>
      <c r="P6293" s="14"/>
      <c r="Q6293" s="14"/>
      <c r="R6293" s="14"/>
      <c r="S6293" s="4"/>
      <c r="T6293" s="4"/>
      <c r="U6293" s="4"/>
      <c r="V6293" s="4"/>
      <c r="W6293" s="4"/>
      <c r="X6293" s="4"/>
      <c r="Y6293" s="4"/>
      <c r="Z6293" s="4"/>
      <c r="AA6293" s="4"/>
      <c r="AB6293" s="4"/>
      <c r="AC6293" s="8"/>
      <c r="AD6293" s="8"/>
      <c r="AE6293" s="8"/>
      <c r="AF6293" s="8"/>
      <c r="AG6293" s="8"/>
      <c r="AH6293" s="8"/>
      <c r="AI6293" s="8"/>
      <c r="AJ6293" s="8"/>
      <c r="AK6293" s="8"/>
      <c r="AL6293" s="8"/>
      <c r="AM6293" s="8"/>
      <c r="AN6293" s="8"/>
      <c r="AO6293" s="8"/>
      <c r="AP6293" s="8"/>
      <c r="AQ6293" s="15"/>
      <c r="AR6293" s="15"/>
      <c r="AS6293" s="15"/>
      <c r="AT6293" s="15"/>
      <c r="AU6293" s="15"/>
      <c r="AV6293" s="15"/>
      <c r="AW6293" s="15"/>
      <c r="AX6293" s="15"/>
      <c r="AY6293" s="15"/>
      <c r="AZ6293" s="15"/>
      <c r="BA6293" s="10"/>
      <c r="BB6293" s="10"/>
    </row>
    <row r="6294" spans="2:54" ht="15" customHeight="1" x14ac:dyDescent="0.2">
      <c r="B6294" s="1"/>
      <c r="C6294" s="38"/>
      <c r="D6294" s="303"/>
      <c r="E6294" s="18"/>
      <c r="F6294" s="14"/>
      <c r="G6294" s="14"/>
      <c r="H6294" s="14"/>
      <c r="I6294" s="14"/>
      <c r="J6294" s="14"/>
      <c r="K6294" s="14"/>
      <c r="L6294" s="14"/>
      <c r="M6294" s="14"/>
      <c r="N6294" s="14"/>
      <c r="O6294" s="14"/>
      <c r="P6294" s="14"/>
      <c r="Q6294" s="14"/>
      <c r="R6294" s="14"/>
      <c r="S6294" s="4"/>
      <c r="T6294" s="4"/>
      <c r="U6294" s="4"/>
      <c r="V6294" s="4"/>
      <c r="W6294" s="4"/>
      <c r="X6294" s="4"/>
      <c r="Y6294" s="4"/>
      <c r="Z6294" s="4"/>
      <c r="AA6294" s="4"/>
      <c r="AB6294" s="4"/>
      <c r="AC6294" s="8"/>
      <c r="AD6294" s="8"/>
      <c r="AE6294" s="8"/>
      <c r="AF6294" s="8"/>
      <c r="AG6294" s="8"/>
      <c r="AH6294" s="8"/>
      <c r="AI6294" s="8"/>
      <c r="AJ6294" s="8"/>
      <c r="AK6294" s="8"/>
      <c r="AL6294" s="8"/>
      <c r="AM6294" s="8"/>
      <c r="AN6294" s="8"/>
      <c r="AO6294" s="8"/>
      <c r="AP6294" s="8"/>
      <c r="AQ6294" s="15"/>
      <c r="AR6294" s="15"/>
      <c r="AS6294" s="15"/>
      <c r="AT6294" s="15"/>
      <c r="AU6294" s="15"/>
      <c r="AV6294" s="15"/>
      <c r="AW6294" s="15"/>
      <c r="AX6294" s="15"/>
      <c r="AY6294" s="15"/>
      <c r="AZ6294" s="15"/>
      <c r="BA6294" s="10"/>
      <c r="BB6294" s="10"/>
    </row>
    <row r="6295" spans="2:54" ht="15" customHeight="1" x14ac:dyDescent="0.2">
      <c r="B6295" s="1"/>
      <c r="C6295" s="39">
        <v>30</v>
      </c>
      <c r="D6295" s="303" t="s">
        <v>80</v>
      </c>
      <c r="E6295" s="18"/>
      <c r="F6295" s="14"/>
      <c r="G6295" s="14"/>
      <c r="H6295" s="14"/>
      <c r="I6295" s="14"/>
      <c r="J6295" s="14"/>
      <c r="K6295" s="14"/>
      <c r="L6295" s="14"/>
      <c r="M6295" s="14"/>
      <c r="N6295" s="14"/>
      <c r="O6295" s="14"/>
      <c r="P6295" s="14"/>
      <c r="Q6295" s="14"/>
      <c r="R6295" s="14"/>
      <c r="S6295" s="4"/>
      <c r="T6295" s="4"/>
      <c r="U6295" s="4"/>
      <c r="V6295" s="4"/>
      <c r="W6295" s="4"/>
      <c r="X6295" s="4"/>
      <c r="Y6295" s="4"/>
      <c r="Z6295" s="5"/>
      <c r="AA6295" s="5"/>
      <c r="AB6295" s="5"/>
      <c r="AC6295" s="8"/>
      <c r="AD6295" s="8"/>
      <c r="AE6295" s="8"/>
      <c r="AF6295" s="8"/>
      <c r="AG6295" s="8"/>
      <c r="AH6295" s="8"/>
      <c r="AI6295" s="8"/>
      <c r="AJ6295" s="8"/>
      <c r="AK6295" s="8"/>
      <c r="AL6295" s="8"/>
      <c r="AM6295" s="8"/>
      <c r="AN6295" s="8"/>
      <c r="AO6295" s="8"/>
      <c r="AP6295" s="8"/>
      <c r="AQ6295" s="15"/>
      <c r="AR6295" s="15"/>
      <c r="AS6295" s="15"/>
      <c r="AT6295" s="15"/>
      <c r="AU6295" s="15"/>
      <c r="AV6295" s="15"/>
      <c r="AW6295" s="15"/>
      <c r="AX6295" s="15"/>
      <c r="AY6295" s="15"/>
      <c r="AZ6295" s="15"/>
      <c r="BA6295" s="10"/>
      <c r="BB6295" s="10"/>
    </row>
    <row r="6296" spans="2:54" ht="15" customHeight="1" x14ac:dyDescent="0.2">
      <c r="B6296" s="1"/>
      <c r="C6296" s="39">
        <v>31</v>
      </c>
      <c r="D6296" s="303" t="s">
        <v>81</v>
      </c>
      <c r="E6296" s="18"/>
      <c r="F6296" s="14"/>
      <c r="G6296" s="14"/>
      <c r="H6296" s="14"/>
      <c r="I6296" s="14"/>
      <c r="J6296" s="14"/>
      <c r="K6296" s="14"/>
      <c r="L6296" s="14"/>
      <c r="M6296" s="14"/>
      <c r="N6296" s="14"/>
      <c r="O6296" s="14"/>
      <c r="P6296" s="14"/>
      <c r="Q6296" s="14"/>
      <c r="R6296" s="14"/>
      <c r="S6296" s="4"/>
      <c r="T6296" s="4"/>
      <c r="U6296" s="4"/>
      <c r="V6296" s="4"/>
      <c r="W6296" s="4"/>
      <c r="X6296" s="4"/>
      <c r="Y6296" s="4"/>
      <c r="Z6296" s="4"/>
      <c r="AA6296" s="4"/>
      <c r="AB6296" s="4"/>
      <c r="AC6296" s="8"/>
      <c r="AD6296" s="8"/>
      <c r="AE6296" s="8"/>
      <c r="AF6296" s="8"/>
      <c r="AG6296" s="8"/>
      <c r="AH6296" s="8"/>
      <c r="AI6296" s="8"/>
      <c r="AJ6296" s="8"/>
      <c r="AK6296" s="8"/>
      <c r="AL6296" s="8"/>
      <c r="AM6296" s="8"/>
      <c r="AN6296" s="8"/>
      <c r="AO6296" s="8"/>
      <c r="AP6296" s="8"/>
      <c r="AQ6296" s="15"/>
      <c r="AR6296" s="15"/>
      <c r="AS6296" s="15"/>
      <c r="AT6296" s="15"/>
      <c r="AU6296" s="15"/>
      <c r="AV6296" s="15"/>
      <c r="AW6296" s="15"/>
      <c r="AX6296" s="15"/>
      <c r="AY6296" s="15"/>
      <c r="AZ6296" s="15"/>
      <c r="BA6296" s="10"/>
      <c r="BB6296" s="10"/>
    </row>
    <row r="6297" spans="2:54" ht="15" customHeight="1" x14ac:dyDescent="0.2">
      <c r="B6297" s="1"/>
      <c r="C6297" s="39">
        <v>32</v>
      </c>
      <c r="D6297" s="303" t="s">
        <v>82</v>
      </c>
      <c r="E6297" s="18"/>
      <c r="F6297" s="14"/>
      <c r="G6297" s="14"/>
      <c r="H6297" s="14"/>
      <c r="I6297" s="14"/>
      <c r="J6297" s="14"/>
      <c r="K6297" s="14"/>
      <c r="L6297" s="14"/>
      <c r="M6297" s="14"/>
      <c r="N6297" s="14"/>
      <c r="O6297" s="14"/>
      <c r="P6297" s="14"/>
      <c r="Q6297" s="14"/>
      <c r="R6297" s="14"/>
      <c r="S6297" s="4"/>
      <c r="T6297" s="4"/>
      <c r="U6297" s="4"/>
      <c r="V6297" s="4"/>
      <c r="W6297" s="4"/>
      <c r="X6297" s="4"/>
      <c r="Y6297" s="4"/>
      <c r="Z6297" s="4"/>
      <c r="AA6297" s="4"/>
      <c r="AB6297" s="4"/>
      <c r="AC6297" s="8"/>
      <c r="AD6297" s="8"/>
      <c r="AE6297" s="8"/>
      <c r="AF6297" s="8"/>
      <c r="AG6297" s="8"/>
      <c r="AH6297" s="8"/>
      <c r="AI6297" s="8"/>
      <c r="AJ6297" s="8"/>
      <c r="AK6297" s="8"/>
      <c r="AL6297" s="8"/>
      <c r="AM6297" s="8"/>
      <c r="AN6297" s="8"/>
      <c r="AO6297" s="8"/>
      <c r="AP6297" s="8"/>
      <c r="AQ6297" s="15"/>
      <c r="AR6297" s="15"/>
      <c r="AS6297" s="15"/>
      <c r="AT6297" s="15"/>
      <c r="AU6297" s="15"/>
      <c r="AV6297" s="15"/>
      <c r="AW6297" s="15"/>
      <c r="AX6297" s="15"/>
      <c r="AY6297" s="15"/>
      <c r="AZ6297" s="15"/>
      <c r="BA6297" s="10"/>
      <c r="BB6297" s="10"/>
    </row>
    <row r="6298" spans="2:54" ht="15" customHeight="1" x14ac:dyDescent="0.2">
      <c r="B6298" s="1"/>
      <c r="C6298" s="22"/>
      <c r="D6298" s="303"/>
      <c r="E6298" s="18"/>
      <c r="F6298" s="14"/>
      <c r="G6298" s="14"/>
      <c r="H6298" s="14"/>
      <c r="I6298" s="14"/>
      <c r="J6298" s="14"/>
      <c r="K6298" s="14"/>
      <c r="L6298" s="14"/>
      <c r="M6298" s="14"/>
      <c r="N6298" s="14"/>
      <c r="O6298" s="14"/>
      <c r="P6298" s="14"/>
      <c r="Q6298" s="14"/>
      <c r="R6298" s="14"/>
      <c r="S6298" s="4"/>
      <c r="T6298" s="4"/>
      <c r="U6298" s="4"/>
      <c r="V6298" s="4"/>
      <c r="W6298" s="4"/>
      <c r="X6298" s="4"/>
      <c r="Y6298" s="4"/>
      <c r="Z6298" s="4"/>
      <c r="AA6298" s="4"/>
      <c r="AB6298" s="4"/>
      <c r="AC6298" s="8"/>
      <c r="AD6298" s="8"/>
      <c r="AE6298" s="8"/>
      <c r="AF6298" s="8"/>
      <c r="AG6298" s="8"/>
      <c r="AH6298" s="8"/>
      <c r="AI6298" s="8"/>
      <c r="AJ6298" s="8"/>
      <c r="AK6298" s="8"/>
      <c r="AL6298" s="8"/>
      <c r="AM6298" s="8"/>
      <c r="AN6298" s="8"/>
      <c r="AO6298" s="8"/>
      <c r="AP6298" s="8"/>
      <c r="AQ6298" s="15"/>
      <c r="AR6298" s="15"/>
      <c r="AS6298" s="15"/>
      <c r="AT6298" s="15"/>
      <c r="AU6298" s="15"/>
      <c r="AV6298" s="15"/>
      <c r="AW6298" s="15"/>
      <c r="AX6298" s="15"/>
      <c r="AY6298" s="15"/>
      <c r="AZ6298" s="15"/>
      <c r="BA6298" s="10"/>
      <c r="BB6298" s="10"/>
    </row>
    <row r="6299" spans="2:54" ht="15" customHeight="1" x14ac:dyDescent="0.2">
      <c r="B6299" s="1"/>
      <c r="C6299" s="40">
        <v>33</v>
      </c>
      <c r="D6299" s="303" t="s">
        <v>83</v>
      </c>
      <c r="E6299" s="18"/>
      <c r="F6299" s="14"/>
      <c r="G6299" s="14"/>
      <c r="H6299" s="14"/>
      <c r="I6299" s="14"/>
      <c r="J6299" s="14"/>
      <c r="K6299" s="14"/>
      <c r="L6299" s="14"/>
      <c r="M6299" s="14"/>
      <c r="N6299" s="14"/>
      <c r="O6299" s="14"/>
      <c r="P6299" s="14"/>
      <c r="Q6299" s="14"/>
      <c r="R6299" s="14"/>
      <c r="S6299" s="4"/>
      <c r="T6299" s="4"/>
      <c r="U6299" s="4"/>
      <c r="V6299" s="4"/>
      <c r="W6299" s="4"/>
      <c r="X6299" s="4"/>
      <c r="Y6299" s="4"/>
      <c r="Z6299" s="4"/>
      <c r="AA6299" s="4"/>
      <c r="AB6299" s="4"/>
      <c r="AC6299" s="8"/>
      <c r="AD6299" s="8"/>
      <c r="AE6299" s="8"/>
      <c r="AF6299" s="8"/>
      <c r="AG6299" s="8"/>
      <c r="AH6299" s="8"/>
      <c r="AI6299" s="8"/>
      <c r="AJ6299" s="8"/>
      <c r="AK6299" s="8"/>
      <c r="AL6299" s="8"/>
      <c r="AM6299" s="8"/>
      <c r="AN6299" s="8"/>
      <c r="AO6299" s="8"/>
      <c r="AP6299" s="8"/>
      <c r="AQ6299" s="15"/>
      <c r="AR6299" s="15"/>
      <c r="AS6299" s="15"/>
      <c r="AT6299" s="15"/>
      <c r="AU6299" s="15"/>
      <c r="AV6299" s="15"/>
      <c r="AW6299" s="15"/>
      <c r="AX6299" s="15"/>
      <c r="AY6299" s="15"/>
      <c r="AZ6299" s="15"/>
      <c r="BA6299" s="10"/>
      <c r="BB6299" s="10"/>
    </row>
    <row r="6300" spans="2:54" ht="15" customHeight="1" x14ac:dyDescent="0.2">
      <c r="B6300" s="1"/>
      <c r="C6300" s="40">
        <v>38</v>
      </c>
      <c r="D6300" s="303" t="s">
        <v>84</v>
      </c>
      <c r="E6300" s="18"/>
      <c r="F6300" s="14"/>
      <c r="G6300" s="14"/>
      <c r="H6300" s="14"/>
      <c r="I6300" s="14"/>
      <c r="J6300" s="14"/>
      <c r="K6300" s="14"/>
      <c r="L6300" s="14"/>
      <c r="M6300" s="14"/>
      <c r="N6300" s="14"/>
      <c r="O6300" s="14"/>
      <c r="P6300" s="14"/>
      <c r="Q6300" s="14"/>
      <c r="R6300" s="14"/>
      <c r="S6300" s="4"/>
      <c r="T6300" s="4"/>
      <c r="U6300" s="4"/>
      <c r="V6300" s="4"/>
      <c r="W6300" s="4"/>
      <c r="X6300" s="4"/>
      <c r="Y6300" s="4"/>
      <c r="Z6300" s="4"/>
      <c r="AA6300" s="4"/>
      <c r="AB6300" s="4"/>
      <c r="AC6300" s="8"/>
      <c r="AD6300" s="8"/>
      <c r="AE6300" s="8"/>
      <c r="AF6300" s="8"/>
      <c r="AG6300" s="8"/>
      <c r="AH6300" s="8"/>
      <c r="AI6300" s="8"/>
      <c r="AJ6300" s="8"/>
      <c r="AK6300" s="8"/>
      <c r="AL6300" s="8"/>
      <c r="AM6300" s="8"/>
      <c r="AN6300" s="8"/>
      <c r="AO6300" s="8"/>
      <c r="AP6300" s="8"/>
      <c r="AQ6300" s="15"/>
      <c r="AR6300" s="15"/>
      <c r="AS6300" s="15"/>
      <c r="AT6300" s="15"/>
      <c r="AU6300" s="15"/>
      <c r="AV6300" s="15"/>
      <c r="AW6300" s="15"/>
      <c r="AX6300" s="15"/>
      <c r="AY6300" s="15"/>
      <c r="AZ6300" s="15"/>
      <c r="BA6300" s="10"/>
      <c r="BB6300" s="10"/>
    </row>
    <row r="6301" spans="2:54" ht="15" customHeight="1" x14ac:dyDescent="0.2">
      <c r="B6301" s="1"/>
      <c r="C6301" s="40">
        <v>34</v>
      </c>
      <c r="D6301" s="303" t="s">
        <v>85</v>
      </c>
      <c r="E6301" s="18"/>
      <c r="F6301" s="14"/>
      <c r="G6301" s="14"/>
      <c r="H6301" s="14"/>
      <c r="I6301" s="14"/>
      <c r="J6301" s="14"/>
      <c r="K6301" s="14"/>
      <c r="L6301" s="14"/>
      <c r="M6301" s="14"/>
      <c r="N6301" s="14"/>
      <c r="O6301" s="14"/>
      <c r="P6301" s="14"/>
      <c r="Q6301" s="14"/>
      <c r="R6301" s="14"/>
      <c r="S6301" s="4"/>
      <c r="T6301" s="4"/>
      <c r="U6301" s="4"/>
      <c r="V6301" s="4"/>
      <c r="W6301" s="4"/>
      <c r="X6301" s="4"/>
      <c r="Y6301" s="4"/>
      <c r="Z6301" s="4"/>
      <c r="AA6301" s="4"/>
      <c r="AB6301" s="4"/>
      <c r="AC6301" s="8"/>
      <c r="AD6301" s="8"/>
      <c r="AE6301" s="8"/>
      <c r="AF6301" s="8"/>
      <c r="AG6301" s="8"/>
      <c r="AH6301" s="8"/>
      <c r="AI6301" s="8"/>
      <c r="AJ6301" s="8"/>
      <c r="AK6301" s="8"/>
      <c r="AL6301" s="8"/>
      <c r="AM6301" s="8"/>
      <c r="AN6301" s="8"/>
      <c r="AO6301" s="8"/>
      <c r="AP6301" s="8"/>
      <c r="AQ6301" s="15"/>
      <c r="AR6301" s="15"/>
      <c r="AS6301" s="15"/>
      <c r="AT6301" s="15"/>
      <c r="AU6301" s="15"/>
      <c r="AV6301" s="15"/>
      <c r="AW6301" s="15"/>
      <c r="AX6301" s="15"/>
      <c r="AY6301" s="15"/>
      <c r="AZ6301" s="15"/>
      <c r="BA6301" s="10"/>
      <c r="BB6301" s="10"/>
    </row>
    <row r="6302" spans="2:54" ht="15" customHeight="1" x14ac:dyDescent="0.2">
      <c r="B6302" s="1"/>
      <c r="C6302" s="22"/>
      <c r="D6302" s="303"/>
      <c r="E6302" s="18"/>
      <c r="F6302" s="14"/>
      <c r="G6302" s="14"/>
      <c r="H6302" s="14"/>
      <c r="I6302" s="14"/>
      <c r="J6302" s="14"/>
      <c r="K6302" s="14"/>
      <c r="L6302" s="14"/>
      <c r="M6302" s="14"/>
      <c r="N6302" s="14"/>
      <c r="O6302" s="14"/>
      <c r="P6302" s="14"/>
      <c r="Q6302" s="14"/>
      <c r="R6302" s="14"/>
      <c r="S6302" s="4"/>
      <c r="T6302" s="4"/>
      <c r="U6302" s="4"/>
      <c r="V6302" s="4"/>
      <c r="W6302" s="4"/>
      <c r="X6302" s="4"/>
      <c r="Y6302" s="4"/>
      <c r="Z6302" s="4"/>
      <c r="AA6302" s="4"/>
      <c r="AB6302" s="4"/>
      <c r="AC6302" s="8"/>
      <c r="AD6302" s="8"/>
      <c r="AE6302" s="8"/>
      <c r="AF6302" s="8"/>
      <c r="AG6302" s="8"/>
      <c r="AH6302" s="8"/>
      <c r="AI6302" s="8"/>
      <c r="AJ6302" s="8"/>
      <c r="AK6302" s="8"/>
      <c r="AL6302" s="8"/>
      <c r="AM6302" s="8"/>
      <c r="AN6302" s="8"/>
      <c r="AO6302" s="8"/>
      <c r="AP6302" s="8"/>
      <c r="AQ6302" s="15"/>
      <c r="AR6302" s="15"/>
      <c r="AS6302" s="15"/>
      <c r="AT6302" s="15"/>
      <c r="AU6302" s="15"/>
      <c r="AV6302" s="15"/>
      <c r="AW6302" s="15"/>
      <c r="AX6302" s="15"/>
      <c r="AY6302" s="15"/>
      <c r="AZ6302" s="15"/>
      <c r="BA6302" s="10"/>
      <c r="BB6302" s="10"/>
    </row>
    <row r="6303" spans="2:54" ht="15" customHeight="1" x14ac:dyDescent="0.2">
      <c r="B6303" s="1"/>
      <c r="C6303" s="22"/>
      <c r="D6303" s="303"/>
      <c r="E6303" s="18"/>
      <c r="F6303" s="14"/>
      <c r="G6303" s="14"/>
      <c r="H6303" s="14"/>
      <c r="I6303" s="14"/>
      <c r="J6303" s="14"/>
      <c r="K6303" s="14"/>
      <c r="L6303" s="14"/>
      <c r="M6303" s="14"/>
      <c r="N6303" s="14"/>
      <c r="O6303" s="14"/>
      <c r="P6303" s="14"/>
      <c r="Q6303" s="14"/>
      <c r="R6303" s="14"/>
      <c r="S6303" s="4"/>
      <c r="T6303" s="4"/>
      <c r="U6303" s="4"/>
      <c r="V6303" s="4"/>
      <c r="W6303" s="4"/>
      <c r="X6303" s="4"/>
      <c r="Y6303" s="4"/>
      <c r="Z6303" s="4"/>
      <c r="AA6303" s="4"/>
      <c r="AB6303" s="4"/>
      <c r="AC6303" s="8"/>
      <c r="AD6303" s="8"/>
      <c r="AE6303" s="8"/>
      <c r="AF6303" s="8"/>
      <c r="AG6303" s="8"/>
      <c r="AH6303" s="8"/>
      <c r="AI6303" s="8"/>
      <c r="AJ6303" s="8"/>
      <c r="AK6303" s="8"/>
      <c r="AL6303" s="8"/>
      <c r="AM6303" s="8"/>
      <c r="AN6303" s="8"/>
      <c r="AO6303" s="8"/>
      <c r="AP6303" s="8"/>
      <c r="AQ6303" s="15"/>
      <c r="AR6303" s="15"/>
      <c r="AS6303" s="15"/>
      <c r="AT6303" s="15"/>
      <c r="AU6303" s="15"/>
      <c r="AV6303" s="15"/>
      <c r="AW6303" s="15"/>
      <c r="AX6303" s="15"/>
      <c r="AY6303" s="15"/>
      <c r="AZ6303" s="15"/>
      <c r="BA6303" s="10"/>
      <c r="BB6303" s="10"/>
    </row>
    <row r="6304" spans="2:54" ht="15" customHeight="1" x14ac:dyDescent="0.2">
      <c r="B6304" s="1"/>
      <c r="C6304" s="22"/>
      <c r="D6304" s="303"/>
      <c r="E6304" s="18"/>
      <c r="F6304" s="14"/>
      <c r="G6304" s="14"/>
      <c r="H6304" s="14"/>
      <c r="I6304" s="14"/>
      <c r="J6304" s="14"/>
      <c r="K6304" s="14"/>
      <c r="L6304" s="14"/>
      <c r="M6304" s="14"/>
      <c r="N6304" s="14"/>
      <c r="O6304" s="14"/>
      <c r="P6304" s="14"/>
      <c r="Q6304" s="14"/>
      <c r="R6304" s="14"/>
      <c r="S6304" s="4"/>
      <c r="T6304" s="4"/>
      <c r="U6304" s="4"/>
      <c r="V6304" s="4"/>
      <c r="W6304" s="4"/>
      <c r="X6304" s="4"/>
      <c r="Y6304" s="4"/>
      <c r="Z6304" s="4"/>
      <c r="AA6304" s="4"/>
      <c r="AB6304" s="4"/>
      <c r="AC6304" s="8"/>
      <c r="AD6304" s="8"/>
      <c r="AE6304" s="8"/>
      <c r="AF6304" s="8"/>
      <c r="AG6304" s="8"/>
      <c r="AH6304" s="8"/>
      <c r="AI6304" s="8"/>
      <c r="AJ6304" s="8"/>
      <c r="AK6304" s="8"/>
      <c r="AL6304" s="8"/>
      <c r="AM6304" s="8"/>
      <c r="AN6304" s="8"/>
      <c r="AO6304" s="8"/>
      <c r="AP6304" s="8"/>
      <c r="AQ6304" s="15"/>
      <c r="AR6304" s="15"/>
      <c r="AS6304" s="15"/>
      <c r="AT6304" s="15"/>
      <c r="AU6304" s="15"/>
      <c r="AV6304" s="15"/>
      <c r="AW6304" s="15"/>
      <c r="AX6304" s="15"/>
      <c r="AY6304" s="15"/>
      <c r="AZ6304" s="15"/>
      <c r="BA6304" s="10"/>
      <c r="BB6304" s="10"/>
    </row>
    <row r="6305" spans="2:54" ht="15" customHeight="1" x14ac:dyDescent="0.2">
      <c r="B6305" s="1"/>
      <c r="C6305" s="42">
        <v>35</v>
      </c>
      <c r="D6305" s="293" t="s">
        <v>87</v>
      </c>
      <c r="E6305" s="18">
        <v>3</v>
      </c>
      <c r="F6305" s="14">
        <v>3</v>
      </c>
      <c r="G6305" s="14">
        <v>3</v>
      </c>
      <c r="H6305" s="14"/>
      <c r="I6305" s="14"/>
      <c r="J6305" s="14"/>
      <c r="K6305" s="14"/>
      <c r="L6305" s="14"/>
      <c r="M6305" s="14"/>
      <c r="N6305" s="14"/>
      <c r="O6305" s="14"/>
      <c r="P6305" s="14"/>
      <c r="Q6305" s="14"/>
      <c r="R6305" s="14"/>
      <c r="S6305" s="4"/>
      <c r="T6305" s="4"/>
      <c r="U6305" s="4"/>
      <c r="V6305" s="4"/>
      <c r="W6305" s="4"/>
      <c r="X6305" s="4"/>
      <c r="Y6305" s="4"/>
      <c r="Z6305" s="4"/>
      <c r="AA6305" s="4"/>
      <c r="AB6305" s="4"/>
      <c r="AC6305" s="8"/>
      <c r="AD6305" s="8"/>
      <c r="AE6305" s="8"/>
      <c r="AF6305" s="8"/>
      <c r="AG6305" s="8"/>
      <c r="AH6305" s="8"/>
      <c r="AI6305" s="8"/>
      <c r="AJ6305" s="8"/>
      <c r="AK6305" s="8"/>
      <c r="AL6305" s="8"/>
      <c r="AM6305" s="8"/>
      <c r="AN6305" s="8"/>
      <c r="AO6305" s="8"/>
      <c r="AP6305" s="8"/>
      <c r="AQ6305" s="15"/>
      <c r="AR6305" s="15"/>
      <c r="AS6305" s="15"/>
      <c r="AT6305" s="15"/>
      <c r="AU6305" s="15"/>
      <c r="AV6305" s="15"/>
      <c r="AW6305" s="15"/>
      <c r="AX6305" s="15"/>
      <c r="AY6305" s="15"/>
      <c r="AZ6305" s="15"/>
      <c r="BA6305" s="10"/>
      <c r="BB6305" s="10"/>
    </row>
    <row r="6306" spans="2:54" ht="15" customHeight="1" x14ac:dyDescent="0.2">
      <c r="B6306" s="1"/>
      <c r="C6306" s="1"/>
      <c r="D6306" s="43"/>
      <c r="E6306" s="14"/>
      <c r="F6306" s="14"/>
      <c r="G6306" s="14"/>
      <c r="H6306" s="14"/>
      <c r="I6306" s="14"/>
      <c r="J6306" s="14"/>
      <c r="K6306" s="14"/>
      <c r="L6306" s="14"/>
      <c r="M6306" s="14"/>
      <c r="N6306" s="14"/>
      <c r="O6306" s="14"/>
      <c r="P6306" s="14"/>
      <c r="Q6306" s="14"/>
      <c r="R6306" s="14"/>
      <c r="S6306" s="4"/>
      <c r="T6306" s="4"/>
      <c r="U6306" s="4"/>
      <c r="V6306" s="4"/>
      <c r="W6306" s="4"/>
      <c r="X6306" s="4"/>
      <c r="Y6306" s="4"/>
      <c r="Z6306" s="4"/>
      <c r="AA6306" s="4"/>
      <c r="AB6306" s="4"/>
      <c r="AC6306" s="8"/>
      <c r="AD6306" s="8"/>
      <c r="AE6306" s="8"/>
      <c r="AF6306" s="8"/>
      <c r="AG6306" s="8"/>
      <c r="AH6306" s="8"/>
      <c r="AI6306" s="8"/>
      <c r="AJ6306" s="8"/>
      <c r="AK6306" s="8"/>
      <c r="AL6306" s="8"/>
      <c r="AM6306" s="8"/>
      <c r="AN6306" s="8"/>
      <c r="AO6306" s="8"/>
      <c r="AP6306" s="8"/>
      <c r="AQ6306" s="15"/>
      <c r="AR6306" s="15"/>
      <c r="AS6306" s="15"/>
      <c r="AT6306" s="15"/>
      <c r="AU6306" s="15"/>
      <c r="AV6306" s="15"/>
      <c r="AW6306" s="15"/>
      <c r="AX6306" s="15"/>
      <c r="AY6306" s="15"/>
      <c r="AZ6306" s="15"/>
      <c r="BA6306" s="10"/>
      <c r="BB6306" s="10"/>
    </row>
    <row r="6307" spans="2:54" ht="15" customHeight="1" x14ac:dyDescent="0.2">
      <c r="B6307" s="1"/>
      <c r="C6307" s="1"/>
      <c r="E6307" s="14"/>
      <c r="F6307" s="14"/>
      <c r="G6307" s="14"/>
      <c r="H6307" s="14"/>
      <c r="I6307" s="14"/>
      <c r="J6307" s="14"/>
      <c r="K6307" s="14"/>
      <c r="L6307" s="14"/>
      <c r="M6307" s="14"/>
      <c r="N6307" s="14"/>
      <c r="O6307" s="14"/>
      <c r="P6307" s="14"/>
      <c r="Q6307" s="14"/>
      <c r="R6307" s="14"/>
      <c r="S6307" s="4"/>
      <c r="T6307" s="4"/>
      <c r="U6307" s="4"/>
      <c r="V6307" s="4"/>
      <c r="W6307" s="4"/>
      <c r="X6307" s="4"/>
      <c r="Y6307" s="4"/>
      <c r="Z6307" s="4"/>
      <c r="AA6307" s="4"/>
      <c r="AB6307" s="4"/>
      <c r="AC6307" s="8"/>
      <c r="AD6307" s="8"/>
      <c r="AE6307" s="8"/>
      <c r="AF6307" s="8"/>
      <c r="AG6307" s="8"/>
      <c r="AH6307" s="8"/>
      <c r="AI6307" s="8"/>
      <c r="AJ6307" s="8"/>
      <c r="AK6307" s="8"/>
      <c r="AL6307" s="8"/>
      <c r="AM6307" s="8"/>
      <c r="AN6307" s="8"/>
      <c r="AO6307" s="8"/>
      <c r="AP6307" s="8"/>
      <c r="AQ6307" s="15"/>
      <c r="AR6307" s="15"/>
      <c r="AS6307" s="15"/>
      <c r="AT6307" s="15"/>
      <c r="AU6307" s="15"/>
      <c r="AV6307" s="15"/>
      <c r="AW6307" s="15"/>
      <c r="AX6307" s="15"/>
      <c r="AY6307" s="15"/>
      <c r="AZ6307" s="15"/>
      <c r="BA6307" s="10"/>
      <c r="BB6307" s="10"/>
    </row>
    <row r="6308" spans="2:54" ht="15" customHeight="1" x14ac:dyDescent="0.2">
      <c r="B6308" s="33">
        <f>B6280+B6262+B6264</f>
        <v>0</v>
      </c>
      <c r="C6308" s="33"/>
      <c r="D6308" s="33"/>
      <c r="E6308" s="33">
        <f t="shared" ref="E6308:AZ6308" si="1282">SUM(E6260:E6307)</f>
        <v>35</v>
      </c>
      <c r="F6308" s="33">
        <f t="shared" si="1282"/>
        <v>28</v>
      </c>
      <c r="G6308" s="33">
        <f t="shared" si="1282"/>
        <v>16</v>
      </c>
      <c r="H6308" s="33">
        <f t="shared" si="1282"/>
        <v>0</v>
      </c>
      <c r="I6308" s="33">
        <f t="shared" si="1282"/>
        <v>4</v>
      </c>
      <c r="J6308" s="33">
        <f t="shared" si="1282"/>
        <v>0</v>
      </c>
      <c r="K6308" s="33">
        <f t="shared" si="1282"/>
        <v>0</v>
      </c>
      <c r="L6308" s="33">
        <f t="shared" si="1282"/>
        <v>5</v>
      </c>
      <c r="M6308" s="33">
        <f t="shared" si="1282"/>
        <v>3</v>
      </c>
      <c r="N6308" s="33">
        <f t="shared" si="1282"/>
        <v>0</v>
      </c>
      <c r="O6308" s="33">
        <f t="shared" si="1282"/>
        <v>0</v>
      </c>
      <c r="P6308" s="33">
        <f t="shared" si="1282"/>
        <v>0</v>
      </c>
      <c r="Q6308" s="33">
        <f t="shared" si="1282"/>
        <v>0</v>
      </c>
      <c r="R6308" s="33">
        <f t="shared" si="1282"/>
        <v>0</v>
      </c>
      <c r="S6308" s="33">
        <f t="shared" si="1282"/>
        <v>0</v>
      </c>
      <c r="T6308" s="33">
        <f t="shared" si="1282"/>
        <v>0</v>
      </c>
      <c r="U6308" s="33">
        <f t="shared" si="1282"/>
        <v>1</v>
      </c>
      <c r="V6308" s="33">
        <f t="shared" si="1282"/>
        <v>0</v>
      </c>
      <c r="W6308" s="33">
        <f t="shared" si="1282"/>
        <v>0</v>
      </c>
      <c r="X6308" s="33">
        <f t="shared" si="1282"/>
        <v>0</v>
      </c>
      <c r="Y6308" s="33">
        <f t="shared" si="1282"/>
        <v>0</v>
      </c>
      <c r="Z6308" s="33">
        <f t="shared" si="1282"/>
        <v>0</v>
      </c>
      <c r="AA6308" s="33">
        <f t="shared" si="1282"/>
        <v>0</v>
      </c>
      <c r="AB6308" s="33">
        <f t="shared" si="1282"/>
        <v>0</v>
      </c>
      <c r="AC6308" s="33">
        <f t="shared" si="1282"/>
        <v>32</v>
      </c>
      <c r="AD6308" s="33">
        <f t="shared" si="1282"/>
        <v>0</v>
      </c>
      <c r="AE6308" s="33">
        <f t="shared" si="1282"/>
        <v>0</v>
      </c>
      <c r="AF6308" s="33">
        <f t="shared" si="1282"/>
        <v>0</v>
      </c>
      <c r="AG6308" s="33">
        <f t="shared" si="1282"/>
        <v>1</v>
      </c>
      <c r="AH6308" s="33">
        <f t="shared" si="1282"/>
        <v>3</v>
      </c>
      <c r="AI6308" s="33">
        <f t="shared" si="1282"/>
        <v>1</v>
      </c>
      <c r="AJ6308" s="33">
        <f t="shared" si="1282"/>
        <v>1</v>
      </c>
      <c r="AK6308" s="33">
        <f t="shared" si="1282"/>
        <v>4</v>
      </c>
      <c r="AL6308" s="33">
        <f t="shared" si="1282"/>
        <v>0</v>
      </c>
      <c r="AM6308" s="33">
        <f t="shared" si="1282"/>
        <v>0</v>
      </c>
      <c r="AN6308" s="33">
        <f t="shared" si="1282"/>
        <v>0</v>
      </c>
      <c r="AO6308" s="33">
        <f t="shared" si="1282"/>
        <v>0</v>
      </c>
      <c r="AP6308" s="33">
        <f t="shared" si="1282"/>
        <v>0</v>
      </c>
      <c r="AQ6308" s="33">
        <f t="shared" si="1282"/>
        <v>0</v>
      </c>
      <c r="AR6308" s="33">
        <f t="shared" si="1282"/>
        <v>0</v>
      </c>
      <c r="AS6308" s="33">
        <f t="shared" si="1282"/>
        <v>0</v>
      </c>
      <c r="AT6308" s="33">
        <f t="shared" si="1282"/>
        <v>0</v>
      </c>
      <c r="AU6308" s="33">
        <f t="shared" si="1282"/>
        <v>0</v>
      </c>
      <c r="AV6308" s="33">
        <f t="shared" si="1282"/>
        <v>0</v>
      </c>
      <c r="AW6308" s="33">
        <f t="shared" si="1282"/>
        <v>0</v>
      </c>
      <c r="AX6308" s="33">
        <f t="shared" si="1282"/>
        <v>0</v>
      </c>
      <c r="AY6308" s="33">
        <f t="shared" si="1282"/>
        <v>0</v>
      </c>
      <c r="AZ6308" s="33">
        <f t="shared" si="1282"/>
        <v>0</v>
      </c>
      <c r="BA6308" s="10"/>
      <c r="BB6308" s="10"/>
    </row>
    <row r="6309" spans="2:54" ht="15" customHeight="1" x14ac:dyDescent="0.2">
      <c r="B6309" s="44"/>
      <c r="C6309" s="44"/>
      <c r="D6309" s="44"/>
      <c r="E6309" s="44"/>
      <c r="F6309" s="44"/>
      <c r="G6309" s="44"/>
      <c r="H6309" s="44"/>
      <c r="I6309" s="44"/>
      <c r="J6309" s="44"/>
      <c r="K6309" s="44"/>
      <c r="L6309" s="44"/>
      <c r="M6309" s="44"/>
      <c r="N6309" s="44"/>
      <c r="O6309" s="44"/>
      <c r="P6309" s="44"/>
      <c r="Q6309" s="44"/>
      <c r="R6309" s="44"/>
      <c r="S6309" s="44"/>
      <c r="T6309" s="44"/>
      <c r="U6309" s="44"/>
      <c r="V6309" s="44"/>
      <c r="W6309" s="44"/>
      <c r="X6309" s="44"/>
      <c r="Y6309" s="44"/>
    </row>
    <row r="6310" spans="2:54" ht="15" customHeight="1" x14ac:dyDescent="0.2">
      <c r="B6310" s="44"/>
      <c r="C6310" s="44"/>
      <c r="D6310" s="44"/>
      <c r="E6310" s="44"/>
      <c r="F6310" s="44"/>
      <c r="G6310" s="44"/>
      <c r="H6310" s="44"/>
      <c r="I6310" s="44"/>
      <c r="J6310" s="44"/>
      <c r="K6310" s="44"/>
      <c r="L6310" s="44"/>
      <c r="M6310" s="44"/>
      <c r="N6310" s="44"/>
      <c r="O6310" s="44"/>
      <c r="P6310" s="44"/>
      <c r="Q6310" s="44"/>
      <c r="R6310" s="44"/>
      <c r="S6310" s="44"/>
      <c r="T6310" s="44"/>
      <c r="U6310" s="44"/>
      <c r="V6310" s="44"/>
      <c r="W6310" s="44"/>
      <c r="X6310" s="44"/>
      <c r="Y6310" s="44"/>
    </row>
    <row r="6311" spans="2:54" ht="15" customHeight="1" x14ac:dyDescent="0.2">
      <c r="B6311" s="44"/>
      <c r="C6311" s="44"/>
      <c r="D6311" s="44"/>
      <c r="E6311" s="44"/>
      <c r="F6311" s="44"/>
      <c r="G6311" s="44"/>
      <c r="H6311" s="44"/>
      <c r="I6311" s="44"/>
      <c r="J6311" s="44"/>
      <c r="K6311" s="44"/>
      <c r="L6311" s="44"/>
      <c r="M6311" s="44"/>
      <c r="N6311" s="44"/>
      <c r="O6311" s="44"/>
      <c r="P6311" s="44"/>
      <c r="Q6311" s="44"/>
      <c r="R6311" s="44"/>
      <c r="S6311" s="44"/>
      <c r="T6311" s="44"/>
      <c r="U6311" s="44"/>
      <c r="V6311" s="44"/>
      <c r="W6311" s="44"/>
      <c r="X6311" s="44"/>
      <c r="Y6311" s="44"/>
    </row>
    <row r="6312" spans="2:54" ht="15" customHeight="1" x14ac:dyDescent="0.2">
      <c r="B6312" s="45"/>
      <c r="C6312" s="45"/>
      <c r="D6312" s="45"/>
      <c r="E6312" s="45"/>
      <c r="F6312" s="45"/>
      <c r="G6312" s="45"/>
      <c r="H6312" s="45"/>
      <c r="I6312" s="45"/>
      <c r="J6312" s="44"/>
      <c r="K6312" s="44"/>
      <c r="L6312" s="44"/>
      <c r="M6312" s="44"/>
      <c r="N6312" s="44"/>
      <c r="O6312" s="44"/>
      <c r="P6312" s="44"/>
      <c r="Q6312" s="44"/>
      <c r="R6312" s="44"/>
      <c r="S6312" s="44"/>
      <c r="T6312" s="44"/>
      <c r="U6312" s="44"/>
      <c r="V6312" s="44"/>
      <c r="W6312" s="44"/>
      <c r="X6312" s="44"/>
      <c r="Y6312" s="44"/>
    </row>
    <row r="6313" spans="2:54" ht="15" customHeight="1" x14ac:dyDescent="0.2">
      <c r="B6313" s="45"/>
      <c r="C6313" s="45"/>
      <c r="D6313" s="45"/>
      <c r="E6313" s="45"/>
      <c r="F6313" s="45"/>
      <c r="G6313" s="45"/>
      <c r="H6313" s="45"/>
      <c r="I6313" s="45"/>
      <c r="J6313" s="44"/>
      <c r="K6313" s="44"/>
      <c r="L6313" s="44"/>
      <c r="M6313" s="46"/>
      <c r="N6313" s="46"/>
      <c r="O6313" s="46"/>
      <c r="P6313" s="46"/>
      <c r="Q6313" s="46"/>
      <c r="R6313" s="46"/>
      <c r="S6313" s="46"/>
      <c r="T6313" s="46"/>
      <c r="U6313" s="46"/>
      <c r="V6313" s="46"/>
      <c r="W6313" s="46"/>
      <c r="X6313" s="46"/>
      <c r="Y6313" s="46"/>
      <c r="Z6313" s="46"/>
      <c r="AA6313" s="46"/>
      <c r="AB6313" s="46"/>
    </row>
    <row r="6314" spans="2:54" ht="15" customHeight="1" x14ac:dyDescent="0.6">
      <c r="B6314" s="45"/>
      <c r="C6314" s="47" t="s">
        <v>88</v>
      </c>
      <c r="D6314" s="48"/>
      <c r="E6314" s="48"/>
      <c r="F6314" s="48"/>
      <c r="G6314" s="48"/>
      <c r="H6314" s="48"/>
      <c r="I6314" s="45"/>
      <c r="J6314" s="44"/>
      <c r="K6314" s="44"/>
      <c r="L6314" s="44"/>
      <c r="M6314" s="46"/>
      <c r="N6314" s="46"/>
      <c r="O6314" s="46"/>
      <c r="P6314" s="46"/>
      <c r="Q6314" s="46"/>
      <c r="R6314" s="46"/>
      <c r="S6314" s="46"/>
      <c r="T6314" s="46"/>
      <c r="U6314" s="46"/>
      <c r="V6314" s="46"/>
      <c r="W6314" s="46"/>
      <c r="X6314" s="46"/>
      <c r="Y6314" s="46"/>
      <c r="Z6314" s="46"/>
      <c r="AA6314" s="46"/>
      <c r="AB6314" s="46"/>
    </row>
    <row r="6315" spans="2:54" ht="15" customHeight="1" x14ac:dyDescent="0.2">
      <c r="B6315" s="45"/>
      <c r="C6315" s="49" t="s">
        <v>89</v>
      </c>
      <c r="D6315" s="33" t="s">
        <v>90</v>
      </c>
      <c r="E6315" s="33" t="s">
        <v>91</v>
      </c>
      <c r="F6315" s="33" t="s">
        <v>92</v>
      </c>
      <c r="G6315" s="50"/>
      <c r="H6315" s="50" t="s">
        <v>93</v>
      </c>
      <c r="I6315" s="45"/>
      <c r="J6315" s="44"/>
      <c r="K6315" s="44"/>
      <c r="L6315" s="44"/>
      <c r="M6315" s="46"/>
      <c r="N6315" s="46"/>
      <c r="O6315" s="46"/>
      <c r="P6315" s="46"/>
      <c r="Q6315" s="46"/>
      <c r="R6315" s="46"/>
      <c r="S6315" s="46"/>
      <c r="T6315" s="46"/>
      <c r="U6315" s="46"/>
      <c r="V6315" s="46"/>
      <c r="W6315" s="46"/>
      <c r="X6315" s="46"/>
      <c r="Z6315" s="51" t="s">
        <v>94</v>
      </c>
      <c r="AA6315" s="52"/>
      <c r="AB6315" s="52"/>
    </row>
    <row r="6316" spans="2:54" ht="15" customHeight="1" x14ac:dyDescent="0.2">
      <c r="B6316" s="45"/>
      <c r="C6316" s="53" t="s">
        <v>3</v>
      </c>
      <c r="D6316" s="15">
        <f>E6308</f>
        <v>35</v>
      </c>
      <c r="E6316" s="54">
        <f>T6319*D6316</f>
        <v>26264</v>
      </c>
      <c r="F6316" s="34">
        <f>U6318*D6316</f>
        <v>18760</v>
      </c>
      <c r="G6316" s="45"/>
      <c r="H6316" s="45"/>
      <c r="I6316" s="45"/>
      <c r="J6316" s="44"/>
      <c r="K6316" s="44"/>
      <c r="L6316" s="44"/>
      <c r="M6316" s="46"/>
      <c r="N6316" s="51" t="s">
        <v>95</v>
      </c>
      <c r="O6316" s="52"/>
      <c r="P6316" s="52"/>
      <c r="Q6316" s="52"/>
      <c r="R6316" s="52"/>
      <c r="S6316" s="51" t="s">
        <v>96</v>
      </c>
      <c r="T6316" s="52"/>
      <c r="U6316" s="46"/>
      <c r="V6316" s="51" t="s">
        <v>97</v>
      </c>
      <c r="W6316" s="52"/>
      <c r="X6316" s="46"/>
      <c r="Z6316" s="6" t="s">
        <v>98</v>
      </c>
      <c r="AA6316" s="55"/>
      <c r="AB6316" s="56"/>
    </row>
    <row r="6317" spans="2:54" ht="15" customHeight="1" x14ac:dyDescent="0.2">
      <c r="B6317" s="45"/>
      <c r="C6317" s="53" t="s">
        <v>99</v>
      </c>
      <c r="D6317" s="15">
        <f>F6308</f>
        <v>28</v>
      </c>
      <c r="E6317" s="54">
        <f>T6318*D6317</f>
        <v>21011.200000000001</v>
      </c>
      <c r="F6317" s="34">
        <f>U6319*D6317</f>
        <v>15008</v>
      </c>
      <c r="G6317" s="45"/>
      <c r="H6317" s="45"/>
      <c r="I6317" s="45"/>
      <c r="J6317" s="44"/>
      <c r="K6317" s="44"/>
      <c r="L6317" s="44"/>
      <c r="M6317" s="46"/>
      <c r="N6317" s="6" t="s">
        <v>100</v>
      </c>
      <c r="O6317" s="52"/>
      <c r="P6317" s="52"/>
      <c r="Q6317" s="52"/>
      <c r="R6317" s="52"/>
      <c r="S6317" s="6"/>
      <c r="T6317" s="55" t="s">
        <v>101</v>
      </c>
      <c r="U6317" s="295"/>
      <c r="V6317" s="57" t="s">
        <v>102</v>
      </c>
      <c r="W6317" s="58">
        <f t="shared" ref="W6317:W6328" si="1283">X6317*1.303</f>
        <v>9772.5</v>
      </c>
      <c r="X6317" s="59">
        <v>7500</v>
      </c>
      <c r="Z6317" s="60" t="s">
        <v>31</v>
      </c>
      <c r="AA6317" s="55">
        <f>AB6317*1.318</f>
        <v>6853.6</v>
      </c>
      <c r="AB6317" s="56">
        <v>5200</v>
      </c>
    </row>
    <row r="6318" spans="2:54" ht="15" customHeight="1" x14ac:dyDescent="0.2">
      <c r="B6318" s="45"/>
      <c r="C6318" s="53" t="s">
        <v>103</v>
      </c>
      <c r="D6318" s="15">
        <f>G6308</f>
        <v>16</v>
      </c>
      <c r="E6318" s="54">
        <f>T6321*D6318</f>
        <v>16968</v>
      </c>
      <c r="F6318" s="34">
        <f>U6320*D6318</f>
        <v>11312</v>
      </c>
      <c r="G6318" s="45"/>
      <c r="H6318" s="45"/>
      <c r="I6318" s="61"/>
      <c r="J6318" s="44"/>
      <c r="K6318" s="44"/>
      <c r="L6318" s="44"/>
      <c r="M6318" s="46"/>
      <c r="N6318" s="6"/>
      <c r="O6318" s="52"/>
      <c r="P6318" s="52"/>
      <c r="Q6318" s="52"/>
      <c r="R6318" s="52"/>
      <c r="S6318" s="6" t="s">
        <v>104</v>
      </c>
      <c r="T6318" s="55">
        <f>U6318*1.4</f>
        <v>750.4</v>
      </c>
      <c r="U6318" s="295">
        <v>536</v>
      </c>
      <c r="V6318" s="57" t="s">
        <v>105</v>
      </c>
      <c r="W6318" s="58">
        <f t="shared" si="1283"/>
        <v>9772.5</v>
      </c>
      <c r="X6318" s="62">
        <v>7500</v>
      </c>
      <c r="Z6318" s="6" t="s">
        <v>33</v>
      </c>
      <c r="AA6318" s="55">
        <f t="shared" ref="AA6318:AA6319" si="1284">AB6318*1.318</f>
        <v>6853.6</v>
      </c>
      <c r="AB6318" s="56">
        <v>5200</v>
      </c>
    </row>
    <row r="6319" spans="2:54" ht="15" customHeight="1" x14ac:dyDescent="0.2">
      <c r="B6319" s="45"/>
      <c r="C6319" s="53" t="s">
        <v>106</v>
      </c>
      <c r="D6319" s="15">
        <f>H6308</f>
        <v>0</v>
      </c>
      <c r="E6319" s="54">
        <f>T6321*D6319</f>
        <v>0</v>
      </c>
      <c r="F6319" s="34">
        <f>U6321*D6319</f>
        <v>0</v>
      </c>
      <c r="G6319" s="45"/>
      <c r="H6319" s="45"/>
      <c r="I6319" s="45"/>
      <c r="J6319" s="44"/>
      <c r="K6319" s="44"/>
      <c r="L6319" s="44"/>
      <c r="M6319" s="46"/>
      <c r="N6319" s="6" t="s">
        <v>107</v>
      </c>
      <c r="O6319" s="52"/>
      <c r="P6319" s="52"/>
      <c r="Q6319" s="52"/>
      <c r="R6319" s="52"/>
      <c r="S6319" s="6" t="s">
        <v>108</v>
      </c>
      <c r="T6319" s="55">
        <f>U6319*1.4</f>
        <v>750.4</v>
      </c>
      <c r="U6319" s="295">
        <v>536</v>
      </c>
      <c r="V6319" s="6" t="s">
        <v>109</v>
      </c>
      <c r="W6319" s="58">
        <f t="shared" si="1283"/>
        <v>4560.5</v>
      </c>
      <c r="X6319" s="59">
        <v>3500</v>
      </c>
      <c r="Z6319" s="6" t="s">
        <v>32</v>
      </c>
      <c r="AA6319" s="55">
        <f t="shared" si="1284"/>
        <v>6853.6</v>
      </c>
      <c r="AB6319" s="56">
        <v>5200</v>
      </c>
    </row>
    <row r="6320" spans="2:54" ht="15" customHeight="1" x14ac:dyDescent="0.2">
      <c r="B6320" s="45"/>
      <c r="C6320" s="53" t="s">
        <v>7</v>
      </c>
      <c r="D6320" s="15">
        <f>I6308</f>
        <v>4</v>
      </c>
      <c r="E6320" s="54">
        <f>T6323*D6320</f>
        <v>5608.8</v>
      </c>
      <c r="F6320" s="34">
        <f>U6323*D6320</f>
        <v>3936</v>
      </c>
      <c r="G6320" s="45"/>
      <c r="H6320" s="45"/>
      <c r="I6320" s="45"/>
      <c r="J6320" s="44"/>
      <c r="K6320" s="44"/>
      <c r="L6320" s="44"/>
      <c r="M6320" s="46"/>
      <c r="N6320" s="6" t="s">
        <v>110</v>
      </c>
      <c r="O6320" s="55">
        <f>Q6320*1.42</f>
        <v>1704</v>
      </c>
      <c r="P6320" s="52"/>
      <c r="Q6320" s="63">
        <v>1200</v>
      </c>
      <c r="R6320" s="52"/>
      <c r="S6320" s="6" t="s">
        <v>111</v>
      </c>
      <c r="T6320" s="55">
        <f>U6320*1.5</f>
        <v>1060.5</v>
      </c>
      <c r="U6320" s="295">
        <v>707</v>
      </c>
      <c r="V6320" s="57" t="s">
        <v>112</v>
      </c>
      <c r="W6320" s="58">
        <f t="shared" si="1283"/>
        <v>2410.5499999999997</v>
      </c>
      <c r="X6320" s="62">
        <v>1850</v>
      </c>
      <c r="Z6320" s="6" t="s">
        <v>42</v>
      </c>
      <c r="AA6320" s="55">
        <f t="shared" ref="AA6320:AA6325" si="1285">AB6320*1.32</f>
        <v>7260</v>
      </c>
      <c r="AB6320" s="56">
        <v>5500</v>
      </c>
    </row>
    <row r="6321" spans="2:28" ht="15" customHeight="1" x14ac:dyDescent="0.2">
      <c r="B6321" s="45"/>
      <c r="C6321" s="53" t="s">
        <v>8</v>
      </c>
      <c r="D6321" s="15">
        <f>J6308</f>
        <v>0</v>
      </c>
      <c r="E6321" s="54">
        <f>T6322*D6321</f>
        <v>0</v>
      </c>
      <c r="F6321" s="34">
        <f>U6322*D6321</f>
        <v>0</v>
      </c>
      <c r="G6321" s="45"/>
      <c r="H6321" s="45"/>
      <c r="I6321" s="45"/>
      <c r="J6321" s="44"/>
      <c r="K6321" s="44"/>
      <c r="L6321" s="44"/>
      <c r="M6321" s="46"/>
      <c r="N6321" s="6" t="s">
        <v>27</v>
      </c>
      <c r="O6321" s="55">
        <f>Q6321*1.411</f>
        <v>1693.2</v>
      </c>
      <c r="P6321" s="52"/>
      <c r="Q6321" s="64">
        <v>1200</v>
      </c>
      <c r="R6321" s="65"/>
      <c r="S6321" s="6" t="s">
        <v>113</v>
      </c>
      <c r="T6321" s="55">
        <f>U6321*1.5</f>
        <v>1060.5</v>
      </c>
      <c r="U6321" s="295">
        <v>707</v>
      </c>
      <c r="V6321" s="57" t="s">
        <v>114</v>
      </c>
      <c r="W6321" s="58">
        <f t="shared" si="1283"/>
        <v>1209.184</v>
      </c>
      <c r="X6321" s="59">
        <v>928</v>
      </c>
      <c r="Z6321" s="6" t="s">
        <v>115</v>
      </c>
      <c r="AA6321" s="55">
        <f t="shared" si="1285"/>
        <v>7260</v>
      </c>
      <c r="AB6321" s="56">
        <v>5500</v>
      </c>
    </row>
    <row r="6322" spans="2:28" ht="15" customHeight="1" x14ac:dyDescent="0.2">
      <c r="B6322" s="45"/>
      <c r="C6322" s="53" t="s">
        <v>116</v>
      </c>
      <c r="D6322" s="15">
        <f>K6308</f>
        <v>0</v>
      </c>
      <c r="E6322" s="54">
        <f t="shared" ref="E6322:E6323" si="1286">T6327*D6322</f>
        <v>0</v>
      </c>
      <c r="F6322" s="34">
        <f t="shared" ref="F6322" si="1287">E6385*D6322</f>
        <v>0</v>
      </c>
      <c r="G6322" s="45"/>
      <c r="H6322" s="45"/>
      <c r="I6322" s="45"/>
      <c r="J6322" s="44"/>
      <c r="K6322" s="44"/>
      <c r="L6322" s="44"/>
      <c r="M6322" s="46"/>
      <c r="N6322" s="6" t="s">
        <v>28</v>
      </c>
      <c r="O6322" s="55">
        <f t="shared" ref="O6322:O6326" si="1288">Q6322*1.4</f>
        <v>1260</v>
      </c>
      <c r="P6322" s="52"/>
      <c r="Q6322" s="64">
        <v>900</v>
      </c>
      <c r="R6322" s="65"/>
      <c r="S6322" s="6" t="s">
        <v>117</v>
      </c>
      <c r="T6322" s="55">
        <f>U6322*1.3</f>
        <v>1921.4</v>
      </c>
      <c r="U6322" s="296">
        <v>1478</v>
      </c>
      <c r="V6322" s="66" t="s">
        <v>118</v>
      </c>
      <c r="W6322" s="58">
        <f t="shared" si="1283"/>
        <v>1395.5129999999999</v>
      </c>
      <c r="X6322" s="62">
        <v>1071</v>
      </c>
      <c r="Z6322" s="6" t="s">
        <v>119</v>
      </c>
      <c r="AA6322" s="55">
        <f>AB6322*1.318</f>
        <v>6853.6</v>
      </c>
      <c r="AB6322" s="56">
        <v>5200</v>
      </c>
    </row>
    <row r="6323" spans="2:28" ht="15" customHeight="1" x14ac:dyDescent="0.2">
      <c r="B6323" s="45"/>
      <c r="C6323" s="53" t="s">
        <v>10</v>
      </c>
      <c r="D6323" s="15">
        <f>L6308</f>
        <v>5</v>
      </c>
      <c r="E6323" s="54">
        <f t="shared" si="1286"/>
        <v>19764</v>
      </c>
      <c r="F6323" s="34">
        <f>U6328*D6323</f>
        <v>13725</v>
      </c>
      <c r="G6323" s="45"/>
      <c r="H6323" s="45"/>
      <c r="I6323" s="45"/>
      <c r="J6323" s="44"/>
      <c r="K6323" s="44"/>
      <c r="L6323" s="44"/>
      <c r="M6323" s="46"/>
      <c r="N6323" s="6" t="s">
        <v>120</v>
      </c>
      <c r="O6323" s="55">
        <f t="shared" si="1288"/>
        <v>1889.9999999999998</v>
      </c>
      <c r="P6323" s="52"/>
      <c r="Q6323" s="67">
        <v>1350</v>
      </c>
      <c r="R6323" s="65"/>
      <c r="S6323" s="6" t="s">
        <v>121</v>
      </c>
      <c r="T6323" s="55">
        <f>U6323*1.425</f>
        <v>1402.2</v>
      </c>
      <c r="U6323" s="295">
        <v>984</v>
      </c>
      <c r="V6323" s="6" t="s">
        <v>122</v>
      </c>
      <c r="W6323" s="58">
        <f t="shared" si="1283"/>
        <v>8404.35</v>
      </c>
      <c r="X6323" s="59">
        <v>6450</v>
      </c>
      <c r="Z6323" s="6" t="s">
        <v>123</v>
      </c>
      <c r="AA6323" s="55">
        <f t="shared" si="1285"/>
        <v>10560</v>
      </c>
      <c r="AB6323" s="56">
        <v>8000</v>
      </c>
    </row>
    <row r="6324" spans="2:28" ht="15" customHeight="1" thickBot="1" x14ac:dyDescent="0.25">
      <c r="B6324" s="45"/>
      <c r="C6324" s="53" t="s">
        <v>124</v>
      </c>
      <c r="D6324" s="15">
        <f>M6308</f>
        <v>3</v>
      </c>
      <c r="E6324" s="54">
        <f>T6324*D6324</f>
        <v>3622.26</v>
      </c>
      <c r="F6324" s="34">
        <f>U6324*D6324</f>
        <v>2481</v>
      </c>
      <c r="G6324" s="68" t="s">
        <v>92</v>
      </c>
      <c r="H6324" s="69"/>
      <c r="I6324" s="45"/>
      <c r="J6324" s="44"/>
      <c r="K6324" s="44"/>
      <c r="L6324" s="44"/>
      <c r="M6324" s="46"/>
      <c r="N6324" s="6" t="s">
        <v>125</v>
      </c>
      <c r="O6324" s="55">
        <f t="shared" si="1288"/>
        <v>1889.9999999999998</v>
      </c>
      <c r="P6324" s="52"/>
      <c r="Q6324" s="67">
        <v>1350</v>
      </c>
      <c r="R6324" s="65"/>
      <c r="S6324" s="6" t="s">
        <v>126</v>
      </c>
      <c r="T6324" s="55">
        <f>U6324*1.46</f>
        <v>1207.42</v>
      </c>
      <c r="U6324" s="295">
        <v>827</v>
      </c>
      <c r="V6324" s="6" t="s">
        <v>127</v>
      </c>
      <c r="W6324" s="58">
        <f t="shared" si="1283"/>
        <v>0</v>
      </c>
      <c r="X6324" s="70"/>
      <c r="Z6324" s="6" t="s">
        <v>128</v>
      </c>
      <c r="AA6324" s="55">
        <f t="shared" si="1285"/>
        <v>10560</v>
      </c>
      <c r="AB6324" s="56">
        <v>8000</v>
      </c>
    </row>
    <row r="6325" spans="2:28" ht="15" customHeight="1" thickTop="1" x14ac:dyDescent="0.2">
      <c r="B6325" s="45"/>
      <c r="C6325" s="53" t="s">
        <v>129</v>
      </c>
      <c r="D6325" s="15">
        <f>N6308</f>
        <v>0</v>
      </c>
      <c r="E6325" s="54">
        <f t="shared" ref="E6325:E6326" si="1289">T6329*D6325</f>
        <v>0</v>
      </c>
      <c r="F6325" s="34">
        <f t="shared" ref="F6325:F6326" si="1290">E6387*D6325</f>
        <v>0</v>
      </c>
      <c r="G6325" s="68" t="s">
        <v>130</v>
      </c>
      <c r="H6325" s="71">
        <f>E6369*0.33</f>
        <v>75921.502800000002</v>
      </c>
      <c r="I6325" s="45"/>
      <c r="J6325" s="44"/>
      <c r="K6325" s="44"/>
      <c r="L6325" s="44"/>
      <c r="M6325" s="46"/>
      <c r="N6325" s="6" t="s">
        <v>131</v>
      </c>
      <c r="O6325" s="55">
        <f t="shared" si="1288"/>
        <v>700</v>
      </c>
      <c r="P6325" s="52"/>
      <c r="Q6325" s="67">
        <v>500</v>
      </c>
      <c r="R6325" s="65"/>
      <c r="S6325" s="6"/>
      <c r="T6325" s="55"/>
      <c r="U6325" s="297"/>
      <c r="V6325" s="57" t="s">
        <v>132</v>
      </c>
      <c r="W6325" s="58">
        <f t="shared" si="1283"/>
        <v>9218.7250000000004</v>
      </c>
      <c r="X6325" s="70">
        <v>7075</v>
      </c>
      <c r="Z6325" s="6" t="s">
        <v>133</v>
      </c>
      <c r="AA6325" s="55">
        <f t="shared" si="1285"/>
        <v>7260</v>
      </c>
      <c r="AB6325" s="56">
        <v>5500</v>
      </c>
    </row>
    <row r="6326" spans="2:28" ht="15" customHeight="1" x14ac:dyDescent="0.2">
      <c r="B6326" s="45"/>
      <c r="C6326" s="53" t="s">
        <v>134</v>
      </c>
      <c r="D6326" s="15">
        <f>O6308</f>
        <v>0</v>
      </c>
      <c r="E6326" s="54">
        <f t="shared" si="1289"/>
        <v>0</v>
      </c>
      <c r="F6326" s="34">
        <f t="shared" si="1290"/>
        <v>0</v>
      </c>
      <c r="G6326" s="68" t="s">
        <v>135</v>
      </c>
      <c r="H6326" s="72">
        <f>E6369-G6369</f>
        <v>230065.15999999997</v>
      </c>
      <c r="I6326" s="45"/>
      <c r="J6326" s="44"/>
      <c r="K6326" s="44"/>
      <c r="L6326" s="44"/>
      <c r="M6326" s="46"/>
      <c r="N6326" s="6" t="s">
        <v>136</v>
      </c>
      <c r="O6326" s="55">
        <f t="shared" si="1288"/>
        <v>1400</v>
      </c>
      <c r="P6326" s="52"/>
      <c r="Q6326" s="67">
        <v>1000</v>
      </c>
      <c r="R6326" s="65"/>
      <c r="S6326" s="6"/>
      <c r="T6326" s="55"/>
      <c r="U6326" s="297"/>
      <c r="V6326" s="57" t="s">
        <v>137</v>
      </c>
      <c r="W6326" s="58">
        <f t="shared" si="1283"/>
        <v>7166.5</v>
      </c>
      <c r="X6326" s="73">
        <v>5500</v>
      </c>
      <c r="Z6326" s="6" t="s">
        <v>39</v>
      </c>
      <c r="AA6326" s="55">
        <f>AB6326*1.321</f>
        <v>8454.4</v>
      </c>
      <c r="AB6326" s="56">
        <v>6400</v>
      </c>
    </row>
    <row r="6327" spans="2:28" ht="15" customHeight="1" x14ac:dyDescent="0.35">
      <c r="B6327" s="45"/>
      <c r="C6327" s="53" t="s">
        <v>138</v>
      </c>
      <c r="D6327" s="15">
        <f>Q6308</f>
        <v>0</v>
      </c>
      <c r="E6327" s="54">
        <f>T6332*D6327</f>
        <v>0</v>
      </c>
      <c r="F6327" s="34">
        <f>E6390*D6327</f>
        <v>0</v>
      </c>
      <c r="G6327" s="68" t="s">
        <v>139</v>
      </c>
      <c r="H6327" s="74">
        <f>E6369-F6369</f>
        <v>69793.159999999974</v>
      </c>
      <c r="I6327" s="45"/>
      <c r="J6327" s="44"/>
      <c r="K6327" s="44"/>
      <c r="L6327" s="44"/>
      <c r="M6327" s="46"/>
      <c r="N6327" s="6" t="s">
        <v>140</v>
      </c>
      <c r="O6327" s="55"/>
      <c r="P6327" s="52"/>
      <c r="Q6327" s="67"/>
      <c r="R6327" s="65"/>
      <c r="S6327" s="6" t="s">
        <v>141</v>
      </c>
      <c r="T6327" s="55">
        <v>1850.8</v>
      </c>
      <c r="U6327" s="295">
        <v>1322</v>
      </c>
      <c r="V6327" s="57" t="s">
        <v>142</v>
      </c>
      <c r="W6327" s="58">
        <f t="shared" si="1283"/>
        <v>9218.7250000000004</v>
      </c>
      <c r="X6327" s="73">
        <v>7075</v>
      </c>
      <c r="Z6327" s="6" t="s">
        <v>143</v>
      </c>
      <c r="AA6327" s="55">
        <f>AB6327*1.32</f>
        <v>3564</v>
      </c>
      <c r="AB6327" s="56">
        <v>2700</v>
      </c>
    </row>
    <row r="6328" spans="2:28" ht="15" customHeight="1" x14ac:dyDescent="0.2">
      <c r="B6328" s="45"/>
      <c r="C6328" s="53" t="s">
        <v>14</v>
      </c>
      <c r="D6328" s="15">
        <f>P6308</f>
        <v>0</v>
      </c>
      <c r="E6328" s="54">
        <f>T6331*D6328</f>
        <v>0</v>
      </c>
      <c r="F6328" s="34">
        <f>E6389*D6328</f>
        <v>0</v>
      </c>
      <c r="G6328" s="61"/>
      <c r="H6328" s="61"/>
      <c r="I6328" s="45"/>
      <c r="J6328" s="44"/>
      <c r="K6328" s="44"/>
      <c r="L6328" s="44"/>
      <c r="M6328" s="46"/>
      <c r="N6328" s="6"/>
      <c r="O6328" s="55"/>
      <c r="P6328" s="52"/>
      <c r="Q6328" s="67"/>
      <c r="R6328" s="65"/>
      <c r="S6328" s="6" t="s">
        <v>144</v>
      </c>
      <c r="T6328" s="55">
        <f>U6328*1.44</f>
        <v>3952.7999999999997</v>
      </c>
      <c r="U6328" s="295">
        <v>2745</v>
      </c>
      <c r="V6328" s="57" t="s">
        <v>145</v>
      </c>
      <c r="W6328" s="58">
        <f t="shared" si="1283"/>
        <v>9218.7250000000004</v>
      </c>
      <c r="X6328" s="73">
        <v>7075</v>
      </c>
      <c r="AB6328" s="46"/>
    </row>
    <row r="6329" spans="2:28" ht="15" customHeight="1" x14ac:dyDescent="0.2">
      <c r="B6329" s="45"/>
      <c r="C6329" s="53" t="s">
        <v>16</v>
      </c>
      <c r="D6329" s="15">
        <f>R6308</f>
        <v>0</v>
      </c>
      <c r="E6329" s="54">
        <f>T6334*D6329</f>
        <v>0</v>
      </c>
      <c r="F6329" s="34"/>
      <c r="G6329" s="61"/>
      <c r="H6329" s="61"/>
      <c r="I6329" s="45"/>
      <c r="J6329" s="44"/>
      <c r="K6329" s="44"/>
      <c r="L6329" s="44"/>
      <c r="M6329" s="46"/>
      <c r="N6329" s="6" t="s">
        <v>146</v>
      </c>
      <c r="O6329" s="55">
        <f>Q6329*1.46</f>
        <v>7008</v>
      </c>
      <c r="P6329" s="52"/>
      <c r="Q6329" s="67">
        <v>4800</v>
      </c>
      <c r="R6329" s="65"/>
      <c r="S6329" s="6" t="s">
        <v>147</v>
      </c>
      <c r="T6329" s="55">
        <v>6101.2</v>
      </c>
      <c r="U6329" s="295">
        <v>4380</v>
      </c>
      <c r="V6329" s="46"/>
      <c r="W6329" s="46"/>
      <c r="X6329" s="46"/>
      <c r="Y6329" s="46"/>
      <c r="Z6329" s="46"/>
      <c r="AA6329" s="46"/>
    </row>
    <row r="6330" spans="2:28" ht="15" customHeight="1" x14ac:dyDescent="0.2">
      <c r="B6330" s="45"/>
      <c r="C6330" s="320" t="s">
        <v>148</v>
      </c>
      <c r="D6330" s="33"/>
      <c r="E6330" s="75">
        <f t="shared" ref="E6330:F6330" si="1291">SUM(E6316:E6329)</f>
        <v>93238.26</v>
      </c>
      <c r="F6330" s="75">
        <f t="shared" si="1291"/>
        <v>65222</v>
      </c>
      <c r="G6330" s="75"/>
      <c r="H6330" s="33"/>
      <c r="I6330" s="45"/>
      <c r="J6330" s="44"/>
      <c r="K6330" s="44"/>
      <c r="L6330" s="44"/>
      <c r="M6330" s="46"/>
      <c r="N6330" s="6" t="s">
        <v>149</v>
      </c>
      <c r="O6330" s="55">
        <f t="shared" ref="O6330" si="1292">Q6330*1.4</f>
        <v>3360</v>
      </c>
      <c r="P6330" s="52"/>
      <c r="Q6330" s="67">
        <v>2400</v>
      </c>
      <c r="R6330" s="65"/>
      <c r="S6330" s="6" t="s">
        <v>150</v>
      </c>
      <c r="T6330" s="55">
        <f>U6330*1.444</f>
        <v>7797.5999999999995</v>
      </c>
      <c r="U6330" s="295">
        <v>5400</v>
      </c>
      <c r="V6330" s="46"/>
      <c r="W6330" s="46"/>
      <c r="X6330" s="46"/>
      <c r="Y6330" s="46"/>
      <c r="Z6330" s="46"/>
      <c r="AA6330" s="46"/>
      <c r="AB6330" s="46"/>
    </row>
    <row r="6331" spans="2:28" ht="15" customHeight="1" x14ac:dyDescent="0.2">
      <c r="B6331" s="45"/>
      <c r="C6331" s="317" t="s">
        <v>24</v>
      </c>
      <c r="D6331" s="319">
        <f>Z6308</f>
        <v>0</v>
      </c>
      <c r="E6331" s="54">
        <f t="shared" ref="E6331:E6333" si="1293">W6320*D6331</f>
        <v>0</v>
      </c>
      <c r="F6331" s="34">
        <f t="shared" ref="F6331:F6333" si="1294">X6320*D6331</f>
        <v>0</v>
      </c>
      <c r="G6331" s="45"/>
      <c r="H6331" s="45"/>
      <c r="I6331" s="45"/>
      <c r="J6331" s="44"/>
      <c r="K6331" s="44"/>
      <c r="L6331" s="44"/>
      <c r="M6331" s="46"/>
      <c r="N6331" s="6" t="s">
        <v>151</v>
      </c>
      <c r="O6331" s="55">
        <f>Q6331*1.46</f>
        <v>7008</v>
      </c>
      <c r="P6331" s="52"/>
      <c r="Q6331" s="67">
        <v>4800</v>
      </c>
      <c r="R6331" s="65"/>
      <c r="S6331" s="6" t="s">
        <v>152</v>
      </c>
      <c r="T6331" s="55">
        <f>U6331*1.444</f>
        <v>7799.0439999999999</v>
      </c>
      <c r="U6331" s="295">
        <v>5401</v>
      </c>
      <c r="V6331" s="46"/>
      <c r="W6331" s="46"/>
      <c r="X6331" s="46"/>
      <c r="Y6331" s="46"/>
      <c r="Z6331" s="46"/>
      <c r="AA6331" s="46"/>
      <c r="AB6331" s="46"/>
    </row>
    <row r="6332" spans="2:28" ht="15" customHeight="1" x14ac:dyDescent="0.2">
      <c r="B6332" s="45"/>
      <c r="C6332" s="317" t="s">
        <v>153</v>
      </c>
      <c r="D6332" s="319">
        <f>AA6308</f>
        <v>0</v>
      </c>
      <c r="E6332" s="54">
        <f t="shared" si="1293"/>
        <v>0</v>
      </c>
      <c r="F6332" s="34">
        <f t="shared" si="1294"/>
        <v>0</v>
      </c>
      <c r="G6332" s="45"/>
      <c r="H6332" s="45"/>
      <c r="I6332" s="45"/>
      <c r="J6332" s="44"/>
      <c r="K6332" s="44"/>
      <c r="L6332" s="44"/>
      <c r="M6332" s="46"/>
      <c r="N6332" s="6" t="s">
        <v>154</v>
      </c>
      <c r="O6332" s="55">
        <f t="shared" ref="O6332:O6333" si="1295">Q6332*1.4</f>
        <v>5250</v>
      </c>
      <c r="P6332" s="52"/>
      <c r="Q6332" s="67">
        <v>3750</v>
      </c>
      <c r="R6332" s="65"/>
      <c r="S6332" s="6" t="s">
        <v>155</v>
      </c>
      <c r="T6332" s="55">
        <f>U6332*1.45</f>
        <v>10701</v>
      </c>
      <c r="U6332" s="295">
        <v>7380</v>
      </c>
      <c r="V6332" s="46"/>
      <c r="W6332" s="46"/>
      <c r="X6332" s="46"/>
      <c r="Y6332" s="46"/>
      <c r="Z6332" s="46"/>
      <c r="AA6332" s="46"/>
      <c r="AB6332" s="46"/>
    </row>
    <row r="6333" spans="2:28" ht="15" customHeight="1" x14ac:dyDescent="0.2">
      <c r="B6333" s="45"/>
      <c r="C6333" s="317" t="s">
        <v>26</v>
      </c>
      <c r="D6333" s="319">
        <f>AB6308</f>
        <v>0</v>
      </c>
      <c r="E6333" s="54">
        <f t="shared" si="1293"/>
        <v>0</v>
      </c>
      <c r="F6333" s="34">
        <f t="shared" si="1294"/>
        <v>0</v>
      </c>
      <c r="G6333" s="45"/>
      <c r="H6333" s="45"/>
      <c r="I6333" s="45"/>
      <c r="J6333" s="44"/>
      <c r="K6333" s="44"/>
      <c r="L6333" s="44"/>
      <c r="M6333" s="46"/>
      <c r="N6333" s="6" t="s">
        <v>156</v>
      </c>
      <c r="O6333" s="55">
        <f>Q6333*1.4</f>
        <v>9800</v>
      </c>
      <c r="P6333" s="52"/>
      <c r="Q6333" s="67">
        <v>7000</v>
      </c>
      <c r="R6333" s="65"/>
      <c r="S6333" s="6" t="s">
        <v>157</v>
      </c>
      <c r="T6333" s="55">
        <v>8000</v>
      </c>
      <c r="U6333" s="295">
        <v>3600</v>
      </c>
      <c r="V6333" s="46"/>
      <c r="W6333" s="46"/>
      <c r="X6333" s="46"/>
      <c r="Y6333" s="46"/>
      <c r="Z6333" s="46"/>
      <c r="AA6333" s="46"/>
      <c r="AB6333" s="46"/>
    </row>
    <row r="6334" spans="2:28" ht="15" customHeight="1" x14ac:dyDescent="0.2">
      <c r="B6334" s="45"/>
      <c r="C6334" s="318" t="s">
        <v>158</v>
      </c>
      <c r="D6334" s="319">
        <f>S6308</f>
        <v>0</v>
      </c>
      <c r="E6334" s="54">
        <f>W6317*D6334</f>
        <v>0</v>
      </c>
      <c r="F6334" s="34">
        <f t="shared" ref="F6334:F6336" si="1296">K6383*D6334</f>
        <v>0</v>
      </c>
      <c r="G6334" s="45"/>
      <c r="H6334" s="45"/>
      <c r="I6334" s="45"/>
      <c r="J6334" s="44"/>
      <c r="K6334" s="44"/>
      <c r="L6334" s="44"/>
      <c r="M6334" s="46"/>
      <c r="N6334" s="6"/>
      <c r="O6334" s="55"/>
      <c r="P6334" s="52"/>
      <c r="Q6334" s="67"/>
      <c r="R6334" s="65"/>
      <c r="S6334" s="6" t="s">
        <v>16</v>
      </c>
      <c r="T6334" s="55">
        <v>1500</v>
      </c>
      <c r="U6334" s="298">
        <v>1300</v>
      </c>
      <c r="V6334" s="46"/>
      <c r="W6334" s="46"/>
      <c r="X6334" s="46"/>
      <c r="Y6334" s="46"/>
      <c r="Z6334" s="46"/>
      <c r="AA6334" s="46"/>
      <c r="AB6334" s="46"/>
    </row>
    <row r="6335" spans="2:28" ht="15" customHeight="1" x14ac:dyDescent="0.2">
      <c r="B6335" s="45"/>
      <c r="C6335" s="321" t="s">
        <v>159</v>
      </c>
      <c r="D6335" s="15">
        <f>U6308</f>
        <v>1</v>
      </c>
      <c r="E6335" s="54">
        <f t="shared" ref="E6335:E6336" si="1297">W6317*D6335</f>
        <v>9772.5</v>
      </c>
      <c r="F6335" s="34">
        <f t="shared" si="1296"/>
        <v>6450</v>
      </c>
      <c r="G6335" s="45"/>
      <c r="H6335" s="45"/>
      <c r="I6335" s="45"/>
      <c r="J6335" s="44"/>
      <c r="K6335" s="44"/>
      <c r="L6335" s="44"/>
      <c r="M6335" s="46"/>
      <c r="N6335" s="6" t="s">
        <v>160</v>
      </c>
      <c r="O6335" s="55"/>
      <c r="P6335" s="52"/>
      <c r="Q6335" s="67"/>
      <c r="R6335" s="65"/>
      <c r="S6335" s="46"/>
      <c r="T6335" s="46"/>
      <c r="U6335" s="46"/>
      <c r="V6335" s="46"/>
      <c r="W6335" s="46"/>
      <c r="X6335" s="46"/>
      <c r="Y6335" s="46"/>
      <c r="Z6335" s="46"/>
      <c r="AA6335" s="46"/>
      <c r="AB6335" s="46"/>
    </row>
    <row r="6336" spans="2:28" ht="15" customHeight="1" x14ac:dyDescent="0.2">
      <c r="B6336" s="45"/>
      <c r="C6336" s="79" t="s">
        <v>161</v>
      </c>
      <c r="D6336" s="80">
        <f>T6308</f>
        <v>0</v>
      </c>
      <c r="E6336" s="81">
        <f t="shared" si="1297"/>
        <v>0</v>
      </c>
      <c r="F6336" s="34">
        <f t="shared" si="1296"/>
        <v>0</v>
      </c>
      <c r="G6336" s="45"/>
      <c r="H6336" s="45"/>
      <c r="I6336" s="45"/>
      <c r="J6336" s="44"/>
      <c r="K6336" s="44"/>
      <c r="L6336" s="44"/>
      <c r="M6336" s="46"/>
      <c r="N6336" s="6"/>
      <c r="O6336" s="55"/>
      <c r="P6336" s="52"/>
      <c r="Q6336" s="67"/>
      <c r="R6336" s="65"/>
      <c r="S6336" s="46"/>
      <c r="T6336" s="46"/>
      <c r="U6336" s="46"/>
      <c r="V6336" s="46"/>
      <c r="W6336" s="46"/>
      <c r="X6336" s="46"/>
      <c r="Y6336" s="46"/>
      <c r="Z6336" s="46"/>
      <c r="AA6336" s="46"/>
      <c r="AB6336" s="46"/>
    </row>
    <row r="6337" spans="2:28" ht="15" customHeight="1" x14ac:dyDescent="0.2">
      <c r="B6337" s="45"/>
      <c r="C6337" s="78" t="s">
        <v>20</v>
      </c>
      <c r="D6337" s="15">
        <f>V6308</f>
        <v>0</v>
      </c>
      <c r="E6337" s="81">
        <f>W6326*D6337</f>
        <v>0</v>
      </c>
      <c r="F6337" s="34">
        <f>X6326*D6337</f>
        <v>0</v>
      </c>
      <c r="G6337" s="45"/>
      <c r="H6337" s="45"/>
      <c r="I6337" s="45"/>
      <c r="J6337" s="44"/>
      <c r="K6337" s="44"/>
      <c r="L6337" s="44"/>
      <c r="M6337" s="46"/>
      <c r="N6337" s="6" t="s">
        <v>162</v>
      </c>
      <c r="O6337" s="55">
        <f>Q6337*1.42</f>
        <v>1704</v>
      </c>
      <c r="P6337" s="52"/>
      <c r="Q6337" s="67">
        <v>1200</v>
      </c>
      <c r="R6337" s="65"/>
      <c r="S6337" s="46"/>
      <c r="T6337" s="46"/>
      <c r="U6337" s="46"/>
      <c r="V6337" s="46"/>
      <c r="W6337" s="46"/>
      <c r="X6337" s="46"/>
      <c r="Y6337" s="46"/>
      <c r="Z6337" s="46"/>
      <c r="AA6337" s="46"/>
      <c r="AB6337" s="46"/>
    </row>
    <row r="6338" spans="2:28" ht="15" customHeight="1" x14ac:dyDescent="0.2">
      <c r="B6338" s="45"/>
      <c r="C6338" s="78" t="s">
        <v>163</v>
      </c>
      <c r="D6338" s="15">
        <f>W6308</f>
        <v>0</v>
      </c>
      <c r="E6338" s="81">
        <f t="shared" ref="E6338:E6339" si="1298">W6320*D6338</f>
        <v>0</v>
      </c>
      <c r="F6338" s="34">
        <f>X6325*D6338</f>
        <v>0</v>
      </c>
      <c r="G6338" s="45"/>
      <c r="H6338" s="45"/>
      <c r="I6338" s="45"/>
      <c r="J6338" s="44"/>
      <c r="K6338" s="44"/>
      <c r="L6338" s="44"/>
      <c r="M6338" s="46"/>
      <c r="N6338" s="6" t="s">
        <v>164</v>
      </c>
      <c r="O6338" s="55">
        <f t="shared" ref="O6338:O6339" si="1299">Q6338*1.42</f>
        <v>1704</v>
      </c>
      <c r="P6338" s="52"/>
      <c r="Q6338" s="67">
        <v>1200</v>
      </c>
      <c r="R6338" s="65"/>
      <c r="S6338" s="46"/>
      <c r="T6338" s="46"/>
      <c r="U6338" s="46"/>
      <c r="V6338" s="46"/>
      <c r="W6338" s="46"/>
      <c r="X6338" s="46"/>
      <c r="Y6338" s="46"/>
      <c r="Z6338" s="46"/>
      <c r="AA6338" s="46"/>
      <c r="AB6338" s="46"/>
    </row>
    <row r="6339" spans="2:28" ht="15" customHeight="1" x14ac:dyDescent="0.2">
      <c r="B6339" s="45"/>
      <c r="C6339" s="78" t="s">
        <v>165</v>
      </c>
      <c r="D6339" s="15">
        <f>X6308</f>
        <v>0</v>
      </c>
      <c r="E6339" s="81">
        <f t="shared" si="1298"/>
        <v>0</v>
      </c>
      <c r="F6339" s="34">
        <f>K6388*D6339</f>
        <v>0</v>
      </c>
      <c r="G6339" s="45"/>
      <c r="H6339" s="45"/>
      <c r="I6339" s="45"/>
      <c r="J6339" s="44"/>
      <c r="K6339" s="44"/>
      <c r="L6339" s="44"/>
      <c r="M6339" s="46"/>
      <c r="N6339" s="6" t="s">
        <v>166</v>
      </c>
      <c r="O6339" s="55">
        <f t="shared" si="1299"/>
        <v>1704</v>
      </c>
      <c r="P6339" s="52"/>
      <c r="Q6339" s="67">
        <v>1200</v>
      </c>
      <c r="R6339" s="65"/>
      <c r="S6339" s="46"/>
      <c r="T6339" s="46"/>
      <c r="U6339" s="46"/>
      <c r="V6339" s="46"/>
      <c r="W6339" s="46"/>
      <c r="X6339" s="46"/>
      <c r="Y6339" s="46"/>
      <c r="Z6339" s="46"/>
      <c r="AA6339" s="46"/>
      <c r="AB6339" s="46"/>
    </row>
    <row r="6340" spans="2:28" ht="15" customHeight="1" x14ac:dyDescent="0.2">
      <c r="B6340" s="45"/>
      <c r="C6340" s="53" t="s">
        <v>23</v>
      </c>
      <c r="D6340" s="15">
        <f>Y6308</f>
        <v>0</v>
      </c>
      <c r="E6340" s="81">
        <f>W6318*D6340</f>
        <v>0</v>
      </c>
      <c r="F6340" s="34">
        <f>X6318*D6340</f>
        <v>0</v>
      </c>
      <c r="G6340" s="45"/>
      <c r="H6340" s="45"/>
      <c r="I6340" s="45"/>
      <c r="J6340" s="44"/>
      <c r="K6340" s="44"/>
      <c r="L6340" s="44"/>
      <c r="M6340" s="46"/>
      <c r="N6340" s="6" t="s">
        <v>167</v>
      </c>
      <c r="O6340" s="55">
        <f>Q6340*1.39</f>
        <v>1251</v>
      </c>
      <c r="P6340" s="52"/>
      <c r="Q6340" s="67">
        <v>900</v>
      </c>
      <c r="R6340" s="65"/>
      <c r="S6340" s="46"/>
      <c r="T6340" s="46"/>
      <c r="U6340" s="46"/>
      <c r="V6340" s="46"/>
      <c r="W6340" s="46"/>
      <c r="X6340" s="46"/>
      <c r="Y6340" s="46"/>
      <c r="Z6340" s="46"/>
      <c r="AA6340" s="46"/>
      <c r="AB6340" s="46"/>
    </row>
    <row r="6341" spans="2:28" ht="15" customHeight="1" x14ac:dyDescent="0.2">
      <c r="B6341" s="45"/>
      <c r="C6341" s="49" t="s">
        <v>95</v>
      </c>
      <c r="D6341" s="33"/>
      <c r="E6341" s="75">
        <f t="shared" ref="E6341:F6341" si="1300">SUM(E6331:E6340)</f>
        <v>9772.5</v>
      </c>
      <c r="F6341" s="82">
        <f t="shared" si="1300"/>
        <v>6450</v>
      </c>
      <c r="G6341" s="45"/>
      <c r="H6341" s="45"/>
      <c r="I6341" s="45"/>
      <c r="J6341" s="44"/>
      <c r="K6341" s="44"/>
      <c r="L6341" s="44"/>
      <c r="M6341" s="46"/>
      <c r="N6341" s="6" t="s">
        <v>168</v>
      </c>
      <c r="O6341" s="55">
        <f>Q6341*1.42</f>
        <v>852</v>
      </c>
      <c r="P6341" s="52"/>
      <c r="Q6341" s="67">
        <v>600</v>
      </c>
      <c r="R6341" s="65"/>
      <c r="S6341" s="46"/>
      <c r="T6341" s="46"/>
      <c r="U6341" s="46"/>
      <c r="V6341" s="46"/>
      <c r="W6341" s="46"/>
      <c r="X6341" s="46"/>
      <c r="Y6341" s="46"/>
      <c r="Z6341" s="46"/>
      <c r="AA6341" s="46"/>
      <c r="AB6341" s="46"/>
    </row>
    <row r="6342" spans="2:28" ht="15" customHeight="1" x14ac:dyDescent="0.2">
      <c r="B6342" s="45"/>
      <c r="C6342" s="53" t="s">
        <v>36</v>
      </c>
      <c r="D6342" s="15">
        <f>AM6308</f>
        <v>0</v>
      </c>
      <c r="E6342" s="83">
        <f>O6337*D6342</f>
        <v>0</v>
      </c>
      <c r="F6342" s="34">
        <f>Q6337*D6342</f>
        <v>0</v>
      </c>
      <c r="G6342" s="45"/>
      <c r="H6342" s="45"/>
      <c r="I6342" s="45"/>
      <c r="J6342" s="44"/>
      <c r="K6342" s="44"/>
      <c r="L6342" s="44"/>
      <c r="M6342" s="46"/>
      <c r="N6342" s="46"/>
      <c r="O6342" s="46"/>
      <c r="P6342" s="46"/>
      <c r="Q6342" s="46"/>
      <c r="R6342" s="46"/>
      <c r="S6342" s="46"/>
      <c r="T6342" s="46"/>
      <c r="U6342" s="46"/>
      <c r="V6342" s="46"/>
      <c r="W6342" s="46"/>
      <c r="X6342" s="46"/>
      <c r="Y6342" s="46"/>
      <c r="Z6342" s="46"/>
      <c r="AA6342" s="46"/>
      <c r="AB6342" s="46"/>
    </row>
    <row r="6343" spans="2:28" ht="15" customHeight="1" x14ac:dyDescent="0.2">
      <c r="B6343" s="45"/>
      <c r="C6343" s="53" t="s">
        <v>35</v>
      </c>
      <c r="D6343" s="15">
        <f>AL6308</f>
        <v>0</v>
      </c>
      <c r="E6343" s="83">
        <f t="shared" ref="E6343:E6345" si="1301">O6339*D6343</f>
        <v>0</v>
      </c>
      <c r="F6343" s="34">
        <f t="shared" ref="F6343:F6345" si="1302">Q6339*D6343</f>
        <v>0</v>
      </c>
      <c r="G6343" s="45"/>
      <c r="H6343" s="45"/>
      <c r="I6343" s="45"/>
      <c r="M6343" s="24"/>
      <c r="N6343" s="24"/>
      <c r="O6343" s="24"/>
      <c r="P6343" s="24"/>
      <c r="Q6343" s="24"/>
      <c r="R6343" s="24"/>
    </row>
    <row r="6344" spans="2:28" ht="15" customHeight="1" x14ac:dyDescent="0.2">
      <c r="B6344" s="45"/>
      <c r="C6344" s="84" t="s">
        <v>169</v>
      </c>
      <c r="D6344" s="15">
        <f>AN6308</f>
        <v>0</v>
      </c>
      <c r="E6344" s="83">
        <f t="shared" si="1301"/>
        <v>0</v>
      </c>
      <c r="F6344" s="34">
        <f t="shared" si="1302"/>
        <v>0</v>
      </c>
      <c r="G6344" s="85"/>
      <c r="H6344" s="45"/>
      <c r="I6344" s="45"/>
      <c r="M6344" s="24"/>
      <c r="N6344" s="24"/>
      <c r="O6344" s="24"/>
      <c r="P6344" s="24"/>
      <c r="Q6344" s="24"/>
      <c r="R6344" s="24"/>
    </row>
    <row r="6345" spans="2:28" ht="15" customHeight="1" x14ac:dyDescent="0.2">
      <c r="B6345" s="45"/>
      <c r="C6345" s="84" t="s">
        <v>38</v>
      </c>
      <c r="D6345" s="15">
        <f>AO6308</f>
        <v>0</v>
      </c>
      <c r="E6345" s="83">
        <f t="shared" si="1301"/>
        <v>0</v>
      </c>
      <c r="F6345" s="34">
        <f t="shared" si="1302"/>
        <v>0</v>
      </c>
      <c r="G6345" s="45"/>
      <c r="H6345" s="45"/>
      <c r="I6345" s="45"/>
      <c r="M6345" s="24"/>
      <c r="N6345" s="24"/>
      <c r="O6345" s="24"/>
      <c r="P6345" s="24"/>
      <c r="Q6345" s="24"/>
      <c r="R6345" s="24"/>
    </row>
    <row r="6346" spans="2:28" ht="15" customHeight="1" x14ac:dyDescent="0.2">
      <c r="B6346" s="45"/>
      <c r="C6346" s="84" t="s">
        <v>170</v>
      </c>
      <c r="D6346" s="15">
        <f>AP6308</f>
        <v>0</v>
      </c>
      <c r="E6346" s="83">
        <f>O6338*D6346</f>
        <v>0</v>
      </c>
      <c r="F6346" s="34">
        <f>Q6338*D6346</f>
        <v>0</v>
      </c>
      <c r="G6346" s="45"/>
      <c r="H6346" s="45"/>
      <c r="I6346" s="45"/>
      <c r="M6346" s="24"/>
      <c r="N6346" s="24"/>
      <c r="O6346" s="24"/>
      <c r="P6346" s="24"/>
      <c r="Q6346" s="24"/>
      <c r="R6346" s="24"/>
    </row>
    <row r="6347" spans="2:28" ht="15" customHeight="1" x14ac:dyDescent="0.2">
      <c r="B6347" s="45"/>
      <c r="C6347" s="53" t="s">
        <v>31</v>
      </c>
      <c r="D6347" s="15">
        <f>AG6308</f>
        <v>1</v>
      </c>
      <c r="E6347" s="83">
        <f>O6329*D6347</f>
        <v>7008</v>
      </c>
      <c r="F6347" s="34">
        <f>Q6329*D6347</f>
        <v>4800</v>
      </c>
      <c r="G6347" s="45"/>
      <c r="H6347" s="45"/>
      <c r="I6347" s="45"/>
    </row>
    <row r="6348" spans="2:28" ht="15" customHeight="1" x14ac:dyDescent="0.2">
      <c r="B6348" s="45"/>
      <c r="C6348" s="53" t="s">
        <v>171</v>
      </c>
      <c r="D6348" s="15">
        <f>AI6308</f>
        <v>1</v>
      </c>
      <c r="E6348" s="83">
        <f>O6329*D6348</f>
        <v>7008</v>
      </c>
      <c r="F6348" s="34">
        <f>Q6329*D6348</f>
        <v>4800</v>
      </c>
      <c r="G6348" s="45"/>
      <c r="H6348" s="45"/>
      <c r="I6348" s="45"/>
      <c r="M6348" s="86" t="s">
        <v>172</v>
      </c>
    </row>
    <row r="6349" spans="2:28" ht="15" customHeight="1" x14ac:dyDescent="0.2">
      <c r="B6349" s="45"/>
      <c r="C6349" s="53" t="s">
        <v>151</v>
      </c>
      <c r="D6349" s="15">
        <f>AH6308</f>
        <v>3</v>
      </c>
      <c r="E6349" s="83">
        <f>O6331*D6349</f>
        <v>21024</v>
      </c>
      <c r="F6349" s="34">
        <f>Q6331*D6349</f>
        <v>14400</v>
      </c>
      <c r="G6349" s="45"/>
      <c r="H6349" s="45"/>
      <c r="I6349" s="45"/>
    </row>
    <row r="6350" spans="2:28" ht="15" customHeight="1" x14ac:dyDescent="0.2">
      <c r="B6350" s="45"/>
      <c r="C6350" s="53" t="s">
        <v>173</v>
      </c>
      <c r="D6350" s="15">
        <f>AK6308</f>
        <v>4</v>
      </c>
      <c r="E6350" s="83">
        <f>O6329*D6350</f>
        <v>28032</v>
      </c>
      <c r="F6350" s="34">
        <f>Q6329*D6350</f>
        <v>19200</v>
      </c>
      <c r="G6350" s="45"/>
      <c r="H6350" s="45"/>
      <c r="I6350" s="45"/>
      <c r="M6350" s="86" t="s">
        <v>107</v>
      </c>
    </row>
    <row r="6351" spans="2:28" ht="15" customHeight="1" x14ac:dyDescent="0.2">
      <c r="B6351" s="45"/>
      <c r="C6351" s="53" t="s">
        <v>174</v>
      </c>
      <c r="D6351" s="15">
        <f>AF6308</f>
        <v>0</v>
      </c>
      <c r="E6351" s="83">
        <f>O6333*D6351</f>
        <v>0</v>
      </c>
      <c r="F6351" s="34">
        <f>Q6329*D6351</f>
        <v>0</v>
      </c>
      <c r="G6351" s="45"/>
      <c r="H6351" s="45"/>
      <c r="I6351" s="45"/>
    </row>
    <row r="6352" spans="2:28" ht="15" customHeight="1" x14ac:dyDescent="0.2">
      <c r="B6352" s="45"/>
      <c r="C6352" s="87" t="s">
        <v>27</v>
      </c>
      <c r="D6352" s="15">
        <f>AC6308</f>
        <v>32</v>
      </c>
      <c r="E6352" s="83">
        <f t="shared" ref="E6352:E6353" si="1303">O6321*D6352</f>
        <v>54182.400000000001</v>
      </c>
      <c r="F6352" s="34">
        <f t="shared" ref="F6352:F6353" si="1304">Q6321*D6352</f>
        <v>38400</v>
      </c>
      <c r="G6352" s="45"/>
      <c r="H6352" s="45"/>
      <c r="I6352" s="45"/>
      <c r="M6352" s="86" t="s">
        <v>175</v>
      </c>
    </row>
    <row r="6353" spans="2:13" ht="15" customHeight="1" x14ac:dyDescent="0.2">
      <c r="B6353" s="45"/>
      <c r="C6353" s="87" t="s">
        <v>28</v>
      </c>
      <c r="D6353" s="15">
        <f>AD6308</f>
        <v>0</v>
      </c>
      <c r="E6353" s="83">
        <f t="shared" si="1303"/>
        <v>0</v>
      </c>
      <c r="F6353" s="34">
        <f t="shared" si="1304"/>
        <v>0</v>
      </c>
      <c r="G6353" s="45"/>
      <c r="H6353" s="45"/>
      <c r="I6353" s="45"/>
      <c r="M6353" s="86" t="s">
        <v>176</v>
      </c>
    </row>
    <row r="6354" spans="2:13" ht="15" customHeight="1" x14ac:dyDescent="0.2">
      <c r="B6354" s="45"/>
      <c r="C6354" s="53" t="s">
        <v>603</v>
      </c>
      <c r="D6354" s="15">
        <f>AJ6308</f>
        <v>1</v>
      </c>
      <c r="E6354" s="83">
        <f>O6333*D6354</f>
        <v>9800</v>
      </c>
      <c r="F6354" s="34">
        <f>Q6333*D6354</f>
        <v>7000</v>
      </c>
      <c r="G6354" s="45"/>
      <c r="H6354" s="45"/>
      <c r="I6354" s="45"/>
      <c r="M6354" s="86" t="s">
        <v>178</v>
      </c>
    </row>
    <row r="6355" spans="2:13" ht="15" customHeight="1" x14ac:dyDescent="0.2">
      <c r="B6355" s="45"/>
      <c r="C6355" s="49" t="s">
        <v>94</v>
      </c>
      <c r="D6355" s="33"/>
      <c r="E6355" s="75">
        <f t="shared" ref="E6355:F6355" si="1305">SUM(E6342:E6354)</f>
        <v>127054.39999999999</v>
      </c>
      <c r="F6355" s="82">
        <f t="shared" si="1305"/>
        <v>88600</v>
      </c>
      <c r="G6355" s="41"/>
      <c r="H6355" s="45"/>
      <c r="I6355" s="88"/>
      <c r="M6355" s="86" t="s">
        <v>179</v>
      </c>
    </row>
    <row r="6356" spans="2:13" ht="15" customHeight="1" x14ac:dyDescent="0.2">
      <c r="B6356" s="45"/>
      <c r="C6356" s="78" t="s">
        <v>39</v>
      </c>
      <c r="D6356" s="89">
        <f>AQ6308</f>
        <v>0</v>
      </c>
      <c r="E6356" s="83">
        <f>AA6326*D6356</f>
        <v>0</v>
      </c>
      <c r="F6356" s="34">
        <f>AB6326*D6356</f>
        <v>0</v>
      </c>
      <c r="G6356" s="88"/>
      <c r="H6356" s="88"/>
      <c r="I6356" s="88"/>
      <c r="M6356" s="86" t="s">
        <v>180</v>
      </c>
    </row>
    <row r="6357" spans="2:13" ht="15" customHeight="1" x14ac:dyDescent="0.2">
      <c r="B6357" s="45"/>
      <c r="C6357" s="78" t="s">
        <v>40</v>
      </c>
      <c r="D6357" s="90">
        <f>AR6308</f>
        <v>0</v>
      </c>
      <c r="E6357" s="83">
        <f t="shared" ref="E6357:E6359" si="1306">AA6317*D6357</f>
        <v>0</v>
      </c>
      <c r="F6357" s="34">
        <f>AB6317*D6357</f>
        <v>0</v>
      </c>
      <c r="G6357" s="88"/>
      <c r="H6357" s="88"/>
      <c r="I6357" s="88"/>
      <c r="M6357" s="86" t="s">
        <v>181</v>
      </c>
    </row>
    <row r="6358" spans="2:13" ht="15" customHeight="1" x14ac:dyDescent="0.2">
      <c r="B6358" s="45"/>
      <c r="C6358" s="78" t="s">
        <v>33</v>
      </c>
      <c r="D6358" s="90">
        <f>AS6308</f>
        <v>0</v>
      </c>
      <c r="E6358" s="83">
        <f t="shared" si="1306"/>
        <v>0</v>
      </c>
      <c r="F6358" s="34">
        <f>Q6328*D6358</f>
        <v>0</v>
      </c>
      <c r="G6358" s="88"/>
      <c r="H6358" s="88"/>
      <c r="I6358" s="88"/>
    </row>
    <row r="6359" spans="2:13" ht="15" customHeight="1" x14ac:dyDescent="0.2">
      <c r="B6359" s="45"/>
      <c r="C6359" s="78" t="s">
        <v>32</v>
      </c>
      <c r="D6359" s="90">
        <f>AT6308</f>
        <v>0</v>
      </c>
      <c r="E6359" s="83">
        <f t="shared" si="1306"/>
        <v>0</v>
      </c>
      <c r="F6359" s="34">
        <f>AB6318*D6359</f>
        <v>0</v>
      </c>
      <c r="G6359" s="88"/>
      <c r="H6359" s="88"/>
      <c r="I6359" s="88"/>
      <c r="M6359" s="86" t="s">
        <v>140</v>
      </c>
    </row>
    <row r="6360" spans="2:13" ht="15" customHeight="1" x14ac:dyDescent="0.2">
      <c r="B6360" s="45"/>
      <c r="C6360" s="78" t="s">
        <v>41</v>
      </c>
      <c r="D6360" s="90">
        <f>AU6308</f>
        <v>0</v>
      </c>
      <c r="E6360" s="83">
        <f>AA6325*D6360</f>
        <v>0</v>
      </c>
      <c r="F6360" s="34">
        <f>AB6325*D6360</f>
        <v>0</v>
      </c>
      <c r="G6360" s="88"/>
      <c r="H6360" s="88"/>
      <c r="I6360" s="88"/>
    </row>
    <row r="6361" spans="2:13" ht="15" customHeight="1" x14ac:dyDescent="0.2">
      <c r="B6361" s="45"/>
      <c r="C6361" s="78" t="s">
        <v>42</v>
      </c>
      <c r="D6361" s="90">
        <f>AV6308</f>
        <v>0</v>
      </c>
      <c r="E6361" s="83">
        <f>AA6320*D6361</f>
        <v>0</v>
      </c>
      <c r="F6361" s="34">
        <f>AB6320*D6361</f>
        <v>0</v>
      </c>
      <c r="G6361" s="88"/>
      <c r="H6361" s="88"/>
      <c r="I6361" s="88"/>
      <c r="M6361" s="86" t="s">
        <v>182</v>
      </c>
    </row>
    <row r="6362" spans="2:13" ht="15" customHeight="1" x14ac:dyDescent="0.2">
      <c r="B6362" s="45"/>
      <c r="C6362" s="78" t="s">
        <v>43</v>
      </c>
      <c r="D6362" s="90">
        <f>AW6308</f>
        <v>0</v>
      </c>
      <c r="E6362" s="83">
        <f t="shared" ref="E6362:E6364" si="1307">AA6322*D6362</f>
        <v>0</v>
      </c>
      <c r="F6362" s="34">
        <f>AB6322*D6362</f>
        <v>0</v>
      </c>
      <c r="G6362" s="88"/>
      <c r="H6362" s="88"/>
      <c r="I6362" s="88"/>
      <c r="M6362" s="86" t="s">
        <v>183</v>
      </c>
    </row>
    <row r="6363" spans="2:13" ht="15" customHeight="1" x14ac:dyDescent="0.2">
      <c r="B6363" s="45"/>
      <c r="C6363" s="78" t="s">
        <v>44</v>
      </c>
      <c r="D6363" s="90">
        <f>AX6308</f>
        <v>0</v>
      </c>
      <c r="E6363" s="83">
        <f t="shared" si="1307"/>
        <v>0</v>
      </c>
      <c r="F6363" s="34">
        <f>AB6324*D6363</f>
        <v>0</v>
      </c>
      <c r="G6363" s="88"/>
      <c r="H6363" s="88"/>
      <c r="I6363" s="88"/>
      <c r="M6363" s="86" t="s">
        <v>184</v>
      </c>
    </row>
    <row r="6364" spans="2:13" ht="15" customHeight="1" x14ac:dyDescent="0.2">
      <c r="B6364" s="45"/>
      <c r="C6364" s="78" t="s">
        <v>45</v>
      </c>
      <c r="D6364" s="90">
        <f>AY6308</f>
        <v>0</v>
      </c>
      <c r="E6364" s="83">
        <f t="shared" si="1307"/>
        <v>0</v>
      </c>
      <c r="F6364" s="34">
        <f>AB6323*D6364</f>
        <v>0</v>
      </c>
      <c r="G6364" s="88"/>
      <c r="H6364" s="88"/>
      <c r="I6364" s="88"/>
    </row>
    <row r="6365" spans="2:13" ht="15" customHeight="1" x14ac:dyDescent="0.2">
      <c r="B6365" s="45"/>
      <c r="C6365" s="78" t="s">
        <v>46</v>
      </c>
      <c r="D6365" s="90">
        <f>AZ6308</f>
        <v>0</v>
      </c>
      <c r="E6365" s="83">
        <f>AA6321*D6365</f>
        <v>0</v>
      </c>
      <c r="F6365" s="34">
        <f>AB6321*D6365</f>
        <v>0</v>
      </c>
      <c r="G6365" s="88"/>
      <c r="H6365" s="88"/>
      <c r="I6365" s="88"/>
      <c r="M6365" s="86" t="s">
        <v>160</v>
      </c>
    </row>
    <row r="6366" spans="2:13" ht="15" customHeight="1" x14ac:dyDescent="0.2">
      <c r="B6366" s="45"/>
      <c r="C6366" s="53"/>
      <c r="D6366" s="89"/>
      <c r="E6366" s="83">
        <f t="shared" ref="E6366:E6367" si="1308">AA6326*D6366</f>
        <v>0</v>
      </c>
      <c r="F6366" s="34">
        <f t="shared" ref="F6366:F6367" si="1309">Q6336*D6366</f>
        <v>0</v>
      </c>
      <c r="G6366" s="88"/>
      <c r="H6366" s="88"/>
      <c r="I6366" s="88"/>
    </row>
    <row r="6367" spans="2:13" ht="15" customHeight="1" x14ac:dyDescent="0.2">
      <c r="B6367" s="45"/>
      <c r="C6367" s="53"/>
      <c r="D6367" s="89"/>
      <c r="E6367" s="83">
        <f t="shared" si="1308"/>
        <v>0</v>
      </c>
      <c r="F6367" s="34">
        <f t="shared" si="1309"/>
        <v>0</v>
      </c>
      <c r="G6367" s="88"/>
      <c r="H6367" s="88"/>
      <c r="I6367" s="88"/>
      <c r="M6367" s="86" t="s">
        <v>185</v>
      </c>
    </row>
    <row r="6368" spans="2:13" ht="15" customHeight="1" x14ac:dyDescent="0.2">
      <c r="B6368" s="45"/>
      <c r="C6368" s="91"/>
      <c r="D6368" s="91"/>
      <c r="E6368" s="92">
        <f t="shared" ref="E6368:F6368" si="1310">SUM(E6356:E6367)</f>
        <v>0</v>
      </c>
      <c r="F6368" s="93">
        <f t="shared" si="1310"/>
        <v>0</v>
      </c>
      <c r="G6368" s="41"/>
      <c r="H6368" s="88"/>
      <c r="I6368" s="45"/>
      <c r="M6368" s="86" t="s">
        <v>186</v>
      </c>
    </row>
    <row r="6369" spans="2:27" ht="15" customHeight="1" x14ac:dyDescent="0.2">
      <c r="B6369" s="45"/>
      <c r="C6369" s="33" t="s">
        <v>187</v>
      </c>
      <c r="D6369" s="61"/>
      <c r="E6369" s="94">
        <f>SUM(E6341,E6330,E6355,E6368)</f>
        <v>230065.15999999997</v>
      </c>
      <c r="F6369" s="95">
        <f>SUM(F6368,F6341,F6330,F6355)</f>
        <v>160272</v>
      </c>
      <c r="G6369" s="92">
        <f>SUM(G6368,G6355,G6344,G6330)</f>
        <v>0</v>
      </c>
      <c r="H6369" s="45"/>
      <c r="I6369" s="45"/>
      <c r="M6369" s="86" t="s">
        <v>188</v>
      </c>
    </row>
    <row r="6370" spans="2:27" ht="15" customHeight="1" x14ac:dyDescent="0.2">
      <c r="B6370" s="45"/>
      <c r="C6370" s="45"/>
      <c r="D6370" s="45"/>
      <c r="E6370" s="45"/>
      <c r="F6370" s="45"/>
      <c r="G6370" s="45"/>
      <c r="H6370" s="45"/>
      <c r="I6370" s="45"/>
    </row>
    <row r="6371" spans="2:27" ht="15" customHeight="1" x14ac:dyDescent="0.2">
      <c r="M6371" s="86" t="s">
        <v>189</v>
      </c>
    </row>
    <row r="6373" spans="2:27" ht="15" customHeight="1" x14ac:dyDescent="0.2">
      <c r="M6373" s="86" t="s">
        <v>190</v>
      </c>
    </row>
    <row r="6374" spans="2:27" ht="15" customHeight="1" x14ac:dyDescent="0.2">
      <c r="M6374" s="86" t="s">
        <v>191</v>
      </c>
    </row>
    <row r="6375" spans="2:27" ht="15" customHeight="1" x14ac:dyDescent="0.2">
      <c r="M6375" s="24" t="s">
        <v>192</v>
      </c>
      <c r="N6375" s="24"/>
      <c r="O6375" s="24"/>
      <c r="P6375" s="24"/>
      <c r="Q6375" s="24"/>
      <c r="R6375" s="24"/>
      <c r="S6375" s="24"/>
      <c r="T6375" s="24"/>
    </row>
    <row r="6376" spans="2:27" ht="15" customHeight="1" x14ac:dyDescent="0.2">
      <c r="C6376" s="33"/>
      <c r="D6376" s="96"/>
      <c r="E6376" s="96" t="s">
        <v>193</v>
      </c>
      <c r="F6376" s="96"/>
      <c r="G6376" s="96"/>
      <c r="H6376" s="96"/>
      <c r="I6376" s="33" t="s">
        <v>193</v>
      </c>
      <c r="J6376" s="96"/>
      <c r="K6376" s="96"/>
      <c r="L6376" s="96"/>
      <c r="M6376" s="33" t="s">
        <v>194</v>
      </c>
      <c r="N6376" s="96"/>
      <c r="O6376" s="96"/>
      <c r="P6376" s="96"/>
      <c r="Q6376" s="96"/>
      <c r="R6376" s="96"/>
      <c r="S6376" s="96"/>
      <c r="T6376" s="96"/>
      <c r="U6376" s="96"/>
      <c r="V6376" s="96"/>
      <c r="W6376" s="96"/>
      <c r="X6376" s="96"/>
      <c r="Y6376" s="96"/>
      <c r="Z6376" s="96"/>
      <c r="AA6376" s="96"/>
    </row>
    <row r="6377" spans="2:27" ht="15" customHeight="1" x14ac:dyDescent="0.2">
      <c r="C6377" s="33" t="s">
        <v>195</v>
      </c>
      <c r="D6377" s="96" t="s">
        <v>101</v>
      </c>
      <c r="E6377" s="96"/>
      <c r="F6377" s="96"/>
      <c r="G6377" s="96"/>
      <c r="H6377" s="96"/>
      <c r="I6377" s="33"/>
      <c r="J6377" s="96"/>
      <c r="K6377" s="96"/>
      <c r="L6377" s="96"/>
      <c r="M6377" s="33" t="s">
        <v>196</v>
      </c>
      <c r="N6377" s="97">
        <f t="shared" ref="N6377:N6378" si="1311">W6408*1.35</f>
        <v>0</v>
      </c>
      <c r="O6377" s="96"/>
      <c r="P6377" s="96"/>
      <c r="Q6377" s="96"/>
      <c r="R6377" s="96"/>
      <c r="S6377" s="96"/>
      <c r="T6377" s="96"/>
      <c r="U6377" s="96"/>
      <c r="V6377" s="96"/>
      <c r="W6377" s="96"/>
      <c r="X6377" s="96"/>
      <c r="Y6377" s="96"/>
      <c r="Z6377" s="96"/>
      <c r="AA6377" s="96"/>
    </row>
    <row r="6378" spans="2:27" ht="15" customHeight="1" x14ac:dyDescent="0.2">
      <c r="C6378" s="33" t="s">
        <v>104</v>
      </c>
      <c r="D6378" s="98">
        <v>651</v>
      </c>
      <c r="E6378" s="96">
        <v>434</v>
      </c>
      <c r="F6378" s="96">
        <f t="shared" ref="F6378:F6381" si="1312">E6378*50%</f>
        <v>217</v>
      </c>
      <c r="G6378" s="96"/>
      <c r="H6378" s="96"/>
      <c r="I6378" s="33" t="s">
        <v>197</v>
      </c>
      <c r="J6378" s="96"/>
      <c r="K6378" s="96"/>
      <c r="L6378" s="96"/>
      <c r="M6378" s="33" t="s">
        <v>198</v>
      </c>
      <c r="N6378" s="97">
        <f t="shared" si="1311"/>
        <v>0</v>
      </c>
      <c r="O6378" s="96"/>
      <c r="P6378" s="96"/>
      <c r="Q6378" s="96"/>
      <c r="R6378" s="96"/>
      <c r="S6378" s="96"/>
      <c r="T6378" s="96"/>
      <c r="U6378" s="96"/>
      <c r="V6378" s="96"/>
      <c r="W6378" s="96"/>
      <c r="X6378" s="96"/>
      <c r="Y6378" s="96"/>
      <c r="Z6378" s="96"/>
      <c r="AA6378" s="96"/>
    </row>
    <row r="6379" spans="2:27" ht="15" customHeight="1" x14ac:dyDescent="0.2">
      <c r="C6379" s="33" t="s">
        <v>108</v>
      </c>
      <c r="D6379" s="98">
        <v>651</v>
      </c>
      <c r="E6379" s="96">
        <v>434</v>
      </c>
      <c r="F6379" s="96">
        <f t="shared" si="1312"/>
        <v>217</v>
      </c>
      <c r="G6379" s="96"/>
      <c r="H6379" s="96"/>
      <c r="I6379" s="33" t="s">
        <v>102</v>
      </c>
      <c r="J6379" s="98">
        <v>8000.2</v>
      </c>
      <c r="K6379" s="96">
        <v>6450</v>
      </c>
      <c r="L6379" s="96">
        <v>1935</v>
      </c>
      <c r="M6379" s="33" t="s">
        <v>199</v>
      </c>
      <c r="N6379" s="97">
        <f>W6410*1.4</f>
        <v>0</v>
      </c>
      <c r="O6379" s="96"/>
      <c r="P6379" s="96"/>
      <c r="Q6379" s="96"/>
      <c r="R6379" s="96"/>
      <c r="S6379" s="96"/>
      <c r="T6379" s="96"/>
      <c r="U6379" s="96"/>
      <c r="V6379" s="96"/>
      <c r="W6379" s="96"/>
      <c r="X6379" s="96"/>
      <c r="Y6379" s="96"/>
      <c r="Z6379" s="96"/>
      <c r="AA6379" s="96"/>
    </row>
    <row r="6380" spans="2:27" ht="15" customHeight="1" x14ac:dyDescent="0.2">
      <c r="C6380" s="33" t="s">
        <v>111</v>
      </c>
      <c r="D6380" s="98">
        <v>900</v>
      </c>
      <c r="E6380" s="96">
        <v>600</v>
      </c>
      <c r="F6380" s="96">
        <f t="shared" si="1312"/>
        <v>300</v>
      </c>
      <c r="G6380" s="96"/>
      <c r="H6380" s="96"/>
      <c r="I6380" s="33" t="s">
        <v>105</v>
      </c>
      <c r="J6380" s="98">
        <v>8000.2</v>
      </c>
      <c r="K6380" s="96">
        <v>6450</v>
      </c>
      <c r="L6380" s="96">
        <v>1935</v>
      </c>
      <c r="M6380" s="33" t="s">
        <v>200</v>
      </c>
      <c r="N6380" s="97">
        <f t="shared" ref="N6380:N6382" si="1313">W6411*1.35</f>
        <v>0</v>
      </c>
      <c r="O6380" s="96"/>
      <c r="P6380" s="96"/>
      <c r="Q6380" s="96"/>
      <c r="R6380" s="96"/>
      <c r="S6380" s="96"/>
      <c r="T6380" s="96"/>
      <c r="U6380" s="96"/>
      <c r="V6380" s="96"/>
      <c r="W6380" s="96"/>
      <c r="X6380" s="96"/>
      <c r="Y6380" s="96"/>
      <c r="Z6380" s="96"/>
      <c r="AA6380" s="96"/>
    </row>
    <row r="6381" spans="2:27" ht="15" customHeight="1" x14ac:dyDescent="0.2">
      <c r="C6381" s="33" t="s">
        <v>113</v>
      </c>
      <c r="D6381" s="98">
        <v>900</v>
      </c>
      <c r="E6381" s="96">
        <v>600</v>
      </c>
      <c r="F6381" s="96">
        <f t="shared" si="1312"/>
        <v>300</v>
      </c>
      <c r="G6381" s="96"/>
      <c r="H6381" s="96"/>
      <c r="I6381" s="33" t="s">
        <v>201</v>
      </c>
      <c r="J6381" s="98">
        <v>4550</v>
      </c>
      <c r="K6381" s="96">
        <v>3500</v>
      </c>
      <c r="L6381" s="96">
        <v>1050</v>
      </c>
      <c r="M6381" s="33" t="s">
        <v>202</v>
      </c>
      <c r="N6381" s="97">
        <f t="shared" si="1313"/>
        <v>0</v>
      </c>
      <c r="O6381" s="96"/>
      <c r="P6381" s="96"/>
      <c r="Q6381" s="96"/>
      <c r="R6381" s="96"/>
      <c r="S6381" s="96"/>
      <c r="T6381" s="96"/>
      <c r="U6381" s="96"/>
      <c r="V6381" s="96"/>
      <c r="W6381" s="96"/>
      <c r="X6381" s="96"/>
      <c r="Y6381" s="96"/>
      <c r="Z6381" s="96"/>
      <c r="AA6381" s="96"/>
    </row>
    <row r="6382" spans="2:27" ht="15" customHeight="1" x14ac:dyDescent="0.2">
      <c r="C6382" s="33" t="s">
        <v>117</v>
      </c>
      <c r="D6382" s="98">
        <v>1304.19</v>
      </c>
      <c r="E6382" s="98">
        <v>1011</v>
      </c>
      <c r="F6382" s="96">
        <v>293</v>
      </c>
      <c r="G6382" s="96"/>
      <c r="H6382" s="96"/>
      <c r="I6382" s="33" t="s">
        <v>132</v>
      </c>
      <c r="J6382" s="98">
        <v>7605</v>
      </c>
      <c r="K6382" s="96">
        <v>6450</v>
      </c>
      <c r="L6382" s="96">
        <v>1935</v>
      </c>
      <c r="M6382" s="33" t="s">
        <v>203</v>
      </c>
      <c r="N6382" s="97">
        <f t="shared" si="1313"/>
        <v>0</v>
      </c>
      <c r="O6382" s="96"/>
      <c r="P6382" s="96"/>
      <c r="Q6382" s="96"/>
      <c r="R6382" s="96"/>
      <c r="S6382" s="96"/>
      <c r="T6382" s="96"/>
      <c r="U6382" s="96"/>
      <c r="V6382" s="96"/>
      <c r="W6382" s="96"/>
      <c r="X6382" s="96"/>
      <c r="Y6382" s="96"/>
      <c r="Z6382" s="96"/>
      <c r="AA6382" s="96"/>
    </row>
    <row r="6383" spans="2:27" ht="15" customHeight="1" x14ac:dyDescent="0.2">
      <c r="C6383" s="33" t="s">
        <v>121</v>
      </c>
      <c r="D6383" s="98">
        <v>1006.5</v>
      </c>
      <c r="E6383" s="96">
        <v>677</v>
      </c>
      <c r="F6383" s="96">
        <f>E6383*50%</f>
        <v>338.5</v>
      </c>
      <c r="G6383" s="96"/>
      <c r="H6383" s="96"/>
      <c r="I6383" s="33" t="s">
        <v>137</v>
      </c>
      <c r="J6383" s="98">
        <v>5751.2</v>
      </c>
      <c r="K6383" s="96">
        <v>4625</v>
      </c>
      <c r="L6383" s="96">
        <v>1387.5</v>
      </c>
      <c r="M6383" s="33"/>
      <c r="N6383" s="96"/>
      <c r="O6383" s="96"/>
      <c r="P6383" s="96"/>
      <c r="Q6383" s="96"/>
      <c r="R6383" s="96"/>
      <c r="S6383" s="96"/>
      <c r="T6383" s="96"/>
      <c r="U6383" s="96"/>
      <c r="V6383" s="96"/>
      <c r="W6383" s="96"/>
      <c r="X6383" s="96"/>
      <c r="Y6383" s="96"/>
      <c r="Z6383" s="96"/>
      <c r="AA6383" s="96"/>
    </row>
    <row r="6384" spans="2:27" ht="15" customHeight="1" x14ac:dyDescent="0.2">
      <c r="C6384" s="33" t="s">
        <v>126</v>
      </c>
      <c r="D6384" s="98">
        <v>1050.32</v>
      </c>
      <c r="E6384" s="96">
        <v>691</v>
      </c>
      <c r="F6384" s="96">
        <v>359</v>
      </c>
      <c r="G6384" s="96"/>
      <c r="H6384" s="96"/>
      <c r="I6384" s="33" t="s">
        <v>142</v>
      </c>
      <c r="J6384" s="98">
        <v>8000.2</v>
      </c>
      <c r="K6384" s="96">
        <v>6450</v>
      </c>
      <c r="L6384" s="96">
        <v>1935</v>
      </c>
      <c r="M6384" s="33"/>
      <c r="N6384" s="96"/>
      <c r="O6384" s="96"/>
      <c r="P6384" s="96"/>
      <c r="Q6384" s="96"/>
      <c r="R6384" s="96"/>
      <c r="S6384" s="96"/>
      <c r="T6384" s="96"/>
      <c r="U6384" s="96"/>
      <c r="V6384" s="96"/>
      <c r="W6384" s="96"/>
      <c r="X6384" s="96"/>
      <c r="Y6384" s="96"/>
      <c r="Z6384" s="96"/>
      <c r="AA6384" s="96"/>
    </row>
    <row r="6385" spans="1:53" ht="15" customHeight="1" x14ac:dyDescent="0.2">
      <c r="C6385" s="33" t="s">
        <v>141</v>
      </c>
      <c r="D6385" s="98">
        <v>1850.8</v>
      </c>
      <c r="E6385" s="96">
        <v>1322</v>
      </c>
      <c r="F6385" s="96">
        <v>529</v>
      </c>
      <c r="G6385" s="96"/>
      <c r="H6385" s="96"/>
      <c r="I6385" s="33" t="s">
        <v>145</v>
      </c>
      <c r="J6385" s="98">
        <v>8000.2</v>
      </c>
      <c r="K6385" s="96">
        <v>6450</v>
      </c>
      <c r="L6385" s="96">
        <v>1935</v>
      </c>
      <c r="M6385" s="33"/>
      <c r="N6385" s="96"/>
      <c r="O6385" s="96"/>
      <c r="P6385" s="96"/>
      <c r="Q6385" s="96"/>
      <c r="R6385" s="96"/>
      <c r="S6385" s="96"/>
      <c r="T6385" s="96"/>
      <c r="U6385" s="96"/>
      <c r="V6385" s="96"/>
      <c r="W6385" s="96"/>
      <c r="X6385" s="96"/>
      <c r="Y6385" s="96"/>
      <c r="Z6385" s="96"/>
      <c r="AA6385" s="96"/>
    </row>
    <row r="6386" spans="1:53" ht="15" customHeight="1" x14ac:dyDescent="0.2">
      <c r="C6386" s="33" t="s">
        <v>144</v>
      </c>
      <c r="D6386" s="98">
        <v>3005.85</v>
      </c>
      <c r="E6386" s="96">
        <v>2078</v>
      </c>
      <c r="F6386" s="96">
        <v>933</v>
      </c>
      <c r="G6386" s="96"/>
      <c r="H6386" s="96"/>
      <c r="I6386" s="33"/>
      <c r="J6386" s="96"/>
      <c r="K6386" s="96"/>
      <c r="L6386" s="96"/>
      <c r="M6386" s="33"/>
      <c r="N6386" s="96"/>
      <c r="O6386" s="96"/>
      <c r="P6386" s="96"/>
      <c r="Q6386" s="96"/>
      <c r="R6386" s="96"/>
      <c r="S6386" s="96"/>
      <c r="T6386" s="96"/>
      <c r="U6386" s="96"/>
      <c r="V6386" s="96"/>
      <c r="W6386" s="96"/>
      <c r="X6386" s="96"/>
      <c r="Y6386" s="96"/>
      <c r="Z6386" s="96"/>
      <c r="AA6386" s="96"/>
    </row>
    <row r="6387" spans="1:53" ht="15" customHeight="1" x14ac:dyDescent="0.2">
      <c r="C6387" s="33" t="s">
        <v>147</v>
      </c>
      <c r="D6387" s="98">
        <v>5500.6</v>
      </c>
      <c r="E6387" s="96">
        <v>3929</v>
      </c>
      <c r="F6387" s="96">
        <v>1572</v>
      </c>
      <c r="G6387" s="96"/>
      <c r="H6387" s="96"/>
      <c r="I6387" s="33"/>
      <c r="J6387" s="96"/>
      <c r="K6387" s="96"/>
      <c r="L6387" s="96"/>
      <c r="M6387" s="33"/>
      <c r="N6387" s="96"/>
      <c r="O6387" s="96"/>
      <c r="P6387" s="96"/>
      <c r="Q6387" s="96"/>
      <c r="R6387" s="96"/>
      <c r="S6387" s="96"/>
      <c r="T6387" s="96"/>
      <c r="U6387" s="96"/>
      <c r="V6387" s="96"/>
      <c r="W6387" s="96"/>
      <c r="X6387" s="96"/>
      <c r="Y6387" s="96"/>
      <c r="Z6387" s="96"/>
      <c r="AA6387" s="96"/>
    </row>
    <row r="6388" spans="1:53" ht="15" customHeight="1" x14ac:dyDescent="0.2">
      <c r="C6388" s="33" t="s">
        <v>150</v>
      </c>
      <c r="D6388" s="98">
        <v>6202</v>
      </c>
      <c r="E6388" s="96">
        <v>4430</v>
      </c>
      <c r="F6388" s="96">
        <v>1772</v>
      </c>
      <c r="G6388" s="96"/>
      <c r="H6388" s="96"/>
      <c r="I6388" s="33"/>
      <c r="J6388" s="96"/>
      <c r="K6388" s="96"/>
      <c r="L6388" s="96"/>
      <c r="M6388" s="33"/>
      <c r="N6388" s="96"/>
      <c r="O6388" s="96"/>
      <c r="P6388" s="96"/>
      <c r="Q6388" s="96"/>
      <c r="R6388" s="96"/>
      <c r="S6388" s="96"/>
      <c r="T6388" s="96"/>
      <c r="U6388" s="96"/>
      <c r="V6388" s="96"/>
      <c r="W6388" s="96"/>
      <c r="X6388" s="96"/>
      <c r="Y6388" s="96"/>
      <c r="Z6388" s="96"/>
      <c r="AA6388" s="96"/>
    </row>
    <row r="6392" spans="1:53" s="291" customFormat="1" ht="15" customHeight="1" x14ac:dyDescent="0.2"/>
    <row r="6393" spans="1:53" ht="15" customHeight="1" x14ac:dyDescent="0.2">
      <c r="A6393" s="1" t="s">
        <v>0</v>
      </c>
      <c r="B6393" s="1" t="s">
        <v>1</v>
      </c>
      <c r="C6393" s="2" t="s">
        <v>2</v>
      </c>
      <c r="D6393" s="2" t="s">
        <v>3</v>
      </c>
      <c r="E6393" s="2" t="s">
        <v>4</v>
      </c>
      <c r="F6393" s="2" t="s">
        <v>5</v>
      </c>
      <c r="G6393" s="2" t="s">
        <v>6</v>
      </c>
      <c r="H6393" s="2" t="s">
        <v>7</v>
      </c>
      <c r="I6393" s="2" t="s">
        <v>8</v>
      </c>
      <c r="J6393" s="2" t="s">
        <v>9</v>
      </c>
      <c r="K6393" s="2" t="s">
        <v>10</v>
      </c>
      <c r="L6393" s="2" t="s">
        <v>11</v>
      </c>
      <c r="M6393" s="2" t="s">
        <v>12</v>
      </c>
      <c r="N6393" s="2" t="s">
        <v>13</v>
      </c>
      <c r="O6393" s="2" t="s">
        <v>14</v>
      </c>
      <c r="P6393" s="1" t="s">
        <v>15</v>
      </c>
      <c r="Q6393" s="1" t="s">
        <v>16</v>
      </c>
      <c r="R6393" s="3" t="s">
        <v>17</v>
      </c>
      <c r="S6393" s="3" t="s">
        <v>18</v>
      </c>
      <c r="T6393" s="3" t="s">
        <v>19</v>
      </c>
      <c r="U6393" s="4" t="s">
        <v>20</v>
      </c>
      <c r="V6393" s="3" t="s">
        <v>21</v>
      </c>
      <c r="W6393" s="3" t="s">
        <v>22</v>
      </c>
      <c r="X6393" s="4" t="s">
        <v>23</v>
      </c>
      <c r="Y6393" s="5" t="s">
        <v>24</v>
      </c>
      <c r="Z6393" s="5" t="s">
        <v>25</v>
      </c>
      <c r="AA6393" s="5" t="s">
        <v>26</v>
      </c>
      <c r="AB6393" s="6" t="s">
        <v>27</v>
      </c>
      <c r="AC6393" s="6" t="s">
        <v>28</v>
      </c>
      <c r="AD6393" s="7" t="s">
        <v>29</v>
      </c>
      <c r="AE6393" s="6" t="s">
        <v>30</v>
      </c>
      <c r="AF6393" s="8" t="s">
        <v>31</v>
      </c>
      <c r="AG6393" s="8" t="s">
        <v>32</v>
      </c>
      <c r="AH6393" s="8" t="s">
        <v>33</v>
      </c>
      <c r="AI6393" s="8"/>
      <c r="AJ6393" s="8" t="s">
        <v>34</v>
      </c>
      <c r="AK6393" s="8" t="s">
        <v>35</v>
      </c>
      <c r="AL6393" s="8" t="s">
        <v>36</v>
      </c>
      <c r="AM6393" s="8" t="s">
        <v>37</v>
      </c>
      <c r="AN6393" s="8" t="s">
        <v>38</v>
      </c>
      <c r="AO6393" s="8"/>
      <c r="AP6393" s="9" t="s">
        <v>39</v>
      </c>
      <c r="AQ6393" s="9" t="s">
        <v>40</v>
      </c>
      <c r="AR6393" s="9" t="s">
        <v>33</v>
      </c>
      <c r="AS6393" s="9" t="s">
        <v>32</v>
      </c>
      <c r="AT6393" s="9" t="s">
        <v>41</v>
      </c>
      <c r="AU6393" s="9" t="s">
        <v>42</v>
      </c>
      <c r="AV6393" s="9" t="s">
        <v>43</v>
      </c>
      <c r="AW6393" s="9" t="s">
        <v>44</v>
      </c>
      <c r="AX6393" s="9" t="s">
        <v>45</v>
      </c>
      <c r="AY6393" s="9" t="s">
        <v>46</v>
      </c>
      <c r="AZ6393" s="10"/>
      <c r="BA6393" s="10"/>
    </row>
    <row r="6394" spans="1:53" ht="15" customHeight="1" x14ac:dyDescent="0.2">
      <c r="A6394" s="11"/>
      <c r="B6394" s="11">
        <v>1</v>
      </c>
      <c r="C6394" s="11" t="s">
        <v>47</v>
      </c>
      <c r="D6394" s="11"/>
      <c r="E6394" s="11"/>
      <c r="F6394" s="11"/>
      <c r="G6394" s="11"/>
      <c r="H6394" s="11"/>
      <c r="I6394" s="11"/>
      <c r="J6394" s="11"/>
      <c r="K6394" s="11"/>
      <c r="L6394" s="11"/>
      <c r="M6394" s="11"/>
      <c r="N6394" s="11"/>
      <c r="O6394" s="11"/>
      <c r="P6394" s="11"/>
      <c r="Q6394" s="11"/>
      <c r="R6394" s="11"/>
      <c r="S6394" s="11"/>
      <c r="T6394" s="11"/>
      <c r="U6394" s="11"/>
      <c r="V6394" s="11"/>
      <c r="W6394" s="11"/>
      <c r="X6394" s="11"/>
      <c r="Y6394" s="11"/>
      <c r="Z6394" s="11"/>
      <c r="AA6394" s="11"/>
      <c r="AB6394" s="11"/>
      <c r="AC6394" s="11"/>
      <c r="AD6394" s="11"/>
      <c r="AE6394" s="11"/>
      <c r="AF6394" s="11"/>
      <c r="AG6394" s="11"/>
      <c r="AH6394" s="11"/>
      <c r="AI6394" s="11"/>
      <c r="AJ6394" s="11"/>
      <c r="AK6394" s="11"/>
      <c r="AL6394" s="11"/>
      <c r="AM6394" s="11"/>
      <c r="AN6394" s="11"/>
      <c r="AO6394" s="11"/>
      <c r="AP6394" s="11"/>
      <c r="AQ6394" s="11"/>
      <c r="AR6394" s="11"/>
      <c r="AS6394" s="11"/>
      <c r="AT6394" s="11"/>
      <c r="AU6394" s="11"/>
      <c r="AV6394" s="11"/>
      <c r="AW6394" s="11"/>
      <c r="AX6394" s="11"/>
      <c r="AY6394" s="11"/>
      <c r="AZ6394" s="12"/>
      <c r="BA6394" s="12"/>
    </row>
    <row r="6395" spans="1:53" ht="15" customHeight="1" x14ac:dyDescent="0.2">
      <c r="A6395" s="1"/>
      <c r="B6395" s="1"/>
      <c r="C6395" s="13"/>
      <c r="D6395" s="14"/>
      <c r="E6395" s="14"/>
      <c r="F6395" s="14"/>
      <c r="G6395" s="14"/>
      <c r="H6395" s="14"/>
      <c r="I6395" s="14"/>
      <c r="J6395" s="14"/>
      <c r="K6395" s="14"/>
      <c r="L6395" s="14"/>
      <c r="M6395" s="14"/>
      <c r="N6395" s="14"/>
      <c r="O6395" s="14"/>
      <c r="P6395" s="14"/>
      <c r="Q6395" s="14"/>
      <c r="R6395" s="4"/>
      <c r="S6395" s="4"/>
      <c r="T6395" s="4"/>
      <c r="U6395" s="4"/>
      <c r="V6395" s="4"/>
      <c r="W6395" s="4"/>
      <c r="X6395" s="4"/>
      <c r="Y6395" s="4"/>
      <c r="Z6395" s="4"/>
      <c r="AA6395" s="4"/>
      <c r="AB6395" s="8"/>
      <c r="AC6395" s="8"/>
      <c r="AD6395" s="8"/>
      <c r="AE6395" s="8"/>
      <c r="AF6395" s="8"/>
      <c r="AG6395" s="8"/>
      <c r="AH6395" s="8"/>
      <c r="AI6395" s="8"/>
      <c r="AJ6395" s="8"/>
      <c r="AK6395" s="8"/>
      <c r="AL6395" s="8"/>
      <c r="AM6395" s="8"/>
      <c r="AN6395" s="8"/>
      <c r="AO6395" s="8"/>
      <c r="AP6395" s="15"/>
      <c r="AQ6395" s="15"/>
      <c r="AR6395" s="15"/>
      <c r="AS6395" s="15"/>
      <c r="AT6395" s="15"/>
      <c r="AU6395" s="15"/>
      <c r="AV6395" s="15"/>
      <c r="AW6395" s="15"/>
      <c r="AX6395" s="15"/>
      <c r="AY6395" s="15"/>
      <c r="AZ6395" s="10"/>
      <c r="BA6395" s="10"/>
    </row>
    <row r="6396" spans="1:53" ht="15" customHeight="1" x14ac:dyDescent="0.2">
      <c r="A6396" s="1"/>
      <c r="B6396" s="16">
        <v>1</v>
      </c>
      <c r="C6396" s="310"/>
      <c r="D6396" s="18"/>
      <c r="E6396" s="14"/>
      <c r="F6396" s="14"/>
      <c r="G6396" s="14"/>
      <c r="H6396" s="14"/>
      <c r="I6396" s="14"/>
      <c r="J6396" s="14"/>
      <c r="K6396" s="14"/>
      <c r="L6396" s="14"/>
      <c r="M6396" s="14"/>
      <c r="N6396" s="14"/>
      <c r="O6396" s="14"/>
      <c r="P6396" s="14"/>
      <c r="Q6396" s="14"/>
      <c r="R6396" s="4"/>
      <c r="S6396" s="4"/>
      <c r="T6396" s="4"/>
      <c r="U6396" s="4"/>
      <c r="V6396" s="4"/>
      <c r="W6396" s="4"/>
      <c r="X6396" s="4"/>
      <c r="Y6396" s="4"/>
      <c r="Z6396" s="4"/>
      <c r="AA6396" s="4"/>
      <c r="AB6396" s="8"/>
      <c r="AC6396" s="8"/>
      <c r="AD6396" s="8"/>
      <c r="AE6396" s="8"/>
      <c r="AF6396" s="8"/>
      <c r="AG6396" s="8"/>
      <c r="AH6396" s="8"/>
      <c r="AI6396" s="8"/>
      <c r="AJ6396" s="8"/>
      <c r="AK6396" s="8"/>
      <c r="AL6396" s="8"/>
      <c r="AM6396" s="8"/>
      <c r="AN6396" s="8"/>
      <c r="AO6396" s="8"/>
      <c r="AP6396" s="15"/>
      <c r="AQ6396" s="15"/>
      <c r="AR6396" s="15"/>
      <c r="AS6396" s="15"/>
      <c r="AT6396" s="15"/>
      <c r="AU6396" s="15"/>
      <c r="AV6396" s="15"/>
      <c r="AW6396" s="15"/>
      <c r="AX6396" s="15"/>
      <c r="AY6396" s="15"/>
      <c r="AZ6396" s="10"/>
      <c r="BA6396" s="10"/>
    </row>
    <row r="6397" spans="1:53" ht="15" customHeight="1" x14ac:dyDescent="0.2">
      <c r="A6397" s="19"/>
      <c r="B6397" s="20"/>
      <c r="C6397" s="292"/>
      <c r="D6397" s="18"/>
      <c r="E6397" s="14"/>
      <c r="F6397" s="14"/>
      <c r="G6397" s="14"/>
      <c r="H6397" s="14"/>
      <c r="I6397" s="14"/>
      <c r="J6397" s="14"/>
      <c r="K6397" s="14"/>
      <c r="L6397" s="14"/>
      <c r="M6397" s="14"/>
      <c r="N6397" s="14"/>
      <c r="O6397" s="14"/>
      <c r="P6397" s="14"/>
      <c r="Q6397" s="14"/>
      <c r="R6397" s="4"/>
      <c r="S6397" s="4"/>
      <c r="T6397" s="4"/>
      <c r="U6397" s="4"/>
      <c r="V6397" s="4"/>
      <c r="W6397" s="4"/>
      <c r="X6397" s="4"/>
      <c r="Y6397" s="4"/>
      <c r="Z6397" s="4"/>
      <c r="AA6397" s="4"/>
      <c r="AB6397" s="8"/>
      <c r="AC6397" s="8"/>
      <c r="AD6397" s="8"/>
      <c r="AE6397" s="8"/>
      <c r="AF6397" s="8"/>
      <c r="AG6397" s="8"/>
      <c r="AH6397" s="8"/>
      <c r="AI6397" s="8"/>
      <c r="AJ6397" s="8"/>
      <c r="AK6397" s="8"/>
      <c r="AL6397" s="8"/>
      <c r="AM6397" s="8"/>
      <c r="AN6397" s="8"/>
      <c r="AO6397" s="8"/>
      <c r="AP6397" s="15"/>
      <c r="AQ6397" s="15"/>
      <c r="AR6397" s="15"/>
      <c r="AS6397" s="15"/>
      <c r="AT6397" s="15"/>
      <c r="AU6397" s="15"/>
      <c r="AV6397" s="15"/>
      <c r="AW6397" s="15"/>
      <c r="AX6397" s="15"/>
      <c r="AY6397" s="15"/>
    </row>
    <row r="6398" spans="1:53" ht="15" customHeight="1" x14ac:dyDescent="0.2">
      <c r="A6398" s="1"/>
      <c r="B6398" s="16">
        <v>3</v>
      </c>
      <c r="C6398" s="303" t="s">
        <v>54</v>
      </c>
      <c r="D6398" s="18"/>
      <c r="E6398" s="14"/>
      <c r="F6398" s="14"/>
      <c r="G6398" s="14"/>
      <c r="H6398" s="14"/>
      <c r="I6398" s="14"/>
      <c r="J6398" s="14"/>
      <c r="K6398" s="14"/>
      <c r="L6398" s="14"/>
      <c r="M6398" s="14"/>
      <c r="N6398" s="14"/>
      <c r="O6398" s="14"/>
      <c r="P6398" s="14"/>
      <c r="Q6398" s="14"/>
      <c r="R6398" s="4"/>
      <c r="S6398" s="4"/>
      <c r="T6398" s="4"/>
      <c r="U6398" s="4"/>
      <c r="V6398" s="4"/>
      <c r="W6398" s="4"/>
      <c r="X6398" s="4"/>
      <c r="Y6398" s="4"/>
      <c r="Z6398" s="4"/>
      <c r="AA6398" s="4"/>
      <c r="AB6398" s="8"/>
      <c r="AC6398" s="8"/>
      <c r="AD6398" s="8"/>
      <c r="AE6398" s="8"/>
      <c r="AF6398" s="8"/>
      <c r="AG6398" s="8"/>
      <c r="AH6398" s="8"/>
      <c r="AI6398" s="8"/>
      <c r="AJ6398" s="8"/>
      <c r="AK6398" s="8"/>
      <c r="AL6398" s="8"/>
      <c r="AM6398" s="8"/>
      <c r="AN6398" s="8"/>
      <c r="AO6398" s="8"/>
      <c r="AP6398" s="15"/>
      <c r="AQ6398" s="15"/>
      <c r="AR6398" s="15"/>
      <c r="AS6398" s="15"/>
      <c r="AT6398" s="15"/>
      <c r="AU6398" s="15"/>
      <c r="AV6398" s="15"/>
      <c r="AW6398" s="15"/>
      <c r="AX6398" s="15"/>
      <c r="AY6398" s="15"/>
      <c r="AZ6398" s="10"/>
      <c r="BA6398" s="10"/>
    </row>
    <row r="6399" spans="1:53" ht="15" customHeight="1" x14ac:dyDescent="0.2">
      <c r="A6399" s="1"/>
      <c r="B6399" s="16"/>
      <c r="C6399" s="292"/>
      <c r="D6399" s="18"/>
      <c r="E6399" s="14"/>
      <c r="F6399" s="14"/>
      <c r="G6399" s="14"/>
      <c r="H6399" s="14"/>
      <c r="I6399" s="14"/>
      <c r="J6399" s="14"/>
      <c r="K6399" s="14"/>
      <c r="L6399" s="14"/>
      <c r="M6399" s="14"/>
      <c r="N6399" s="14"/>
      <c r="O6399" s="14"/>
      <c r="P6399" s="14"/>
      <c r="Q6399" s="14"/>
      <c r="R6399" s="4"/>
      <c r="S6399" s="4"/>
      <c r="T6399" s="4"/>
      <c r="U6399" s="4"/>
      <c r="V6399" s="4"/>
      <c r="W6399" s="4"/>
      <c r="X6399" s="4"/>
      <c r="Y6399" s="4"/>
      <c r="Z6399" s="4"/>
      <c r="AA6399" s="4"/>
      <c r="AB6399" s="8"/>
      <c r="AC6399" s="8"/>
      <c r="AD6399" s="8"/>
      <c r="AE6399" s="8"/>
      <c r="AF6399" s="8"/>
      <c r="AG6399" s="8"/>
      <c r="AH6399" s="8"/>
      <c r="AI6399" s="8"/>
      <c r="AJ6399" s="8"/>
      <c r="AK6399" s="8"/>
      <c r="AL6399" s="8"/>
      <c r="AM6399" s="8"/>
      <c r="AN6399" s="8"/>
      <c r="AO6399" s="8"/>
      <c r="AP6399" s="15"/>
      <c r="AQ6399" s="15"/>
      <c r="AR6399" s="15"/>
      <c r="AS6399" s="15"/>
      <c r="AT6399" s="15"/>
      <c r="AU6399" s="15"/>
      <c r="AV6399" s="15"/>
      <c r="AW6399" s="15"/>
      <c r="AX6399" s="15"/>
      <c r="AY6399" s="15"/>
      <c r="AZ6399" s="10"/>
      <c r="BA6399" s="10"/>
    </row>
    <row r="6400" spans="1:53" ht="15" customHeight="1" x14ac:dyDescent="0.2">
      <c r="A6400" s="1"/>
      <c r="B6400" s="21">
        <v>5</v>
      </c>
      <c r="C6400" s="293" t="s">
        <v>572</v>
      </c>
      <c r="D6400" s="18">
        <v>7</v>
      </c>
      <c r="E6400" s="14">
        <v>7</v>
      </c>
      <c r="F6400" s="14">
        <v>5</v>
      </c>
      <c r="G6400" s="14"/>
      <c r="H6400" s="14"/>
      <c r="I6400" s="14"/>
      <c r="J6400" s="14"/>
      <c r="K6400" s="14"/>
      <c r="L6400" s="14"/>
      <c r="M6400" s="14"/>
      <c r="N6400" s="14"/>
      <c r="O6400" s="14"/>
      <c r="P6400" s="14"/>
      <c r="Q6400" s="14"/>
      <c r="R6400" s="4"/>
      <c r="S6400" s="4"/>
      <c r="T6400" s="4"/>
      <c r="U6400" s="4"/>
      <c r="V6400" s="4"/>
      <c r="W6400" s="4"/>
      <c r="X6400" s="4"/>
      <c r="Y6400" s="4"/>
      <c r="Z6400" s="4"/>
      <c r="AA6400" s="4"/>
      <c r="AB6400" s="8"/>
      <c r="AC6400" s="8"/>
      <c r="AD6400" s="8"/>
      <c r="AE6400" s="8"/>
      <c r="AF6400" s="8"/>
      <c r="AG6400" s="8"/>
      <c r="AH6400" s="8"/>
      <c r="AI6400" s="8"/>
      <c r="AJ6400" s="8"/>
      <c r="AK6400" s="8"/>
      <c r="AL6400" s="8"/>
      <c r="AM6400" s="8"/>
      <c r="AN6400" s="8"/>
      <c r="AO6400" s="8"/>
      <c r="AP6400" s="15"/>
      <c r="AQ6400" s="15"/>
      <c r="AR6400" s="15"/>
      <c r="AS6400" s="15"/>
      <c r="AT6400" s="15"/>
      <c r="AU6400" s="15"/>
      <c r="AV6400" s="15"/>
      <c r="AW6400" s="15"/>
      <c r="AX6400" s="15"/>
      <c r="AY6400" s="15"/>
      <c r="AZ6400" s="10"/>
      <c r="BA6400" s="10"/>
    </row>
    <row r="6401" spans="1:53" ht="15" customHeight="1" x14ac:dyDescent="0.2">
      <c r="A6401" s="22"/>
      <c r="B6401" s="23">
        <v>6</v>
      </c>
      <c r="C6401" s="293" t="s">
        <v>573</v>
      </c>
      <c r="D6401" s="18">
        <v>15</v>
      </c>
      <c r="E6401" s="14">
        <v>15</v>
      </c>
      <c r="F6401" s="14">
        <v>7</v>
      </c>
      <c r="G6401" s="14"/>
      <c r="H6401" s="14"/>
      <c r="I6401" s="14"/>
      <c r="J6401" s="14"/>
      <c r="K6401" s="14"/>
      <c r="L6401" s="14"/>
      <c r="M6401" s="14"/>
      <c r="N6401" s="14"/>
      <c r="O6401" s="14"/>
      <c r="P6401" s="14"/>
      <c r="Q6401" s="14"/>
      <c r="R6401" s="4"/>
      <c r="S6401" s="4"/>
      <c r="T6401" s="4"/>
      <c r="U6401" s="4"/>
      <c r="V6401" s="4"/>
      <c r="W6401" s="4"/>
      <c r="X6401" s="4"/>
      <c r="Y6401" s="4"/>
      <c r="Z6401" s="4"/>
      <c r="AA6401" s="4"/>
      <c r="AB6401" s="8"/>
      <c r="AC6401" s="8"/>
      <c r="AD6401" s="8"/>
      <c r="AE6401" s="8"/>
      <c r="AF6401" s="8"/>
      <c r="AG6401" s="8"/>
      <c r="AH6401" s="8"/>
      <c r="AI6401" s="8"/>
      <c r="AJ6401" s="8"/>
      <c r="AK6401" s="8"/>
      <c r="AL6401" s="8"/>
      <c r="AM6401" s="8"/>
      <c r="AN6401" s="8"/>
      <c r="AO6401" s="8"/>
      <c r="AP6401" s="15"/>
      <c r="AQ6401" s="15"/>
      <c r="AR6401" s="15"/>
      <c r="AS6401" s="15"/>
      <c r="AT6401" s="15"/>
      <c r="AU6401" s="15"/>
      <c r="AV6401" s="15"/>
      <c r="AW6401" s="15"/>
      <c r="AX6401" s="15"/>
      <c r="AY6401" s="15"/>
      <c r="AZ6401" s="10"/>
      <c r="BA6401" s="10"/>
    </row>
    <row r="6402" spans="1:53" ht="15" customHeight="1" x14ac:dyDescent="0.2">
      <c r="A6402" s="24"/>
      <c r="B6402" s="25"/>
      <c r="C6402" s="293" t="s">
        <v>535</v>
      </c>
      <c r="D6402" s="18"/>
      <c r="E6402" s="14"/>
      <c r="F6402" s="14"/>
      <c r="G6402" s="14"/>
      <c r="H6402" s="14"/>
      <c r="I6402" s="14"/>
      <c r="J6402" s="14"/>
      <c r="K6402" s="14"/>
      <c r="L6402" s="14"/>
      <c r="M6402" s="14"/>
      <c r="N6402" s="14"/>
      <c r="O6402" s="14"/>
      <c r="P6402" s="14"/>
      <c r="Q6402" s="14"/>
      <c r="R6402" s="4"/>
      <c r="S6402" s="4"/>
      <c r="T6402" s="4"/>
      <c r="U6402" s="4"/>
      <c r="V6402" s="4"/>
      <c r="W6402" s="4"/>
      <c r="X6402" s="4"/>
      <c r="Y6402" s="4"/>
      <c r="Z6402" s="4"/>
      <c r="AA6402" s="4"/>
      <c r="AB6402" s="8">
        <v>10</v>
      </c>
      <c r="AC6402" s="8"/>
      <c r="AD6402" s="8"/>
      <c r="AE6402" s="8"/>
      <c r="AF6402" s="8"/>
      <c r="AG6402" s="8"/>
      <c r="AH6402" s="8"/>
      <c r="AI6402" s="8"/>
      <c r="AJ6402" s="8"/>
      <c r="AK6402" s="8"/>
      <c r="AL6402" s="8"/>
      <c r="AM6402" s="8"/>
      <c r="AN6402" s="8"/>
      <c r="AO6402" s="8"/>
      <c r="AP6402" s="15"/>
      <c r="AQ6402" s="15"/>
      <c r="AR6402" s="15"/>
      <c r="AS6402" s="15"/>
      <c r="AT6402" s="15"/>
      <c r="AU6402" s="9"/>
      <c r="AV6402" s="15"/>
      <c r="AW6402" s="15"/>
      <c r="AX6402" s="15"/>
      <c r="AY6402" s="15"/>
      <c r="AZ6402" s="10"/>
      <c r="BA6402" s="10"/>
    </row>
    <row r="6403" spans="1:53" ht="15" customHeight="1" x14ac:dyDescent="0.2">
      <c r="A6403" s="1"/>
      <c r="B6403" s="24"/>
      <c r="C6403" s="293" t="s">
        <v>588</v>
      </c>
      <c r="D6403" s="18"/>
      <c r="E6403" s="14"/>
      <c r="F6403" s="14"/>
      <c r="G6403" s="14"/>
      <c r="H6403" s="14"/>
      <c r="I6403" s="14"/>
      <c r="J6403" s="14"/>
      <c r="K6403" s="14"/>
      <c r="L6403" s="14"/>
      <c r="M6403" s="14"/>
      <c r="N6403" s="14"/>
      <c r="O6403" s="14"/>
      <c r="P6403" s="14"/>
      <c r="Q6403" s="14"/>
      <c r="R6403" s="4"/>
      <c r="S6403" s="4"/>
      <c r="T6403" s="4"/>
      <c r="U6403" s="4"/>
      <c r="V6403" s="4"/>
      <c r="W6403" s="4"/>
      <c r="X6403" s="4"/>
      <c r="Y6403" s="4"/>
      <c r="Z6403" s="4"/>
      <c r="AA6403" s="4"/>
      <c r="AB6403" s="8"/>
      <c r="AC6403" s="8"/>
      <c r="AD6403" s="8"/>
      <c r="AE6403" s="8"/>
      <c r="AF6403" s="8"/>
      <c r="AG6403" s="8"/>
      <c r="AH6403" s="8"/>
      <c r="AI6403" s="8"/>
      <c r="AJ6403" s="8"/>
      <c r="AK6403" s="8"/>
      <c r="AL6403" s="8"/>
      <c r="AM6403" s="8"/>
      <c r="AN6403" s="8"/>
      <c r="AO6403" s="8"/>
      <c r="AP6403" s="15"/>
      <c r="AQ6403" s="15"/>
      <c r="AR6403" s="15"/>
      <c r="AS6403" s="15"/>
      <c r="AT6403" s="15"/>
      <c r="AU6403" s="15"/>
      <c r="AV6403" s="15"/>
      <c r="AW6403" s="15"/>
      <c r="AX6403" s="15"/>
      <c r="AY6403" s="15"/>
      <c r="AZ6403" s="10"/>
      <c r="BA6403" s="10"/>
    </row>
    <row r="6404" spans="1:53" ht="15" customHeight="1" x14ac:dyDescent="0.2">
      <c r="A6404" s="1"/>
      <c r="B6404" s="26">
        <v>7</v>
      </c>
      <c r="C6404" s="293" t="s">
        <v>55</v>
      </c>
      <c r="D6404" s="18"/>
      <c r="E6404" s="14"/>
      <c r="F6404" s="14"/>
      <c r="G6404" s="14"/>
      <c r="H6404" s="14"/>
      <c r="I6404" s="14"/>
      <c r="J6404" s="14"/>
      <c r="K6404" s="14">
        <v>2</v>
      </c>
      <c r="L6404" s="14"/>
      <c r="M6404" s="14"/>
      <c r="N6404" s="14"/>
      <c r="O6404" s="14"/>
      <c r="P6404" s="14"/>
      <c r="Q6404" s="14"/>
      <c r="R6404" s="4"/>
      <c r="S6404" s="4"/>
      <c r="T6404" s="4"/>
      <c r="U6404" s="4"/>
      <c r="V6404" s="4"/>
      <c r="W6404" s="4"/>
      <c r="X6404" s="4"/>
      <c r="Y6404" s="4"/>
      <c r="Z6404" s="4"/>
      <c r="AA6404" s="4"/>
      <c r="AB6404" s="8"/>
      <c r="AC6404" s="8"/>
      <c r="AD6404" s="8"/>
      <c r="AE6404" s="8"/>
      <c r="AF6404" s="8"/>
      <c r="AG6404" s="8"/>
      <c r="AH6404" s="8"/>
      <c r="AI6404" s="8"/>
      <c r="AJ6404" s="8"/>
      <c r="AK6404" s="8"/>
      <c r="AL6404" s="8"/>
      <c r="AM6404" s="8"/>
      <c r="AN6404" s="8"/>
      <c r="AO6404" s="8"/>
      <c r="AP6404" s="15"/>
      <c r="AQ6404" s="15"/>
      <c r="AR6404" s="15"/>
      <c r="AS6404" s="15"/>
      <c r="AT6404" s="15"/>
      <c r="AU6404" s="15"/>
      <c r="AV6404" s="15"/>
      <c r="AW6404" s="15"/>
      <c r="AX6404" s="15"/>
      <c r="AY6404" s="15"/>
      <c r="AZ6404" s="10"/>
      <c r="BA6404" s="10"/>
    </row>
    <row r="6405" spans="1:53" ht="15" customHeight="1" x14ac:dyDescent="0.2">
      <c r="A6405" s="1"/>
      <c r="B6405" s="26">
        <v>8</v>
      </c>
      <c r="C6405" s="335"/>
      <c r="D6405" s="18"/>
      <c r="E6405" s="14"/>
      <c r="F6405" s="14"/>
      <c r="G6405" s="14"/>
      <c r="H6405" s="14"/>
      <c r="I6405" s="14"/>
      <c r="J6405" s="14"/>
      <c r="K6405" s="14"/>
      <c r="L6405" s="14"/>
      <c r="M6405" s="14"/>
      <c r="N6405" s="14"/>
      <c r="O6405" s="14"/>
      <c r="P6405" s="14"/>
      <c r="Q6405" s="14"/>
      <c r="R6405" s="4"/>
      <c r="S6405" s="4"/>
      <c r="T6405" s="4"/>
      <c r="U6405" s="4"/>
      <c r="V6405" s="4"/>
      <c r="W6405" s="4"/>
      <c r="X6405" s="4"/>
      <c r="Y6405" s="4"/>
      <c r="Z6405" s="4"/>
      <c r="AA6405" s="4"/>
      <c r="AB6405" s="8"/>
      <c r="AC6405" s="8"/>
      <c r="AD6405" s="8"/>
      <c r="AE6405" s="8"/>
      <c r="AF6405" s="8"/>
      <c r="AG6405" s="8"/>
      <c r="AH6405" s="8"/>
      <c r="AI6405" s="8"/>
      <c r="AJ6405" s="8"/>
      <c r="AK6405" s="8"/>
      <c r="AL6405" s="8"/>
      <c r="AM6405" s="8"/>
      <c r="AN6405" s="8"/>
      <c r="AO6405" s="8"/>
      <c r="AP6405" s="15"/>
      <c r="AQ6405" s="15"/>
      <c r="AR6405" s="15"/>
      <c r="AS6405" s="15"/>
      <c r="AT6405" s="15"/>
      <c r="AU6405" s="15"/>
      <c r="AV6405" s="15"/>
      <c r="AW6405" s="15"/>
      <c r="AX6405" s="15"/>
      <c r="AY6405" s="15"/>
      <c r="AZ6405" s="10"/>
      <c r="BA6405" s="10"/>
    </row>
    <row r="6406" spans="1:53" ht="15" customHeight="1" x14ac:dyDescent="0.2">
      <c r="A6406" s="1"/>
      <c r="B6406" s="26">
        <v>9</v>
      </c>
      <c r="C6406" s="303"/>
      <c r="D6406" s="18"/>
      <c r="E6406" s="14"/>
      <c r="F6406" s="14"/>
      <c r="G6406" s="14"/>
      <c r="H6406" s="14"/>
      <c r="I6406" s="14"/>
      <c r="J6406" s="14"/>
      <c r="K6406" s="14"/>
      <c r="L6406" s="14"/>
      <c r="M6406" s="14"/>
      <c r="N6406" s="14"/>
      <c r="O6406" s="14"/>
      <c r="P6406" s="14"/>
      <c r="Q6406" s="14"/>
      <c r="R6406" s="4"/>
      <c r="S6406" s="4"/>
      <c r="T6406" s="4"/>
      <c r="U6406" s="4"/>
      <c r="V6406" s="4"/>
      <c r="W6406" s="4"/>
      <c r="X6406" s="4"/>
      <c r="Y6406" s="4"/>
      <c r="Z6406" s="4"/>
      <c r="AA6406" s="4"/>
      <c r="AB6406" s="8"/>
      <c r="AC6406" s="8"/>
      <c r="AD6406" s="8"/>
      <c r="AE6406" s="8"/>
      <c r="AF6406" s="8"/>
      <c r="AG6406" s="8"/>
      <c r="AH6406" s="8"/>
      <c r="AI6406" s="8"/>
      <c r="AJ6406" s="8"/>
      <c r="AK6406" s="8"/>
      <c r="AL6406" s="8"/>
      <c r="AM6406" s="8"/>
      <c r="AN6406" s="8"/>
      <c r="AO6406" s="8"/>
      <c r="AP6406" s="15"/>
      <c r="AQ6406" s="15"/>
      <c r="AR6406" s="15"/>
      <c r="AS6406" s="15"/>
      <c r="AT6406" s="15"/>
      <c r="AU6406" s="15"/>
      <c r="AV6406" s="15"/>
      <c r="AW6406" s="15"/>
      <c r="AX6406" s="15"/>
      <c r="AY6406" s="15"/>
      <c r="AZ6406" s="10"/>
      <c r="BA6406" s="10"/>
    </row>
    <row r="6407" spans="1:53" ht="15" customHeight="1" x14ac:dyDescent="0.2">
      <c r="A6407" s="1"/>
      <c r="B6407" s="24"/>
      <c r="C6407" s="303"/>
      <c r="D6407" s="18"/>
      <c r="E6407" s="14"/>
      <c r="F6407" s="14"/>
      <c r="G6407" s="14"/>
      <c r="H6407" s="14"/>
      <c r="I6407" s="14"/>
      <c r="J6407" s="14"/>
      <c r="K6407" s="14"/>
      <c r="L6407" s="14"/>
      <c r="M6407" s="14"/>
      <c r="N6407" s="14"/>
      <c r="O6407" s="14"/>
      <c r="P6407" s="14"/>
      <c r="Q6407" s="14"/>
      <c r="R6407" s="4"/>
      <c r="S6407" s="4"/>
      <c r="T6407" s="4"/>
      <c r="U6407" s="4"/>
      <c r="V6407" s="4"/>
      <c r="W6407" s="4"/>
      <c r="X6407" s="4"/>
      <c r="Y6407" s="4"/>
      <c r="Z6407" s="4"/>
      <c r="AA6407" s="4"/>
      <c r="AB6407" s="8"/>
      <c r="AC6407" s="28"/>
      <c r="AD6407" s="8"/>
      <c r="AE6407" s="8"/>
      <c r="AF6407" s="8"/>
      <c r="AG6407" s="8"/>
      <c r="AH6407" s="8"/>
      <c r="AI6407" s="8"/>
      <c r="AJ6407" s="8"/>
      <c r="AK6407" s="8"/>
      <c r="AL6407" s="8"/>
      <c r="AM6407" s="8"/>
      <c r="AN6407" s="8"/>
      <c r="AO6407" s="8"/>
      <c r="AP6407" s="15"/>
      <c r="AQ6407" s="15"/>
      <c r="AR6407" s="15"/>
      <c r="AS6407" s="15"/>
      <c r="AT6407" s="15"/>
      <c r="AU6407" s="15"/>
      <c r="AV6407" s="15"/>
      <c r="AW6407" s="15"/>
      <c r="AX6407" s="15"/>
      <c r="AY6407" s="15"/>
      <c r="AZ6407" s="10"/>
      <c r="BA6407" s="10"/>
    </row>
    <row r="6408" spans="1:53" ht="15" customHeight="1" x14ac:dyDescent="0.2">
      <c r="A6408" s="22"/>
      <c r="B6408" s="29">
        <v>10</v>
      </c>
      <c r="C6408" s="303"/>
      <c r="D6408" s="18"/>
      <c r="E6408" s="14"/>
      <c r="F6408" s="14"/>
      <c r="G6408" s="14"/>
      <c r="H6408" s="14"/>
      <c r="I6408" s="14"/>
      <c r="J6408" s="14"/>
      <c r="K6408" s="14"/>
      <c r="L6408" s="14"/>
      <c r="M6408" s="14"/>
      <c r="N6408" s="14"/>
      <c r="O6408" s="14"/>
      <c r="P6408" s="14"/>
      <c r="Q6408" s="14"/>
      <c r="R6408" s="4"/>
      <c r="S6408" s="4"/>
      <c r="T6408" s="4"/>
      <c r="U6408" s="4"/>
      <c r="V6408" s="4"/>
      <c r="W6408" s="4"/>
      <c r="X6408" s="4"/>
      <c r="Y6408" s="4"/>
      <c r="Z6408" s="4"/>
      <c r="AA6408" s="4"/>
      <c r="AB6408" s="8"/>
      <c r="AC6408" s="8"/>
      <c r="AD6408" s="8"/>
      <c r="AE6408" s="8"/>
      <c r="AF6408" s="8"/>
      <c r="AG6408" s="8"/>
      <c r="AH6408" s="8"/>
      <c r="AI6408" s="8"/>
      <c r="AJ6408" s="8"/>
      <c r="AK6408" s="8"/>
      <c r="AL6408" s="8"/>
      <c r="AM6408" s="8"/>
      <c r="AN6408" s="8"/>
      <c r="AO6408" s="8"/>
      <c r="AP6408" s="15"/>
      <c r="AQ6408" s="15"/>
      <c r="AR6408" s="15"/>
      <c r="AS6408" s="15"/>
      <c r="AT6408" s="15"/>
      <c r="AU6408" s="15"/>
      <c r="AV6408" s="15"/>
      <c r="AW6408" s="15"/>
      <c r="AX6408" s="15"/>
      <c r="AY6408" s="15"/>
      <c r="AZ6408" s="10"/>
      <c r="BA6408" s="10"/>
    </row>
    <row r="6409" spans="1:53" ht="15" customHeight="1" x14ac:dyDescent="0.2">
      <c r="A6409" s="1"/>
      <c r="B6409" s="30">
        <v>11</v>
      </c>
      <c r="C6409" s="303"/>
      <c r="D6409" s="18"/>
      <c r="E6409" s="14"/>
      <c r="F6409" s="14"/>
      <c r="G6409" s="14"/>
      <c r="H6409" s="14"/>
      <c r="I6409" s="14"/>
      <c r="J6409" s="14"/>
      <c r="K6409" s="14"/>
      <c r="L6409" s="14"/>
      <c r="M6409" s="14"/>
      <c r="N6409" s="14"/>
      <c r="O6409" s="14"/>
      <c r="P6409" s="14"/>
      <c r="Q6409" s="14"/>
      <c r="R6409" s="4"/>
      <c r="S6409" s="4"/>
      <c r="T6409" s="4"/>
      <c r="U6409" s="4"/>
      <c r="V6409" s="4"/>
      <c r="W6409" s="4"/>
      <c r="X6409" s="4"/>
      <c r="Y6409" s="4"/>
      <c r="Z6409" s="4"/>
      <c r="AA6409" s="4"/>
      <c r="AB6409" s="8"/>
      <c r="AC6409" s="8"/>
      <c r="AD6409" s="8"/>
      <c r="AE6409" s="8"/>
      <c r="AF6409" s="8"/>
      <c r="AG6409" s="8"/>
      <c r="AH6409" s="8"/>
      <c r="AI6409" s="8"/>
      <c r="AJ6409" s="8"/>
      <c r="AK6409" s="8"/>
      <c r="AL6409" s="8"/>
      <c r="AM6409" s="8"/>
      <c r="AN6409" s="8"/>
      <c r="AO6409" s="8"/>
      <c r="AP6409" s="15"/>
      <c r="AQ6409" s="15"/>
      <c r="AR6409" s="15"/>
      <c r="AS6409" s="15"/>
      <c r="AT6409" s="15"/>
      <c r="AU6409" s="15"/>
      <c r="AV6409" s="15"/>
      <c r="AW6409" s="15"/>
      <c r="AX6409" s="15"/>
      <c r="AY6409" s="15"/>
      <c r="AZ6409" s="10"/>
      <c r="BA6409" s="10"/>
    </row>
    <row r="6410" spans="1:53" ht="15" customHeight="1" x14ac:dyDescent="0.2">
      <c r="A6410" s="1"/>
      <c r="B6410" s="31">
        <v>12</v>
      </c>
      <c r="C6410" s="303"/>
      <c r="D6410" s="18"/>
      <c r="E6410" s="14"/>
      <c r="F6410" s="14"/>
      <c r="G6410" s="14"/>
      <c r="H6410" s="14"/>
      <c r="I6410" s="14"/>
      <c r="J6410" s="14"/>
      <c r="K6410" s="14"/>
      <c r="L6410" s="14"/>
      <c r="M6410" s="14"/>
      <c r="N6410" s="14"/>
      <c r="O6410" s="14"/>
      <c r="P6410" s="14"/>
      <c r="Q6410" s="14"/>
      <c r="R6410" s="4"/>
      <c r="S6410" s="4"/>
      <c r="T6410" s="4"/>
      <c r="U6410" s="4"/>
      <c r="V6410" s="4"/>
      <c r="W6410" s="4"/>
      <c r="X6410" s="4"/>
      <c r="Y6410" s="4"/>
      <c r="Z6410" s="4"/>
      <c r="AA6410" s="4"/>
      <c r="AB6410" s="8"/>
      <c r="AC6410" s="8"/>
      <c r="AD6410" s="8"/>
      <c r="AE6410" s="8"/>
      <c r="AF6410" s="8"/>
      <c r="AG6410" s="8"/>
      <c r="AH6410" s="8"/>
      <c r="AI6410" s="8"/>
      <c r="AJ6410" s="8"/>
      <c r="AK6410" s="8"/>
      <c r="AL6410" s="8"/>
      <c r="AM6410" s="8"/>
      <c r="AN6410" s="8"/>
      <c r="AO6410" s="8"/>
      <c r="AP6410" s="15"/>
      <c r="AQ6410" s="15"/>
      <c r="AR6410" s="15"/>
      <c r="AS6410" s="15"/>
      <c r="AT6410" s="9"/>
      <c r="AU6410" s="15"/>
      <c r="AV6410" s="15"/>
      <c r="AW6410" s="15"/>
      <c r="AX6410" s="15"/>
      <c r="AY6410" s="15"/>
      <c r="AZ6410" s="10"/>
      <c r="BA6410" s="10"/>
    </row>
    <row r="6411" spans="1:53" ht="15" customHeight="1" x14ac:dyDescent="0.2">
      <c r="A6411" s="1"/>
      <c r="B6411" s="31">
        <v>13</v>
      </c>
      <c r="C6411" s="303"/>
      <c r="D6411" s="18"/>
      <c r="E6411" s="14"/>
      <c r="F6411" s="14"/>
      <c r="G6411" s="14"/>
      <c r="H6411" s="14"/>
      <c r="I6411" s="14"/>
      <c r="J6411" s="14"/>
      <c r="K6411" s="14"/>
      <c r="L6411" s="14"/>
      <c r="M6411" s="14"/>
      <c r="N6411" s="14"/>
      <c r="O6411" s="14"/>
      <c r="P6411" s="14"/>
      <c r="Q6411" s="14"/>
      <c r="R6411" s="4"/>
      <c r="S6411" s="4"/>
      <c r="T6411" s="4"/>
      <c r="U6411" s="4"/>
      <c r="V6411" s="4"/>
      <c r="W6411" s="4"/>
      <c r="X6411" s="4"/>
      <c r="Y6411" s="4"/>
      <c r="Z6411" s="4"/>
      <c r="AA6411" s="4"/>
      <c r="AB6411" s="8"/>
      <c r="AC6411" s="8"/>
      <c r="AD6411" s="8"/>
      <c r="AE6411" s="8"/>
      <c r="AF6411" s="8"/>
      <c r="AG6411" s="8"/>
      <c r="AH6411" s="8"/>
      <c r="AI6411" s="8"/>
      <c r="AJ6411" s="8"/>
      <c r="AK6411" s="8"/>
      <c r="AL6411" s="8"/>
      <c r="AM6411" s="8"/>
      <c r="AN6411" s="8"/>
      <c r="AO6411" s="8"/>
      <c r="AP6411" s="15"/>
      <c r="AQ6411" s="15"/>
      <c r="AR6411" s="15"/>
      <c r="AS6411" s="15"/>
      <c r="AT6411" s="15"/>
      <c r="AU6411" s="15"/>
      <c r="AV6411" s="15"/>
      <c r="AW6411" s="15"/>
      <c r="AX6411" s="15"/>
      <c r="AY6411" s="15"/>
      <c r="AZ6411" s="10"/>
      <c r="BA6411" s="10"/>
    </row>
    <row r="6412" spans="1:53" ht="15" customHeight="1" x14ac:dyDescent="0.2">
      <c r="A6412" s="1"/>
      <c r="B6412" s="31">
        <v>14</v>
      </c>
      <c r="C6412" s="293" t="s">
        <v>62</v>
      </c>
      <c r="D6412" s="18"/>
      <c r="E6412" s="14"/>
      <c r="F6412" s="14"/>
      <c r="G6412" s="14"/>
      <c r="H6412" s="14"/>
      <c r="I6412" s="14"/>
      <c r="J6412" s="14"/>
      <c r="K6412" s="14"/>
      <c r="L6412" s="14"/>
      <c r="M6412" s="14"/>
      <c r="N6412" s="14"/>
      <c r="O6412" s="14"/>
      <c r="P6412" s="14"/>
      <c r="Q6412" s="14"/>
      <c r="R6412" s="4"/>
      <c r="S6412" s="4"/>
      <c r="T6412" s="4"/>
      <c r="U6412" s="4"/>
      <c r="V6412" s="4"/>
      <c r="W6412" s="4"/>
      <c r="X6412" s="4"/>
      <c r="Y6412" s="4"/>
      <c r="Z6412" s="4"/>
      <c r="AA6412" s="4"/>
      <c r="AB6412" s="8">
        <v>10</v>
      </c>
      <c r="AC6412" s="8"/>
      <c r="AD6412" s="8"/>
      <c r="AE6412" s="8"/>
      <c r="AF6412" s="8"/>
      <c r="AG6412" s="8">
        <v>1</v>
      </c>
      <c r="AH6412" s="8">
        <v>1</v>
      </c>
      <c r="AI6412" s="8"/>
      <c r="AJ6412" s="8"/>
      <c r="AK6412" s="8"/>
      <c r="AL6412" s="8"/>
      <c r="AM6412" s="8"/>
      <c r="AN6412" s="8"/>
      <c r="AO6412" s="8"/>
      <c r="AP6412" s="15"/>
      <c r="AQ6412" s="15"/>
      <c r="AR6412" s="15"/>
      <c r="AS6412" s="15"/>
      <c r="AT6412" s="15"/>
      <c r="AU6412" s="15"/>
      <c r="AV6412" s="15"/>
      <c r="AW6412" s="15"/>
      <c r="AX6412" s="15"/>
      <c r="AY6412" s="15"/>
      <c r="AZ6412" s="10"/>
      <c r="BA6412" s="10"/>
    </row>
    <row r="6413" spans="1:53" ht="15" customHeight="1" x14ac:dyDescent="0.2">
      <c r="A6413" s="1"/>
      <c r="B6413" s="31">
        <v>15</v>
      </c>
      <c r="C6413" s="293" t="s">
        <v>63</v>
      </c>
      <c r="D6413" s="18"/>
      <c r="E6413" s="14"/>
      <c r="F6413" s="14"/>
      <c r="G6413" s="14"/>
      <c r="H6413" s="14"/>
      <c r="I6413" s="14"/>
      <c r="J6413" s="14"/>
      <c r="K6413" s="14">
        <v>1</v>
      </c>
      <c r="L6413" s="14"/>
      <c r="M6413" s="14"/>
      <c r="N6413" s="14"/>
      <c r="O6413" s="14"/>
      <c r="P6413" s="14"/>
      <c r="Q6413" s="14"/>
      <c r="R6413" s="4"/>
      <c r="S6413" s="4"/>
      <c r="T6413" s="4"/>
      <c r="U6413" s="4"/>
      <c r="V6413" s="4"/>
      <c r="W6413" s="4"/>
      <c r="X6413" s="4"/>
      <c r="Y6413" s="4"/>
      <c r="Z6413" s="4"/>
      <c r="AA6413" s="4"/>
      <c r="AB6413" s="8">
        <v>5</v>
      </c>
      <c r="AC6413" s="8"/>
      <c r="AD6413" s="8"/>
      <c r="AE6413" s="8"/>
      <c r="AF6413" s="8"/>
      <c r="AG6413" s="8"/>
      <c r="AH6413" s="8"/>
      <c r="AI6413" s="8"/>
      <c r="AJ6413" s="8"/>
      <c r="AK6413" s="8"/>
      <c r="AL6413" s="8"/>
      <c r="AM6413" s="8"/>
      <c r="AN6413" s="8"/>
      <c r="AO6413" s="8"/>
      <c r="AP6413" s="15"/>
      <c r="AQ6413" s="15"/>
      <c r="AR6413" s="15"/>
      <c r="AS6413" s="15"/>
      <c r="AT6413" s="15"/>
      <c r="AU6413" s="9"/>
      <c r="AV6413" s="15"/>
      <c r="AW6413" s="15"/>
      <c r="AX6413" s="15"/>
      <c r="AY6413" s="15"/>
      <c r="AZ6413" s="10"/>
      <c r="BA6413" s="10"/>
    </row>
    <row r="6414" spans="1:53" ht="15" customHeight="1" x14ac:dyDescent="0.2">
      <c r="A6414" s="1"/>
      <c r="B6414" s="31">
        <v>16</v>
      </c>
      <c r="C6414" s="303" t="s">
        <v>64</v>
      </c>
      <c r="D6414" s="18"/>
      <c r="E6414" s="14"/>
      <c r="F6414" s="14"/>
      <c r="G6414" s="14"/>
      <c r="H6414" s="14"/>
      <c r="I6414" s="14"/>
      <c r="J6414" s="14"/>
      <c r="K6414" s="14"/>
      <c r="L6414" s="14"/>
      <c r="M6414" s="14"/>
      <c r="N6414" s="14"/>
      <c r="O6414" s="14"/>
      <c r="P6414" s="14"/>
      <c r="Q6414" s="14"/>
      <c r="R6414" s="4"/>
      <c r="S6414" s="4"/>
      <c r="T6414" s="4"/>
      <c r="U6414" s="4"/>
      <c r="V6414" s="4"/>
      <c r="W6414" s="4"/>
      <c r="X6414" s="4"/>
      <c r="Y6414" s="4"/>
      <c r="Z6414" s="4"/>
      <c r="AA6414" s="4"/>
      <c r="AB6414" s="8"/>
      <c r="AC6414" s="8"/>
      <c r="AD6414" s="8"/>
      <c r="AE6414" s="8"/>
      <c r="AF6414" s="8"/>
      <c r="AG6414" s="8"/>
      <c r="AH6414" s="8"/>
      <c r="AI6414" s="8"/>
      <c r="AJ6414" s="8"/>
      <c r="AK6414" s="8"/>
      <c r="AL6414" s="8"/>
      <c r="AM6414" s="8"/>
      <c r="AN6414" s="8"/>
      <c r="AO6414" s="8"/>
      <c r="AP6414" s="15"/>
      <c r="AQ6414" s="15"/>
      <c r="AR6414" s="15"/>
      <c r="AS6414" s="15"/>
      <c r="AT6414" s="15"/>
      <c r="AU6414" s="15"/>
      <c r="AV6414" s="15"/>
      <c r="AW6414" s="15"/>
      <c r="AX6414" s="15"/>
      <c r="AY6414" s="15"/>
      <c r="AZ6414" s="10"/>
      <c r="BA6414" s="10"/>
    </row>
    <row r="6415" spans="1:53" ht="15" customHeight="1" x14ac:dyDescent="0.2">
      <c r="A6415" s="1"/>
      <c r="B6415" s="31">
        <v>17</v>
      </c>
      <c r="C6415" s="293" t="s">
        <v>65</v>
      </c>
      <c r="D6415" s="18">
        <v>10</v>
      </c>
      <c r="E6415" s="14">
        <v>8</v>
      </c>
      <c r="F6415" s="14">
        <v>2</v>
      </c>
      <c r="G6415" s="14">
        <v>2</v>
      </c>
      <c r="H6415" s="14"/>
      <c r="I6415" s="14"/>
      <c r="J6415" s="14"/>
      <c r="K6415" s="14"/>
      <c r="L6415" s="14"/>
      <c r="M6415" s="14"/>
      <c r="N6415" s="14"/>
      <c r="O6415" s="14"/>
      <c r="P6415" s="14"/>
      <c r="Q6415" s="14"/>
      <c r="R6415" s="4"/>
      <c r="S6415" s="4"/>
      <c r="T6415" s="4"/>
      <c r="U6415" s="4">
        <v>1</v>
      </c>
      <c r="V6415" s="4"/>
      <c r="W6415" s="4"/>
      <c r="X6415" s="4"/>
      <c r="Y6415" s="4"/>
      <c r="Z6415" s="4"/>
      <c r="AA6415" s="4"/>
      <c r="AB6415" s="8"/>
      <c r="AC6415" s="8"/>
      <c r="AD6415" s="8"/>
      <c r="AE6415" s="8"/>
      <c r="AF6415" s="8"/>
      <c r="AG6415" s="8"/>
      <c r="AH6415" s="8"/>
      <c r="AI6415" s="8"/>
      <c r="AJ6415" s="8">
        <v>1</v>
      </c>
      <c r="AK6415" s="8">
        <v>2</v>
      </c>
      <c r="AL6415" s="8">
        <v>2</v>
      </c>
      <c r="AM6415" s="8"/>
      <c r="AN6415" s="8"/>
      <c r="AO6415" s="8">
        <v>2</v>
      </c>
      <c r="AP6415" s="15"/>
      <c r="AQ6415" s="15"/>
      <c r="AR6415" s="15"/>
      <c r="AS6415" s="15"/>
      <c r="AT6415" s="15"/>
      <c r="AU6415" s="15"/>
      <c r="AV6415" s="15"/>
      <c r="AW6415" s="15"/>
      <c r="AX6415" s="15"/>
      <c r="AY6415" s="15"/>
      <c r="AZ6415" s="10"/>
      <c r="BA6415" s="10"/>
    </row>
    <row r="6416" spans="1:53" ht="15" customHeight="1" x14ac:dyDescent="0.2">
      <c r="B6416" s="31">
        <v>18</v>
      </c>
      <c r="C6416" s="303"/>
      <c r="D6416" s="18"/>
      <c r="E6416" s="14"/>
      <c r="F6416" s="14"/>
      <c r="G6416" s="14"/>
      <c r="H6416" s="14"/>
      <c r="I6416" s="14"/>
      <c r="J6416" s="14"/>
      <c r="K6416" s="32"/>
      <c r="L6416" s="14"/>
      <c r="M6416" s="14"/>
      <c r="N6416" s="14"/>
      <c r="O6416" s="14"/>
      <c r="P6416" s="14"/>
      <c r="Q6416" s="14"/>
      <c r="R6416" s="4"/>
      <c r="S6416" s="4"/>
      <c r="T6416" s="4"/>
      <c r="U6416" s="4"/>
      <c r="V6416" s="4"/>
      <c r="W6416" s="4"/>
      <c r="X6416" s="4"/>
      <c r="Y6416" s="4"/>
      <c r="Z6416" s="4"/>
      <c r="AA6416" s="4"/>
      <c r="AB6416" s="8"/>
      <c r="AC6416" s="8"/>
      <c r="AD6416" s="8"/>
      <c r="AE6416" s="8"/>
      <c r="AF6416" s="8"/>
      <c r="AG6416" s="8"/>
      <c r="AH6416" s="8"/>
      <c r="AI6416" s="8"/>
      <c r="AJ6416" s="8"/>
      <c r="AK6416" s="8"/>
      <c r="AL6416" s="8"/>
      <c r="AM6416" s="8"/>
      <c r="AN6416" s="8"/>
      <c r="AO6416" s="8"/>
      <c r="AP6416" s="15"/>
      <c r="AQ6416" s="15"/>
      <c r="AR6416" s="15"/>
      <c r="AS6416" s="15"/>
      <c r="AT6416" s="15"/>
      <c r="AU6416" s="15"/>
      <c r="AV6416" s="15"/>
      <c r="AW6416" s="15"/>
      <c r="AX6416" s="15"/>
      <c r="AY6416" s="15"/>
      <c r="AZ6416" s="10"/>
      <c r="BA6416" s="10"/>
    </row>
    <row r="6417" spans="1:53" ht="15" customHeight="1" x14ac:dyDescent="0.2">
      <c r="A6417" s="329"/>
      <c r="B6417" s="31">
        <v>19</v>
      </c>
      <c r="C6417" s="303" t="s">
        <v>68</v>
      </c>
      <c r="D6417" s="18"/>
      <c r="E6417" s="14"/>
      <c r="F6417" s="14"/>
      <c r="G6417" s="14"/>
      <c r="H6417" s="14"/>
      <c r="I6417" s="14"/>
      <c r="J6417" s="14"/>
      <c r="K6417" s="14"/>
      <c r="L6417" s="14"/>
      <c r="M6417" s="14"/>
      <c r="N6417" s="14"/>
      <c r="O6417" s="14"/>
      <c r="P6417" s="14"/>
      <c r="Q6417" s="14"/>
      <c r="R6417" s="4"/>
      <c r="S6417" s="4"/>
      <c r="T6417" s="4"/>
      <c r="U6417" s="4"/>
      <c r="V6417" s="4"/>
      <c r="W6417" s="4"/>
      <c r="X6417" s="4"/>
      <c r="Y6417" s="4"/>
      <c r="Z6417" s="4"/>
      <c r="AA6417" s="4"/>
      <c r="AB6417" s="8"/>
      <c r="AC6417" s="8"/>
      <c r="AD6417" s="8"/>
      <c r="AE6417" s="8"/>
      <c r="AF6417" s="8"/>
      <c r="AG6417" s="8"/>
      <c r="AH6417" s="8"/>
      <c r="AI6417" s="34"/>
      <c r="AJ6417" s="8"/>
      <c r="AK6417" s="8"/>
      <c r="AL6417" s="8"/>
      <c r="AM6417" s="8"/>
      <c r="AN6417" s="8"/>
      <c r="AO6417" s="8"/>
      <c r="AP6417" s="15"/>
      <c r="AQ6417" s="15"/>
      <c r="AR6417" s="15"/>
      <c r="AS6417" s="15"/>
      <c r="AT6417" s="15"/>
      <c r="AU6417" s="15"/>
      <c r="AV6417" s="15"/>
      <c r="AW6417" s="15"/>
      <c r="AX6417" s="15"/>
      <c r="AY6417" s="15"/>
      <c r="AZ6417" s="10"/>
      <c r="BA6417" s="10"/>
    </row>
    <row r="6418" spans="1:53" ht="15" customHeight="1" x14ac:dyDescent="0.2">
      <c r="A6418" s="1"/>
      <c r="B6418" s="31">
        <v>20</v>
      </c>
      <c r="C6418" s="293" t="s">
        <v>69</v>
      </c>
      <c r="D6418" s="35"/>
      <c r="E6418" s="14"/>
      <c r="F6418" s="14"/>
      <c r="G6418" s="14"/>
      <c r="H6418" s="14"/>
      <c r="I6418" s="14"/>
      <c r="J6418" s="14"/>
      <c r="K6418" s="14">
        <v>1</v>
      </c>
      <c r="L6418" s="14"/>
      <c r="M6418" s="14"/>
      <c r="N6418" s="14"/>
      <c r="O6418" s="14"/>
      <c r="P6418" s="14"/>
      <c r="Q6418" s="14"/>
      <c r="R6418" s="4"/>
      <c r="S6418" s="4"/>
      <c r="T6418" s="4"/>
      <c r="U6418" s="4">
        <v>1</v>
      </c>
      <c r="V6418" s="4"/>
      <c r="W6418" s="4"/>
      <c r="X6418" s="4"/>
      <c r="Y6418" s="4"/>
      <c r="Z6418" s="4"/>
      <c r="AA6418" s="4"/>
      <c r="AB6418" s="8"/>
      <c r="AC6418" s="8"/>
      <c r="AD6418" s="8"/>
      <c r="AE6418" s="8"/>
      <c r="AF6418" s="8"/>
      <c r="AG6418" s="8"/>
      <c r="AH6418" s="8"/>
      <c r="AI6418" s="8"/>
      <c r="AJ6418" s="8"/>
      <c r="AK6418" s="8"/>
      <c r="AL6418" s="8"/>
      <c r="AM6418" s="8"/>
      <c r="AN6418" s="8"/>
      <c r="AO6418" s="8"/>
      <c r="AP6418" s="15"/>
      <c r="AQ6418" s="15"/>
      <c r="AR6418" s="15"/>
      <c r="AS6418" s="15"/>
      <c r="AT6418" s="15"/>
      <c r="AU6418" s="15"/>
      <c r="AV6418" s="15"/>
      <c r="AW6418" s="15"/>
      <c r="AX6418" s="15"/>
      <c r="AY6418" s="15"/>
      <c r="AZ6418" s="10"/>
      <c r="BA6418" s="10"/>
    </row>
    <row r="6419" spans="1:53" ht="15" customHeight="1" x14ac:dyDescent="0.2">
      <c r="A6419" s="1"/>
      <c r="B6419" s="31">
        <v>21</v>
      </c>
      <c r="C6419" s="303" t="s">
        <v>70</v>
      </c>
      <c r="D6419" s="18"/>
      <c r="E6419" s="14"/>
      <c r="F6419" s="14"/>
      <c r="G6419" s="14"/>
      <c r="H6419" s="14"/>
      <c r="I6419" s="14"/>
      <c r="J6419" s="14"/>
      <c r="K6419" s="14"/>
      <c r="L6419" s="14"/>
      <c r="M6419" s="14"/>
      <c r="N6419" s="14"/>
      <c r="O6419" s="14"/>
      <c r="P6419" s="14"/>
      <c r="Q6419" s="14"/>
      <c r="R6419" s="4"/>
      <c r="S6419" s="4"/>
      <c r="T6419" s="4"/>
      <c r="U6419" s="4"/>
      <c r="V6419" s="4"/>
      <c r="W6419" s="4"/>
      <c r="X6419" s="4"/>
      <c r="Y6419" s="4"/>
      <c r="Z6419" s="4"/>
      <c r="AA6419" s="4"/>
      <c r="AB6419" s="8"/>
      <c r="AC6419" s="8"/>
      <c r="AD6419" s="8"/>
      <c r="AE6419" s="8"/>
      <c r="AF6419" s="8"/>
      <c r="AG6419" s="8"/>
      <c r="AH6419" s="8"/>
      <c r="AI6419" s="8"/>
      <c r="AJ6419" s="8"/>
      <c r="AK6419" s="8"/>
      <c r="AL6419" s="8"/>
      <c r="AM6419" s="8"/>
      <c r="AN6419" s="8"/>
      <c r="AO6419" s="8"/>
      <c r="AP6419" s="15"/>
      <c r="AQ6419" s="15"/>
      <c r="AR6419" s="15"/>
      <c r="AS6419" s="15"/>
      <c r="AT6419" s="15"/>
      <c r="AU6419" s="15"/>
      <c r="AV6419" s="15"/>
      <c r="AW6419" s="15"/>
      <c r="AX6419" s="15"/>
      <c r="AY6419" s="15"/>
      <c r="AZ6419" s="10"/>
      <c r="BA6419" s="10"/>
    </row>
    <row r="6420" spans="1:53" ht="15" customHeight="1" x14ac:dyDescent="0.2">
      <c r="A6420" s="1"/>
      <c r="B6420" s="31">
        <v>22</v>
      </c>
      <c r="C6420" s="303"/>
      <c r="D6420" s="18"/>
      <c r="E6420" s="14"/>
      <c r="F6420" s="14"/>
      <c r="G6420" s="14"/>
      <c r="H6420" s="14"/>
      <c r="I6420" s="14"/>
      <c r="J6420" s="14"/>
      <c r="K6420" s="14"/>
      <c r="L6420" s="14"/>
      <c r="M6420" s="14"/>
      <c r="N6420" s="14"/>
      <c r="O6420" s="14"/>
      <c r="P6420" s="14"/>
      <c r="Q6420" s="14"/>
      <c r="R6420" s="4"/>
      <c r="S6420" s="4"/>
      <c r="T6420" s="4"/>
      <c r="U6420" s="4"/>
      <c r="V6420" s="4"/>
      <c r="W6420" s="4"/>
      <c r="X6420" s="4"/>
      <c r="Y6420" s="4"/>
      <c r="Z6420" s="4"/>
      <c r="AA6420" s="4"/>
      <c r="AB6420" s="8"/>
      <c r="AC6420" s="8"/>
      <c r="AD6420" s="8"/>
      <c r="AE6420" s="8"/>
      <c r="AF6420" s="8"/>
      <c r="AG6420" s="8"/>
      <c r="AH6420" s="8"/>
      <c r="AI6420" s="8"/>
      <c r="AJ6420" s="8"/>
      <c r="AK6420" s="8"/>
      <c r="AL6420" s="8"/>
      <c r="AM6420" s="8"/>
      <c r="AN6420" s="8"/>
      <c r="AO6420" s="8"/>
      <c r="AP6420" s="15"/>
      <c r="AQ6420" s="15"/>
      <c r="AR6420" s="15"/>
      <c r="AS6420" s="15"/>
      <c r="AT6420" s="15"/>
      <c r="AU6420" s="15"/>
      <c r="AV6420" s="15"/>
      <c r="AW6420" s="15"/>
      <c r="AX6420" s="15"/>
      <c r="AY6420" s="15"/>
      <c r="AZ6420" s="10"/>
      <c r="BA6420" s="10"/>
    </row>
    <row r="6421" spans="1:53" ht="15" customHeight="1" x14ac:dyDescent="0.2">
      <c r="A6421" s="1"/>
      <c r="B6421" s="31">
        <v>23</v>
      </c>
      <c r="C6421" s="303" t="s">
        <v>72</v>
      </c>
      <c r="D6421" s="18"/>
      <c r="E6421" s="14"/>
      <c r="F6421" s="14"/>
      <c r="G6421" s="14"/>
      <c r="H6421" s="14"/>
      <c r="I6421" s="14"/>
      <c r="J6421" s="14"/>
      <c r="K6421" s="14"/>
      <c r="L6421" s="14"/>
      <c r="M6421" s="36"/>
      <c r="N6421" s="14"/>
      <c r="O6421" s="14"/>
      <c r="P6421" s="14"/>
      <c r="Q6421" s="14"/>
      <c r="R6421" s="4"/>
      <c r="S6421" s="4"/>
      <c r="T6421" s="4"/>
      <c r="U6421" s="4"/>
      <c r="V6421" s="4"/>
      <c r="W6421" s="4"/>
      <c r="X6421" s="4"/>
      <c r="Y6421" s="4"/>
      <c r="Z6421" s="4"/>
      <c r="AA6421" s="4"/>
      <c r="AB6421" s="8"/>
      <c r="AC6421" s="8"/>
      <c r="AD6421" s="8"/>
      <c r="AE6421" s="8"/>
      <c r="AF6421" s="8"/>
      <c r="AG6421" s="8"/>
      <c r="AH6421" s="8"/>
      <c r="AI6421" s="8"/>
      <c r="AJ6421" s="8"/>
      <c r="AK6421" s="8"/>
      <c r="AL6421" s="8"/>
      <c r="AM6421" s="8"/>
      <c r="AN6421" s="8"/>
      <c r="AO6421" s="8"/>
      <c r="AP6421" s="15"/>
      <c r="AQ6421" s="15"/>
      <c r="AR6421" s="15"/>
      <c r="AS6421" s="15"/>
      <c r="AT6421" s="15"/>
      <c r="AU6421" s="15"/>
      <c r="AV6421" s="15"/>
      <c r="AW6421" s="15"/>
      <c r="AX6421" s="15"/>
      <c r="AY6421" s="15"/>
      <c r="AZ6421" s="10"/>
      <c r="BA6421" s="10"/>
    </row>
    <row r="6422" spans="1:53" ht="15" customHeight="1" x14ac:dyDescent="0.2">
      <c r="A6422" s="1"/>
      <c r="B6422" s="31">
        <v>24</v>
      </c>
      <c r="C6422" s="293" t="s">
        <v>73</v>
      </c>
      <c r="D6422" s="18"/>
      <c r="E6422" s="14">
        <v>4</v>
      </c>
      <c r="F6422" s="14"/>
      <c r="G6422" s="14"/>
      <c r="H6422" s="14"/>
      <c r="I6422" s="14"/>
      <c r="J6422" s="14"/>
      <c r="K6422" s="14">
        <v>1</v>
      </c>
      <c r="L6422" s="14"/>
      <c r="M6422" s="14"/>
      <c r="N6422" s="14"/>
      <c r="O6422" s="14"/>
      <c r="P6422" s="14"/>
      <c r="Q6422" s="14"/>
      <c r="R6422" s="4"/>
      <c r="S6422" s="4"/>
      <c r="T6422" s="4"/>
      <c r="U6422" s="4"/>
      <c r="V6422" s="4"/>
      <c r="W6422" s="4"/>
      <c r="X6422" s="4"/>
      <c r="Y6422" s="4"/>
      <c r="Z6422" s="4"/>
      <c r="AA6422" s="4"/>
      <c r="AB6422" s="8"/>
      <c r="AC6422" s="8"/>
      <c r="AD6422" s="8"/>
      <c r="AE6422" s="8"/>
      <c r="AF6422" s="8"/>
      <c r="AG6422" s="8">
        <v>1</v>
      </c>
      <c r="AH6422" s="8"/>
      <c r="AI6422" s="8"/>
      <c r="AJ6422" s="8"/>
      <c r="AK6422" s="8"/>
      <c r="AL6422" s="8">
        <v>4</v>
      </c>
      <c r="AM6422" s="8"/>
      <c r="AN6422" s="8"/>
      <c r="AO6422" s="8"/>
      <c r="AP6422" s="15"/>
      <c r="AQ6422" s="15"/>
      <c r="AR6422" s="15"/>
      <c r="AS6422" s="15"/>
      <c r="AT6422" s="15"/>
      <c r="AU6422" s="15"/>
      <c r="AV6422" s="15"/>
      <c r="AW6422" s="15"/>
      <c r="AX6422" s="15"/>
      <c r="AY6422" s="15"/>
      <c r="AZ6422" s="10"/>
      <c r="BA6422" s="10"/>
    </row>
    <row r="6423" spans="1:53" ht="15" customHeight="1" x14ac:dyDescent="0.2">
      <c r="A6423" s="1"/>
      <c r="B6423" s="31">
        <v>25</v>
      </c>
      <c r="C6423" s="303"/>
      <c r="D6423" s="18"/>
      <c r="E6423" s="14"/>
      <c r="F6423" s="14"/>
      <c r="G6423" s="14"/>
      <c r="H6423" s="14"/>
      <c r="I6423" s="14"/>
      <c r="J6423" s="14"/>
      <c r="K6423" s="14"/>
      <c r="L6423" s="14"/>
      <c r="M6423" s="14"/>
      <c r="N6423" s="14"/>
      <c r="O6423" s="14"/>
      <c r="P6423" s="14"/>
      <c r="Q6423" s="14"/>
      <c r="R6423" s="4"/>
      <c r="S6423" s="4"/>
      <c r="T6423" s="4"/>
      <c r="U6423" s="4"/>
      <c r="V6423" s="4"/>
      <c r="W6423" s="4"/>
      <c r="X6423" s="4"/>
      <c r="Y6423" s="4"/>
      <c r="Z6423" s="4"/>
      <c r="AA6423" s="4"/>
      <c r="AB6423" s="8"/>
      <c r="AC6423" s="8"/>
      <c r="AD6423" s="8"/>
      <c r="AE6423" s="8"/>
      <c r="AF6423" s="8"/>
      <c r="AG6423" s="8"/>
      <c r="AH6423" s="8"/>
      <c r="AI6423" s="8"/>
      <c r="AJ6423" s="8"/>
      <c r="AK6423" s="8"/>
      <c r="AL6423" s="8"/>
      <c r="AM6423" s="8"/>
      <c r="AN6423" s="8"/>
      <c r="AO6423" s="8"/>
      <c r="AP6423" s="15"/>
      <c r="AQ6423" s="15"/>
      <c r="AR6423" s="15"/>
      <c r="AS6423" s="15"/>
      <c r="AT6423" s="15"/>
      <c r="AU6423" s="15"/>
      <c r="AV6423" s="15"/>
      <c r="AW6423" s="15"/>
      <c r="AX6423" s="15"/>
      <c r="AY6423" s="15"/>
      <c r="AZ6423" s="10"/>
      <c r="BA6423" s="10"/>
    </row>
    <row r="6424" spans="1:53" ht="15" customHeight="1" x14ac:dyDescent="0.2">
      <c r="A6424" s="1"/>
      <c r="B6424" s="31">
        <v>26</v>
      </c>
      <c r="C6424" s="303" t="s">
        <v>75</v>
      </c>
      <c r="D6424" s="18"/>
      <c r="E6424" s="14"/>
      <c r="F6424" s="14"/>
      <c r="G6424" s="14"/>
      <c r="H6424" s="14"/>
      <c r="I6424" s="14"/>
      <c r="J6424" s="14"/>
      <c r="K6424" s="14"/>
      <c r="L6424" s="14"/>
      <c r="M6424" s="14"/>
      <c r="N6424" s="14"/>
      <c r="O6424" s="14"/>
      <c r="P6424" s="14"/>
      <c r="Q6424" s="14"/>
      <c r="R6424" s="4"/>
      <c r="S6424" s="4"/>
      <c r="T6424" s="4"/>
      <c r="U6424" s="4"/>
      <c r="V6424" s="4"/>
      <c r="W6424" s="4"/>
      <c r="X6424" s="4"/>
      <c r="Y6424" s="4"/>
      <c r="Z6424" s="4"/>
      <c r="AA6424" s="4"/>
      <c r="AB6424" s="8"/>
      <c r="AC6424" s="8"/>
      <c r="AD6424" s="8"/>
      <c r="AE6424" s="8"/>
      <c r="AF6424" s="8"/>
      <c r="AG6424" s="8"/>
      <c r="AH6424" s="8"/>
      <c r="AI6424" s="8"/>
      <c r="AJ6424" s="8"/>
      <c r="AK6424" s="8"/>
      <c r="AL6424" s="8"/>
      <c r="AM6424" s="8"/>
      <c r="AN6424" s="8"/>
      <c r="AO6424" s="8"/>
      <c r="AP6424" s="15"/>
      <c r="AQ6424" s="15"/>
      <c r="AR6424" s="15"/>
      <c r="AS6424" s="15"/>
      <c r="AT6424" s="15"/>
      <c r="AU6424" s="15"/>
      <c r="AV6424" s="15"/>
      <c r="AW6424" s="15"/>
      <c r="AX6424" s="15"/>
      <c r="AY6424" s="15"/>
      <c r="AZ6424" s="10"/>
      <c r="BA6424" s="10"/>
    </row>
    <row r="6425" spans="1:53" ht="15" customHeight="1" x14ac:dyDescent="0.2">
      <c r="A6425" s="1"/>
      <c r="B6425" s="31">
        <v>27</v>
      </c>
      <c r="C6425" s="303"/>
      <c r="D6425" s="18"/>
      <c r="E6425" s="14"/>
      <c r="F6425" s="14"/>
      <c r="G6425" s="14"/>
      <c r="H6425" s="14"/>
      <c r="I6425" s="14"/>
      <c r="J6425" s="14"/>
      <c r="K6425" s="14"/>
      <c r="L6425" s="14"/>
      <c r="M6425" s="14"/>
      <c r="N6425" s="14"/>
      <c r="O6425" s="14"/>
      <c r="P6425" s="14"/>
      <c r="Q6425" s="14"/>
      <c r="R6425" s="4"/>
      <c r="S6425" s="4"/>
      <c r="T6425" s="4"/>
      <c r="U6425" s="4"/>
      <c r="V6425" s="4"/>
      <c r="W6425" s="4"/>
      <c r="X6425" s="4"/>
      <c r="Y6425" s="4"/>
      <c r="Z6425" s="4"/>
      <c r="AA6425" s="4"/>
      <c r="AB6425" s="8"/>
      <c r="AC6425" s="8"/>
      <c r="AD6425" s="8"/>
      <c r="AE6425" s="8"/>
      <c r="AF6425" s="8"/>
      <c r="AG6425" s="8"/>
      <c r="AH6425" s="8"/>
      <c r="AI6425" s="8"/>
      <c r="AJ6425" s="8"/>
      <c r="AK6425" s="8"/>
      <c r="AL6425" s="8"/>
      <c r="AM6425" s="8"/>
      <c r="AN6425" s="8"/>
      <c r="AO6425" s="8"/>
      <c r="AP6425" s="15"/>
      <c r="AQ6425" s="15"/>
      <c r="AR6425" s="15"/>
      <c r="AS6425" s="15"/>
      <c r="AT6425" s="15"/>
      <c r="AU6425" s="15"/>
      <c r="AV6425" s="15"/>
      <c r="AW6425" s="15"/>
      <c r="AX6425" s="15"/>
      <c r="AY6425" s="15"/>
      <c r="AZ6425" s="10"/>
      <c r="BA6425" s="10"/>
    </row>
    <row r="6426" spans="1:53" ht="15" customHeight="1" x14ac:dyDescent="0.2">
      <c r="A6426" s="1"/>
      <c r="B6426" s="31">
        <v>28</v>
      </c>
      <c r="C6426" s="293" t="s">
        <v>77</v>
      </c>
      <c r="D6426" s="18">
        <v>4</v>
      </c>
      <c r="E6426" s="14"/>
      <c r="F6426" s="14"/>
      <c r="G6426" s="14"/>
      <c r="H6426" s="14"/>
      <c r="I6426" s="14"/>
      <c r="J6426" s="14"/>
      <c r="K6426" s="14"/>
      <c r="L6426" s="14"/>
      <c r="M6426" s="14"/>
      <c r="N6426" s="14"/>
      <c r="O6426" s="14"/>
      <c r="P6426" s="14"/>
      <c r="Q6426" s="14"/>
      <c r="R6426" s="4"/>
      <c r="S6426" s="4"/>
      <c r="T6426" s="4"/>
      <c r="U6426" s="4"/>
      <c r="V6426" s="4"/>
      <c r="W6426" s="4"/>
      <c r="X6426" s="4"/>
      <c r="Y6426" s="4"/>
      <c r="Z6426" s="4"/>
      <c r="AA6426" s="4"/>
      <c r="AB6426" s="8">
        <v>7</v>
      </c>
      <c r="AC6426" s="8"/>
      <c r="AD6426" s="8"/>
      <c r="AE6426" s="8"/>
      <c r="AF6426" s="8"/>
      <c r="AG6426" s="8"/>
      <c r="AH6426" s="8"/>
      <c r="AI6426" s="8"/>
      <c r="AJ6426" s="8"/>
      <c r="AK6426" s="8"/>
      <c r="AL6426" s="8"/>
      <c r="AM6426" s="8"/>
      <c r="AN6426" s="8"/>
      <c r="AO6426" s="8"/>
      <c r="AP6426" s="15"/>
      <c r="AQ6426" s="15"/>
      <c r="AR6426" s="15"/>
      <c r="AS6426" s="15"/>
      <c r="AT6426" s="15"/>
      <c r="AU6426" s="15"/>
      <c r="AV6426" s="15"/>
      <c r="AW6426" s="15"/>
      <c r="AX6426" s="15"/>
      <c r="AY6426" s="15"/>
      <c r="AZ6426" s="10"/>
      <c r="BA6426" s="10"/>
    </row>
    <row r="6427" spans="1:53" ht="15" customHeight="1" x14ac:dyDescent="0.2">
      <c r="A6427" s="1"/>
      <c r="B6427" s="31">
        <v>29</v>
      </c>
      <c r="C6427" s="292" t="s">
        <v>78</v>
      </c>
      <c r="D6427" s="18">
        <v>6</v>
      </c>
      <c r="E6427" s="14"/>
      <c r="F6427" s="14"/>
      <c r="G6427" s="14"/>
      <c r="H6427" s="14"/>
      <c r="I6427" s="14"/>
      <c r="J6427" s="14"/>
      <c r="K6427" s="14">
        <v>1</v>
      </c>
      <c r="L6427" s="14"/>
      <c r="M6427" s="14"/>
      <c r="N6427" s="14"/>
      <c r="O6427" s="14"/>
      <c r="P6427" s="14"/>
      <c r="Q6427" s="14"/>
      <c r="R6427" s="4"/>
      <c r="S6427" s="4"/>
      <c r="T6427" s="4"/>
      <c r="U6427" s="4"/>
      <c r="V6427" s="4"/>
      <c r="W6427" s="4"/>
      <c r="X6427" s="4"/>
      <c r="Y6427" s="4"/>
      <c r="Z6427" s="4"/>
      <c r="AA6427" s="4"/>
      <c r="AB6427" s="8"/>
      <c r="AC6427" s="8"/>
      <c r="AD6427" s="8"/>
      <c r="AE6427" s="8"/>
      <c r="AF6427" s="8"/>
      <c r="AG6427" s="8"/>
      <c r="AH6427" s="8"/>
      <c r="AI6427" s="8"/>
      <c r="AJ6427" s="8"/>
      <c r="AK6427" s="8"/>
      <c r="AL6427" s="8"/>
      <c r="AM6427" s="8"/>
      <c r="AN6427" s="8"/>
      <c r="AO6427" s="8"/>
      <c r="AP6427" s="15"/>
      <c r="AQ6427" s="15"/>
      <c r="AR6427" s="15"/>
      <c r="AS6427" s="15"/>
      <c r="AT6427" s="15"/>
      <c r="AU6427" s="15"/>
      <c r="AV6427" s="15"/>
      <c r="AW6427" s="15"/>
      <c r="AX6427" s="15"/>
      <c r="AY6427" s="15"/>
      <c r="AZ6427" s="10"/>
      <c r="BA6427" s="10"/>
    </row>
    <row r="6428" spans="1:53" ht="15" customHeight="1" x14ac:dyDescent="0.2">
      <c r="A6428" s="1"/>
      <c r="B6428" s="37"/>
      <c r="C6428" s="303"/>
      <c r="D6428" s="18"/>
      <c r="E6428" s="14"/>
      <c r="F6428" s="14"/>
      <c r="G6428" s="14"/>
      <c r="H6428" s="14"/>
      <c r="I6428" s="14"/>
      <c r="J6428" s="14"/>
      <c r="K6428" s="14"/>
      <c r="L6428" s="14"/>
      <c r="M6428" s="14"/>
      <c r="N6428" s="14"/>
      <c r="O6428" s="14"/>
      <c r="P6428" s="14"/>
      <c r="Q6428" s="14"/>
      <c r="R6428" s="4"/>
      <c r="S6428" s="4"/>
      <c r="T6428" s="4"/>
      <c r="U6428" s="4"/>
      <c r="V6428" s="4"/>
      <c r="W6428" s="4"/>
      <c r="X6428" s="4"/>
      <c r="Y6428" s="4"/>
      <c r="Z6428" s="4"/>
      <c r="AA6428" s="4"/>
      <c r="AB6428" s="8"/>
      <c r="AC6428" s="8"/>
      <c r="AD6428" s="8"/>
      <c r="AE6428" s="8"/>
      <c r="AF6428" s="8"/>
      <c r="AG6428" s="8"/>
      <c r="AH6428" s="8"/>
      <c r="AI6428" s="8"/>
      <c r="AJ6428" s="8"/>
      <c r="AK6428" s="8"/>
      <c r="AL6428" s="8"/>
      <c r="AM6428" s="8"/>
      <c r="AN6428" s="8"/>
      <c r="AO6428" s="8"/>
      <c r="AP6428" s="15"/>
      <c r="AQ6428" s="15"/>
      <c r="AR6428" s="15"/>
      <c r="AS6428" s="15"/>
      <c r="AT6428" s="15"/>
      <c r="AU6428" s="15"/>
      <c r="AV6428" s="15"/>
      <c r="AW6428" s="15"/>
      <c r="AX6428" s="15"/>
      <c r="AY6428" s="15"/>
      <c r="AZ6428" s="10"/>
      <c r="BA6428" s="10"/>
    </row>
    <row r="6429" spans="1:53" ht="15" customHeight="1" x14ac:dyDescent="0.2">
      <c r="A6429" s="1"/>
      <c r="B6429" s="38"/>
      <c r="C6429" s="303"/>
      <c r="D6429" s="18"/>
      <c r="E6429" s="14"/>
      <c r="F6429" s="14"/>
      <c r="G6429" s="14"/>
      <c r="H6429" s="14"/>
      <c r="I6429" s="14"/>
      <c r="J6429" s="14"/>
      <c r="K6429" s="14"/>
      <c r="L6429" s="14"/>
      <c r="M6429" s="14"/>
      <c r="N6429" s="14"/>
      <c r="O6429" s="14"/>
      <c r="P6429" s="14"/>
      <c r="Q6429" s="14"/>
      <c r="R6429" s="4"/>
      <c r="S6429" s="4"/>
      <c r="T6429" s="4"/>
      <c r="U6429" s="4"/>
      <c r="V6429" s="4"/>
      <c r="W6429" s="4"/>
      <c r="X6429" s="4"/>
      <c r="Y6429" s="4"/>
      <c r="Z6429" s="4"/>
      <c r="AA6429" s="4"/>
      <c r="AB6429" s="8"/>
      <c r="AC6429" s="8"/>
      <c r="AD6429" s="8"/>
      <c r="AE6429" s="8"/>
      <c r="AF6429" s="8"/>
      <c r="AG6429" s="8"/>
      <c r="AH6429" s="8"/>
      <c r="AI6429" s="8"/>
      <c r="AJ6429" s="8"/>
      <c r="AK6429" s="8"/>
      <c r="AL6429" s="8"/>
      <c r="AM6429" s="8"/>
      <c r="AN6429" s="8"/>
      <c r="AO6429" s="8"/>
      <c r="AP6429" s="15"/>
      <c r="AQ6429" s="15"/>
      <c r="AR6429" s="15"/>
      <c r="AS6429" s="15"/>
      <c r="AT6429" s="15"/>
      <c r="AU6429" s="15"/>
      <c r="AV6429" s="15"/>
      <c r="AW6429" s="15"/>
      <c r="AX6429" s="15"/>
      <c r="AY6429" s="15"/>
      <c r="AZ6429" s="10"/>
      <c r="BA6429" s="10"/>
    </row>
    <row r="6430" spans="1:53" ht="15" customHeight="1" x14ac:dyDescent="0.2">
      <c r="A6430" s="1"/>
      <c r="B6430" s="39">
        <v>30</v>
      </c>
      <c r="C6430" s="292" t="s">
        <v>80</v>
      </c>
      <c r="D6430" s="18"/>
      <c r="E6430" s="14"/>
      <c r="F6430" s="14"/>
      <c r="G6430" s="14"/>
      <c r="H6430" s="14"/>
      <c r="I6430" s="14"/>
      <c r="J6430" s="14"/>
      <c r="K6430" s="14"/>
      <c r="L6430" s="14"/>
      <c r="M6430" s="14"/>
      <c r="N6430" s="14">
        <v>1</v>
      </c>
      <c r="O6430" s="14"/>
      <c r="P6430" s="14"/>
      <c r="Q6430" s="14"/>
      <c r="R6430" s="4"/>
      <c r="S6430" s="4"/>
      <c r="T6430" s="4"/>
      <c r="U6430" s="4">
        <v>4</v>
      </c>
      <c r="V6430" s="4"/>
      <c r="W6430" s="4"/>
      <c r="X6430" s="4"/>
      <c r="Y6430" s="5"/>
      <c r="Z6430" s="5"/>
      <c r="AA6430" s="5"/>
      <c r="AB6430" s="8"/>
      <c r="AC6430" s="8"/>
      <c r="AD6430" s="8"/>
      <c r="AE6430" s="8"/>
      <c r="AF6430" s="8"/>
      <c r="AG6430" s="8">
        <v>1</v>
      </c>
      <c r="AH6430" s="8"/>
      <c r="AI6430" s="8"/>
      <c r="AJ6430" s="8"/>
      <c r="AK6430" s="8"/>
      <c r="AL6430" s="8"/>
      <c r="AM6430" s="8"/>
      <c r="AN6430" s="8"/>
      <c r="AO6430" s="8"/>
      <c r="AP6430" s="15"/>
      <c r="AQ6430" s="15"/>
      <c r="AR6430" s="15"/>
      <c r="AS6430" s="15"/>
      <c r="AT6430" s="15"/>
      <c r="AU6430" s="15"/>
      <c r="AV6430" s="15"/>
      <c r="AW6430" s="15"/>
      <c r="AX6430" s="15"/>
      <c r="AY6430" s="15"/>
      <c r="AZ6430" s="10"/>
      <c r="BA6430" s="10"/>
    </row>
    <row r="6431" spans="1:53" ht="15" customHeight="1" x14ac:dyDescent="0.2">
      <c r="A6431" s="1"/>
      <c r="B6431" s="39">
        <v>31</v>
      </c>
      <c r="C6431" s="303" t="s">
        <v>81</v>
      </c>
      <c r="D6431" s="18"/>
      <c r="E6431" s="14"/>
      <c r="F6431" s="14"/>
      <c r="G6431" s="14"/>
      <c r="H6431" s="14"/>
      <c r="I6431" s="14"/>
      <c r="J6431" s="14"/>
      <c r="K6431" s="14"/>
      <c r="L6431" s="14"/>
      <c r="M6431" s="14"/>
      <c r="N6431" s="14"/>
      <c r="O6431" s="14"/>
      <c r="P6431" s="14"/>
      <c r="Q6431" s="14"/>
      <c r="R6431" s="4"/>
      <c r="S6431" s="4"/>
      <c r="T6431" s="4"/>
      <c r="U6431" s="4"/>
      <c r="V6431" s="4"/>
      <c r="W6431" s="4"/>
      <c r="X6431" s="4"/>
      <c r="Y6431" s="4"/>
      <c r="Z6431" s="4"/>
      <c r="AA6431" s="4"/>
      <c r="AB6431" s="8"/>
      <c r="AC6431" s="8"/>
      <c r="AD6431" s="8"/>
      <c r="AE6431" s="8"/>
      <c r="AF6431" s="8"/>
      <c r="AG6431" s="8"/>
      <c r="AH6431" s="8"/>
      <c r="AI6431" s="8"/>
      <c r="AJ6431" s="8"/>
      <c r="AK6431" s="8"/>
      <c r="AL6431" s="8"/>
      <c r="AM6431" s="8"/>
      <c r="AN6431" s="8"/>
      <c r="AO6431" s="8"/>
      <c r="AP6431" s="15"/>
      <c r="AQ6431" s="15"/>
      <c r="AR6431" s="15"/>
      <c r="AS6431" s="15"/>
      <c r="AT6431" s="15"/>
      <c r="AU6431" s="15"/>
      <c r="AV6431" s="15"/>
      <c r="AW6431" s="15"/>
      <c r="AX6431" s="15"/>
      <c r="AY6431" s="15"/>
      <c r="AZ6431" s="10"/>
      <c r="BA6431" s="10"/>
    </row>
    <row r="6432" spans="1:53" ht="15" customHeight="1" x14ac:dyDescent="0.2">
      <c r="A6432" s="1"/>
      <c r="B6432" s="39">
        <v>32</v>
      </c>
      <c r="C6432" s="303" t="s">
        <v>82</v>
      </c>
      <c r="D6432" s="18"/>
      <c r="E6432" s="14"/>
      <c r="F6432" s="14"/>
      <c r="G6432" s="14"/>
      <c r="H6432" s="14"/>
      <c r="I6432" s="14"/>
      <c r="J6432" s="14"/>
      <c r="K6432" s="14"/>
      <c r="L6432" s="14"/>
      <c r="M6432" s="14"/>
      <c r="N6432" s="14"/>
      <c r="O6432" s="14"/>
      <c r="P6432" s="14"/>
      <c r="Q6432" s="14"/>
      <c r="R6432" s="4"/>
      <c r="S6432" s="4"/>
      <c r="T6432" s="4"/>
      <c r="U6432" s="4"/>
      <c r="V6432" s="4"/>
      <c r="W6432" s="4"/>
      <c r="X6432" s="4"/>
      <c r="Y6432" s="4"/>
      <c r="Z6432" s="4"/>
      <c r="AA6432" s="4"/>
      <c r="AB6432" s="8"/>
      <c r="AC6432" s="8"/>
      <c r="AD6432" s="8"/>
      <c r="AE6432" s="8"/>
      <c r="AF6432" s="8"/>
      <c r="AG6432" s="8"/>
      <c r="AH6432" s="8"/>
      <c r="AI6432" s="8"/>
      <c r="AJ6432" s="8"/>
      <c r="AK6432" s="8"/>
      <c r="AL6432" s="8"/>
      <c r="AM6432" s="8"/>
      <c r="AN6432" s="8"/>
      <c r="AO6432" s="8"/>
      <c r="AP6432" s="15"/>
      <c r="AQ6432" s="15"/>
      <c r="AR6432" s="15"/>
      <c r="AS6432" s="15"/>
      <c r="AT6432" s="15"/>
      <c r="AU6432" s="15"/>
      <c r="AV6432" s="15"/>
      <c r="AW6432" s="15"/>
      <c r="AX6432" s="15"/>
      <c r="AY6432" s="15"/>
      <c r="AZ6432" s="10"/>
      <c r="BA6432" s="10"/>
    </row>
    <row r="6433" spans="1:53" ht="15" customHeight="1" x14ac:dyDescent="0.2">
      <c r="A6433" s="1"/>
      <c r="B6433" s="22"/>
      <c r="C6433" s="303"/>
      <c r="D6433" s="18"/>
      <c r="E6433" s="14"/>
      <c r="F6433" s="14"/>
      <c r="G6433" s="14"/>
      <c r="H6433" s="14"/>
      <c r="I6433" s="14"/>
      <c r="J6433" s="14"/>
      <c r="K6433" s="14"/>
      <c r="L6433" s="14"/>
      <c r="M6433" s="14"/>
      <c r="N6433" s="14"/>
      <c r="O6433" s="14"/>
      <c r="P6433" s="14"/>
      <c r="Q6433" s="14"/>
      <c r="R6433" s="4"/>
      <c r="S6433" s="4"/>
      <c r="T6433" s="4"/>
      <c r="U6433" s="4"/>
      <c r="V6433" s="4"/>
      <c r="W6433" s="4"/>
      <c r="X6433" s="4"/>
      <c r="Y6433" s="4"/>
      <c r="Z6433" s="4"/>
      <c r="AA6433" s="4"/>
      <c r="AB6433" s="8"/>
      <c r="AC6433" s="8"/>
      <c r="AD6433" s="8"/>
      <c r="AE6433" s="8"/>
      <c r="AF6433" s="8"/>
      <c r="AG6433" s="8"/>
      <c r="AH6433" s="8"/>
      <c r="AI6433" s="8"/>
      <c r="AJ6433" s="8"/>
      <c r="AK6433" s="8"/>
      <c r="AL6433" s="8"/>
      <c r="AM6433" s="8"/>
      <c r="AN6433" s="8"/>
      <c r="AO6433" s="8"/>
      <c r="AP6433" s="15"/>
      <c r="AQ6433" s="15"/>
      <c r="AR6433" s="15"/>
      <c r="AS6433" s="15"/>
      <c r="AT6433" s="15"/>
      <c r="AU6433" s="15"/>
      <c r="AV6433" s="15"/>
      <c r="AW6433" s="15"/>
      <c r="AX6433" s="15"/>
      <c r="AY6433" s="15"/>
      <c r="AZ6433" s="10"/>
      <c r="BA6433" s="10"/>
    </row>
    <row r="6434" spans="1:53" ht="15" customHeight="1" x14ac:dyDescent="0.2">
      <c r="A6434" s="1"/>
      <c r="B6434" s="40">
        <v>33</v>
      </c>
      <c r="C6434" s="303" t="s">
        <v>83</v>
      </c>
      <c r="D6434" s="18"/>
      <c r="E6434" s="14">
        <v>2</v>
      </c>
      <c r="F6434" s="14"/>
      <c r="G6434" s="14"/>
      <c r="H6434" s="14"/>
      <c r="I6434" s="14"/>
      <c r="J6434" s="14"/>
      <c r="K6434" s="14"/>
      <c r="L6434" s="14"/>
      <c r="M6434" s="14"/>
      <c r="N6434" s="14"/>
      <c r="O6434" s="14"/>
      <c r="P6434" s="14"/>
      <c r="Q6434" s="14"/>
      <c r="R6434" s="4"/>
      <c r="S6434" s="4"/>
      <c r="T6434" s="4"/>
      <c r="U6434" s="4"/>
      <c r="V6434" s="4"/>
      <c r="W6434" s="4"/>
      <c r="X6434" s="4"/>
      <c r="Y6434" s="4"/>
      <c r="Z6434" s="4"/>
      <c r="AA6434" s="4"/>
      <c r="AB6434" s="8"/>
      <c r="AC6434" s="8"/>
      <c r="AD6434" s="8"/>
      <c r="AE6434" s="8"/>
      <c r="AF6434" s="8"/>
      <c r="AG6434" s="8"/>
      <c r="AH6434" s="8"/>
      <c r="AI6434" s="8"/>
      <c r="AJ6434" s="8"/>
      <c r="AK6434" s="8"/>
      <c r="AL6434" s="8"/>
      <c r="AM6434" s="8"/>
      <c r="AN6434" s="8"/>
      <c r="AO6434" s="8"/>
      <c r="AP6434" s="15"/>
      <c r="AQ6434" s="15"/>
      <c r="AR6434" s="15"/>
      <c r="AS6434" s="15"/>
      <c r="AT6434" s="15"/>
      <c r="AU6434" s="15"/>
      <c r="AV6434" s="15"/>
      <c r="AW6434" s="15"/>
      <c r="AX6434" s="15"/>
      <c r="AY6434" s="15"/>
      <c r="AZ6434" s="10"/>
      <c r="BA6434" s="10"/>
    </row>
    <row r="6435" spans="1:53" ht="15" customHeight="1" x14ac:dyDescent="0.2">
      <c r="A6435" s="1"/>
      <c r="B6435" s="40">
        <v>38</v>
      </c>
      <c r="C6435" s="303" t="s">
        <v>84</v>
      </c>
      <c r="D6435" s="18"/>
      <c r="E6435" s="14"/>
      <c r="F6435" s="14"/>
      <c r="G6435" s="14"/>
      <c r="H6435" s="14"/>
      <c r="I6435" s="14"/>
      <c r="J6435" s="14"/>
      <c r="K6435" s="14"/>
      <c r="L6435" s="14"/>
      <c r="M6435" s="14"/>
      <c r="N6435" s="14"/>
      <c r="O6435" s="14"/>
      <c r="P6435" s="14"/>
      <c r="Q6435" s="14"/>
      <c r="R6435" s="4"/>
      <c r="S6435" s="4"/>
      <c r="T6435" s="4"/>
      <c r="U6435" s="4"/>
      <c r="V6435" s="4"/>
      <c r="W6435" s="4"/>
      <c r="X6435" s="4"/>
      <c r="Y6435" s="4"/>
      <c r="Z6435" s="4"/>
      <c r="AA6435" s="4"/>
      <c r="AB6435" s="8"/>
      <c r="AC6435" s="8"/>
      <c r="AD6435" s="8"/>
      <c r="AE6435" s="8"/>
      <c r="AF6435" s="8"/>
      <c r="AG6435" s="8"/>
      <c r="AH6435" s="8"/>
      <c r="AI6435" s="8"/>
      <c r="AJ6435" s="8"/>
      <c r="AK6435" s="8"/>
      <c r="AL6435" s="8"/>
      <c r="AM6435" s="8"/>
      <c r="AN6435" s="8"/>
      <c r="AO6435" s="8"/>
      <c r="AP6435" s="15"/>
      <c r="AQ6435" s="15"/>
      <c r="AR6435" s="15"/>
      <c r="AS6435" s="15"/>
      <c r="AT6435" s="15"/>
      <c r="AU6435" s="15"/>
      <c r="AV6435" s="15"/>
      <c r="AW6435" s="15"/>
      <c r="AX6435" s="15"/>
      <c r="AY6435" s="15"/>
      <c r="AZ6435" s="10"/>
      <c r="BA6435" s="10"/>
    </row>
    <row r="6436" spans="1:53" ht="15" customHeight="1" x14ac:dyDescent="0.2">
      <c r="A6436" s="1"/>
      <c r="B6436" s="40">
        <v>34</v>
      </c>
      <c r="C6436" s="303" t="s">
        <v>85</v>
      </c>
      <c r="D6436" s="18"/>
      <c r="E6436" s="14"/>
      <c r="F6436" s="14"/>
      <c r="G6436" s="14"/>
      <c r="H6436" s="14"/>
      <c r="I6436" s="14"/>
      <c r="J6436" s="14"/>
      <c r="K6436" s="14"/>
      <c r="L6436" s="14"/>
      <c r="M6436" s="14"/>
      <c r="N6436" s="14"/>
      <c r="O6436" s="14"/>
      <c r="P6436" s="14"/>
      <c r="Q6436" s="14"/>
      <c r="R6436" s="4"/>
      <c r="S6436" s="4"/>
      <c r="T6436" s="4"/>
      <c r="U6436" s="4"/>
      <c r="V6436" s="4"/>
      <c r="W6436" s="4"/>
      <c r="X6436" s="4"/>
      <c r="Y6436" s="4"/>
      <c r="Z6436" s="4"/>
      <c r="AA6436" s="4"/>
      <c r="AB6436" s="8"/>
      <c r="AC6436" s="8"/>
      <c r="AD6436" s="8"/>
      <c r="AE6436" s="8"/>
      <c r="AF6436" s="8"/>
      <c r="AG6436" s="8"/>
      <c r="AH6436" s="8"/>
      <c r="AI6436" s="8"/>
      <c r="AJ6436" s="8"/>
      <c r="AK6436" s="8"/>
      <c r="AL6436" s="8"/>
      <c r="AM6436" s="8"/>
      <c r="AN6436" s="8"/>
      <c r="AO6436" s="8"/>
      <c r="AP6436" s="15"/>
      <c r="AQ6436" s="15"/>
      <c r="AR6436" s="15"/>
      <c r="AS6436" s="15"/>
      <c r="AT6436" s="15"/>
      <c r="AU6436" s="15"/>
      <c r="AV6436" s="15"/>
      <c r="AW6436" s="15"/>
      <c r="AX6436" s="15"/>
      <c r="AY6436" s="15"/>
      <c r="AZ6436" s="10"/>
      <c r="BA6436" s="10"/>
    </row>
    <row r="6437" spans="1:53" ht="15" customHeight="1" x14ac:dyDescent="0.2">
      <c r="A6437" s="1"/>
      <c r="B6437" s="22"/>
      <c r="C6437" s="303" t="s">
        <v>605</v>
      </c>
      <c r="D6437" s="18"/>
      <c r="E6437" s="14"/>
      <c r="F6437" s="14"/>
      <c r="G6437" s="14"/>
      <c r="H6437" s="14"/>
      <c r="I6437" s="14"/>
      <c r="J6437" s="14"/>
      <c r="K6437" s="14">
        <v>1</v>
      </c>
      <c r="L6437" s="14"/>
      <c r="M6437" s="14"/>
      <c r="N6437" s="14"/>
      <c r="O6437" s="14"/>
      <c r="P6437" s="14"/>
      <c r="Q6437" s="14"/>
      <c r="R6437" s="4"/>
      <c r="S6437" s="4"/>
      <c r="T6437" s="4"/>
      <c r="U6437" s="4"/>
      <c r="V6437" s="4"/>
      <c r="W6437" s="4"/>
      <c r="X6437" s="4"/>
      <c r="Y6437" s="4"/>
      <c r="Z6437" s="4"/>
      <c r="AA6437" s="4"/>
      <c r="AB6437" s="8"/>
      <c r="AC6437" s="8"/>
      <c r="AD6437" s="8"/>
      <c r="AE6437" s="8"/>
      <c r="AF6437" s="8"/>
      <c r="AG6437" s="8"/>
      <c r="AH6437" s="8"/>
      <c r="AI6437" s="8"/>
      <c r="AJ6437" s="8"/>
      <c r="AK6437" s="8">
        <v>6</v>
      </c>
      <c r="AL6437" s="8"/>
      <c r="AM6437" s="8"/>
      <c r="AN6437" s="8"/>
      <c r="AO6437" s="8">
        <v>6</v>
      </c>
      <c r="AP6437" s="15"/>
      <c r="AQ6437" s="15"/>
      <c r="AR6437" s="15"/>
      <c r="AS6437" s="15"/>
      <c r="AT6437" s="15"/>
      <c r="AU6437" s="15"/>
      <c r="AV6437" s="15"/>
      <c r="AW6437" s="15"/>
      <c r="AX6437" s="15"/>
      <c r="AY6437" s="15"/>
      <c r="AZ6437" s="10"/>
      <c r="BA6437" s="10"/>
    </row>
    <row r="6438" spans="1:53" ht="15" customHeight="1" x14ac:dyDescent="0.2">
      <c r="A6438" s="1"/>
      <c r="B6438" s="22"/>
      <c r="C6438" s="303"/>
      <c r="D6438" s="18"/>
      <c r="E6438" s="14"/>
      <c r="F6438" s="14"/>
      <c r="G6438" s="14"/>
      <c r="H6438" s="14"/>
      <c r="I6438" s="14"/>
      <c r="J6438" s="14"/>
      <c r="K6438" s="14"/>
      <c r="L6438" s="14"/>
      <c r="M6438" s="14"/>
      <c r="N6438" s="14"/>
      <c r="O6438" s="14"/>
      <c r="P6438" s="14"/>
      <c r="Q6438" s="14"/>
      <c r="R6438" s="4"/>
      <c r="S6438" s="4"/>
      <c r="T6438" s="4"/>
      <c r="U6438" s="4"/>
      <c r="V6438" s="4"/>
      <c r="W6438" s="4"/>
      <c r="X6438" s="4"/>
      <c r="Y6438" s="4"/>
      <c r="Z6438" s="4"/>
      <c r="AA6438" s="4"/>
      <c r="AB6438" s="8"/>
      <c r="AC6438" s="8"/>
      <c r="AD6438" s="8"/>
      <c r="AE6438" s="8"/>
      <c r="AF6438" s="8"/>
      <c r="AG6438" s="8"/>
      <c r="AH6438" s="8"/>
      <c r="AI6438" s="8"/>
      <c r="AJ6438" s="8"/>
      <c r="AK6438" s="8"/>
      <c r="AL6438" s="8"/>
      <c r="AM6438" s="8"/>
      <c r="AN6438" s="8"/>
      <c r="AO6438" s="8"/>
      <c r="AP6438" s="15"/>
      <c r="AQ6438" s="15"/>
      <c r="AR6438" s="15"/>
      <c r="AS6438" s="15"/>
      <c r="AT6438" s="15"/>
      <c r="AU6438" s="15"/>
      <c r="AV6438" s="15"/>
      <c r="AW6438" s="15"/>
      <c r="AX6438" s="15"/>
      <c r="AY6438" s="15"/>
      <c r="AZ6438" s="10"/>
      <c r="BA6438" s="10"/>
    </row>
    <row r="6439" spans="1:53" ht="15" customHeight="1" x14ac:dyDescent="0.2">
      <c r="A6439" s="1"/>
      <c r="B6439" s="22"/>
      <c r="C6439" s="303"/>
      <c r="D6439" s="18"/>
      <c r="E6439" s="14"/>
      <c r="F6439" s="14"/>
      <c r="G6439" s="14"/>
      <c r="H6439" s="14"/>
      <c r="I6439" s="14"/>
      <c r="J6439" s="14"/>
      <c r="K6439" s="14"/>
      <c r="L6439" s="14"/>
      <c r="M6439" s="14"/>
      <c r="N6439" s="14"/>
      <c r="O6439" s="14"/>
      <c r="P6439" s="14"/>
      <c r="Q6439" s="14"/>
      <c r="R6439" s="4"/>
      <c r="S6439" s="4"/>
      <c r="T6439" s="4"/>
      <c r="U6439" s="4"/>
      <c r="V6439" s="4"/>
      <c r="W6439" s="4"/>
      <c r="X6439" s="4"/>
      <c r="Y6439" s="4"/>
      <c r="Z6439" s="4"/>
      <c r="AA6439" s="4"/>
      <c r="AB6439" s="8"/>
      <c r="AC6439" s="8"/>
      <c r="AD6439" s="8"/>
      <c r="AE6439" s="8"/>
      <c r="AF6439" s="8"/>
      <c r="AG6439" s="8"/>
      <c r="AH6439" s="8"/>
      <c r="AI6439" s="8"/>
      <c r="AJ6439" s="8"/>
      <c r="AK6439" s="8"/>
      <c r="AL6439" s="8"/>
      <c r="AM6439" s="8"/>
      <c r="AN6439" s="8"/>
      <c r="AO6439" s="8"/>
      <c r="AP6439" s="15"/>
      <c r="AQ6439" s="15"/>
      <c r="AR6439" s="15"/>
      <c r="AS6439" s="15"/>
      <c r="AT6439" s="15"/>
      <c r="AU6439" s="15"/>
      <c r="AV6439" s="15"/>
      <c r="AW6439" s="15"/>
      <c r="AX6439" s="15"/>
      <c r="AY6439" s="15"/>
      <c r="AZ6439" s="10"/>
      <c r="BA6439" s="10"/>
    </row>
    <row r="6440" spans="1:53" ht="15" customHeight="1" x14ac:dyDescent="0.2">
      <c r="A6440" s="1"/>
      <c r="B6440" s="42">
        <v>35</v>
      </c>
      <c r="C6440" s="303" t="s">
        <v>87</v>
      </c>
      <c r="D6440" s="18"/>
      <c r="E6440" s="14"/>
      <c r="F6440" s="14"/>
      <c r="G6440" s="14"/>
      <c r="H6440" s="14"/>
      <c r="I6440" s="14"/>
      <c r="J6440" s="14"/>
      <c r="K6440" s="14"/>
      <c r="L6440" s="14"/>
      <c r="M6440" s="14"/>
      <c r="N6440" s="14"/>
      <c r="O6440" s="14"/>
      <c r="P6440" s="14"/>
      <c r="Q6440" s="14"/>
      <c r="R6440" s="4"/>
      <c r="S6440" s="4"/>
      <c r="T6440" s="4"/>
      <c r="U6440" s="4"/>
      <c r="V6440" s="4"/>
      <c r="W6440" s="4"/>
      <c r="X6440" s="4"/>
      <c r="Y6440" s="4"/>
      <c r="Z6440" s="4"/>
      <c r="AA6440" s="4"/>
      <c r="AB6440" s="8"/>
      <c r="AC6440" s="8"/>
      <c r="AD6440" s="8"/>
      <c r="AE6440" s="8"/>
      <c r="AF6440" s="8"/>
      <c r="AG6440" s="8"/>
      <c r="AH6440" s="8"/>
      <c r="AI6440" s="8"/>
      <c r="AJ6440" s="8"/>
      <c r="AK6440" s="8"/>
      <c r="AL6440" s="8"/>
      <c r="AM6440" s="8"/>
      <c r="AN6440" s="8"/>
      <c r="AO6440" s="8"/>
      <c r="AP6440" s="15"/>
      <c r="AQ6440" s="15"/>
      <c r="AR6440" s="15"/>
      <c r="AS6440" s="15"/>
      <c r="AT6440" s="15"/>
      <c r="AU6440" s="15"/>
      <c r="AV6440" s="15"/>
      <c r="AW6440" s="15"/>
      <c r="AX6440" s="15"/>
      <c r="AY6440" s="15"/>
      <c r="AZ6440" s="10"/>
      <c r="BA6440" s="10"/>
    </row>
    <row r="6441" spans="1:53" ht="15" customHeight="1" x14ac:dyDescent="0.2">
      <c r="A6441" s="1"/>
      <c r="B6441" s="1"/>
      <c r="C6441" s="43"/>
      <c r="D6441" s="14"/>
      <c r="E6441" s="14"/>
      <c r="F6441" s="14"/>
      <c r="G6441" s="14"/>
      <c r="H6441" s="14"/>
      <c r="I6441" s="14"/>
      <c r="J6441" s="14"/>
      <c r="K6441" s="14"/>
      <c r="L6441" s="14"/>
      <c r="M6441" s="14"/>
      <c r="N6441" s="14"/>
      <c r="O6441" s="14"/>
      <c r="P6441" s="14"/>
      <c r="Q6441" s="14"/>
      <c r="R6441" s="4"/>
      <c r="S6441" s="4"/>
      <c r="T6441" s="4"/>
      <c r="U6441" s="4"/>
      <c r="V6441" s="4"/>
      <c r="W6441" s="4"/>
      <c r="X6441" s="4"/>
      <c r="Y6441" s="4"/>
      <c r="Z6441" s="4"/>
      <c r="AA6441" s="4"/>
      <c r="AB6441" s="8"/>
      <c r="AC6441" s="8"/>
      <c r="AD6441" s="8"/>
      <c r="AE6441" s="8"/>
      <c r="AF6441" s="8"/>
      <c r="AG6441" s="8"/>
      <c r="AH6441" s="8"/>
      <c r="AI6441" s="8"/>
      <c r="AJ6441" s="8"/>
      <c r="AK6441" s="8"/>
      <c r="AL6441" s="8"/>
      <c r="AM6441" s="8"/>
      <c r="AN6441" s="8"/>
      <c r="AO6441" s="8"/>
      <c r="AP6441" s="15"/>
      <c r="AQ6441" s="15"/>
      <c r="AR6441" s="15"/>
      <c r="AS6441" s="15"/>
      <c r="AT6441" s="15"/>
      <c r="AU6441" s="15"/>
      <c r="AV6441" s="15"/>
      <c r="AW6441" s="15"/>
      <c r="AX6441" s="15"/>
      <c r="AY6441" s="15"/>
      <c r="AZ6441" s="10"/>
      <c r="BA6441" s="10"/>
    </row>
    <row r="6442" spans="1:53" ht="15" customHeight="1" x14ac:dyDescent="0.2">
      <c r="A6442" s="1">
        <f>SUM(A6398:A6441)</f>
        <v>0</v>
      </c>
      <c r="B6442" s="1"/>
      <c r="D6442" s="14"/>
      <c r="E6442" s="14"/>
      <c r="F6442" s="14"/>
      <c r="G6442" s="14"/>
      <c r="H6442" s="14"/>
      <c r="I6442" s="14"/>
      <c r="J6442" s="14"/>
      <c r="K6442" s="14"/>
      <c r="L6442" s="14"/>
      <c r="M6442" s="14"/>
      <c r="N6442" s="14"/>
      <c r="O6442" s="14"/>
      <c r="P6442" s="14"/>
      <c r="Q6442" s="14"/>
      <c r="R6442" s="4"/>
      <c r="S6442" s="4"/>
      <c r="T6442" s="4"/>
      <c r="U6442" s="4"/>
      <c r="V6442" s="4"/>
      <c r="W6442" s="4"/>
      <c r="X6442" s="4"/>
      <c r="Y6442" s="4"/>
      <c r="Z6442" s="4"/>
      <c r="AA6442" s="4"/>
      <c r="AB6442" s="8"/>
      <c r="AC6442" s="8"/>
      <c r="AD6442" s="8"/>
      <c r="AE6442" s="8"/>
      <c r="AF6442" s="8"/>
      <c r="AG6442" s="8"/>
      <c r="AH6442" s="8"/>
      <c r="AI6442" s="8"/>
      <c r="AJ6442" s="8"/>
      <c r="AK6442" s="8"/>
      <c r="AL6442" s="8"/>
      <c r="AM6442" s="8"/>
      <c r="AN6442" s="8"/>
      <c r="AO6442" s="8"/>
      <c r="AP6442" s="15"/>
      <c r="AQ6442" s="15"/>
      <c r="AR6442" s="15"/>
      <c r="AS6442" s="15"/>
      <c r="AT6442" s="15"/>
      <c r="AU6442" s="15"/>
      <c r="AV6442" s="15"/>
      <c r="AW6442" s="15"/>
      <c r="AX6442" s="15"/>
      <c r="AY6442" s="15"/>
      <c r="AZ6442" s="10"/>
      <c r="BA6442" s="10"/>
    </row>
    <row r="6443" spans="1:53" ht="15" customHeight="1" x14ac:dyDescent="0.2">
      <c r="A6443" s="33"/>
      <c r="B6443" s="33"/>
      <c r="C6443" s="33"/>
      <c r="D6443" s="33">
        <f t="shared" ref="D6443:AY6443" si="1314">SUM(D6395:D6442)</f>
        <v>42</v>
      </c>
      <c r="E6443" s="33">
        <f t="shared" si="1314"/>
        <v>36</v>
      </c>
      <c r="F6443" s="33">
        <f t="shared" si="1314"/>
        <v>14</v>
      </c>
      <c r="G6443" s="33">
        <f t="shared" si="1314"/>
        <v>2</v>
      </c>
      <c r="H6443" s="33">
        <f t="shared" si="1314"/>
        <v>0</v>
      </c>
      <c r="I6443" s="33">
        <f t="shared" si="1314"/>
        <v>0</v>
      </c>
      <c r="J6443" s="33">
        <f t="shared" si="1314"/>
        <v>0</v>
      </c>
      <c r="K6443" s="33">
        <f t="shared" si="1314"/>
        <v>7</v>
      </c>
      <c r="L6443" s="33">
        <f t="shared" si="1314"/>
        <v>0</v>
      </c>
      <c r="M6443" s="33">
        <f t="shared" si="1314"/>
        <v>0</v>
      </c>
      <c r="N6443" s="33">
        <f t="shared" si="1314"/>
        <v>1</v>
      </c>
      <c r="O6443" s="33">
        <f t="shared" si="1314"/>
        <v>0</v>
      </c>
      <c r="P6443" s="33">
        <f t="shared" si="1314"/>
        <v>0</v>
      </c>
      <c r="Q6443" s="33">
        <f t="shared" si="1314"/>
        <v>0</v>
      </c>
      <c r="R6443" s="33">
        <f t="shared" si="1314"/>
        <v>0</v>
      </c>
      <c r="S6443" s="33">
        <f t="shared" si="1314"/>
        <v>0</v>
      </c>
      <c r="T6443" s="33">
        <f t="shared" si="1314"/>
        <v>0</v>
      </c>
      <c r="U6443" s="33">
        <f t="shared" si="1314"/>
        <v>6</v>
      </c>
      <c r="V6443" s="33">
        <f t="shared" si="1314"/>
        <v>0</v>
      </c>
      <c r="W6443" s="33">
        <f t="shared" si="1314"/>
        <v>0</v>
      </c>
      <c r="X6443" s="33">
        <f t="shared" si="1314"/>
        <v>0</v>
      </c>
      <c r="Y6443" s="33">
        <f t="shared" si="1314"/>
        <v>0</v>
      </c>
      <c r="Z6443" s="33">
        <f t="shared" si="1314"/>
        <v>0</v>
      </c>
      <c r="AA6443" s="33">
        <f t="shared" si="1314"/>
        <v>0</v>
      </c>
      <c r="AB6443" s="33">
        <f t="shared" si="1314"/>
        <v>32</v>
      </c>
      <c r="AC6443" s="33">
        <f t="shared" si="1314"/>
        <v>0</v>
      </c>
      <c r="AD6443" s="33">
        <f t="shared" si="1314"/>
        <v>0</v>
      </c>
      <c r="AE6443" s="33">
        <f t="shared" si="1314"/>
        <v>0</v>
      </c>
      <c r="AF6443" s="33">
        <f t="shared" si="1314"/>
        <v>0</v>
      </c>
      <c r="AG6443" s="33">
        <f t="shared" si="1314"/>
        <v>3</v>
      </c>
      <c r="AH6443" s="33">
        <f t="shared" si="1314"/>
        <v>1</v>
      </c>
      <c r="AI6443" s="33">
        <f t="shared" si="1314"/>
        <v>0</v>
      </c>
      <c r="AJ6443" s="33">
        <f t="shared" si="1314"/>
        <v>1</v>
      </c>
      <c r="AK6443" s="33">
        <f t="shared" si="1314"/>
        <v>8</v>
      </c>
      <c r="AL6443" s="33">
        <f t="shared" si="1314"/>
        <v>6</v>
      </c>
      <c r="AM6443" s="33">
        <f t="shared" si="1314"/>
        <v>0</v>
      </c>
      <c r="AN6443" s="33">
        <f t="shared" si="1314"/>
        <v>0</v>
      </c>
      <c r="AO6443" s="33">
        <f t="shared" si="1314"/>
        <v>8</v>
      </c>
      <c r="AP6443" s="33">
        <f t="shared" si="1314"/>
        <v>0</v>
      </c>
      <c r="AQ6443" s="33">
        <f t="shared" si="1314"/>
        <v>0</v>
      </c>
      <c r="AR6443" s="33">
        <f t="shared" si="1314"/>
        <v>0</v>
      </c>
      <c r="AS6443" s="33">
        <f t="shared" si="1314"/>
        <v>0</v>
      </c>
      <c r="AT6443" s="33">
        <f t="shared" si="1314"/>
        <v>0</v>
      </c>
      <c r="AU6443" s="33">
        <f t="shared" si="1314"/>
        <v>0</v>
      </c>
      <c r="AV6443" s="33">
        <f t="shared" si="1314"/>
        <v>0</v>
      </c>
      <c r="AW6443" s="33">
        <f t="shared" si="1314"/>
        <v>0</v>
      </c>
      <c r="AX6443" s="33">
        <f t="shared" si="1314"/>
        <v>0</v>
      </c>
      <c r="AY6443" s="33">
        <f t="shared" si="1314"/>
        <v>0</v>
      </c>
      <c r="AZ6443" s="10"/>
      <c r="BA6443" s="10"/>
    </row>
    <row r="6444" spans="1:53" ht="15" customHeight="1" x14ac:dyDescent="0.2">
      <c r="A6444" s="44"/>
      <c r="B6444" s="44"/>
      <c r="C6444" s="44"/>
      <c r="D6444" s="44"/>
      <c r="E6444" s="44"/>
      <c r="F6444" s="44"/>
      <c r="G6444" s="44"/>
      <c r="H6444" s="44"/>
      <c r="I6444" s="44"/>
      <c r="J6444" s="44"/>
      <c r="K6444" s="44"/>
      <c r="L6444" s="44"/>
      <c r="M6444" s="44"/>
      <c r="N6444" s="44"/>
      <c r="O6444" s="44"/>
      <c r="P6444" s="44"/>
      <c r="Q6444" s="44"/>
      <c r="R6444" s="44"/>
      <c r="S6444" s="44"/>
      <c r="T6444" s="44"/>
      <c r="U6444" s="44"/>
      <c r="V6444" s="44"/>
      <c r="W6444" s="44"/>
      <c r="X6444" s="44"/>
    </row>
    <row r="6445" spans="1:53" ht="15" customHeight="1" x14ac:dyDescent="0.2">
      <c r="A6445" s="44"/>
      <c r="B6445" s="44"/>
      <c r="C6445" s="44"/>
      <c r="D6445" s="44"/>
      <c r="E6445" s="44"/>
      <c r="F6445" s="44"/>
      <c r="G6445" s="44"/>
      <c r="H6445" s="44"/>
      <c r="I6445" s="44"/>
      <c r="J6445" s="44"/>
      <c r="K6445" s="44"/>
      <c r="L6445" s="44"/>
      <c r="M6445" s="44"/>
      <c r="N6445" s="44"/>
      <c r="O6445" s="44"/>
      <c r="P6445" s="44"/>
      <c r="Q6445" s="44"/>
      <c r="R6445" s="44"/>
      <c r="S6445" s="44"/>
      <c r="T6445" s="44"/>
      <c r="U6445" s="44"/>
      <c r="V6445" s="44"/>
      <c r="W6445" s="44"/>
      <c r="X6445" s="44"/>
    </row>
    <row r="6446" spans="1:53" ht="15" customHeight="1" x14ac:dyDescent="0.2">
      <c r="A6446" s="44"/>
      <c r="B6446" s="44"/>
      <c r="C6446" s="44"/>
      <c r="D6446" s="44"/>
      <c r="E6446" s="44"/>
      <c r="F6446" s="44"/>
      <c r="G6446" s="44"/>
      <c r="H6446" s="44"/>
      <c r="I6446" s="44"/>
      <c r="J6446" s="44"/>
      <c r="K6446" s="44"/>
      <c r="L6446" s="44"/>
      <c r="M6446" s="44"/>
      <c r="N6446" s="44"/>
      <c r="O6446" s="44"/>
      <c r="P6446" s="44"/>
      <c r="Q6446" s="44"/>
      <c r="R6446" s="44"/>
      <c r="S6446" s="44"/>
      <c r="T6446" s="44"/>
      <c r="U6446" s="44"/>
      <c r="V6446" s="44"/>
      <c r="W6446" s="44"/>
      <c r="X6446" s="44"/>
    </row>
    <row r="6447" spans="1:53" ht="15" customHeight="1" x14ac:dyDescent="0.2">
      <c r="A6447" s="45"/>
      <c r="B6447" s="45"/>
      <c r="C6447" s="45"/>
      <c r="D6447" s="45"/>
      <c r="E6447" s="45"/>
      <c r="F6447" s="45"/>
      <c r="G6447" s="45"/>
      <c r="H6447" s="45"/>
      <c r="I6447" s="44"/>
      <c r="J6447" s="44"/>
      <c r="K6447" s="44"/>
      <c r="L6447" s="44"/>
      <c r="M6447" s="44"/>
      <c r="N6447" s="44"/>
      <c r="O6447" s="44"/>
      <c r="P6447" s="44"/>
      <c r="Q6447" s="44"/>
      <c r="R6447" s="44"/>
      <c r="S6447" s="44"/>
      <c r="T6447" s="44"/>
      <c r="U6447" s="44"/>
      <c r="V6447" s="44"/>
      <c r="W6447" s="44"/>
      <c r="X6447" s="44"/>
    </row>
    <row r="6448" spans="1:53" ht="15" customHeight="1" x14ac:dyDescent="0.2">
      <c r="A6448" s="45"/>
      <c r="B6448" s="45"/>
      <c r="C6448" s="45"/>
      <c r="D6448" s="45"/>
      <c r="E6448" s="45"/>
      <c r="F6448" s="45"/>
      <c r="G6448" s="45"/>
      <c r="H6448" s="45"/>
      <c r="I6448" s="44"/>
      <c r="J6448" s="44"/>
      <c r="K6448" s="44"/>
      <c r="L6448" s="46"/>
      <c r="M6448" s="46"/>
      <c r="N6448" s="46"/>
      <c r="O6448" s="46"/>
      <c r="P6448" s="46"/>
      <c r="Q6448" s="46"/>
      <c r="R6448" s="46"/>
      <c r="S6448" s="46"/>
      <c r="T6448" s="46"/>
      <c r="U6448" s="46"/>
      <c r="V6448" s="46"/>
      <c r="W6448" s="46"/>
      <c r="X6448" s="46"/>
      <c r="Y6448" s="46"/>
      <c r="Z6448" s="46"/>
      <c r="AA6448" s="46"/>
    </row>
    <row r="6449" spans="1:27" ht="15" customHeight="1" x14ac:dyDescent="0.6">
      <c r="A6449" s="45"/>
      <c r="B6449" s="47" t="s">
        <v>88</v>
      </c>
      <c r="C6449" s="48"/>
      <c r="D6449" s="48"/>
      <c r="E6449" s="48"/>
      <c r="F6449" s="48"/>
      <c r="G6449" s="48"/>
      <c r="H6449" s="45"/>
      <c r="I6449" s="44"/>
      <c r="J6449" s="44"/>
      <c r="K6449" s="44"/>
      <c r="L6449" s="46"/>
      <c r="M6449" s="46"/>
      <c r="N6449" s="46"/>
      <c r="O6449" s="46"/>
      <c r="P6449" s="46"/>
      <c r="Q6449" s="46"/>
      <c r="R6449" s="46"/>
      <c r="S6449" s="46"/>
      <c r="T6449" s="46"/>
      <c r="U6449" s="46"/>
      <c r="V6449" s="46"/>
      <c r="W6449" s="46"/>
      <c r="X6449" s="46"/>
      <c r="Y6449" s="46"/>
      <c r="Z6449" s="46"/>
      <c r="AA6449" s="46"/>
    </row>
    <row r="6450" spans="1:27" ht="15" customHeight="1" x14ac:dyDescent="0.2">
      <c r="A6450" s="45"/>
      <c r="B6450" s="49" t="s">
        <v>89</v>
      </c>
      <c r="C6450" s="33" t="s">
        <v>90</v>
      </c>
      <c r="D6450" s="33" t="s">
        <v>91</v>
      </c>
      <c r="E6450" s="33" t="s">
        <v>92</v>
      </c>
      <c r="F6450" s="50"/>
      <c r="G6450" s="50" t="s">
        <v>93</v>
      </c>
      <c r="H6450" s="45"/>
      <c r="I6450" s="44"/>
      <c r="J6450" s="44"/>
      <c r="K6450" s="44"/>
      <c r="L6450" s="46"/>
      <c r="M6450" s="46"/>
      <c r="N6450" s="46"/>
      <c r="O6450" s="46"/>
      <c r="P6450" s="46"/>
      <c r="Q6450" s="46"/>
      <c r="R6450" s="46"/>
      <c r="S6450" s="46"/>
      <c r="T6450" s="46"/>
      <c r="U6450" s="46"/>
      <c r="V6450" s="46"/>
      <c r="W6450" s="46"/>
      <c r="Y6450" s="51" t="s">
        <v>94</v>
      </c>
      <c r="Z6450" s="52"/>
      <c r="AA6450" s="52"/>
    </row>
    <row r="6451" spans="1:27" ht="15" customHeight="1" x14ac:dyDescent="0.2">
      <c r="A6451" s="45"/>
      <c r="B6451" s="53" t="s">
        <v>3</v>
      </c>
      <c r="C6451" s="15">
        <f>D6443</f>
        <v>42</v>
      </c>
      <c r="D6451" s="54">
        <f>S6454*C6451</f>
        <v>31516.799999999999</v>
      </c>
      <c r="E6451" s="34">
        <f>T6453*C6451</f>
        <v>22512</v>
      </c>
      <c r="F6451" s="45"/>
      <c r="G6451" s="45"/>
      <c r="H6451" s="45"/>
      <c r="I6451" s="44"/>
      <c r="J6451" s="44"/>
      <c r="K6451" s="44"/>
      <c r="L6451" s="46"/>
      <c r="M6451" s="51" t="s">
        <v>95</v>
      </c>
      <c r="N6451" s="52"/>
      <c r="O6451" s="52"/>
      <c r="P6451" s="52"/>
      <c r="Q6451" s="52"/>
      <c r="R6451" s="51" t="s">
        <v>96</v>
      </c>
      <c r="S6451" s="52"/>
      <c r="T6451" s="46"/>
      <c r="U6451" s="51" t="s">
        <v>97</v>
      </c>
      <c r="V6451" s="52"/>
      <c r="W6451" s="46"/>
      <c r="Y6451" s="6" t="s">
        <v>98</v>
      </c>
      <c r="Z6451" s="55"/>
      <c r="AA6451" s="56"/>
    </row>
    <row r="6452" spans="1:27" ht="15" customHeight="1" x14ac:dyDescent="0.2">
      <c r="A6452" s="45"/>
      <c r="B6452" s="53" t="s">
        <v>99</v>
      </c>
      <c r="C6452" s="15">
        <f>E6443</f>
        <v>36</v>
      </c>
      <c r="D6452" s="54">
        <f>S6453*C6452</f>
        <v>27014.399999999998</v>
      </c>
      <c r="E6452" s="34">
        <f>T6454*C6452</f>
        <v>19296</v>
      </c>
      <c r="F6452" s="45"/>
      <c r="G6452" s="45"/>
      <c r="H6452" s="45"/>
      <c r="I6452" s="44"/>
      <c r="J6452" s="44"/>
      <c r="K6452" s="44"/>
      <c r="L6452" s="46"/>
      <c r="M6452" s="6" t="s">
        <v>100</v>
      </c>
      <c r="N6452" s="52"/>
      <c r="O6452" s="52"/>
      <c r="P6452" s="52"/>
      <c r="Q6452" s="52"/>
      <c r="R6452" s="6"/>
      <c r="S6452" s="55" t="s">
        <v>101</v>
      </c>
      <c r="T6452" s="295"/>
      <c r="U6452" s="57" t="s">
        <v>102</v>
      </c>
      <c r="V6452" s="58">
        <f t="shared" ref="V6452:V6463" si="1315">W6452*1.303</f>
        <v>9772.5</v>
      </c>
      <c r="W6452" s="59">
        <v>7500</v>
      </c>
      <c r="Y6452" s="60" t="s">
        <v>31</v>
      </c>
      <c r="Z6452" s="55">
        <f>AA6452*1.318</f>
        <v>6853.6</v>
      </c>
      <c r="AA6452" s="56">
        <v>5200</v>
      </c>
    </row>
    <row r="6453" spans="1:27" ht="15" customHeight="1" x14ac:dyDescent="0.2">
      <c r="A6453" s="45"/>
      <c r="B6453" s="53" t="s">
        <v>103</v>
      </c>
      <c r="C6453" s="15">
        <f>F6443</f>
        <v>14</v>
      </c>
      <c r="D6453" s="54">
        <f>S6456*C6453</f>
        <v>14847</v>
      </c>
      <c r="E6453" s="34">
        <f>T6455*C6453</f>
        <v>9898</v>
      </c>
      <c r="F6453" s="45"/>
      <c r="G6453" s="45"/>
      <c r="H6453" s="61"/>
      <c r="I6453" s="44"/>
      <c r="J6453" s="44"/>
      <c r="K6453" s="44"/>
      <c r="L6453" s="46"/>
      <c r="M6453" s="6"/>
      <c r="N6453" s="52"/>
      <c r="O6453" s="52"/>
      <c r="P6453" s="52"/>
      <c r="Q6453" s="52"/>
      <c r="R6453" s="6" t="s">
        <v>104</v>
      </c>
      <c r="S6453" s="55">
        <f>T6453*1.4</f>
        <v>750.4</v>
      </c>
      <c r="T6453" s="295">
        <v>536</v>
      </c>
      <c r="U6453" s="57" t="s">
        <v>105</v>
      </c>
      <c r="V6453" s="58">
        <f t="shared" si="1315"/>
        <v>9772.5</v>
      </c>
      <c r="W6453" s="62">
        <v>7500</v>
      </c>
      <c r="Y6453" s="6" t="s">
        <v>33</v>
      </c>
      <c r="Z6453" s="55">
        <f t="shared" ref="Z6453:Z6454" si="1316">AA6453*1.318</f>
        <v>6853.6</v>
      </c>
      <c r="AA6453" s="56">
        <v>5200</v>
      </c>
    </row>
    <row r="6454" spans="1:27" ht="15" customHeight="1" x14ac:dyDescent="0.2">
      <c r="A6454" s="45"/>
      <c r="B6454" s="53" t="s">
        <v>106</v>
      </c>
      <c r="C6454" s="15">
        <f>G6443</f>
        <v>2</v>
      </c>
      <c r="D6454" s="54">
        <f>S6456*C6454</f>
        <v>2121</v>
      </c>
      <c r="E6454" s="34">
        <f>T6456*C6454</f>
        <v>1414</v>
      </c>
      <c r="F6454" s="45"/>
      <c r="G6454" s="45"/>
      <c r="H6454" s="45"/>
      <c r="I6454" s="44"/>
      <c r="J6454" s="44"/>
      <c r="K6454" s="44"/>
      <c r="L6454" s="46"/>
      <c r="M6454" s="6" t="s">
        <v>107</v>
      </c>
      <c r="N6454" s="52"/>
      <c r="O6454" s="52"/>
      <c r="P6454" s="52"/>
      <c r="Q6454" s="52"/>
      <c r="R6454" s="6" t="s">
        <v>108</v>
      </c>
      <c r="S6454" s="55">
        <f>T6454*1.4</f>
        <v>750.4</v>
      </c>
      <c r="T6454" s="295">
        <v>536</v>
      </c>
      <c r="U6454" s="6" t="s">
        <v>109</v>
      </c>
      <c r="V6454" s="58">
        <f t="shared" si="1315"/>
        <v>4560.5</v>
      </c>
      <c r="W6454" s="59">
        <v>3500</v>
      </c>
      <c r="Y6454" s="6" t="s">
        <v>32</v>
      </c>
      <c r="Z6454" s="55">
        <f t="shared" si="1316"/>
        <v>6853.6</v>
      </c>
      <c r="AA6454" s="56">
        <v>5200</v>
      </c>
    </row>
    <row r="6455" spans="1:27" ht="15" customHeight="1" x14ac:dyDescent="0.2">
      <c r="A6455" s="45"/>
      <c r="B6455" s="53" t="s">
        <v>7</v>
      </c>
      <c r="C6455" s="15">
        <f>H6443</f>
        <v>0</v>
      </c>
      <c r="D6455" s="54">
        <f>S6458*C6455</f>
        <v>0</v>
      </c>
      <c r="E6455" s="34">
        <f>T6458*C6455</f>
        <v>0</v>
      </c>
      <c r="F6455" s="45"/>
      <c r="G6455" s="45"/>
      <c r="H6455" s="45"/>
      <c r="I6455" s="44"/>
      <c r="J6455" s="44"/>
      <c r="K6455" s="44"/>
      <c r="L6455" s="46"/>
      <c r="M6455" s="6" t="s">
        <v>110</v>
      </c>
      <c r="N6455" s="55">
        <f>P6455*1.42</f>
        <v>1704</v>
      </c>
      <c r="O6455" s="52"/>
      <c r="P6455" s="63">
        <v>1200</v>
      </c>
      <c r="Q6455" s="52"/>
      <c r="R6455" s="6" t="s">
        <v>111</v>
      </c>
      <c r="S6455" s="55">
        <f>T6455*1.5</f>
        <v>1060.5</v>
      </c>
      <c r="T6455" s="295">
        <v>707</v>
      </c>
      <c r="U6455" s="57" t="s">
        <v>112</v>
      </c>
      <c r="V6455" s="58">
        <f t="shared" si="1315"/>
        <v>2410.5499999999997</v>
      </c>
      <c r="W6455" s="62">
        <v>1850</v>
      </c>
      <c r="Y6455" s="6" t="s">
        <v>42</v>
      </c>
      <c r="Z6455" s="55">
        <f t="shared" ref="Z6455:Z6460" si="1317">AA6455*1.32</f>
        <v>7260</v>
      </c>
      <c r="AA6455" s="56">
        <v>5500</v>
      </c>
    </row>
    <row r="6456" spans="1:27" ht="15" customHeight="1" x14ac:dyDescent="0.2">
      <c r="A6456" s="45"/>
      <c r="B6456" s="53" t="s">
        <v>8</v>
      </c>
      <c r="C6456" s="15">
        <f>I6443</f>
        <v>0</v>
      </c>
      <c r="D6456" s="54">
        <f>S6457*C6456</f>
        <v>0</v>
      </c>
      <c r="E6456" s="34">
        <f>T6457*C6456</f>
        <v>0</v>
      </c>
      <c r="F6456" s="45"/>
      <c r="G6456" s="45"/>
      <c r="H6456" s="45"/>
      <c r="I6456" s="44"/>
      <c r="J6456" s="44"/>
      <c r="K6456" s="44"/>
      <c r="L6456" s="46"/>
      <c r="M6456" s="6" t="s">
        <v>27</v>
      </c>
      <c r="N6456" s="55">
        <f>P6456*1.411</f>
        <v>1693.2</v>
      </c>
      <c r="O6456" s="52"/>
      <c r="P6456" s="64">
        <v>1200</v>
      </c>
      <c r="Q6456" s="65"/>
      <c r="R6456" s="6" t="s">
        <v>113</v>
      </c>
      <c r="S6456" s="55">
        <f>T6456*1.5</f>
        <v>1060.5</v>
      </c>
      <c r="T6456" s="295">
        <v>707</v>
      </c>
      <c r="U6456" s="57" t="s">
        <v>114</v>
      </c>
      <c r="V6456" s="58">
        <f t="shared" si="1315"/>
        <v>1209.184</v>
      </c>
      <c r="W6456" s="59">
        <v>928</v>
      </c>
      <c r="Y6456" s="6" t="s">
        <v>115</v>
      </c>
      <c r="Z6456" s="55">
        <f t="shared" si="1317"/>
        <v>7260</v>
      </c>
      <c r="AA6456" s="56">
        <v>5500</v>
      </c>
    </row>
    <row r="6457" spans="1:27" ht="15" customHeight="1" x14ac:dyDescent="0.2">
      <c r="A6457" s="45"/>
      <c r="B6457" s="53" t="s">
        <v>116</v>
      </c>
      <c r="C6457" s="15">
        <f>J6443</f>
        <v>0</v>
      </c>
      <c r="D6457" s="54">
        <f t="shared" ref="D6457:D6458" si="1318">S6462*C6457</f>
        <v>0</v>
      </c>
      <c r="E6457" s="34">
        <f t="shared" ref="E6457" si="1319">D6520*C6457</f>
        <v>0</v>
      </c>
      <c r="F6457" s="45"/>
      <c r="G6457" s="45"/>
      <c r="H6457" s="45"/>
      <c r="I6457" s="44"/>
      <c r="J6457" s="44"/>
      <c r="K6457" s="44"/>
      <c r="L6457" s="46"/>
      <c r="M6457" s="6" t="s">
        <v>28</v>
      </c>
      <c r="N6457" s="55">
        <f t="shared" ref="N6457:N6461" si="1320">P6457*1.4</f>
        <v>1260</v>
      </c>
      <c r="O6457" s="52"/>
      <c r="P6457" s="64">
        <v>900</v>
      </c>
      <c r="Q6457" s="65"/>
      <c r="R6457" s="6" t="s">
        <v>117</v>
      </c>
      <c r="S6457" s="55">
        <f>T6457*1.3</f>
        <v>1921.4</v>
      </c>
      <c r="T6457" s="296">
        <v>1478</v>
      </c>
      <c r="U6457" s="66" t="s">
        <v>118</v>
      </c>
      <c r="V6457" s="58">
        <f t="shared" si="1315"/>
        <v>1395.5129999999999</v>
      </c>
      <c r="W6457" s="62">
        <v>1071</v>
      </c>
      <c r="Y6457" s="6" t="s">
        <v>119</v>
      </c>
      <c r="Z6457" s="55">
        <f>AA6457*1.318</f>
        <v>6853.6</v>
      </c>
      <c r="AA6457" s="56">
        <v>5200</v>
      </c>
    </row>
    <row r="6458" spans="1:27" ht="15" customHeight="1" x14ac:dyDescent="0.2">
      <c r="A6458" s="45"/>
      <c r="B6458" s="53" t="s">
        <v>10</v>
      </c>
      <c r="C6458" s="15">
        <f>K6443</f>
        <v>7</v>
      </c>
      <c r="D6458" s="54">
        <f t="shared" si="1318"/>
        <v>27669.599999999999</v>
      </c>
      <c r="E6458" s="34">
        <f>T6463*C6458</f>
        <v>19215</v>
      </c>
      <c r="F6458" s="45"/>
      <c r="G6458" s="45"/>
      <c r="H6458" s="45"/>
      <c r="I6458" s="44"/>
      <c r="J6458" s="44"/>
      <c r="K6458" s="44"/>
      <c r="L6458" s="46"/>
      <c r="M6458" s="6" t="s">
        <v>120</v>
      </c>
      <c r="N6458" s="55">
        <f t="shared" si="1320"/>
        <v>1889.9999999999998</v>
      </c>
      <c r="O6458" s="52"/>
      <c r="P6458" s="67">
        <v>1350</v>
      </c>
      <c r="Q6458" s="65"/>
      <c r="R6458" s="6" t="s">
        <v>121</v>
      </c>
      <c r="S6458" s="55">
        <f>T6458*1.425</f>
        <v>1402.2</v>
      </c>
      <c r="T6458" s="295">
        <v>984</v>
      </c>
      <c r="U6458" s="6" t="s">
        <v>122</v>
      </c>
      <c r="V6458" s="58">
        <f t="shared" si="1315"/>
        <v>8404.35</v>
      </c>
      <c r="W6458" s="59">
        <v>6450</v>
      </c>
      <c r="Y6458" s="6" t="s">
        <v>123</v>
      </c>
      <c r="Z6458" s="55">
        <f t="shared" si="1317"/>
        <v>10560</v>
      </c>
      <c r="AA6458" s="56">
        <v>8000</v>
      </c>
    </row>
    <row r="6459" spans="1:27" ht="15" customHeight="1" thickBot="1" x14ac:dyDescent="0.25">
      <c r="A6459" s="45"/>
      <c r="B6459" s="53" t="s">
        <v>124</v>
      </c>
      <c r="C6459" s="15">
        <f>L6443</f>
        <v>0</v>
      </c>
      <c r="D6459" s="54">
        <f>S6459*C6459</f>
        <v>0</v>
      </c>
      <c r="E6459" s="34">
        <f>T6459*C6459</f>
        <v>0</v>
      </c>
      <c r="F6459" s="68" t="s">
        <v>92</v>
      </c>
      <c r="G6459" s="69"/>
      <c r="H6459" s="45"/>
      <c r="I6459" s="44"/>
      <c r="J6459" s="44"/>
      <c r="K6459" s="44"/>
      <c r="L6459" s="46"/>
      <c r="M6459" s="6" t="s">
        <v>125</v>
      </c>
      <c r="N6459" s="55">
        <f t="shared" si="1320"/>
        <v>1889.9999999999998</v>
      </c>
      <c r="O6459" s="52"/>
      <c r="P6459" s="67">
        <v>1350</v>
      </c>
      <c r="Q6459" s="65"/>
      <c r="R6459" s="6" t="s">
        <v>126</v>
      </c>
      <c r="S6459" s="55">
        <f>T6459*1.46</f>
        <v>1207.42</v>
      </c>
      <c r="T6459" s="295">
        <v>827</v>
      </c>
      <c r="U6459" s="6" t="s">
        <v>127</v>
      </c>
      <c r="V6459" s="58">
        <f t="shared" si="1315"/>
        <v>0</v>
      </c>
      <c r="W6459" s="70"/>
      <c r="Y6459" s="6" t="s">
        <v>128</v>
      </c>
      <c r="Z6459" s="55">
        <f t="shared" si="1317"/>
        <v>10560</v>
      </c>
      <c r="AA6459" s="56">
        <v>8000</v>
      </c>
    </row>
    <row r="6460" spans="1:27" ht="15" customHeight="1" thickTop="1" x14ac:dyDescent="0.2">
      <c r="A6460" s="45"/>
      <c r="B6460" s="53" t="s">
        <v>129</v>
      </c>
      <c r="C6460" s="15">
        <f>M6443</f>
        <v>0</v>
      </c>
      <c r="D6460" s="54">
        <f t="shared" ref="D6460:D6461" si="1321">S6464*C6460</f>
        <v>0</v>
      </c>
      <c r="E6460" s="34">
        <f t="shared" ref="E6460:E6461" si="1322">D6522*C6460</f>
        <v>0</v>
      </c>
      <c r="F6460" s="68" t="s">
        <v>130</v>
      </c>
      <c r="G6460" s="71">
        <f>D6504*0.33</f>
        <v>92623.013999999996</v>
      </c>
      <c r="H6460" s="45"/>
      <c r="I6460" s="44"/>
      <c r="J6460" s="44"/>
      <c r="K6460" s="44"/>
      <c r="L6460" s="46"/>
      <c r="M6460" s="6" t="s">
        <v>131</v>
      </c>
      <c r="N6460" s="55">
        <f t="shared" si="1320"/>
        <v>700</v>
      </c>
      <c r="O6460" s="52"/>
      <c r="P6460" s="67">
        <v>500</v>
      </c>
      <c r="Q6460" s="65"/>
      <c r="R6460" s="6"/>
      <c r="S6460" s="55"/>
      <c r="T6460" s="297"/>
      <c r="U6460" s="57" t="s">
        <v>132</v>
      </c>
      <c r="V6460" s="58">
        <f t="shared" si="1315"/>
        <v>9218.7250000000004</v>
      </c>
      <c r="W6460" s="70">
        <v>7075</v>
      </c>
      <c r="Y6460" s="6" t="s">
        <v>133</v>
      </c>
      <c r="Z6460" s="55">
        <f t="shared" si="1317"/>
        <v>7260</v>
      </c>
      <c r="AA6460" s="56">
        <v>5500</v>
      </c>
    </row>
    <row r="6461" spans="1:27" ht="15" customHeight="1" x14ac:dyDescent="0.2">
      <c r="A6461" s="45"/>
      <c r="B6461" s="53" t="s">
        <v>134</v>
      </c>
      <c r="C6461" s="15">
        <f>N6443</f>
        <v>1</v>
      </c>
      <c r="D6461" s="54">
        <f t="shared" si="1321"/>
        <v>7797.5999999999995</v>
      </c>
      <c r="E6461" s="34">
        <f t="shared" si="1322"/>
        <v>4430</v>
      </c>
      <c r="F6461" s="68" t="s">
        <v>135</v>
      </c>
      <c r="G6461" s="72">
        <f>D6504-F6504</f>
        <v>280675.8</v>
      </c>
      <c r="H6461" s="45"/>
      <c r="I6461" s="44"/>
      <c r="J6461" s="44"/>
      <c r="K6461" s="44"/>
      <c r="L6461" s="46"/>
      <c r="M6461" s="6" t="s">
        <v>136</v>
      </c>
      <c r="N6461" s="55">
        <f t="shared" si="1320"/>
        <v>1400</v>
      </c>
      <c r="O6461" s="52"/>
      <c r="P6461" s="67">
        <v>1000</v>
      </c>
      <c r="Q6461" s="65"/>
      <c r="R6461" s="6"/>
      <c r="S6461" s="55"/>
      <c r="T6461" s="297"/>
      <c r="U6461" s="57" t="s">
        <v>137</v>
      </c>
      <c r="V6461" s="58">
        <f t="shared" si="1315"/>
        <v>7166.5</v>
      </c>
      <c r="W6461" s="73">
        <v>5500</v>
      </c>
      <c r="Y6461" s="6" t="s">
        <v>39</v>
      </c>
      <c r="Z6461" s="55">
        <f>AA6461*1.321</f>
        <v>8454.4</v>
      </c>
      <c r="AA6461" s="56">
        <v>6400</v>
      </c>
    </row>
    <row r="6462" spans="1:27" ht="15" customHeight="1" x14ac:dyDescent="0.35">
      <c r="A6462" s="45"/>
      <c r="B6462" s="53" t="s">
        <v>138</v>
      </c>
      <c r="C6462" s="15">
        <f>P6443</f>
        <v>0</v>
      </c>
      <c r="D6462" s="54">
        <f>S6467*C6462</f>
        <v>0</v>
      </c>
      <c r="E6462" s="34">
        <f>D6525*C6462</f>
        <v>0</v>
      </c>
      <c r="F6462" s="68" t="s">
        <v>139</v>
      </c>
      <c r="G6462" s="74">
        <f>D6504-E6504</f>
        <v>82110.799999999988</v>
      </c>
      <c r="H6462" s="45"/>
      <c r="I6462" s="44"/>
      <c r="J6462" s="44"/>
      <c r="K6462" s="44"/>
      <c r="L6462" s="46"/>
      <c r="M6462" s="6" t="s">
        <v>140</v>
      </c>
      <c r="N6462" s="55"/>
      <c r="O6462" s="52"/>
      <c r="P6462" s="67"/>
      <c r="Q6462" s="65"/>
      <c r="R6462" s="6" t="s">
        <v>141</v>
      </c>
      <c r="S6462" s="55">
        <v>1850.8</v>
      </c>
      <c r="T6462" s="295">
        <v>1322</v>
      </c>
      <c r="U6462" s="57" t="s">
        <v>142</v>
      </c>
      <c r="V6462" s="58">
        <f t="shared" si="1315"/>
        <v>9218.7250000000004</v>
      </c>
      <c r="W6462" s="73">
        <v>7075</v>
      </c>
      <c r="Y6462" s="6" t="s">
        <v>143</v>
      </c>
      <c r="Z6462" s="55">
        <f>AA6462*1.32</f>
        <v>3564</v>
      </c>
      <c r="AA6462" s="56">
        <v>2700</v>
      </c>
    </row>
    <row r="6463" spans="1:27" ht="15" customHeight="1" x14ac:dyDescent="0.2">
      <c r="A6463" s="45"/>
      <c r="B6463" s="53" t="s">
        <v>14</v>
      </c>
      <c r="C6463" s="15">
        <f>O6443</f>
        <v>0</v>
      </c>
      <c r="D6463" s="54">
        <f>S6466*C6463</f>
        <v>0</v>
      </c>
      <c r="E6463" s="34">
        <f>D6524*C6463</f>
        <v>0</v>
      </c>
      <c r="F6463" s="61"/>
      <c r="G6463" s="61"/>
      <c r="H6463" s="45"/>
      <c r="I6463" s="44"/>
      <c r="J6463" s="44"/>
      <c r="K6463" s="44"/>
      <c r="L6463" s="46"/>
      <c r="M6463" s="6"/>
      <c r="N6463" s="55"/>
      <c r="O6463" s="52"/>
      <c r="P6463" s="67"/>
      <c r="Q6463" s="65"/>
      <c r="R6463" s="6" t="s">
        <v>144</v>
      </c>
      <c r="S6463" s="55">
        <f>T6463*1.44</f>
        <v>3952.7999999999997</v>
      </c>
      <c r="T6463" s="295">
        <v>2745</v>
      </c>
      <c r="U6463" s="57" t="s">
        <v>145</v>
      </c>
      <c r="V6463" s="58">
        <f t="shared" si="1315"/>
        <v>9218.7250000000004</v>
      </c>
      <c r="W6463" s="73">
        <v>7075</v>
      </c>
      <c r="AA6463" s="46"/>
    </row>
    <row r="6464" spans="1:27" ht="15" customHeight="1" x14ac:dyDescent="0.2">
      <c r="A6464" s="45"/>
      <c r="B6464" s="53" t="s">
        <v>16</v>
      </c>
      <c r="C6464" s="15">
        <f>Q6443</f>
        <v>0</v>
      </c>
      <c r="D6464" s="54">
        <f>S6469*C6464</f>
        <v>0</v>
      </c>
      <c r="E6464" s="34"/>
      <c r="F6464" s="61"/>
      <c r="G6464" s="61"/>
      <c r="H6464" s="45"/>
      <c r="I6464" s="44"/>
      <c r="J6464" s="44"/>
      <c r="K6464" s="44"/>
      <c r="L6464" s="46"/>
      <c r="M6464" s="6" t="s">
        <v>146</v>
      </c>
      <c r="N6464" s="55">
        <f>P6464*1.46</f>
        <v>7008</v>
      </c>
      <c r="O6464" s="52"/>
      <c r="P6464" s="67">
        <v>4800</v>
      </c>
      <c r="Q6464" s="65"/>
      <c r="R6464" s="6" t="s">
        <v>147</v>
      </c>
      <c r="S6464" s="55">
        <v>6101.2</v>
      </c>
      <c r="T6464" s="295">
        <v>4380</v>
      </c>
      <c r="U6464" s="46"/>
      <c r="V6464" s="46"/>
      <c r="W6464" s="46"/>
      <c r="X6464" s="46"/>
      <c r="Y6464" s="46"/>
      <c r="Z6464" s="46"/>
    </row>
    <row r="6465" spans="1:27" ht="15" customHeight="1" x14ac:dyDescent="0.2">
      <c r="A6465" s="45"/>
      <c r="B6465" s="320" t="s">
        <v>148</v>
      </c>
      <c r="C6465" s="33"/>
      <c r="D6465" s="75">
        <f t="shared" ref="D6465:E6465" si="1323">SUM(D6451:D6464)</f>
        <v>110966.39999999999</v>
      </c>
      <c r="E6465" s="75">
        <f t="shared" si="1323"/>
        <v>76765</v>
      </c>
      <c r="F6465" s="75"/>
      <c r="G6465" s="33"/>
      <c r="H6465" s="45"/>
      <c r="I6465" s="44"/>
      <c r="J6465" s="44"/>
      <c r="K6465" s="44"/>
      <c r="L6465" s="46"/>
      <c r="M6465" s="6" t="s">
        <v>149</v>
      </c>
      <c r="N6465" s="55">
        <f t="shared" ref="N6465" si="1324">P6465*1.4</f>
        <v>3360</v>
      </c>
      <c r="O6465" s="52"/>
      <c r="P6465" s="67">
        <v>2400</v>
      </c>
      <c r="Q6465" s="65"/>
      <c r="R6465" s="6" t="s">
        <v>150</v>
      </c>
      <c r="S6465" s="55">
        <f>T6465*1.444</f>
        <v>7797.5999999999995</v>
      </c>
      <c r="T6465" s="295">
        <v>5400</v>
      </c>
      <c r="U6465" s="46"/>
      <c r="V6465" s="46"/>
      <c r="W6465" s="46"/>
      <c r="X6465" s="46"/>
      <c r="Y6465" s="46"/>
      <c r="Z6465" s="46"/>
      <c r="AA6465" s="46"/>
    </row>
    <row r="6466" spans="1:27" ht="15" customHeight="1" x14ac:dyDescent="0.2">
      <c r="A6466" s="45"/>
      <c r="B6466" s="317" t="s">
        <v>24</v>
      </c>
      <c r="C6466" s="319">
        <f>Y6443</f>
        <v>0</v>
      </c>
      <c r="D6466" s="54">
        <f t="shared" ref="D6466:D6468" si="1325">V6455*C6466</f>
        <v>0</v>
      </c>
      <c r="E6466" s="34">
        <f t="shared" ref="E6466:E6468" si="1326">W6455*C6466</f>
        <v>0</v>
      </c>
      <c r="F6466" s="45"/>
      <c r="G6466" s="45"/>
      <c r="H6466" s="45"/>
      <c r="I6466" s="44"/>
      <c r="J6466" s="44"/>
      <c r="K6466" s="44"/>
      <c r="L6466" s="46"/>
      <c r="M6466" s="6" t="s">
        <v>151</v>
      </c>
      <c r="N6466" s="55">
        <f>P6466*1.46</f>
        <v>7008</v>
      </c>
      <c r="O6466" s="52"/>
      <c r="P6466" s="67">
        <v>4800</v>
      </c>
      <c r="Q6466" s="65"/>
      <c r="R6466" s="6" t="s">
        <v>152</v>
      </c>
      <c r="S6466" s="55">
        <f>T6466*1.444</f>
        <v>7799.0439999999999</v>
      </c>
      <c r="T6466" s="295">
        <v>5401</v>
      </c>
      <c r="U6466" s="46"/>
      <c r="V6466" s="46"/>
      <c r="W6466" s="46"/>
      <c r="X6466" s="46"/>
      <c r="Y6466" s="46"/>
      <c r="Z6466" s="46"/>
      <c r="AA6466" s="46"/>
    </row>
    <row r="6467" spans="1:27" ht="15" customHeight="1" x14ac:dyDescent="0.2">
      <c r="A6467" s="45"/>
      <c r="B6467" s="317" t="s">
        <v>153</v>
      </c>
      <c r="C6467" s="319">
        <f>Z6443</f>
        <v>0</v>
      </c>
      <c r="D6467" s="54">
        <f t="shared" si="1325"/>
        <v>0</v>
      </c>
      <c r="E6467" s="34">
        <f t="shared" si="1326"/>
        <v>0</v>
      </c>
      <c r="F6467" s="45"/>
      <c r="G6467" s="45"/>
      <c r="H6467" s="45"/>
      <c r="I6467" s="44"/>
      <c r="J6467" s="44"/>
      <c r="K6467" s="44"/>
      <c r="L6467" s="46"/>
      <c r="M6467" s="6" t="s">
        <v>154</v>
      </c>
      <c r="N6467" s="55">
        <f t="shared" ref="N6467:N6468" si="1327">P6467*1.4</f>
        <v>5250</v>
      </c>
      <c r="O6467" s="52"/>
      <c r="P6467" s="67">
        <v>3750</v>
      </c>
      <c r="Q6467" s="65"/>
      <c r="R6467" s="6" t="s">
        <v>155</v>
      </c>
      <c r="S6467" s="55">
        <f>T6467*1.45</f>
        <v>10701</v>
      </c>
      <c r="T6467" s="295">
        <v>7380</v>
      </c>
      <c r="U6467" s="46"/>
      <c r="V6467" s="46"/>
      <c r="W6467" s="46"/>
      <c r="X6467" s="46"/>
      <c r="Y6467" s="46"/>
      <c r="Z6467" s="46"/>
      <c r="AA6467" s="46"/>
    </row>
    <row r="6468" spans="1:27" ht="15" customHeight="1" x14ac:dyDescent="0.2">
      <c r="A6468" s="45"/>
      <c r="B6468" s="317" t="s">
        <v>26</v>
      </c>
      <c r="C6468" s="319">
        <f>AA6443</f>
        <v>0</v>
      </c>
      <c r="D6468" s="54">
        <f t="shared" si="1325"/>
        <v>0</v>
      </c>
      <c r="E6468" s="34">
        <f t="shared" si="1326"/>
        <v>0</v>
      </c>
      <c r="F6468" s="45"/>
      <c r="G6468" s="45"/>
      <c r="H6468" s="45"/>
      <c r="I6468" s="44"/>
      <c r="J6468" s="44"/>
      <c r="K6468" s="44"/>
      <c r="L6468" s="46"/>
      <c r="M6468" s="6" t="s">
        <v>156</v>
      </c>
      <c r="N6468" s="55">
        <f t="shared" si="1327"/>
        <v>10080</v>
      </c>
      <c r="O6468" s="52"/>
      <c r="P6468" s="67">
        <v>7200</v>
      </c>
      <c r="Q6468" s="65"/>
      <c r="R6468" s="6" t="s">
        <v>157</v>
      </c>
      <c r="S6468" s="55">
        <v>8000</v>
      </c>
      <c r="T6468" s="295">
        <v>3600</v>
      </c>
      <c r="U6468" s="46"/>
      <c r="V6468" s="46"/>
      <c r="W6468" s="46"/>
      <c r="X6468" s="46"/>
      <c r="Y6468" s="46"/>
      <c r="Z6468" s="46"/>
      <c r="AA6468" s="46"/>
    </row>
    <row r="6469" spans="1:27" ht="15" customHeight="1" x14ac:dyDescent="0.2">
      <c r="A6469" s="45"/>
      <c r="B6469" s="318" t="s">
        <v>158</v>
      </c>
      <c r="C6469" s="319">
        <f>R6443</f>
        <v>0</v>
      </c>
      <c r="D6469" s="54">
        <f>V6452*C6469</f>
        <v>0</v>
      </c>
      <c r="E6469" s="34">
        <f t="shared" ref="E6469:E6471" si="1328">J6518*C6469</f>
        <v>0</v>
      </c>
      <c r="F6469" s="45"/>
      <c r="G6469" s="45"/>
      <c r="H6469" s="45"/>
      <c r="I6469" s="44"/>
      <c r="J6469" s="44"/>
      <c r="K6469" s="44"/>
      <c r="L6469" s="46"/>
      <c r="M6469" s="6"/>
      <c r="N6469" s="55"/>
      <c r="O6469" s="52"/>
      <c r="P6469" s="67"/>
      <c r="Q6469" s="65"/>
      <c r="R6469" s="6" t="s">
        <v>16</v>
      </c>
      <c r="S6469" s="55">
        <v>1500</v>
      </c>
      <c r="T6469" s="298">
        <v>1300</v>
      </c>
      <c r="U6469" s="46"/>
      <c r="V6469" s="46"/>
      <c r="W6469" s="46"/>
      <c r="X6469" s="46"/>
      <c r="Y6469" s="46"/>
      <c r="Z6469" s="46"/>
      <c r="AA6469" s="46"/>
    </row>
    <row r="6470" spans="1:27" ht="15" customHeight="1" x14ac:dyDescent="0.2">
      <c r="A6470" s="45"/>
      <c r="B6470" s="321" t="s">
        <v>159</v>
      </c>
      <c r="C6470" s="15">
        <f>T6443</f>
        <v>0</v>
      </c>
      <c r="D6470" s="54">
        <f t="shared" ref="D6470:D6471" si="1329">V6452*C6470</f>
        <v>0</v>
      </c>
      <c r="E6470" s="34">
        <f t="shared" si="1328"/>
        <v>0</v>
      </c>
      <c r="F6470" s="45"/>
      <c r="G6470" s="45"/>
      <c r="H6470" s="45"/>
      <c r="I6470" s="44"/>
      <c r="J6470" s="44"/>
      <c r="K6470" s="44"/>
      <c r="L6470" s="46"/>
      <c r="M6470" s="6" t="s">
        <v>160</v>
      </c>
      <c r="N6470" s="55"/>
      <c r="O6470" s="52"/>
      <c r="P6470" s="67"/>
      <c r="Q6470" s="65"/>
      <c r="R6470" s="46"/>
      <c r="S6470" s="46"/>
      <c r="T6470" s="46"/>
      <c r="U6470" s="46"/>
      <c r="V6470" s="46"/>
      <c r="W6470" s="46"/>
      <c r="X6470" s="46"/>
      <c r="Y6470" s="46"/>
      <c r="Z6470" s="46"/>
      <c r="AA6470" s="46"/>
    </row>
    <row r="6471" spans="1:27" ht="15" customHeight="1" x14ac:dyDescent="0.2">
      <c r="A6471" s="45"/>
      <c r="B6471" s="79" t="s">
        <v>161</v>
      </c>
      <c r="C6471" s="80">
        <f>S6443</f>
        <v>0</v>
      </c>
      <c r="D6471" s="81">
        <f t="shared" si="1329"/>
        <v>0</v>
      </c>
      <c r="E6471" s="34">
        <f t="shared" si="1328"/>
        <v>0</v>
      </c>
      <c r="F6471" s="45"/>
      <c r="G6471" s="45"/>
      <c r="H6471" s="45"/>
      <c r="I6471" s="44"/>
      <c r="J6471" s="44"/>
      <c r="K6471" s="44"/>
      <c r="L6471" s="46"/>
      <c r="M6471" s="6"/>
      <c r="N6471" s="55"/>
      <c r="O6471" s="52"/>
      <c r="P6471" s="67"/>
      <c r="Q6471" s="65"/>
      <c r="R6471" s="46"/>
      <c r="S6471" s="46"/>
      <c r="T6471" s="46"/>
      <c r="U6471" s="46"/>
      <c r="V6471" s="46"/>
      <c r="W6471" s="46"/>
      <c r="X6471" s="46"/>
      <c r="Y6471" s="46"/>
      <c r="Z6471" s="46"/>
      <c r="AA6471" s="46"/>
    </row>
    <row r="6472" spans="1:27" ht="15" customHeight="1" x14ac:dyDescent="0.2">
      <c r="A6472" s="45"/>
      <c r="B6472" s="78" t="s">
        <v>20</v>
      </c>
      <c r="C6472" s="15">
        <f>U6443</f>
        <v>6</v>
      </c>
      <c r="D6472" s="81">
        <f>V6461*C6472</f>
        <v>42999</v>
      </c>
      <c r="E6472" s="34">
        <f>W6461*C6472</f>
        <v>33000</v>
      </c>
      <c r="F6472" s="45"/>
      <c r="G6472" s="45"/>
      <c r="H6472" s="45"/>
      <c r="I6472" s="44"/>
      <c r="J6472" s="44"/>
      <c r="K6472" s="44"/>
      <c r="L6472" s="46"/>
      <c r="M6472" s="6" t="s">
        <v>162</v>
      </c>
      <c r="N6472" s="55">
        <f>P6472*1.42</f>
        <v>1704</v>
      </c>
      <c r="O6472" s="52"/>
      <c r="P6472" s="67">
        <v>1200</v>
      </c>
      <c r="Q6472" s="65"/>
      <c r="R6472" s="46"/>
      <c r="S6472" s="46"/>
      <c r="T6472" s="46"/>
      <c r="U6472" s="46"/>
      <c r="V6472" s="46"/>
      <c r="W6472" s="46"/>
      <c r="X6472" s="46"/>
      <c r="Y6472" s="46"/>
      <c r="Z6472" s="46"/>
      <c r="AA6472" s="46"/>
    </row>
    <row r="6473" spans="1:27" ht="15" customHeight="1" x14ac:dyDescent="0.2">
      <c r="A6473" s="45"/>
      <c r="B6473" s="78" t="s">
        <v>163</v>
      </c>
      <c r="C6473" s="15">
        <f>V6443</f>
        <v>0</v>
      </c>
      <c r="D6473" s="81">
        <f t="shared" ref="D6473:D6474" si="1330">V6455*C6473</f>
        <v>0</v>
      </c>
      <c r="E6473" s="34">
        <f>W6460*C6473</f>
        <v>0</v>
      </c>
      <c r="F6473" s="45"/>
      <c r="G6473" s="45"/>
      <c r="H6473" s="45"/>
      <c r="I6473" s="44"/>
      <c r="J6473" s="44"/>
      <c r="K6473" s="44"/>
      <c r="L6473" s="46"/>
      <c r="M6473" s="6" t="s">
        <v>164</v>
      </c>
      <c r="N6473" s="55">
        <f t="shared" ref="N6473:N6474" si="1331">P6473*1.42</f>
        <v>1704</v>
      </c>
      <c r="O6473" s="52"/>
      <c r="P6473" s="67">
        <v>1200</v>
      </c>
      <c r="Q6473" s="65"/>
      <c r="R6473" s="46"/>
      <c r="S6473" s="46"/>
      <c r="T6473" s="46"/>
      <c r="U6473" s="46"/>
      <c r="V6473" s="46"/>
      <c r="W6473" s="46"/>
      <c r="X6473" s="46"/>
      <c r="Y6473" s="46"/>
      <c r="Z6473" s="46"/>
      <c r="AA6473" s="46"/>
    </row>
    <row r="6474" spans="1:27" ht="15" customHeight="1" x14ac:dyDescent="0.2">
      <c r="A6474" s="45"/>
      <c r="B6474" s="78" t="s">
        <v>165</v>
      </c>
      <c r="C6474" s="15">
        <f>W6443</f>
        <v>0</v>
      </c>
      <c r="D6474" s="81">
        <f t="shared" si="1330"/>
        <v>0</v>
      </c>
      <c r="E6474" s="34">
        <f>J6523*C6474</f>
        <v>0</v>
      </c>
      <c r="F6474" s="45"/>
      <c r="G6474" s="45"/>
      <c r="H6474" s="45"/>
      <c r="I6474" s="44"/>
      <c r="J6474" s="44"/>
      <c r="K6474" s="44"/>
      <c r="L6474" s="46"/>
      <c r="M6474" s="6" t="s">
        <v>166</v>
      </c>
      <c r="N6474" s="55">
        <f t="shared" si="1331"/>
        <v>1704</v>
      </c>
      <c r="O6474" s="52"/>
      <c r="P6474" s="67">
        <v>1200</v>
      </c>
      <c r="Q6474" s="65"/>
      <c r="R6474" s="46"/>
      <c r="S6474" s="46"/>
      <c r="T6474" s="46"/>
      <c r="U6474" s="46"/>
      <c r="V6474" s="46"/>
      <c r="W6474" s="46"/>
      <c r="X6474" s="46"/>
      <c r="Y6474" s="46"/>
      <c r="Z6474" s="46"/>
      <c r="AA6474" s="46"/>
    </row>
    <row r="6475" spans="1:27" ht="15" customHeight="1" x14ac:dyDescent="0.2">
      <c r="A6475" s="45"/>
      <c r="B6475" s="53" t="s">
        <v>23</v>
      </c>
      <c r="C6475" s="15">
        <f>X6443</f>
        <v>0</v>
      </c>
      <c r="D6475" s="81">
        <f>V6453*C6475</f>
        <v>0</v>
      </c>
      <c r="E6475" s="34">
        <f>W6453*C6475</f>
        <v>0</v>
      </c>
      <c r="F6475" s="45"/>
      <c r="G6475" s="45"/>
      <c r="H6475" s="45"/>
      <c r="I6475" s="44"/>
      <c r="J6475" s="44"/>
      <c r="K6475" s="44"/>
      <c r="L6475" s="46"/>
      <c r="M6475" s="6" t="s">
        <v>167</v>
      </c>
      <c r="N6475" s="55">
        <f>P6475*1.39</f>
        <v>1251</v>
      </c>
      <c r="O6475" s="52"/>
      <c r="P6475" s="67">
        <v>900</v>
      </c>
      <c r="Q6475" s="65"/>
      <c r="R6475" s="46"/>
      <c r="S6475" s="46"/>
      <c r="T6475" s="46"/>
      <c r="U6475" s="46"/>
      <c r="V6475" s="46"/>
      <c r="W6475" s="46"/>
      <c r="X6475" s="46"/>
      <c r="Y6475" s="46"/>
      <c r="Z6475" s="46"/>
      <c r="AA6475" s="46"/>
    </row>
    <row r="6476" spans="1:27" ht="15" customHeight="1" x14ac:dyDescent="0.2">
      <c r="A6476" s="45"/>
      <c r="B6476" s="49" t="s">
        <v>95</v>
      </c>
      <c r="C6476" s="33"/>
      <c r="D6476" s="75">
        <f t="shared" ref="D6476:E6476" si="1332">SUM(D6466:D6475)</f>
        <v>42999</v>
      </c>
      <c r="E6476" s="82">
        <f t="shared" si="1332"/>
        <v>33000</v>
      </c>
      <c r="F6476" s="45"/>
      <c r="G6476" s="45"/>
      <c r="H6476" s="45"/>
      <c r="I6476" s="44"/>
      <c r="J6476" s="44"/>
      <c r="K6476" s="44"/>
      <c r="L6476" s="46"/>
      <c r="M6476" s="6" t="s">
        <v>168</v>
      </c>
      <c r="N6476" s="55">
        <f>P6476*1.42</f>
        <v>852</v>
      </c>
      <c r="O6476" s="52"/>
      <c r="P6476" s="67">
        <v>600</v>
      </c>
      <c r="Q6476" s="65"/>
      <c r="R6476" s="46"/>
      <c r="S6476" s="46"/>
      <c r="T6476" s="46"/>
      <c r="U6476" s="46"/>
      <c r="V6476" s="46"/>
      <c r="W6476" s="46"/>
      <c r="X6476" s="46"/>
      <c r="Y6476" s="46"/>
      <c r="Z6476" s="46"/>
      <c r="AA6476" s="46"/>
    </row>
    <row r="6477" spans="1:27" ht="15" customHeight="1" x14ac:dyDescent="0.2">
      <c r="A6477" s="45"/>
      <c r="B6477" s="53" t="s">
        <v>36</v>
      </c>
      <c r="C6477" s="15">
        <f>AL6443</f>
        <v>6</v>
      </c>
      <c r="D6477" s="83">
        <f>N6472*C6477</f>
        <v>10224</v>
      </c>
      <c r="E6477" s="34">
        <f>P6472*C6477</f>
        <v>7200</v>
      </c>
      <c r="F6477" s="45"/>
      <c r="G6477" s="45"/>
      <c r="H6477" s="45"/>
      <c r="I6477" s="44"/>
      <c r="J6477" s="44"/>
      <c r="K6477" s="44"/>
      <c r="L6477" s="46"/>
      <c r="M6477" s="46"/>
      <c r="N6477" s="46"/>
      <c r="O6477" s="46"/>
      <c r="P6477" s="46"/>
      <c r="Q6477" s="46"/>
      <c r="R6477" s="46"/>
      <c r="S6477" s="46"/>
      <c r="T6477" s="46"/>
      <c r="U6477" s="46"/>
      <c r="V6477" s="46"/>
      <c r="W6477" s="46"/>
      <c r="X6477" s="46"/>
      <c r="Y6477" s="46"/>
      <c r="Z6477" s="46"/>
      <c r="AA6477" s="46"/>
    </row>
    <row r="6478" spans="1:27" ht="15" customHeight="1" x14ac:dyDescent="0.2">
      <c r="A6478" s="45"/>
      <c r="B6478" s="53" t="s">
        <v>35</v>
      </c>
      <c r="C6478" s="15">
        <f>AK6443</f>
        <v>8</v>
      </c>
      <c r="D6478" s="83">
        <f t="shared" ref="D6478:D6480" si="1333">N6474*C6478</f>
        <v>13632</v>
      </c>
      <c r="E6478" s="34">
        <f t="shared" ref="E6478:E6480" si="1334">P6474*C6478</f>
        <v>9600</v>
      </c>
      <c r="F6478" s="45"/>
      <c r="G6478" s="45"/>
      <c r="H6478" s="45"/>
      <c r="L6478" s="24"/>
      <c r="M6478" s="24"/>
      <c r="N6478" s="24"/>
      <c r="O6478" s="24"/>
      <c r="P6478" s="24"/>
      <c r="Q6478" s="24"/>
    </row>
    <row r="6479" spans="1:27" ht="15" customHeight="1" x14ac:dyDescent="0.2">
      <c r="A6479" s="45"/>
      <c r="B6479" s="84" t="s">
        <v>169</v>
      </c>
      <c r="C6479" s="15">
        <f>AM6443</f>
        <v>0</v>
      </c>
      <c r="D6479" s="83">
        <f t="shared" si="1333"/>
        <v>0</v>
      </c>
      <c r="E6479" s="34">
        <f t="shared" si="1334"/>
        <v>0</v>
      </c>
      <c r="F6479" s="85"/>
      <c r="G6479" s="45"/>
      <c r="H6479" s="45"/>
      <c r="L6479" s="24"/>
      <c r="M6479" s="24"/>
      <c r="N6479" s="24"/>
      <c r="O6479" s="24"/>
      <c r="P6479" s="24"/>
      <c r="Q6479" s="24"/>
    </row>
    <row r="6480" spans="1:27" ht="15" customHeight="1" x14ac:dyDescent="0.2">
      <c r="A6480" s="45"/>
      <c r="B6480" s="84" t="s">
        <v>38</v>
      </c>
      <c r="C6480" s="15">
        <f>AN6443</f>
        <v>0</v>
      </c>
      <c r="D6480" s="83">
        <f t="shared" si="1333"/>
        <v>0</v>
      </c>
      <c r="E6480" s="34">
        <f t="shared" si="1334"/>
        <v>0</v>
      </c>
      <c r="F6480" s="45"/>
      <c r="G6480" s="45"/>
      <c r="H6480" s="45"/>
      <c r="L6480" s="24"/>
      <c r="M6480" s="24"/>
      <c r="N6480" s="24"/>
      <c r="O6480" s="24"/>
      <c r="P6480" s="24"/>
      <c r="Q6480" s="24"/>
    </row>
    <row r="6481" spans="1:17" ht="15" customHeight="1" x14ac:dyDescent="0.2">
      <c r="A6481" s="45"/>
      <c r="B6481" s="84" t="s">
        <v>170</v>
      </c>
      <c r="C6481" s="15">
        <f>AO6443</f>
        <v>8</v>
      </c>
      <c r="D6481" s="83">
        <f>N6473*C6481</f>
        <v>13632</v>
      </c>
      <c r="E6481" s="34">
        <f>P6473*C6481</f>
        <v>9600</v>
      </c>
      <c r="F6481" s="45"/>
      <c r="G6481" s="45"/>
      <c r="H6481" s="45"/>
      <c r="L6481" s="24"/>
      <c r="M6481" s="24"/>
      <c r="N6481" s="24"/>
      <c r="O6481" s="24"/>
      <c r="P6481" s="24"/>
      <c r="Q6481" s="24"/>
    </row>
    <row r="6482" spans="1:17" ht="15" customHeight="1" x14ac:dyDescent="0.2">
      <c r="A6482" s="45"/>
      <c r="B6482" s="53" t="s">
        <v>31</v>
      </c>
      <c r="C6482" s="15">
        <f>AF6443</f>
        <v>0</v>
      </c>
      <c r="D6482" s="83">
        <f>N6464*C6482</f>
        <v>0</v>
      </c>
      <c r="E6482" s="34">
        <f>P6464*C6482</f>
        <v>0</v>
      </c>
      <c r="F6482" s="45"/>
      <c r="G6482" s="45"/>
      <c r="H6482" s="45"/>
    </row>
    <row r="6483" spans="1:17" ht="15" customHeight="1" x14ac:dyDescent="0.2">
      <c r="A6483" s="45"/>
      <c r="B6483" s="53" t="s">
        <v>171</v>
      </c>
      <c r="C6483" s="15">
        <f>AH6443</f>
        <v>1</v>
      </c>
      <c r="D6483" s="83">
        <f>N6464*C6483</f>
        <v>7008</v>
      </c>
      <c r="E6483" s="34">
        <f>P6464*C6483</f>
        <v>4800</v>
      </c>
      <c r="F6483" s="45"/>
      <c r="G6483" s="45"/>
      <c r="H6483" s="45"/>
      <c r="L6483" s="86" t="s">
        <v>172</v>
      </c>
    </row>
    <row r="6484" spans="1:17" ht="15" customHeight="1" x14ac:dyDescent="0.2">
      <c r="A6484" s="45"/>
      <c r="B6484" s="53" t="s">
        <v>151</v>
      </c>
      <c r="C6484" s="15">
        <f>AG6443</f>
        <v>3</v>
      </c>
      <c r="D6484" s="83">
        <f>N6466*C6484</f>
        <v>21024</v>
      </c>
      <c r="E6484" s="34">
        <f>P6466*C6484</f>
        <v>14400</v>
      </c>
      <c r="F6484" s="45"/>
      <c r="G6484" s="45"/>
      <c r="H6484" s="45"/>
    </row>
    <row r="6485" spans="1:17" ht="15" customHeight="1" x14ac:dyDescent="0.2">
      <c r="A6485" s="45"/>
      <c r="B6485" s="53" t="s">
        <v>173</v>
      </c>
      <c r="C6485" s="15">
        <f>AJ6443</f>
        <v>1</v>
      </c>
      <c r="D6485" s="83">
        <f>N6464*C6485</f>
        <v>7008</v>
      </c>
      <c r="E6485" s="34">
        <f>P6464*C6485</f>
        <v>4800</v>
      </c>
      <c r="F6485" s="45"/>
      <c r="G6485" s="45"/>
      <c r="H6485" s="45"/>
      <c r="L6485" s="86" t="s">
        <v>107</v>
      </c>
    </row>
    <row r="6486" spans="1:17" ht="15" customHeight="1" x14ac:dyDescent="0.2">
      <c r="A6486" s="45"/>
      <c r="B6486" s="53" t="s">
        <v>174</v>
      </c>
      <c r="C6486" s="15">
        <f>AE6443</f>
        <v>0</v>
      </c>
      <c r="D6486" s="83">
        <f>N6468*C6486</f>
        <v>0</v>
      </c>
      <c r="E6486" s="34">
        <f>P6464*C6486</f>
        <v>0</v>
      </c>
      <c r="F6486" s="45"/>
      <c r="G6486" s="45"/>
      <c r="H6486" s="45"/>
    </row>
    <row r="6487" spans="1:17" ht="15" customHeight="1" x14ac:dyDescent="0.2">
      <c r="A6487" s="45"/>
      <c r="B6487" s="87" t="s">
        <v>27</v>
      </c>
      <c r="C6487" s="15">
        <f>AB6443</f>
        <v>32</v>
      </c>
      <c r="D6487" s="83">
        <f t="shared" ref="D6487:D6488" si="1335">N6456*C6487</f>
        <v>54182.400000000001</v>
      </c>
      <c r="E6487" s="34">
        <f t="shared" ref="E6487:E6488" si="1336">P6456*C6487</f>
        <v>38400</v>
      </c>
      <c r="F6487" s="45"/>
      <c r="G6487" s="45"/>
      <c r="H6487" s="45"/>
      <c r="L6487" s="86" t="s">
        <v>175</v>
      </c>
    </row>
    <row r="6488" spans="1:17" ht="15" customHeight="1" x14ac:dyDescent="0.2">
      <c r="A6488" s="45"/>
      <c r="B6488" s="87" t="s">
        <v>28</v>
      </c>
      <c r="C6488" s="15">
        <f>AC6443</f>
        <v>0</v>
      </c>
      <c r="D6488" s="83">
        <f t="shared" si="1335"/>
        <v>0</v>
      </c>
      <c r="E6488" s="34">
        <f t="shared" si="1336"/>
        <v>0</v>
      </c>
      <c r="F6488" s="45"/>
      <c r="G6488" s="45"/>
      <c r="H6488" s="45"/>
      <c r="L6488" s="86" t="s">
        <v>176</v>
      </c>
    </row>
    <row r="6489" spans="1:17" ht="15" customHeight="1" x14ac:dyDescent="0.2">
      <c r="A6489" s="45"/>
      <c r="B6489" s="53" t="s">
        <v>177</v>
      </c>
      <c r="C6489" s="15">
        <f>AD6443</f>
        <v>0</v>
      </c>
      <c r="D6489" s="83">
        <f>N6461*C6489</f>
        <v>0</v>
      </c>
      <c r="E6489" s="34">
        <f>P6461*C6489</f>
        <v>0</v>
      </c>
      <c r="F6489" s="45"/>
      <c r="G6489" s="45"/>
      <c r="H6489" s="45"/>
      <c r="L6489" s="86" t="s">
        <v>178</v>
      </c>
    </row>
    <row r="6490" spans="1:17" ht="15" customHeight="1" x14ac:dyDescent="0.2">
      <c r="A6490" s="45"/>
      <c r="B6490" s="49" t="s">
        <v>94</v>
      </c>
      <c r="C6490" s="33"/>
      <c r="D6490" s="75">
        <f t="shared" ref="D6490:E6490" si="1337">SUM(D6477:D6489)</f>
        <v>126710.39999999999</v>
      </c>
      <c r="E6490" s="82">
        <f t="shared" si="1337"/>
        <v>88800</v>
      </c>
      <c r="F6490" s="41"/>
      <c r="G6490" s="45"/>
      <c r="H6490" s="88"/>
      <c r="L6490" s="86" t="s">
        <v>179</v>
      </c>
    </row>
    <row r="6491" spans="1:17" ht="15" customHeight="1" x14ac:dyDescent="0.2">
      <c r="A6491" s="45"/>
      <c r="B6491" s="78" t="s">
        <v>39</v>
      </c>
      <c r="C6491" s="89">
        <f>AP6443</f>
        <v>0</v>
      </c>
      <c r="D6491" s="83">
        <f>Z6461*C6491</f>
        <v>0</v>
      </c>
      <c r="E6491" s="34">
        <f>AA6461*C6491</f>
        <v>0</v>
      </c>
      <c r="F6491" s="88"/>
      <c r="G6491" s="88"/>
      <c r="H6491" s="88"/>
      <c r="L6491" s="86" t="s">
        <v>180</v>
      </c>
    </row>
    <row r="6492" spans="1:17" ht="15" customHeight="1" x14ac:dyDescent="0.2">
      <c r="A6492" s="45"/>
      <c r="B6492" s="78" t="s">
        <v>40</v>
      </c>
      <c r="C6492" s="90">
        <f>AQ6443</f>
        <v>0</v>
      </c>
      <c r="D6492" s="83">
        <f t="shared" ref="D6492:D6494" si="1338">Z6452*C6492</f>
        <v>0</v>
      </c>
      <c r="E6492" s="34">
        <f>AA6452*C6492</f>
        <v>0</v>
      </c>
      <c r="F6492" s="88"/>
      <c r="G6492" s="88"/>
      <c r="H6492" s="88"/>
      <c r="L6492" s="86" t="s">
        <v>181</v>
      </c>
    </row>
    <row r="6493" spans="1:17" ht="15" customHeight="1" x14ac:dyDescent="0.2">
      <c r="A6493" s="45"/>
      <c r="B6493" s="78" t="s">
        <v>33</v>
      </c>
      <c r="C6493" s="90">
        <f>AR6443</f>
        <v>0</v>
      </c>
      <c r="D6493" s="83">
        <f t="shared" si="1338"/>
        <v>0</v>
      </c>
      <c r="E6493" s="34">
        <f>P6463*C6493</f>
        <v>0</v>
      </c>
      <c r="F6493" s="88"/>
      <c r="G6493" s="88"/>
      <c r="H6493" s="88"/>
    </row>
    <row r="6494" spans="1:17" ht="15" customHeight="1" x14ac:dyDescent="0.2">
      <c r="A6494" s="45"/>
      <c r="B6494" s="78" t="s">
        <v>32</v>
      </c>
      <c r="C6494" s="90">
        <f>AS6443</f>
        <v>0</v>
      </c>
      <c r="D6494" s="83">
        <f t="shared" si="1338"/>
        <v>0</v>
      </c>
      <c r="E6494" s="34">
        <f>AA6453*C6494</f>
        <v>0</v>
      </c>
      <c r="F6494" s="88"/>
      <c r="G6494" s="88"/>
      <c r="H6494" s="88"/>
      <c r="L6494" s="86" t="s">
        <v>140</v>
      </c>
    </row>
    <row r="6495" spans="1:17" ht="15" customHeight="1" x14ac:dyDescent="0.2">
      <c r="A6495" s="45"/>
      <c r="B6495" s="78" t="s">
        <v>41</v>
      </c>
      <c r="C6495" s="90">
        <f>AT6443</f>
        <v>0</v>
      </c>
      <c r="D6495" s="83">
        <f>Z6460*C6495</f>
        <v>0</v>
      </c>
      <c r="E6495" s="34">
        <f>AA6460*C6495</f>
        <v>0</v>
      </c>
      <c r="F6495" s="88"/>
      <c r="G6495" s="88"/>
      <c r="H6495" s="88"/>
    </row>
    <row r="6496" spans="1:17" ht="15" customHeight="1" x14ac:dyDescent="0.2">
      <c r="A6496" s="45"/>
      <c r="B6496" s="78" t="s">
        <v>42</v>
      </c>
      <c r="C6496" s="90">
        <f>AU6443</f>
        <v>0</v>
      </c>
      <c r="D6496" s="83">
        <f>Z6455*C6496</f>
        <v>0</v>
      </c>
      <c r="E6496" s="34">
        <f>AA6455*C6496</f>
        <v>0</v>
      </c>
      <c r="F6496" s="88"/>
      <c r="G6496" s="88"/>
      <c r="H6496" s="88"/>
      <c r="L6496" s="86" t="s">
        <v>182</v>
      </c>
    </row>
    <row r="6497" spans="1:26" ht="15" customHeight="1" x14ac:dyDescent="0.2">
      <c r="A6497" s="45"/>
      <c r="B6497" s="78" t="s">
        <v>43</v>
      </c>
      <c r="C6497" s="90">
        <f>AV6443</f>
        <v>0</v>
      </c>
      <c r="D6497" s="83">
        <f t="shared" ref="D6497:D6499" si="1339">Z6457*C6497</f>
        <v>0</v>
      </c>
      <c r="E6497" s="34">
        <f>AA6457*C6497</f>
        <v>0</v>
      </c>
      <c r="F6497" s="88"/>
      <c r="G6497" s="88"/>
      <c r="H6497" s="88"/>
      <c r="L6497" s="86" t="s">
        <v>183</v>
      </c>
    </row>
    <row r="6498" spans="1:26" ht="15" customHeight="1" x14ac:dyDescent="0.2">
      <c r="A6498" s="45"/>
      <c r="B6498" s="78" t="s">
        <v>44</v>
      </c>
      <c r="C6498" s="90">
        <f>AW6443</f>
        <v>0</v>
      </c>
      <c r="D6498" s="83">
        <f t="shared" si="1339"/>
        <v>0</v>
      </c>
      <c r="E6498" s="34">
        <f>AA6459*C6498</f>
        <v>0</v>
      </c>
      <c r="F6498" s="88"/>
      <c r="G6498" s="88"/>
      <c r="H6498" s="88"/>
      <c r="L6498" s="86" t="s">
        <v>184</v>
      </c>
    </row>
    <row r="6499" spans="1:26" ht="15" customHeight="1" x14ac:dyDescent="0.2">
      <c r="A6499" s="45"/>
      <c r="B6499" s="78" t="s">
        <v>45</v>
      </c>
      <c r="C6499" s="90">
        <f>AX6443</f>
        <v>0</v>
      </c>
      <c r="D6499" s="83">
        <f t="shared" si="1339"/>
        <v>0</v>
      </c>
      <c r="E6499" s="34">
        <f>AA6458*C6499</f>
        <v>0</v>
      </c>
      <c r="F6499" s="88"/>
      <c r="G6499" s="88"/>
      <c r="H6499" s="88"/>
    </row>
    <row r="6500" spans="1:26" ht="15" customHeight="1" x14ac:dyDescent="0.2">
      <c r="A6500" s="45"/>
      <c r="B6500" s="78" t="s">
        <v>46</v>
      </c>
      <c r="C6500" s="90">
        <f>AY6443</f>
        <v>0</v>
      </c>
      <c r="D6500" s="83">
        <f>Z6456*C6500</f>
        <v>0</v>
      </c>
      <c r="E6500" s="34">
        <f>AA6456*C6500</f>
        <v>0</v>
      </c>
      <c r="F6500" s="88"/>
      <c r="G6500" s="88"/>
      <c r="H6500" s="88"/>
      <c r="L6500" s="86" t="s">
        <v>160</v>
      </c>
    </row>
    <row r="6501" spans="1:26" ht="15" customHeight="1" x14ac:dyDescent="0.2">
      <c r="A6501" s="45"/>
      <c r="B6501" s="53"/>
      <c r="C6501" s="89"/>
      <c r="D6501" s="83">
        <f t="shared" ref="D6501:D6502" si="1340">Z6461*C6501</f>
        <v>0</v>
      </c>
      <c r="E6501" s="34">
        <f t="shared" ref="E6501:E6502" si="1341">P6471*C6501</f>
        <v>0</v>
      </c>
      <c r="F6501" s="88"/>
      <c r="G6501" s="88"/>
      <c r="H6501" s="88"/>
    </row>
    <row r="6502" spans="1:26" ht="15" customHeight="1" x14ac:dyDescent="0.2">
      <c r="A6502" s="45"/>
      <c r="B6502" s="53"/>
      <c r="C6502" s="89"/>
      <c r="D6502" s="83">
        <f t="shared" si="1340"/>
        <v>0</v>
      </c>
      <c r="E6502" s="34">
        <f t="shared" si="1341"/>
        <v>0</v>
      </c>
      <c r="F6502" s="88"/>
      <c r="G6502" s="88"/>
      <c r="H6502" s="88"/>
      <c r="L6502" s="86" t="s">
        <v>185</v>
      </c>
    </row>
    <row r="6503" spans="1:26" ht="15" customHeight="1" x14ac:dyDescent="0.2">
      <c r="A6503" s="45"/>
      <c r="B6503" s="91"/>
      <c r="C6503" s="91"/>
      <c r="D6503" s="92">
        <f t="shared" ref="D6503:E6503" si="1342">SUM(D6491:D6502)</f>
        <v>0</v>
      </c>
      <c r="E6503" s="93">
        <f t="shared" si="1342"/>
        <v>0</v>
      </c>
      <c r="F6503" s="41"/>
      <c r="G6503" s="88"/>
      <c r="H6503" s="45"/>
      <c r="L6503" s="86" t="s">
        <v>186</v>
      </c>
    </row>
    <row r="6504" spans="1:26" ht="15" customHeight="1" x14ac:dyDescent="0.2">
      <c r="A6504" s="45"/>
      <c r="B6504" s="33" t="s">
        <v>187</v>
      </c>
      <c r="C6504" s="61"/>
      <c r="D6504" s="94">
        <f>SUM(D6476,D6465,D6490,D6503)</f>
        <v>280675.8</v>
      </c>
      <c r="E6504" s="95">
        <f>SUM(E6503,E6476,E6465,E6490)</f>
        <v>198565</v>
      </c>
      <c r="F6504" s="92">
        <f>SUM(F6503,F6490,F6479,F6465)</f>
        <v>0</v>
      </c>
      <c r="G6504" s="45"/>
      <c r="H6504" s="45"/>
      <c r="L6504" s="86" t="s">
        <v>188</v>
      </c>
    </row>
    <row r="6505" spans="1:26" ht="15" customHeight="1" x14ac:dyDescent="0.2">
      <c r="A6505" s="45"/>
      <c r="B6505" s="45"/>
      <c r="C6505" s="45"/>
      <c r="D6505" s="45"/>
      <c r="E6505" s="45"/>
      <c r="F6505" s="45"/>
      <c r="G6505" s="45"/>
      <c r="H6505" s="45"/>
    </row>
    <row r="6506" spans="1:26" ht="15" customHeight="1" x14ac:dyDescent="0.2">
      <c r="L6506" s="86" t="s">
        <v>189</v>
      </c>
    </row>
    <row r="6508" spans="1:26" ht="15" customHeight="1" x14ac:dyDescent="0.2">
      <c r="L6508" s="86" t="s">
        <v>190</v>
      </c>
    </row>
    <row r="6509" spans="1:26" ht="15" customHeight="1" x14ac:dyDescent="0.2">
      <c r="L6509" s="86" t="s">
        <v>191</v>
      </c>
    </row>
    <row r="6510" spans="1:26" ht="15" customHeight="1" x14ac:dyDescent="0.2">
      <c r="L6510" s="24" t="s">
        <v>192</v>
      </c>
      <c r="M6510" s="24"/>
      <c r="N6510" s="24"/>
      <c r="O6510" s="24"/>
      <c r="P6510" s="24"/>
      <c r="Q6510" s="24"/>
      <c r="R6510" s="24"/>
      <c r="S6510" s="24"/>
    </row>
    <row r="6511" spans="1:26" ht="15" customHeight="1" x14ac:dyDescent="0.2">
      <c r="B6511" s="33"/>
      <c r="C6511" s="96"/>
      <c r="D6511" s="96" t="s">
        <v>193</v>
      </c>
      <c r="E6511" s="96"/>
      <c r="F6511" s="96"/>
      <c r="G6511" s="96"/>
      <c r="H6511" s="33" t="s">
        <v>193</v>
      </c>
      <c r="I6511" s="96"/>
      <c r="J6511" s="96"/>
      <c r="K6511" s="96"/>
      <c r="L6511" s="33" t="s">
        <v>194</v>
      </c>
      <c r="M6511" s="96"/>
      <c r="N6511" s="96"/>
      <c r="O6511" s="96"/>
      <c r="P6511" s="96"/>
      <c r="Q6511" s="96"/>
      <c r="R6511" s="96"/>
      <c r="S6511" s="96"/>
      <c r="T6511" s="96"/>
      <c r="U6511" s="96"/>
      <c r="V6511" s="96"/>
      <c r="W6511" s="96"/>
      <c r="X6511" s="96"/>
      <c r="Y6511" s="96"/>
      <c r="Z6511" s="96"/>
    </row>
    <row r="6512" spans="1:26" ht="15" customHeight="1" x14ac:dyDescent="0.2">
      <c r="B6512" s="33" t="s">
        <v>195</v>
      </c>
      <c r="C6512" s="96" t="s">
        <v>101</v>
      </c>
      <c r="D6512" s="96"/>
      <c r="E6512" s="96"/>
      <c r="F6512" s="96"/>
      <c r="G6512" s="96"/>
      <c r="H6512" s="33"/>
      <c r="I6512" s="96"/>
      <c r="J6512" s="96"/>
      <c r="K6512" s="96"/>
      <c r="L6512" s="33" t="s">
        <v>196</v>
      </c>
      <c r="M6512" s="97">
        <f t="shared" ref="M6512:M6513" si="1343">V6543*1.35</f>
        <v>0</v>
      </c>
      <c r="N6512" s="96"/>
      <c r="O6512" s="96"/>
      <c r="P6512" s="96"/>
      <c r="Q6512" s="96"/>
      <c r="R6512" s="96"/>
      <c r="S6512" s="96"/>
      <c r="T6512" s="96"/>
      <c r="U6512" s="96"/>
      <c r="V6512" s="96"/>
      <c r="W6512" s="96"/>
      <c r="X6512" s="96"/>
      <c r="Y6512" s="96"/>
      <c r="Z6512" s="96"/>
    </row>
    <row r="6513" spans="2:26" ht="15" customHeight="1" x14ac:dyDescent="0.2">
      <c r="B6513" s="33" t="s">
        <v>104</v>
      </c>
      <c r="C6513" s="98">
        <v>651</v>
      </c>
      <c r="D6513" s="96">
        <v>434</v>
      </c>
      <c r="E6513" s="96">
        <f t="shared" ref="E6513:E6516" si="1344">D6513*50%</f>
        <v>217</v>
      </c>
      <c r="F6513" s="96"/>
      <c r="G6513" s="96"/>
      <c r="H6513" s="33" t="s">
        <v>197</v>
      </c>
      <c r="I6513" s="96"/>
      <c r="J6513" s="96"/>
      <c r="K6513" s="96"/>
      <c r="L6513" s="33" t="s">
        <v>198</v>
      </c>
      <c r="M6513" s="97">
        <f t="shared" si="1343"/>
        <v>0</v>
      </c>
      <c r="N6513" s="96"/>
      <c r="O6513" s="96"/>
      <c r="P6513" s="96"/>
      <c r="Q6513" s="96"/>
      <c r="R6513" s="96"/>
      <c r="S6513" s="96"/>
      <c r="T6513" s="96"/>
      <c r="U6513" s="96"/>
      <c r="V6513" s="96"/>
      <c r="W6513" s="96"/>
      <c r="X6513" s="96"/>
      <c r="Y6513" s="96"/>
      <c r="Z6513" s="96"/>
    </row>
    <row r="6514" spans="2:26" ht="15" customHeight="1" x14ac:dyDescent="0.2">
      <c r="B6514" s="33" t="s">
        <v>108</v>
      </c>
      <c r="C6514" s="98">
        <v>651</v>
      </c>
      <c r="D6514" s="96">
        <v>434</v>
      </c>
      <c r="E6514" s="96">
        <f t="shared" si="1344"/>
        <v>217</v>
      </c>
      <c r="F6514" s="96"/>
      <c r="G6514" s="96"/>
      <c r="H6514" s="33" t="s">
        <v>102</v>
      </c>
      <c r="I6514" s="98">
        <v>8000.2</v>
      </c>
      <c r="J6514" s="96">
        <v>6450</v>
      </c>
      <c r="K6514" s="96">
        <v>1935</v>
      </c>
      <c r="L6514" s="33" t="s">
        <v>199</v>
      </c>
      <c r="M6514" s="97">
        <f>V6545*1.4</f>
        <v>0</v>
      </c>
      <c r="N6514" s="96"/>
      <c r="O6514" s="96"/>
      <c r="P6514" s="96"/>
      <c r="Q6514" s="96"/>
      <c r="R6514" s="96"/>
      <c r="S6514" s="96"/>
      <c r="T6514" s="96"/>
      <c r="U6514" s="96"/>
      <c r="V6514" s="96"/>
      <c r="W6514" s="96"/>
      <c r="X6514" s="96"/>
      <c r="Y6514" s="96"/>
      <c r="Z6514" s="96"/>
    </row>
    <row r="6515" spans="2:26" ht="15" customHeight="1" x14ac:dyDescent="0.2">
      <c r="B6515" s="33" t="s">
        <v>111</v>
      </c>
      <c r="C6515" s="98">
        <v>900</v>
      </c>
      <c r="D6515" s="96">
        <v>600</v>
      </c>
      <c r="E6515" s="96">
        <f t="shared" si="1344"/>
        <v>300</v>
      </c>
      <c r="F6515" s="96"/>
      <c r="G6515" s="96"/>
      <c r="H6515" s="33" t="s">
        <v>105</v>
      </c>
      <c r="I6515" s="98">
        <v>8000.2</v>
      </c>
      <c r="J6515" s="96">
        <v>6450</v>
      </c>
      <c r="K6515" s="96">
        <v>1935</v>
      </c>
      <c r="L6515" s="33" t="s">
        <v>200</v>
      </c>
      <c r="M6515" s="97">
        <f t="shared" ref="M6515:M6517" si="1345">V6546*1.35</f>
        <v>0</v>
      </c>
      <c r="N6515" s="96"/>
      <c r="O6515" s="96"/>
      <c r="P6515" s="96"/>
      <c r="Q6515" s="96"/>
      <c r="R6515" s="96"/>
      <c r="S6515" s="96"/>
      <c r="T6515" s="96"/>
      <c r="U6515" s="96"/>
      <c r="V6515" s="96"/>
      <c r="W6515" s="96"/>
      <c r="X6515" s="96"/>
      <c r="Y6515" s="96"/>
      <c r="Z6515" s="96"/>
    </row>
    <row r="6516" spans="2:26" ht="15" customHeight="1" x14ac:dyDescent="0.2">
      <c r="B6516" s="33" t="s">
        <v>113</v>
      </c>
      <c r="C6516" s="98">
        <v>900</v>
      </c>
      <c r="D6516" s="96">
        <v>600</v>
      </c>
      <c r="E6516" s="96">
        <f t="shared" si="1344"/>
        <v>300</v>
      </c>
      <c r="F6516" s="96"/>
      <c r="G6516" s="96"/>
      <c r="H6516" s="33" t="s">
        <v>201</v>
      </c>
      <c r="I6516" s="98">
        <v>4550</v>
      </c>
      <c r="J6516" s="96">
        <v>3500</v>
      </c>
      <c r="K6516" s="96">
        <v>1050</v>
      </c>
      <c r="L6516" s="33" t="s">
        <v>202</v>
      </c>
      <c r="M6516" s="97">
        <f t="shared" si="1345"/>
        <v>0</v>
      </c>
      <c r="N6516" s="96"/>
      <c r="O6516" s="96"/>
      <c r="P6516" s="96"/>
      <c r="Q6516" s="96"/>
      <c r="R6516" s="96"/>
      <c r="S6516" s="96"/>
      <c r="T6516" s="96"/>
      <c r="U6516" s="96"/>
      <c r="V6516" s="96"/>
      <c r="W6516" s="96"/>
      <c r="X6516" s="96"/>
      <c r="Y6516" s="96"/>
      <c r="Z6516" s="96"/>
    </row>
    <row r="6517" spans="2:26" ht="15" customHeight="1" x14ac:dyDescent="0.2">
      <c r="B6517" s="33" t="s">
        <v>117</v>
      </c>
      <c r="C6517" s="98">
        <v>1304.19</v>
      </c>
      <c r="D6517" s="98">
        <v>1011</v>
      </c>
      <c r="E6517" s="96">
        <v>293</v>
      </c>
      <c r="F6517" s="96"/>
      <c r="G6517" s="96"/>
      <c r="H6517" s="33" t="s">
        <v>132</v>
      </c>
      <c r="I6517" s="98">
        <v>7605</v>
      </c>
      <c r="J6517" s="96">
        <v>6450</v>
      </c>
      <c r="K6517" s="96">
        <v>1935</v>
      </c>
      <c r="L6517" s="33" t="s">
        <v>203</v>
      </c>
      <c r="M6517" s="97">
        <f t="shared" si="1345"/>
        <v>0</v>
      </c>
      <c r="N6517" s="96"/>
      <c r="O6517" s="96"/>
      <c r="P6517" s="96"/>
      <c r="Q6517" s="96"/>
      <c r="R6517" s="96"/>
      <c r="S6517" s="96"/>
      <c r="T6517" s="96"/>
      <c r="U6517" s="96"/>
      <c r="V6517" s="96"/>
      <c r="W6517" s="96"/>
      <c r="X6517" s="96"/>
      <c r="Y6517" s="96"/>
      <c r="Z6517" s="96"/>
    </row>
    <row r="6518" spans="2:26" ht="15" customHeight="1" x14ac:dyDescent="0.2">
      <c r="B6518" s="33" t="s">
        <v>121</v>
      </c>
      <c r="C6518" s="98">
        <v>1006.5</v>
      </c>
      <c r="D6518" s="96">
        <v>677</v>
      </c>
      <c r="E6518" s="96">
        <f>D6518*50%</f>
        <v>338.5</v>
      </c>
      <c r="F6518" s="96"/>
      <c r="G6518" s="96"/>
      <c r="H6518" s="33" t="s">
        <v>137</v>
      </c>
      <c r="I6518" s="98">
        <v>5751.2</v>
      </c>
      <c r="J6518" s="96">
        <v>4625</v>
      </c>
      <c r="K6518" s="96">
        <v>1387.5</v>
      </c>
      <c r="L6518" s="33"/>
      <c r="M6518" s="96"/>
      <c r="N6518" s="96"/>
      <c r="O6518" s="96"/>
      <c r="P6518" s="96"/>
      <c r="Q6518" s="96"/>
      <c r="R6518" s="96"/>
      <c r="S6518" s="96"/>
      <c r="T6518" s="96"/>
      <c r="U6518" s="96"/>
      <c r="V6518" s="96"/>
      <c r="W6518" s="96"/>
      <c r="X6518" s="96"/>
      <c r="Y6518" s="96"/>
      <c r="Z6518" s="96"/>
    </row>
    <row r="6519" spans="2:26" ht="15" customHeight="1" x14ac:dyDescent="0.2">
      <c r="B6519" s="33" t="s">
        <v>126</v>
      </c>
      <c r="C6519" s="98">
        <v>1050.32</v>
      </c>
      <c r="D6519" s="96">
        <v>691</v>
      </c>
      <c r="E6519" s="96">
        <v>359</v>
      </c>
      <c r="F6519" s="96"/>
      <c r="G6519" s="96"/>
      <c r="H6519" s="33" t="s">
        <v>142</v>
      </c>
      <c r="I6519" s="98">
        <v>8000.2</v>
      </c>
      <c r="J6519" s="96">
        <v>6450</v>
      </c>
      <c r="K6519" s="96">
        <v>1935</v>
      </c>
      <c r="L6519" s="33"/>
      <c r="M6519" s="96"/>
      <c r="N6519" s="96"/>
      <c r="O6519" s="96"/>
      <c r="P6519" s="96"/>
      <c r="Q6519" s="96"/>
      <c r="R6519" s="96"/>
      <c r="S6519" s="96"/>
      <c r="T6519" s="96"/>
      <c r="U6519" s="96"/>
      <c r="V6519" s="96"/>
      <c r="W6519" s="96"/>
      <c r="X6519" s="96"/>
      <c r="Y6519" s="96"/>
      <c r="Z6519" s="96"/>
    </row>
    <row r="6520" spans="2:26" ht="15" customHeight="1" x14ac:dyDescent="0.2">
      <c r="B6520" s="33" t="s">
        <v>141</v>
      </c>
      <c r="C6520" s="98">
        <v>1850.8</v>
      </c>
      <c r="D6520" s="96">
        <v>1322</v>
      </c>
      <c r="E6520" s="96">
        <v>529</v>
      </c>
      <c r="F6520" s="96"/>
      <c r="G6520" s="96"/>
      <c r="H6520" s="33" t="s">
        <v>145</v>
      </c>
      <c r="I6520" s="98">
        <v>8000.2</v>
      </c>
      <c r="J6520" s="96">
        <v>6450</v>
      </c>
      <c r="K6520" s="96">
        <v>1935</v>
      </c>
      <c r="L6520" s="33"/>
      <c r="M6520" s="96"/>
      <c r="N6520" s="96"/>
      <c r="O6520" s="96"/>
      <c r="P6520" s="96"/>
      <c r="Q6520" s="96"/>
      <c r="R6520" s="96"/>
      <c r="S6520" s="96"/>
      <c r="T6520" s="96"/>
      <c r="U6520" s="96"/>
      <c r="V6520" s="96"/>
      <c r="W6520" s="96"/>
      <c r="X6520" s="96"/>
      <c r="Y6520" s="96"/>
      <c r="Z6520" s="96"/>
    </row>
    <row r="6521" spans="2:26" ht="15" customHeight="1" x14ac:dyDescent="0.2">
      <c r="B6521" s="33" t="s">
        <v>144</v>
      </c>
      <c r="C6521" s="98">
        <v>3005.85</v>
      </c>
      <c r="D6521" s="96">
        <v>2078</v>
      </c>
      <c r="E6521" s="96">
        <v>933</v>
      </c>
      <c r="F6521" s="96"/>
      <c r="G6521" s="96"/>
      <c r="H6521" s="33"/>
      <c r="I6521" s="96"/>
      <c r="J6521" s="96"/>
      <c r="K6521" s="96"/>
      <c r="L6521" s="33"/>
      <c r="M6521" s="96"/>
      <c r="N6521" s="96"/>
      <c r="O6521" s="96"/>
      <c r="P6521" s="96"/>
      <c r="Q6521" s="96"/>
      <c r="R6521" s="96"/>
      <c r="S6521" s="96"/>
      <c r="T6521" s="96"/>
      <c r="U6521" s="96"/>
      <c r="V6521" s="96"/>
      <c r="W6521" s="96"/>
      <c r="X6521" s="96"/>
      <c r="Y6521" s="96"/>
      <c r="Z6521" s="96"/>
    </row>
    <row r="6522" spans="2:26" ht="15" customHeight="1" x14ac:dyDescent="0.2">
      <c r="B6522" s="33" t="s">
        <v>147</v>
      </c>
      <c r="C6522" s="98">
        <v>5500.6</v>
      </c>
      <c r="D6522" s="96">
        <v>3929</v>
      </c>
      <c r="E6522" s="96">
        <v>1572</v>
      </c>
      <c r="F6522" s="96"/>
      <c r="G6522" s="96"/>
      <c r="H6522" s="33"/>
      <c r="I6522" s="96"/>
      <c r="J6522" s="96"/>
      <c r="K6522" s="96"/>
      <c r="L6522" s="33"/>
      <c r="M6522" s="96"/>
      <c r="N6522" s="96"/>
      <c r="O6522" s="96"/>
      <c r="P6522" s="96"/>
      <c r="Q6522" s="96"/>
      <c r="R6522" s="96"/>
      <c r="S6522" s="96"/>
      <c r="T6522" s="96"/>
      <c r="U6522" s="96"/>
      <c r="V6522" s="96"/>
      <c r="W6522" s="96"/>
      <c r="X6522" s="96"/>
      <c r="Y6522" s="96"/>
      <c r="Z6522" s="96"/>
    </row>
    <row r="6523" spans="2:26" ht="15" customHeight="1" x14ac:dyDescent="0.2">
      <c r="B6523" s="33" t="s">
        <v>150</v>
      </c>
      <c r="C6523" s="98">
        <v>6202</v>
      </c>
      <c r="D6523" s="96">
        <v>4430</v>
      </c>
      <c r="E6523" s="96">
        <v>1772</v>
      </c>
      <c r="F6523" s="96"/>
      <c r="G6523" s="96"/>
      <c r="H6523" s="33"/>
      <c r="I6523" s="96"/>
      <c r="J6523" s="96"/>
      <c r="K6523" s="96"/>
      <c r="L6523" s="33"/>
      <c r="M6523" s="96"/>
      <c r="N6523" s="96"/>
      <c r="O6523" s="96"/>
      <c r="P6523" s="96"/>
      <c r="Q6523" s="96"/>
      <c r="R6523" s="96"/>
      <c r="S6523" s="96"/>
      <c r="T6523" s="96"/>
      <c r="U6523" s="96"/>
      <c r="V6523" s="96"/>
      <c r="W6523" s="96"/>
      <c r="X6523" s="96"/>
      <c r="Y6523" s="96"/>
      <c r="Z6523" s="96"/>
    </row>
    <row r="6524" spans="2:26" ht="15" customHeight="1" x14ac:dyDescent="0.2">
      <c r="B6524" s="33" t="s">
        <v>152</v>
      </c>
      <c r="C6524" s="98">
        <v>6202</v>
      </c>
      <c r="D6524" s="96">
        <v>4430</v>
      </c>
      <c r="E6524" s="96">
        <v>1772</v>
      </c>
      <c r="F6524" s="96"/>
      <c r="G6524" s="96"/>
      <c r="H6524" s="33"/>
      <c r="I6524" s="96"/>
      <c r="J6524" s="96"/>
      <c r="K6524" s="96"/>
      <c r="L6524" s="33"/>
      <c r="M6524" s="96"/>
      <c r="N6524" s="96"/>
      <c r="O6524" s="96"/>
      <c r="P6524" s="96"/>
      <c r="Q6524" s="96"/>
      <c r="R6524" s="96"/>
      <c r="S6524" s="96"/>
      <c r="T6524" s="96"/>
      <c r="U6524" s="96"/>
      <c r="V6524" s="96"/>
      <c r="W6524" s="96"/>
      <c r="X6524" s="96"/>
      <c r="Y6524" s="96"/>
      <c r="Z6524" s="96"/>
    </row>
    <row r="6525" spans="2:26" ht="15" customHeight="1" x14ac:dyDescent="0.2">
      <c r="B6525" s="33" t="s">
        <v>155</v>
      </c>
      <c r="C6525" s="98">
        <v>7301</v>
      </c>
      <c r="D6525" s="96">
        <v>5770</v>
      </c>
      <c r="E6525" s="96">
        <v>2086</v>
      </c>
      <c r="F6525" s="96"/>
      <c r="G6525" s="96"/>
      <c r="H6525" s="33"/>
      <c r="I6525" s="96"/>
      <c r="J6525" s="96"/>
      <c r="K6525" s="96"/>
      <c r="L6525" s="33"/>
      <c r="M6525" s="96"/>
      <c r="N6525" s="96"/>
      <c r="O6525" s="96"/>
      <c r="P6525" s="96"/>
      <c r="Q6525" s="96"/>
      <c r="R6525" s="96"/>
      <c r="S6525" s="96"/>
      <c r="T6525" s="96"/>
      <c r="U6525" s="96"/>
      <c r="V6525" s="96"/>
      <c r="W6525" s="96"/>
      <c r="X6525" s="96"/>
      <c r="Y6525" s="96"/>
      <c r="Z6525" s="96"/>
    </row>
    <row r="6526" spans="2:26" ht="15" customHeight="1" x14ac:dyDescent="0.2">
      <c r="B6526" s="33" t="s">
        <v>157</v>
      </c>
      <c r="C6526" s="98">
        <v>3800</v>
      </c>
      <c r="D6526" s="96">
        <v>3600</v>
      </c>
      <c r="E6526" s="96">
        <v>894</v>
      </c>
      <c r="F6526" s="96"/>
      <c r="G6526" s="96"/>
      <c r="H6526" s="33"/>
      <c r="I6526" s="96"/>
      <c r="J6526" s="96"/>
      <c r="K6526" s="96"/>
      <c r="L6526" s="33"/>
      <c r="M6526" s="96"/>
      <c r="N6526" s="96"/>
      <c r="O6526" s="96"/>
      <c r="P6526" s="96"/>
      <c r="Q6526" s="96"/>
      <c r="R6526" s="96"/>
      <c r="S6526" s="96"/>
      <c r="T6526" s="96"/>
      <c r="U6526" s="96"/>
      <c r="V6526" s="96"/>
      <c r="W6526" s="96"/>
      <c r="X6526" s="96"/>
      <c r="Y6526" s="96"/>
      <c r="Z6526" s="96"/>
    </row>
    <row r="6527" spans="2:26" ht="15" customHeight="1" x14ac:dyDescent="0.2">
      <c r="C6527" s="86">
        <f>D6527+E6527</f>
        <v>2002</v>
      </c>
      <c r="D6527" s="86">
        <v>1300</v>
      </c>
      <c r="E6527" s="86">
        <f>D6527*54%</f>
        <v>702</v>
      </c>
    </row>
    <row r="6528" spans="2:26" s="291" customFormat="1" ht="15" customHeight="1" x14ac:dyDescent="0.2"/>
    <row r="6532" spans="1:53" ht="15" customHeight="1" x14ac:dyDescent="0.2">
      <c r="A6532" s="1" t="s">
        <v>0</v>
      </c>
      <c r="B6532" s="1" t="s">
        <v>1</v>
      </c>
      <c r="C6532" s="2" t="s">
        <v>2</v>
      </c>
      <c r="D6532" s="2" t="s">
        <v>3</v>
      </c>
      <c r="E6532" s="2" t="s">
        <v>4</v>
      </c>
      <c r="F6532" s="2" t="s">
        <v>5</v>
      </c>
      <c r="G6532" s="2" t="s">
        <v>6</v>
      </c>
      <c r="H6532" s="2" t="s">
        <v>7</v>
      </c>
      <c r="I6532" s="2" t="s">
        <v>8</v>
      </c>
      <c r="J6532" s="2" t="s">
        <v>9</v>
      </c>
      <c r="K6532" s="2" t="s">
        <v>10</v>
      </c>
      <c r="L6532" s="2" t="s">
        <v>11</v>
      </c>
      <c r="M6532" s="2" t="s">
        <v>12</v>
      </c>
      <c r="N6532" s="2" t="s">
        <v>13</v>
      </c>
      <c r="O6532" s="2" t="s">
        <v>14</v>
      </c>
      <c r="P6532" s="1" t="s">
        <v>15</v>
      </c>
      <c r="Q6532" s="1" t="s">
        <v>16</v>
      </c>
      <c r="R6532" s="3" t="s">
        <v>17</v>
      </c>
      <c r="S6532" s="3" t="s">
        <v>18</v>
      </c>
      <c r="T6532" s="3" t="s">
        <v>19</v>
      </c>
      <c r="U6532" s="4" t="s">
        <v>20</v>
      </c>
      <c r="V6532" s="3" t="s">
        <v>21</v>
      </c>
      <c r="W6532" s="3" t="s">
        <v>22</v>
      </c>
      <c r="X6532" s="4" t="s">
        <v>23</v>
      </c>
      <c r="Y6532" s="5" t="s">
        <v>24</v>
      </c>
      <c r="Z6532" s="5" t="s">
        <v>25</v>
      </c>
      <c r="AA6532" s="5" t="s">
        <v>26</v>
      </c>
      <c r="AB6532" s="6" t="s">
        <v>27</v>
      </c>
      <c r="AC6532" s="6" t="s">
        <v>28</v>
      </c>
      <c r="AD6532" s="7" t="s">
        <v>29</v>
      </c>
      <c r="AE6532" s="6" t="s">
        <v>30</v>
      </c>
      <c r="AF6532" s="8" t="s">
        <v>31</v>
      </c>
      <c r="AG6532" s="8" t="s">
        <v>32</v>
      </c>
      <c r="AH6532" s="8" t="s">
        <v>33</v>
      </c>
      <c r="AI6532" s="8"/>
      <c r="AJ6532" s="8" t="s">
        <v>34</v>
      </c>
      <c r="AK6532" s="8" t="s">
        <v>35</v>
      </c>
      <c r="AL6532" s="8" t="s">
        <v>36</v>
      </c>
      <c r="AM6532" s="8" t="s">
        <v>37</v>
      </c>
      <c r="AN6532" s="8" t="s">
        <v>38</v>
      </c>
      <c r="AO6532" s="8"/>
      <c r="AP6532" s="9" t="s">
        <v>39</v>
      </c>
      <c r="AQ6532" s="9" t="s">
        <v>40</v>
      </c>
      <c r="AR6532" s="9" t="s">
        <v>33</v>
      </c>
      <c r="AS6532" s="9" t="s">
        <v>32</v>
      </c>
      <c r="AT6532" s="9" t="s">
        <v>41</v>
      </c>
      <c r="AU6532" s="9" t="s">
        <v>42</v>
      </c>
      <c r="AV6532" s="9" t="s">
        <v>43</v>
      </c>
      <c r="AW6532" s="9" t="s">
        <v>44</v>
      </c>
      <c r="AX6532" s="9" t="s">
        <v>45</v>
      </c>
      <c r="AY6532" s="9" t="s">
        <v>46</v>
      </c>
      <c r="AZ6532" s="10"/>
      <c r="BA6532" s="10"/>
    </row>
    <row r="6533" spans="1:53" ht="15" customHeight="1" x14ac:dyDescent="0.2">
      <c r="A6533" s="11"/>
      <c r="B6533" s="11">
        <v>1</v>
      </c>
      <c r="C6533" s="11" t="s">
        <v>47</v>
      </c>
      <c r="D6533" s="11"/>
      <c r="E6533" s="11"/>
      <c r="F6533" s="11"/>
      <c r="G6533" s="11"/>
      <c r="H6533" s="11"/>
      <c r="I6533" s="11"/>
      <c r="J6533" s="11"/>
      <c r="K6533" s="11"/>
      <c r="L6533" s="11"/>
      <c r="M6533" s="11"/>
      <c r="N6533" s="11"/>
      <c r="O6533" s="11"/>
      <c r="P6533" s="11"/>
      <c r="Q6533" s="11"/>
      <c r="R6533" s="11"/>
      <c r="S6533" s="11"/>
      <c r="T6533" s="11"/>
      <c r="U6533" s="11"/>
      <c r="V6533" s="11"/>
      <c r="W6533" s="11"/>
      <c r="X6533" s="11"/>
      <c r="Y6533" s="11"/>
      <c r="Z6533" s="11"/>
      <c r="AA6533" s="11"/>
      <c r="AB6533" s="11"/>
      <c r="AC6533" s="11"/>
      <c r="AD6533" s="11"/>
      <c r="AE6533" s="11"/>
      <c r="AF6533" s="11"/>
      <c r="AG6533" s="11"/>
      <c r="AH6533" s="11"/>
      <c r="AI6533" s="11"/>
      <c r="AJ6533" s="11"/>
      <c r="AK6533" s="11"/>
      <c r="AL6533" s="11"/>
      <c r="AM6533" s="11"/>
      <c r="AN6533" s="11"/>
      <c r="AO6533" s="11"/>
      <c r="AP6533" s="11"/>
      <c r="AQ6533" s="11"/>
      <c r="AR6533" s="11"/>
      <c r="AS6533" s="11"/>
      <c r="AT6533" s="11"/>
      <c r="AU6533" s="11"/>
      <c r="AV6533" s="11"/>
      <c r="AW6533" s="11"/>
      <c r="AX6533" s="11"/>
      <c r="AY6533" s="11"/>
      <c r="AZ6533" s="12"/>
      <c r="BA6533" s="12"/>
    </row>
    <row r="6534" spans="1:53" ht="15" customHeight="1" x14ac:dyDescent="0.2">
      <c r="A6534" s="1"/>
      <c r="B6534" s="1"/>
      <c r="C6534" s="13"/>
      <c r="D6534" s="14"/>
      <c r="E6534" s="14"/>
      <c r="F6534" s="14"/>
      <c r="G6534" s="14"/>
      <c r="H6534" s="14"/>
      <c r="I6534" s="14"/>
      <c r="J6534" s="14"/>
      <c r="K6534" s="14"/>
      <c r="L6534" s="14"/>
      <c r="M6534" s="14"/>
      <c r="N6534" s="14"/>
      <c r="O6534" s="14"/>
      <c r="P6534" s="14"/>
      <c r="Q6534" s="14"/>
      <c r="R6534" s="4"/>
      <c r="S6534" s="4"/>
      <c r="T6534" s="4"/>
      <c r="U6534" s="4"/>
      <c r="V6534" s="4"/>
      <c r="W6534" s="4"/>
      <c r="X6534" s="4"/>
      <c r="Y6534" s="4"/>
      <c r="Z6534" s="4"/>
      <c r="AA6534" s="4"/>
      <c r="AB6534" s="8"/>
      <c r="AC6534" s="8"/>
      <c r="AD6534" s="8"/>
      <c r="AE6534" s="8"/>
      <c r="AF6534" s="8"/>
      <c r="AG6534" s="8"/>
      <c r="AH6534" s="8"/>
      <c r="AI6534" s="8"/>
      <c r="AJ6534" s="8"/>
      <c r="AK6534" s="8"/>
      <c r="AL6534" s="8"/>
      <c r="AM6534" s="8"/>
      <c r="AN6534" s="8"/>
      <c r="AO6534" s="8"/>
      <c r="AP6534" s="15"/>
      <c r="AQ6534" s="15"/>
      <c r="AR6534" s="15"/>
      <c r="AS6534" s="15"/>
      <c r="AT6534" s="15"/>
      <c r="AU6534" s="15"/>
      <c r="AV6534" s="15"/>
      <c r="AW6534" s="15"/>
      <c r="AX6534" s="15"/>
      <c r="AY6534" s="15"/>
      <c r="AZ6534" s="10"/>
      <c r="BA6534" s="10"/>
    </row>
    <row r="6535" spans="1:53" ht="15" customHeight="1" x14ac:dyDescent="0.2">
      <c r="A6535" s="1"/>
      <c r="B6535" s="16">
        <v>1</v>
      </c>
      <c r="C6535" s="310"/>
      <c r="D6535" s="18"/>
      <c r="E6535" s="14"/>
      <c r="F6535" s="14"/>
      <c r="G6535" s="14"/>
      <c r="H6535" s="14"/>
      <c r="I6535" s="14"/>
      <c r="J6535" s="14"/>
      <c r="K6535" s="14"/>
      <c r="L6535" s="14"/>
      <c r="M6535" s="14"/>
      <c r="N6535" s="14"/>
      <c r="O6535" s="14"/>
      <c r="P6535" s="14"/>
      <c r="Q6535" s="14"/>
      <c r="R6535" s="4"/>
      <c r="S6535" s="4"/>
      <c r="T6535" s="4"/>
      <c r="U6535" s="4"/>
      <c r="V6535" s="4"/>
      <c r="W6535" s="4"/>
      <c r="X6535" s="4"/>
      <c r="Y6535" s="4"/>
      <c r="Z6535" s="4"/>
      <c r="AA6535" s="4"/>
      <c r="AB6535" s="8"/>
      <c r="AC6535" s="8"/>
      <c r="AD6535" s="8"/>
      <c r="AE6535" s="8"/>
      <c r="AF6535" s="8"/>
      <c r="AG6535" s="8"/>
      <c r="AH6535" s="8"/>
      <c r="AI6535" s="8"/>
      <c r="AJ6535" s="8"/>
      <c r="AK6535" s="8"/>
      <c r="AL6535" s="8"/>
      <c r="AM6535" s="8"/>
      <c r="AN6535" s="8"/>
      <c r="AO6535" s="8"/>
      <c r="AP6535" s="15"/>
      <c r="AQ6535" s="15"/>
      <c r="AR6535" s="15"/>
      <c r="AS6535" s="15"/>
      <c r="AT6535" s="15"/>
      <c r="AU6535" s="15"/>
      <c r="AV6535" s="15"/>
      <c r="AW6535" s="15"/>
      <c r="AX6535" s="15"/>
      <c r="AY6535" s="15"/>
      <c r="AZ6535" s="10"/>
      <c r="BA6535" s="10"/>
    </row>
    <row r="6536" spans="1:53" ht="15" customHeight="1" x14ac:dyDescent="0.2">
      <c r="A6536" s="19">
        <v>22800</v>
      </c>
      <c r="B6536" s="20">
        <v>2</v>
      </c>
      <c r="C6536" s="327" t="s">
        <v>49</v>
      </c>
      <c r="D6536" s="18"/>
      <c r="E6536" s="14"/>
      <c r="F6536" s="14"/>
      <c r="G6536" s="14"/>
      <c r="H6536" s="14"/>
      <c r="I6536" s="14"/>
      <c r="J6536" s="14"/>
      <c r="K6536" s="14"/>
      <c r="L6536" s="14"/>
      <c r="M6536" s="14"/>
      <c r="N6536" s="14"/>
      <c r="O6536" s="14"/>
      <c r="P6536" s="14"/>
      <c r="Q6536" s="14"/>
      <c r="R6536" s="4"/>
      <c r="S6536" s="4"/>
      <c r="T6536" s="4"/>
      <c r="U6536" s="4"/>
      <c r="V6536" s="4"/>
      <c r="W6536" s="4"/>
      <c r="X6536" s="4"/>
      <c r="Y6536" s="4"/>
      <c r="Z6536" s="4"/>
      <c r="AA6536" s="4"/>
      <c r="AB6536" s="8"/>
      <c r="AC6536" s="8"/>
      <c r="AD6536" s="8"/>
      <c r="AE6536" s="8"/>
      <c r="AF6536" s="8">
        <v>1</v>
      </c>
      <c r="AG6536" s="8">
        <v>1</v>
      </c>
      <c r="AH6536" s="8">
        <v>1</v>
      </c>
      <c r="AI6536" s="8"/>
      <c r="AJ6536" s="8"/>
      <c r="AK6536" s="8"/>
      <c r="AL6536" s="8"/>
      <c r="AM6536" s="8"/>
      <c r="AN6536" s="8"/>
      <c r="AO6536" s="8"/>
      <c r="AP6536" s="15"/>
      <c r="AQ6536" s="15"/>
      <c r="AR6536" s="15"/>
      <c r="AS6536" s="15"/>
      <c r="AT6536" s="15"/>
      <c r="AU6536" s="15"/>
      <c r="AV6536" s="15"/>
      <c r="AW6536" s="15"/>
      <c r="AX6536" s="15"/>
      <c r="AY6536" s="15"/>
    </row>
    <row r="6537" spans="1:53" ht="15" customHeight="1" x14ac:dyDescent="0.2">
      <c r="A6537" s="1"/>
      <c r="B6537" s="16">
        <v>3</v>
      </c>
      <c r="C6537" s="293" t="s">
        <v>54</v>
      </c>
      <c r="D6537" s="18"/>
      <c r="E6537" s="14"/>
      <c r="F6537" s="14"/>
      <c r="G6537" s="14"/>
      <c r="H6537" s="14"/>
      <c r="I6537" s="14"/>
      <c r="J6537" s="14"/>
      <c r="K6537" s="14"/>
      <c r="L6537" s="14"/>
      <c r="M6537" s="14"/>
      <c r="N6537" s="14"/>
      <c r="O6537" s="14"/>
      <c r="P6537" s="14"/>
      <c r="Q6537" s="14"/>
      <c r="R6537" s="4"/>
      <c r="S6537" s="4"/>
      <c r="T6537" s="4"/>
      <c r="U6537" s="4"/>
      <c r="V6537" s="4"/>
      <c r="W6537" s="4"/>
      <c r="X6537" s="4"/>
      <c r="Y6537" s="4"/>
      <c r="Z6537" s="4"/>
      <c r="AA6537" s="4"/>
      <c r="AB6537" s="8">
        <v>6</v>
      </c>
      <c r="AC6537" s="8"/>
      <c r="AD6537" s="8"/>
      <c r="AE6537" s="8"/>
      <c r="AF6537" s="8"/>
      <c r="AG6537" s="8"/>
      <c r="AH6537" s="8"/>
      <c r="AI6537" s="8"/>
      <c r="AJ6537" s="8"/>
      <c r="AK6537" s="8"/>
      <c r="AL6537" s="8"/>
      <c r="AM6537" s="8"/>
      <c r="AN6537" s="8"/>
      <c r="AO6537" s="8"/>
      <c r="AP6537" s="15"/>
      <c r="AQ6537" s="15"/>
      <c r="AR6537" s="15"/>
      <c r="AS6537" s="15"/>
      <c r="AT6537" s="15"/>
      <c r="AU6537" s="15"/>
      <c r="AV6537" s="15"/>
      <c r="AW6537" s="15"/>
      <c r="AX6537" s="15"/>
      <c r="AY6537" s="15"/>
      <c r="AZ6537" s="10"/>
      <c r="BA6537" s="10"/>
    </row>
    <row r="6538" spans="1:53" ht="15" customHeight="1" x14ac:dyDescent="0.2">
      <c r="A6538" s="350">
        <v>13800</v>
      </c>
      <c r="B6538" s="16">
        <v>4</v>
      </c>
      <c r="C6538" s="293" t="s">
        <v>557</v>
      </c>
      <c r="D6538" s="18"/>
      <c r="E6538" s="14"/>
      <c r="F6538" s="14"/>
      <c r="G6538" s="14"/>
      <c r="H6538" s="14"/>
      <c r="I6538" s="14"/>
      <c r="J6538" s="14"/>
      <c r="K6538" s="14">
        <v>1</v>
      </c>
      <c r="L6538" s="14"/>
      <c r="M6538" s="14"/>
      <c r="N6538" s="14"/>
      <c r="O6538" s="14"/>
      <c r="P6538" s="14"/>
      <c r="Q6538" s="14"/>
      <c r="R6538" s="4"/>
      <c r="S6538" s="4"/>
      <c r="T6538" s="4"/>
      <c r="U6538" s="4">
        <v>1</v>
      </c>
      <c r="V6538" s="4"/>
      <c r="W6538" s="4"/>
      <c r="X6538" s="4"/>
      <c r="Y6538" s="4"/>
      <c r="Z6538" s="4"/>
      <c r="AA6538" s="4"/>
      <c r="AB6538" s="8"/>
      <c r="AC6538" s="8"/>
      <c r="AD6538" s="8"/>
      <c r="AE6538" s="8"/>
      <c r="AF6538" s="8"/>
      <c r="AG6538" s="8"/>
      <c r="AH6538" s="8"/>
      <c r="AI6538" s="8"/>
      <c r="AJ6538" s="8">
        <v>1</v>
      </c>
      <c r="AK6538" s="8"/>
      <c r="AL6538" s="8"/>
      <c r="AM6538" s="8"/>
      <c r="AN6538" s="8"/>
      <c r="AO6538" s="8"/>
      <c r="AP6538" s="15"/>
      <c r="AQ6538" s="15"/>
      <c r="AR6538" s="15"/>
      <c r="AS6538" s="15"/>
      <c r="AT6538" s="15"/>
      <c r="AU6538" s="15"/>
      <c r="AV6538" s="15"/>
      <c r="AW6538" s="15"/>
      <c r="AX6538" s="15"/>
      <c r="AY6538" s="15"/>
      <c r="AZ6538" s="10"/>
      <c r="BA6538" s="10"/>
    </row>
    <row r="6539" spans="1:53" ht="15" customHeight="1" x14ac:dyDescent="0.2">
      <c r="A6539" s="1"/>
      <c r="B6539" s="21">
        <v>5</v>
      </c>
      <c r="C6539" s="303" t="s">
        <v>572</v>
      </c>
      <c r="D6539" s="18"/>
      <c r="E6539" s="14"/>
      <c r="F6539" s="14"/>
      <c r="G6539" s="14"/>
      <c r="H6539" s="14"/>
      <c r="I6539" s="14"/>
      <c r="J6539" s="14"/>
      <c r="K6539" s="14"/>
      <c r="L6539" s="14"/>
      <c r="M6539" s="14"/>
      <c r="N6539" s="14"/>
      <c r="O6539" s="14"/>
      <c r="P6539" s="14"/>
      <c r="Q6539" s="14"/>
      <c r="R6539" s="4"/>
      <c r="S6539" s="4"/>
      <c r="T6539" s="4"/>
      <c r="U6539" s="4"/>
      <c r="V6539" s="4"/>
      <c r="W6539" s="4"/>
      <c r="X6539" s="4"/>
      <c r="Y6539" s="4"/>
      <c r="Z6539" s="4"/>
      <c r="AA6539" s="4"/>
      <c r="AB6539" s="8"/>
      <c r="AC6539" s="8"/>
      <c r="AD6539" s="8"/>
      <c r="AE6539" s="8"/>
      <c r="AF6539" s="8"/>
      <c r="AG6539" s="8"/>
      <c r="AH6539" s="8"/>
      <c r="AI6539" s="8"/>
      <c r="AJ6539" s="8"/>
      <c r="AK6539" s="8"/>
      <c r="AL6539" s="8"/>
      <c r="AM6539" s="8"/>
      <c r="AN6539" s="8"/>
      <c r="AO6539" s="8"/>
      <c r="AP6539" s="15"/>
      <c r="AQ6539" s="15"/>
      <c r="AR6539" s="15"/>
      <c r="AS6539" s="15"/>
      <c r="AT6539" s="15"/>
      <c r="AU6539" s="15"/>
      <c r="AV6539" s="15"/>
      <c r="AW6539" s="15"/>
      <c r="AX6539" s="15"/>
      <c r="AY6539" s="15"/>
      <c r="AZ6539" s="10"/>
      <c r="BA6539" s="10"/>
    </row>
    <row r="6540" spans="1:53" ht="15" customHeight="1" x14ac:dyDescent="0.2">
      <c r="A6540" s="22"/>
      <c r="B6540" s="23">
        <v>6</v>
      </c>
      <c r="C6540" s="293" t="s">
        <v>573</v>
      </c>
      <c r="D6540" s="18"/>
      <c r="E6540" s="14">
        <v>10</v>
      </c>
      <c r="F6540" s="14"/>
      <c r="G6540" s="14"/>
      <c r="H6540" s="14"/>
      <c r="I6540" s="14"/>
      <c r="J6540" s="14"/>
      <c r="K6540" s="14"/>
      <c r="L6540" s="14"/>
      <c r="M6540" s="14"/>
      <c r="N6540" s="14"/>
      <c r="O6540" s="14"/>
      <c r="P6540" s="14"/>
      <c r="Q6540" s="14"/>
      <c r="R6540" s="4"/>
      <c r="S6540" s="4"/>
      <c r="T6540" s="4"/>
      <c r="U6540" s="4"/>
      <c r="V6540" s="4"/>
      <c r="W6540" s="4"/>
      <c r="X6540" s="4"/>
      <c r="Y6540" s="4"/>
      <c r="Z6540" s="4"/>
      <c r="AA6540" s="4"/>
      <c r="AB6540" s="8"/>
      <c r="AC6540" s="8"/>
      <c r="AD6540" s="8"/>
      <c r="AE6540" s="8"/>
      <c r="AF6540" s="8"/>
      <c r="AG6540" s="8"/>
      <c r="AH6540" s="8"/>
      <c r="AI6540" s="8"/>
      <c r="AJ6540" s="8"/>
      <c r="AK6540" s="8"/>
      <c r="AL6540" s="8"/>
      <c r="AM6540" s="8"/>
      <c r="AN6540" s="8"/>
      <c r="AO6540" s="8"/>
      <c r="AP6540" s="15"/>
      <c r="AQ6540" s="15"/>
      <c r="AR6540" s="15"/>
      <c r="AS6540" s="15"/>
      <c r="AT6540" s="15"/>
      <c r="AU6540" s="15"/>
      <c r="AV6540" s="15"/>
      <c r="AW6540" s="15"/>
      <c r="AX6540" s="15"/>
      <c r="AY6540" s="15"/>
      <c r="AZ6540" s="10"/>
      <c r="BA6540" s="10"/>
    </row>
    <row r="6541" spans="1:53" ht="15" customHeight="1" x14ac:dyDescent="0.2">
      <c r="A6541" s="24"/>
      <c r="B6541" s="25"/>
      <c r="C6541" s="303" t="s">
        <v>535</v>
      </c>
      <c r="D6541" s="18"/>
      <c r="E6541" s="14"/>
      <c r="F6541" s="14"/>
      <c r="G6541" s="14"/>
      <c r="H6541" s="14"/>
      <c r="I6541" s="14"/>
      <c r="J6541" s="14"/>
      <c r="K6541" s="14"/>
      <c r="L6541" s="14"/>
      <c r="M6541" s="14"/>
      <c r="N6541" s="14"/>
      <c r="O6541" s="14"/>
      <c r="P6541" s="14"/>
      <c r="Q6541" s="14"/>
      <c r="R6541" s="4"/>
      <c r="S6541" s="4"/>
      <c r="T6541" s="4"/>
      <c r="U6541" s="4"/>
      <c r="V6541" s="4"/>
      <c r="W6541" s="4"/>
      <c r="X6541" s="4"/>
      <c r="Y6541" s="4"/>
      <c r="Z6541" s="4"/>
      <c r="AA6541" s="4"/>
      <c r="AB6541" s="8"/>
      <c r="AC6541" s="8"/>
      <c r="AD6541" s="8"/>
      <c r="AE6541" s="8"/>
      <c r="AF6541" s="8"/>
      <c r="AG6541" s="8"/>
      <c r="AH6541" s="8"/>
      <c r="AI6541" s="8"/>
      <c r="AJ6541" s="8"/>
      <c r="AK6541" s="8"/>
      <c r="AL6541" s="8"/>
      <c r="AM6541" s="8"/>
      <c r="AN6541" s="8"/>
      <c r="AO6541" s="8"/>
      <c r="AP6541" s="15"/>
      <c r="AQ6541" s="15"/>
      <c r="AR6541" s="15"/>
      <c r="AS6541" s="15"/>
      <c r="AT6541" s="15"/>
      <c r="AU6541" s="9"/>
      <c r="AV6541" s="15"/>
      <c r="AW6541" s="15"/>
      <c r="AX6541" s="15"/>
      <c r="AY6541" s="15"/>
      <c r="AZ6541" s="10"/>
      <c r="BA6541" s="10"/>
    </row>
    <row r="6542" spans="1:53" ht="15" customHeight="1" x14ac:dyDescent="0.2">
      <c r="A6542" s="1">
        <v>9800</v>
      </c>
      <c r="B6542" s="24"/>
      <c r="C6542" s="293" t="s">
        <v>588</v>
      </c>
      <c r="D6542" s="18"/>
      <c r="E6542" s="14"/>
      <c r="F6542" s="14"/>
      <c r="G6542" s="14"/>
      <c r="H6542" s="14"/>
      <c r="I6542" s="14"/>
      <c r="J6542" s="14"/>
      <c r="K6542" s="14"/>
      <c r="L6542" s="14"/>
      <c r="M6542" s="14"/>
      <c r="N6542" s="14"/>
      <c r="O6542" s="14"/>
      <c r="P6542" s="14"/>
      <c r="Q6542" s="14"/>
      <c r="R6542" s="4"/>
      <c r="S6542" s="4"/>
      <c r="T6542" s="4">
        <v>1</v>
      </c>
      <c r="U6542" s="4"/>
      <c r="V6542" s="4"/>
      <c r="W6542" s="4"/>
      <c r="X6542" s="4"/>
      <c r="Y6542" s="4"/>
      <c r="Z6542" s="4"/>
      <c r="AA6542" s="4"/>
      <c r="AB6542" s="8"/>
      <c r="AC6542" s="8"/>
      <c r="AD6542" s="8"/>
      <c r="AE6542" s="8"/>
      <c r="AF6542" s="8"/>
      <c r="AG6542" s="8"/>
      <c r="AH6542" s="8"/>
      <c r="AI6542" s="8"/>
      <c r="AJ6542" s="8"/>
      <c r="AK6542" s="8"/>
      <c r="AL6542" s="8"/>
      <c r="AM6542" s="8"/>
      <c r="AN6542" s="8"/>
      <c r="AO6542" s="8"/>
      <c r="AP6542" s="15"/>
      <c r="AQ6542" s="15"/>
      <c r="AR6542" s="15"/>
      <c r="AS6542" s="15"/>
      <c r="AT6542" s="15"/>
      <c r="AU6542" s="15"/>
      <c r="AV6542" s="15"/>
      <c r="AW6542" s="15"/>
      <c r="AX6542" s="15"/>
      <c r="AY6542" s="15"/>
      <c r="AZ6542" s="10"/>
      <c r="BA6542" s="10"/>
    </row>
    <row r="6543" spans="1:53" ht="15" customHeight="1" x14ac:dyDescent="0.2">
      <c r="A6543" s="1"/>
      <c r="B6543" s="26">
        <v>7</v>
      </c>
      <c r="C6543" s="293" t="s">
        <v>55</v>
      </c>
      <c r="D6543" s="18"/>
      <c r="E6543" s="14"/>
      <c r="F6543" s="14"/>
      <c r="G6543" s="14"/>
      <c r="H6543" s="14"/>
      <c r="I6543" s="14"/>
      <c r="J6543" s="14"/>
      <c r="K6543" s="14">
        <v>1</v>
      </c>
      <c r="L6543" s="14"/>
      <c r="M6543" s="14"/>
      <c r="N6543" s="14"/>
      <c r="O6543" s="14"/>
      <c r="P6543" s="14"/>
      <c r="Q6543" s="14"/>
      <c r="R6543" s="4"/>
      <c r="S6543" s="4"/>
      <c r="T6543" s="4"/>
      <c r="U6543" s="4"/>
      <c r="V6543" s="4"/>
      <c r="W6543" s="4"/>
      <c r="X6543" s="4"/>
      <c r="Y6543" s="4"/>
      <c r="Z6543" s="4"/>
      <c r="AA6543" s="4"/>
      <c r="AB6543" s="8"/>
      <c r="AC6543" s="8"/>
      <c r="AD6543" s="8"/>
      <c r="AE6543" s="8"/>
      <c r="AF6543" s="8"/>
      <c r="AG6543" s="8"/>
      <c r="AH6543" s="8"/>
      <c r="AI6543" s="8"/>
      <c r="AJ6543" s="8"/>
      <c r="AK6543" s="8"/>
      <c r="AL6543" s="8"/>
      <c r="AM6543" s="8"/>
      <c r="AN6543" s="8"/>
      <c r="AO6543" s="8"/>
      <c r="AP6543" s="15"/>
      <c r="AQ6543" s="15"/>
      <c r="AR6543" s="15"/>
      <c r="AS6543" s="15"/>
      <c r="AT6543" s="15"/>
      <c r="AU6543" s="15"/>
      <c r="AV6543" s="15"/>
      <c r="AW6543" s="15"/>
      <c r="AX6543" s="15"/>
      <c r="AY6543" s="15"/>
      <c r="AZ6543" s="10"/>
      <c r="BA6543" s="10"/>
    </row>
    <row r="6544" spans="1:53" ht="15" customHeight="1" x14ac:dyDescent="0.2">
      <c r="A6544" s="1"/>
      <c r="B6544" s="26">
        <v>8</v>
      </c>
      <c r="C6544" s="335"/>
      <c r="D6544" s="18"/>
      <c r="E6544" s="14"/>
      <c r="F6544" s="14"/>
      <c r="G6544" s="14"/>
      <c r="H6544" s="14"/>
      <c r="I6544" s="14"/>
      <c r="J6544" s="14"/>
      <c r="K6544" s="14"/>
      <c r="L6544" s="14"/>
      <c r="M6544" s="14"/>
      <c r="N6544" s="14"/>
      <c r="O6544" s="14"/>
      <c r="P6544" s="14"/>
      <c r="Q6544" s="14"/>
      <c r="R6544" s="4"/>
      <c r="S6544" s="4"/>
      <c r="T6544" s="4"/>
      <c r="U6544" s="4"/>
      <c r="V6544" s="4"/>
      <c r="W6544" s="4"/>
      <c r="X6544" s="4"/>
      <c r="Y6544" s="4"/>
      <c r="Z6544" s="4"/>
      <c r="AA6544" s="4"/>
      <c r="AB6544" s="8"/>
      <c r="AC6544" s="8"/>
      <c r="AD6544" s="8"/>
      <c r="AE6544" s="8"/>
      <c r="AF6544" s="8"/>
      <c r="AG6544" s="8"/>
      <c r="AH6544" s="8"/>
      <c r="AI6544" s="8"/>
      <c r="AJ6544" s="8"/>
      <c r="AK6544" s="8"/>
      <c r="AL6544" s="8"/>
      <c r="AM6544" s="8"/>
      <c r="AN6544" s="8"/>
      <c r="AO6544" s="8"/>
      <c r="AP6544" s="15"/>
      <c r="AQ6544" s="15"/>
      <c r="AR6544" s="15"/>
      <c r="AS6544" s="15"/>
      <c r="AT6544" s="15"/>
      <c r="AU6544" s="15"/>
      <c r="AV6544" s="15"/>
      <c r="AW6544" s="15"/>
      <c r="AX6544" s="15"/>
      <c r="AY6544" s="15"/>
      <c r="AZ6544" s="10"/>
      <c r="BA6544" s="10"/>
    </row>
    <row r="6545" spans="1:53" ht="15" customHeight="1" x14ac:dyDescent="0.2">
      <c r="A6545" s="1"/>
      <c r="B6545" s="26">
        <v>9</v>
      </c>
      <c r="C6545" s="303"/>
      <c r="D6545" s="18"/>
      <c r="E6545" s="14"/>
      <c r="F6545" s="14"/>
      <c r="G6545" s="14"/>
      <c r="H6545" s="14"/>
      <c r="I6545" s="14"/>
      <c r="J6545" s="14"/>
      <c r="K6545" s="14"/>
      <c r="L6545" s="14"/>
      <c r="M6545" s="14"/>
      <c r="N6545" s="14"/>
      <c r="O6545" s="14"/>
      <c r="P6545" s="14"/>
      <c r="Q6545" s="14"/>
      <c r="R6545" s="4"/>
      <c r="S6545" s="4"/>
      <c r="T6545" s="4"/>
      <c r="U6545" s="4"/>
      <c r="V6545" s="4"/>
      <c r="W6545" s="4"/>
      <c r="X6545" s="4"/>
      <c r="Y6545" s="4"/>
      <c r="Z6545" s="4"/>
      <c r="AA6545" s="4"/>
      <c r="AB6545" s="8"/>
      <c r="AC6545" s="8"/>
      <c r="AD6545" s="8"/>
      <c r="AE6545" s="8"/>
      <c r="AF6545" s="8"/>
      <c r="AG6545" s="8"/>
      <c r="AH6545" s="8"/>
      <c r="AI6545" s="8"/>
      <c r="AJ6545" s="8"/>
      <c r="AK6545" s="8"/>
      <c r="AL6545" s="8"/>
      <c r="AM6545" s="8"/>
      <c r="AN6545" s="8"/>
      <c r="AO6545" s="8"/>
      <c r="AP6545" s="15"/>
      <c r="AQ6545" s="15"/>
      <c r="AR6545" s="15"/>
      <c r="AS6545" s="15"/>
      <c r="AT6545" s="15"/>
      <c r="AU6545" s="15"/>
      <c r="AV6545" s="15"/>
      <c r="AW6545" s="15"/>
      <c r="AX6545" s="15"/>
      <c r="AY6545" s="15"/>
      <c r="AZ6545" s="10"/>
      <c r="BA6545" s="10"/>
    </row>
    <row r="6546" spans="1:53" ht="15" customHeight="1" x14ac:dyDescent="0.2">
      <c r="A6546" s="1"/>
      <c r="B6546" s="24"/>
      <c r="C6546" s="303"/>
      <c r="D6546" s="18"/>
      <c r="E6546" s="14"/>
      <c r="F6546" s="14"/>
      <c r="G6546" s="14"/>
      <c r="H6546" s="14"/>
      <c r="I6546" s="14"/>
      <c r="J6546" s="14"/>
      <c r="K6546" s="14"/>
      <c r="L6546" s="14"/>
      <c r="M6546" s="14"/>
      <c r="N6546" s="14"/>
      <c r="O6546" s="14"/>
      <c r="P6546" s="14"/>
      <c r="Q6546" s="14"/>
      <c r="R6546" s="4"/>
      <c r="S6546" s="4"/>
      <c r="T6546" s="4"/>
      <c r="U6546" s="4"/>
      <c r="V6546" s="4"/>
      <c r="W6546" s="4"/>
      <c r="X6546" s="4"/>
      <c r="Y6546" s="4"/>
      <c r="Z6546" s="4"/>
      <c r="AA6546" s="4"/>
      <c r="AB6546" s="8"/>
      <c r="AC6546" s="28"/>
      <c r="AD6546" s="8"/>
      <c r="AE6546" s="8"/>
      <c r="AF6546" s="8"/>
      <c r="AG6546" s="8"/>
      <c r="AH6546" s="8"/>
      <c r="AI6546" s="8"/>
      <c r="AJ6546" s="8"/>
      <c r="AK6546" s="8"/>
      <c r="AL6546" s="8"/>
      <c r="AM6546" s="8"/>
      <c r="AN6546" s="8"/>
      <c r="AO6546" s="8"/>
      <c r="AP6546" s="15"/>
      <c r="AQ6546" s="15"/>
      <c r="AR6546" s="15"/>
      <c r="AS6546" s="15"/>
      <c r="AT6546" s="15"/>
      <c r="AU6546" s="15"/>
      <c r="AV6546" s="15"/>
      <c r="AW6546" s="15"/>
      <c r="AX6546" s="15"/>
      <c r="AY6546" s="15"/>
      <c r="AZ6546" s="10"/>
      <c r="BA6546" s="10"/>
    </row>
    <row r="6547" spans="1:53" ht="15" customHeight="1" x14ac:dyDescent="0.2">
      <c r="A6547" s="22"/>
      <c r="B6547" s="29">
        <v>10</v>
      </c>
      <c r="C6547" s="303"/>
      <c r="D6547" s="18"/>
      <c r="E6547" s="14"/>
      <c r="F6547" s="14"/>
      <c r="G6547" s="14"/>
      <c r="H6547" s="14"/>
      <c r="I6547" s="14"/>
      <c r="J6547" s="14"/>
      <c r="K6547" s="14"/>
      <c r="L6547" s="14"/>
      <c r="M6547" s="14"/>
      <c r="N6547" s="14"/>
      <c r="O6547" s="14"/>
      <c r="P6547" s="14"/>
      <c r="Q6547" s="14"/>
      <c r="R6547" s="4"/>
      <c r="S6547" s="4"/>
      <c r="T6547" s="4"/>
      <c r="U6547" s="4"/>
      <c r="V6547" s="4"/>
      <c r="W6547" s="4"/>
      <c r="X6547" s="4"/>
      <c r="Y6547" s="4"/>
      <c r="Z6547" s="4"/>
      <c r="AA6547" s="4"/>
      <c r="AB6547" s="8"/>
      <c r="AC6547" s="8"/>
      <c r="AD6547" s="8"/>
      <c r="AE6547" s="8"/>
      <c r="AF6547" s="8"/>
      <c r="AG6547" s="8"/>
      <c r="AH6547" s="8"/>
      <c r="AI6547" s="8"/>
      <c r="AJ6547" s="8"/>
      <c r="AK6547" s="8"/>
      <c r="AL6547" s="8"/>
      <c r="AM6547" s="8"/>
      <c r="AN6547" s="8"/>
      <c r="AO6547" s="8"/>
      <c r="AP6547" s="15"/>
      <c r="AQ6547" s="15"/>
      <c r="AR6547" s="15"/>
      <c r="AS6547" s="15"/>
      <c r="AT6547" s="15"/>
      <c r="AU6547" s="15"/>
      <c r="AV6547" s="15"/>
      <c r="AW6547" s="15"/>
      <c r="AX6547" s="15"/>
      <c r="AY6547" s="15"/>
      <c r="AZ6547" s="10"/>
      <c r="BA6547" s="10"/>
    </row>
    <row r="6548" spans="1:53" ht="15" customHeight="1" x14ac:dyDescent="0.2">
      <c r="A6548" s="1"/>
      <c r="B6548" s="30">
        <v>11</v>
      </c>
      <c r="C6548" s="303"/>
      <c r="D6548" s="18"/>
      <c r="E6548" s="14"/>
      <c r="F6548" s="14"/>
      <c r="G6548" s="14"/>
      <c r="H6548" s="14"/>
      <c r="I6548" s="14"/>
      <c r="J6548" s="14"/>
      <c r="K6548" s="14"/>
      <c r="L6548" s="14"/>
      <c r="M6548" s="14"/>
      <c r="N6548" s="14"/>
      <c r="O6548" s="14"/>
      <c r="P6548" s="14"/>
      <c r="Q6548" s="14"/>
      <c r="R6548" s="4"/>
      <c r="S6548" s="4"/>
      <c r="T6548" s="4"/>
      <c r="U6548" s="4"/>
      <c r="V6548" s="4"/>
      <c r="W6548" s="4"/>
      <c r="X6548" s="4"/>
      <c r="Y6548" s="4"/>
      <c r="Z6548" s="4"/>
      <c r="AA6548" s="4"/>
      <c r="AB6548" s="8"/>
      <c r="AC6548" s="8"/>
      <c r="AD6548" s="8"/>
      <c r="AE6548" s="8"/>
      <c r="AF6548" s="8"/>
      <c r="AG6548" s="8"/>
      <c r="AH6548" s="8"/>
      <c r="AI6548" s="8"/>
      <c r="AJ6548" s="8"/>
      <c r="AK6548" s="8"/>
      <c r="AL6548" s="8"/>
      <c r="AM6548" s="8"/>
      <c r="AN6548" s="8"/>
      <c r="AO6548" s="8"/>
      <c r="AP6548" s="15"/>
      <c r="AQ6548" s="15"/>
      <c r="AR6548" s="15"/>
      <c r="AS6548" s="15"/>
      <c r="AT6548" s="15"/>
      <c r="AU6548" s="15"/>
      <c r="AV6548" s="15"/>
      <c r="AW6548" s="15"/>
      <c r="AX6548" s="15"/>
      <c r="AY6548" s="15"/>
      <c r="AZ6548" s="10"/>
      <c r="BA6548" s="10"/>
    </row>
    <row r="6549" spans="1:53" ht="15" customHeight="1" x14ac:dyDescent="0.2">
      <c r="A6549" s="1"/>
      <c r="B6549" s="31">
        <v>12</v>
      </c>
      <c r="C6549" s="303"/>
      <c r="D6549" s="18"/>
      <c r="E6549" s="14"/>
      <c r="F6549" s="14"/>
      <c r="G6549" s="14"/>
      <c r="H6549" s="14"/>
      <c r="I6549" s="14"/>
      <c r="J6549" s="14"/>
      <c r="K6549" s="14"/>
      <c r="L6549" s="14"/>
      <c r="M6549" s="14"/>
      <c r="N6549" s="14"/>
      <c r="O6549" s="14"/>
      <c r="P6549" s="14"/>
      <c r="Q6549" s="14"/>
      <c r="R6549" s="4"/>
      <c r="S6549" s="4"/>
      <c r="T6549" s="4"/>
      <c r="U6549" s="4"/>
      <c r="V6549" s="4"/>
      <c r="W6549" s="4"/>
      <c r="X6549" s="4"/>
      <c r="Y6549" s="4"/>
      <c r="Z6549" s="4"/>
      <c r="AA6549" s="4"/>
      <c r="AB6549" s="8"/>
      <c r="AC6549" s="8"/>
      <c r="AD6549" s="8"/>
      <c r="AE6549" s="8"/>
      <c r="AF6549" s="8"/>
      <c r="AG6549" s="8"/>
      <c r="AH6549" s="8"/>
      <c r="AI6549" s="8"/>
      <c r="AJ6549" s="8"/>
      <c r="AK6549" s="8"/>
      <c r="AL6549" s="8"/>
      <c r="AM6549" s="8"/>
      <c r="AN6549" s="8"/>
      <c r="AO6549" s="8"/>
      <c r="AP6549" s="15"/>
      <c r="AQ6549" s="15"/>
      <c r="AR6549" s="15"/>
      <c r="AS6549" s="15"/>
      <c r="AT6549" s="9"/>
      <c r="AU6549" s="15"/>
      <c r="AV6549" s="15"/>
      <c r="AW6549" s="15"/>
      <c r="AX6549" s="15"/>
      <c r="AY6549" s="15"/>
      <c r="AZ6549" s="10"/>
      <c r="BA6549" s="10"/>
    </row>
    <row r="6550" spans="1:53" ht="15" customHeight="1" x14ac:dyDescent="0.2">
      <c r="A6550" s="1"/>
      <c r="B6550" s="31">
        <v>13</v>
      </c>
      <c r="C6550" s="303"/>
      <c r="D6550" s="18"/>
      <c r="E6550" s="14"/>
      <c r="F6550" s="14"/>
      <c r="G6550" s="14"/>
      <c r="H6550" s="14"/>
      <c r="I6550" s="14"/>
      <c r="J6550" s="14"/>
      <c r="K6550" s="14"/>
      <c r="L6550" s="14"/>
      <c r="M6550" s="14"/>
      <c r="N6550" s="14"/>
      <c r="O6550" s="14"/>
      <c r="P6550" s="14"/>
      <c r="Q6550" s="14"/>
      <c r="R6550" s="4"/>
      <c r="S6550" s="4"/>
      <c r="T6550" s="4"/>
      <c r="U6550" s="4"/>
      <c r="V6550" s="4"/>
      <c r="W6550" s="4"/>
      <c r="X6550" s="4"/>
      <c r="Y6550" s="4"/>
      <c r="Z6550" s="4"/>
      <c r="AA6550" s="4"/>
      <c r="AB6550" s="8"/>
      <c r="AC6550" s="8"/>
      <c r="AD6550" s="8"/>
      <c r="AE6550" s="8"/>
      <c r="AF6550" s="8"/>
      <c r="AG6550" s="8"/>
      <c r="AH6550" s="8"/>
      <c r="AI6550" s="8"/>
      <c r="AJ6550" s="8"/>
      <c r="AK6550" s="8"/>
      <c r="AL6550" s="8"/>
      <c r="AM6550" s="8"/>
      <c r="AN6550" s="8"/>
      <c r="AO6550" s="8"/>
      <c r="AP6550" s="15"/>
      <c r="AQ6550" s="15"/>
      <c r="AR6550" s="15"/>
      <c r="AS6550" s="15"/>
      <c r="AT6550" s="15"/>
      <c r="AU6550" s="15"/>
      <c r="AV6550" s="15"/>
      <c r="AW6550" s="15"/>
      <c r="AX6550" s="15"/>
      <c r="AY6550" s="15"/>
      <c r="AZ6550" s="10"/>
      <c r="BA6550" s="10"/>
    </row>
    <row r="6551" spans="1:53" ht="15" customHeight="1" x14ac:dyDescent="0.2">
      <c r="A6551" s="1"/>
      <c r="B6551" s="31">
        <v>14</v>
      </c>
      <c r="C6551" s="293" t="s">
        <v>62</v>
      </c>
      <c r="D6551" s="18"/>
      <c r="E6551" s="14"/>
      <c r="F6551" s="14"/>
      <c r="G6551" s="14"/>
      <c r="H6551" s="14"/>
      <c r="I6551" s="14"/>
      <c r="J6551" s="14"/>
      <c r="K6551" s="14"/>
      <c r="L6551" s="14"/>
      <c r="M6551" s="14"/>
      <c r="N6551" s="14"/>
      <c r="O6551" s="14"/>
      <c r="P6551" s="14"/>
      <c r="Q6551" s="14"/>
      <c r="R6551" s="4"/>
      <c r="S6551" s="4"/>
      <c r="T6551" s="4"/>
      <c r="U6551" s="4"/>
      <c r="V6551" s="4"/>
      <c r="W6551" s="4"/>
      <c r="X6551" s="4"/>
      <c r="Y6551" s="4"/>
      <c r="Z6551" s="4"/>
      <c r="AA6551" s="4"/>
      <c r="AB6551" s="8">
        <v>10</v>
      </c>
      <c r="AC6551" s="8"/>
      <c r="AD6551" s="8"/>
      <c r="AE6551" s="8"/>
      <c r="AF6551" s="8"/>
      <c r="AG6551" s="8">
        <v>2</v>
      </c>
      <c r="AH6551" s="8">
        <v>2</v>
      </c>
      <c r="AI6551" s="8"/>
      <c r="AJ6551" s="8"/>
      <c r="AK6551" s="8"/>
      <c r="AL6551" s="8"/>
      <c r="AM6551" s="8"/>
      <c r="AN6551" s="8"/>
      <c r="AO6551" s="8"/>
      <c r="AP6551" s="15"/>
      <c r="AQ6551" s="15"/>
      <c r="AR6551" s="15"/>
      <c r="AS6551" s="15"/>
      <c r="AT6551" s="15"/>
      <c r="AU6551" s="15"/>
      <c r="AV6551" s="15"/>
      <c r="AW6551" s="15"/>
      <c r="AX6551" s="15"/>
      <c r="AY6551" s="15"/>
      <c r="AZ6551" s="10"/>
      <c r="BA6551" s="10"/>
    </row>
    <row r="6552" spans="1:53" ht="15" customHeight="1" x14ac:dyDescent="0.2">
      <c r="A6552" s="1"/>
      <c r="B6552" s="31">
        <v>15</v>
      </c>
      <c r="C6552" s="293" t="s">
        <v>63</v>
      </c>
      <c r="D6552" s="18"/>
      <c r="E6552" s="14"/>
      <c r="F6552" s="14"/>
      <c r="G6552" s="14"/>
      <c r="H6552" s="14"/>
      <c r="I6552" s="14"/>
      <c r="J6552" s="14"/>
      <c r="K6552" s="14"/>
      <c r="L6552" s="14"/>
      <c r="M6552" s="14"/>
      <c r="N6552" s="14"/>
      <c r="O6552" s="14"/>
      <c r="P6552" s="14"/>
      <c r="Q6552" s="14"/>
      <c r="R6552" s="4"/>
      <c r="S6552" s="4"/>
      <c r="T6552" s="4"/>
      <c r="U6552" s="4"/>
      <c r="V6552" s="4"/>
      <c r="W6552" s="4"/>
      <c r="X6552" s="4"/>
      <c r="Y6552" s="4"/>
      <c r="Z6552" s="4"/>
      <c r="AA6552" s="4"/>
      <c r="AB6552" s="8">
        <v>5</v>
      </c>
      <c r="AC6552" s="8"/>
      <c r="AD6552" s="8"/>
      <c r="AE6552" s="8"/>
      <c r="AF6552" s="8"/>
      <c r="AG6552" s="8"/>
      <c r="AH6552" s="8"/>
      <c r="AI6552" s="8"/>
      <c r="AJ6552" s="8"/>
      <c r="AK6552" s="8"/>
      <c r="AL6552" s="8"/>
      <c r="AM6552" s="8"/>
      <c r="AN6552" s="8"/>
      <c r="AO6552" s="8"/>
      <c r="AP6552" s="15"/>
      <c r="AQ6552" s="15"/>
      <c r="AR6552" s="15"/>
      <c r="AS6552" s="15"/>
      <c r="AT6552" s="15"/>
      <c r="AU6552" s="9"/>
      <c r="AV6552" s="15"/>
      <c r="AW6552" s="15"/>
      <c r="AX6552" s="15"/>
      <c r="AY6552" s="15"/>
      <c r="AZ6552" s="10"/>
      <c r="BA6552" s="10"/>
    </row>
    <row r="6553" spans="1:53" ht="15" customHeight="1" x14ac:dyDescent="0.2">
      <c r="A6553" s="1"/>
      <c r="B6553" s="31">
        <v>16</v>
      </c>
      <c r="C6553" s="293" t="s">
        <v>64</v>
      </c>
      <c r="D6553" s="18"/>
      <c r="E6553" s="14"/>
      <c r="F6553" s="14"/>
      <c r="G6553" s="14"/>
      <c r="H6553" s="14">
        <v>3</v>
      </c>
      <c r="I6553" s="14"/>
      <c r="J6553" s="14"/>
      <c r="K6553" s="14"/>
      <c r="L6553" s="14"/>
      <c r="M6553" s="14"/>
      <c r="N6553" s="14"/>
      <c r="O6553" s="14"/>
      <c r="P6553" s="14"/>
      <c r="Q6553" s="14"/>
      <c r="R6553" s="4"/>
      <c r="S6553" s="4"/>
      <c r="T6553" s="4"/>
      <c r="U6553" s="4"/>
      <c r="V6553" s="4"/>
      <c r="W6553" s="4"/>
      <c r="X6553" s="4"/>
      <c r="Y6553" s="4"/>
      <c r="Z6553" s="4"/>
      <c r="AA6553" s="4"/>
      <c r="AB6553" s="8">
        <v>3</v>
      </c>
      <c r="AC6553" s="8"/>
      <c r="AD6553" s="8"/>
      <c r="AE6553" s="8"/>
      <c r="AF6553" s="8"/>
      <c r="AG6553" s="8"/>
      <c r="AH6553" s="8">
        <v>1</v>
      </c>
      <c r="AI6553" s="8"/>
      <c r="AJ6553" s="8"/>
      <c r="AK6553" s="8"/>
      <c r="AL6553" s="8"/>
      <c r="AM6553" s="8"/>
      <c r="AN6553" s="8"/>
      <c r="AO6553" s="8"/>
      <c r="AP6553" s="15"/>
      <c r="AQ6553" s="15"/>
      <c r="AR6553" s="15"/>
      <c r="AS6553" s="15"/>
      <c r="AT6553" s="15"/>
      <c r="AU6553" s="15"/>
      <c r="AV6553" s="15"/>
      <c r="AW6553" s="15"/>
      <c r="AX6553" s="15"/>
      <c r="AY6553" s="15"/>
      <c r="AZ6553" s="10"/>
      <c r="BA6553" s="10"/>
    </row>
    <row r="6554" spans="1:53" ht="15" customHeight="1" x14ac:dyDescent="0.2">
      <c r="A6554" s="1"/>
      <c r="B6554" s="31">
        <v>17</v>
      </c>
      <c r="C6554" s="293" t="s">
        <v>65</v>
      </c>
      <c r="D6554" s="18"/>
      <c r="E6554" s="14">
        <v>6</v>
      </c>
      <c r="F6554" s="14"/>
      <c r="G6554" s="14"/>
      <c r="H6554" s="14"/>
      <c r="I6554" s="14"/>
      <c r="J6554" s="14"/>
      <c r="K6554" s="14"/>
      <c r="L6554" s="14"/>
      <c r="M6554" s="14"/>
      <c r="N6554" s="14"/>
      <c r="O6554" s="14"/>
      <c r="P6554" s="14"/>
      <c r="Q6554" s="14"/>
      <c r="R6554" s="4"/>
      <c r="S6554" s="4"/>
      <c r="T6554" s="4"/>
      <c r="U6554" s="4"/>
      <c r="V6554" s="4"/>
      <c r="W6554" s="4"/>
      <c r="X6554" s="4"/>
      <c r="Y6554" s="4"/>
      <c r="Z6554" s="4"/>
      <c r="AA6554" s="4"/>
      <c r="AB6554" s="8"/>
      <c r="AC6554" s="8"/>
      <c r="AD6554" s="8"/>
      <c r="AE6554" s="8"/>
      <c r="AF6554" s="8"/>
      <c r="AG6554" s="8"/>
      <c r="AH6554" s="8"/>
      <c r="AI6554" s="8"/>
      <c r="AJ6554" s="8">
        <v>1</v>
      </c>
      <c r="AK6554" s="8">
        <v>1</v>
      </c>
      <c r="AL6554" s="8">
        <v>2</v>
      </c>
      <c r="AM6554" s="8"/>
      <c r="AN6554" s="8"/>
      <c r="AO6554" s="8">
        <v>2</v>
      </c>
      <c r="AP6554" s="15"/>
      <c r="AQ6554" s="15"/>
      <c r="AR6554" s="15"/>
      <c r="AS6554" s="15"/>
      <c r="AT6554" s="15"/>
      <c r="AU6554" s="15"/>
      <c r="AV6554" s="15"/>
      <c r="AW6554" s="15"/>
      <c r="AX6554" s="15"/>
      <c r="AY6554" s="15"/>
      <c r="AZ6554" s="10"/>
      <c r="BA6554" s="10"/>
    </row>
    <row r="6555" spans="1:53" ht="15" customHeight="1" x14ac:dyDescent="0.2">
      <c r="B6555" s="31">
        <v>18</v>
      </c>
      <c r="C6555" s="303"/>
      <c r="D6555" s="18"/>
      <c r="E6555" s="14"/>
      <c r="F6555" s="14"/>
      <c r="G6555" s="14"/>
      <c r="H6555" s="14"/>
      <c r="I6555" s="14"/>
      <c r="J6555" s="14"/>
      <c r="K6555" s="32"/>
      <c r="L6555" s="14"/>
      <c r="M6555" s="14"/>
      <c r="N6555" s="14"/>
      <c r="O6555" s="14"/>
      <c r="P6555" s="14"/>
      <c r="Q6555" s="14"/>
      <c r="R6555" s="4"/>
      <c r="S6555" s="4"/>
      <c r="T6555" s="4"/>
      <c r="U6555" s="4"/>
      <c r="V6555" s="4"/>
      <c r="W6555" s="4"/>
      <c r="X6555" s="4"/>
      <c r="Y6555" s="4"/>
      <c r="Z6555" s="4"/>
      <c r="AA6555" s="4"/>
      <c r="AB6555" s="8"/>
      <c r="AC6555" s="8"/>
      <c r="AD6555" s="8"/>
      <c r="AE6555" s="8"/>
      <c r="AF6555" s="8"/>
      <c r="AG6555" s="8"/>
      <c r="AH6555" s="8"/>
      <c r="AI6555" s="8"/>
      <c r="AJ6555" s="8"/>
      <c r="AK6555" s="8"/>
      <c r="AL6555" s="8"/>
      <c r="AM6555" s="8"/>
      <c r="AN6555" s="8"/>
      <c r="AO6555" s="8"/>
      <c r="AP6555" s="15"/>
      <c r="AQ6555" s="15"/>
      <c r="AR6555" s="15"/>
      <c r="AS6555" s="15"/>
      <c r="AT6555" s="15"/>
      <c r="AU6555" s="15"/>
      <c r="AV6555" s="15"/>
      <c r="AW6555" s="15"/>
      <c r="AX6555" s="15"/>
      <c r="AY6555" s="15"/>
      <c r="AZ6555" s="10"/>
      <c r="BA6555" s="10"/>
    </row>
    <row r="6556" spans="1:53" ht="15" customHeight="1" x14ac:dyDescent="0.2">
      <c r="A6556" s="329"/>
      <c r="B6556" s="31">
        <v>19</v>
      </c>
      <c r="C6556" s="303" t="s">
        <v>68</v>
      </c>
      <c r="D6556" s="18"/>
      <c r="E6556" s="14"/>
      <c r="F6556" s="14"/>
      <c r="G6556" s="14"/>
      <c r="H6556" s="14"/>
      <c r="I6556" s="14"/>
      <c r="J6556" s="14"/>
      <c r="K6556" s="14"/>
      <c r="L6556" s="14"/>
      <c r="M6556" s="14"/>
      <c r="N6556" s="14"/>
      <c r="O6556" s="14"/>
      <c r="P6556" s="14"/>
      <c r="Q6556" s="14"/>
      <c r="R6556" s="4"/>
      <c r="S6556" s="4"/>
      <c r="T6556" s="4"/>
      <c r="U6556" s="4"/>
      <c r="V6556" s="4"/>
      <c r="W6556" s="4"/>
      <c r="X6556" s="4"/>
      <c r="Y6556" s="4"/>
      <c r="Z6556" s="4"/>
      <c r="AA6556" s="4"/>
      <c r="AB6556" s="8"/>
      <c r="AC6556" s="8"/>
      <c r="AD6556" s="8"/>
      <c r="AE6556" s="8"/>
      <c r="AF6556" s="8"/>
      <c r="AG6556" s="8"/>
      <c r="AH6556" s="8"/>
      <c r="AI6556" s="34"/>
      <c r="AJ6556" s="8"/>
      <c r="AK6556" s="8"/>
      <c r="AL6556" s="8"/>
      <c r="AM6556" s="8"/>
      <c r="AN6556" s="8"/>
      <c r="AO6556" s="8"/>
      <c r="AP6556" s="15"/>
      <c r="AQ6556" s="15"/>
      <c r="AR6556" s="15"/>
      <c r="AS6556" s="15"/>
      <c r="AT6556" s="15"/>
      <c r="AU6556" s="15"/>
      <c r="AV6556" s="15"/>
      <c r="AW6556" s="15"/>
      <c r="AX6556" s="15"/>
      <c r="AY6556" s="15"/>
      <c r="AZ6556" s="10"/>
      <c r="BA6556" s="10"/>
    </row>
    <row r="6557" spans="1:53" ht="15" customHeight="1" x14ac:dyDescent="0.2">
      <c r="A6557" s="1"/>
      <c r="B6557" s="31">
        <v>20</v>
      </c>
      <c r="C6557" s="303" t="s">
        <v>69</v>
      </c>
      <c r="D6557" s="35"/>
      <c r="E6557" s="14"/>
      <c r="F6557" s="14"/>
      <c r="G6557" s="14"/>
      <c r="H6557" s="14"/>
      <c r="I6557" s="14"/>
      <c r="J6557" s="14"/>
      <c r="K6557" s="14"/>
      <c r="L6557" s="14"/>
      <c r="M6557" s="14"/>
      <c r="N6557" s="14"/>
      <c r="O6557" s="14"/>
      <c r="P6557" s="14"/>
      <c r="Q6557" s="14"/>
      <c r="R6557" s="4"/>
      <c r="S6557" s="4"/>
      <c r="T6557" s="4"/>
      <c r="U6557" s="4"/>
      <c r="V6557" s="4"/>
      <c r="W6557" s="4"/>
      <c r="X6557" s="4"/>
      <c r="Y6557" s="4"/>
      <c r="Z6557" s="4"/>
      <c r="AA6557" s="4"/>
      <c r="AB6557" s="8"/>
      <c r="AC6557" s="8"/>
      <c r="AD6557" s="8"/>
      <c r="AE6557" s="8"/>
      <c r="AF6557" s="8"/>
      <c r="AG6557" s="8"/>
      <c r="AH6557" s="8"/>
      <c r="AI6557" s="8"/>
      <c r="AJ6557" s="8"/>
      <c r="AK6557" s="8"/>
      <c r="AL6557" s="8"/>
      <c r="AM6557" s="8"/>
      <c r="AN6557" s="8"/>
      <c r="AO6557" s="8"/>
      <c r="AP6557" s="15"/>
      <c r="AQ6557" s="15"/>
      <c r="AR6557" s="15"/>
      <c r="AS6557" s="15"/>
      <c r="AT6557" s="15"/>
      <c r="AU6557" s="15"/>
      <c r="AV6557" s="15"/>
      <c r="AW6557" s="15"/>
      <c r="AX6557" s="15"/>
      <c r="AY6557" s="15"/>
      <c r="AZ6557" s="10"/>
      <c r="BA6557" s="10"/>
    </row>
    <row r="6558" spans="1:53" ht="15" customHeight="1" x14ac:dyDescent="0.2">
      <c r="A6558" s="1"/>
      <c r="B6558" s="31">
        <v>21</v>
      </c>
      <c r="C6558" s="293" t="s">
        <v>70</v>
      </c>
      <c r="D6558" s="18">
        <v>2</v>
      </c>
      <c r="E6558" s="14">
        <v>2</v>
      </c>
      <c r="F6558" s="14">
        <v>2</v>
      </c>
      <c r="G6558" s="14"/>
      <c r="H6558" s="14"/>
      <c r="I6558" s="14"/>
      <c r="J6558" s="14"/>
      <c r="K6558" s="14"/>
      <c r="L6558" s="14"/>
      <c r="M6558" s="14"/>
      <c r="N6558" s="14"/>
      <c r="O6558" s="14"/>
      <c r="P6558" s="14"/>
      <c r="Q6558" s="14"/>
      <c r="R6558" s="4"/>
      <c r="S6558" s="4"/>
      <c r="T6558" s="4"/>
      <c r="U6558" s="4"/>
      <c r="V6558" s="4"/>
      <c r="W6558" s="4"/>
      <c r="X6558" s="4"/>
      <c r="Y6558" s="4"/>
      <c r="Z6558" s="4"/>
      <c r="AA6558" s="4"/>
      <c r="AB6558" s="8"/>
      <c r="AC6558" s="8"/>
      <c r="AD6558" s="8"/>
      <c r="AE6558" s="8"/>
      <c r="AF6558" s="8"/>
      <c r="AG6558" s="8"/>
      <c r="AH6558" s="8"/>
      <c r="AI6558" s="8"/>
      <c r="AJ6558" s="8"/>
      <c r="AK6558" s="8"/>
      <c r="AL6558" s="8"/>
      <c r="AM6558" s="8"/>
      <c r="AN6558" s="8"/>
      <c r="AO6558" s="8"/>
      <c r="AP6558" s="15"/>
      <c r="AQ6558" s="15"/>
      <c r="AR6558" s="15"/>
      <c r="AS6558" s="15"/>
      <c r="AT6558" s="15"/>
      <c r="AU6558" s="15"/>
      <c r="AV6558" s="15"/>
      <c r="AW6558" s="15"/>
      <c r="AX6558" s="15"/>
      <c r="AY6558" s="15"/>
      <c r="AZ6558" s="10"/>
      <c r="BA6558" s="10"/>
    </row>
    <row r="6559" spans="1:53" ht="15" customHeight="1" x14ac:dyDescent="0.2">
      <c r="A6559" s="1"/>
      <c r="B6559" s="31">
        <v>22</v>
      </c>
      <c r="C6559" s="303"/>
      <c r="D6559" s="18"/>
      <c r="E6559" s="14"/>
      <c r="F6559" s="14"/>
      <c r="G6559" s="14"/>
      <c r="H6559" s="14"/>
      <c r="I6559" s="14"/>
      <c r="J6559" s="14"/>
      <c r="K6559" s="14"/>
      <c r="L6559" s="14"/>
      <c r="M6559" s="14"/>
      <c r="N6559" s="14"/>
      <c r="O6559" s="14"/>
      <c r="P6559" s="14"/>
      <c r="Q6559" s="14"/>
      <c r="R6559" s="4"/>
      <c r="S6559" s="4"/>
      <c r="T6559" s="4"/>
      <c r="U6559" s="4"/>
      <c r="V6559" s="4"/>
      <c r="W6559" s="4"/>
      <c r="X6559" s="4"/>
      <c r="Y6559" s="4"/>
      <c r="Z6559" s="4"/>
      <c r="AA6559" s="4"/>
      <c r="AB6559" s="8"/>
      <c r="AC6559" s="8"/>
      <c r="AD6559" s="8"/>
      <c r="AE6559" s="8"/>
      <c r="AF6559" s="8"/>
      <c r="AG6559" s="8"/>
      <c r="AH6559" s="8"/>
      <c r="AI6559" s="8"/>
      <c r="AJ6559" s="8"/>
      <c r="AK6559" s="8"/>
      <c r="AL6559" s="8"/>
      <c r="AM6559" s="8"/>
      <c r="AN6559" s="8"/>
      <c r="AO6559" s="8"/>
      <c r="AP6559" s="15"/>
      <c r="AQ6559" s="15"/>
      <c r="AR6559" s="15"/>
      <c r="AS6559" s="15"/>
      <c r="AT6559" s="15"/>
      <c r="AU6559" s="15"/>
      <c r="AV6559" s="15"/>
      <c r="AW6559" s="15"/>
      <c r="AX6559" s="15"/>
      <c r="AY6559" s="15"/>
      <c r="AZ6559" s="10"/>
      <c r="BA6559" s="10"/>
    </row>
    <row r="6560" spans="1:53" ht="15" customHeight="1" x14ac:dyDescent="0.2">
      <c r="A6560" s="1"/>
      <c r="B6560" s="31">
        <v>23</v>
      </c>
      <c r="C6560" s="293" t="s">
        <v>72</v>
      </c>
      <c r="D6560" s="18">
        <v>6</v>
      </c>
      <c r="E6560" s="14"/>
      <c r="F6560" s="14"/>
      <c r="G6560" s="14"/>
      <c r="H6560" s="14"/>
      <c r="I6560" s="14"/>
      <c r="J6560" s="14"/>
      <c r="K6560" s="14"/>
      <c r="L6560" s="14">
        <v>5</v>
      </c>
      <c r="M6560" s="36"/>
      <c r="N6560" s="14"/>
      <c r="O6560" s="14"/>
      <c r="P6560" s="14"/>
      <c r="Q6560" s="14"/>
      <c r="R6560" s="4"/>
      <c r="S6560" s="4"/>
      <c r="T6560" s="4"/>
      <c r="U6560" s="4"/>
      <c r="V6560" s="4"/>
      <c r="W6560" s="4"/>
      <c r="X6560" s="4"/>
      <c r="Y6560" s="4"/>
      <c r="Z6560" s="4"/>
      <c r="AA6560" s="4"/>
      <c r="AB6560" s="8"/>
      <c r="AC6560" s="8"/>
      <c r="AD6560" s="8"/>
      <c r="AE6560" s="8"/>
      <c r="AF6560" s="8"/>
      <c r="AG6560" s="8"/>
      <c r="AH6560" s="8"/>
      <c r="AI6560" s="8"/>
      <c r="AJ6560" s="8"/>
      <c r="AK6560" s="8"/>
      <c r="AL6560" s="8"/>
      <c r="AM6560" s="8"/>
      <c r="AN6560" s="8"/>
      <c r="AO6560" s="8"/>
      <c r="AP6560" s="15"/>
      <c r="AQ6560" s="15"/>
      <c r="AR6560" s="15"/>
      <c r="AS6560" s="15"/>
      <c r="AT6560" s="15"/>
      <c r="AU6560" s="15"/>
      <c r="AV6560" s="15"/>
      <c r="AW6560" s="15"/>
      <c r="AX6560" s="15"/>
      <c r="AY6560" s="15"/>
      <c r="AZ6560" s="10"/>
      <c r="BA6560" s="10"/>
    </row>
    <row r="6561" spans="1:53" ht="15" customHeight="1" x14ac:dyDescent="0.2">
      <c r="A6561" s="1"/>
      <c r="B6561" s="31">
        <v>24</v>
      </c>
      <c r="C6561" s="303" t="s">
        <v>73</v>
      </c>
      <c r="D6561" s="18"/>
      <c r="E6561" s="14"/>
      <c r="F6561" s="14"/>
      <c r="G6561" s="14"/>
      <c r="H6561" s="14"/>
      <c r="I6561" s="14"/>
      <c r="J6561" s="14"/>
      <c r="K6561" s="14"/>
      <c r="L6561" s="14"/>
      <c r="M6561" s="14"/>
      <c r="N6561" s="14"/>
      <c r="O6561" s="14"/>
      <c r="P6561" s="14"/>
      <c r="Q6561" s="14"/>
      <c r="R6561" s="4"/>
      <c r="S6561" s="4"/>
      <c r="T6561" s="4"/>
      <c r="U6561" s="4"/>
      <c r="V6561" s="4"/>
      <c r="W6561" s="4"/>
      <c r="X6561" s="4"/>
      <c r="Y6561" s="4"/>
      <c r="Z6561" s="4"/>
      <c r="AA6561" s="4"/>
      <c r="AB6561" s="8"/>
      <c r="AC6561" s="8"/>
      <c r="AD6561" s="8"/>
      <c r="AE6561" s="8"/>
      <c r="AF6561" s="8"/>
      <c r="AG6561" s="8"/>
      <c r="AH6561" s="8"/>
      <c r="AI6561" s="8"/>
      <c r="AJ6561" s="8"/>
      <c r="AK6561" s="8"/>
      <c r="AL6561" s="8"/>
      <c r="AM6561" s="8"/>
      <c r="AN6561" s="8"/>
      <c r="AO6561" s="8"/>
      <c r="AP6561" s="15"/>
      <c r="AQ6561" s="15"/>
      <c r="AR6561" s="15"/>
      <c r="AS6561" s="15"/>
      <c r="AT6561" s="15"/>
      <c r="AU6561" s="15"/>
      <c r="AV6561" s="15"/>
      <c r="AW6561" s="15"/>
      <c r="AX6561" s="15"/>
      <c r="AY6561" s="15"/>
      <c r="AZ6561" s="10"/>
      <c r="BA6561" s="10"/>
    </row>
    <row r="6562" spans="1:53" ht="15" customHeight="1" x14ac:dyDescent="0.2">
      <c r="A6562" s="1"/>
      <c r="B6562" s="31">
        <v>25</v>
      </c>
      <c r="C6562" s="303"/>
      <c r="D6562" s="18"/>
      <c r="E6562" s="14"/>
      <c r="F6562" s="14"/>
      <c r="G6562" s="14"/>
      <c r="H6562" s="14"/>
      <c r="I6562" s="14"/>
      <c r="J6562" s="14"/>
      <c r="K6562" s="14"/>
      <c r="L6562" s="14"/>
      <c r="M6562" s="14"/>
      <c r="N6562" s="14"/>
      <c r="O6562" s="14"/>
      <c r="P6562" s="14"/>
      <c r="Q6562" s="14"/>
      <c r="R6562" s="4"/>
      <c r="S6562" s="4"/>
      <c r="T6562" s="4"/>
      <c r="U6562" s="4"/>
      <c r="V6562" s="4"/>
      <c r="W6562" s="4"/>
      <c r="X6562" s="4"/>
      <c r="Y6562" s="4"/>
      <c r="Z6562" s="4"/>
      <c r="AA6562" s="4"/>
      <c r="AB6562" s="8"/>
      <c r="AC6562" s="8"/>
      <c r="AD6562" s="8"/>
      <c r="AE6562" s="8"/>
      <c r="AF6562" s="8"/>
      <c r="AG6562" s="8"/>
      <c r="AH6562" s="8"/>
      <c r="AI6562" s="8"/>
      <c r="AJ6562" s="8"/>
      <c r="AK6562" s="8"/>
      <c r="AL6562" s="8"/>
      <c r="AM6562" s="8"/>
      <c r="AN6562" s="8"/>
      <c r="AO6562" s="8"/>
      <c r="AP6562" s="15"/>
      <c r="AQ6562" s="15"/>
      <c r="AR6562" s="15"/>
      <c r="AS6562" s="15"/>
      <c r="AT6562" s="15"/>
      <c r="AU6562" s="15"/>
      <c r="AV6562" s="15"/>
      <c r="AW6562" s="15"/>
      <c r="AX6562" s="15"/>
      <c r="AY6562" s="15"/>
      <c r="AZ6562" s="10"/>
      <c r="BA6562" s="10"/>
    </row>
    <row r="6563" spans="1:53" ht="15" customHeight="1" x14ac:dyDescent="0.2">
      <c r="A6563" s="1"/>
      <c r="B6563" s="31">
        <v>26</v>
      </c>
      <c r="C6563" s="303" t="s">
        <v>75</v>
      </c>
      <c r="D6563" s="18"/>
      <c r="E6563" s="14"/>
      <c r="F6563" s="14"/>
      <c r="G6563" s="14"/>
      <c r="H6563" s="14"/>
      <c r="I6563" s="14"/>
      <c r="J6563" s="14"/>
      <c r="K6563" s="14"/>
      <c r="L6563" s="14"/>
      <c r="M6563" s="14"/>
      <c r="N6563" s="14"/>
      <c r="O6563" s="14"/>
      <c r="P6563" s="14"/>
      <c r="Q6563" s="14"/>
      <c r="R6563" s="4"/>
      <c r="S6563" s="4"/>
      <c r="T6563" s="4"/>
      <c r="U6563" s="4"/>
      <c r="V6563" s="4"/>
      <c r="W6563" s="4"/>
      <c r="X6563" s="4"/>
      <c r="Y6563" s="4"/>
      <c r="Z6563" s="4"/>
      <c r="AA6563" s="4"/>
      <c r="AB6563" s="8"/>
      <c r="AC6563" s="8"/>
      <c r="AD6563" s="8"/>
      <c r="AE6563" s="8"/>
      <c r="AF6563" s="8"/>
      <c r="AG6563" s="8"/>
      <c r="AH6563" s="8"/>
      <c r="AI6563" s="8"/>
      <c r="AJ6563" s="8"/>
      <c r="AK6563" s="8"/>
      <c r="AL6563" s="8"/>
      <c r="AM6563" s="8"/>
      <c r="AN6563" s="8"/>
      <c r="AO6563" s="8"/>
      <c r="AP6563" s="15"/>
      <c r="AQ6563" s="15"/>
      <c r="AR6563" s="15"/>
      <c r="AS6563" s="15"/>
      <c r="AT6563" s="15"/>
      <c r="AU6563" s="15"/>
      <c r="AV6563" s="15"/>
      <c r="AW6563" s="15"/>
      <c r="AX6563" s="15"/>
      <c r="AY6563" s="15"/>
      <c r="AZ6563" s="10"/>
      <c r="BA6563" s="10"/>
    </row>
    <row r="6564" spans="1:53" ht="15" customHeight="1" x14ac:dyDescent="0.2">
      <c r="A6564" s="1"/>
      <c r="B6564" s="31">
        <v>27</v>
      </c>
      <c r="C6564" s="303"/>
      <c r="D6564" s="18"/>
      <c r="E6564" s="14"/>
      <c r="F6564" s="14"/>
      <c r="G6564" s="14"/>
      <c r="H6564" s="14"/>
      <c r="I6564" s="14"/>
      <c r="J6564" s="14"/>
      <c r="K6564" s="14"/>
      <c r="L6564" s="14"/>
      <c r="M6564" s="14"/>
      <c r="N6564" s="14"/>
      <c r="O6564" s="14"/>
      <c r="P6564" s="14"/>
      <c r="Q6564" s="14"/>
      <c r="R6564" s="4"/>
      <c r="S6564" s="4"/>
      <c r="T6564" s="4"/>
      <c r="U6564" s="4"/>
      <c r="V6564" s="4"/>
      <c r="W6564" s="4"/>
      <c r="X6564" s="4"/>
      <c r="Y6564" s="4"/>
      <c r="Z6564" s="4"/>
      <c r="AA6564" s="4"/>
      <c r="AB6564" s="8"/>
      <c r="AC6564" s="8"/>
      <c r="AD6564" s="8"/>
      <c r="AE6564" s="8"/>
      <c r="AF6564" s="8"/>
      <c r="AG6564" s="8"/>
      <c r="AH6564" s="8"/>
      <c r="AI6564" s="8"/>
      <c r="AJ6564" s="8"/>
      <c r="AK6564" s="8"/>
      <c r="AL6564" s="8"/>
      <c r="AM6564" s="8"/>
      <c r="AN6564" s="8"/>
      <c r="AO6564" s="8"/>
      <c r="AP6564" s="15"/>
      <c r="AQ6564" s="15"/>
      <c r="AR6564" s="15"/>
      <c r="AS6564" s="15"/>
      <c r="AT6564" s="15"/>
      <c r="AU6564" s="15"/>
      <c r="AV6564" s="15"/>
      <c r="AW6564" s="15"/>
      <c r="AX6564" s="15"/>
      <c r="AY6564" s="15"/>
      <c r="AZ6564" s="10"/>
      <c r="BA6564" s="10"/>
    </row>
    <row r="6565" spans="1:53" ht="15" customHeight="1" x14ac:dyDescent="0.2">
      <c r="A6565" s="1"/>
      <c r="B6565" s="31">
        <v>28</v>
      </c>
      <c r="C6565" s="293" t="s">
        <v>77</v>
      </c>
      <c r="D6565" s="18">
        <v>4</v>
      </c>
      <c r="E6565" s="14">
        <v>4</v>
      </c>
      <c r="F6565" s="14"/>
      <c r="G6565" s="14"/>
      <c r="H6565" s="14"/>
      <c r="I6565" s="14"/>
      <c r="J6565" s="14"/>
      <c r="K6565" s="14"/>
      <c r="L6565" s="14"/>
      <c r="M6565" s="14"/>
      <c r="N6565" s="14"/>
      <c r="O6565" s="14"/>
      <c r="P6565" s="14"/>
      <c r="Q6565" s="14"/>
      <c r="R6565" s="4"/>
      <c r="S6565" s="4"/>
      <c r="T6565" s="4"/>
      <c r="U6565" s="4"/>
      <c r="V6565" s="4"/>
      <c r="W6565" s="4"/>
      <c r="X6565" s="4"/>
      <c r="Y6565" s="4"/>
      <c r="Z6565" s="4"/>
      <c r="AA6565" s="4"/>
      <c r="AB6565" s="8">
        <v>4</v>
      </c>
      <c r="AC6565" s="8"/>
      <c r="AD6565" s="8"/>
      <c r="AE6565" s="8"/>
      <c r="AF6565" s="8"/>
      <c r="AG6565" s="8"/>
      <c r="AH6565" s="8"/>
      <c r="AI6565" s="8"/>
      <c r="AJ6565" s="8"/>
      <c r="AK6565" s="8"/>
      <c r="AL6565" s="8"/>
      <c r="AM6565" s="8"/>
      <c r="AN6565" s="8"/>
      <c r="AO6565" s="8"/>
      <c r="AP6565" s="15"/>
      <c r="AQ6565" s="15"/>
      <c r="AR6565" s="15"/>
      <c r="AS6565" s="15"/>
      <c r="AT6565" s="15"/>
      <c r="AU6565" s="15"/>
      <c r="AV6565" s="15"/>
      <c r="AW6565" s="15"/>
      <c r="AX6565" s="15"/>
      <c r="AY6565" s="15"/>
      <c r="AZ6565" s="10"/>
      <c r="BA6565" s="10"/>
    </row>
    <row r="6566" spans="1:53" ht="15" customHeight="1" x14ac:dyDescent="0.2">
      <c r="A6566" s="1"/>
      <c r="B6566" s="31">
        <v>29</v>
      </c>
      <c r="C6566" s="293" t="s">
        <v>78</v>
      </c>
      <c r="D6566" s="18"/>
      <c r="E6566" s="14"/>
      <c r="F6566" s="14"/>
      <c r="G6566" s="14"/>
      <c r="H6566" s="14"/>
      <c r="I6566" s="14"/>
      <c r="J6566" s="14"/>
      <c r="K6566" s="14">
        <v>2</v>
      </c>
      <c r="L6566" s="14"/>
      <c r="M6566" s="14"/>
      <c r="N6566" s="14"/>
      <c r="O6566" s="14"/>
      <c r="P6566" s="14"/>
      <c r="Q6566" s="14"/>
      <c r="R6566" s="4"/>
      <c r="S6566" s="4"/>
      <c r="T6566" s="4"/>
      <c r="U6566" s="4"/>
      <c r="V6566" s="4"/>
      <c r="W6566" s="4"/>
      <c r="X6566" s="4"/>
      <c r="Y6566" s="4"/>
      <c r="Z6566" s="4"/>
      <c r="AA6566" s="4"/>
      <c r="AB6566" s="8"/>
      <c r="AC6566" s="8"/>
      <c r="AD6566" s="8"/>
      <c r="AE6566" s="8"/>
      <c r="AF6566" s="8"/>
      <c r="AG6566" s="8"/>
      <c r="AH6566" s="8"/>
      <c r="AI6566" s="8"/>
      <c r="AJ6566" s="8">
        <v>1</v>
      </c>
      <c r="AK6566" s="8"/>
      <c r="AL6566" s="8"/>
      <c r="AM6566" s="8"/>
      <c r="AN6566" s="8"/>
      <c r="AO6566" s="8"/>
      <c r="AP6566" s="15"/>
      <c r="AQ6566" s="15"/>
      <c r="AR6566" s="15"/>
      <c r="AS6566" s="15"/>
      <c r="AT6566" s="15"/>
      <c r="AU6566" s="15"/>
      <c r="AV6566" s="15"/>
      <c r="AW6566" s="15"/>
      <c r="AX6566" s="15"/>
      <c r="AY6566" s="15"/>
      <c r="AZ6566" s="10"/>
      <c r="BA6566" s="10"/>
    </row>
    <row r="6567" spans="1:53" ht="15" customHeight="1" x14ac:dyDescent="0.2">
      <c r="A6567" s="1"/>
      <c r="B6567" s="37"/>
      <c r="C6567" s="303"/>
      <c r="D6567" s="18"/>
      <c r="E6567" s="14"/>
      <c r="F6567" s="14"/>
      <c r="G6567" s="14"/>
      <c r="H6567" s="14"/>
      <c r="I6567" s="14"/>
      <c r="J6567" s="14"/>
      <c r="K6567" s="14"/>
      <c r="L6567" s="14"/>
      <c r="M6567" s="14"/>
      <c r="N6567" s="14"/>
      <c r="O6567" s="14"/>
      <c r="P6567" s="14"/>
      <c r="Q6567" s="14"/>
      <c r="R6567" s="4"/>
      <c r="S6567" s="4"/>
      <c r="T6567" s="4"/>
      <c r="U6567" s="4"/>
      <c r="V6567" s="4"/>
      <c r="W6567" s="4"/>
      <c r="X6567" s="4"/>
      <c r="Y6567" s="4"/>
      <c r="Z6567" s="4"/>
      <c r="AA6567" s="4"/>
      <c r="AB6567" s="8"/>
      <c r="AC6567" s="8"/>
      <c r="AD6567" s="8"/>
      <c r="AE6567" s="8"/>
      <c r="AF6567" s="8"/>
      <c r="AG6567" s="8"/>
      <c r="AH6567" s="8"/>
      <c r="AI6567" s="8"/>
      <c r="AJ6567" s="8"/>
      <c r="AK6567" s="8"/>
      <c r="AL6567" s="8"/>
      <c r="AM6567" s="8"/>
      <c r="AN6567" s="8"/>
      <c r="AO6567" s="8"/>
      <c r="AP6567" s="15"/>
      <c r="AQ6567" s="15"/>
      <c r="AR6567" s="15"/>
      <c r="AS6567" s="15"/>
      <c r="AT6567" s="15"/>
      <c r="AU6567" s="15"/>
      <c r="AV6567" s="15"/>
      <c r="AW6567" s="15"/>
      <c r="AX6567" s="15"/>
      <c r="AY6567" s="15"/>
      <c r="AZ6567" s="10"/>
      <c r="BA6567" s="10"/>
    </row>
    <row r="6568" spans="1:53" ht="15" customHeight="1" x14ac:dyDescent="0.2">
      <c r="A6568" s="1"/>
      <c r="B6568" s="38"/>
      <c r="C6568" s="303"/>
      <c r="D6568" s="18"/>
      <c r="E6568" s="14"/>
      <c r="F6568" s="14"/>
      <c r="G6568" s="14"/>
      <c r="H6568" s="14"/>
      <c r="I6568" s="14"/>
      <c r="J6568" s="14"/>
      <c r="K6568" s="14"/>
      <c r="L6568" s="14"/>
      <c r="M6568" s="14"/>
      <c r="N6568" s="14"/>
      <c r="O6568" s="14"/>
      <c r="P6568" s="14"/>
      <c r="Q6568" s="14"/>
      <c r="R6568" s="4"/>
      <c r="S6568" s="4"/>
      <c r="T6568" s="4"/>
      <c r="U6568" s="4"/>
      <c r="V6568" s="4"/>
      <c r="W6568" s="4"/>
      <c r="X6568" s="4"/>
      <c r="Y6568" s="4"/>
      <c r="Z6568" s="4"/>
      <c r="AA6568" s="4"/>
      <c r="AB6568" s="8"/>
      <c r="AC6568" s="8"/>
      <c r="AD6568" s="8"/>
      <c r="AE6568" s="8"/>
      <c r="AF6568" s="8"/>
      <c r="AG6568" s="8"/>
      <c r="AH6568" s="8"/>
      <c r="AI6568" s="8"/>
      <c r="AJ6568" s="8"/>
      <c r="AK6568" s="8"/>
      <c r="AL6568" s="8"/>
      <c r="AM6568" s="8"/>
      <c r="AN6568" s="8"/>
      <c r="AO6568" s="8"/>
      <c r="AP6568" s="15"/>
      <c r="AQ6568" s="15"/>
      <c r="AR6568" s="15"/>
      <c r="AS6568" s="15"/>
      <c r="AT6568" s="15"/>
      <c r="AU6568" s="15"/>
      <c r="AV6568" s="15"/>
      <c r="AW6568" s="15"/>
      <c r="AX6568" s="15"/>
      <c r="AY6568" s="15"/>
      <c r="AZ6568" s="10"/>
      <c r="BA6568" s="10"/>
    </row>
    <row r="6569" spans="1:53" ht="15" customHeight="1" x14ac:dyDescent="0.2">
      <c r="A6569" s="1"/>
      <c r="B6569" s="39">
        <v>30</v>
      </c>
      <c r="C6569" s="303" t="s">
        <v>80</v>
      </c>
      <c r="D6569" s="18"/>
      <c r="E6569" s="14"/>
      <c r="F6569" s="14"/>
      <c r="G6569" s="14"/>
      <c r="H6569" s="14"/>
      <c r="I6569" s="14"/>
      <c r="J6569" s="14"/>
      <c r="K6569" s="14"/>
      <c r="L6569" s="14"/>
      <c r="M6569" s="14"/>
      <c r="N6569" s="14"/>
      <c r="O6569" s="14"/>
      <c r="P6569" s="14"/>
      <c r="Q6569" s="14"/>
      <c r="R6569" s="4"/>
      <c r="S6569" s="4"/>
      <c r="T6569" s="4"/>
      <c r="U6569" s="4"/>
      <c r="V6569" s="4"/>
      <c r="W6569" s="4"/>
      <c r="X6569" s="4"/>
      <c r="Y6569" s="5"/>
      <c r="Z6569" s="5"/>
      <c r="AA6569" s="5"/>
      <c r="AB6569" s="8"/>
      <c r="AC6569" s="8"/>
      <c r="AD6569" s="8"/>
      <c r="AE6569" s="8"/>
      <c r="AF6569" s="8"/>
      <c r="AG6569" s="8"/>
      <c r="AH6569" s="8"/>
      <c r="AI6569" s="8"/>
      <c r="AJ6569" s="8"/>
      <c r="AK6569" s="8"/>
      <c r="AL6569" s="8"/>
      <c r="AM6569" s="8"/>
      <c r="AN6569" s="8"/>
      <c r="AO6569" s="8"/>
      <c r="AP6569" s="15"/>
      <c r="AQ6569" s="15"/>
      <c r="AR6569" s="15"/>
      <c r="AS6569" s="15"/>
      <c r="AT6569" s="15"/>
      <c r="AU6569" s="15"/>
      <c r="AV6569" s="15"/>
      <c r="AW6569" s="15"/>
      <c r="AX6569" s="15"/>
      <c r="AY6569" s="15"/>
      <c r="AZ6569" s="10"/>
      <c r="BA6569" s="10"/>
    </row>
    <row r="6570" spans="1:53" ht="15" customHeight="1" x14ac:dyDescent="0.2">
      <c r="A6570" s="1"/>
      <c r="B6570" s="39">
        <v>31</v>
      </c>
      <c r="C6570" s="303" t="s">
        <v>81</v>
      </c>
      <c r="D6570" s="18"/>
      <c r="E6570" s="14"/>
      <c r="F6570" s="14"/>
      <c r="G6570" s="14"/>
      <c r="H6570" s="14"/>
      <c r="I6570" s="14"/>
      <c r="J6570" s="14"/>
      <c r="K6570" s="14"/>
      <c r="L6570" s="14"/>
      <c r="M6570" s="14"/>
      <c r="N6570" s="14"/>
      <c r="O6570" s="14"/>
      <c r="P6570" s="14"/>
      <c r="Q6570" s="14"/>
      <c r="R6570" s="4"/>
      <c r="S6570" s="4"/>
      <c r="T6570" s="4"/>
      <c r="U6570" s="4"/>
      <c r="V6570" s="4"/>
      <c r="W6570" s="4"/>
      <c r="X6570" s="4"/>
      <c r="Y6570" s="4"/>
      <c r="Z6570" s="4"/>
      <c r="AA6570" s="4"/>
      <c r="AB6570" s="8"/>
      <c r="AC6570" s="8"/>
      <c r="AD6570" s="8"/>
      <c r="AE6570" s="8"/>
      <c r="AF6570" s="8"/>
      <c r="AG6570" s="8"/>
      <c r="AH6570" s="8"/>
      <c r="AI6570" s="8"/>
      <c r="AJ6570" s="8"/>
      <c r="AK6570" s="8"/>
      <c r="AL6570" s="8"/>
      <c r="AM6570" s="8"/>
      <c r="AN6570" s="8"/>
      <c r="AO6570" s="8"/>
      <c r="AP6570" s="15"/>
      <c r="AQ6570" s="15"/>
      <c r="AR6570" s="15"/>
      <c r="AS6570" s="15"/>
      <c r="AT6570" s="15"/>
      <c r="AU6570" s="15"/>
      <c r="AV6570" s="15"/>
      <c r="AW6570" s="15"/>
      <c r="AX6570" s="15"/>
      <c r="AY6570" s="15"/>
      <c r="AZ6570" s="10"/>
      <c r="BA6570" s="10"/>
    </row>
    <row r="6571" spans="1:53" ht="15" customHeight="1" x14ac:dyDescent="0.2">
      <c r="A6571" s="1"/>
      <c r="B6571" s="39">
        <v>32</v>
      </c>
      <c r="C6571" s="303" t="s">
        <v>82</v>
      </c>
      <c r="D6571" s="18"/>
      <c r="E6571" s="14"/>
      <c r="F6571" s="14"/>
      <c r="G6571" s="14"/>
      <c r="H6571" s="14"/>
      <c r="I6571" s="14"/>
      <c r="J6571" s="14"/>
      <c r="K6571" s="14"/>
      <c r="L6571" s="14"/>
      <c r="M6571" s="14"/>
      <c r="N6571" s="14"/>
      <c r="O6571" s="14"/>
      <c r="P6571" s="14"/>
      <c r="Q6571" s="14"/>
      <c r="R6571" s="4"/>
      <c r="S6571" s="4"/>
      <c r="T6571" s="4"/>
      <c r="U6571" s="4"/>
      <c r="V6571" s="4"/>
      <c r="W6571" s="4"/>
      <c r="X6571" s="4"/>
      <c r="Y6571" s="4"/>
      <c r="Z6571" s="4"/>
      <c r="AA6571" s="4"/>
      <c r="AB6571" s="8"/>
      <c r="AC6571" s="8"/>
      <c r="AD6571" s="8"/>
      <c r="AE6571" s="8"/>
      <c r="AF6571" s="8"/>
      <c r="AG6571" s="8"/>
      <c r="AH6571" s="8"/>
      <c r="AI6571" s="8"/>
      <c r="AJ6571" s="8"/>
      <c r="AK6571" s="8"/>
      <c r="AL6571" s="8"/>
      <c r="AM6571" s="8"/>
      <c r="AN6571" s="8"/>
      <c r="AO6571" s="8"/>
      <c r="AP6571" s="15"/>
      <c r="AQ6571" s="15"/>
      <c r="AR6571" s="15"/>
      <c r="AS6571" s="15"/>
      <c r="AT6571" s="15"/>
      <c r="AU6571" s="15"/>
      <c r="AV6571" s="15"/>
      <c r="AW6571" s="15"/>
      <c r="AX6571" s="15"/>
      <c r="AY6571" s="15"/>
      <c r="AZ6571" s="10"/>
      <c r="BA6571" s="10"/>
    </row>
    <row r="6572" spans="1:53" ht="15" customHeight="1" x14ac:dyDescent="0.2">
      <c r="A6572" s="1"/>
      <c r="B6572" s="22"/>
      <c r="C6572" s="303"/>
      <c r="D6572" s="18"/>
      <c r="E6572" s="14"/>
      <c r="F6572" s="14"/>
      <c r="G6572" s="14"/>
      <c r="H6572" s="14"/>
      <c r="I6572" s="14"/>
      <c r="J6572" s="14"/>
      <c r="K6572" s="14"/>
      <c r="L6572" s="14"/>
      <c r="M6572" s="14"/>
      <c r="N6572" s="14"/>
      <c r="O6572" s="14"/>
      <c r="P6572" s="14"/>
      <c r="Q6572" s="14"/>
      <c r="R6572" s="4"/>
      <c r="S6572" s="4"/>
      <c r="T6572" s="4"/>
      <c r="U6572" s="4"/>
      <c r="V6572" s="4"/>
      <c r="W6572" s="4"/>
      <c r="X6572" s="4"/>
      <c r="Y6572" s="4"/>
      <c r="Z6572" s="4"/>
      <c r="AA6572" s="4"/>
      <c r="AB6572" s="8"/>
      <c r="AC6572" s="8"/>
      <c r="AD6572" s="8"/>
      <c r="AE6572" s="8"/>
      <c r="AF6572" s="8"/>
      <c r="AG6572" s="8"/>
      <c r="AH6572" s="8"/>
      <c r="AI6572" s="8"/>
      <c r="AJ6572" s="8"/>
      <c r="AK6572" s="8"/>
      <c r="AL6572" s="8"/>
      <c r="AM6572" s="8"/>
      <c r="AN6572" s="8"/>
      <c r="AO6572" s="8"/>
      <c r="AP6572" s="15"/>
      <c r="AQ6572" s="15"/>
      <c r="AR6572" s="15"/>
      <c r="AS6572" s="15"/>
      <c r="AT6572" s="15"/>
      <c r="AU6572" s="15"/>
      <c r="AV6572" s="15"/>
      <c r="AW6572" s="15"/>
      <c r="AX6572" s="15"/>
      <c r="AY6572" s="15"/>
      <c r="AZ6572" s="10"/>
      <c r="BA6572" s="10"/>
    </row>
    <row r="6573" spans="1:53" ht="15" customHeight="1" x14ac:dyDescent="0.2">
      <c r="A6573" s="1"/>
      <c r="B6573" s="40">
        <v>33</v>
      </c>
      <c r="C6573" s="303" t="s">
        <v>83</v>
      </c>
      <c r="D6573" s="18"/>
      <c r="E6573" s="14">
        <v>4</v>
      </c>
      <c r="F6573" s="14"/>
      <c r="G6573" s="14"/>
      <c r="H6573" s="14"/>
      <c r="I6573" s="14"/>
      <c r="J6573" s="14"/>
      <c r="K6573" s="14"/>
      <c r="L6573" s="14">
        <v>1</v>
      </c>
      <c r="M6573" s="14"/>
      <c r="N6573" s="14"/>
      <c r="O6573" s="14"/>
      <c r="P6573" s="14"/>
      <c r="Q6573" s="14"/>
      <c r="R6573" s="4"/>
      <c r="S6573" s="4"/>
      <c r="T6573" s="4"/>
      <c r="U6573" s="4"/>
      <c r="V6573" s="4"/>
      <c r="W6573" s="4"/>
      <c r="X6573" s="4"/>
      <c r="Y6573" s="4"/>
      <c r="Z6573" s="4"/>
      <c r="AA6573" s="4"/>
      <c r="AB6573" s="8"/>
      <c r="AC6573" s="8"/>
      <c r="AD6573" s="8"/>
      <c r="AE6573" s="8"/>
      <c r="AF6573" s="8"/>
      <c r="AG6573" s="8"/>
      <c r="AH6573" s="8"/>
      <c r="AI6573" s="8"/>
      <c r="AJ6573" s="8"/>
      <c r="AK6573" s="8"/>
      <c r="AL6573" s="8"/>
      <c r="AM6573" s="8"/>
      <c r="AN6573" s="8"/>
      <c r="AO6573" s="8"/>
      <c r="AP6573" s="15"/>
      <c r="AQ6573" s="15"/>
      <c r="AR6573" s="15"/>
      <c r="AS6573" s="15"/>
      <c r="AT6573" s="15"/>
      <c r="AU6573" s="15"/>
      <c r="AV6573" s="15"/>
      <c r="AW6573" s="15"/>
      <c r="AX6573" s="15"/>
      <c r="AY6573" s="15"/>
      <c r="AZ6573" s="10"/>
      <c r="BA6573" s="10"/>
    </row>
    <row r="6574" spans="1:53" ht="15" customHeight="1" x14ac:dyDescent="0.2">
      <c r="A6574" s="1"/>
      <c r="B6574" s="40">
        <v>38</v>
      </c>
      <c r="C6574" s="303" t="s">
        <v>84</v>
      </c>
      <c r="D6574" s="18"/>
      <c r="E6574" s="14"/>
      <c r="F6574" s="14"/>
      <c r="G6574" s="14"/>
      <c r="H6574" s="14"/>
      <c r="I6574" s="14"/>
      <c r="J6574" s="14"/>
      <c r="K6574" s="14"/>
      <c r="L6574" s="14"/>
      <c r="M6574" s="14"/>
      <c r="N6574" s="14"/>
      <c r="O6574" s="14"/>
      <c r="P6574" s="14"/>
      <c r="Q6574" s="14"/>
      <c r="R6574" s="4"/>
      <c r="S6574" s="4"/>
      <c r="T6574" s="4"/>
      <c r="U6574" s="4"/>
      <c r="V6574" s="4"/>
      <c r="W6574" s="4"/>
      <c r="X6574" s="4"/>
      <c r="Y6574" s="4"/>
      <c r="Z6574" s="4"/>
      <c r="AA6574" s="4"/>
      <c r="AB6574" s="8"/>
      <c r="AC6574" s="8"/>
      <c r="AD6574" s="8"/>
      <c r="AE6574" s="8"/>
      <c r="AF6574" s="8"/>
      <c r="AG6574" s="8"/>
      <c r="AH6574" s="8"/>
      <c r="AI6574" s="8"/>
      <c r="AJ6574" s="8"/>
      <c r="AK6574" s="8"/>
      <c r="AL6574" s="8"/>
      <c r="AM6574" s="8"/>
      <c r="AN6574" s="8"/>
      <c r="AO6574" s="8"/>
      <c r="AP6574" s="15"/>
      <c r="AQ6574" s="15"/>
      <c r="AR6574" s="15"/>
      <c r="AS6574" s="15"/>
      <c r="AT6574" s="15"/>
      <c r="AU6574" s="15"/>
      <c r="AV6574" s="15"/>
      <c r="AW6574" s="15"/>
      <c r="AX6574" s="15"/>
      <c r="AY6574" s="15"/>
      <c r="AZ6574" s="10"/>
      <c r="BA6574" s="10"/>
    </row>
    <row r="6575" spans="1:53" ht="15" customHeight="1" x14ac:dyDescent="0.2">
      <c r="A6575" s="1"/>
      <c r="B6575" s="40">
        <v>34</v>
      </c>
      <c r="C6575" s="303" t="s">
        <v>85</v>
      </c>
      <c r="D6575" s="18"/>
      <c r="E6575" s="14"/>
      <c r="F6575" s="14"/>
      <c r="G6575" s="14"/>
      <c r="H6575" s="14"/>
      <c r="I6575" s="14"/>
      <c r="J6575" s="14"/>
      <c r="K6575" s="14"/>
      <c r="L6575" s="14"/>
      <c r="M6575" s="14"/>
      <c r="N6575" s="14"/>
      <c r="O6575" s="14"/>
      <c r="P6575" s="14"/>
      <c r="Q6575" s="14"/>
      <c r="R6575" s="4"/>
      <c r="S6575" s="4"/>
      <c r="T6575" s="4"/>
      <c r="U6575" s="4"/>
      <c r="V6575" s="4"/>
      <c r="W6575" s="4"/>
      <c r="X6575" s="4"/>
      <c r="Y6575" s="4"/>
      <c r="Z6575" s="4"/>
      <c r="AA6575" s="4"/>
      <c r="AB6575" s="8"/>
      <c r="AC6575" s="8"/>
      <c r="AD6575" s="8"/>
      <c r="AE6575" s="8"/>
      <c r="AF6575" s="8"/>
      <c r="AG6575" s="8"/>
      <c r="AH6575" s="8"/>
      <c r="AI6575" s="8"/>
      <c r="AJ6575" s="8"/>
      <c r="AK6575" s="8"/>
      <c r="AL6575" s="8"/>
      <c r="AM6575" s="8"/>
      <c r="AN6575" s="8"/>
      <c r="AO6575" s="8"/>
      <c r="AP6575" s="15"/>
      <c r="AQ6575" s="15"/>
      <c r="AR6575" s="15"/>
      <c r="AS6575" s="15"/>
      <c r="AT6575" s="15"/>
      <c r="AU6575" s="15"/>
      <c r="AV6575" s="15"/>
      <c r="AW6575" s="15"/>
      <c r="AX6575" s="15"/>
      <c r="AY6575" s="15"/>
      <c r="AZ6575" s="10"/>
      <c r="BA6575" s="10"/>
    </row>
    <row r="6576" spans="1:53" ht="15" customHeight="1" x14ac:dyDescent="0.2">
      <c r="A6576" s="1"/>
      <c r="B6576" s="22"/>
      <c r="C6576" s="303"/>
      <c r="D6576" s="18"/>
      <c r="E6576" s="14"/>
      <c r="F6576" s="14"/>
      <c r="G6576" s="14"/>
      <c r="H6576" s="14"/>
      <c r="I6576" s="14"/>
      <c r="J6576" s="14"/>
      <c r="K6576" s="14"/>
      <c r="L6576" s="14"/>
      <c r="M6576" s="14"/>
      <c r="N6576" s="14"/>
      <c r="O6576" s="14"/>
      <c r="P6576" s="14"/>
      <c r="Q6576" s="14"/>
      <c r="R6576" s="4"/>
      <c r="S6576" s="4"/>
      <c r="T6576" s="4"/>
      <c r="U6576" s="4"/>
      <c r="V6576" s="4"/>
      <c r="W6576" s="4"/>
      <c r="X6576" s="4"/>
      <c r="Y6576" s="4"/>
      <c r="Z6576" s="4"/>
      <c r="AA6576" s="4"/>
      <c r="AB6576" s="8"/>
      <c r="AC6576" s="8"/>
      <c r="AD6576" s="8"/>
      <c r="AE6576" s="8"/>
      <c r="AF6576" s="8"/>
      <c r="AG6576" s="8"/>
      <c r="AH6576" s="8"/>
      <c r="AI6576" s="8"/>
      <c r="AJ6576" s="8"/>
      <c r="AK6576" s="8"/>
      <c r="AL6576" s="8"/>
      <c r="AM6576" s="8"/>
      <c r="AN6576" s="8"/>
      <c r="AO6576" s="8"/>
      <c r="AP6576" s="15"/>
      <c r="AQ6576" s="15"/>
      <c r="AR6576" s="15"/>
      <c r="AS6576" s="15"/>
      <c r="AT6576" s="15"/>
      <c r="AU6576" s="15"/>
      <c r="AV6576" s="15"/>
      <c r="AW6576" s="15"/>
      <c r="AX6576" s="15"/>
      <c r="AY6576" s="15"/>
      <c r="AZ6576" s="10"/>
      <c r="BA6576" s="10"/>
    </row>
    <row r="6577" spans="1:53" ht="15" customHeight="1" x14ac:dyDescent="0.2">
      <c r="A6577" s="1"/>
      <c r="B6577" s="22"/>
      <c r="C6577" s="303"/>
      <c r="D6577" s="18"/>
      <c r="E6577" s="14"/>
      <c r="F6577" s="14"/>
      <c r="G6577" s="14"/>
      <c r="H6577" s="14"/>
      <c r="I6577" s="14"/>
      <c r="J6577" s="14"/>
      <c r="K6577" s="14"/>
      <c r="L6577" s="14"/>
      <c r="M6577" s="14"/>
      <c r="N6577" s="14"/>
      <c r="O6577" s="14"/>
      <c r="P6577" s="14"/>
      <c r="Q6577" s="14"/>
      <c r="R6577" s="4"/>
      <c r="S6577" s="4"/>
      <c r="T6577" s="4"/>
      <c r="U6577" s="4"/>
      <c r="V6577" s="4"/>
      <c r="W6577" s="4"/>
      <c r="X6577" s="4"/>
      <c r="Y6577" s="4"/>
      <c r="Z6577" s="4"/>
      <c r="AA6577" s="4"/>
      <c r="AB6577" s="8"/>
      <c r="AC6577" s="8"/>
      <c r="AD6577" s="8"/>
      <c r="AE6577" s="8"/>
      <c r="AF6577" s="8"/>
      <c r="AG6577" s="8"/>
      <c r="AH6577" s="8"/>
      <c r="AI6577" s="8"/>
      <c r="AJ6577" s="8"/>
      <c r="AK6577" s="8"/>
      <c r="AL6577" s="8"/>
      <c r="AM6577" s="8"/>
      <c r="AN6577" s="8"/>
      <c r="AO6577" s="8"/>
      <c r="AP6577" s="15"/>
      <c r="AQ6577" s="15"/>
      <c r="AR6577" s="15"/>
      <c r="AS6577" s="15"/>
      <c r="AT6577" s="15"/>
      <c r="AU6577" s="15"/>
      <c r="AV6577" s="15"/>
      <c r="AW6577" s="15"/>
      <c r="AX6577" s="15"/>
      <c r="AY6577" s="15"/>
      <c r="AZ6577" s="10"/>
      <c r="BA6577" s="10"/>
    </row>
    <row r="6578" spans="1:53" ht="15" customHeight="1" x14ac:dyDescent="0.2">
      <c r="A6578" s="1"/>
      <c r="B6578" s="22"/>
      <c r="C6578" s="303"/>
      <c r="D6578" s="18"/>
      <c r="E6578" s="14"/>
      <c r="F6578" s="14"/>
      <c r="G6578" s="14"/>
      <c r="H6578" s="14"/>
      <c r="I6578" s="14"/>
      <c r="J6578" s="14"/>
      <c r="K6578" s="14"/>
      <c r="L6578" s="14"/>
      <c r="M6578" s="14"/>
      <c r="N6578" s="14"/>
      <c r="O6578" s="14"/>
      <c r="P6578" s="14"/>
      <c r="Q6578" s="14"/>
      <c r="R6578" s="4"/>
      <c r="S6578" s="4"/>
      <c r="T6578" s="4"/>
      <c r="U6578" s="4"/>
      <c r="V6578" s="4"/>
      <c r="W6578" s="4"/>
      <c r="X6578" s="4"/>
      <c r="Y6578" s="4"/>
      <c r="Z6578" s="4"/>
      <c r="AA6578" s="4"/>
      <c r="AB6578" s="8"/>
      <c r="AC6578" s="8"/>
      <c r="AD6578" s="8"/>
      <c r="AE6578" s="8"/>
      <c r="AF6578" s="8"/>
      <c r="AG6578" s="8"/>
      <c r="AH6578" s="8"/>
      <c r="AI6578" s="8"/>
      <c r="AJ6578" s="8"/>
      <c r="AK6578" s="8"/>
      <c r="AL6578" s="8"/>
      <c r="AM6578" s="8"/>
      <c r="AN6578" s="8"/>
      <c r="AO6578" s="8"/>
      <c r="AP6578" s="15"/>
      <c r="AQ6578" s="15"/>
      <c r="AR6578" s="15"/>
      <c r="AS6578" s="15"/>
      <c r="AT6578" s="15"/>
      <c r="AU6578" s="15"/>
      <c r="AV6578" s="15"/>
      <c r="AW6578" s="15"/>
      <c r="AX6578" s="15"/>
      <c r="AY6578" s="15"/>
      <c r="AZ6578" s="10"/>
      <c r="BA6578" s="10"/>
    </row>
    <row r="6579" spans="1:53" ht="15" customHeight="1" x14ac:dyDescent="0.2">
      <c r="A6579" s="1"/>
      <c r="B6579" s="42">
        <v>35</v>
      </c>
      <c r="C6579" s="293" t="s">
        <v>87</v>
      </c>
      <c r="D6579" s="18">
        <v>3</v>
      </c>
      <c r="E6579" s="14">
        <v>3</v>
      </c>
      <c r="F6579" s="14">
        <v>3</v>
      </c>
      <c r="G6579" s="14"/>
      <c r="H6579" s="14"/>
      <c r="I6579" s="14"/>
      <c r="J6579" s="14"/>
      <c r="K6579" s="14"/>
      <c r="L6579" s="14"/>
      <c r="M6579" s="14"/>
      <c r="N6579" s="14"/>
      <c r="O6579" s="14"/>
      <c r="P6579" s="14"/>
      <c r="Q6579" s="14"/>
      <c r="R6579" s="4"/>
      <c r="S6579" s="4"/>
      <c r="T6579" s="4"/>
      <c r="U6579" s="4"/>
      <c r="V6579" s="4"/>
      <c r="W6579" s="4"/>
      <c r="X6579" s="4"/>
      <c r="Y6579" s="4"/>
      <c r="Z6579" s="4"/>
      <c r="AA6579" s="4"/>
      <c r="AB6579" s="8"/>
      <c r="AC6579" s="8"/>
      <c r="AD6579" s="8"/>
      <c r="AE6579" s="8"/>
      <c r="AF6579" s="8"/>
      <c r="AG6579" s="8"/>
      <c r="AH6579" s="8"/>
      <c r="AI6579" s="8"/>
      <c r="AJ6579" s="8"/>
      <c r="AK6579" s="8"/>
      <c r="AL6579" s="8"/>
      <c r="AM6579" s="8"/>
      <c r="AN6579" s="8"/>
      <c r="AO6579" s="8"/>
      <c r="AP6579" s="15"/>
      <c r="AQ6579" s="15"/>
      <c r="AR6579" s="15"/>
      <c r="AS6579" s="15"/>
      <c r="AT6579" s="15"/>
      <c r="AU6579" s="15"/>
      <c r="AV6579" s="15"/>
      <c r="AW6579" s="15"/>
      <c r="AX6579" s="15"/>
      <c r="AY6579" s="15"/>
      <c r="AZ6579" s="10"/>
      <c r="BA6579" s="10"/>
    </row>
    <row r="6580" spans="1:53" ht="15" customHeight="1" x14ac:dyDescent="0.2">
      <c r="A6580" s="1"/>
      <c r="B6580" s="1"/>
      <c r="C6580" s="43"/>
      <c r="D6580" s="14"/>
      <c r="E6580" s="14"/>
      <c r="F6580" s="14"/>
      <c r="G6580" s="14"/>
      <c r="H6580" s="14"/>
      <c r="I6580" s="14"/>
      <c r="J6580" s="14"/>
      <c r="K6580" s="14"/>
      <c r="L6580" s="14"/>
      <c r="M6580" s="14"/>
      <c r="N6580" s="14"/>
      <c r="O6580" s="14"/>
      <c r="P6580" s="14"/>
      <c r="Q6580" s="14"/>
      <c r="R6580" s="4"/>
      <c r="S6580" s="4"/>
      <c r="T6580" s="4"/>
      <c r="U6580" s="4"/>
      <c r="V6580" s="4"/>
      <c r="W6580" s="4"/>
      <c r="X6580" s="4"/>
      <c r="Y6580" s="4"/>
      <c r="Z6580" s="4"/>
      <c r="AA6580" s="4"/>
      <c r="AB6580" s="8"/>
      <c r="AC6580" s="8"/>
      <c r="AD6580" s="8"/>
      <c r="AE6580" s="8"/>
      <c r="AF6580" s="8"/>
      <c r="AG6580" s="8"/>
      <c r="AH6580" s="8"/>
      <c r="AI6580" s="8"/>
      <c r="AJ6580" s="8"/>
      <c r="AK6580" s="8"/>
      <c r="AL6580" s="8"/>
      <c r="AM6580" s="8"/>
      <c r="AN6580" s="8"/>
      <c r="AO6580" s="8"/>
      <c r="AP6580" s="15"/>
      <c r="AQ6580" s="15"/>
      <c r="AR6580" s="15"/>
      <c r="AS6580" s="15"/>
      <c r="AT6580" s="15"/>
      <c r="AU6580" s="15"/>
      <c r="AV6580" s="15"/>
      <c r="AW6580" s="15"/>
      <c r="AX6580" s="15"/>
      <c r="AY6580" s="15"/>
      <c r="AZ6580" s="10"/>
      <c r="BA6580" s="10"/>
    </row>
    <row r="6581" spans="1:53" ht="15" customHeight="1" x14ac:dyDescent="0.2">
      <c r="A6581" s="1">
        <f>SUM(A6536:A6580)</f>
        <v>46400</v>
      </c>
      <c r="B6581" s="1"/>
      <c r="D6581" s="14"/>
      <c r="E6581" s="14"/>
      <c r="F6581" s="14"/>
      <c r="G6581" s="14"/>
      <c r="H6581" s="14"/>
      <c r="I6581" s="14"/>
      <c r="J6581" s="14"/>
      <c r="K6581" s="14"/>
      <c r="L6581" s="14"/>
      <c r="M6581" s="14"/>
      <c r="N6581" s="14"/>
      <c r="O6581" s="14"/>
      <c r="P6581" s="14"/>
      <c r="Q6581" s="14"/>
      <c r="R6581" s="4"/>
      <c r="S6581" s="4"/>
      <c r="T6581" s="4"/>
      <c r="U6581" s="4"/>
      <c r="V6581" s="4"/>
      <c r="W6581" s="4"/>
      <c r="X6581" s="4"/>
      <c r="Y6581" s="4"/>
      <c r="Z6581" s="4"/>
      <c r="AA6581" s="4"/>
      <c r="AB6581" s="8"/>
      <c r="AC6581" s="8"/>
      <c r="AD6581" s="8"/>
      <c r="AE6581" s="8"/>
      <c r="AF6581" s="8"/>
      <c r="AG6581" s="8"/>
      <c r="AH6581" s="8"/>
      <c r="AI6581" s="8"/>
      <c r="AJ6581" s="8"/>
      <c r="AK6581" s="8"/>
      <c r="AL6581" s="8"/>
      <c r="AM6581" s="8"/>
      <c r="AN6581" s="8"/>
      <c r="AO6581" s="8"/>
      <c r="AP6581" s="15"/>
      <c r="AQ6581" s="15"/>
      <c r="AR6581" s="15"/>
      <c r="AS6581" s="15"/>
      <c r="AT6581" s="15"/>
      <c r="AU6581" s="15"/>
      <c r="AV6581" s="15"/>
      <c r="AW6581" s="15"/>
      <c r="AX6581" s="15"/>
      <c r="AY6581" s="15"/>
      <c r="AZ6581" s="10"/>
      <c r="BA6581" s="10"/>
    </row>
    <row r="6582" spans="1:53" ht="15" customHeight="1" x14ac:dyDescent="0.2">
      <c r="A6582" s="33"/>
      <c r="B6582" s="33"/>
      <c r="C6582" s="33"/>
      <c r="D6582" s="33">
        <f t="shared" ref="D6582:AY6582" si="1346">SUM(D6534:D6581)</f>
        <v>15</v>
      </c>
      <c r="E6582" s="33">
        <f t="shared" si="1346"/>
        <v>29</v>
      </c>
      <c r="F6582" s="33">
        <f t="shared" si="1346"/>
        <v>5</v>
      </c>
      <c r="G6582" s="33">
        <f t="shared" si="1346"/>
        <v>0</v>
      </c>
      <c r="H6582" s="33">
        <f t="shared" si="1346"/>
        <v>3</v>
      </c>
      <c r="I6582" s="33">
        <f t="shared" si="1346"/>
        <v>0</v>
      </c>
      <c r="J6582" s="33">
        <f t="shared" si="1346"/>
        <v>0</v>
      </c>
      <c r="K6582" s="33">
        <f t="shared" si="1346"/>
        <v>4</v>
      </c>
      <c r="L6582" s="33">
        <f t="shared" si="1346"/>
        <v>6</v>
      </c>
      <c r="M6582" s="33">
        <f t="shared" si="1346"/>
        <v>0</v>
      </c>
      <c r="N6582" s="33">
        <f t="shared" si="1346"/>
        <v>0</v>
      </c>
      <c r="O6582" s="33">
        <f t="shared" si="1346"/>
        <v>0</v>
      </c>
      <c r="P6582" s="33">
        <f t="shared" si="1346"/>
        <v>0</v>
      </c>
      <c r="Q6582" s="33">
        <f t="shared" si="1346"/>
        <v>0</v>
      </c>
      <c r="R6582" s="33">
        <f t="shared" si="1346"/>
        <v>0</v>
      </c>
      <c r="S6582" s="33">
        <f t="shared" si="1346"/>
        <v>0</v>
      </c>
      <c r="T6582" s="33">
        <f t="shared" si="1346"/>
        <v>1</v>
      </c>
      <c r="U6582" s="33">
        <f t="shared" si="1346"/>
        <v>1</v>
      </c>
      <c r="V6582" s="33">
        <f t="shared" si="1346"/>
        <v>0</v>
      </c>
      <c r="W6582" s="33">
        <f t="shared" si="1346"/>
        <v>0</v>
      </c>
      <c r="X6582" s="33">
        <f t="shared" si="1346"/>
        <v>0</v>
      </c>
      <c r="Y6582" s="33">
        <f t="shared" si="1346"/>
        <v>0</v>
      </c>
      <c r="Z6582" s="33">
        <f t="shared" si="1346"/>
        <v>0</v>
      </c>
      <c r="AA6582" s="33">
        <f t="shared" si="1346"/>
        <v>0</v>
      </c>
      <c r="AB6582" s="33">
        <f t="shared" si="1346"/>
        <v>28</v>
      </c>
      <c r="AC6582" s="33">
        <f t="shared" si="1346"/>
        <v>0</v>
      </c>
      <c r="AD6582" s="33">
        <f t="shared" si="1346"/>
        <v>0</v>
      </c>
      <c r="AE6582" s="33">
        <f t="shared" si="1346"/>
        <v>0</v>
      </c>
      <c r="AF6582" s="33">
        <f t="shared" si="1346"/>
        <v>1</v>
      </c>
      <c r="AG6582" s="33">
        <f t="shared" si="1346"/>
        <v>3</v>
      </c>
      <c r="AH6582" s="33">
        <f t="shared" si="1346"/>
        <v>4</v>
      </c>
      <c r="AI6582" s="33">
        <f t="shared" si="1346"/>
        <v>0</v>
      </c>
      <c r="AJ6582" s="33">
        <f t="shared" si="1346"/>
        <v>3</v>
      </c>
      <c r="AK6582" s="33">
        <f t="shared" si="1346"/>
        <v>1</v>
      </c>
      <c r="AL6582" s="33">
        <f t="shared" si="1346"/>
        <v>2</v>
      </c>
      <c r="AM6582" s="33">
        <f t="shared" si="1346"/>
        <v>0</v>
      </c>
      <c r="AN6582" s="33">
        <f t="shared" si="1346"/>
        <v>0</v>
      </c>
      <c r="AO6582" s="33">
        <f t="shared" si="1346"/>
        <v>2</v>
      </c>
      <c r="AP6582" s="33">
        <f t="shared" si="1346"/>
        <v>0</v>
      </c>
      <c r="AQ6582" s="33">
        <f t="shared" si="1346"/>
        <v>0</v>
      </c>
      <c r="AR6582" s="33">
        <f t="shared" si="1346"/>
        <v>0</v>
      </c>
      <c r="AS6582" s="33">
        <f t="shared" si="1346"/>
        <v>0</v>
      </c>
      <c r="AT6582" s="33">
        <f t="shared" si="1346"/>
        <v>0</v>
      </c>
      <c r="AU6582" s="33">
        <f t="shared" si="1346"/>
        <v>0</v>
      </c>
      <c r="AV6582" s="33">
        <f t="shared" si="1346"/>
        <v>0</v>
      </c>
      <c r="AW6582" s="33">
        <f t="shared" si="1346"/>
        <v>0</v>
      </c>
      <c r="AX6582" s="33">
        <f t="shared" si="1346"/>
        <v>0</v>
      </c>
      <c r="AY6582" s="33">
        <f t="shared" si="1346"/>
        <v>0</v>
      </c>
      <c r="AZ6582" s="10"/>
      <c r="BA6582" s="10"/>
    </row>
    <row r="6583" spans="1:53" ht="15" customHeight="1" x14ac:dyDescent="0.2">
      <c r="A6583" s="44"/>
      <c r="B6583" s="44"/>
      <c r="C6583" s="44"/>
      <c r="D6583" s="44"/>
      <c r="E6583" s="44"/>
      <c r="F6583" s="44"/>
      <c r="G6583" s="44"/>
      <c r="H6583" s="44"/>
      <c r="I6583" s="44"/>
      <c r="J6583" s="44"/>
      <c r="K6583" s="44"/>
      <c r="L6583" s="44"/>
      <c r="M6583" s="44"/>
      <c r="N6583" s="44"/>
      <c r="O6583" s="44"/>
      <c r="P6583" s="44"/>
      <c r="Q6583" s="44"/>
      <c r="R6583" s="44"/>
      <c r="S6583" s="44"/>
      <c r="T6583" s="44"/>
      <c r="U6583" s="44"/>
      <c r="V6583" s="44"/>
      <c r="W6583" s="44"/>
      <c r="X6583" s="44"/>
    </row>
    <row r="6584" spans="1:53" ht="15" customHeight="1" x14ac:dyDescent="0.2">
      <c r="A6584" s="44"/>
      <c r="B6584" s="44"/>
      <c r="C6584" s="44"/>
      <c r="D6584" s="44"/>
      <c r="E6584" s="44"/>
      <c r="F6584" s="44"/>
      <c r="G6584" s="44"/>
      <c r="H6584" s="44"/>
      <c r="I6584" s="44"/>
      <c r="J6584" s="44"/>
      <c r="K6584" s="44"/>
      <c r="L6584" s="44"/>
      <c r="M6584" s="44"/>
      <c r="N6584" s="44"/>
      <c r="O6584" s="44"/>
      <c r="P6584" s="44"/>
      <c r="Q6584" s="44"/>
      <c r="R6584" s="44"/>
      <c r="S6584" s="44"/>
      <c r="T6584" s="44"/>
      <c r="U6584" s="44"/>
      <c r="V6584" s="44"/>
      <c r="W6584" s="44"/>
      <c r="X6584" s="44"/>
    </row>
    <row r="6585" spans="1:53" ht="15" customHeight="1" x14ac:dyDescent="0.2">
      <c r="A6585" s="44"/>
      <c r="B6585" s="44"/>
      <c r="C6585" s="44"/>
      <c r="D6585" s="44"/>
      <c r="E6585" s="44"/>
      <c r="F6585" s="44"/>
      <c r="G6585" s="44"/>
      <c r="H6585" s="44"/>
      <c r="I6585" s="44"/>
      <c r="J6585" s="44"/>
      <c r="K6585" s="44"/>
      <c r="L6585" s="44"/>
      <c r="M6585" s="44"/>
      <c r="N6585" s="44"/>
      <c r="O6585" s="44"/>
      <c r="P6585" s="44"/>
      <c r="Q6585" s="44"/>
      <c r="R6585" s="44"/>
      <c r="S6585" s="44"/>
      <c r="T6585" s="44"/>
      <c r="U6585" s="44"/>
      <c r="V6585" s="44"/>
      <c r="W6585" s="44"/>
      <c r="X6585" s="44"/>
    </row>
    <row r="6586" spans="1:53" ht="15" customHeight="1" x14ac:dyDescent="0.2">
      <c r="A6586" s="45"/>
      <c r="B6586" s="45"/>
      <c r="C6586" s="45"/>
      <c r="D6586" s="45"/>
      <c r="E6586" s="45"/>
      <c r="F6586" s="45"/>
      <c r="G6586" s="45"/>
      <c r="H6586" s="45"/>
      <c r="I6586" s="44"/>
      <c r="J6586" s="44"/>
      <c r="K6586" s="44"/>
      <c r="L6586" s="44"/>
      <c r="M6586" s="44"/>
      <c r="N6586" s="44"/>
      <c r="O6586" s="44"/>
      <c r="P6586" s="44"/>
      <c r="Q6586" s="44"/>
      <c r="R6586" s="44"/>
      <c r="S6586" s="44"/>
      <c r="T6586" s="44"/>
      <c r="U6586" s="44"/>
      <c r="V6586" s="44"/>
      <c r="W6586" s="44"/>
      <c r="X6586" s="44"/>
    </row>
    <row r="6587" spans="1:53" ht="15" customHeight="1" x14ac:dyDescent="0.2">
      <c r="A6587" s="45"/>
      <c r="B6587" s="45"/>
      <c r="C6587" s="45"/>
      <c r="D6587" s="45"/>
      <c r="E6587" s="45"/>
      <c r="F6587" s="45"/>
      <c r="G6587" s="45"/>
      <c r="H6587" s="45"/>
      <c r="I6587" s="44"/>
      <c r="J6587" s="44"/>
      <c r="K6587" s="44"/>
      <c r="L6587" s="46"/>
      <c r="M6587" s="46"/>
      <c r="N6587" s="46"/>
      <c r="O6587" s="46"/>
      <c r="P6587" s="46"/>
      <c r="Q6587" s="46"/>
      <c r="R6587" s="46"/>
      <c r="S6587" s="46"/>
      <c r="T6587" s="46"/>
      <c r="U6587" s="46"/>
      <c r="V6587" s="46"/>
      <c r="W6587" s="46"/>
      <c r="X6587" s="46"/>
      <c r="Y6587" s="46"/>
      <c r="Z6587" s="46"/>
      <c r="AA6587" s="46"/>
    </row>
    <row r="6588" spans="1:53" ht="15" customHeight="1" x14ac:dyDescent="0.6">
      <c r="A6588" s="45"/>
      <c r="B6588" s="47" t="s">
        <v>88</v>
      </c>
      <c r="C6588" s="48"/>
      <c r="D6588" s="48"/>
      <c r="E6588" s="48"/>
      <c r="F6588" s="48"/>
      <c r="G6588" s="48"/>
      <c r="H6588" s="45"/>
      <c r="I6588" s="44"/>
      <c r="J6588" s="44"/>
      <c r="K6588" s="44"/>
      <c r="L6588" s="46"/>
      <c r="M6588" s="46"/>
      <c r="N6588" s="46"/>
      <c r="O6588" s="46"/>
      <c r="P6588" s="46"/>
      <c r="Q6588" s="46"/>
      <c r="R6588" s="46"/>
      <c r="S6588" s="46"/>
      <c r="T6588" s="46"/>
      <c r="U6588" s="46"/>
      <c r="V6588" s="46"/>
      <c r="W6588" s="46"/>
      <c r="X6588" s="46"/>
      <c r="Y6588" s="46"/>
      <c r="Z6588" s="46"/>
      <c r="AA6588" s="46"/>
    </row>
    <row r="6589" spans="1:53" ht="15" customHeight="1" x14ac:dyDescent="0.2">
      <c r="A6589" s="45"/>
      <c r="B6589" s="49" t="s">
        <v>89</v>
      </c>
      <c r="C6589" s="33" t="s">
        <v>90</v>
      </c>
      <c r="D6589" s="33" t="s">
        <v>91</v>
      </c>
      <c r="E6589" s="33" t="s">
        <v>92</v>
      </c>
      <c r="F6589" s="50"/>
      <c r="G6589" s="50" t="s">
        <v>93</v>
      </c>
      <c r="H6589" s="45"/>
      <c r="I6589" s="44"/>
      <c r="J6589" s="44"/>
      <c r="K6589" s="44"/>
      <c r="L6589" s="46"/>
      <c r="M6589" s="46"/>
      <c r="N6589" s="46"/>
      <c r="O6589" s="46"/>
      <c r="P6589" s="46"/>
      <c r="Q6589" s="46"/>
      <c r="R6589" s="46"/>
      <c r="S6589" s="46"/>
      <c r="T6589" s="46"/>
      <c r="U6589" s="46"/>
      <c r="V6589" s="46"/>
      <c r="W6589" s="46"/>
      <c r="Y6589" s="51" t="s">
        <v>94</v>
      </c>
      <c r="Z6589" s="52"/>
      <c r="AA6589" s="52"/>
    </row>
    <row r="6590" spans="1:53" ht="15" customHeight="1" x14ac:dyDescent="0.2">
      <c r="A6590" s="45"/>
      <c r="B6590" s="53" t="s">
        <v>3</v>
      </c>
      <c r="C6590" s="15">
        <f>D6582</f>
        <v>15</v>
      </c>
      <c r="D6590" s="54">
        <f>S6593*C6590</f>
        <v>11256</v>
      </c>
      <c r="E6590" s="34">
        <f>T6592*C6590</f>
        <v>8040</v>
      </c>
      <c r="F6590" s="45"/>
      <c r="G6590" s="45"/>
      <c r="H6590" s="45"/>
      <c r="I6590" s="44"/>
      <c r="J6590" s="44"/>
      <c r="K6590" s="44"/>
      <c r="L6590" s="46"/>
      <c r="M6590" s="51" t="s">
        <v>95</v>
      </c>
      <c r="N6590" s="52"/>
      <c r="O6590" s="52"/>
      <c r="P6590" s="52"/>
      <c r="Q6590" s="52"/>
      <c r="R6590" s="51" t="s">
        <v>96</v>
      </c>
      <c r="S6590" s="52"/>
      <c r="T6590" s="46"/>
      <c r="U6590" s="51" t="s">
        <v>97</v>
      </c>
      <c r="V6590" s="52"/>
      <c r="W6590" s="46"/>
      <c r="Y6590" s="6" t="s">
        <v>98</v>
      </c>
      <c r="Z6590" s="55"/>
      <c r="AA6590" s="56"/>
    </row>
    <row r="6591" spans="1:53" ht="15" customHeight="1" x14ac:dyDescent="0.2">
      <c r="A6591" s="45"/>
      <c r="B6591" s="53" t="s">
        <v>99</v>
      </c>
      <c r="C6591" s="15">
        <f>E6582</f>
        <v>29</v>
      </c>
      <c r="D6591" s="54">
        <f>S6592*C6591</f>
        <v>21761.599999999999</v>
      </c>
      <c r="E6591" s="34">
        <f>T6593*C6591</f>
        <v>15544</v>
      </c>
      <c r="F6591" s="45"/>
      <c r="G6591" s="45"/>
      <c r="H6591" s="45"/>
      <c r="I6591" s="44"/>
      <c r="J6591" s="44"/>
      <c r="K6591" s="44"/>
      <c r="L6591" s="46"/>
      <c r="M6591" s="6" t="s">
        <v>100</v>
      </c>
      <c r="N6591" s="52"/>
      <c r="O6591" s="52"/>
      <c r="P6591" s="52"/>
      <c r="Q6591" s="52"/>
      <c r="R6591" s="6"/>
      <c r="S6591" s="55" t="s">
        <v>101</v>
      </c>
      <c r="T6591" s="295"/>
      <c r="U6591" s="57" t="s">
        <v>102</v>
      </c>
      <c r="V6591" s="58">
        <f t="shared" ref="V6591:V6602" si="1347">W6591*1.303</f>
        <v>9772.5</v>
      </c>
      <c r="W6591" s="59">
        <v>7500</v>
      </c>
      <c r="Y6591" s="60" t="s">
        <v>31</v>
      </c>
      <c r="Z6591" s="55">
        <f>AA6591*1.318</f>
        <v>6853.6</v>
      </c>
      <c r="AA6591" s="56">
        <v>5200</v>
      </c>
    </row>
    <row r="6592" spans="1:53" ht="15" customHeight="1" x14ac:dyDescent="0.2">
      <c r="A6592" s="45"/>
      <c r="B6592" s="53" t="s">
        <v>103</v>
      </c>
      <c r="C6592" s="15">
        <f>F6582</f>
        <v>5</v>
      </c>
      <c r="D6592" s="54">
        <f>S6595*C6592</f>
        <v>5302.5</v>
      </c>
      <c r="E6592" s="34">
        <f>T6594*C6592</f>
        <v>3535</v>
      </c>
      <c r="F6592" s="45"/>
      <c r="G6592" s="45"/>
      <c r="H6592" s="61"/>
      <c r="I6592" s="44"/>
      <c r="J6592" s="44"/>
      <c r="K6592" s="44"/>
      <c r="L6592" s="46"/>
      <c r="M6592" s="6"/>
      <c r="N6592" s="52"/>
      <c r="O6592" s="52"/>
      <c r="P6592" s="52"/>
      <c r="Q6592" s="52"/>
      <c r="R6592" s="6" t="s">
        <v>104</v>
      </c>
      <c r="S6592" s="55">
        <f>T6592*1.4</f>
        <v>750.4</v>
      </c>
      <c r="T6592" s="295">
        <v>536</v>
      </c>
      <c r="U6592" s="57" t="s">
        <v>105</v>
      </c>
      <c r="V6592" s="58">
        <f t="shared" si="1347"/>
        <v>9772.5</v>
      </c>
      <c r="W6592" s="62">
        <v>7500</v>
      </c>
      <c r="Y6592" s="6" t="s">
        <v>33</v>
      </c>
      <c r="Z6592" s="55">
        <f t="shared" ref="Z6592:Z6593" si="1348">AA6592*1.318</f>
        <v>6853.6</v>
      </c>
      <c r="AA6592" s="56">
        <v>5200</v>
      </c>
    </row>
    <row r="6593" spans="1:27" ht="15" customHeight="1" x14ac:dyDescent="0.2">
      <c r="A6593" s="45"/>
      <c r="B6593" s="53" t="s">
        <v>106</v>
      </c>
      <c r="C6593" s="15">
        <f>G6582</f>
        <v>0</v>
      </c>
      <c r="D6593" s="54">
        <f>S6595*C6593</f>
        <v>0</v>
      </c>
      <c r="E6593" s="34">
        <f>T6595*C6593</f>
        <v>0</v>
      </c>
      <c r="F6593" s="45"/>
      <c r="G6593" s="45"/>
      <c r="H6593" s="45"/>
      <c r="I6593" s="44"/>
      <c r="J6593" s="44"/>
      <c r="K6593" s="44"/>
      <c r="L6593" s="46"/>
      <c r="M6593" s="6" t="s">
        <v>107</v>
      </c>
      <c r="N6593" s="52"/>
      <c r="O6593" s="52"/>
      <c r="P6593" s="52"/>
      <c r="Q6593" s="52"/>
      <c r="R6593" s="6" t="s">
        <v>108</v>
      </c>
      <c r="S6593" s="55">
        <f>T6593*1.4</f>
        <v>750.4</v>
      </c>
      <c r="T6593" s="295">
        <v>536</v>
      </c>
      <c r="U6593" s="6" t="s">
        <v>109</v>
      </c>
      <c r="V6593" s="58">
        <f t="shared" si="1347"/>
        <v>4560.5</v>
      </c>
      <c r="W6593" s="59">
        <v>3500</v>
      </c>
      <c r="Y6593" s="6" t="s">
        <v>32</v>
      </c>
      <c r="Z6593" s="55">
        <f t="shared" si="1348"/>
        <v>6853.6</v>
      </c>
      <c r="AA6593" s="56">
        <v>5200</v>
      </c>
    </row>
    <row r="6594" spans="1:27" ht="15" customHeight="1" x14ac:dyDescent="0.2">
      <c r="A6594" s="45"/>
      <c r="B6594" s="53" t="s">
        <v>7</v>
      </c>
      <c r="C6594" s="15">
        <f>H6582</f>
        <v>3</v>
      </c>
      <c r="D6594" s="54">
        <f>S6597*C6594</f>
        <v>4206.6000000000004</v>
      </c>
      <c r="E6594" s="34">
        <f>T6597*C6594</f>
        <v>2952</v>
      </c>
      <c r="F6594" s="45"/>
      <c r="G6594" s="45"/>
      <c r="H6594" s="45"/>
      <c r="I6594" s="44"/>
      <c r="J6594" s="44"/>
      <c r="K6594" s="44"/>
      <c r="L6594" s="46"/>
      <c r="M6594" s="6" t="s">
        <v>110</v>
      </c>
      <c r="N6594" s="55">
        <f>P6594*1.42</f>
        <v>1917</v>
      </c>
      <c r="O6594" s="52"/>
      <c r="P6594" s="63">
        <v>1350</v>
      </c>
      <c r="Q6594" s="52"/>
      <c r="R6594" s="6" t="s">
        <v>111</v>
      </c>
      <c r="S6594" s="55">
        <f>T6594*1.5</f>
        <v>1060.5</v>
      </c>
      <c r="T6594" s="295">
        <v>707</v>
      </c>
      <c r="U6594" s="57" t="s">
        <v>112</v>
      </c>
      <c r="V6594" s="58">
        <f t="shared" si="1347"/>
        <v>2410.5499999999997</v>
      </c>
      <c r="W6594" s="62">
        <v>1850</v>
      </c>
      <c r="Y6594" s="6" t="s">
        <v>42</v>
      </c>
      <c r="Z6594" s="55">
        <f t="shared" ref="Z6594:Z6599" si="1349">AA6594*1.32</f>
        <v>7260</v>
      </c>
      <c r="AA6594" s="56">
        <v>5500</v>
      </c>
    </row>
    <row r="6595" spans="1:27" ht="15" customHeight="1" x14ac:dyDescent="0.2">
      <c r="A6595" s="45"/>
      <c r="B6595" s="53" t="s">
        <v>8</v>
      </c>
      <c r="C6595" s="15">
        <f>I6582</f>
        <v>0</v>
      </c>
      <c r="D6595" s="54">
        <f>S6596*C6595</f>
        <v>0</v>
      </c>
      <c r="E6595" s="34">
        <f>T6596*C6595</f>
        <v>0</v>
      </c>
      <c r="F6595" s="45"/>
      <c r="G6595" s="45"/>
      <c r="H6595" s="45"/>
      <c r="I6595" s="44"/>
      <c r="J6595" s="44"/>
      <c r="K6595" s="44"/>
      <c r="L6595" s="46"/>
      <c r="M6595" s="6" t="s">
        <v>27</v>
      </c>
      <c r="N6595" s="55">
        <f>P6595*1.411</f>
        <v>1763.75</v>
      </c>
      <c r="O6595" s="52"/>
      <c r="P6595" s="64">
        <v>1250</v>
      </c>
      <c r="Q6595" s="65"/>
      <c r="R6595" s="6" t="s">
        <v>113</v>
      </c>
      <c r="S6595" s="55">
        <f>T6595*1.5</f>
        <v>1060.5</v>
      </c>
      <c r="T6595" s="295">
        <v>707</v>
      </c>
      <c r="U6595" s="57" t="s">
        <v>114</v>
      </c>
      <c r="V6595" s="58">
        <f t="shared" si="1347"/>
        <v>1209.184</v>
      </c>
      <c r="W6595" s="59">
        <v>928</v>
      </c>
      <c r="Y6595" s="6" t="s">
        <v>115</v>
      </c>
      <c r="Z6595" s="55">
        <f t="shared" si="1349"/>
        <v>7260</v>
      </c>
      <c r="AA6595" s="56">
        <v>5500</v>
      </c>
    </row>
    <row r="6596" spans="1:27" ht="15" customHeight="1" x14ac:dyDescent="0.2">
      <c r="A6596" s="45"/>
      <c r="B6596" s="53" t="s">
        <v>116</v>
      </c>
      <c r="C6596" s="15">
        <f>J6582</f>
        <v>0</v>
      </c>
      <c r="D6596" s="54">
        <f t="shared" ref="D6596:D6597" si="1350">S6601*C6596</f>
        <v>0</v>
      </c>
      <c r="E6596" s="34">
        <f t="shared" ref="E6596" si="1351">D6659*C6596</f>
        <v>0</v>
      </c>
      <c r="F6596" s="45"/>
      <c r="G6596" s="45"/>
      <c r="H6596" s="45"/>
      <c r="I6596" s="44"/>
      <c r="J6596" s="44"/>
      <c r="K6596" s="44"/>
      <c r="L6596" s="46"/>
      <c r="M6596" s="6" t="s">
        <v>28</v>
      </c>
      <c r="N6596" s="55">
        <f t="shared" ref="N6596:N6600" si="1352">P6596*1.4</f>
        <v>1330</v>
      </c>
      <c r="O6596" s="52"/>
      <c r="P6596" s="64">
        <v>950</v>
      </c>
      <c r="Q6596" s="65"/>
      <c r="R6596" s="6" t="s">
        <v>117</v>
      </c>
      <c r="S6596" s="55">
        <f>T6596*1.3</f>
        <v>1921.4</v>
      </c>
      <c r="T6596" s="296">
        <v>1478</v>
      </c>
      <c r="U6596" s="66" t="s">
        <v>118</v>
      </c>
      <c r="V6596" s="58">
        <f t="shared" si="1347"/>
        <v>1395.5129999999999</v>
      </c>
      <c r="W6596" s="62">
        <v>1071</v>
      </c>
      <c r="Y6596" s="6" t="s">
        <v>119</v>
      </c>
      <c r="Z6596" s="55">
        <f>AA6596*1.318</f>
        <v>6853.6</v>
      </c>
      <c r="AA6596" s="56">
        <v>5200</v>
      </c>
    </row>
    <row r="6597" spans="1:27" ht="15" customHeight="1" x14ac:dyDescent="0.2">
      <c r="A6597" s="45"/>
      <c r="B6597" s="53" t="s">
        <v>10</v>
      </c>
      <c r="C6597" s="15">
        <f>K6582</f>
        <v>4</v>
      </c>
      <c r="D6597" s="54">
        <f t="shared" si="1350"/>
        <v>15811.199999999999</v>
      </c>
      <c r="E6597" s="34">
        <f>T6602*C6597</f>
        <v>10980</v>
      </c>
      <c r="F6597" s="45"/>
      <c r="G6597" s="45"/>
      <c r="H6597" s="45"/>
      <c r="I6597" s="44"/>
      <c r="J6597" s="44"/>
      <c r="K6597" s="44"/>
      <c r="L6597" s="46"/>
      <c r="M6597" s="6" t="s">
        <v>120</v>
      </c>
      <c r="N6597" s="55">
        <f t="shared" si="1352"/>
        <v>1889.9999999999998</v>
      </c>
      <c r="O6597" s="52"/>
      <c r="P6597" s="67">
        <v>1350</v>
      </c>
      <c r="Q6597" s="65"/>
      <c r="R6597" s="6" t="s">
        <v>121</v>
      </c>
      <c r="S6597" s="55">
        <f>T6597*1.425</f>
        <v>1402.2</v>
      </c>
      <c r="T6597" s="295">
        <v>984</v>
      </c>
      <c r="U6597" s="6" t="s">
        <v>122</v>
      </c>
      <c r="V6597" s="58">
        <f t="shared" si="1347"/>
        <v>8404.35</v>
      </c>
      <c r="W6597" s="59">
        <v>6450</v>
      </c>
      <c r="Y6597" s="6" t="s">
        <v>123</v>
      </c>
      <c r="Z6597" s="55">
        <f t="shared" si="1349"/>
        <v>10560</v>
      </c>
      <c r="AA6597" s="56">
        <v>8000</v>
      </c>
    </row>
    <row r="6598" spans="1:27" ht="15" customHeight="1" thickBot="1" x14ac:dyDescent="0.25">
      <c r="A6598" s="45"/>
      <c r="B6598" s="53" t="s">
        <v>124</v>
      </c>
      <c r="C6598" s="15">
        <f>L6582</f>
        <v>6</v>
      </c>
      <c r="D6598" s="54">
        <f>S6598*C6598</f>
        <v>7244.52</v>
      </c>
      <c r="E6598" s="34">
        <f>T6598*C6598</f>
        <v>4962</v>
      </c>
      <c r="F6598" s="68" t="s">
        <v>92</v>
      </c>
      <c r="G6598" s="69"/>
      <c r="H6598" s="45"/>
      <c r="I6598" s="44"/>
      <c r="J6598" s="44"/>
      <c r="K6598" s="44"/>
      <c r="L6598" s="46"/>
      <c r="M6598" s="6" t="s">
        <v>125</v>
      </c>
      <c r="N6598" s="55">
        <f t="shared" si="1352"/>
        <v>1889.9999999999998</v>
      </c>
      <c r="O6598" s="52"/>
      <c r="P6598" s="67">
        <v>1350</v>
      </c>
      <c r="Q6598" s="65"/>
      <c r="R6598" s="6" t="s">
        <v>126</v>
      </c>
      <c r="S6598" s="55">
        <f>T6598*1.46</f>
        <v>1207.42</v>
      </c>
      <c r="T6598" s="295">
        <v>827</v>
      </c>
      <c r="U6598" s="6" t="s">
        <v>127</v>
      </c>
      <c r="V6598" s="58">
        <f t="shared" si="1347"/>
        <v>0</v>
      </c>
      <c r="W6598" s="70"/>
      <c r="Y6598" s="6" t="s">
        <v>128</v>
      </c>
      <c r="Z6598" s="55">
        <f t="shared" si="1349"/>
        <v>10560</v>
      </c>
      <c r="AA6598" s="56">
        <v>8000</v>
      </c>
    </row>
    <row r="6599" spans="1:27" ht="15" customHeight="1" thickTop="1" x14ac:dyDescent="0.2">
      <c r="A6599" s="45"/>
      <c r="B6599" s="53" t="s">
        <v>129</v>
      </c>
      <c r="C6599" s="15">
        <f>M6582</f>
        <v>0</v>
      </c>
      <c r="D6599" s="54">
        <f t="shared" ref="D6599:D6600" si="1353">S6603*C6599</f>
        <v>0</v>
      </c>
      <c r="E6599" s="34">
        <f t="shared" ref="E6599:E6600" si="1354">D6661*C6599</f>
        <v>0</v>
      </c>
      <c r="F6599" s="68" t="s">
        <v>130</v>
      </c>
      <c r="G6599" s="71">
        <f>D6643*0.33</f>
        <v>74133.978600000002</v>
      </c>
      <c r="H6599" s="45"/>
      <c r="I6599" s="44"/>
      <c r="J6599" s="44"/>
      <c r="K6599" s="44"/>
      <c r="L6599" s="46"/>
      <c r="M6599" s="6" t="s">
        <v>131</v>
      </c>
      <c r="N6599" s="55">
        <f t="shared" si="1352"/>
        <v>700</v>
      </c>
      <c r="O6599" s="52"/>
      <c r="P6599" s="67">
        <v>500</v>
      </c>
      <c r="Q6599" s="65"/>
      <c r="R6599" s="6"/>
      <c r="S6599" s="55"/>
      <c r="T6599" s="297"/>
      <c r="U6599" s="57" t="s">
        <v>132</v>
      </c>
      <c r="V6599" s="58">
        <f t="shared" si="1347"/>
        <v>9218.7250000000004</v>
      </c>
      <c r="W6599" s="70">
        <v>7075</v>
      </c>
      <c r="Y6599" s="6" t="s">
        <v>133</v>
      </c>
      <c r="Z6599" s="55">
        <f t="shared" si="1349"/>
        <v>7260</v>
      </c>
      <c r="AA6599" s="56">
        <v>5500</v>
      </c>
    </row>
    <row r="6600" spans="1:27" ht="15" customHeight="1" x14ac:dyDescent="0.2">
      <c r="A6600" s="45"/>
      <c r="B6600" s="53" t="s">
        <v>134</v>
      </c>
      <c r="C6600" s="15">
        <f>N6582</f>
        <v>0</v>
      </c>
      <c r="D6600" s="54">
        <f t="shared" si="1353"/>
        <v>0</v>
      </c>
      <c r="E6600" s="34">
        <f t="shared" si="1354"/>
        <v>0</v>
      </c>
      <c r="F6600" s="68" t="s">
        <v>135</v>
      </c>
      <c r="G6600" s="72">
        <f>D6643-F6643</f>
        <v>224648.41999999998</v>
      </c>
      <c r="H6600" s="45"/>
      <c r="I6600" s="44"/>
      <c r="J6600" s="44"/>
      <c r="K6600" s="44"/>
      <c r="L6600" s="46"/>
      <c r="M6600" s="6" t="s">
        <v>136</v>
      </c>
      <c r="N6600" s="55">
        <f t="shared" si="1352"/>
        <v>1400</v>
      </c>
      <c r="O6600" s="52"/>
      <c r="P6600" s="67">
        <v>1000</v>
      </c>
      <c r="Q6600" s="65"/>
      <c r="R6600" s="6"/>
      <c r="S6600" s="55"/>
      <c r="T6600" s="297"/>
      <c r="U6600" s="57" t="s">
        <v>137</v>
      </c>
      <c r="V6600" s="58">
        <f t="shared" si="1347"/>
        <v>7166.5</v>
      </c>
      <c r="W6600" s="73">
        <v>5500</v>
      </c>
      <c r="Y6600" s="6" t="s">
        <v>39</v>
      </c>
      <c r="Z6600" s="55">
        <f>AA6600*1.321</f>
        <v>8454.4</v>
      </c>
      <c r="AA6600" s="56">
        <v>6400</v>
      </c>
    </row>
    <row r="6601" spans="1:27" ht="15" customHeight="1" x14ac:dyDescent="0.35">
      <c r="A6601" s="45"/>
      <c r="B6601" s="53" t="s">
        <v>138</v>
      </c>
      <c r="C6601" s="15">
        <f>P6582</f>
        <v>0</v>
      </c>
      <c r="D6601" s="54">
        <f>S6606*C6601</f>
        <v>0</v>
      </c>
      <c r="E6601" s="34">
        <f>D6664*C6601</f>
        <v>0</v>
      </c>
      <c r="F6601" s="68" t="s">
        <v>139</v>
      </c>
      <c r="G6601" s="74">
        <f>D6643-E6643</f>
        <v>67985.419999999984</v>
      </c>
      <c r="H6601" s="45"/>
      <c r="I6601" s="44"/>
      <c r="J6601" s="44"/>
      <c r="K6601" s="44"/>
      <c r="L6601" s="46"/>
      <c r="M6601" s="6" t="s">
        <v>140</v>
      </c>
      <c r="N6601" s="55"/>
      <c r="O6601" s="52"/>
      <c r="P6601" s="67"/>
      <c r="Q6601" s="65"/>
      <c r="R6601" s="6" t="s">
        <v>141</v>
      </c>
      <c r="S6601" s="55">
        <v>1850.8</v>
      </c>
      <c r="T6601" s="295">
        <v>1322</v>
      </c>
      <c r="U6601" s="57" t="s">
        <v>142</v>
      </c>
      <c r="V6601" s="58">
        <f t="shared" si="1347"/>
        <v>9218.7250000000004</v>
      </c>
      <c r="W6601" s="73">
        <v>7075</v>
      </c>
      <c r="Y6601" s="6" t="s">
        <v>143</v>
      </c>
      <c r="Z6601" s="55">
        <f>AA6601*1.32</f>
        <v>3564</v>
      </c>
      <c r="AA6601" s="56">
        <v>2700</v>
      </c>
    </row>
    <row r="6602" spans="1:27" ht="15" customHeight="1" x14ac:dyDescent="0.2">
      <c r="A6602" s="45"/>
      <c r="B6602" s="53" t="s">
        <v>14</v>
      </c>
      <c r="C6602" s="15">
        <f>O6582</f>
        <v>0</v>
      </c>
      <c r="D6602" s="54">
        <f>S6605*C6602</f>
        <v>0</v>
      </c>
      <c r="E6602" s="34">
        <f>D6663*C6602</f>
        <v>0</v>
      </c>
      <c r="F6602" s="61"/>
      <c r="G6602" s="61"/>
      <c r="H6602" s="45"/>
      <c r="I6602" s="44"/>
      <c r="J6602" s="44"/>
      <c r="K6602" s="44"/>
      <c r="L6602" s="46"/>
      <c r="M6602" s="6"/>
      <c r="N6602" s="55"/>
      <c r="O6602" s="52"/>
      <c r="P6602" s="67"/>
      <c r="Q6602" s="65"/>
      <c r="R6602" s="6" t="s">
        <v>144</v>
      </c>
      <c r="S6602" s="55">
        <f>T6602*1.44</f>
        <v>3952.7999999999997</v>
      </c>
      <c r="T6602" s="295">
        <v>2745</v>
      </c>
      <c r="U6602" s="57" t="s">
        <v>145</v>
      </c>
      <c r="V6602" s="58">
        <f t="shared" si="1347"/>
        <v>9218.7250000000004</v>
      </c>
      <c r="W6602" s="73">
        <v>7075</v>
      </c>
      <c r="AA6602" s="46"/>
    </row>
    <row r="6603" spans="1:27" ht="15" customHeight="1" x14ac:dyDescent="0.2">
      <c r="A6603" s="45"/>
      <c r="B6603" s="53" t="s">
        <v>16</v>
      </c>
      <c r="C6603" s="15">
        <f>Q6582</f>
        <v>0</v>
      </c>
      <c r="D6603" s="54">
        <f>S6608*C6603</f>
        <v>0</v>
      </c>
      <c r="E6603" s="34"/>
      <c r="F6603" s="61"/>
      <c r="G6603" s="61"/>
      <c r="H6603" s="45"/>
      <c r="I6603" s="44"/>
      <c r="J6603" s="44"/>
      <c r="K6603" s="44"/>
      <c r="L6603" s="46"/>
      <c r="M6603" s="6" t="s">
        <v>146</v>
      </c>
      <c r="N6603" s="55">
        <f>P6603*1.46</f>
        <v>7592</v>
      </c>
      <c r="O6603" s="52"/>
      <c r="P6603" s="67">
        <v>5200</v>
      </c>
      <c r="Q6603" s="65"/>
      <c r="R6603" s="6" t="s">
        <v>147</v>
      </c>
      <c r="S6603" s="55">
        <v>6101.2</v>
      </c>
      <c r="T6603" s="295">
        <v>4380</v>
      </c>
      <c r="U6603" s="46"/>
      <c r="V6603" s="46"/>
      <c r="W6603" s="46"/>
      <c r="X6603" s="46"/>
      <c r="Y6603" s="46"/>
      <c r="Z6603" s="46"/>
    </row>
    <row r="6604" spans="1:27" ht="15" customHeight="1" x14ac:dyDescent="0.2">
      <c r="A6604" s="45"/>
      <c r="B6604" s="320" t="s">
        <v>148</v>
      </c>
      <c r="C6604" s="33"/>
      <c r="D6604" s="75">
        <f t="shared" ref="D6604:E6604" si="1355">SUM(D6590:D6603)</f>
        <v>65582.42</v>
      </c>
      <c r="E6604" s="75">
        <f t="shared" si="1355"/>
        <v>46013</v>
      </c>
      <c r="F6604" s="75"/>
      <c r="G6604" s="33"/>
      <c r="H6604" s="45"/>
      <c r="I6604" s="44"/>
      <c r="J6604" s="44"/>
      <c r="K6604" s="44"/>
      <c r="L6604" s="46"/>
      <c r="M6604" s="6" t="s">
        <v>149</v>
      </c>
      <c r="N6604" s="55">
        <f t="shared" ref="N6604" si="1356">P6604*1.4</f>
        <v>3360</v>
      </c>
      <c r="O6604" s="52"/>
      <c r="P6604" s="67">
        <v>2400</v>
      </c>
      <c r="Q6604" s="65"/>
      <c r="R6604" s="6" t="s">
        <v>150</v>
      </c>
      <c r="S6604" s="55">
        <f>T6604*1.444</f>
        <v>7797.5999999999995</v>
      </c>
      <c r="T6604" s="295">
        <v>5400</v>
      </c>
      <c r="U6604" s="46"/>
      <c r="V6604" s="46"/>
      <c r="W6604" s="46"/>
      <c r="X6604" s="46"/>
      <c r="Y6604" s="46"/>
      <c r="Z6604" s="46"/>
      <c r="AA6604" s="46"/>
    </row>
    <row r="6605" spans="1:27" ht="15" customHeight="1" x14ac:dyDescent="0.2">
      <c r="A6605" s="45"/>
      <c r="B6605" s="317" t="s">
        <v>24</v>
      </c>
      <c r="C6605" s="319">
        <f>Y6582</f>
        <v>0</v>
      </c>
      <c r="D6605" s="54">
        <f t="shared" ref="D6605:D6607" si="1357">V6594*C6605</f>
        <v>0</v>
      </c>
      <c r="E6605" s="34">
        <f t="shared" ref="E6605:E6607" si="1358">W6594*C6605</f>
        <v>0</v>
      </c>
      <c r="F6605" s="45"/>
      <c r="G6605" s="45"/>
      <c r="H6605" s="45"/>
      <c r="I6605" s="44"/>
      <c r="J6605" s="44"/>
      <c r="K6605" s="44"/>
      <c r="L6605" s="46"/>
      <c r="M6605" s="6" t="s">
        <v>151</v>
      </c>
      <c r="N6605" s="55">
        <f>P6605*1.46</f>
        <v>7592</v>
      </c>
      <c r="O6605" s="52"/>
      <c r="P6605" s="67">
        <v>5200</v>
      </c>
      <c r="Q6605" s="65"/>
      <c r="R6605" s="6" t="s">
        <v>152</v>
      </c>
      <c r="S6605" s="55">
        <f>T6605*1.444</f>
        <v>7799.0439999999999</v>
      </c>
      <c r="T6605" s="295">
        <v>5401</v>
      </c>
      <c r="U6605" s="46"/>
      <c r="V6605" s="46"/>
      <c r="W6605" s="46"/>
      <c r="X6605" s="46"/>
      <c r="Y6605" s="46"/>
      <c r="Z6605" s="46"/>
      <c r="AA6605" s="46"/>
    </row>
    <row r="6606" spans="1:27" ht="15" customHeight="1" x14ac:dyDescent="0.2">
      <c r="A6606" s="45"/>
      <c r="B6606" s="317" t="s">
        <v>153</v>
      </c>
      <c r="C6606" s="319">
        <f>Z6582</f>
        <v>0</v>
      </c>
      <c r="D6606" s="54">
        <f t="shared" si="1357"/>
        <v>0</v>
      </c>
      <c r="E6606" s="34">
        <f t="shared" si="1358"/>
        <v>0</v>
      </c>
      <c r="F6606" s="45"/>
      <c r="G6606" s="45"/>
      <c r="H6606" s="45"/>
      <c r="I6606" s="44"/>
      <c r="J6606" s="44"/>
      <c r="K6606" s="44"/>
      <c r="L6606" s="46"/>
      <c r="M6606" s="6" t="s">
        <v>154</v>
      </c>
      <c r="N6606" s="55">
        <f t="shared" ref="N6606:N6607" si="1359">P6606*1.4</f>
        <v>5250</v>
      </c>
      <c r="O6606" s="52"/>
      <c r="P6606" s="67">
        <v>3750</v>
      </c>
      <c r="Q6606" s="65"/>
      <c r="R6606" s="6" t="s">
        <v>155</v>
      </c>
      <c r="S6606" s="55">
        <f>T6606*1.45</f>
        <v>10701</v>
      </c>
      <c r="T6606" s="295">
        <v>7380</v>
      </c>
      <c r="U6606" s="46"/>
      <c r="V6606" s="46"/>
      <c r="W6606" s="46"/>
      <c r="X6606" s="46"/>
      <c r="Y6606" s="46"/>
      <c r="Z6606" s="46"/>
      <c r="AA6606" s="46"/>
    </row>
    <row r="6607" spans="1:27" ht="15" customHeight="1" x14ac:dyDescent="0.2">
      <c r="A6607" s="45"/>
      <c r="B6607" s="317" t="s">
        <v>26</v>
      </c>
      <c r="C6607" s="319">
        <f>AA6582</f>
        <v>0</v>
      </c>
      <c r="D6607" s="54">
        <f t="shared" si="1357"/>
        <v>0</v>
      </c>
      <c r="E6607" s="34">
        <f t="shared" si="1358"/>
        <v>0</v>
      </c>
      <c r="F6607" s="45"/>
      <c r="G6607" s="45"/>
      <c r="H6607" s="45"/>
      <c r="I6607" s="44"/>
      <c r="J6607" s="44"/>
      <c r="K6607" s="44"/>
      <c r="L6607" s="46"/>
      <c r="M6607" s="6" t="s">
        <v>156</v>
      </c>
      <c r="N6607" s="55">
        <f t="shared" si="1359"/>
        <v>9800</v>
      </c>
      <c r="O6607" s="52"/>
      <c r="P6607" s="67">
        <v>7000</v>
      </c>
      <c r="Q6607" s="65"/>
      <c r="R6607" s="6" t="s">
        <v>157</v>
      </c>
      <c r="S6607" s="55">
        <v>8000</v>
      </c>
      <c r="T6607" s="295">
        <v>3600</v>
      </c>
      <c r="U6607" s="46"/>
      <c r="V6607" s="46"/>
      <c r="W6607" s="46"/>
      <c r="X6607" s="46"/>
      <c r="Y6607" s="46"/>
      <c r="Z6607" s="46"/>
      <c r="AA6607" s="46"/>
    </row>
    <row r="6608" spans="1:27" ht="15" customHeight="1" x14ac:dyDescent="0.2">
      <c r="A6608" s="45"/>
      <c r="B6608" s="318" t="s">
        <v>158</v>
      </c>
      <c r="C6608" s="319">
        <f>R6582</f>
        <v>0</v>
      </c>
      <c r="D6608" s="54">
        <f>V6591*C6608</f>
        <v>0</v>
      </c>
      <c r="E6608" s="34">
        <f t="shared" ref="E6608:E6610" si="1360">J6657*C6608</f>
        <v>0</v>
      </c>
      <c r="F6608" s="45"/>
      <c r="G6608" s="45"/>
      <c r="H6608" s="45"/>
      <c r="I6608" s="44"/>
      <c r="J6608" s="44"/>
      <c r="K6608" s="44"/>
      <c r="L6608" s="46"/>
      <c r="M6608" s="6"/>
      <c r="N6608" s="55"/>
      <c r="O6608" s="52"/>
      <c r="P6608" s="67"/>
      <c r="Q6608" s="65"/>
      <c r="R6608" s="6" t="s">
        <v>16</v>
      </c>
      <c r="S6608" s="55">
        <v>1500</v>
      </c>
      <c r="T6608" s="298">
        <v>1300</v>
      </c>
      <c r="U6608" s="46"/>
      <c r="V6608" s="46"/>
      <c r="W6608" s="46"/>
      <c r="X6608" s="46"/>
      <c r="Y6608" s="46"/>
      <c r="Z6608" s="46"/>
      <c r="AA6608" s="46"/>
    </row>
    <row r="6609" spans="1:27" ht="15" customHeight="1" x14ac:dyDescent="0.2">
      <c r="A6609" s="45"/>
      <c r="B6609" s="321" t="s">
        <v>159</v>
      </c>
      <c r="C6609" s="15">
        <f>T6582</f>
        <v>1</v>
      </c>
      <c r="D6609" s="54">
        <f t="shared" ref="D6609:D6610" si="1361">V6591*C6609</f>
        <v>9772.5</v>
      </c>
      <c r="E6609" s="34">
        <f t="shared" si="1360"/>
        <v>6450</v>
      </c>
      <c r="F6609" s="45"/>
      <c r="G6609" s="45"/>
      <c r="H6609" s="45"/>
      <c r="I6609" s="44"/>
      <c r="J6609" s="44"/>
      <c r="K6609" s="44"/>
      <c r="L6609" s="46"/>
      <c r="M6609" s="6" t="s">
        <v>160</v>
      </c>
      <c r="N6609" s="55"/>
      <c r="O6609" s="52"/>
      <c r="P6609" s="67"/>
      <c r="Q6609" s="65"/>
      <c r="R6609" s="46"/>
      <c r="S6609" s="46"/>
      <c r="T6609" s="46"/>
      <c r="U6609" s="46"/>
      <c r="V6609" s="46"/>
      <c r="W6609" s="46"/>
      <c r="X6609" s="46"/>
      <c r="Y6609" s="46"/>
      <c r="Z6609" s="46"/>
      <c r="AA6609" s="46"/>
    </row>
    <row r="6610" spans="1:27" ht="15" customHeight="1" x14ac:dyDescent="0.2">
      <c r="A6610" s="45"/>
      <c r="B6610" s="79" t="s">
        <v>161</v>
      </c>
      <c r="C6610" s="80">
        <f>S6582</f>
        <v>0</v>
      </c>
      <c r="D6610" s="81">
        <f t="shared" si="1361"/>
        <v>0</v>
      </c>
      <c r="E6610" s="34">
        <f t="shared" si="1360"/>
        <v>0</v>
      </c>
      <c r="F6610" s="45"/>
      <c r="G6610" s="45"/>
      <c r="H6610" s="45"/>
      <c r="I6610" s="44"/>
      <c r="J6610" s="44"/>
      <c r="K6610" s="44"/>
      <c r="L6610" s="46"/>
      <c r="M6610" s="6"/>
      <c r="N6610" s="55"/>
      <c r="O6610" s="52"/>
      <c r="P6610" s="67"/>
      <c r="Q6610" s="65"/>
      <c r="R6610" s="46"/>
      <c r="S6610" s="46"/>
      <c r="T6610" s="46"/>
      <c r="U6610" s="46"/>
      <c r="V6610" s="46"/>
      <c r="W6610" s="46"/>
      <c r="X6610" s="46"/>
      <c r="Y6610" s="46"/>
      <c r="Z6610" s="46"/>
      <c r="AA6610" s="46"/>
    </row>
    <row r="6611" spans="1:27" ht="15" customHeight="1" x14ac:dyDescent="0.2">
      <c r="A6611" s="45"/>
      <c r="B6611" s="78" t="s">
        <v>20</v>
      </c>
      <c r="C6611" s="15">
        <f>U6582</f>
        <v>1</v>
      </c>
      <c r="D6611" s="81">
        <f>V6600*C6611</f>
        <v>7166.5</v>
      </c>
      <c r="E6611" s="34">
        <f>W6600*C6611</f>
        <v>5500</v>
      </c>
      <c r="F6611" s="45"/>
      <c r="G6611" s="45"/>
      <c r="H6611" s="45"/>
      <c r="I6611" s="44"/>
      <c r="J6611" s="44"/>
      <c r="K6611" s="44"/>
      <c r="L6611" s="46"/>
      <c r="M6611" s="6" t="s">
        <v>162</v>
      </c>
      <c r="N6611" s="55">
        <f>P6611*1.42</f>
        <v>1846</v>
      </c>
      <c r="O6611" s="52"/>
      <c r="P6611" s="67">
        <v>1300</v>
      </c>
      <c r="Q6611" s="65"/>
      <c r="R6611" s="46"/>
      <c r="S6611" s="46"/>
      <c r="T6611" s="46"/>
      <c r="U6611" s="46"/>
      <c r="V6611" s="46"/>
      <c r="W6611" s="46"/>
      <c r="X6611" s="46"/>
      <c r="Y6611" s="46"/>
      <c r="Z6611" s="46"/>
      <c r="AA6611" s="46"/>
    </row>
    <row r="6612" spans="1:27" ht="15" customHeight="1" x14ac:dyDescent="0.2">
      <c r="A6612" s="45"/>
      <c r="B6612" s="78" t="s">
        <v>163</v>
      </c>
      <c r="C6612" s="15">
        <f>V6582</f>
        <v>0</v>
      </c>
      <c r="D6612" s="81">
        <f t="shared" ref="D6612:D6613" si="1362">V6594*C6612</f>
        <v>0</v>
      </c>
      <c r="E6612" s="34">
        <f>W6599*C6612</f>
        <v>0</v>
      </c>
      <c r="F6612" s="45"/>
      <c r="G6612" s="45"/>
      <c r="H6612" s="45"/>
      <c r="I6612" s="44"/>
      <c r="J6612" s="44"/>
      <c r="K6612" s="44"/>
      <c r="L6612" s="46"/>
      <c r="M6612" s="6" t="s">
        <v>164</v>
      </c>
      <c r="N6612" s="55">
        <f t="shared" ref="N6612:N6613" si="1363">P6612*1.42</f>
        <v>1846</v>
      </c>
      <c r="O6612" s="52"/>
      <c r="P6612" s="67">
        <v>1300</v>
      </c>
      <c r="Q6612" s="65"/>
      <c r="R6612" s="46"/>
      <c r="S6612" s="46"/>
      <c r="T6612" s="46"/>
      <c r="U6612" s="46"/>
      <c r="V6612" s="46"/>
      <c r="W6612" s="46"/>
      <c r="X6612" s="46"/>
      <c r="Y6612" s="46"/>
      <c r="Z6612" s="46"/>
      <c r="AA6612" s="46"/>
    </row>
    <row r="6613" spans="1:27" ht="15" customHeight="1" x14ac:dyDescent="0.2">
      <c r="A6613" s="45"/>
      <c r="B6613" s="78" t="s">
        <v>165</v>
      </c>
      <c r="C6613" s="15">
        <f>W6582</f>
        <v>0</v>
      </c>
      <c r="D6613" s="81">
        <f t="shared" si="1362"/>
        <v>0</v>
      </c>
      <c r="E6613" s="34">
        <f>J6662*C6613</f>
        <v>0</v>
      </c>
      <c r="F6613" s="45"/>
      <c r="G6613" s="45"/>
      <c r="H6613" s="45"/>
      <c r="I6613" s="44"/>
      <c r="J6613" s="44"/>
      <c r="K6613" s="44"/>
      <c r="L6613" s="46"/>
      <c r="M6613" s="6" t="s">
        <v>166</v>
      </c>
      <c r="N6613" s="55">
        <f t="shared" si="1363"/>
        <v>1846</v>
      </c>
      <c r="O6613" s="52"/>
      <c r="P6613" s="67">
        <v>1300</v>
      </c>
      <c r="Q6613" s="65"/>
      <c r="R6613" s="46"/>
      <c r="S6613" s="46"/>
      <c r="T6613" s="46"/>
      <c r="U6613" s="46"/>
      <c r="V6613" s="46"/>
      <c r="W6613" s="46"/>
      <c r="X6613" s="46"/>
      <c r="Y6613" s="46"/>
      <c r="Z6613" s="46"/>
      <c r="AA6613" s="46"/>
    </row>
    <row r="6614" spans="1:27" ht="15" customHeight="1" x14ac:dyDescent="0.2">
      <c r="A6614" s="45"/>
      <c r="B6614" s="53" t="s">
        <v>23</v>
      </c>
      <c r="C6614" s="15">
        <f>X6582</f>
        <v>0</v>
      </c>
      <c r="D6614" s="81">
        <f>V6592*C6614</f>
        <v>0</v>
      </c>
      <c r="E6614" s="34">
        <f>W6592*C6614</f>
        <v>0</v>
      </c>
      <c r="F6614" s="45"/>
      <c r="G6614" s="45"/>
      <c r="H6614" s="45"/>
      <c r="I6614" s="44"/>
      <c r="J6614" s="44"/>
      <c r="K6614" s="44"/>
      <c r="L6614" s="46"/>
      <c r="M6614" s="6" t="s">
        <v>167</v>
      </c>
      <c r="N6614" s="55">
        <f>P6614*1.39</f>
        <v>1320.5</v>
      </c>
      <c r="O6614" s="52"/>
      <c r="P6614" s="67">
        <v>950</v>
      </c>
      <c r="Q6614" s="65"/>
      <c r="R6614" s="46"/>
      <c r="S6614" s="46"/>
      <c r="T6614" s="46"/>
      <c r="U6614" s="46"/>
      <c r="V6614" s="46"/>
      <c r="W6614" s="46"/>
      <c r="X6614" s="46"/>
      <c r="Y6614" s="46"/>
      <c r="Z6614" s="46"/>
      <c r="AA6614" s="46"/>
    </row>
    <row r="6615" spans="1:27" ht="15" customHeight="1" x14ac:dyDescent="0.2">
      <c r="A6615" s="45"/>
      <c r="B6615" s="49" t="s">
        <v>95</v>
      </c>
      <c r="C6615" s="33"/>
      <c r="D6615" s="75">
        <f t="shared" ref="D6615:E6615" si="1364">SUM(D6605:D6614)</f>
        <v>16939</v>
      </c>
      <c r="E6615" s="82">
        <f t="shared" si="1364"/>
        <v>11950</v>
      </c>
      <c r="F6615" s="45"/>
      <c r="G6615" s="45"/>
      <c r="H6615" s="45"/>
      <c r="I6615" s="44"/>
      <c r="J6615" s="44"/>
      <c r="K6615" s="44"/>
      <c r="L6615" s="46"/>
      <c r="M6615" s="6" t="s">
        <v>168</v>
      </c>
      <c r="N6615" s="55">
        <f>P6615*1.42</f>
        <v>923</v>
      </c>
      <c r="O6615" s="52"/>
      <c r="P6615" s="67">
        <v>650</v>
      </c>
      <c r="Q6615" s="65"/>
      <c r="R6615" s="46"/>
      <c r="S6615" s="46"/>
      <c r="T6615" s="46"/>
      <c r="U6615" s="46"/>
      <c r="V6615" s="46"/>
      <c r="W6615" s="46"/>
      <c r="X6615" s="46"/>
      <c r="Y6615" s="46"/>
      <c r="Z6615" s="46"/>
      <c r="AA6615" s="46"/>
    </row>
    <row r="6616" spans="1:27" ht="15" customHeight="1" x14ac:dyDescent="0.2">
      <c r="A6616" s="45"/>
      <c r="B6616" s="53" t="s">
        <v>36</v>
      </c>
      <c r="C6616" s="15">
        <f>AL6582</f>
        <v>2</v>
      </c>
      <c r="D6616" s="83">
        <f>N6611*C6616</f>
        <v>3692</v>
      </c>
      <c r="E6616" s="34">
        <f>P6611*C6616</f>
        <v>2600</v>
      </c>
      <c r="F6616" s="45"/>
      <c r="G6616" s="45"/>
      <c r="H6616" s="45"/>
      <c r="I6616" s="44"/>
      <c r="J6616" s="44"/>
      <c r="K6616" s="44"/>
      <c r="L6616" s="46"/>
      <c r="M6616" s="46"/>
      <c r="N6616" s="46"/>
      <c r="O6616" s="46"/>
      <c r="P6616" s="46"/>
      <c r="Q6616" s="46"/>
      <c r="R6616" s="46"/>
      <c r="S6616" s="46"/>
      <c r="T6616" s="46"/>
      <c r="U6616" s="46"/>
      <c r="V6616" s="46"/>
      <c r="W6616" s="46"/>
      <c r="X6616" s="46"/>
      <c r="Y6616" s="46"/>
      <c r="Z6616" s="46"/>
      <c r="AA6616" s="46"/>
    </row>
    <row r="6617" spans="1:27" ht="15" customHeight="1" x14ac:dyDescent="0.2">
      <c r="A6617" s="45"/>
      <c r="B6617" s="53" t="s">
        <v>35</v>
      </c>
      <c r="C6617" s="15">
        <f>AK6582</f>
        <v>1</v>
      </c>
      <c r="D6617" s="83">
        <f t="shared" ref="D6617:D6619" si="1365">N6613*C6617</f>
        <v>1846</v>
      </c>
      <c r="E6617" s="34">
        <f t="shared" ref="E6617:E6619" si="1366">P6613*C6617</f>
        <v>1300</v>
      </c>
      <c r="F6617" s="45"/>
      <c r="G6617" s="45"/>
      <c r="H6617" s="45"/>
      <c r="L6617" s="24"/>
      <c r="M6617" s="24"/>
      <c r="N6617" s="24"/>
      <c r="O6617" s="24"/>
      <c r="P6617" s="24"/>
      <c r="Q6617" s="24"/>
    </row>
    <row r="6618" spans="1:27" ht="15" customHeight="1" x14ac:dyDescent="0.2">
      <c r="A6618" s="45"/>
      <c r="B6618" s="84" t="s">
        <v>169</v>
      </c>
      <c r="C6618" s="15">
        <f>AM6582</f>
        <v>0</v>
      </c>
      <c r="D6618" s="83">
        <f t="shared" si="1365"/>
        <v>0</v>
      </c>
      <c r="E6618" s="34">
        <f t="shared" si="1366"/>
        <v>0</v>
      </c>
      <c r="F6618" s="85"/>
      <c r="G6618" s="45"/>
      <c r="H6618" s="45"/>
      <c r="L6618" s="24"/>
      <c r="M6618" s="24"/>
      <c r="N6618" s="24"/>
      <c r="O6618" s="24"/>
      <c r="P6618" s="24"/>
      <c r="Q6618" s="24"/>
    </row>
    <row r="6619" spans="1:27" ht="15" customHeight="1" x14ac:dyDescent="0.2">
      <c r="A6619" s="45"/>
      <c r="B6619" s="84" t="s">
        <v>38</v>
      </c>
      <c r="C6619" s="15">
        <f>AN6582</f>
        <v>0</v>
      </c>
      <c r="D6619" s="83">
        <f t="shared" si="1365"/>
        <v>0</v>
      </c>
      <c r="E6619" s="34">
        <f t="shared" si="1366"/>
        <v>0</v>
      </c>
      <c r="F6619" s="45"/>
      <c r="G6619" s="45"/>
      <c r="H6619" s="45"/>
      <c r="L6619" s="24"/>
      <c r="M6619" s="24"/>
      <c r="N6619" s="24"/>
      <c r="O6619" s="24"/>
      <c r="P6619" s="24"/>
      <c r="Q6619" s="24"/>
    </row>
    <row r="6620" spans="1:27" ht="15" customHeight="1" x14ac:dyDescent="0.2">
      <c r="A6620" s="45"/>
      <c r="B6620" s="84" t="s">
        <v>170</v>
      </c>
      <c r="C6620" s="15">
        <f>AO6582</f>
        <v>2</v>
      </c>
      <c r="D6620" s="83">
        <f>N6612*C6620</f>
        <v>3692</v>
      </c>
      <c r="E6620" s="34">
        <f>P6612*C6620</f>
        <v>2600</v>
      </c>
      <c r="F6620" s="45"/>
      <c r="G6620" s="45"/>
      <c r="H6620" s="45"/>
      <c r="L6620" s="24"/>
      <c r="M6620" s="24"/>
      <c r="N6620" s="24"/>
      <c r="O6620" s="24"/>
      <c r="P6620" s="24"/>
      <c r="Q6620" s="24"/>
    </row>
    <row r="6621" spans="1:27" ht="15" customHeight="1" x14ac:dyDescent="0.2">
      <c r="A6621" s="45"/>
      <c r="B6621" s="53" t="s">
        <v>31</v>
      </c>
      <c r="C6621" s="15">
        <f>AF6582</f>
        <v>1</v>
      </c>
      <c r="D6621" s="83">
        <f>N6603*C6621</f>
        <v>7592</v>
      </c>
      <c r="E6621" s="34">
        <f>P6603*C6621</f>
        <v>5200</v>
      </c>
      <c r="F6621" s="45"/>
      <c r="G6621" s="45"/>
      <c r="H6621" s="45"/>
    </row>
    <row r="6622" spans="1:27" ht="15" customHeight="1" x14ac:dyDescent="0.2">
      <c r="A6622" s="45"/>
      <c r="B6622" s="53" t="s">
        <v>171</v>
      </c>
      <c r="C6622" s="15">
        <f>AH6582</f>
        <v>4</v>
      </c>
      <c r="D6622" s="83">
        <f>N6603*C6622</f>
        <v>30368</v>
      </c>
      <c r="E6622" s="34">
        <f>P6603*C6622</f>
        <v>20800</v>
      </c>
      <c r="F6622" s="45"/>
      <c r="G6622" s="45"/>
      <c r="H6622" s="45"/>
      <c r="L6622" s="86" t="s">
        <v>172</v>
      </c>
    </row>
    <row r="6623" spans="1:27" ht="15" customHeight="1" x14ac:dyDescent="0.2">
      <c r="A6623" s="45"/>
      <c r="B6623" s="53" t="s">
        <v>151</v>
      </c>
      <c r="C6623" s="15">
        <f>AG6582</f>
        <v>3</v>
      </c>
      <c r="D6623" s="83">
        <f>N6605*C6623</f>
        <v>22776</v>
      </c>
      <c r="E6623" s="34">
        <f>P6605*C6623</f>
        <v>15600</v>
      </c>
      <c r="F6623" s="45"/>
      <c r="G6623" s="45"/>
      <c r="H6623" s="45"/>
    </row>
    <row r="6624" spans="1:27" ht="15" customHeight="1" x14ac:dyDescent="0.2">
      <c r="A6624" s="45"/>
      <c r="B6624" s="53" t="s">
        <v>173</v>
      </c>
      <c r="C6624" s="15">
        <f>AJ6582</f>
        <v>3</v>
      </c>
      <c r="D6624" s="83">
        <f>N6603*C6624</f>
        <v>22776</v>
      </c>
      <c r="E6624" s="34">
        <f>P6603*C6624</f>
        <v>15600</v>
      </c>
      <c r="F6624" s="45"/>
      <c r="G6624" s="45"/>
      <c r="H6624" s="45"/>
      <c r="L6624" s="86" t="s">
        <v>107</v>
      </c>
    </row>
    <row r="6625" spans="1:12" ht="15" customHeight="1" x14ac:dyDescent="0.2">
      <c r="A6625" s="45"/>
      <c r="B6625" s="53" t="s">
        <v>174</v>
      </c>
      <c r="C6625" s="15">
        <f>AE6582</f>
        <v>0</v>
      </c>
      <c r="D6625" s="83">
        <f>N6607*C6625</f>
        <v>0</v>
      </c>
      <c r="E6625" s="34">
        <f>P6603*C6625</f>
        <v>0</v>
      </c>
      <c r="F6625" s="45"/>
      <c r="G6625" s="45"/>
      <c r="H6625" s="45"/>
    </row>
    <row r="6626" spans="1:12" ht="15" customHeight="1" x14ac:dyDescent="0.2">
      <c r="A6626" s="45"/>
      <c r="B6626" s="87" t="s">
        <v>27</v>
      </c>
      <c r="C6626" s="15">
        <f>AB6582</f>
        <v>28</v>
      </c>
      <c r="D6626" s="83">
        <f t="shared" ref="D6626:D6627" si="1367">N6595*C6626</f>
        <v>49385</v>
      </c>
      <c r="E6626" s="34">
        <f t="shared" ref="E6626:E6627" si="1368">P6595*C6626</f>
        <v>35000</v>
      </c>
      <c r="F6626" s="45"/>
      <c r="G6626" s="45"/>
      <c r="H6626" s="45"/>
      <c r="L6626" s="86" t="s">
        <v>175</v>
      </c>
    </row>
    <row r="6627" spans="1:12" ht="15" customHeight="1" x14ac:dyDescent="0.2">
      <c r="A6627" s="45"/>
      <c r="B6627" s="87" t="s">
        <v>28</v>
      </c>
      <c r="C6627" s="15">
        <f>AC6582</f>
        <v>0</v>
      </c>
      <c r="D6627" s="83">
        <f t="shared" si="1367"/>
        <v>0</v>
      </c>
      <c r="E6627" s="34">
        <f t="shared" si="1368"/>
        <v>0</v>
      </c>
      <c r="F6627" s="45"/>
      <c r="G6627" s="45"/>
      <c r="H6627" s="45"/>
      <c r="L6627" s="86" t="s">
        <v>176</v>
      </c>
    </row>
    <row r="6628" spans="1:12" ht="15" customHeight="1" x14ac:dyDescent="0.2">
      <c r="A6628" s="45"/>
      <c r="B6628" s="53" t="s">
        <v>177</v>
      </c>
      <c r="C6628" s="15">
        <f>AD6582</f>
        <v>0</v>
      </c>
      <c r="D6628" s="83">
        <f>N6600*C6628</f>
        <v>0</v>
      </c>
      <c r="E6628" s="34">
        <f>P6600*C6628</f>
        <v>0</v>
      </c>
      <c r="F6628" s="45"/>
      <c r="G6628" s="45"/>
      <c r="H6628" s="45"/>
      <c r="L6628" s="86" t="s">
        <v>178</v>
      </c>
    </row>
    <row r="6629" spans="1:12" ht="15" customHeight="1" x14ac:dyDescent="0.2">
      <c r="A6629" s="45"/>
      <c r="B6629" s="49" t="s">
        <v>94</v>
      </c>
      <c r="C6629" s="33"/>
      <c r="D6629" s="75">
        <f t="shared" ref="D6629:E6629" si="1369">SUM(D6616:D6628)</f>
        <v>142127</v>
      </c>
      <c r="E6629" s="82">
        <f t="shared" si="1369"/>
        <v>98700</v>
      </c>
      <c r="F6629" s="41"/>
      <c r="G6629" s="45"/>
      <c r="H6629" s="88"/>
      <c r="L6629" s="86" t="s">
        <v>179</v>
      </c>
    </row>
    <row r="6630" spans="1:12" ht="15" customHeight="1" x14ac:dyDescent="0.2">
      <c r="A6630" s="45"/>
      <c r="B6630" s="78" t="s">
        <v>39</v>
      </c>
      <c r="C6630" s="89">
        <f>AP6582</f>
        <v>0</v>
      </c>
      <c r="D6630" s="83">
        <f>Z6600*C6630</f>
        <v>0</v>
      </c>
      <c r="E6630" s="34">
        <f>AA6600*C6630</f>
        <v>0</v>
      </c>
      <c r="F6630" s="88"/>
      <c r="G6630" s="88"/>
      <c r="H6630" s="88"/>
      <c r="L6630" s="86" t="s">
        <v>180</v>
      </c>
    </row>
    <row r="6631" spans="1:12" ht="15" customHeight="1" x14ac:dyDescent="0.2">
      <c r="A6631" s="45"/>
      <c r="B6631" s="78" t="s">
        <v>40</v>
      </c>
      <c r="C6631" s="90">
        <f>AQ6582</f>
        <v>0</v>
      </c>
      <c r="D6631" s="83">
        <f t="shared" ref="D6631:D6633" si="1370">Z6591*C6631</f>
        <v>0</v>
      </c>
      <c r="E6631" s="34">
        <f>AA6591*C6631</f>
        <v>0</v>
      </c>
      <c r="F6631" s="88"/>
      <c r="G6631" s="88"/>
      <c r="H6631" s="88"/>
      <c r="L6631" s="86" t="s">
        <v>181</v>
      </c>
    </row>
    <row r="6632" spans="1:12" ht="15" customHeight="1" x14ac:dyDescent="0.2">
      <c r="A6632" s="45"/>
      <c r="B6632" s="78" t="s">
        <v>33</v>
      </c>
      <c r="C6632" s="90">
        <f>AR6582</f>
        <v>0</v>
      </c>
      <c r="D6632" s="83">
        <f t="shared" si="1370"/>
        <v>0</v>
      </c>
      <c r="E6632" s="34">
        <f>P6602*C6632</f>
        <v>0</v>
      </c>
      <c r="F6632" s="88"/>
      <c r="G6632" s="88"/>
      <c r="H6632" s="88"/>
    </row>
    <row r="6633" spans="1:12" ht="15" customHeight="1" x14ac:dyDescent="0.2">
      <c r="A6633" s="45"/>
      <c r="B6633" s="78" t="s">
        <v>32</v>
      </c>
      <c r="C6633" s="90">
        <f>AS6582</f>
        <v>0</v>
      </c>
      <c r="D6633" s="83">
        <f t="shared" si="1370"/>
        <v>0</v>
      </c>
      <c r="E6633" s="34">
        <f>AA6592*C6633</f>
        <v>0</v>
      </c>
      <c r="F6633" s="88"/>
      <c r="G6633" s="88"/>
      <c r="H6633" s="88"/>
      <c r="L6633" s="86" t="s">
        <v>140</v>
      </c>
    </row>
    <row r="6634" spans="1:12" ht="15" customHeight="1" x14ac:dyDescent="0.2">
      <c r="A6634" s="45"/>
      <c r="B6634" s="78" t="s">
        <v>41</v>
      </c>
      <c r="C6634" s="90">
        <f>AT6582</f>
        <v>0</v>
      </c>
      <c r="D6634" s="83">
        <f>Z6599*C6634</f>
        <v>0</v>
      </c>
      <c r="E6634" s="34">
        <f>AA6599*C6634</f>
        <v>0</v>
      </c>
      <c r="F6634" s="88"/>
      <c r="G6634" s="88"/>
      <c r="H6634" s="88"/>
    </row>
    <row r="6635" spans="1:12" ht="15" customHeight="1" x14ac:dyDescent="0.2">
      <c r="A6635" s="45"/>
      <c r="B6635" s="78" t="s">
        <v>42</v>
      </c>
      <c r="C6635" s="90">
        <f>AU6582</f>
        <v>0</v>
      </c>
      <c r="D6635" s="83">
        <f>Z6594*C6635</f>
        <v>0</v>
      </c>
      <c r="E6635" s="34">
        <f>AA6594*C6635</f>
        <v>0</v>
      </c>
      <c r="F6635" s="88"/>
      <c r="G6635" s="88"/>
      <c r="H6635" s="88"/>
      <c r="L6635" s="86" t="s">
        <v>182</v>
      </c>
    </row>
    <row r="6636" spans="1:12" ht="15" customHeight="1" x14ac:dyDescent="0.2">
      <c r="A6636" s="45"/>
      <c r="B6636" s="78" t="s">
        <v>43</v>
      </c>
      <c r="C6636" s="90">
        <f>AV6582</f>
        <v>0</v>
      </c>
      <c r="D6636" s="83">
        <f t="shared" ref="D6636:D6638" si="1371">Z6596*C6636</f>
        <v>0</v>
      </c>
      <c r="E6636" s="34">
        <f>AA6596*C6636</f>
        <v>0</v>
      </c>
      <c r="F6636" s="88"/>
      <c r="G6636" s="88"/>
      <c r="H6636" s="88"/>
      <c r="L6636" s="86" t="s">
        <v>183</v>
      </c>
    </row>
    <row r="6637" spans="1:12" ht="15" customHeight="1" x14ac:dyDescent="0.2">
      <c r="A6637" s="45"/>
      <c r="B6637" s="78" t="s">
        <v>44</v>
      </c>
      <c r="C6637" s="90">
        <f>AW6582</f>
        <v>0</v>
      </c>
      <c r="D6637" s="83">
        <f t="shared" si="1371"/>
        <v>0</v>
      </c>
      <c r="E6637" s="34">
        <f>AA6598*C6637</f>
        <v>0</v>
      </c>
      <c r="F6637" s="88"/>
      <c r="G6637" s="88"/>
      <c r="H6637" s="88"/>
      <c r="L6637" s="86" t="s">
        <v>184</v>
      </c>
    </row>
    <row r="6638" spans="1:12" ht="15" customHeight="1" x14ac:dyDescent="0.2">
      <c r="A6638" s="45"/>
      <c r="B6638" s="78" t="s">
        <v>45</v>
      </c>
      <c r="C6638" s="90">
        <f>AX6582</f>
        <v>0</v>
      </c>
      <c r="D6638" s="83">
        <f t="shared" si="1371"/>
        <v>0</v>
      </c>
      <c r="E6638" s="34">
        <f>AA6597*C6638</f>
        <v>0</v>
      </c>
      <c r="F6638" s="88"/>
      <c r="G6638" s="88"/>
      <c r="H6638" s="88"/>
    </row>
    <row r="6639" spans="1:12" ht="15" customHeight="1" x14ac:dyDescent="0.2">
      <c r="A6639" s="45"/>
      <c r="B6639" s="78" t="s">
        <v>46</v>
      </c>
      <c r="C6639" s="90">
        <f>AY6582</f>
        <v>0</v>
      </c>
      <c r="D6639" s="83">
        <f>Z6595*C6639</f>
        <v>0</v>
      </c>
      <c r="E6639" s="34">
        <f>AA6595*C6639</f>
        <v>0</v>
      </c>
      <c r="F6639" s="88"/>
      <c r="G6639" s="88"/>
      <c r="H6639" s="88"/>
      <c r="L6639" s="86" t="s">
        <v>160</v>
      </c>
    </row>
    <row r="6640" spans="1:12" ht="15" customHeight="1" x14ac:dyDescent="0.2">
      <c r="A6640" s="45"/>
      <c r="B6640" s="53"/>
      <c r="C6640" s="89"/>
      <c r="D6640" s="83">
        <f t="shared" ref="D6640:D6641" si="1372">Z6600*C6640</f>
        <v>0</v>
      </c>
      <c r="E6640" s="34">
        <f t="shared" ref="E6640:E6641" si="1373">P6610*C6640</f>
        <v>0</v>
      </c>
      <c r="F6640" s="88"/>
      <c r="G6640" s="88"/>
      <c r="H6640" s="88"/>
    </row>
    <row r="6641" spans="1:26" ht="15" customHeight="1" x14ac:dyDescent="0.2">
      <c r="A6641" s="45"/>
      <c r="B6641" s="53"/>
      <c r="C6641" s="89"/>
      <c r="D6641" s="83">
        <f t="shared" si="1372"/>
        <v>0</v>
      </c>
      <c r="E6641" s="34">
        <f t="shared" si="1373"/>
        <v>0</v>
      </c>
      <c r="F6641" s="88"/>
      <c r="G6641" s="88"/>
      <c r="H6641" s="88"/>
      <c r="L6641" s="86" t="s">
        <v>185</v>
      </c>
    </row>
    <row r="6642" spans="1:26" ht="15" customHeight="1" x14ac:dyDescent="0.2">
      <c r="A6642" s="45"/>
      <c r="B6642" s="91"/>
      <c r="C6642" s="91"/>
      <c r="D6642" s="92">
        <f t="shared" ref="D6642:E6642" si="1374">SUM(D6630:D6641)</f>
        <v>0</v>
      </c>
      <c r="E6642" s="93">
        <f t="shared" si="1374"/>
        <v>0</v>
      </c>
      <c r="F6642" s="41"/>
      <c r="G6642" s="88"/>
      <c r="H6642" s="45"/>
      <c r="L6642" s="86" t="s">
        <v>186</v>
      </c>
    </row>
    <row r="6643" spans="1:26" ht="15" customHeight="1" x14ac:dyDescent="0.2">
      <c r="A6643" s="45"/>
      <c r="B6643" s="33" t="s">
        <v>187</v>
      </c>
      <c r="C6643" s="61"/>
      <c r="D6643" s="94">
        <f>SUM(D6615,D6604,D6629,D6642)</f>
        <v>224648.41999999998</v>
      </c>
      <c r="E6643" s="95">
        <f>SUM(E6642,E6615,E6604,E6629)</f>
        <v>156663</v>
      </c>
      <c r="F6643" s="92">
        <f>SUM(F6642,F6629,F6618,F6604)</f>
        <v>0</v>
      </c>
      <c r="G6643" s="45"/>
      <c r="H6643" s="45"/>
      <c r="L6643" s="86" t="s">
        <v>188</v>
      </c>
    </row>
    <row r="6644" spans="1:26" ht="15" customHeight="1" x14ac:dyDescent="0.2">
      <c r="A6644" s="45"/>
      <c r="B6644" s="45"/>
      <c r="C6644" s="45"/>
      <c r="D6644" s="45"/>
      <c r="E6644" s="45"/>
      <c r="F6644" s="45"/>
      <c r="G6644" s="45"/>
      <c r="H6644" s="45"/>
    </row>
    <row r="6645" spans="1:26" ht="15" customHeight="1" x14ac:dyDescent="0.2">
      <c r="L6645" s="86" t="s">
        <v>189</v>
      </c>
    </row>
    <row r="6647" spans="1:26" ht="15" customHeight="1" x14ac:dyDescent="0.2">
      <c r="L6647" s="86" t="s">
        <v>190</v>
      </c>
    </row>
    <row r="6648" spans="1:26" ht="15" customHeight="1" x14ac:dyDescent="0.2">
      <c r="L6648" s="86" t="s">
        <v>191</v>
      </c>
    </row>
    <row r="6649" spans="1:26" ht="15" customHeight="1" x14ac:dyDescent="0.2">
      <c r="L6649" s="24" t="s">
        <v>192</v>
      </c>
      <c r="M6649" s="24"/>
      <c r="N6649" s="24"/>
      <c r="O6649" s="24"/>
      <c r="P6649" s="24"/>
      <c r="Q6649" s="24"/>
      <c r="R6649" s="24"/>
      <c r="S6649" s="24"/>
    </row>
    <row r="6650" spans="1:26" ht="15" customHeight="1" x14ac:dyDescent="0.2">
      <c r="B6650" s="33"/>
      <c r="C6650" s="96"/>
      <c r="D6650" s="96" t="s">
        <v>193</v>
      </c>
      <c r="E6650" s="96"/>
      <c r="F6650" s="96"/>
      <c r="G6650" s="96"/>
      <c r="H6650" s="33" t="s">
        <v>193</v>
      </c>
      <c r="I6650" s="96"/>
      <c r="J6650" s="96"/>
      <c r="K6650" s="96"/>
      <c r="L6650" s="33" t="s">
        <v>194</v>
      </c>
      <c r="M6650" s="96"/>
      <c r="N6650" s="96"/>
      <c r="O6650" s="96"/>
      <c r="P6650" s="96"/>
      <c r="Q6650" s="96"/>
      <c r="R6650" s="96"/>
      <c r="S6650" s="96"/>
      <c r="T6650" s="96"/>
      <c r="U6650" s="96"/>
      <c r="V6650" s="96"/>
      <c r="W6650" s="96"/>
      <c r="X6650" s="96"/>
      <c r="Y6650" s="96"/>
      <c r="Z6650" s="96"/>
    </row>
    <row r="6651" spans="1:26" ht="15" customHeight="1" x14ac:dyDescent="0.2">
      <c r="B6651" s="33" t="s">
        <v>195</v>
      </c>
      <c r="C6651" s="96" t="s">
        <v>101</v>
      </c>
      <c r="D6651" s="96"/>
      <c r="E6651" s="96"/>
      <c r="F6651" s="96"/>
      <c r="G6651" s="96"/>
      <c r="H6651" s="33"/>
      <c r="I6651" s="96"/>
      <c r="J6651" s="96"/>
      <c r="K6651" s="96"/>
      <c r="L6651" s="33" t="s">
        <v>196</v>
      </c>
      <c r="M6651" s="97">
        <f t="shared" ref="M6651:M6652" si="1375">V6682*1.35</f>
        <v>0</v>
      </c>
      <c r="N6651" s="96"/>
      <c r="O6651" s="96"/>
      <c r="P6651" s="96"/>
      <c r="Q6651" s="96"/>
      <c r="R6651" s="96"/>
      <c r="S6651" s="96"/>
      <c r="T6651" s="96"/>
      <c r="U6651" s="96"/>
      <c r="V6651" s="96"/>
      <c r="W6651" s="96"/>
      <c r="X6651" s="96"/>
      <c r="Y6651" s="96"/>
      <c r="Z6651" s="96"/>
    </row>
    <row r="6652" spans="1:26" ht="15" customHeight="1" x14ac:dyDescent="0.2">
      <c r="B6652" s="33" t="s">
        <v>104</v>
      </c>
      <c r="C6652" s="98">
        <v>651</v>
      </c>
      <c r="D6652" s="96">
        <v>434</v>
      </c>
      <c r="E6652" s="96">
        <f t="shared" ref="E6652:E6655" si="1376">D6652*50%</f>
        <v>217</v>
      </c>
      <c r="F6652" s="96"/>
      <c r="G6652" s="96"/>
      <c r="H6652" s="33" t="s">
        <v>197</v>
      </c>
      <c r="I6652" s="96"/>
      <c r="J6652" s="96"/>
      <c r="K6652" s="96"/>
      <c r="L6652" s="33" t="s">
        <v>198</v>
      </c>
      <c r="M6652" s="97">
        <f t="shared" si="1375"/>
        <v>0</v>
      </c>
      <c r="N6652" s="96"/>
      <c r="O6652" s="96"/>
      <c r="P6652" s="96"/>
      <c r="Q6652" s="96"/>
      <c r="R6652" s="96"/>
      <c r="S6652" s="96"/>
      <c r="T6652" s="96"/>
      <c r="U6652" s="96"/>
      <c r="V6652" s="96"/>
      <c r="W6652" s="96"/>
      <c r="X6652" s="96"/>
      <c r="Y6652" s="96"/>
      <c r="Z6652" s="96"/>
    </row>
    <row r="6653" spans="1:26" ht="15" customHeight="1" x14ac:dyDescent="0.2">
      <c r="B6653" s="33" t="s">
        <v>108</v>
      </c>
      <c r="C6653" s="98">
        <v>651</v>
      </c>
      <c r="D6653" s="96">
        <v>434</v>
      </c>
      <c r="E6653" s="96">
        <f t="shared" si="1376"/>
        <v>217</v>
      </c>
      <c r="F6653" s="96"/>
      <c r="G6653" s="96"/>
      <c r="H6653" s="33" t="s">
        <v>102</v>
      </c>
      <c r="I6653" s="98">
        <v>8000.2</v>
      </c>
      <c r="J6653" s="96">
        <v>6450</v>
      </c>
      <c r="K6653" s="96">
        <v>1935</v>
      </c>
      <c r="L6653" s="33" t="s">
        <v>199</v>
      </c>
      <c r="M6653" s="97">
        <f>V6684*1.4</f>
        <v>0</v>
      </c>
      <c r="N6653" s="96"/>
      <c r="O6653" s="96"/>
      <c r="P6653" s="96"/>
      <c r="Q6653" s="96"/>
      <c r="R6653" s="96"/>
      <c r="S6653" s="96"/>
      <c r="T6653" s="96"/>
      <c r="U6653" s="96"/>
      <c r="V6653" s="96"/>
      <c r="W6653" s="96"/>
      <c r="X6653" s="96"/>
      <c r="Y6653" s="96"/>
      <c r="Z6653" s="96"/>
    </row>
    <row r="6654" spans="1:26" ht="15" customHeight="1" x14ac:dyDescent="0.2">
      <c r="B6654" s="33" t="s">
        <v>111</v>
      </c>
      <c r="C6654" s="98">
        <v>900</v>
      </c>
      <c r="D6654" s="96">
        <v>600</v>
      </c>
      <c r="E6654" s="96">
        <f t="shared" si="1376"/>
        <v>300</v>
      </c>
      <c r="F6654" s="96"/>
      <c r="G6654" s="96"/>
      <c r="H6654" s="33" t="s">
        <v>105</v>
      </c>
      <c r="I6654" s="98">
        <v>8000.2</v>
      </c>
      <c r="J6654" s="96">
        <v>6450</v>
      </c>
      <c r="K6654" s="96">
        <v>1935</v>
      </c>
      <c r="L6654" s="33" t="s">
        <v>200</v>
      </c>
      <c r="M6654" s="97">
        <f t="shared" ref="M6654:M6656" si="1377">V6685*1.35</f>
        <v>0</v>
      </c>
      <c r="N6654" s="96"/>
      <c r="O6654" s="96"/>
      <c r="P6654" s="96"/>
      <c r="Q6654" s="96"/>
      <c r="R6654" s="96"/>
      <c r="S6654" s="96"/>
      <c r="T6654" s="96"/>
      <c r="U6654" s="96"/>
      <c r="V6654" s="96"/>
      <c r="W6654" s="96"/>
      <c r="X6654" s="96"/>
      <c r="Y6654" s="96"/>
      <c r="Z6654" s="96"/>
    </row>
    <row r="6655" spans="1:26" ht="15" customHeight="1" x14ac:dyDescent="0.2">
      <c r="B6655" s="33" t="s">
        <v>113</v>
      </c>
      <c r="C6655" s="98">
        <v>900</v>
      </c>
      <c r="D6655" s="96">
        <v>600</v>
      </c>
      <c r="E6655" s="96">
        <f t="shared" si="1376"/>
        <v>300</v>
      </c>
      <c r="F6655" s="96"/>
      <c r="G6655" s="96"/>
      <c r="H6655" s="33" t="s">
        <v>201</v>
      </c>
      <c r="I6655" s="98">
        <v>4550</v>
      </c>
      <c r="J6655" s="96">
        <v>3500</v>
      </c>
      <c r="K6655" s="96">
        <v>1050</v>
      </c>
      <c r="L6655" s="33" t="s">
        <v>202</v>
      </c>
      <c r="M6655" s="97">
        <f t="shared" si="1377"/>
        <v>0</v>
      </c>
      <c r="N6655" s="96"/>
      <c r="O6655" s="96"/>
      <c r="P6655" s="96"/>
      <c r="Q6655" s="96"/>
      <c r="R6655" s="96"/>
      <c r="S6655" s="96"/>
      <c r="T6655" s="96"/>
      <c r="U6655" s="96"/>
      <c r="V6655" s="96"/>
      <c r="W6655" s="96"/>
      <c r="X6655" s="96"/>
      <c r="Y6655" s="96"/>
      <c r="Z6655" s="96"/>
    </row>
    <row r="6656" spans="1:26" ht="15" customHeight="1" x14ac:dyDescent="0.2">
      <c r="B6656" s="33" t="s">
        <v>117</v>
      </c>
      <c r="C6656" s="98">
        <v>1304.19</v>
      </c>
      <c r="D6656" s="98">
        <v>1011</v>
      </c>
      <c r="E6656" s="96">
        <v>293</v>
      </c>
      <c r="F6656" s="96"/>
      <c r="G6656" s="96"/>
      <c r="H6656" s="33" t="s">
        <v>132</v>
      </c>
      <c r="I6656" s="98">
        <v>7605</v>
      </c>
      <c r="J6656" s="96">
        <v>6450</v>
      </c>
      <c r="K6656" s="96">
        <v>1935</v>
      </c>
      <c r="L6656" s="33" t="s">
        <v>203</v>
      </c>
      <c r="M6656" s="97">
        <f t="shared" si="1377"/>
        <v>0</v>
      </c>
      <c r="N6656" s="96"/>
      <c r="O6656" s="96"/>
      <c r="P6656" s="96"/>
      <c r="Q6656" s="96"/>
      <c r="R6656" s="96"/>
      <c r="S6656" s="96"/>
      <c r="T6656" s="96"/>
      <c r="U6656" s="96"/>
      <c r="V6656" s="96"/>
      <c r="W6656" s="96"/>
      <c r="X6656" s="96"/>
      <c r="Y6656" s="96"/>
      <c r="Z6656" s="96"/>
    </row>
    <row r="6657" spans="2:26" ht="15" customHeight="1" x14ac:dyDescent="0.2">
      <c r="B6657" s="33" t="s">
        <v>121</v>
      </c>
      <c r="C6657" s="98">
        <v>1006.5</v>
      </c>
      <c r="D6657" s="96">
        <v>677</v>
      </c>
      <c r="E6657" s="96">
        <f>D6657*50%</f>
        <v>338.5</v>
      </c>
      <c r="F6657" s="96"/>
      <c r="G6657" s="96"/>
      <c r="H6657" s="33" t="s">
        <v>137</v>
      </c>
      <c r="I6657" s="98">
        <v>5751.2</v>
      </c>
      <c r="J6657" s="96">
        <v>4625</v>
      </c>
      <c r="K6657" s="96">
        <v>1387.5</v>
      </c>
      <c r="L6657" s="33"/>
      <c r="M6657" s="96"/>
      <c r="N6657" s="96"/>
      <c r="O6657" s="96"/>
      <c r="P6657" s="96"/>
      <c r="Q6657" s="96"/>
      <c r="R6657" s="96"/>
      <c r="S6657" s="96"/>
      <c r="T6657" s="96"/>
      <c r="U6657" s="96"/>
      <c r="V6657" s="96"/>
      <c r="W6657" s="96"/>
      <c r="X6657" s="96"/>
      <c r="Y6657" s="96"/>
      <c r="Z6657" s="96"/>
    </row>
    <row r="6658" spans="2:26" ht="15" customHeight="1" x14ac:dyDescent="0.2">
      <c r="B6658" s="33" t="s">
        <v>126</v>
      </c>
      <c r="C6658" s="98">
        <v>1050.32</v>
      </c>
      <c r="D6658" s="96">
        <v>691</v>
      </c>
      <c r="E6658" s="96">
        <v>359</v>
      </c>
      <c r="F6658" s="96"/>
      <c r="G6658" s="96"/>
      <c r="H6658" s="33" t="s">
        <v>142</v>
      </c>
      <c r="I6658" s="98">
        <v>8000.2</v>
      </c>
      <c r="J6658" s="96">
        <v>6450</v>
      </c>
      <c r="K6658" s="96">
        <v>1935</v>
      </c>
      <c r="L6658" s="33"/>
      <c r="M6658" s="96"/>
      <c r="N6658" s="96"/>
      <c r="O6658" s="96"/>
      <c r="P6658" s="96"/>
      <c r="Q6658" s="96"/>
      <c r="R6658" s="96"/>
      <c r="S6658" s="96"/>
      <c r="T6658" s="96"/>
      <c r="U6658" s="96"/>
      <c r="V6658" s="96"/>
      <c r="W6658" s="96"/>
      <c r="X6658" s="96"/>
      <c r="Y6658" s="96"/>
      <c r="Z6658" s="96"/>
    </row>
    <row r="6659" spans="2:26" ht="15" customHeight="1" x14ac:dyDescent="0.2">
      <c r="B6659" s="33" t="s">
        <v>141</v>
      </c>
      <c r="C6659" s="98">
        <v>1850.8</v>
      </c>
      <c r="D6659" s="96">
        <v>1322</v>
      </c>
      <c r="E6659" s="96">
        <v>529</v>
      </c>
      <c r="F6659" s="96"/>
      <c r="G6659" s="96"/>
      <c r="H6659" s="33" t="s">
        <v>145</v>
      </c>
      <c r="I6659" s="98">
        <v>8000.2</v>
      </c>
      <c r="J6659" s="96">
        <v>6450</v>
      </c>
      <c r="K6659" s="96">
        <v>1935</v>
      </c>
      <c r="L6659" s="33"/>
      <c r="M6659" s="96"/>
      <c r="N6659" s="96"/>
      <c r="O6659" s="96"/>
      <c r="P6659" s="96"/>
      <c r="Q6659" s="96"/>
      <c r="R6659" s="96"/>
      <c r="S6659" s="96"/>
      <c r="T6659" s="96"/>
      <c r="U6659" s="96"/>
      <c r="V6659" s="96"/>
      <c r="W6659" s="96"/>
      <c r="X6659" s="96"/>
      <c r="Y6659" s="96"/>
      <c r="Z6659" s="96"/>
    </row>
    <row r="6660" spans="2:26" ht="15" customHeight="1" x14ac:dyDescent="0.2">
      <c r="B6660" s="33" t="s">
        <v>144</v>
      </c>
      <c r="C6660" s="98">
        <v>3005.85</v>
      </c>
      <c r="D6660" s="96">
        <v>2078</v>
      </c>
      <c r="E6660" s="96">
        <v>933</v>
      </c>
      <c r="F6660" s="96"/>
      <c r="G6660" s="96"/>
      <c r="H6660" s="33"/>
      <c r="I6660" s="96"/>
      <c r="J6660" s="96"/>
      <c r="K6660" s="96"/>
      <c r="L6660" s="33"/>
      <c r="M6660" s="96"/>
      <c r="N6660" s="96"/>
      <c r="O6660" s="96"/>
      <c r="P6660" s="96"/>
      <c r="Q6660" s="96"/>
      <c r="R6660" s="96"/>
      <c r="S6660" s="96"/>
      <c r="T6660" s="96"/>
      <c r="U6660" s="96"/>
      <c r="V6660" s="96"/>
      <c r="W6660" s="96"/>
      <c r="X6660" s="96"/>
      <c r="Y6660" s="96"/>
      <c r="Z6660" s="96"/>
    </row>
    <row r="6661" spans="2:26" ht="15" customHeight="1" x14ac:dyDescent="0.2">
      <c r="B6661" s="33" t="s">
        <v>147</v>
      </c>
      <c r="C6661" s="98">
        <v>5500.6</v>
      </c>
      <c r="D6661" s="96">
        <v>3929</v>
      </c>
      <c r="E6661" s="96">
        <v>1572</v>
      </c>
      <c r="F6661" s="96"/>
      <c r="G6661" s="96"/>
      <c r="H6661" s="33"/>
      <c r="I6661" s="96"/>
      <c r="J6661" s="96"/>
      <c r="K6661" s="96"/>
      <c r="L6661" s="33"/>
      <c r="M6661" s="96"/>
      <c r="N6661" s="96"/>
      <c r="O6661" s="96"/>
      <c r="P6661" s="96"/>
      <c r="Q6661" s="96"/>
      <c r="R6661" s="96"/>
      <c r="S6661" s="96"/>
      <c r="T6661" s="96"/>
      <c r="U6661" s="96"/>
      <c r="V6661" s="96"/>
      <c r="W6661" s="96"/>
      <c r="X6661" s="96"/>
      <c r="Y6661" s="96"/>
      <c r="Z6661" s="96"/>
    </row>
    <row r="6662" spans="2:26" ht="15" customHeight="1" x14ac:dyDescent="0.2">
      <c r="B6662" s="33" t="s">
        <v>150</v>
      </c>
      <c r="C6662" s="98">
        <v>6202</v>
      </c>
      <c r="D6662" s="96">
        <v>4430</v>
      </c>
      <c r="E6662" s="96">
        <v>1772</v>
      </c>
      <c r="F6662" s="96"/>
      <c r="G6662" s="96"/>
      <c r="H6662" s="33"/>
      <c r="I6662" s="96"/>
      <c r="J6662" s="96"/>
      <c r="K6662" s="96"/>
      <c r="L6662" s="33"/>
      <c r="M6662" s="96"/>
      <c r="N6662" s="96"/>
      <c r="O6662" s="96"/>
      <c r="P6662" s="96"/>
      <c r="Q6662" s="96"/>
      <c r="R6662" s="96"/>
      <c r="S6662" s="96"/>
      <c r="T6662" s="96"/>
      <c r="U6662" s="96"/>
      <c r="V6662" s="96"/>
      <c r="W6662" s="96"/>
      <c r="X6662" s="96"/>
      <c r="Y6662" s="96"/>
      <c r="Z6662" s="96"/>
    </row>
    <row r="6663" spans="2:26" ht="15" customHeight="1" x14ac:dyDescent="0.2">
      <c r="B6663" s="33" t="s">
        <v>152</v>
      </c>
      <c r="C6663" s="98">
        <v>6202</v>
      </c>
      <c r="D6663" s="96">
        <v>4430</v>
      </c>
      <c r="E6663" s="96">
        <v>1772</v>
      </c>
      <c r="F6663" s="96"/>
      <c r="G6663" s="96"/>
      <c r="H6663" s="33"/>
      <c r="I6663" s="96"/>
      <c r="J6663" s="96"/>
      <c r="K6663" s="96"/>
      <c r="L6663" s="33"/>
      <c r="M6663" s="96"/>
      <c r="N6663" s="96"/>
      <c r="O6663" s="96"/>
      <c r="P6663" s="96"/>
      <c r="Q6663" s="96"/>
      <c r="R6663" s="96"/>
      <c r="S6663" s="96"/>
      <c r="T6663" s="96"/>
      <c r="U6663" s="96"/>
      <c r="V6663" s="96"/>
      <c r="W6663" s="96"/>
      <c r="X6663" s="96"/>
      <c r="Y6663" s="96"/>
      <c r="Z6663" s="96"/>
    </row>
    <row r="6664" spans="2:26" ht="15" customHeight="1" x14ac:dyDescent="0.2">
      <c r="B6664" s="33" t="s">
        <v>155</v>
      </c>
      <c r="C6664" s="98">
        <v>7301</v>
      </c>
      <c r="D6664" s="96">
        <v>5770</v>
      </c>
      <c r="E6664" s="96">
        <v>2086</v>
      </c>
      <c r="F6664" s="96"/>
      <c r="G6664" s="96"/>
      <c r="H6664" s="33"/>
      <c r="I6664" s="96"/>
      <c r="J6664" s="96"/>
      <c r="K6664" s="96"/>
      <c r="L6664" s="33"/>
      <c r="M6664" s="96"/>
      <c r="N6664" s="96"/>
      <c r="O6664" s="96"/>
      <c r="P6664" s="96"/>
      <c r="Q6664" s="96"/>
      <c r="R6664" s="96"/>
      <c r="S6664" s="96"/>
      <c r="T6664" s="96"/>
      <c r="U6664" s="96"/>
      <c r="V6664" s="96"/>
      <c r="W6664" s="96"/>
      <c r="X6664" s="96"/>
      <c r="Y6664" s="96"/>
      <c r="Z6664" s="96"/>
    </row>
    <row r="6665" spans="2:26" ht="15" customHeight="1" x14ac:dyDescent="0.2">
      <c r="B6665" s="33" t="s">
        <v>157</v>
      </c>
      <c r="C6665" s="98">
        <v>3800</v>
      </c>
      <c r="D6665" s="96">
        <v>3600</v>
      </c>
      <c r="E6665" s="96">
        <v>894</v>
      </c>
      <c r="F6665" s="96"/>
      <c r="G6665" s="96"/>
      <c r="H6665" s="33"/>
      <c r="I6665" s="96"/>
      <c r="J6665" s="96"/>
      <c r="K6665" s="96"/>
      <c r="L6665" s="33"/>
      <c r="M6665" s="96"/>
      <c r="N6665" s="96"/>
      <c r="O6665" s="96"/>
      <c r="P6665" s="96"/>
      <c r="Q6665" s="96"/>
      <c r="R6665" s="96"/>
      <c r="S6665" s="96"/>
      <c r="T6665" s="96"/>
      <c r="U6665" s="96"/>
      <c r="V6665" s="96"/>
      <c r="W6665" s="96"/>
      <c r="X6665" s="96"/>
      <c r="Y6665" s="96"/>
      <c r="Z6665" s="96"/>
    </row>
    <row r="6666" spans="2:26" ht="15" customHeight="1" x14ac:dyDescent="0.2">
      <c r="C6666" s="86">
        <f>D6666+E6666</f>
        <v>2002</v>
      </c>
      <c r="D6666" s="86">
        <v>1300</v>
      </c>
      <c r="E6666" s="86">
        <f>D6666*54%</f>
        <v>702</v>
      </c>
    </row>
    <row r="6675" spans="1:53" s="305" customFormat="1" ht="33" customHeight="1" x14ac:dyDescent="0.45">
      <c r="A6675" s="326" t="s">
        <v>381</v>
      </c>
      <c r="B6675" s="343">
        <f>SUM(G6746,G6896,G7044,G7192,G7341)</f>
        <v>442302.37</v>
      </c>
    </row>
    <row r="6677" spans="1:53" ht="15" customHeight="1" x14ac:dyDescent="0.2">
      <c r="A6677" s="1" t="s">
        <v>0</v>
      </c>
      <c r="B6677" s="1" t="s">
        <v>1</v>
      </c>
      <c r="C6677" s="2" t="s">
        <v>2</v>
      </c>
      <c r="D6677" s="2" t="s">
        <v>3</v>
      </c>
      <c r="E6677" s="2" t="s">
        <v>4</v>
      </c>
      <c r="F6677" s="2" t="s">
        <v>5</v>
      </c>
      <c r="G6677" s="2" t="s">
        <v>6</v>
      </c>
      <c r="H6677" s="2" t="s">
        <v>7</v>
      </c>
      <c r="I6677" s="2" t="s">
        <v>8</v>
      </c>
      <c r="J6677" s="2" t="s">
        <v>9</v>
      </c>
      <c r="K6677" s="2" t="s">
        <v>10</v>
      </c>
      <c r="L6677" s="2" t="s">
        <v>11</v>
      </c>
      <c r="M6677" s="2" t="s">
        <v>12</v>
      </c>
      <c r="N6677" s="2" t="s">
        <v>13</v>
      </c>
      <c r="O6677" s="2" t="s">
        <v>14</v>
      </c>
      <c r="P6677" s="1" t="s">
        <v>15</v>
      </c>
      <c r="Q6677" s="1" t="s">
        <v>16</v>
      </c>
      <c r="R6677" s="3" t="s">
        <v>17</v>
      </c>
      <c r="S6677" s="3" t="s">
        <v>18</v>
      </c>
      <c r="T6677" s="3" t="s">
        <v>19</v>
      </c>
      <c r="U6677" s="4" t="s">
        <v>20</v>
      </c>
      <c r="V6677" s="3" t="s">
        <v>21</v>
      </c>
      <c r="W6677" s="3" t="s">
        <v>22</v>
      </c>
      <c r="X6677" s="4" t="s">
        <v>23</v>
      </c>
      <c r="Y6677" s="5" t="s">
        <v>24</v>
      </c>
      <c r="Z6677" s="5" t="s">
        <v>25</v>
      </c>
      <c r="AA6677" s="5" t="s">
        <v>26</v>
      </c>
      <c r="AB6677" s="6" t="s">
        <v>27</v>
      </c>
      <c r="AC6677" s="6" t="s">
        <v>28</v>
      </c>
      <c r="AD6677" s="7" t="s">
        <v>29</v>
      </c>
      <c r="AE6677" s="6" t="s">
        <v>30</v>
      </c>
      <c r="AF6677" s="8" t="s">
        <v>31</v>
      </c>
      <c r="AG6677" s="8" t="s">
        <v>32</v>
      </c>
      <c r="AH6677" s="8" t="s">
        <v>33</v>
      </c>
      <c r="AI6677" s="8"/>
      <c r="AJ6677" s="8" t="s">
        <v>34</v>
      </c>
      <c r="AK6677" s="8" t="s">
        <v>35</v>
      </c>
      <c r="AL6677" s="8" t="s">
        <v>36</v>
      </c>
      <c r="AM6677" s="8" t="s">
        <v>37</v>
      </c>
      <c r="AN6677" s="8" t="s">
        <v>38</v>
      </c>
      <c r="AO6677" s="8"/>
      <c r="AP6677" s="9" t="s">
        <v>39</v>
      </c>
      <c r="AQ6677" s="9" t="s">
        <v>40</v>
      </c>
      <c r="AR6677" s="9" t="s">
        <v>33</v>
      </c>
      <c r="AS6677" s="9" t="s">
        <v>32</v>
      </c>
      <c r="AT6677" s="9" t="s">
        <v>41</v>
      </c>
      <c r="AU6677" s="9" t="s">
        <v>42</v>
      </c>
      <c r="AV6677" s="9" t="s">
        <v>43</v>
      </c>
      <c r="AW6677" s="9" t="s">
        <v>44</v>
      </c>
      <c r="AX6677" s="9" t="s">
        <v>45</v>
      </c>
      <c r="AY6677" s="9" t="s">
        <v>46</v>
      </c>
      <c r="AZ6677" s="10"/>
      <c r="BA6677" s="10"/>
    </row>
    <row r="6678" spans="1:53" ht="15" customHeight="1" x14ac:dyDescent="0.2">
      <c r="A6678" s="11"/>
      <c r="B6678" s="11">
        <v>1</v>
      </c>
      <c r="C6678" s="11" t="s">
        <v>47</v>
      </c>
      <c r="D6678" s="11"/>
      <c r="E6678" s="11"/>
      <c r="F6678" s="11"/>
      <c r="G6678" s="11"/>
      <c r="H6678" s="11"/>
      <c r="I6678" s="11"/>
      <c r="J6678" s="11"/>
      <c r="K6678" s="11"/>
      <c r="L6678" s="11"/>
      <c r="M6678" s="11"/>
      <c r="N6678" s="11"/>
      <c r="O6678" s="11"/>
      <c r="P6678" s="11"/>
      <c r="Q6678" s="11"/>
      <c r="R6678" s="11"/>
      <c r="S6678" s="11"/>
      <c r="T6678" s="11"/>
      <c r="U6678" s="11"/>
      <c r="V6678" s="11"/>
      <c r="W6678" s="11"/>
      <c r="X6678" s="11"/>
      <c r="Y6678" s="11"/>
      <c r="Z6678" s="11"/>
      <c r="AA6678" s="11"/>
      <c r="AB6678" s="11"/>
      <c r="AC6678" s="11"/>
      <c r="AD6678" s="11"/>
      <c r="AE6678" s="11"/>
      <c r="AF6678" s="11"/>
      <c r="AG6678" s="11"/>
      <c r="AH6678" s="11"/>
      <c r="AI6678" s="11"/>
      <c r="AJ6678" s="11"/>
      <c r="AK6678" s="11"/>
      <c r="AL6678" s="11"/>
      <c r="AM6678" s="11"/>
      <c r="AN6678" s="11"/>
      <c r="AO6678" s="11"/>
      <c r="AP6678" s="11"/>
      <c r="AQ6678" s="11"/>
      <c r="AR6678" s="11"/>
      <c r="AS6678" s="11"/>
      <c r="AT6678" s="11"/>
      <c r="AU6678" s="11"/>
      <c r="AV6678" s="11"/>
      <c r="AW6678" s="11"/>
      <c r="AX6678" s="11"/>
      <c r="AY6678" s="11"/>
      <c r="AZ6678" s="12"/>
      <c r="BA6678" s="12"/>
    </row>
    <row r="6679" spans="1:53" ht="15" customHeight="1" x14ac:dyDescent="0.2">
      <c r="A6679" s="1"/>
      <c r="B6679" s="1"/>
      <c r="C6679" s="13"/>
      <c r="D6679" s="14"/>
      <c r="E6679" s="14"/>
      <c r="F6679" s="14"/>
      <c r="G6679" s="14"/>
      <c r="H6679" s="14"/>
      <c r="I6679" s="14"/>
      <c r="J6679" s="14"/>
      <c r="K6679" s="14"/>
      <c r="L6679" s="14"/>
      <c r="M6679" s="14"/>
      <c r="N6679" s="14"/>
      <c r="O6679" s="14"/>
      <c r="P6679" s="14"/>
      <c r="Q6679" s="14"/>
      <c r="R6679" s="4"/>
      <c r="S6679" s="4"/>
      <c r="T6679" s="4"/>
      <c r="U6679" s="4"/>
      <c r="V6679" s="4"/>
      <c r="W6679" s="4"/>
      <c r="X6679" s="4"/>
      <c r="Y6679" s="4"/>
      <c r="Z6679" s="4"/>
      <c r="AA6679" s="4"/>
      <c r="AB6679" s="8"/>
      <c r="AC6679" s="8"/>
      <c r="AD6679" s="8"/>
      <c r="AE6679" s="8"/>
      <c r="AF6679" s="8"/>
      <c r="AG6679" s="8"/>
      <c r="AH6679" s="8"/>
      <c r="AI6679" s="8"/>
      <c r="AJ6679" s="8"/>
      <c r="AK6679" s="8"/>
      <c r="AL6679" s="8"/>
      <c r="AM6679" s="8"/>
      <c r="AN6679" s="8"/>
      <c r="AO6679" s="8"/>
      <c r="AP6679" s="15"/>
      <c r="AQ6679" s="15"/>
      <c r="AR6679" s="15"/>
      <c r="AS6679" s="15"/>
      <c r="AT6679" s="15"/>
      <c r="AU6679" s="15"/>
      <c r="AV6679" s="15"/>
      <c r="AW6679" s="15"/>
      <c r="AX6679" s="15"/>
      <c r="AY6679" s="15"/>
      <c r="AZ6679" s="10"/>
      <c r="BA6679" s="10"/>
    </row>
    <row r="6680" spans="1:53" ht="15" customHeight="1" x14ac:dyDescent="0.2">
      <c r="A6680" s="1"/>
      <c r="B6680" s="16">
        <v>1</v>
      </c>
      <c r="C6680" s="310"/>
      <c r="D6680" s="18"/>
      <c r="E6680" s="14"/>
      <c r="F6680" s="14"/>
      <c r="G6680" s="14"/>
      <c r="H6680" s="14"/>
      <c r="I6680" s="14"/>
      <c r="J6680" s="14"/>
      <c r="K6680" s="14"/>
      <c r="L6680" s="14"/>
      <c r="M6680" s="14"/>
      <c r="N6680" s="14"/>
      <c r="O6680" s="14"/>
      <c r="P6680" s="14"/>
      <c r="Q6680" s="14"/>
      <c r="R6680" s="4"/>
      <c r="S6680" s="4"/>
      <c r="T6680" s="4"/>
      <c r="U6680" s="4"/>
      <c r="V6680" s="4"/>
      <c r="W6680" s="4"/>
      <c r="X6680" s="4"/>
      <c r="Y6680" s="4"/>
      <c r="Z6680" s="4"/>
      <c r="AA6680" s="4"/>
      <c r="AB6680" s="8"/>
      <c r="AC6680" s="8"/>
      <c r="AD6680" s="8"/>
      <c r="AE6680" s="8"/>
      <c r="AF6680" s="8"/>
      <c r="AG6680" s="8"/>
      <c r="AH6680" s="8"/>
      <c r="AI6680" s="8"/>
      <c r="AJ6680" s="8"/>
      <c r="AK6680" s="8"/>
      <c r="AL6680" s="8"/>
      <c r="AM6680" s="8"/>
      <c r="AN6680" s="8"/>
      <c r="AO6680" s="8"/>
      <c r="AP6680" s="15"/>
      <c r="AQ6680" s="15"/>
      <c r="AR6680" s="15"/>
      <c r="AS6680" s="15"/>
      <c r="AT6680" s="15"/>
      <c r="AU6680" s="15"/>
      <c r="AV6680" s="15"/>
      <c r="AW6680" s="15"/>
      <c r="AX6680" s="15"/>
      <c r="AY6680" s="15"/>
      <c r="AZ6680" s="10"/>
      <c r="BA6680" s="10"/>
    </row>
    <row r="6681" spans="1:53" ht="15" customHeight="1" x14ac:dyDescent="0.2">
      <c r="A6681" s="19"/>
      <c r="B6681" s="20"/>
      <c r="C6681" s="293" t="s">
        <v>49</v>
      </c>
      <c r="D6681" s="18"/>
      <c r="E6681" s="14"/>
      <c r="F6681" s="14"/>
      <c r="G6681" s="14"/>
      <c r="H6681" s="14"/>
      <c r="I6681" s="14"/>
      <c r="J6681" s="14"/>
      <c r="K6681" s="14"/>
      <c r="L6681" s="14"/>
      <c r="M6681" s="14"/>
      <c r="N6681" s="14"/>
      <c r="O6681" s="14"/>
      <c r="P6681" s="14"/>
      <c r="Q6681" s="14"/>
      <c r="R6681" s="4"/>
      <c r="S6681" s="4"/>
      <c r="T6681" s="4"/>
      <c r="U6681" s="4"/>
      <c r="V6681" s="4"/>
      <c r="W6681" s="4"/>
      <c r="X6681" s="4"/>
      <c r="Y6681" s="4"/>
      <c r="Z6681" s="4"/>
      <c r="AA6681" s="4"/>
      <c r="AB6681" s="8"/>
      <c r="AC6681" s="8"/>
      <c r="AD6681" s="8"/>
      <c r="AE6681" s="8"/>
      <c r="AF6681" s="8"/>
      <c r="AG6681" s="8"/>
      <c r="AH6681" s="8"/>
      <c r="AI6681" s="8"/>
      <c r="AJ6681" s="8"/>
      <c r="AK6681" s="8"/>
      <c r="AL6681" s="8"/>
      <c r="AM6681" s="8"/>
      <c r="AN6681" s="8"/>
      <c r="AO6681" s="8"/>
      <c r="AP6681" s="15"/>
      <c r="AQ6681" s="15"/>
      <c r="AR6681" s="15"/>
      <c r="AS6681" s="15"/>
      <c r="AT6681" s="15"/>
      <c r="AU6681" s="15"/>
      <c r="AV6681" s="15"/>
      <c r="AW6681" s="15"/>
      <c r="AX6681" s="15"/>
      <c r="AY6681" s="15"/>
    </row>
    <row r="6682" spans="1:53" ht="15" customHeight="1" x14ac:dyDescent="0.2">
      <c r="A6682" s="1"/>
      <c r="B6682" s="16">
        <v>3</v>
      </c>
      <c r="C6682" s="293" t="s">
        <v>54</v>
      </c>
      <c r="D6682" s="18"/>
      <c r="E6682" s="14"/>
      <c r="F6682" s="14"/>
      <c r="G6682" s="14"/>
      <c r="H6682" s="14"/>
      <c r="I6682" s="14"/>
      <c r="J6682" s="14"/>
      <c r="K6682" s="14"/>
      <c r="L6682" s="14"/>
      <c r="M6682" s="14"/>
      <c r="N6682" s="14"/>
      <c r="O6682" s="14"/>
      <c r="P6682" s="14"/>
      <c r="Q6682" s="14"/>
      <c r="R6682" s="4"/>
      <c r="S6682" s="4"/>
      <c r="T6682" s="4"/>
      <c r="U6682" s="4"/>
      <c r="V6682" s="4"/>
      <c r="W6682" s="4"/>
      <c r="X6682" s="4"/>
      <c r="Y6682" s="4"/>
      <c r="Z6682" s="4"/>
      <c r="AA6682" s="4"/>
      <c r="AB6682" s="8">
        <v>5</v>
      </c>
      <c r="AC6682" s="8"/>
      <c r="AD6682" s="8"/>
      <c r="AE6682" s="8"/>
      <c r="AF6682" s="8"/>
      <c r="AG6682" s="8"/>
      <c r="AH6682" s="8"/>
      <c r="AI6682" s="8"/>
      <c r="AJ6682" s="8"/>
      <c r="AK6682" s="8"/>
      <c r="AL6682" s="8"/>
      <c r="AM6682" s="8"/>
      <c r="AN6682" s="8"/>
      <c r="AO6682" s="8"/>
      <c r="AP6682" s="15"/>
      <c r="AQ6682" s="15"/>
      <c r="AR6682" s="15"/>
      <c r="AS6682" s="15"/>
      <c r="AT6682" s="15"/>
      <c r="AU6682" s="15"/>
      <c r="AV6682" s="15"/>
      <c r="AW6682" s="15"/>
      <c r="AX6682" s="15"/>
      <c r="AY6682" s="15"/>
      <c r="AZ6682" s="10"/>
      <c r="BA6682" s="10"/>
    </row>
    <row r="6683" spans="1:53" ht="15" customHeight="1" x14ac:dyDescent="0.2">
      <c r="A6683" s="1"/>
      <c r="B6683" s="16">
        <v>4</v>
      </c>
      <c r="C6683" s="293" t="s">
        <v>557</v>
      </c>
      <c r="D6683" s="18"/>
      <c r="E6683" s="14"/>
      <c r="F6683" s="14"/>
      <c r="G6683" s="14"/>
      <c r="H6683" s="14"/>
      <c r="I6683" s="14"/>
      <c r="J6683" s="14"/>
      <c r="K6683" s="14"/>
      <c r="L6683" s="14"/>
      <c r="M6683" s="14"/>
      <c r="N6683" s="14"/>
      <c r="O6683" s="14"/>
      <c r="P6683" s="14"/>
      <c r="Q6683" s="14"/>
      <c r="R6683" s="4"/>
      <c r="S6683" s="4"/>
      <c r="T6683" s="4"/>
      <c r="U6683" s="4"/>
      <c r="V6683" s="4"/>
      <c r="W6683" s="4"/>
      <c r="X6683" s="4"/>
      <c r="Y6683" s="4"/>
      <c r="Z6683" s="4"/>
      <c r="AA6683" s="4"/>
      <c r="AB6683" s="8"/>
      <c r="AC6683" s="8"/>
      <c r="AD6683" s="8"/>
      <c r="AE6683" s="8"/>
      <c r="AF6683" s="8"/>
      <c r="AG6683" s="8"/>
      <c r="AH6683" s="8"/>
      <c r="AI6683" s="8"/>
      <c r="AJ6683" s="8">
        <v>1</v>
      </c>
      <c r="AK6683" s="8"/>
      <c r="AL6683" s="8"/>
      <c r="AM6683" s="8"/>
      <c r="AN6683" s="8"/>
      <c r="AO6683" s="8"/>
      <c r="AP6683" s="15"/>
      <c r="AQ6683" s="15"/>
      <c r="AR6683" s="15"/>
      <c r="AS6683" s="15"/>
      <c r="AT6683" s="15"/>
      <c r="AU6683" s="15"/>
      <c r="AV6683" s="15"/>
      <c r="AW6683" s="15"/>
      <c r="AX6683" s="15"/>
      <c r="AY6683" s="15"/>
      <c r="AZ6683" s="10"/>
      <c r="BA6683" s="10"/>
    </row>
    <row r="6684" spans="1:53" ht="15" customHeight="1" x14ac:dyDescent="0.2">
      <c r="A6684" s="1"/>
      <c r="B6684" s="21">
        <v>5</v>
      </c>
      <c r="C6684" s="303" t="s">
        <v>572</v>
      </c>
      <c r="D6684" s="18"/>
      <c r="E6684" s="14"/>
      <c r="F6684" s="14"/>
      <c r="G6684" s="14"/>
      <c r="H6684" s="14"/>
      <c r="I6684" s="14"/>
      <c r="J6684" s="14"/>
      <c r="K6684" s="14"/>
      <c r="L6684" s="14"/>
      <c r="M6684" s="14"/>
      <c r="N6684" s="14"/>
      <c r="O6684" s="14"/>
      <c r="P6684" s="14"/>
      <c r="Q6684" s="14"/>
      <c r="R6684" s="4"/>
      <c r="S6684" s="4"/>
      <c r="T6684" s="4"/>
      <c r="U6684" s="4"/>
      <c r="V6684" s="4"/>
      <c r="W6684" s="4"/>
      <c r="X6684" s="4"/>
      <c r="Y6684" s="4"/>
      <c r="Z6684" s="4"/>
      <c r="AA6684" s="4"/>
      <c r="AB6684" s="8"/>
      <c r="AC6684" s="8"/>
      <c r="AD6684" s="8"/>
      <c r="AE6684" s="8"/>
      <c r="AF6684" s="8"/>
      <c r="AG6684" s="8"/>
      <c r="AH6684" s="8"/>
      <c r="AI6684" s="8"/>
      <c r="AJ6684" s="8"/>
      <c r="AK6684" s="8"/>
      <c r="AL6684" s="8"/>
      <c r="AM6684" s="8"/>
      <c r="AN6684" s="8"/>
      <c r="AO6684" s="8"/>
      <c r="AP6684" s="15"/>
      <c r="AQ6684" s="15"/>
      <c r="AR6684" s="15"/>
      <c r="AS6684" s="15"/>
      <c r="AT6684" s="15"/>
      <c r="AU6684" s="15"/>
      <c r="AV6684" s="15"/>
      <c r="AW6684" s="15"/>
      <c r="AX6684" s="15"/>
      <c r="AY6684" s="15"/>
      <c r="AZ6684" s="10"/>
      <c r="BA6684" s="10"/>
    </row>
    <row r="6685" spans="1:53" ht="15" customHeight="1" x14ac:dyDescent="0.2">
      <c r="A6685" s="22"/>
      <c r="B6685" s="23">
        <v>6</v>
      </c>
      <c r="C6685" s="293" t="s">
        <v>573</v>
      </c>
      <c r="D6685" s="18">
        <v>8</v>
      </c>
      <c r="E6685" s="14">
        <v>8</v>
      </c>
      <c r="F6685" s="14"/>
      <c r="G6685" s="14"/>
      <c r="H6685" s="14"/>
      <c r="I6685" s="14"/>
      <c r="J6685" s="14"/>
      <c r="K6685" s="14"/>
      <c r="L6685" s="14"/>
      <c r="M6685" s="14"/>
      <c r="N6685" s="14"/>
      <c r="O6685" s="14"/>
      <c r="P6685" s="14"/>
      <c r="Q6685" s="14"/>
      <c r="R6685" s="4"/>
      <c r="S6685" s="4"/>
      <c r="T6685" s="4"/>
      <c r="U6685" s="4"/>
      <c r="V6685" s="4"/>
      <c r="W6685" s="4"/>
      <c r="X6685" s="4"/>
      <c r="Y6685" s="4"/>
      <c r="Z6685" s="4"/>
      <c r="AA6685" s="4"/>
      <c r="AB6685" s="8"/>
      <c r="AC6685" s="8"/>
      <c r="AD6685" s="8"/>
      <c r="AE6685" s="8"/>
      <c r="AF6685" s="8"/>
      <c r="AG6685" s="8"/>
      <c r="AH6685" s="8"/>
      <c r="AI6685" s="8"/>
      <c r="AJ6685" s="8"/>
      <c r="AK6685" s="8"/>
      <c r="AL6685" s="8"/>
      <c r="AM6685" s="8"/>
      <c r="AN6685" s="8"/>
      <c r="AO6685" s="8"/>
      <c r="AP6685" s="15"/>
      <c r="AQ6685" s="15"/>
      <c r="AR6685" s="15"/>
      <c r="AS6685" s="15"/>
      <c r="AT6685" s="15"/>
      <c r="AU6685" s="15"/>
      <c r="AV6685" s="15"/>
      <c r="AW6685" s="15"/>
      <c r="AX6685" s="15"/>
      <c r="AY6685" s="15"/>
      <c r="AZ6685" s="10"/>
      <c r="BA6685" s="10"/>
    </row>
    <row r="6686" spans="1:53" ht="15" customHeight="1" x14ac:dyDescent="0.2">
      <c r="A6686" s="24"/>
      <c r="B6686" s="25"/>
      <c r="C6686" s="293" t="s">
        <v>535</v>
      </c>
      <c r="D6686" s="18"/>
      <c r="E6686" s="14"/>
      <c r="F6686" s="14"/>
      <c r="G6686" s="14"/>
      <c r="H6686" s="14"/>
      <c r="I6686" s="14"/>
      <c r="J6686" s="14"/>
      <c r="K6686" s="14"/>
      <c r="L6686" s="14"/>
      <c r="M6686" s="14"/>
      <c r="N6686" s="14"/>
      <c r="O6686" s="14"/>
      <c r="P6686" s="14"/>
      <c r="Q6686" s="14"/>
      <c r="R6686" s="4"/>
      <c r="S6686" s="4"/>
      <c r="T6686" s="4"/>
      <c r="U6686" s="4"/>
      <c r="V6686" s="4"/>
      <c r="W6686" s="4"/>
      <c r="X6686" s="4"/>
      <c r="Y6686" s="4"/>
      <c r="Z6686" s="4"/>
      <c r="AA6686" s="4"/>
      <c r="AB6686" s="8">
        <v>10</v>
      </c>
      <c r="AC6686" s="8"/>
      <c r="AD6686" s="8"/>
      <c r="AE6686" s="8"/>
      <c r="AF6686" s="8"/>
      <c r="AG6686" s="8"/>
      <c r="AH6686" s="8"/>
      <c r="AI6686" s="8"/>
      <c r="AJ6686" s="8"/>
      <c r="AK6686" s="8"/>
      <c r="AL6686" s="8"/>
      <c r="AM6686" s="8"/>
      <c r="AN6686" s="8"/>
      <c r="AO6686" s="8"/>
      <c r="AP6686" s="15"/>
      <c r="AQ6686" s="15"/>
      <c r="AR6686" s="15"/>
      <c r="AS6686" s="15"/>
      <c r="AT6686" s="15"/>
      <c r="AU6686" s="9"/>
      <c r="AV6686" s="15"/>
      <c r="AW6686" s="15"/>
      <c r="AX6686" s="15"/>
      <c r="AY6686" s="15"/>
      <c r="AZ6686" s="10"/>
      <c r="BA6686" s="10"/>
    </row>
    <row r="6687" spans="1:53" ht="15" customHeight="1" x14ac:dyDescent="0.2">
      <c r="A6687" s="1"/>
      <c r="B6687" s="24"/>
      <c r="C6687" s="327" t="s">
        <v>588</v>
      </c>
      <c r="D6687" s="18"/>
      <c r="E6687" s="14"/>
      <c r="F6687" s="14"/>
      <c r="G6687" s="14"/>
      <c r="H6687" s="14"/>
      <c r="I6687" s="14"/>
      <c r="J6687" s="14"/>
      <c r="K6687" s="14"/>
      <c r="L6687" s="14"/>
      <c r="M6687" s="14"/>
      <c r="N6687" s="14"/>
      <c r="O6687" s="14"/>
      <c r="P6687" s="14"/>
      <c r="Q6687" s="14"/>
      <c r="R6687" s="4"/>
      <c r="S6687" s="4"/>
      <c r="T6687" s="4">
        <v>1</v>
      </c>
      <c r="U6687" s="4"/>
      <c r="V6687" s="4"/>
      <c r="W6687" s="4"/>
      <c r="X6687" s="4"/>
      <c r="Y6687" s="4"/>
      <c r="Z6687" s="4"/>
      <c r="AA6687" s="4"/>
      <c r="AB6687" s="8"/>
      <c r="AC6687" s="8"/>
      <c r="AD6687" s="8"/>
      <c r="AE6687" s="8"/>
      <c r="AF6687" s="8"/>
      <c r="AG6687" s="8"/>
      <c r="AH6687" s="8"/>
      <c r="AI6687" s="8"/>
      <c r="AJ6687" s="8"/>
      <c r="AK6687" s="8"/>
      <c r="AL6687" s="8"/>
      <c r="AM6687" s="8"/>
      <c r="AN6687" s="8"/>
      <c r="AO6687" s="8"/>
      <c r="AP6687" s="15"/>
      <c r="AQ6687" s="15"/>
      <c r="AR6687" s="15"/>
      <c r="AS6687" s="15"/>
      <c r="AT6687" s="15"/>
      <c r="AU6687" s="15"/>
      <c r="AV6687" s="15"/>
      <c r="AW6687" s="15"/>
      <c r="AX6687" s="15"/>
      <c r="AY6687" s="15"/>
      <c r="AZ6687" s="10"/>
      <c r="BA6687" s="10"/>
    </row>
    <row r="6688" spans="1:53" ht="15" customHeight="1" x14ac:dyDescent="0.2">
      <c r="A6688" s="1"/>
      <c r="B6688" s="26">
        <v>7</v>
      </c>
      <c r="C6688" s="293" t="s">
        <v>55</v>
      </c>
      <c r="D6688" s="18"/>
      <c r="E6688" s="14"/>
      <c r="F6688" s="14"/>
      <c r="G6688" s="14"/>
      <c r="H6688" s="14"/>
      <c r="I6688" s="14"/>
      <c r="J6688" s="14"/>
      <c r="K6688" s="14">
        <v>2</v>
      </c>
      <c r="L6688" s="14"/>
      <c r="M6688" s="14"/>
      <c r="N6688" s="14"/>
      <c r="O6688" s="14"/>
      <c r="P6688" s="14"/>
      <c r="Q6688" s="14"/>
      <c r="R6688" s="4"/>
      <c r="S6688" s="4"/>
      <c r="T6688" s="4"/>
      <c r="U6688" s="4"/>
      <c r="V6688" s="4"/>
      <c r="W6688" s="4"/>
      <c r="X6688" s="4"/>
      <c r="Y6688" s="4"/>
      <c r="Z6688" s="4"/>
      <c r="AA6688" s="4"/>
      <c r="AB6688" s="8"/>
      <c r="AC6688" s="8"/>
      <c r="AD6688" s="8"/>
      <c r="AE6688" s="8"/>
      <c r="AF6688" s="8"/>
      <c r="AG6688" s="8"/>
      <c r="AH6688" s="8"/>
      <c r="AI6688" s="8"/>
      <c r="AJ6688" s="8"/>
      <c r="AK6688" s="8"/>
      <c r="AL6688" s="8"/>
      <c r="AM6688" s="8"/>
      <c r="AN6688" s="8"/>
      <c r="AO6688" s="8"/>
      <c r="AP6688" s="15"/>
      <c r="AQ6688" s="15"/>
      <c r="AR6688" s="15"/>
      <c r="AS6688" s="15"/>
      <c r="AT6688" s="15"/>
      <c r="AU6688" s="15"/>
      <c r="AV6688" s="15"/>
      <c r="AW6688" s="15"/>
      <c r="AX6688" s="15"/>
      <c r="AY6688" s="15"/>
      <c r="AZ6688" s="10"/>
      <c r="BA6688" s="10"/>
    </row>
    <row r="6689" spans="1:53" ht="15" customHeight="1" x14ac:dyDescent="0.2">
      <c r="A6689" s="1"/>
      <c r="B6689" s="26">
        <v>8</v>
      </c>
      <c r="C6689" s="334" t="s">
        <v>606</v>
      </c>
      <c r="D6689" s="18"/>
      <c r="E6689" s="14"/>
      <c r="F6689" s="14"/>
      <c r="G6689" s="14"/>
      <c r="H6689" s="14"/>
      <c r="I6689" s="14"/>
      <c r="J6689" s="14"/>
      <c r="K6689" s="14"/>
      <c r="L6689" s="14"/>
      <c r="M6689" s="14"/>
      <c r="N6689" s="14"/>
      <c r="O6689" s="14"/>
      <c r="P6689" s="14"/>
      <c r="Q6689" s="14"/>
      <c r="R6689" s="4"/>
      <c r="S6689" s="4"/>
      <c r="T6689" s="4"/>
      <c r="U6689" s="4"/>
      <c r="V6689" s="4"/>
      <c r="W6689" s="4"/>
      <c r="X6689" s="4"/>
      <c r="Y6689" s="4"/>
      <c r="Z6689" s="4"/>
      <c r="AA6689" s="4"/>
      <c r="AB6689" s="8">
        <v>5</v>
      </c>
      <c r="AC6689" s="8">
        <v>3</v>
      </c>
      <c r="AD6689" s="8"/>
      <c r="AE6689" s="8"/>
      <c r="AF6689" s="8"/>
      <c r="AG6689" s="8"/>
      <c r="AH6689" s="8"/>
      <c r="AI6689" s="8"/>
      <c r="AJ6689" s="8"/>
      <c r="AK6689" s="8"/>
      <c r="AL6689" s="8"/>
      <c r="AM6689" s="8"/>
      <c r="AN6689" s="8"/>
      <c r="AO6689" s="8"/>
      <c r="AP6689" s="15"/>
      <c r="AQ6689" s="15"/>
      <c r="AR6689" s="15"/>
      <c r="AS6689" s="15"/>
      <c r="AT6689" s="15"/>
      <c r="AU6689" s="15"/>
      <c r="AV6689" s="15"/>
      <c r="AW6689" s="15"/>
      <c r="AX6689" s="15"/>
      <c r="AY6689" s="15"/>
      <c r="AZ6689" s="10"/>
      <c r="BA6689" s="10"/>
    </row>
    <row r="6690" spans="1:53" ht="15" customHeight="1" x14ac:dyDescent="0.2">
      <c r="A6690" s="1"/>
      <c r="B6690" s="26">
        <v>9</v>
      </c>
      <c r="C6690" s="303"/>
      <c r="D6690" s="18"/>
      <c r="E6690" s="14"/>
      <c r="F6690" s="14"/>
      <c r="G6690" s="14"/>
      <c r="H6690" s="14"/>
      <c r="I6690" s="14"/>
      <c r="J6690" s="14"/>
      <c r="K6690" s="14"/>
      <c r="L6690" s="14"/>
      <c r="M6690" s="14"/>
      <c r="N6690" s="14"/>
      <c r="O6690" s="14"/>
      <c r="P6690" s="14"/>
      <c r="Q6690" s="14"/>
      <c r="R6690" s="4"/>
      <c r="S6690" s="4"/>
      <c r="T6690" s="4"/>
      <c r="U6690" s="4"/>
      <c r="V6690" s="4"/>
      <c r="W6690" s="4"/>
      <c r="X6690" s="4"/>
      <c r="Y6690" s="4"/>
      <c r="Z6690" s="4"/>
      <c r="AA6690" s="4"/>
      <c r="AB6690" s="8"/>
      <c r="AC6690" s="8"/>
      <c r="AD6690" s="8"/>
      <c r="AE6690" s="8"/>
      <c r="AF6690" s="8"/>
      <c r="AG6690" s="8"/>
      <c r="AH6690" s="8"/>
      <c r="AI6690" s="8"/>
      <c r="AJ6690" s="8"/>
      <c r="AK6690" s="8"/>
      <c r="AL6690" s="8"/>
      <c r="AM6690" s="8"/>
      <c r="AN6690" s="8"/>
      <c r="AO6690" s="8"/>
      <c r="AP6690" s="15"/>
      <c r="AQ6690" s="15"/>
      <c r="AR6690" s="15"/>
      <c r="AS6690" s="15"/>
      <c r="AT6690" s="15"/>
      <c r="AU6690" s="15"/>
      <c r="AV6690" s="15"/>
      <c r="AW6690" s="15"/>
      <c r="AX6690" s="15"/>
      <c r="AY6690" s="15"/>
      <c r="AZ6690" s="10"/>
      <c r="BA6690" s="10"/>
    </row>
    <row r="6691" spans="1:53" ht="15" customHeight="1" x14ac:dyDescent="0.2">
      <c r="A6691" s="1"/>
      <c r="B6691" s="24"/>
      <c r="C6691" s="303"/>
      <c r="D6691" s="18"/>
      <c r="E6691" s="14"/>
      <c r="F6691" s="14"/>
      <c r="G6691" s="14"/>
      <c r="H6691" s="14"/>
      <c r="I6691" s="14"/>
      <c r="J6691" s="14"/>
      <c r="K6691" s="14"/>
      <c r="L6691" s="14"/>
      <c r="M6691" s="14"/>
      <c r="N6691" s="14"/>
      <c r="O6691" s="14"/>
      <c r="P6691" s="14"/>
      <c r="Q6691" s="14"/>
      <c r="R6691" s="4"/>
      <c r="S6691" s="4"/>
      <c r="T6691" s="4"/>
      <c r="U6691" s="4"/>
      <c r="V6691" s="4"/>
      <c r="W6691" s="4"/>
      <c r="X6691" s="4"/>
      <c r="Y6691" s="4"/>
      <c r="Z6691" s="4"/>
      <c r="AA6691" s="4"/>
      <c r="AB6691" s="8"/>
      <c r="AC6691" s="28"/>
      <c r="AD6691" s="8"/>
      <c r="AE6691" s="8"/>
      <c r="AF6691" s="8"/>
      <c r="AG6691" s="8"/>
      <c r="AH6691" s="8"/>
      <c r="AI6691" s="8"/>
      <c r="AJ6691" s="8"/>
      <c r="AK6691" s="8"/>
      <c r="AL6691" s="8"/>
      <c r="AM6691" s="8"/>
      <c r="AN6691" s="8"/>
      <c r="AO6691" s="8"/>
      <c r="AP6691" s="15"/>
      <c r="AQ6691" s="15"/>
      <c r="AR6691" s="15"/>
      <c r="AS6691" s="15"/>
      <c r="AT6691" s="15"/>
      <c r="AU6691" s="15"/>
      <c r="AV6691" s="15"/>
      <c r="AW6691" s="15"/>
      <c r="AX6691" s="15"/>
      <c r="AY6691" s="15"/>
      <c r="AZ6691" s="10"/>
      <c r="BA6691" s="10"/>
    </row>
    <row r="6692" spans="1:53" ht="15" customHeight="1" x14ac:dyDescent="0.2">
      <c r="A6692" s="22"/>
      <c r="B6692" s="29">
        <v>10</v>
      </c>
      <c r="C6692" s="303"/>
      <c r="D6692" s="18"/>
      <c r="E6692" s="14"/>
      <c r="F6692" s="14"/>
      <c r="G6692" s="14"/>
      <c r="H6692" s="14"/>
      <c r="I6692" s="14"/>
      <c r="J6692" s="14"/>
      <c r="K6692" s="14"/>
      <c r="L6692" s="14"/>
      <c r="M6692" s="14"/>
      <c r="N6692" s="14"/>
      <c r="O6692" s="14"/>
      <c r="P6692" s="14"/>
      <c r="Q6692" s="14"/>
      <c r="R6692" s="4"/>
      <c r="S6692" s="4"/>
      <c r="T6692" s="4"/>
      <c r="U6692" s="4"/>
      <c r="V6692" s="4"/>
      <c r="W6692" s="4"/>
      <c r="X6692" s="4"/>
      <c r="Y6692" s="4"/>
      <c r="Z6692" s="4"/>
      <c r="AA6692" s="4"/>
      <c r="AB6692" s="8"/>
      <c r="AC6692" s="8"/>
      <c r="AD6692" s="8"/>
      <c r="AE6692" s="8"/>
      <c r="AF6692" s="8"/>
      <c r="AG6692" s="8"/>
      <c r="AH6692" s="8"/>
      <c r="AI6692" s="8"/>
      <c r="AJ6692" s="8"/>
      <c r="AK6692" s="8"/>
      <c r="AL6692" s="8"/>
      <c r="AM6692" s="8"/>
      <c r="AN6692" s="8"/>
      <c r="AO6692" s="8"/>
      <c r="AP6692" s="15"/>
      <c r="AQ6692" s="15"/>
      <c r="AR6692" s="15"/>
      <c r="AS6692" s="15"/>
      <c r="AT6692" s="15"/>
      <c r="AU6692" s="15"/>
      <c r="AV6692" s="15"/>
      <c r="AW6692" s="15"/>
      <c r="AX6692" s="15"/>
      <c r="AY6692" s="15"/>
      <c r="AZ6692" s="10"/>
      <c r="BA6692" s="10"/>
    </row>
    <row r="6693" spans="1:53" ht="15" customHeight="1" x14ac:dyDescent="0.2">
      <c r="A6693" s="1"/>
      <c r="B6693" s="30">
        <v>11</v>
      </c>
      <c r="C6693" s="303"/>
      <c r="D6693" s="18"/>
      <c r="E6693" s="14"/>
      <c r="F6693" s="14"/>
      <c r="G6693" s="14"/>
      <c r="H6693" s="14"/>
      <c r="I6693" s="14"/>
      <c r="J6693" s="14"/>
      <c r="K6693" s="14"/>
      <c r="L6693" s="14"/>
      <c r="M6693" s="14"/>
      <c r="N6693" s="14"/>
      <c r="O6693" s="14"/>
      <c r="P6693" s="14"/>
      <c r="Q6693" s="14"/>
      <c r="R6693" s="4"/>
      <c r="S6693" s="4"/>
      <c r="T6693" s="4"/>
      <c r="U6693" s="4"/>
      <c r="V6693" s="4"/>
      <c r="W6693" s="4"/>
      <c r="X6693" s="4"/>
      <c r="Y6693" s="4"/>
      <c r="Z6693" s="4"/>
      <c r="AA6693" s="4"/>
      <c r="AB6693" s="8"/>
      <c r="AC6693" s="8"/>
      <c r="AD6693" s="8"/>
      <c r="AE6693" s="8"/>
      <c r="AF6693" s="8"/>
      <c r="AG6693" s="8"/>
      <c r="AH6693" s="8"/>
      <c r="AI6693" s="8"/>
      <c r="AJ6693" s="8"/>
      <c r="AK6693" s="8"/>
      <c r="AL6693" s="8"/>
      <c r="AM6693" s="8"/>
      <c r="AN6693" s="8"/>
      <c r="AO6693" s="8"/>
      <c r="AP6693" s="15"/>
      <c r="AQ6693" s="15"/>
      <c r="AR6693" s="15"/>
      <c r="AS6693" s="15"/>
      <c r="AT6693" s="15"/>
      <c r="AU6693" s="15"/>
      <c r="AV6693" s="15"/>
      <c r="AW6693" s="15"/>
      <c r="AX6693" s="15"/>
      <c r="AY6693" s="15"/>
      <c r="AZ6693" s="10"/>
      <c r="BA6693" s="10"/>
    </row>
    <row r="6694" spans="1:53" ht="15" customHeight="1" x14ac:dyDescent="0.2">
      <c r="A6694" s="1"/>
      <c r="B6694" s="31">
        <v>12</v>
      </c>
      <c r="C6694" s="303"/>
      <c r="D6694" s="18"/>
      <c r="E6694" s="14"/>
      <c r="F6694" s="14"/>
      <c r="G6694" s="14"/>
      <c r="H6694" s="14"/>
      <c r="I6694" s="14"/>
      <c r="J6694" s="14"/>
      <c r="K6694" s="14"/>
      <c r="L6694" s="14"/>
      <c r="M6694" s="14"/>
      <c r="N6694" s="14"/>
      <c r="O6694" s="14"/>
      <c r="P6694" s="14"/>
      <c r="Q6694" s="14"/>
      <c r="R6694" s="4"/>
      <c r="S6694" s="4"/>
      <c r="T6694" s="4"/>
      <c r="U6694" s="4"/>
      <c r="V6694" s="4"/>
      <c r="W6694" s="4"/>
      <c r="X6694" s="4"/>
      <c r="Y6694" s="4"/>
      <c r="Z6694" s="4"/>
      <c r="AA6694" s="4"/>
      <c r="AB6694" s="8"/>
      <c r="AC6694" s="8"/>
      <c r="AD6694" s="8"/>
      <c r="AE6694" s="8"/>
      <c r="AF6694" s="8"/>
      <c r="AG6694" s="8"/>
      <c r="AH6694" s="8"/>
      <c r="AI6694" s="8"/>
      <c r="AJ6694" s="8"/>
      <c r="AK6694" s="8"/>
      <c r="AL6694" s="8"/>
      <c r="AM6694" s="8"/>
      <c r="AN6694" s="8"/>
      <c r="AO6694" s="8"/>
      <c r="AP6694" s="15"/>
      <c r="AQ6694" s="15"/>
      <c r="AR6694" s="15"/>
      <c r="AS6694" s="15"/>
      <c r="AT6694" s="9"/>
      <c r="AU6694" s="15"/>
      <c r="AV6694" s="15"/>
      <c r="AW6694" s="15"/>
      <c r="AX6694" s="15"/>
      <c r="AY6694" s="15"/>
      <c r="AZ6694" s="10"/>
      <c r="BA6694" s="10"/>
    </row>
    <row r="6695" spans="1:53" ht="15" customHeight="1" x14ac:dyDescent="0.2">
      <c r="A6695" s="1"/>
      <c r="B6695" s="31">
        <v>13</v>
      </c>
      <c r="C6695" s="303"/>
      <c r="D6695" s="18"/>
      <c r="E6695" s="14"/>
      <c r="F6695" s="14"/>
      <c r="G6695" s="14"/>
      <c r="H6695" s="14"/>
      <c r="I6695" s="14"/>
      <c r="J6695" s="14"/>
      <c r="K6695" s="14"/>
      <c r="L6695" s="14"/>
      <c r="M6695" s="14"/>
      <c r="N6695" s="14"/>
      <c r="O6695" s="14"/>
      <c r="P6695" s="14"/>
      <c r="Q6695" s="14"/>
      <c r="R6695" s="4"/>
      <c r="S6695" s="4"/>
      <c r="T6695" s="4"/>
      <c r="U6695" s="4"/>
      <c r="V6695" s="4"/>
      <c r="W6695" s="4"/>
      <c r="X6695" s="4"/>
      <c r="Y6695" s="4"/>
      <c r="Z6695" s="4"/>
      <c r="AA6695" s="4"/>
      <c r="AB6695" s="8"/>
      <c r="AC6695" s="8"/>
      <c r="AD6695" s="8"/>
      <c r="AE6695" s="8"/>
      <c r="AF6695" s="8"/>
      <c r="AG6695" s="8"/>
      <c r="AH6695" s="8"/>
      <c r="AI6695" s="8"/>
      <c r="AJ6695" s="8"/>
      <c r="AK6695" s="8"/>
      <c r="AL6695" s="8"/>
      <c r="AM6695" s="8"/>
      <c r="AN6695" s="8"/>
      <c r="AO6695" s="8"/>
      <c r="AP6695" s="15"/>
      <c r="AQ6695" s="15"/>
      <c r="AR6695" s="15"/>
      <c r="AS6695" s="15"/>
      <c r="AT6695" s="15"/>
      <c r="AU6695" s="15"/>
      <c r="AV6695" s="15"/>
      <c r="AW6695" s="15"/>
      <c r="AX6695" s="15"/>
      <c r="AY6695" s="15"/>
      <c r="AZ6695" s="10"/>
      <c r="BA6695" s="10"/>
    </row>
    <row r="6696" spans="1:53" ht="15" customHeight="1" x14ac:dyDescent="0.2">
      <c r="A6696" s="1"/>
      <c r="B6696" s="31">
        <v>14</v>
      </c>
      <c r="C6696" s="293" t="s">
        <v>62</v>
      </c>
      <c r="D6696" s="18"/>
      <c r="E6696" s="14"/>
      <c r="F6696" s="14"/>
      <c r="G6696" s="14"/>
      <c r="H6696" s="14"/>
      <c r="I6696" s="14"/>
      <c r="J6696" s="14"/>
      <c r="K6696" s="14"/>
      <c r="L6696" s="14"/>
      <c r="M6696" s="14"/>
      <c r="N6696" s="14"/>
      <c r="O6696" s="14"/>
      <c r="P6696" s="14"/>
      <c r="Q6696" s="14"/>
      <c r="R6696" s="4"/>
      <c r="S6696" s="4"/>
      <c r="T6696" s="4"/>
      <c r="U6696" s="4"/>
      <c r="V6696" s="4"/>
      <c r="W6696" s="4"/>
      <c r="X6696" s="4"/>
      <c r="Y6696" s="4"/>
      <c r="Z6696" s="4"/>
      <c r="AA6696" s="4"/>
      <c r="AB6696" s="8">
        <v>10</v>
      </c>
      <c r="AC6696" s="8"/>
      <c r="AD6696" s="8"/>
      <c r="AE6696" s="8"/>
      <c r="AF6696" s="8"/>
      <c r="AG6696" s="8">
        <v>1</v>
      </c>
      <c r="AH6696" s="8">
        <v>1</v>
      </c>
      <c r="AI6696" s="8"/>
      <c r="AJ6696" s="8"/>
      <c r="AK6696" s="8"/>
      <c r="AL6696" s="8"/>
      <c r="AM6696" s="8"/>
      <c r="AN6696" s="8"/>
      <c r="AO6696" s="8"/>
      <c r="AP6696" s="15"/>
      <c r="AQ6696" s="15"/>
      <c r="AR6696" s="15"/>
      <c r="AS6696" s="15"/>
      <c r="AT6696" s="15"/>
      <c r="AU6696" s="15"/>
      <c r="AV6696" s="15"/>
      <c r="AW6696" s="15"/>
      <c r="AX6696" s="15"/>
      <c r="AY6696" s="15"/>
      <c r="AZ6696" s="10"/>
      <c r="BA6696" s="10"/>
    </row>
    <row r="6697" spans="1:53" ht="15" customHeight="1" x14ac:dyDescent="0.2">
      <c r="A6697" s="1"/>
      <c r="B6697" s="31">
        <v>15</v>
      </c>
      <c r="C6697" s="293" t="s">
        <v>63</v>
      </c>
      <c r="D6697" s="18"/>
      <c r="E6697" s="14"/>
      <c r="F6697" s="14"/>
      <c r="G6697" s="14"/>
      <c r="H6697" s="14"/>
      <c r="I6697" s="14"/>
      <c r="J6697" s="14"/>
      <c r="K6697" s="14">
        <v>1</v>
      </c>
      <c r="L6697" s="14"/>
      <c r="M6697" s="14"/>
      <c r="N6697" s="14"/>
      <c r="O6697" s="14"/>
      <c r="P6697" s="14"/>
      <c r="Q6697" s="14"/>
      <c r="R6697" s="4"/>
      <c r="S6697" s="4"/>
      <c r="T6697" s="4"/>
      <c r="U6697" s="4"/>
      <c r="V6697" s="4"/>
      <c r="W6697" s="4"/>
      <c r="X6697" s="4"/>
      <c r="Y6697" s="4"/>
      <c r="Z6697" s="4"/>
      <c r="AA6697" s="4"/>
      <c r="AB6697" s="8">
        <v>7</v>
      </c>
      <c r="AC6697" s="8"/>
      <c r="AD6697" s="8"/>
      <c r="AE6697" s="8"/>
      <c r="AF6697" s="8"/>
      <c r="AG6697" s="8"/>
      <c r="AH6697" s="8"/>
      <c r="AI6697" s="8"/>
      <c r="AJ6697" s="8"/>
      <c r="AK6697" s="8"/>
      <c r="AL6697" s="8"/>
      <c r="AM6697" s="8"/>
      <c r="AN6697" s="8"/>
      <c r="AO6697" s="8"/>
      <c r="AP6697" s="15"/>
      <c r="AQ6697" s="15"/>
      <c r="AR6697" s="15"/>
      <c r="AS6697" s="15"/>
      <c r="AT6697" s="15"/>
      <c r="AU6697" s="9"/>
      <c r="AV6697" s="15"/>
      <c r="AW6697" s="15"/>
      <c r="AX6697" s="15"/>
      <c r="AY6697" s="15"/>
      <c r="AZ6697" s="10"/>
      <c r="BA6697" s="10"/>
    </row>
    <row r="6698" spans="1:53" ht="15" customHeight="1" x14ac:dyDescent="0.2">
      <c r="A6698" s="1"/>
      <c r="B6698" s="31">
        <v>16</v>
      </c>
      <c r="C6698" s="303" t="s">
        <v>64</v>
      </c>
      <c r="D6698" s="18"/>
      <c r="E6698" s="14"/>
      <c r="F6698" s="14"/>
      <c r="G6698" s="14"/>
      <c r="H6698" s="14"/>
      <c r="I6698" s="14"/>
      <c r="J6698" s="14"/>
      <c r="K6698" s="14"/>
      <c r="L6698" s="14"/>
      <c r="M6698" s="14"/>
      <c r="N6698" s="14"/>
      <c r="O6698" s="14"/>
      <c r="P6698" s="14"/>
      <c r="Q6698" s="14"/>
      <c r="R6698" s="4"/>
      <c r="S6698" s="4"/>
      <c r="T6698" s="4"/>
      <c r="U6698" s="4"/>
      <c r="V6698" s="4"/>
      <c r="W6698" s="4"/>
      <c r="X6698" s="4"/>
      <c r="Y6698" s="4"/>
      <c r="Z6698" s="4"/>
      <c r="AA6698" s="4"/>
      <c r="AB6698" s="8"/>
      <c r="AC6698" s="8"/>
      <c r="AD6698" s="8"/>
      <c r="AE6698" s="8"/>
      <c r="AF6698" s="8"/>
      <c r="AG6698" s="8"/>
      <c r="AH6698" s="8"/>
      <c r="AI6698" s="8"/>
      <c r="AJ6698" s="8"/>
      <c r="AK6698" s="8"/>
      <c r="AL6698" s="8"/>
      <c r="AM6698" s="8"/>
      <c r="AN6698" s="8"/>
      <c r="AO6698" s="8"/>
      <c r="AP6698" s="15"/>
      <c r="AQ6698" s="15"/>
      <c r="AR6698" s="15"/>
      <c r="AS6698" s="15"/>
      <c r="AT6698" s="15"/>
      <c r="AU6698" s="15"/>
      <c r="AV6698" s="15"/>
      <c r="AW6698" s="15"/>
      <c r="AX6698" s="15"/>
      <c r="AY6698" s="15"/>
      <c r="AZ6698" s="10"/>
      <c r="BA6698" s="10"/>
    </row>
    <row r="6699" spans="1:53" ht="15" customHeight="1" x14ac:dyDescent="0.2">
      <c r="A6699" s="1"/>
      <c r="B6699" s="31">
        <v>17</v>
      </c>
      <c r="C6699" s="303" t="s">
        <v>65</v>
      </c>
      <c r="D6699" s="18"/>
      <c r="E6699" s="14"/>
      <c r="F6699" s="14"/>
      <c r="G6699" s="14"/>
      <c r="H6699" s="14"/>
      <c r="I6699" s="14"/>
      <c r="J6699" s="14"/>
      <c r="K6699" s="14"/>
      <c r="L6699" s="14"/>
      <c r="M6699" s="14"/>
      <c r="N6699" s="14"/>
      <c r="O6699" s="14"/>
      <c r="P6699" s="14"/>
      <c r="Q6699" s="14"/>
      <c r="R6699" s="4"/>
      <c r="S6699" s="4"/>
      <c r="T6699" s="4"/>
      <c r="U6699" s="4"/>
      <c r="V6699" s="4"/>
      <c r="W6699" s="4"/>
      <c r="X6699" s="4"/>
      <c r="Y6699" s="4"/>
      <c r="Z6699" s="4"/>
      <c r="AA6699" s="4"/>
      <c r="AB6699" s="8"/>
      <c r="AC6699" s="8"/>
      <c r="AD6699" s="8"/>
      <c r="AE6699" s="8"/>
      <c r="AF6699" s="8"/>
      <c r="AG6699" s="8"/>
      <c r="AH6699" s="8"/>
      <c r="AI6699" s="8"/>
      <c r="AJ6699" s="8"/>
      <c r="AK6699" s="8"/>
      <c r="AL6699" s="8"/>
      <c r="AM6699" s="8"/>
      <c r="AN6699" s="8"/>
      <c r="AO6699" s="8"/>
      <c r="AP6699" s="15"/>
      <c r="AQ6699" s="15"/>
      <c r="AR6699" s="15"/>
      <c r="AS6699" s="15"/>
      <c r="AT6699" s="15"/>
      <c r="AU6699" s="15"/>
      <c r="AV6699" s="15"/>
      <c r="AW6699" s="15"/>
      <c r="AX6699" s="15"/>
      <c r="AY6699" s="15"/>
      <c r="AZ6699" s="10"/>
      <c r="BA6699" s="10"/>
    </row>
    <row r="6700" spans="1:53" ht="15" customHeight="1" x14ac:dyDescent="0.2">
      <c r="B6700" s="31">
        <v>18</v>
      </c>
      <c r="C6700" s="303"/>
      <c r="D6700" s="18"/>
      <c r="E6700" s="14"/>
      <c r="F6700" s="14"/>
      <c r="G6700" s="14"/>
      <c r="H6700" s="14"/>
      <c r="I6700" s="14"/>
      <c r="J6700" s="14"/>
      <c r="K6700" s="32"/>
      <c r="L6700" s="14"/>
      <c r="M6700" s="14"/>
      <c r="N6700" s="14"/>
      <c r="O6700" s="14"/>
      <c r="P6700" s="14"/>
      <c r="Q6700" s="14"/>
      <c r="R6700" s="4"/>
      <c r="S6700" s="4"/>
      <c r="T6700" s="4"/>
      <c r="U6700" s="4"/>
      <c r="V6700" s="4"/>
      <c r="W6700" s="4"/>
      <c r="X6700" s="4"/>
      <c r="Y6700" s="4"/>
      <c r="Z6700" s="4"/>
      <c r="AA6700" s="4"/>
      <c r="AB6700" s="8"/>
      <c r="AC6700" s="8"/>
      <c r="AD6700" s="8"/>
      <c r="AE6700" s="8"/>
      <c r="AF6700" s="8"/>
      <c r="AG6700" s="8"/>
      <c r="AH6700" s="8"/>
      <c r="AI6700" s="8"/>
      <c r="AJ6700" s="8"/>
      <c r="AK6700" s="8"/>
      <c r="AL6700" s="8"/>
      <c r="AM6700" s="8"/>
      <c r="AN6700" s="8"/>
      <c r="AO6700" s="8"/>
      <c r="AP6700" s="15"/>
      <c r="AQ6700" s="15"/>
      <c r="AR6700" s="15"/>
      <c r="AS6700" s="15"/>
      <c r="AT6700" s="15"/>
      <c r="AU6700" s="15"/>
      <c r="AV6700" s="15"/>
      <c r="AW6700" s="15"/>
      <c r="AX6700" s="15"/>
      <c r="AY6700" s="15"/>
      <c r="AZ6700" s="10"/>
      <c r="BA6700" s="10"/>
    </row>
    <row r="6701" spans="1:53" ht="15" customHeight="1" x14ac:dyDescent="0.2">
      <c r="A6701" s="329"/>
      <c r="B6701" s="31">
        <v>19</v>
      </c>
      <c r="C6701" s="303" t="s">
        <v>68</v>
      </c>
      <c r="D6701" s="18"/>
      <c r="E6701" s="14"/>
      <c r="F6701" s="14"/>
      <c r="G6701" s="14"/>
      <c r="H6701" s="14"/>
      <c r="I6701" s="14"/>
      <c r="J6701" s="14"/>
      <c r="K6701" s="14"/>
      <c r="L6701" s="14"/>
      <c r="M6701" s="14"/>
      <c r="N6701" s="14"/>
      <c r="O6701" s="14"/>
      <c r="P6701" s="14"/>
      <c r="Q6701" s="14"/>
      <c r="R6701" s="4"/>
      <c r="S6701" s="4"/>
      <c r="T6701" s="4"/>
      <c r="U6701" s="4"/>
      <c r="V6701" s="4"/>
      <c r="W6701" s="4"/>
      <c r="X6701" s="4"/>
      <c r="Y6701" s="4"/>
      <c r="Z6701" s="4"/>
      <c r="AA6701" s="4"/>
      <c r="AB6701" s="8"/>
      <c r="AC6701" s="8"/>
      <c r="AD6701" s="8"/>
      <c r="AE6701" s="8"/>
      <c r="AF6701" s="8"/>
      <c r="AG6701" s="8"/>
      <c r="AH6701" s="8"/>
      <c r="AI6701" s="34"/>
      <c r="AJ6701" s="8"/>
      <c r="AK6701" s="8"/>
      <c r="AL6701" s="8"/>
      <c r="AM6701" s="8"/>
      <c r="AN6701" s="8"/>
      <c r="AO6701" s="8"/>
      <c r="AP6701" s="15"/>
      <c r="AQ6701" s="15"/>
      <c r="AR6701" s="15"/>
      <c r="AS6701" s="15"/>
      <c r="AT6701" s="15"/>
      <c r="AU6701" s="15"/>
      <c r="AV6701" s="15"/>
      <c r="AW6701" s="15"/>
      <c r="AX6701" s="15"/>
      <c r="AY6701" s="15"/>
      <c r="AZ6701" s="10"/>
      <c r="BA6701" s="10"/>
    </row>
    <row r="6702" spans="1:53" ht="15" customHeight="1" x14ac:dyDescent="0.2">
      <c r="A6702" s="1"/>
      <c r="B6702" s="31">
        <v>20</v>
      </c>
      <c r="C6702" s="303" t="s">
        <v>69</v>
      </c>
      <c r="D6702" s="35"/>
      <c r="E6702" s="14"/>
      <c r="F6702" s="14"/>
      <c r="G6702" s="14"/>
      <c r="H6702" s="14"/>
      <c r="I6702" s="14"/>
      <c r="J6702" s="14"/>
      <c r="K6702" s="14"/>
      <c r="L6702" s="14"/>
      <c r="M6702" s="14"/>
      <c r="N6702" s="14"/>
      <c r="O6702" s="14"/>
      <c r="P6702" s="14"/>
      <c r="Q6702" s="14"/>
      <c r="R6702" s="4"/>
      <c r="S6702" s="4"/>
      <c r="T6702" s="4"/>
      <c r="U6702" s="4"/>
      <c r="V6702" s="4"/>
      <c r="W6702" s="4"/>
      <c r="X6702" s="4"/>
      <c r="Y6702" s="4"/>
      <c r="Z6702" s="4"/>
      <c r="AA6702" s="4"/>
      <c r="AB6702" s="8"/>
      <c r="AC6702" s="8"/>
      <c r="AD6702" s="8"/>
      <c r="AE6702" s="8"/>
      <c r="AF6702" s="8"/>
      <c r="AG6702" s="8"/>
      <c r="AH6702" s="8"/>
      <c r="AI6702" s="8"/>
      <c r="AJ6702" s="8"/>
      <c r="AK6702" s="8"/>
      <c r="AL6702" s="8"/>
      <c r="AM6702" s="8"/>
      <c r="AN6702" s="8"/>
      <c r="AO6702" s="8"/>
      <c r="AP6702" s="15"/>
      <c r="AQ6702" s="15"/>
      <c r="AR6702" s="15"/>
      <c r="AS6702" s="15"/>
      <c r="AT6702" s="15"/>
      <c r="AU6702" s="15"/>
      <c r="AV6702" s="15"/>
      <c r="AW6702" s="15"/>
      <c r="AX6702" s="15"/>
      <c r="AY6702" s="15"/>
      <c r="AZ6702" s="10"/>
      <c r="BA6702" s="10"/>
    </row>
    <row r="6703" spans="1:53" ht="15" customHeight="1" x14ac:dyDescent="0.2">
      <c r="A6703" s="1"/>
      <c r="B6703" s="31">
        <v>21</v>
      </c>
      <c r="C6703" s="303" t="s">
        <v>70</v>
      </c>
      <c r="D6703" s="18"/>
      <c r="E6703" s="14"/>
      <c r="F6703" s="14"/>
      <c r="G6703" s="14"/>
      <c r="H6703" s="14"/>
      <c r="I6703" s="14"/>
      <c r="J6703" s="14"/>
      <c r="K6703" s="14"/>
      <c r="L6703" s="14"/>
      <c r="M6703" s="14"/>
      <c r="N6703" s="14"/>
      <c r="O6703" s="14"/>
      <c r="P6703" s="14"/>
      <c r="Q6703" s="14"/>
      <c r="R6703" s="4"/>
      <c r="S6703" s="4"/>
      <c r="T6703" s="4"/>
      <c r="U6703" s="4"/>
      <c r="V6703" s="4"/>
      <c r="W6703" s="4"/>
      <c r="X6703" s="4"/>
      <c r="Y6703" s="4"/>
      <c r="Z6703" s="4"/>
      <c r="AA6703" s="4"/>
      <c r="AB6703" s="8"/>
      <c r="AC6703" s="8"/>
      <c r="AD6703" s="8"/>
      <c r="AE6703" s="8"/>
      <c r="AF6703" s="8"/>
      <c r="AG6703" s="8"/>
      <c r="AH6703" s="8"/>
      <c r="AI6703" s="8"/>
      <c r="AJ6703" s="8"/>
      <c r="AK6703" s="8"/>
      <c r="AL6703" s="8"/>
      <c r="AM6703" s="8"/>
      <c r="AN6703" s="8"/>
      <c r="AO6703" s="8"/>
      <c r="AP6703" s="15"/>
      <c r="AQ6703" s="15"/>
      <c r="AR6703" s="15"/>
      <c r="AS6703" s="15"/>
      <c r="AT6703" s="15"/>
      <c r="AU6703" s="15"/>
      <c r="AV6703" s="15"/>
      <c r="AW6703" s="15"/>
      <c r="AX6703" s="15"/>
      <c r="AY6703" s="15"/>
      <c r="AZ6703" s="10"/>
      <c r="BA6703" s="10"/>
    </row>
    <row r="6704" spans="1:53" ht="15" customHeight="1" x14ac:dyDescent="0.2">
      <c r="A6704" s="1"/>
      <c r="B6704" s="31">
        <v>22</v>
      </c>
      <c r="C6704" s="303"/>
      <c r="D6704" s="18"/>
      <c r="E6704" s="14"/>
      <c r="F6704" s="14"/>
      <c r="G6704" s="14"/>
      <c r="H6704" s="14"/>
      <c r="I6704" s="14"/>
      <c r="J6704" s="14"/>
      <c r="K6704" s="14"/>
      <c r="L6704" s="14"/>
      <c r="M6704" s="14"/>
      <c r="N6704" s="14"/>
      <c r="O6704" s="14"/>
      <c r="P6704" s="14"/>
      <c r="Q6704" s="14"/>
      <c r="R6704" s="4"/>
      <c r="S6704" s="4"/>
      <c r="T6704" s="4"/>
      <c r="U6704" s="4"/>
      <c r="V6704" s="4"/>
      <c r="W6704" s="4"/>
      <c r="X6704" s="4"/>
      <c r="Y6704" s="4"/>
      <c r="Z6704" s="4"/>
      <c r="AA6704" s="4"/>
      <c r="AB6704" s="8"/>
      <c r="AC6704" s="8"/>
      <c r="AD6704" s="8"/>
      <c r="AE6704" s="8"/>
      <c r="AF6704" s="8"/>
      <c r="AG6704" s="8"/>
      <c r="AH6704" s="8"/>
      <c r="AI6704" s="8"/>
      <c r="AJ6704" s="8"/>
      <c r="AK6704" s="8"/>
      <c r="AL6704" s="8"/>
      <c r="AM6704" s="8"/>
      <c r="AN6704" s="8"/>
      <c r="AO6704" s="8"/>
      <c r="AP6704" s="15"/>
      <c r="AQ6704" s="15"/>
      <c r="AR6704" s="15"/>
      <c r="AS6704" s="15"/>
      <c r="AT6704" s="15"/>
      <c r="AU6704" s="15"/>
      <c r="AV6704" s="15"/>
      <c r="AW6704" s="15"/>
      <c r="AX6704" s="15"/>
      <c r="AY6704" s="15"/>
      <c r="AZ6704" s="10"/>
      <c r="BA6704" s="10"/>
    </row>
    <row r="6705" spans="1:53" ht="15" customHeight="1" x14ac:dyDescent="0.2">
      <c r="A6705" s="1"/>
      <c r="B6705" s="31">
        <v>23</v>
      </c>
      <c r="C6705" s="303" t="s">
        <v>72</v>
      </c>
      <c r="D6705" s="18"/>
      <c r="E6705" s="14"/>
      <c r="F6705" s="14"/>
      <c r="G6705" s="14"/>
      <c r="H6705" s="14"/>
      <c r="I6705" s="14"/>
      <c r="J6705" s="14"/>
      <c r="K6705" s="14"/>
      <c r="L6705" s="14"/>
      <c r="M6705" s="36"/>
      <c r="N6705" s="14"/>
      <c r="O6705" s="14"/>
      <c r="P6705" s="14"/>
      <c r="Q6705" s="14"/>
      <c r="R6705" s="4"/>
      <c r="S6705" s="4"/>
      <c r="T6705" s="4"/>
      <c r="U6705" s="4"/>
      <c r="V6705" s="4"/>
      <c r="W6705" s="4"/>
      <c r="X6705" s="4"/>
      <c r="Y6705" s="4"/>
      <c r="Z6705" s="4"/>
      <c r="AA6705" s="4"/>
      <c r="AB6705" s="8"/>
      <c r="AC6705" s="8"/>
      <c r="AD6705" s="8"/>
      <c r="AE6705" s="8"/>
      <c r="AF6705" s="8"/>
      <c r="AG6705" s="8"/>
      <c r="AH6705" s="8"/>
      <c r="AI6705" s="8"/>
      <c r="AJ6705" s="8"/>
      <c r="AK6705" s="8"/>
      <c r="AL6705" s="8"/>
      <c r="AM6705" s="8"/>
      <c r="AN6705" s="8"/>
      <c r="AO6705" s="8"/>
      <c r="AP6705" s="15"/>
      <c r="AQ6705" s="15"/>
      <c r="AR6705" s="15"/>
      <c r="AS6705" s="15"/>
      <c r="AT6705" s="15"/>
      <c r="AU6705" s="15"/>
      <c r="AV6705" s="15"/>
      <c r="AW6705" s="15"/>
      <c r="AX6705" s="15"/>
      <c r="AY6705" s="15"/>
      <c r="AZ6705" s="10"/>
      <c r="BA6705" s="10"/>
    </row>
    <row r="6706" spans="1:53" ht="15" customHeight="1" x14ac:dyDescent="0.2">
      <c r="A6706" s="1"/>
      <c r="B6706" s="31">
        <v>24</v>
      </c>
      <c r="C6706" s="293" t="s">
        <v>73</v>
      </c>
      <c r="D6706" s="18">
        <v>5</v>
      </c>
      <c r="E6706" s="14">
        <v>4</v>
      </c>
      <c r="F6706" s="14">
        <v>5</v>
      </c>
      <c r="G6706" s="14"/>
      <c r="H6706" s="14"/>
      <c r="I6706" s="14"/>
      <c r="J6706" s="14"/>
      <c r="K6706" s="14">
        <v>1</v>
      </c>
      <c r="L6706" s="14"/>
      <c r="M6706" s="14"/>
      <c r="N6706" s="14"/>
      <c r="O6706" s="14"/>
      <c r="P6706" s="14"/>
      <c r="Q6706" s="14"/>
      <c r="R6706" s="4"/>
      <c r="S6706" s="4"/>
      <c r="T6706" s="4"/>
      <c r="U6706" s="4"/>
      <c r="V6706" s="4"/>
      <c r="W6706" s="4"/>
      <c r="X6706" s="4"/>
      <c r="Y6706" s="4"/>
      <c r="Z6706" s="4"/>
      <c r="AA6706" s="4"/>
      <c r="AB6706" s="8"/>
      <c r="AC6706" s="8"/>
      <c r="AD6706" s="8"/>
      <c r="AE6706" s="8"/>
      <c r="AF6706" s="8"/>
      <c r="AG6706" s="8"/>
      <c r="AH6706" s="8"/>
      <c r="AI6706" s="8"/>
      <c r="AJ6706" s="8"/>
      <c r="AK6706" s="8"/>
      <c r="AL6706" s="8"/>
      <c r="AM6706" s="8"/>
      <c r="AN6706" s="8"/>
      <c r="AO6706" s="8"/>
      <c r="AP6706" s="15"/>
      <c r="AQ6706" s="15"/>
      <c r="AR6706" s="15"/>
      <c r="AS6706" s="15"/>
      <c r="AT6706" s="15"/>
      <c r="AU6706" s="15"/>
      <c r="AV6706" s="15"/>
      <c r="AW6706" s="15"/>
      <c r="AX6706" s="15"/>
      <c r="AY6706" s="15"/>
      <c r="AZ6706" s="10"/>
      <c r="BA6706" s="10"/>
    </row>
    <row r="6707" spans="1:53" ht="15" customHeight="1" x14ac:dyDescent="0.2">
      <c r="A6707" s="1"/>
      <c r="B6707" s="31">
        <v>25</v>
      </c>
      <c r="C6707" s="303"/>
      <c r="D6707" s="18"/>
      <c r="E6707" s="14"/>
      <c r="F6707" s="14"/>
      <c r="G6707" s="14"/>
      <c r="H6707" s="14"/>
      <c r="I6707" s="14"/>
      <c r="J6707" s="14"/>
      <c r="K6707" s="14"/>
      <c r="L6707" s="14"/>
      <c r="M6707" s="14"/>
      <c r="N6707" s="14"/>
      <c r="O6707" s="14"/>
      <c r="P6707" s="14"/>
      <c r="Q6707" s="14"/>
      <c r="R6707" s="4"/>
      <c r="S6707" s="4"/>
      <c r="T6707" s="4"/>
      <c r="U6707" s="4"/>
      <c r="V6707" s="4"/>
      <c r="W6707" s="4"/>
      <c r="X6707" s="4"/>
      <c r="Y6707" s="4"/>
      <c r="Z6707" s="4"/>
      <c r="AA6707" s="4"/>
      <c r="AB6707" s="8"/>
      <c r="AC6707" s="8"/>
      <c r="AD6707" s="8"/>
      <c r="AE6707" s="8"/>
      <c r="AF6707" s="8"/>
      <c r="AG6707" s="8"/>
      <c r="AH6707" s="8"/>
      <c r="AI6707" s="8"/>
      <c r="AJ6707" s="8"/>
      <c r="AK6707" s="8"/>
      <c r="AL6707" s="8"/>
      <c r="AM6707" s="8"/>
      <c r="AN6707" s="8"/>
      <c r="AO6707" s="8"/>
      <c r="AP6707" s="15"/>
      <c r="AQ6707" s="15"/>
      <c r="AR6707" s="15"/>
      <c r="AS6707" s="15"/>
      <c r="AT6707" s="15"/>
      <c r="AU6707" s="15"/>
      <c r="AV6707" s="15"/>
      <c r="AW6707" s="15"/>
      <c r="AX6707" s="15"/>
      <c r="AY6707" s="15"/>
      <c r="AZ6707" s="10"/>
      <c r="BA6707" s="10"/>
    </row>
    <row r="6708" spans="1:53" ht="15" customHeight="1" x14ac:dyDescent="0.2">
      <c r="A6708" s="1"/>
      <c r="B6708" s="31">
        <v>26</v>
      </c>
      <c r="C6708" s="303" t="s">
        <v>75</v>
      </c>
      <c r="D6708" s="18"/>
      <c r="E6708" s="14"/>
      <c r="F6708" s="14"/>
      <c r="G6708" s="14"/>
      <c r="H6708" s="14"/>
      <c r="I6708" s="14"/>
      <c r="J6708" s="14"/>
      <c r="K6708" s="14"/>
      <c r="L6708" s="14"/>
      <c r="M6708" s="14"/>
      <c r="N6708" s="14"/>
      <c r="O6708" s="14"/>
      <c r="P6708" s="14"/>
      <c r="Q6708" s="14"/>
      <c r="R6708" s="4"/>
      <c r="S6708" s="4"/>
      <c r="T6708" s="4"/>
      <c r="U6708" s="4"/>
      <c r="V6708" s="4"/>
      <c r="W6708" s="4"/>
      <c r="X6708" s="4"/>
      <c r="Y6708" s="4"/>
      <c r="Z6708" s="4"/>
      <c r="AA6708" s="4"/>
      <c r="AB6708" s="8"/>
      <c r="AC6708" s="8"/>
      <c r="AD6708" s="8"/>
      <c r="AE6708" s="8"/>
      <c r="AF6708" s="8"/>
      <c r="AG6708" s="8"/>
      <c r="AH6708" s="8"/>
      <c r="AI6708" s="8"/>
      <c r="AJ6708" s="8"/>
      <c r="AK6708" s="8"/>
      <c r="AL6708" s="8"/>
      <c r="AM6708" s="8"/>
      <c r="AN6708" s="8"/>
      <c r="AO6708" s="8"/>
      <c r="AP6708" s="15"/>
      <c r="AQ6708" s="15"/>
      <c r="AR6708" s="15"/>
      <c r="AS6708" s="15"/>
      <c r="AT6708" s="15"/>
      <c r="AU6708" s="15"/>
      <c r="AV6708" s="15"/>
      <c r="AW6708" s="15"/>
      <c r="AX6708" s="15"/>
      <c r="AY6708" s="15"/>
      <c r="AZ6708" s="10"/>
      <c r="BA6708" s="10"/>
    </row>
    <row r="6709" spans="1:53" ht="15" customHeight="1" x14ac:dyDescent="0.2">
      <c r="A6709" s="1"/>
      <c r="B6709" s="31">
        <v>27</v>
      </c>
      <c r="C6709" s="303"/>
      <c r="D6709" s="18"/>
      <c r="E6709" s="14"/>
      <c r="F6709" s="14"/>
      <c r="G6709" s="14"/>
      <c r="H6709" s="14"/>
      <c r="I6709" s="14"/>
      <c r="J6709" s="14"/>
      <c r="K6709" s="14"/>
      <c r="L6709" s="14"/>
      <c r="M6709" s="14"/>
      <c r="N6709" s="14"/>
      <c r="O6709" s="14"/>
      <c r="P6709" s="14"/>
      <c r="Q6709" s="14"/>
      <c r="R6709" s="4"/>
      <c r="S6709" s="4"/>
      <c r="T6709" s="4"/>
      <c r="U6709" s="4"/>
      <c r="V6709" s="4"/>
      <c r="W6709" s="4"/>
      <c r="X6709" s="4"/>
      <c r="Y6709" s="4"/>
      <c r="Z6709" s="4"/>
      <c r="AA6709" s="4"/>
      <c r="AB6709" s="8"/>
      <c r="AC6709" s="8"/>
      <c r="AD6709" s="8"/>
      <c r="AE6709" s="8"/>
      <c r="AF6709" s="8"/>
      <c r="AG6709" s="8"/>
      <c r="AH6709" s="8"/>
      <c r="AI6709" s="8"/>
      <c r="AJ6709" s="8"/>
      <c r="AK6709" s="8"/>
      <c r="AL6709" s="8"/>
      <c r="AM6709" s="8"/>
      <c r="AN6709" s="8"/>
      <c r="AO6709" s="8"/>
      <c r="AP6709" s="15"/>
      <c r="AQ6709" s="15"/>
      <c r="AR6709" s="15"/>
      <c r="AS6709" s="15"/>
      <c r="AT6709" s="15"/>
      <c r="AU6709" s="15"/>
      <c r="AV6709" s="15"/>
      <c r="AW6709" s="15"/>
      <c r="AX6709" s="15"/>
      <c r="AY6709" s="15"/>
      <c r="AZ6709" s="10"/>
      <c r="BA6709" s="10"/>
    </row>
    <row r="6710" spans="1:53" ht="15" customHeight="1" x14ac:dyDescent="0.2">
      <c r="A6710" s="1"/>
      <c r="B6710" s="31">
        <v>28</v>
      </c>
      <c r="C6710" s="293" t="s">
        <v>77</v>
      </c>
      <c r="D6710" s="18">
        <v>4</v>
      </c>
      <c r="E6710" s="14">
        <v>2</v>
      </c>
      <c r="F6710" s="14"/>
      <c r="G6710" s="14"/>
      <c r="H6710" s="14"/>
      <c r="I6710" s="14"/>
      <c r="J6710" s="14"/>
      <c r="K6710" s="14"/>
      <c r="L6710" s="14"/>
      <c r="M6710" s="14"/>
      <c r="N6710" s="14"/>
      <c r="O6710" s="14"/>
      <c r="P6710" s="14"/>
      <c r="Q6710" s="14"/>
      <c r="R6710" s="4"/>
      <c r="S6710" s="4"/>
      <c r="T6710" s="4"/>
      <c r="U6710" s="4"/>
      <c r="V6710" s="4"/>
      <c r="W6710" s="4"/>
      <c r="X6710" s="4"/>
      <c r="Y6710" s="4"/>
      <c r="Z6710" s="4"/>
      <c r="AA6710" s="4"/>
      <c r="AB6710" s="8">
        <v>7</v>
      </c>
      <c r="AC6710" s="8"/>
      <c r="AD6710" s="8"/>
      <c r="AE6710" s="8"/>
      <c r="AF6710" s="8"/>
      <c r="AG6710" s="8"/>
      <c r="AH6710" s="8"/>
      <c r="AI6710" s="8"/>
      <c r="AJ6710" s="8"/>
      <c r="AK6710" s="8"/>
      <c r="AL6710" s="8"/>
      <c r="AM6710" s="8"/>
      <c r="AN6710" s="8"/>
      <c r="AO6710" s="8"/>
      <c r="AP6710" s="15"/>
      <c r="AQ6710" s="15"/>
      <c r="AR6710" s="15"/>
      <c r="AS6710" s="15"/>
      <c r="AT6710" s="15"/>
      <c r="AU6710" s="15"/>
      <c r="AV6710" s="15"/>
      <c r="AW6710" s="15"/>
      <c r="AX6710" s="15"/>
      <c r="AY6710" s="15"/>
      <c r="AZ6710" s="10"/>
      <c r="BA6710" s="10"/>
    </row>
    <row r="6711" spans="1:53" ht="15" customHeight="1" x14ac:dyDescent="0.2">
      <c r="A6711" s="1" t="s">
        <v>607</v>
      </c>
      <c r="B6711" s="31">
        <v>29</v>
      </c>
      <c r="C6711" s="293" t="s">
        <v>78</v>
      </c>
      <c r="D6711" s="18"/>
      <c r="E6711" s="14"/>
      <c r="F6711" s="14"/>
      <c r="G6711" s="14"/>
      <c r="H6711" s="14"/>
      <c r="I6711" s="14"/>
      <c r="J6711" s="14"/>
      <c r="K6711" s="14">
        <v>1</v>
      </c>
      <c r="L6711" s="14"/>
      <c r="M6711" s="14"/>
      <c r="N6711" s="14"/>
      <c r="O6711" s="14"/>
      <c r="P6711" s="14"/>
      <c r="Q6711" s="14"/>
      <c r="R6711" s="4"/>
      <c r="S6711" s="4"/>
      <c r="T6711" s="4"/>
      <c r="U6711" s="4"/>
      <c r="V6711" s="4"/>
      <c r="W6711" s="4"/>
      <c r="X6711" s="4"/>
      <c r="Y6711" s="4"/>
      <c r="Z6711" s="4"/>
      <c r="AA6711" s="4"/>
      <c r="AB6711" s="8"/>
      <c r="AC6711" s="8"/>
      <c r="AD6711" s="8"/>
      <c r="AE6711" s="8"/>
      <c r="AF6711" s="8">
        <v>1</v>
      </c>
      <c r="AG6711" s="8"/>
      <c r="AH6711" s="8"/>
      <c r="AI6711" s="8"/>
      <c r="AJ6711" s="8">
        <v>1</v>
      </c>
      <c r="AK6711" s="8"/>
      <c r="AL6711" s="8"/>
      <c r="AM6711" s="8"/>
      <c r="AN6711" s="8"/>
      <c r="AO6711" s="8"/>
      <c r="AP6711" s="15"/>
      <c r="AQ6711" s="15"/>
      <c r="AR6711" s="15"/>
      <c r="AS6711" s="15"/>
      <c r="AT6711" s="15"/>
      <c r="AU6711" s="15"/>
      <c r="AV6711" s="15"/>
      <c r="AW6711" s="15"/>
      <c r="AX6711" s="15"/>
      <c r="AY6711" s="15"/>
      <c r="AZ6711" s="10"/>
      <c r="BA6711" s="10"/>
    </row>
    <row r="6712" spans="1:53" ht="15" customHeight="1" x14ac:dyDescent="0.2">
      <c r="A6712" s="1"/>
      <c r="B6712" s="37"/>
      <c r="C6712" s="303"/>
      <c r="D6712" s="18"/>
      <c r="E6712" s="14"/>
      <c r="F6712" s="14"/>
      <c r="G6712" s="14"/>
      <c r="H6712" s="14"/>
      <c r="I6712" s="14"/>
      <c r="J6712" s="14"/>
      <c r="K6712" s="14"/>
      <c r="L6712" s="14"/>
      <c r="M6712" s="14"/>
      <c r="N6712" s="14"/>
      <c r="O6712" s="14"/>
      <c r="P6712" s="14"/>
      <c r="Q6712" s="14"/>
      <c r="R6712" s="4"/>
      <c r="S6712" s="4"/>
      <c r="T6712" s="4"/>
      <c r="U6712" s="4"/>
      <c r="V6712" s="4"/>
      <c r="W6712" s="4"/>
      <c r="X6712" s="4"/>
      <c r="Y6712" s="4"/>
      <c r="Z6712" s="4"/>
      <c r="AA6712" s="4"/>
      <c r="AB6712" s="8"/>
      <c r="AC6712" s="8"/>
      <c r="AD6712" s="8"/>
      <c r="AE6712" s="8"/>
      <c r="AF6712" s="8"/>
      <c r="AG6712" s="8"/>
      <c r="AH6712" s="8"/>
      <c r="AI6712" s="8"/>
      <c r="AJ6712" s="8"/>
      <c r="AK6712" s="8"/>
      <c r="AL6712" s="8"/>
      <c r="AM6712" s="8"/>
      <c r="AN6712" s="8"/>
      <c r="AO6712" s="8"/>
      <c r="AP6712" s="15"/>
      <c r="AQ6712" s="15"/>
      <c r="AR6712" s="15"/>
      <c r="AS6712" s="15"/>
      <c r="AT6712" s="15"/>
      <c r="AU6712" s="15"/>
      <c r="AV6712" s="15"/>
      <c r="AW6712" s="15"/>
      <c r="AX6712" s="15"/>
      <c r="AY6712" s="15"/>
      <c r="AZ6712" s="10"/>
      <c r="BA6712" s="10"/>
    </row>
    <row r="6713" spans="1:53" ht="15" customHeight="1" x14ac:dyDescent="0.2">
      <c r="A6713" s="1"/>
      <c r="B6713" s="38"/>
      <c r="C6713" s="303"/>
      <c r="D6713" s="18"/>
      <c r="E6713" s="14"/>
      <c r="F6713" s="14"/>
      <c r="G6713" s="14"/>
      <c r="H6713" s="14"/>
      <c r="I6713" s="14"/>
      <c r="J6713" s="14"/>
      <c r="K6713" s="14"/>
      <c r="L6713" s="14"/>
      <c r="M6713" s="14"/>
      <c r="N6713" s="14"/>
      <c r="O6713" s="14"/>
      <c r="P6713" s="14"/>
      <c r="Q6713" s="14"/>
      <c r="R6713" s="4"/>
      <c r="S6713" s="4"/>
      <c r="T6713" s="4"/>
      <c r="U6713" s="4"/>
      <c r="V6713" s="4"/>
      <c r="W6713" s="4"/>
      <c r="X6713" s="4"/>
      <c r="Y6713" s="4"/>
      <c r="Z6713" s="4"/>
      <c r="AA6713" s="4"/>
      <c r="AB6713" s="8"/>
      <c r="AC6713" s="8"/>
      <c r="AD6713" s="8"/>
      <c r="AE6713" s="8"/>
      <c r="AF6713" s="8"/>
      <c r="AG6713" s="8">
        <v>1</v>
      </c>
      <c r="AH6713" s="8"/>
      <c r="AI6713" s="8"/>
      <c r="AJ6713" s="8"/>
      <c r="AK6713" s="8"/>
      <c r="AL6713" s="8"/>
      <c r="AM6713" s="8"/>
      <c r="AN6713" s="8"/>
      <c r="AO6713" s="8"/>
      <c r="AP6713" s="15"/>
      <c r="AQ6713" s="15"/>
      <c r="AR6713" s="15"/>
      <c r="AS6713" s="15"/>
      <c r="AT6713" s="15"/>
      <c r="AU6713" s="15"/>
      <c r="AV6713" s="15"/>
      <c r="AW6713" s="15"/>
      <c r="AX6713" s="15"/>
      <c r="AY6713" s="15"/>
      <c r="AZ6713" s="10"/>
      <c r="BA6713" s="10"/>
    </row>
    <row r="6714" spans="1:53" ht="15" customHeight="1" x14ac:dyDescent="0.2">
      <c r="A6714" s="1"/>
      <c r="B6714" s="39">
        <v>30</v>
      </c>
      <c r="C6714" s="293" t="s">
        <v>80</v>
      </c>
      <c r="D6714" s="18"/>
      <c r="E6714" s="14"/>
      <c r="F6714" s="14"/>
      <c r="G6714" s="14"/>
      <c r="H6714" s="14"/>
      <c r="I6714" s="14"/>
      <c r="J6714" s="14"/>
      <c r="K6714" s="14"/>
      <c r="L6714" s="14"/>
      <c r="M6714" s="14"/>
      <c r="N6714" s="14">
        <v>1</v>
      </c>
      <c r="O6714" s="14"/>
      <c r="P6714" s="14"/>
      <c r="Q6714" s="14"/>
      <c r="R6714" s="4"/>
      <c r="S6714" s="4"/>
      <c r="T6714" s="4"/>
      <c r="U6714" s="4">
        <v>4</v>
      </c>
      <c r="V6714" s="4"/>
      <c r="W6714" s="4"/>
      <c r="X6714" s="4"/>
      <c r="Y6714" s="5"/>
      <c r="Z6714" s="5"/>
      <c r="AA6714" s="5"/>
      <c r="AB6714" s="8"/>
      <c r="AC6714" s="8"/>
      <c r="AD6714" s="8"/>
      <c r="AE6714" s="8"/>
      <c r="AF6714" s="8"/>
      <c r="AG6714" s="8">
        <v>1</v>
      </c>
      <c r="AH6714" s="8"/>
      <c r="AI6714" s="8"/>
      <c r="AJ6714" s="8"/>
      <c r="AK6714" s="8"/>
      <c r="AL6714" s="8"/>
      <c r="AM6714" s="8"/>
      <c r="AN6714" s="8"/>
      <c r="AO6714" s="8"/>
      <c r="AP6714" s="15"/>
      <c r="AQ6714" s="15"/>
      <c r="AR6714" s="15"/>
      <c r="AS6714" s="15"/>
      <c r="AT6714" s="15"/>
      <c r="AU6714" s="15"/>
      <c r="AV6714" s="15"/>
      <c r="AW6714" s="15"/>
      <c r="AX6714" s="15"/>
      <c r="AY6714" s="15"/>
      <c r="AZ6714" s="10"/>
      <c r="BA6714" s="10"/>
    </row>
    <row r="6715" spans="1:53" ht="15" customHeight="1" x14ac:dyDescent="0.2">
      <c r="A6715" s="1"/>
      <c r="B6715" s="39">
        <v>31</v>
      </c>
      <c r="C6715" s="303" t="s">
        <v>81</v>
      </c>
      <c r="D6715" s="18"/>
      <c r="E6715" s="14"/>
      <c r="F6715" s="14"/>
      <c r="G6715" s="14"/>
      <c r="H6715" s="14"/>
      <c r="I6715" s="14"/>
      <c r="J6715" s="14"/>
      <c r="K6715" s="14"/>
      <c r="L6715" s="14"/>
      <c r="M6715" s="14"/>
      <c r="N6715" s="14"/>
      <c r="O6715" s="14"/>
      <c r="P6715" s="14"/>
      <c r="Q6715" s="14"/>
      <c r="R6715" s="4"/>
      <c r="S6715" s="4"/>
      <c r="T6715" s="4"/>
      <c r="U6715" s="4"/>
      <c r="V6715" s="4"/>
      <c r="W6715" s="4"/>
      <c r="X6715" s="4"/>
      <c r="Y6715" s="4"/>
      <c r="Z6715" s="4"/>
      <c r="AA6715" s="4"/>
      <c r="AB6715" s="8"/>
      <c r="AC6715" s="8"/>
      <c r="AD6715" s="8"/>
      <c r="AE6715" s="8"/>
      <c r="AF6715" s="8"/>
      <c r="AG6715" s="8"/>
      <c r="AH6715" s="8"/>
      <c r="AI6715" s="8"/>
      <c r="AJ6715" s="8"/>
      <c r="AK6715" s="8"/>
      <c r="AL6715" s="8"/>
      <c r="AM6715" s="8"/>
      <c r="AN6715" s="8"/>
      <c r="AO6715" s="8"/>
      <c r="AP6715" s="15"/>
      <c r="AQ6715" s="15"/>
      <c r="AR6715" s="15"/>
      <c r="AS6715" s="15"/>
      <c r="AT6715" s="15"/>
      <c r="AU6715" s="15"/>
      <c r="AV6715" s="15"/>
      <c r="AW6715" s="15"/>
      <c r="AX6715" s="15"/>
      <c r="AY6715" s="15"/>
      <c r="AZ6715" s="10"/>
      <c r="BA6715" s="10"/>
    </row>
    <row r="6716" spans="1:53" ht="15" customHeight="1" x14ac:dyDescent="0.2">
      <c r="A6716" s="1"/>
      <c r="B6716" s="39">
        <v>32</v>
      </c>
      <c r="C6716" s="303" t="s">
        <v>82</v>
      </c>
      <c r="D6716" s="18"/>
      <c r="E6716" s="14"/>
      <c r="F6716" s="14"/>
      <c r="G6716" s="14"/>
      <c r="H6716" s="14"/>
      <c r="I6716" s="14"/>
      <c r="J6716" s="14"/>
      <c r="K6716" s="14"/>
      <c r="L6716" s="14"/>
      <c r="M6716" s="14"/>
      <c r="N6716" s="14"/>
      <c r="O6716" s="14"/>
      <c r="P6716" s="14"/>
      <c r="Q6716" s="14"/>
      <c r="R6716" s="4"/>
      <c r="S6716" s="4"/>
      <c r="T6716" s="4"/>
      <c r="U6716" s="4"/>
      <c r="V6716" s="4"/>
      <c r="W6716" s="4"/>
      <c r="X6716" s="4"/>
      <c r="Y6716" s="4"/>
      <c r="Z6716" s="4"/>
      <c r="AA6716" s="4"/>
      <c r="AB6716" s="8"/>
      <c r="AC6716" s="8"/>
      <c r="AD6716" s="8"/>
      <c r="AE6716" s="8"/>
      <c r="AF6716" s="8"/>
      <c r="AG6716" s="8"/>
      <c r="AH6716" s="8"/>
      <c r="AI6716" s="8"/>
      <c r="AJ6716" s="8"/>
      <c r="AK6716" s="8"/>
      <c r="AL6716" s="8"/>
      <c r="AM6716" s="8"/>
      <c r="AN6716" s="8"/>
      <c r="AO6716" s="8"/>
      <c r="AP6716" s="15"/>
      <c r="AQ6716" s="15"/>
      <c r="AR6716" s="15"/>
      <c r="AS6716" s="15"/>
      <c r="AT6716" s="15"/>
      <c r="AU6716" s="15"/>
      <c r="AV6716" s="15"/>
      <c r="AW6716" s="15"/>
      <c r="AX6716" s="15"/>
      <c r="AY6716" s="15"/>
      <c r="AZ6716" s="10"/>
      <c r="BA6716" s="10"/>
    </row>
    <row r="6717" spans="1:53" ht="15" customHeight="1" x14ac:dyDescent="0.2">
      <c r="A6717" s="1"/>
      <c r="B6717" s="22"/>
      <c r="C6717" s="303"/>
      <c r="D6717" s="18"/>
      <c r="E6717" s="14"/>
      <c r="F6717" s="14"/>
      <c r="G6717" s="14"/>
      <c r="H6717" s="14"/>
      <c r="I6717" s="14"/>
      <c r="J6717" s="14"/>
      <c r="K6717" s="14"/>
      <c r="L6717" s="14"/>
      <c r="M6717" s="14"/>
      <c r="N6717" s="14"/>
      <c r="O6717" s="14"/>
      <c r="P6717" s="14"/>
      <c r="Q6717" s="14"/>
      <c r="R6717" s="4"/>
      <c r="S6717" s="4"/>
      <c r="T6717" s="4"/>
      <c r="U6717" s="4"/>
      <c r="V6717" s="4"/>
      <c r="W6717" s="4"/>
      <c r="X6717" s="4"/>
      <c r="Y6717" s="4"/>
      <c r="Z6717" s="4"/>
      <c r="AA6717" s="4"/>
      <c r="AB6717" s="8"/>
      <c r="AC6717" s="8"/>
      <c r="AD6717" s="8"/>
      <c r="AE6717" s="8"/>
      <c r="AF6717" s="8"/>
      <c r="AG6717" s="8"/>
      <c r="AH6717" s="8"/>
      <c r="AI6717" s="8"/>
      <c r="AJ6717" s="8"/>
      <c r="AK6717" s="8"/>
      <c r="AL6717" s="8"/>
      <c r="AM6717" s="8"/>
      <c r="AN6717" s="8"/>
      <c r="AO6717" s="8"/>
      <c r="AP6717" s="15"/>
      <c r="AQ6717" s="15"/>
      <c r="AR6717" s="15"/>
      <c r="AS6717" s="15"/>
      <c r="AT6717" s="15"/>
      <c r="AU6717" s="15"/>
      <c r="AV6717" s="15"/>
      <c r="AW6717" s="15"/>
      <c r="AX6717" s="15"/>
      <c r="AY6717" s="15"/>
      <c r="AZ6717" s="10"/>
      <c r="BA6717" s="10"/>
    </row>
    <row r="6718" spans="1:53" ht="15" customHeight="1" x14ac:dyDescent="0.2">
      <c r="A6718" s="1"/>
      <c r="B6718" s="40"/>
      <c r="C6718" s="303"/>
      <c r="D6718" s="18"/>
      <c r="E6718" s="14"/>
      <c r="F6718" s="14"/>
      <c r="G6718" s="14"/>
      <c r="H6718" s="14"/>
      <c r="I6718" s="14"/>
      <c r="J6718" s="14"/>
      <c r="K6718" s="14"/>
      <c r="L6718" s="14"/>
      <c r="M6718" s="14"/>
      <c r="N6718" s="14"/>
      <c r="O6718" s="14"/>
      <c r="P6718" s="14"/>
      <c r="Q6718" s="14"/>
      <c r="R6718" s="4"/>
      <c r="S6718" s="4"/>
      <c r="T6718" s="4"/>
      <c r="U6718" s="4"/>
      <c r="V6718" s="4"/>
      <c r="W6718" s="4"/>
      <c r="X6718" s="4"/>
      <c r="Y6718" s="4"/>
      <c r="Z6718" s="4"/>
      <c r="AA6718" s="4"/>
      <c r="AB6718" s="8"/>
      <c r="AC6718" s="8"/>
      <c r="AD6718" s="8"/>
      <c r="AE6718" s="8"/>
      <c r="AF6718" s="8"/>
      <c r="AG6718" s="8"/>
      <c r="AH6718" s="8"/>
      <c r="AI6718" s="8"/>
      <c r="AJ6718" s="8"/>
      <c r="AK6718" s="8"/>
      <c r="AL6718" s="8"/>
      <c r="AM6718" s="8"/>
      <c r="AN6718" s="8"/>
      <c r="AO6718" s="8"/>
      <c r="AP6718" s="15"/>
      <c r="AQ6718" s="15"/>
      <c r="AR6718" s="15"/>
      <c r="AS6718" s="15"/>
      <c r="AT6718" s="15"/>
      <c r="AU6718" s="15"/>
      <c r="AV6718" s="15"/>
      <c r="AW6718" s="15"/>
      <c r="AX6718" s="15"/>
      <c r="AY6718" s="15"/>
      <c r="AZ6718" s="10"/>
      <c r="BA6718" s="10"/>
    </row>
    <row r="6719" spans="1:53" ht="15" customHeight="1" x14ac:dyDescent="0.2">
      <c r="A6719" s="1"/>
      <c r="B6719" s="40">
        <v>38</v>
      </c>
      <c r="C6719" s="303" t="s">
        <v>84</v>
      </c>
      <c r="D6719" s="18"/>
      <c r="E6719" s="14"/>
      <c r="F6719" s="14"/>
      <c r="G6719" s="14"/>
      <c r="H6719" s="14"/>
      <c r="I6719" s="14"/>
      <c r="J6719" s="14"/>
      <c r="K6719" s="14"/>
      <c r="L6719" s="14"/>
      <c r="M6719" s="14"/>
      <c r="N6719" s="14"/>
      <c r="O6719" s="14"/>
      <c r="P6719" s="14"/>
      <c r="Q6719" s="14"/>
      <c r="R6719" s="4"/>
      <c r="S6719" s="4"/>
      <c r="T6719" s="4"/>
      <c r="U6719" s="4"/>
      <c r="V6719" s="4"/>
      <c r="W6719" s="4"/>
      <c r="X6719" s="4"/>
      <c r="Y6719" s="4"/>
      <c r="Z6719" s="4"/>
      <c r="AA6719" s="4"/>
      <c r="AB6719" s="8"/>
      <c r="AC6719" s="8"/>
      <c r="AD6719" s="8"/>
      <c r="AE6719" s="8"/>
      <c r="AF6719" s="8"/>
      <c r="AG6719" s="8"/>
      <c r="AH6719" s="8"/>
      <c r="AI6719" s="8"/>
      <c r="AJ6719" s="8"/>
      <c r="AK6719" s="8"/>
      <c r="AL6719" s="8"/>
      <c r="AM6719" s="8"/>
      <c r="AN6719" s="8"/>
      <c r="AO6719" s="8"/>
      <c r="AP6719" s="15"/>
      <c r="AQ6719" s="15"/>
      <c r="AR6719" s="15"/>
      <c r="AS6719" s="15"/>
      <c r="AT6719" s="15"/>
      <c r="AU6719" s="15"/>
      <c r="AV6719" s="15"/>
      <c r="AW6719" s="15"/>
      <c r="AX6719" s="15"/>
      <c r="AY6719" s="15"/>
      <c r="AZ6719" s="10"/>
      <c r="BA6719" s="10"/>
    </row>
    <row r="6720" spans="1:53" ht="15" customHeight="1" x14ac:dyDescent="0.2">
      <c r="A6720" s="1"/>
      <c r="B6720" s="40">
        <v>34</v>
      </c>
      <c r="C6720" s="292" t="s">
        <v>85</v>
      </c>
      <c r="D6720" s="18"/>
      <c r="E6720" s="14">
        <v>3</v>
      </c>
      <c r="F6720" s="14"/>
      <c r="G6720" s="14"/>
      <c r="H6720" s="14"/>
      <c r="I6720" s="14"/>
      <c r="J6720" s="14"/>
      <c r="K6720" s="14"/>
      <c r="L6720" s="14"/>
      <c r="M6720" s="14"/>
      <c r="N6720" s="14"/>
      <c r="O6720" s="14"/>
      <c r="P6720" s="14"/>
      <c r="Q6720" s="14"/>
      <c r="R6720" s="4"/>
      <c r="S6720" s="4"/>
      <c r="T6720" s="4"/>
      <c r="U6720" s="4"/>
      <c r="V6720" s="4"/>
      <c r="W6720" s="4"/>
      <c r="X6720" s="4"/>
      <c r="Y6720" s="4"/>
      <c r="Z6720" s="4"/>
      <c r="AA6720" s="4"/>
      <c r="AB6720" s="8"/>
      <c r="AC6720" s="8"/>
      <c r="AD6720" s="8"/>
      <c r="AE6720" s="8"/>
      <c r="AF6720" s="8"/>
      <c r="AG6720" s="8"/>
      <c r="AH6720" s="8"/>
      <c r="AI6720" s="8"/>
      <c r="AJ6720" s="8"/>
      <c r="AK6720" s="8"/>
      <c r="AL6720" s="8"/>
      <c r="AM6720" s="8"/>
      <c r="AN6720" s="8"/>
      <c r="AO6720" s="8"/>
      <c r="AP6720" s="15"/>
      <c r="AQ6720" s="15"/>
      <c r="AR6720" s="15"/>
      <c r="AS6720" s="15"/>
      <c r="AT6720" s="15"/>
      <c r="AU6720" s="15"/>
      <c r="AV6720" s="15"/>
      <c r="AW6720" s="15"/>
      <c r="AX6720" s="15"/>
      <c r="AY6720" s="15"/>
      <c r="AZ6720" s="10"/>
      <c r="BA6720" s="10"/>
    </row>
    <row r="6721" spans="1:53" ht="15" customHeight="1" x14ac:dyDescent="0.2">
      <c r="A6721" s="1"/>
      <c r="B6721" s="22"/>
      <c r="C6721" s="303"/>
      <c r="D6721" s="18"/>
      <c r="E6721" s="14"/>
      <c r="F6721" s="14"/>
      <c r="G6721" s="14"/>
      <c r="H6721" s="14"/>
      <c r="I6721" s="14"/>
      <c r="J6721" s="14"/>
      <c r="K6721" s="14"/>
      <c r="L6721" s="14"/>
      <c r="M6721" s="14"/>
      <c r="N6721" s="14"/>
      <c r="O6721" s="14"/>
      <c r="P6721" s="14"/>
      <c r="Q6721" s="14"/>
      <c r="R6721" s="4"/>
      <c r="S6721" s="4"/>
      <c r="T6721" s="4"/>
      <c r="U6721" s="4"/>
      <c r="V6721" s="4"/>
      <c r="W6721" s="4"/>
      <c r="X6721" s="4"/>
      <c r="Y6721" s="4"/>
      <c r="Z6721" s="4"/>
      <c r="AA6721" s="4"/>
      <c r="AB6721" s="8"/>
      <c r="AC6721" s="8"/>
      <c r="AD6721" s="8"/>
      <c r="AE6721" s="8"/>
      <c r="AF6721" s="8"/>
      <c r="AG6721" s="8"/>
      <c r="AH6721" s="8"/>
      <c r="AI6721" s="8"/>
      <c r="AJ6721" s="8"/>
      <c r="AK6721" s="8"/>
      <c r="AL6721" s="8"/>
      <c r="AM6721" s="8"/>
      <c r="AN6721" s="8"/>
      <c r="AO6721" s="8"/>
      <c r="AP6721" s="15"/>
      <c r="AQ6721" s="15"/>
      <c r="AR6721" s="15"/>
      <c r="AS6721" s="15"/>
      <c r="AT6721" s="15"/>
      <c r="AU6721" s="15"/>
      <c r="AV6721" s="15"/>
      <c r="AW6721" s="15"/>
      <c r="AX6721" s="15"/>
      <c r="AY6721" s="15"/>
      <c r="AZ6721" s="10"/>
      <c r="BA6721" s="10"/>
    </row>
    <row r="6722" spans="1:53" ht="15" customHeight="1" x14ac:dyDescent="0.2">
      <c r="A6722" s="1"/>
      <c r="B6722" s="22"/>
      <c r="C6722" s="303"/>
      <c r="D6722" s="18"/>
      <c r="E6722" s="14"/>
      <c r="F6722" s="14"/>
      <c r="G6722" s="14"/>
      <c r="H6722" s="14"/>
      <c r="I6722" s="14"/>
      <c r="J6722" s="14"/>
      <c r="K6722" s="14"/>
      <c r="L6722" s="14"/>
      <c r="M6722" s="14"/>
      <c r="N6722" s="14"/>
      <c r="O6722" s="14"/>
      <c r="P6722" s="14"/>
      <c r="Q6722" s="14"/>
      <c r="R6722" s="4"/>
      <c r="S6722" s="4"/>
      <c r="T6722" s="4"/>
      <c r="U6722" s="4"/>
      <c r="V6722" s="4"/>
      <c r="W6722" s="4"/>
      <c r="X6722" s="4"/>
      <c r="Y6722" s="4"/>
      <c r="Z6722" s="4"/>
      <c r="AA6722" s="4"/>
      <c r="AB6722" s="8"/>
      <c r="AC6722" s="8"/>
      <c r="AD6722" s="8"/>
      <c r="AE6722" s="8"/>
      <c r="AF6722" s="8"/>
      <c r="AG6722" s="8"/>
      <c r="AH6722" s="8"/>
      <c r="AI6722" s="8"/>
      <c r="AJ6722" s="8"/>
      <c r="AK6722" s="8"/>
      <c r="AL6722" s="8"/>
      <c r="AM6722" s="8"/>
      <c r="AN6722" s="8"/>
      <c r="AO6722" s="8"/>
      <c r="AP6722" s="15"/>
      <c r="AQ6722" s="15"/>
      <c r="AR6722" s="15"/>
      <c r="AS6722" s="15"/>
      <c r="AT6722" s="15"/>
      <c r="AU6722" s="15"/>
      <c r="AV6722" s="15"/>
      <c r="AW6722" s="15"/>
      <c r="AX6722" s="15"/>
      <c r="AY6722" s="15"/>
      <c r="AZ6722" s="10"/>
      <c r="BA6722" s="10"/>
    </row>
    <row r="6723" spans="1:53" ht="15" customHeight="1" x14ac:dyDescent="0.2">
      <c r="A6723" s="1"/>
      <c r="B6723" s="22"/>
      <c r="C6723" s="303"/>
      <c r="D6723" s="18"/>
      <c r="E6723" s="14"/>
      <c r="F6723" s="14"/>
      <c r="G6723" s="14"/>
      <c r="H6723" s="14"/>
      <c r="I6723" s="14"/>
      <c r="J6723" s="14"/>
      <c r="K6723" s="14"/>
      <c r="L6723" s="14"/>
      <c r="M6723" s="14"/>
      <c r="N6723" s="14"/>
      <c r="O6723" s="14"/>
      <c r="P6723" s="14"/>
      <c r="Q6723" s="14"/>
      <c r="R6723" s="4"/>
      <c r="S6723" s="4"/>
      <c r="T6723" s="4"/>
      <c r="U6723" s="4"/>
      <c r="V6723" s="4"/>
      <c r="W6723" s="4"/>
      <c r="X6723" s="4"/>
      <c r="Y6723" s="4"/>
      <c r="Z6723" s="4"/>
      <c r="AA6723" s="4"/>
      <c r="AB6723" s="8"/>
      <c r="AC6723" s="8"/>
      <c r="AD6723" s="8"/>
      <c r="AE6723" s="8"/>
      <c r="AF6723" s="8"/>
      <c r="AG6723" s="8"/>
      <c r="AH6723" s="8"/>
      <c r="AI6723" s="8"/>
      <c r="AJ6723" s="8"/>
      <c r="AK6723" s="8"/>
      <c r="AL6723" s="8"/>
      <c r="AM6723" s="8"/>
      <c r="AN6723" s="8"/>
      <c r="AO6723" s="8"/>
      <c r="AP6723" s="15"/>
      <c r="AQ6723" s="15"/>
      <c r="AR6723" s="15"/>
      <c r="AS6723" s="15"/>
      <c r="AT6723" s="15"/>
      <c r="AU6723" s="15"/>
      <c r="AV6723" s="15"/>
      <c r="AW6723" s="15"/>
      <c r="AX6723" s="15"/>
      <c r="AY6723" s="15"/>
      <c r="AZ6723" s="10"/>
      <c r="BA6723" s="10"/>
    </row>
    <row r="6724" spans="1:53" ht="15" customHeight="1" x14ac:dyDescent="0.2">
      <c r="A6724" s="1"/>
      <c r="B6724" s="42">
        <v>35</v>
      </c>
      <c r="C6724" s="293" t="s">
        <v>87</v>
      </c>
      <c r="D6724" s="18">
        <v>3</v>
      </c>
      <c r="E6724" s="14">
        <v>3</v>
      </c>
      <c r="F6724" s="14"/>
      <c r="G6724" s="14"/>
      <c r="H6724" s="14"/>
      <c r="I6724" s="14"/>
      <c r="J6724" s="14"/>
      <c r="K6724" s="14"/>
      <c r="L6724" s="14"/>
      <c r="M6724" s="14"/>
      <c r="N6724" s="14"/>
      <c r="O6724" s="14"/>
      <c r="P6724" s="14"/>
      <c r="Q6724" s="14"/>
      <c r="R6724" s="4"/>
      <c r="S6724" s="4"/>
      <c r="T6724" s="4"/>
      <c r="U6724" s="4"/>
      <c r="V6724" s="4"/>
      <c r="W6724" s="4"/>
      <c r="X6724" s="4"/>
      <c r="Y6724" s="4"/>
      <c r="Z6724" s="4"/>
      <c r="AA6724" s="4"/>
      <c r="AB6724" s="8"/>
      <c r="AC6724" s="8"/>
      <c r="AD6724" s="8"/>
      <c r="AE6724" s="8"/>
      <c r="AF6724" s="8"/>
      <c r="AG6724" s="8"/>
      <c r="AH6724" s="8"/>
      <c r="AI6724" s="8"/>
      <c r="AJ6724" s="8"/>
      <c r="AK6724" s="8"/>
      <c r="AL6724" s="8"/>
      <c r="AM6724" s="8"/>
      <c r="AN6724" s="8"/>
      <c r="AO6724" s="8"/>
      <c r="AP6724" s="15"/>
      <c r="AQ6724" s="15"/>
      <c r="AR6724" s="15"/>
      <c r="AS6724" s="15"/>
      <c r="AT6724" s="15"/>
      <c r="AU6724" s="15"/>
      <c r="AV6724" s="15"/>
      <c r="AW6724" s="15"/>
      <c r="AX6724" s="15"/>
      <c r="AY6724" s="15"/>
      <c r="AZ6724" s="10"/>
      <c r="BA6724" s="10"/>
    </row>
    <row r="6725" spans="1:53" ht="15" customHeight="1" x14ac:dyDescent="0.2">
      <c r="A6725" s="1"/>
      <c r="B6725" s="1"/>
      <c r="C6725" s="43"/>
      <c r="D6725" s="14"/>
      <c r="E6725" s="14"/>
      <c r="F6725" s="14"/>
      <c r="G6725" s="14"/>
      <c r="H6725" s="14"/>
      <c r="I6725" s="14"/>
      <c r="J6725" s="14"/>
      <c r="K6725" s="14"/>
      <c r="L6725" s="14"/>
      <c r="M6725" s="14"/>
      <c r="N6725" s="14"/>
      <c r="O6725" s="14"/>
      <c r="P6725" s="14"/>
      <c r="Q6725" s="14"/>
      <c r="R6725" s="4"/>
      <c r="S6725" s="4"/>
      <c r="T6725" s="4"/>
      <c r="U6725" s="4"/>
      <c r="V6725" s="4"/>
      <c r="W6725" s="4"/>
      <c r="X6725" s="4"/>
      <c r="Y6725" s="4"/>
      <c r="Z6725" s="4"/>
      <c r="AA6725" s="4"/>
      <c r="AB6725" s="8"/>
      <c r="AC6725" s="8"/>
      <c r="AD6725" s="8"/>
      <c r="AE6725" s="8"/>
      <c r="AF6725" s="8"/>
      <c r="AG6725" s="8"/>
      <c r="AH6725" s="8"/>
      <c r="AI6725" s="8"/>
      <c r="AJ6725" s="8"/>
      <c r="AK6725" s="8"/>
      <c r="AL6725" s="8"/>
      <c r="AM6725" s="8"/>
      <c r="AN6725" s="8"/>
      <c r="AO6725" s="8"/>
      <c r="AP6725" s="15"/>
      <c r="AQ6725" s="15"/>
      <c r="AR6725" s="15"/>
      <c r="AS6725" s="15"/>
      <c r="AT6725" s="15"/>
      <c r="AU6725" s="15"/>
      <c r="AV6725" s="15"/>
      <c r="AW6725" s="15"/>
      <c r="AX6725" s="15"/>
      <c r="AY6725" s="15"/>
      <c r="AZ6725" s="10"/>
      <c r="BA6725" s="10"/>
    </row>
    <row r="6726" spans="1:53" ht="15" customHeight="1" x14ac:dyDescent="0.2">
      <c r="A6726" s="1"/>
      <c r="B6726" s="1"/>
      <c r="D6726" s="14"/>
      <c r="E6726" s="14"/>
      <c r="F6726" s="14"/>
      <c r="G6726" s="14"/>
      <c r="H6726" s="14"/>
      <c r="I6726" s="14"/>
      <c r="J6726" s="14"/>
      <c r="K6726" s="14"/>
      <c r="L6726" s="14"/>
      <c r="M6726" s="14"/>
      <c r="N6726" s="14"/>
      <c r="O6726" s="14"/>
      <c r="P6726" s="14"/>
      <c r="Q6726" s="14"/>
      <c r="R6726" s="4"/>
      <c r="S6726" s="4"/>
      <c r="T6726" s="4"/>
      <c r="U6726" s="4"/>
      <c r="V6726" s="4"/>
      <c r="W6726" s="4"/>
      <c r="X6726" s="4"/>
      <c r="Y6726" s="4"/>
      <c r="Z6726" s="4"/>
      <c r="AA6726" s="4"/>
      <c r="AB6726" s="8"/>
      <c r="AC6726" s="8"/>
      <c r="AD6726" s="8"/>
      <c r="AE6726" s="8"/>
      <c r="AF6726" s="8"/>
      <c r="AG6726" s="8"/>
      <c r="AH6726" s="8"/>
      <c r="AI6726" s="8"/>
      <c r="AJ6726" s="8"/>
      <c r="AK6726" s="8"/>
      <c r="AL6726" s="8"/>
      <c r="AM6726" s="8"/>
      <c r="AN6726" s="8"/>
      <c r="AO6726" s="8"/>
      <c r="AP6726" s="15"/>
      <c r="AQ6726" s="15"/>
      <c r="AR6726" s="15"/>
      <c r="AS6726" s="15"/>
      <c r="AT6726" s="15"/>
      <c r="AU6726" s="15"/>
      <c r="AV6726" s="15"/>
      <c r="AW6726" s="15"/>
      <c r="AX6726" s="15"/>
      <c r="AY6726" s="15"/>
      <c r="AZ6726" s="10"/>
      <c r="BA6726" s="10"/>
    </row>
    <row r="6727" spans="1:53" ht="15" customHeight="1" x14ac:dyDescent="0.2">
      <c r="A6727" s="33"/>
      <c r="B6727" s="33"/>
      <c r="C6727" s="33"/>
      <c r="D6727" s="33">
        <f t="shared" ref="D6727:AY6727" si="1378">SUM(D6679:D6726)</f>
        <v>20</v>
      </c>
      <c r="E6727" s="33">
        <f t="shared" si="1378"/>
        <v>20</v>
      </c>
      <c r="F6727" s="33">
        <f t="shared" si="1378"/>
        <v>5</v>
      </c>
      <c r="G6727" s="33">
        <f t="shared" si="1378"/>
        <v>0</v>
      </c>
      <c r="H6727" s="33">
        <f t="shared" si="1378"/>
        <v>0</v>
      </c>
      <c r="I6727" s="33">
        <f t="shared" si="1378"/>
        <v>0</v>
      </c>
      <c r="J6727" s="33">
        <f t="shared" si="1378"/>
        <v>0</v>
      </c>
      <c r="K6727" s="33">
        <f t="shared" si="1378"/>
        <v>5</v>
      </c>
      <c r="L6727" s="33">
        <f t="shared" si="1378"/>
        <v>0</v>
      </c>
      <c r="M6727" s="33">
        <f t="shared" si="1378"/>
        <v>0</v>
      </c>
      <c r="N6727" s="33">
        <f t="shared" si="1378"/>
        <v>1</v>
      </c>
      <c r="O6727" s="33">
        <f t="shared" si="1378"/>
        <v>0</v>
      </c>
      <c r="P6727" s="33">
        <f t="shared" si="1378"/>
        <v>0</v>
      </c>
      <c r="Q6727" s="33">
        <f t="shared" si="1378"/>
        <v>0</v>
      </c>
      <c r="R6727" s="33">
        <f t="shared" si="1378"/>
        <v>0</v>
      </c>
      <c r="S6727" s="33">
        <f t="shared" si="1378"/>
        <v>0</v>
      </c>
      <c r="T6727" s="33">
        <f t="shared" si="1378"/>
        <v>1</v>
      </c>
      <c r="U6727" s="33">
        <f t="shared" si="1378"/>
        <v>4</v>
      </c>
      <c r="V6727" s="33">
        <f t="shared" si="1378"/>
        <v>0</v>
      </c>
      <c r="W6727" s="33">
        <f t="shared" si="1378"/>
        <v>0</v>
      </c>
      <c r="X6727" s="33">
        <f t="shared" si="1378"/>
        <v>0</v>
      </c>
      <c r="Y6727" s="33">
        <f t="shared" si="1378"/>
        <v>0</v>
      </c>
      <c r="Z6727" s="33">
        <f t="shared" si="1378"/>
        <v>0</v>
      </c>
      <c r="AA6727" s="33">
        <f t="shared" si="1378"/>
        <v>0</v>
      </c>
      <c r="AB6727" s="33">
        <f t="shared" si="1378"/>
        <v>44</v>
      </c>
      <c r="AC6727" s="33">
        <f t="shared" si="1378"/>
        <v>3</v>
      </c>
      <c r="AD6727" s="33">
        <f t="shared" si="1378"/>
        <v>0</v>
      </c>
      <c r="AE6727" s="33">
        <f t="shared" si="1378"/>
        <v>0</v>
      </c>
      <c r="AF6727" s="33">
        <f t="shared" si="1378"/>
        <v>1</v>
      </c>
      <c r="AG6727" s="33">
        <f t="shared" si="1378"/>
        <v>3</v>
      </c>
      <c r="AH6727" s="33">
        <f t="shared" si="1378"/>
        <v>1</v>
      </c>
      <c r="AI6727" s="33">
        <f t="shared" si="1378"/>
        <v>0</v>
      </c>
      <c r="AJ6727" s="33">
        <f t="shared" si="1378"/>
        <v>2</v>
      </c>
      <c r="AK6727" s="33">
        <f t="shared" si="1378"/>
        <v>0</v>
      </c>
      <c r="AL6727" s="33">
        <f t="shared" si="1378"/>
        <v>0</v>
      </c>
      <c r="AM6727" s="33">
        <f t="shared" si="1378"/>
        <v>0</v>
      </c>
      <c r="AN6727" s="33">
        <f t="shared" si="1378"/>
        <v>0</v>
      </c>
      <c r="AO6727" s="33">
        <f t="shared" si="1378"/>
        <v>0</v>
      </c>
      <c r="AP6727" s="33">
        <f t="shared" si="1378"/>
        <v>0</v>
      </c>
      <c r="AQ6727" s="33">
        <f t="shared" si="1378"/>
        <v>0</v>
      </c>
      <c r="AR6727" s="33">
        <f t="shared" si="1378"/>
        <v>0</v>
      </c>
      <c r="AS6727" s="33">
        <f t="shared" si="1378"/>
        <v>0</v>
      </c>
      <c r="AT6727" s="33">
        <f t="shared" si="1378"/>
        <v>0</v>
      </c>
      <c r="AU6727" s="33">
        <f t="shared" si="1378"/>
        <v>0</v>
      </c>
      <c r="AV6727" s="33">
        <f t="shared" si="1378"/>
        <v>0</v>
      </c>
      <c r="AW6727" s="33">
        <f t="shared" si="1378"/>
        <v>0</v>
      </c>
      <c r="AX6727" s="33">
        <f t="shared" si="1378"/>
        <v>0</v>
      </c>
      <c r="AY6727" s="33">
        <f t="shared" si="1378"/>
        <v>0</v>
      </c>
      <c r="AZ6727" s="10"/>
      <c r="BA6727" s="10"/>
    </row>
    <row r="6728" spans="1:53" ht="15" customHeight="1" x14ac:dyDescent="0.2">
      <c r="A6728" s="44"/>
      <c r="B6728" s="44"/>
      <c r="C6728" s="44"/>
      <c r="D6728" s="44"/>
      <c r="E6728" s="44"/>
      <c r="F6728" s="44"/>
      <c r="G6728" s="44"/>
      <c r="H6728" s="44"/>
      <c r="I6728" s="44"/>
      <c r="J6728" s="44"/>
      <c r="K6728" s="44"/>
      <c r="L6728" s="44"/>
      <c r="M6728" s="44"/>
      <c r="N6728" s="44"/>
      <c r="O6728" s="44"/>
      <c r="P6728" s="44"/>
      <c r="Q6728" s="44"/>
      <c r="R6728" s="44"/>
      <c r="S6728" s="44"/>
      <c r="T6728" s="44"/>
      <c r="U6728" s="44"/>
      <c r="V6728" s="44"/>
      <c r="W6728" s="44"/>
      <c r="X6728" s="44"/>
    </row>
    <row r="6729" spans="1:53" ht="15" customHeight="1" x14ac:dyDescent="0.2">
      <c r="A6729" s="44"/>
      <c r="B6729" s="44"/>
      <c r="C6729" s="44"/>
      <c r="D6729" s="44"/>
      <c r="E6729" s="44"/>
      <c r="F6729" s="44"/>
      <c r="G6729" s="44"/>
      <c r="H6729" s="44"/>
      <c r="I6729" s="44"/>
      <c r="J6729" s="44"/>
      <c r="K6729" s="44"/>
      <c r="L6729" s="44"/>
      <c r="M6729" s="44"/>
      <c r="N6729" s="44"/>
      <c r="O6729" s="44"/>
      <c r="P6729" s="44"/>
      <c r="Q6729" s="44"/>
      <c r="R6729" s="44"/>
      <c r="S6729" s="44"/>
      <c r="T6729" s="44"/>
      <c r="U6729" s="44"/>
      <c r="V6729" s="44"/>
      <c r="W6729" s="44"/>
      <c r="X6729" s="44"/>
    </row>
    <row r="6730" spans="1:53" ht="15" customHeight="1" x14ac:dyDescent="0.2">
      <c r="A6730" s="44"/>
      <c r="B6730" s="44"/>
      <c r="C6730" s="44"/>
      <c r="D6730" s="44"/>
      <c r="E6730" s="44"/>
      <c r="F6730" s="44"/>
      <c r="G6730" s="44"/>
      <c r="H6730" s="44"/>
      <c r="I6730" s="44"/>
      <c r="J6730" s="44"/>
      <c r="K6730" s="44"/>
      <c r="L6730" s="44"/>
      <c r="M6730" s="44"/>
      <c r="N6730" s="44"/>
      <c r="O6730" s="44"/>
      <c r="P6730" s="44"/>
      <c r="Q6730" s="44"/>
      <c r="R6730" s="44"/>
      <c r="S6730" s="44"/>
      <c r="T6730" s="44"/>
      <c r="U6730" s="44"/>
      <c r="V6730" s="44"/>
      <c r="W6730" s="44"/>
      <c r="X6730" s="44"/>
    </row>
    <row r="6731" spans="1:53" ht="15" customHeight="1" x14ac:dyDescent="0.2">
      <c r="A6731" s="45"/>
      <c r="B6731" s="45"/>
      <c r="C6731" s="45"/>
      <c r="D6731" s="45"/>
      <c r="E6731" s="45"/>
      <c r="F6731" s="45"/>
      <c r="G6731" s="45"/>
      <c r="H6731" s="45"/>
      <c r="I6731" s="44"/>
      <c r="J6731" s="44"/>
      <c r="K6731" s="44"/>
      <c r="L6731" s="44"/>
      <c r="M6731" s="44"/>
      <c r="N6731" s="44"/>
      <c r="O6731" s="44"/>
      <c r="P6731" s="44"/>
      <c r="Q6731" s="44"/>
      <c r="R6731" s="44"/>
      <c r="S6731" s="44"/>
      <c r="T6731" s="44"/>
      <c r="U6731" s="44"/>
      <c r="V6731" s="44"/>
      <c r="W6731" s="44"/>
      <c r="X6731" s="44"/>
    </row>
    <row r="6732" spans="1:53" ht="15" customHeight="1" x14ac:dyDescent="0.2">
      <c r="A6732" s="45"/>
      <c r="B6732" s="45"/>
      <c r="C6732" s="45"/>
      <c r="D6732" s="45"/>
      <c r="E6732" s="45"/>
      <c r="F6732" s="45"/>
      <c r="G6732" s="45"/>
      <c r="H6732" s="45"/>
      <c r="I6732" s="44"/>
      <c r="J6732" s="44"/>
      <c r="K6732" s="44"/>
      <c r="L6732" s="46"/>
      <c r="M6732" s="46"/>
      <c r="N6732" s="46"/>
      <c r="O6732" s="46"/>
      <c r="P6732" s="46"/>
      <c r="Q6732" s="46"/>
      <c r="R6732" s="46"/>
      <c r="S6732" s="46"/>
      <c r="T6732" s="46"/>
      <c r="U6732" s="46"/>
      <c r="V6732" s="46"/>
      <c r="W6732" s="46"/>
      <c r="X6732" s="46"/>
      <c r="Y6732" s="46"/>
      <c r="Z6732" s="46"/>
      <c r="AA6732" s="46"/>
    </row>
    <row r="6733" spans="1:53" ht="15" customHeight="1" x14ac:dyDescent="0.6">
      <c r="A6733" s="45"/>
      <c r="B6733" s="47" t="s">
        <v>88</v>
      </c>
      <c r="C6733" s="48"/>
      <c r="D6733" s="48"/>
      <c r="E6733" s="48"/>
      <c r="F6733" s="48"/>
      <c r="G6733" s="48"/>
      <c r="H6733" s="45"/>
      <c r="I6733" s="44"/>
      <c r="J6733" s="44"/>
      <c r="K6733" s="44"/>
      <c r="L6733" s="46"/>
      <c r="M6733" s="46"/>
      <c r="N6733" s="46"/>
      <c r="O6733" s="46"/>
      <c r="P6733" s="46"/>
      <c r="Q6733" s="46"/>
      <c r="R6733" s="46"/>
      <c r="S6733" s="46"/>
      <c r="T6733" s="46"/>
      <c r="U6733" s="46"/>
      <c r="V6733" s="46"/>
      <c r="W6733" s="46"/>
      <c r="X6733" s="46"/>
      <c r="Y6733" s="46"/>
      <c r="Z6733" s="46"/>
      <c r="AA6733" s="46"/>
    </row>
    <row r="6734" spans="1:53" ht="15" customHeight="1" x14ac:dyDescent="0.2">
      <c r="A6734" s="45"/>
      <c r="B6734" s="49" t="s">
        <v>89</v>
      </c>
      <c r="C6734" s="33" t="s">
        <v>90</v>
      </c>
      <c r="D6734" s="33" t="s">
        <v>91</v>
      </c>
      <c r="E6734" s="33" t="s">
        <v>92</v>
      </c>
      <c r="F6734" s="50"/>
      <c r="G6734" s="50" t="s">
        <v>93</v>
      </c>
      <c r="H6734" s="45"/>
      <c r="I6734" s="44"/>
      <c r="J6734" s="44"/>
      <c r="K6734" s="44"/>
      <c r="L6734" s="46"/>
      <c r="M6734" s="46"/>
      <c r="N6734" s="46"/>
      <c r="O6734" s="46"/>
      <c r="P6734" s="46"/>
      <c r="Q6734" s="46"/>
      <c r="R6734" s="46"/>
      <c r="S6734" s="46"/>
      <c r="T6734" s="46"/>
      <c r="U6734" s="46"/>
      <c r="V6734" s="46"/>
      <c r="W6734" s="46"/>
      <c r="Y6734" s="51" t="s">
        <v>94</v>
      </c>
      <c r="Z6734" s="52"/>
      <c r="AA6734" s="52"/>
    </row>
    <row r="6735" spans="1:53" ht="15" customHeight="1" x14ac:dyDescent="0.2">
      <c r="A6735" s="45"/>
      <c r="B6735" s="53" t="s">
        <v>3</v>
      </c>
      <c r="C6735" s="15">
        <f>D6727</f>
        <v>20</v>
      </c>
      <c r="D6735" s="54">
        <f>S6738*C6735</f>
        <v>15008</v>
      </c>
      <c r="E6735" s="34">
        <f>T6737*C6735</f>
        <v>10720</v>
      </c>
      <c r="F6735" s="45"/>
      <c r="G6735" s="45"/>
      <c r="H6735" s="45"/>
      <c r="I6735" s="44"/>
      <c r="J6735" s="44"/>
      <c r="K6735" s="44"/>
      <c r="L6735" s="46"/>
      <c r="M6735" s="51" t="s">
        <v>95</v>
      </c>
      <c r="N6735" s="52"/>
      <c r="O6735" s="52"/>
      <c r="P6735" s="52"/>
      <c r="Q6735" s="52"/>
      <c r="R6735" s="51" t="s">
        <v>96</v>
      </c>
      <c r="S6735" s="52"/>
      <c r="T6735" s="46"/>
      <c r="U6735" s="51" t="s">
        <v>97</v>
      </c>
      <c r="V6735" s="52"/>
      <c r="W6735" s="46"/>
      <c r="Y6735" s="6" t="s">
        <v>98</v>
      </c>
      <c r="Z6735" s="55"/>
      <c r="AA6735" s="56"/>
    </row>
    <row r="6736" spans="1:53" ht="15" customHeight="1" x14ac:dyDescent="0.2">
      <c r="A6736" s="45"/>
      <c r="B6736" s="53" t="s">
        <v>99</v>
      </c>
      <c r="C6736" s="15">
        <f>E6727</f>
        <v>20</v>
      </c>
      <c r="D6736" s="54">
        <f>S6737*C6736</f>
        <v>15008</v>
      </c>
      <c r="E6736" s="34">
        <f>T6738*C6736</f>
        <v>10720</v>
      </c>
      <c r="F6736" s="45"/>
      <c r="G6736" s="45"/>
      <c r="H6736" s="45"/>
      <c r="I6736" s="44"/>
      <c r="J6736" s="44"/>
      <c r="K6736" s="44"/>
      <c r="L6736" s="46"/>
      <c r="M6736" s="6" t="s">
        <v>100</v>
      </c>
      <c r="N6736" s="52"/>
      <c r="O6736" s="52"/>
      <c r="P6736" s="52"/>
      <c r="Q6736" s="52"/>
      <c r="R6736" s="6"/>
      <c r="S6736" s="55" t="s">
        <v>101</v>
      </c>
      <c r="T6736" s="295"/>
      <c r="U6736" s="57" t="s">
        <v>102</v>
      </c>
      <c r="V6736" s="58">
        <f t="shared" ref="V6736:V6747" si="1379">W6736*1.303</f>
        <v>9772.5</v>
      </c>
      <c r="W6736" s="59">
        <v>7500</v>
      </c>
      <c r="Y6736" s="60" t="s">
        <v>31</v>
      </c>
      <c r="Z6736" s="55">
        <f>AA6736*1.318</f>
        <v>6853.6</v>
      </c>
      <c r="AA6736" s="56">
        <v>5200</v>
      </c>
    </row>
    <row r="6737" spans="1:27" ht="15" customHeight="1" x14ac:dyDescent="0.2">
      <c r="A6737" s="45"/>
      <c r="B6737" s="53" t="s">
        <v>103</v>
      </c>
      <c r="C6737" s="15">
        <f>F6727</f>
        <v>5</v>
      </c>
      <c r="D6737" s="54">
        <f>S6740*C6737</f>
        <v>5302.5</v>
      </c>
      <c r="E6737" s="34">
        <f>T6739*C6737</f>
        <v>3535</v>
      </c>
      <c r="F6737" s="45"/>
      <c r="G6737" s="45"/>
      <c r="H6737" s="61"/>
      <c r="I6737" s="44"/>
      <c r="J6737" s="44"/>
      <c r="K6737" s="44"/>
      <c r="L6737" s="46"/>
      <c r="M6737" s="6"/>
      <c r="N6737" s="52"/>
      <c r="O6737" s="52"/>
      <c r="P6737" s="52"/>
      <c r="Q6737" s="52"/>
      <c r="R6737" s="6" t="s">
        <v>104</v>
      </c>
      <c r="S6737" s="55">
        <f>T6737*1.4</f>
        <v>750.4</v>
      </c>
      <c r="T6737" s="295">
        <v>536</v>
      </c>
      <c r="U6737" s="57" t="s">
        <v>105</v>
      </c>
      <c r="V6737" s="58">
        <f t="shared" si="1379"/>
        <v>9772.5</v>
      </c>
      <c r="W6737" s="62">
        <v>7500</v>
      </c>
      <c r="Y6737" s="6" t="s">
        <v>33</v>
      </c>
      <c r="Z6737" s="55">
        <f t="shared" ref="Z6737:Z6738" si="1380">AA6737*1.318</f>
        <v>6853.6</v>
      </c>
      <c r="AA6737" s="56">
        <v>5200</v>
      </c>
    </row>
    <row r="6738" spans="1:27" ht="15" customHeight="1" x14ac:dyDescent="0.2">
      <c r="A6738" s="45"/>
      <c r="B6738" s="53" t="s">
        <v>106</v>
      </c>
      <c r="C6738" s="15">
        <f>G6727</f>
        <v>0</v>
      </c>
      <c r="D6738" s="54">
        <f>S6740*C6738</f>
        <v>0</v>
      </c>
      <c r="E6738" s="34">
        <f>T6740*C6738</f>
        <v>0</v>
      </c>
      <c r="F6738" s="45"/>
      <c r="G6738" s="45"/>
      <c r="H6738" s="45"/>
      <c r="I6738" s="44"/>
      <c r="J6738" s="44"/>
      <c r="K6738" s="44"/>
      <c r="L6738" s="46"/>
      <c r="M6738" s="6" t="s">
        <v>107</v>
      </c>
      <c r="N6738" s="52"/>
      <c r="O6738" s="52"/>
      <c r="P6738" s="52"/>
      <c r="Q6738" s="52"/>
      <c r="R6738" s="6" t="s">
        <v>108</v>
      </c>
      <c r="S6738" s="55">
        <f>T6738*1.4</f>
        <v>750.4</v>
      </c>
      <c r="T6738" s="295">
        <v>536</v>
      </c>
      <c r="U6738" s="6" t="s">
        <v>109</v>
      </c>
      <c r="V6738" s="58">
        <f t="shared" si="1379"/>
        <v>4560.5</v>
      </c>
      <c r="W6738" s="59">
        <v>3500</v>
      </c>
      <c r="Y6738" s="6" t="s">
        <v>32</v>
      </c>
      <c r="Z6738" s="55">
        <f t="shared" si="1380"/>
        <v>6853.6</v>
      </c>
      <c r="AA6738" s="56">
        <v>5200</v>
      </c>
    </row>
    <row r="6739" spans="1:27" ht="15" customHeight="1" x14ac:dyDescent="0.2">
      <c r="A6739" s="45"/>
      <c r="B6739" s="53" t="s">
        <v>7</v>
      </c>
      <c r="C6739" s="15">
        <f>H6727</f>
        <v>0</v>
      </c>
      <c r="D6739" s="54">
        <f>S6742*C6739</f>
        <v>0</v>
      </c>
      <c r="E6739" s="34">
        <f>T6742*C6739</f>
        <v>0</v>
      </c>
      <c r="F6739" s="45"/>
      <c r="G6739" s="45"/>
      <c r="H6739" s="45"/>
      <c r="I6739" s="44"/>
      <c r="J6739" s="44"/>
      <c r="K6739" s="44"/>
      <c r="L6739" s="46"/>
      <c r="M6739" s="6" t="s">
        <v>110</v>
      </c>
      <c r="N6739" s="55">
        <f>P6739*1.42</f>
        <v>1917</v>
      </c>
      <c r="O6739" s="52"/>
      <c r="P6739" s="63">
        <v>1350</v>
      </c>
      <c r="Q6739" s="52"/>
      <c r="R6739" s="6" t="s">
        <v>111</v>
      </c>
      <c r="S6739" s="55">
        <f>T6739*1.5</f>
        <v>1060.5</v>
      </c>
      <c r="T6739" s="295">
        <v>707</v>
      </c>
      <c r="U6739" s="57" t="s">
        <v>112</v>
      </c>
      <c r="V6739" s="58">
        <f t="shared" si="1379"/>
        <v>2410.5499999999997</v>
      </c>
      <c r="W6739" s="62">
        <v>1850</v>
      </c>
      <c r="Y6739" s="6" t="s">
        <v>42</v>
      </c>
      <c r="Z6739" s="55">
        <f t="shared" ref="Z6739:Z6744" si="1381">AA6739*1.32</f>
        <v>7260</v>
      </c>
      <c r="AA6739" s="56">
        <v>5500</v>
      </c>
    </row>
    <row r="6740" spans="1:27" ht="15" customHeight="1" x14ac:dyDescent="0.2">
      <c r="A6740" s="45"/>
      <c r="B6740" s="53" t="s">
        <v>8</v>
      </c>
      <c r="C6740" s="15">
        <f>I6727</f>
        <v>0</v>
      </c>
      <c r="D6740" s="54">
        <f>S6741*C6740</f>
        <v>0</v>
      </c>
      <c r="E6740" s="34">
        <f>T6741*C6740</f>
        <v>0</v>
      </c>
      <c r="F6740" s="45"/>
      <c r="G6740" s="45"/>
      <c r="H6740" s="45"/>
      <c r="I6740" s="44"/>
      <c r="J6740" s="44"/>
      <c r="K6740" s="44"/>
      <c r="L6740" s="46"/>
      <c r="M6740" s="6" t="s">
        <v>27</v>
      </c>
      <c r="N6740" s="55">
        <f>P6740*1.48</f>
        <v>1850</v>
      </c>
      <c r="O6740" s="52"/>
      <c r="P6740" s="64">
        <v>1250</v>
      </c>
      <c r="Q6740" s="65"/>
      <c r="R6740" s="6" t="s">
        <v>113</v>
      </c>
      <c r="S6740" s="55">
        <f>T6740*1.5</f>
        <v>1060.5</v>
      </c>
      <c r="T6740" s="295">
        <v>707</v>
      </c>
      <c r="U6740" s="57" t="s">
        <v>114</v>
      </c>
      <c r="V6740" s="58">
        <f t="shared" si="1379"/>
        <v>1209.184</v>
      </c>
      <c r="W6740" s="59">
        <v>928</v>
      </c>
      <c r="Y6740" s="6" t="s">
        <v>115</v>
      </c>
      <c r="Z6740" s="55">
        <f t="shared" si="1381"/>
        <v>7260</v>
      </c>
      <c r="AA6740" s="56">
        <v>5500</v>
      </c>
    </row>
    <row r="6741" spans="1:27" ht="15" customHeight="1" x14ac:dyDescent="0.2">
      <c r="A6741" s="45"/>
      <c r="B6741" s="53" t="s">
        <v>116</v>
      </c>
      <c r="C6741" s="15">
        <f>J6727</f>
        <v>0</v>
      </c>
      <c r="D6741" s="54">
        <f t="shared" ref="D6741:D6742" si="1382">S6746*C6741</f>
        <v>0</v>
      </c>
      <c r="E6741" s="34">
        <f t="shared" ref="E6741" si="1383">D6804*C6741</f>
        <v>0</v>
      </c>
      <c r="F6741" s="45"/>
      <c r="G6741" s="45"/>
      <c r="H6741" s="45"/>
      <c r="I6741" s="44"/>
      <c r="J6741" s="44"/>
      <c r="K6741" s="44"/>
      <c r="L6741" s="46"/>
      <c r="M6741" s="6" t="s">
        <v>28</v>
      </c>
      <c r="N6741" s="55">
        <f t="shared" ref="N6741:N6745" si="1384">P6741*1.4</f>
        <v>1330</v>
      </c>
      <c r="O6741" s="52"/>
      <c r="P6741" s="64">
        <v>950</v>
      </c>
      <c r="Q6741" s="65"/>
      <c r="R6741" s="6" t="s">
        <v>117</v>
      </c>
      <c r="S6741" s="55">
        <f>T6741*1.3</f>
        <v>1921.4</v>
      </c>
      <c r="T6741" s="296">
        <v>1478</v>
      </c>
      <c r="U6741" s="66" t="s">
        <v>118</v>
      </c>
      <c r="V6741" s="58">
        <f t="shared" si="1379"/>
        <v>1395.5129999999999</v>
      </c>
      <c r="W6741" s="62">
        <v>1071</v>
      </c>
      <c r="Y6741" s="6" t="s">
        <v>119</v>
      </c>
      <c r="Z6741" s="55">
        <f>AA6741*1.318</f>
        <v>6853.6</v>
      </c>
      <c r="AA6741" s="56">
        <v>5200</v>
      </c>
    </row>
    <row r="6742" spans="1:27" ht="15" customHeight="1" x14ac:dyDescent="0.2">
      <c r="A6742" s="45"/>
      <c r="B6742" s="53" t="s">
        <v>10</v>
      </c>
      <c r="C6742" s="15">
        <f>K6727</f>
        <v>5</v>
      </c>
      <c r="D6742" s="54">
        <f t="shared" si="1382"/>
        <v>19764</v>
      </c>
      <c r="E6742" s="34">
        <f>T6747*C6742</f>
        <v>13725</v>
      </c>
      <c r="F6742" s="45"/>
      <c r="G6742" s="45"/>
      <c r="H6742" s="45"/>
      <c r="I6742" s="44"/>
      <c r="J6742" s="44"/>
      <c r="K6742" s="44"/>
      <c r="L6742" s="46"/>
      <c r="M6742" s="6" t="s">
        <v>120</v>
      </c>
      <c r="N6742" s="55">
        <f t="shared" si="1384"/>
        <v>1889.9999999999998</v>
      </c>
      <c r="O6742" s="52"/>
      <c r="P6742" s="67">
        <v>1350</v>
      </c>
      <c r="Q6742" s="65"/>
      <c r="R6742" s="6" t="s">
        <v>121</v>
      </c>
      <c r="S6742" s="55">
        <f>T6742*1.425</f>
        <v>1402.2</v>
      </c>
      <c r="T6742" s="295">
        <v>984</v>
      </c>
      <c r="U6742" s="6" t="s">
        <v>122</v>
      </c>
      <c r="V6742" s="58">
        <f t="shared" si="1379"/>
        <v>8404.35</v>
      </c>
      <c r="W6742" s="59">
        <v>6450</v>
      </c>
      <c r="Y6742" s="6" t="s">
        <v>123</v>
      </c>
      <c r="Z6742" s="55">
        <f t="shared" si="1381"/>
        <v>10560</v>
      </c>
      <c r="AA6742" s="56">
        <v>8000</v>
      </c>
    </row>
    <row r="6743" spans="1:27" ht="15" customHeight="1" thickBot="1" x14ac:dyDescent="0.25">
      <c r="A6743" s="45"/>
      <c r="B6743" s="53" t="s">
        <v>124</v>
      </c>
      <c r="C6743" s="15">
        <f>L6727</f>
        <v>0</v>
      </c>
      <c r="D6743" s="54">
        <f>S6743*C6743</f>
        <v>0</v>
      </c>
      <c r="E6743" s="34">
        <f>T6743*C6743</f>
        <v>0</v>
      </c>
      <c r="F6743" s="68" t="s">
        <v>92</v>
      </c>
      <c r="G6743" s="69"/>
      <c r="H6743" s="45"/>
      <c r="I6743" s="44"/>
      <c r="J6743" s="44"/>
      <c r="K6743" s="44"/>
      <c r="L6743" s="46"/>
      <c r="M6743" s="6" t="s">
        <v>125</v>
      </c>
      <c r="N6743" s="55">
        <f t="shared" si="1384"/>
        <v>1889.9999999999998</v>
      </c>
      <c r="O6743" s="52"/>
      <c r="P6743" s="67">
        <v>1350</v>
      </c>
      <c r="Q6743" s="65"/>
      <c r="R6743" s="6" t="s">
        <v>126</v>
      </c>
      <c r="S6743" s="55">
        <f>T6743*1.46</f>
        <v>1207.42</v>
      </c>
      <c r="T6743" s="295">
        <v>827</v>
      </c>
      <c r="U6743" s="6" t="s">
        <v>127</v>
      </c>
      <c r="V6743" s="58">
        <f t="shared" si="1379"/>
        <v>0</v>
      </c>
      <c r="W6743" s="70"/>
      <c r="Y6743" s="6" t="s">
        <v>128</v>
      </c>
      <c r="Z6743" s="55">
        <f t="shared" si="1381"/>
        <v>10560</v>
      </c>
      <c r="AA6743" s="56">
        <v>8000</v>
      </c>
    </row>
    <row r="6744" spans="1:27" ht="15" customHeight="1" thickTop="1" x14ac:dyDescent="0.2">
      <c r="A6744" s="45"/>
      <c r="B6744" s="53" t="s">
        <v>129</v>
      </c>
      <c r="C6744" s="15">
        <f>M6727</f>
        <v>0</v>
      </c>
      <c r="D6744" s="54">
        <f t="shared" ref="D6744:D6745" si="1385">S6748*C6744</f>
        <v>0</v>
      </c>
      <c r="E6744" s="34">
        <f t="shared" ref="E6744:E6745" si="1386">D6806*C6744</f>
        <v>0</v>
      </c>
      <c r="F6744" s="68" t="s">
        <v>130</v>
      </c>
      <c r="G6744" s="71">
        <f>D6788*0.33</f>
        <v>79532.573999999993</v>
      </c>
      <c r="H6744" s="45"/>
      <c r="I6744" s="44"/>
      <c r="J6744" s="44"/>
      <c r="K6744" s="44"/>
      <c r="L6744" s="46"/>
      <c r="M6744" s="6" t="s">
        <v>131</v>
      </c>
      <c r="N6744" s="55">
        <f t="shared" si="1384"/>
        <v>700</v>
      </c>
      <c r="O6744" s="52"/>
      <c r="P6744" s="67">
        <v>500</v>
      </c>
      <c r="Q6744" s="65"/>
      <c r="R6744" s="6"/>
      <c r="S6744" s="55"/>
      <c r="T6744" s="297"/>
      <c r="U6744" s="57" t="s">
        <v>132</v>
      </c>
      <c r="V6744" s="58">
        <f t="shared" si="1379"/>
        <v>9218.7250000000004</v>
      </c>
      <c r="W6744" s="70">
        <v>7075</v>
      </c>
      <c r="Y6744" s="6" t="s">
        <v>133</v>
      </c>
      <c r="Z6744" s="55">
        <f t="shared" si="1381"/>
        <v>7260</v>
      </c>
      <c r="AA6744" s="56">
        <v>5500</v>
      </c>
    </row>
    <row r="6745" spans="1:27" ht="15" customHeight="1" x14ac:dyDescent="0.2">
      <c r="A6745" s="45"/>
      <c r="B6745" s="53" t="s">
        <v>134</v>
      </c>
      <c r="C6745" s="15">
        <f>N6727</f>
        <v>1</v>
      </c>
      <c r="D6745" s="54">
        <f t="shared" si="1385"/>
        <v>8952.7999999999993</v>
      </c>
      <c r="E6745" s="34">
        <f>T6749*C6745</f>
        <v>6200</v>
      </c>
      <c r="F6745" s="68" t="s">
        <v>135</v>
      </c>
      <c r="G6745" s="72">
        <f>D6788-F6788</f>
        <v>241007.8</v>
      </c>
      <c r="H6745" s="45"/>
      <c r="I6745" s="44"/>
      <c r="J6745" s="44"/>
      <c r="K6745" s="44"/>
      <c r="L6745" s="46"/>
      <c r="M6745" s="6" t="s">
        <v>136</v>
      </c>
      <c r="N6745" s="55">
        <f t="shared" si="1384"/>
        <v>1400</v>
      </c>
      <c r="O6745" s="52"/>
      <c r="P6745" s="67">
        <v>1000</v>
      </c>
      <c r="Q6745" s="65"/>
      <c r="R6745" s="6"/>
      <c r="S6745" s="55"/>
      <c r="T6745" s="297"/>
      <c r="U6745" s="57" t="s">
        <v>137</v>
      </c>
      <c r="V6745" s="58">
        <f t="shared" si="1379"/>
        <v>7166.5</v>
      </c>
      <c r="W6745" s="73">
        <v>5500</v>
      </c>
      <c r="Y6745" s="6" t="s">
        <v>39</v>
      </c>
      <c r="Z6745" s="55">
        <f>AA6745*1.321</f>
        <v>8454.4</v>
      </c>
      <c r="AA6745" s="56">
        <v>6400</v>
      </c>
    </row>
    <row r="6746" spans="1:27" ht="15" customHeight="1" x14ac:dyDescent="0.35">
      <c r="A6746" s="45"/>
      <c r="B6746" s="53" t="s">
        <v>138</v>
      </c>
      <c r="C6746" s="15">
        <f>P6727</f>
        <v>0</v>
      </c>
      <c r="D6746" s="54">
        <f>S6751*C6746</f>
        <v>0</v>
      </c>
      <c r="E6746" s="34">
        <f>D6809*C6746</f>
        <v>0</v>
      </c>
      <c r="F6746" s="68" t="s">
        <v>139</v>
      </c>
      <c r="G6746" s="74">
        <f>D6788-E6788</f>
        <v>73407.799999999988</v>
      </c>
      <c r="H6746" s="45"/>
      <c r="I6746" s="44"/>
      <c r="J6746" s="44"/>
      <c r="K6746" s="44"/>
      <c r="L6746" s="46"/>
      <c r="M6746" s="6" t="s">
        <v>140</v>
      </c>
      <c r="N6746" s="55"/>
      <c r="O6746" s="52"/>
      <c r="P6746" s="67"/>
      <c r="Q6746" s="65"/>
      <c r="R6746" s="6" t="s">
        <v>141</v>
      </c>
      <c r="S6746" s="55">
        <v>1850.8</v>
      </c>
      <c r="T6746" s="295">
        <v>1322</v>
      </c>
      <c r="U6746" s="57" t="s">
        <v>142</v>
      </c>
      <c r="V6746" s="58">
        <f t="shared" si="1379"/>
        <v>9218.7250000000004</v>
      </c>
      <c r="W6746" s="73">
        <v>7075</v>
      </c>
      <c r="Y6746" s="6" t="s">
        <v>143</v>
      </c>
      <c r="Z6746" s="55">
        <f>AA6746*1.32</f>
        <v>3564</v>
      </c>
      <c r="AA6746" s="56">
        <v>2700</v>
      </c>
    </row>
    <row r="6747" spans="1:27" ht="15" customHeight="1" x14ac:dyDescent="0.2">
      <c r="A6747" s="45"/>
      <c r="B6747" s="53" t="s">
        <v>14</v>
      </c>
      <c r="C6747" s="15">
        <f>O6727</f>
        <v>0</v>
      </c>
      <c r="D6747" s="54">
        <f>S6750*C6747</f>
        <v>0</v>
      </c>
      <c r="E6747" s="34">
        <f>D6808*C6747</f>
        <v>0</v>
      </c>
      <c r="F6747" s="61"/>
      <c r="G6747" s="61"/>
      <c r="H6747" s="45"/>
      <c r="I6747" s="44"/>
      <c r="J6747" s="44"/>
      <c r="K6747" s="44"/>
      <c r="L6747" s="46"/>
      <c r="M6747" s="6"/>
      <c r="N6747" s="55"/>
      <c r="O6747" s="52"/>
      <c r="P6747" s="67"/>
      <c r="Q6747" s="65"/>
      <c r="R6747" s="6" t="s">
        <v>144</v>
      </c>
      <c r="S6747" s="55">
        <f>T6747*1.44</f>
        <v>3952.7999999999997</v>
      </c>
      <c r="T6747" s="295">
        <v>2745</v>
      </c>
      <c r="U6747" s="57" t="s">
        <v>145</v>
      </c>
      <c r="V6747" s="58">
        <f t="shared" si="1379"/>
        <v>9218.7250000000004</v>
      </c>
      <c r="W6747" s="73">
        <v>7075</v>
      </c>
      <c r="AA6747" s="46"/>
    </row>
    <row r="6748" spans="1:27" ht="15" customHeight="1" x14ac:dyDescent="0.2">
      <c r="A6748" s="45"/>
      <c r="B6748" s="53" t="s">
        <v>16</v>
      </c>
      <c r="C6748" s="15">
        <f>Q6727</f>
        <v>0</v>
      </c>
      <c r="D6748" s="54">
        <f>S6753*C6748</f>
        <v>0</v>
      </c>
      <c r="E6748" s="34"/>
      <c r="F6748" s="61"/>
      <c r="G6748" s="61"/>
      <c r="H6748" s="45"/>
      <c r="I6748" s="44"/>
      <c r="J6748" s="44"/>
      <c r="K6748" s="44"/>
      <c r="L6748" s="46"/>
      <c r="M6748" s="6" t="s">
        <v>146</v>
      </c>
      <c r="N6748" s="55">
        <f>P6748*1.46</f>
        <v>7592</v>
      </c>
      <c r="O6748" s="52"/>
      <c r="P6748" s="67">
        <v>5200</v>
      </c>
      <c r="Q6748" s="65"/>
      <c r="R6748" s="6" t="s">
        <v>147</v>
      </c>
      <c r="S6748" s="55">
        <v>6101.2</v>
      </c>
      <c r="T6748" s="295">
        <v>4380</v>
      </c>
      <c r="U6748" s="46"/>
      <c r="V6748" s="46"/>
      <c r="W6748" s="46"/>
      <c r="X6748" s="46"/>
      <c r="Y6748" s="46"/>
      <c r="Z6748" s="46"/>
    </row>
    <row r="6749" spans="1:27" ht="15" customHeight="1" x14ac:dyDescent="0.2">
      <c r="A6749" s="45"/>
      <c r="B6749" s="320" t="s">
        <v>148</v>
      </c>
      <c r="C6749" s="33"/>
      <c r="D6749" s="75">
        <f t="shared" ref="D6749:E6749" si="1387">SUM(D6735:D6748)</f>
        <v>64035.3</v>
      </c>
      <c r="E6749" s="75">
        <f t="shared" si="1387"/>
        <v>44900</v>
      </c>
      <c r="F6749" s="75"/>
      <c r="G6749" s="33"/>
      <c r="H6749" s="45"/>
      <c r="I6749" s="44"/>
      <c r="J6749" s="44"/>
      <c r="K6749" s="44"/>
      <c r="L6749" s="46"/>
      <c r="M6749" s="6" t="s">
        <v>149</v>
      </c>
      <c r="N6749" s="55">
        <f t="shared" ref="N6749" si="1388">P6749*1.4</f>
        <v>3360</v>
      </c>
      <c r="O6749" s="52"/>
      <c r="P6749" s="67">
        <v>2400</v>
      </c>
      <c r="Q6749" s="65"/>
      <c r="R6749" s="6" t="s">
        <v>150</v>
      </c>
      <c r="S6749" s="55">
        <f>T6749*1.444</f>
        <v>8952.7999999999993</v>
      </c>
      <c r="T6749" s="295">
        <v>6200</v>
      </c>
      <c r="U6749" s="46"/>
      <c r="V6749" s="46"/>
      <c r="W6749" s="46"/>
      <c r="X6749" s="46"/>
      <c r="Y6749" s="46"/>
      <c r="Z6749" s="46"/>
      <c r="AA6749" s="46"/>
    </row>
    <row r="6750" spans="1:27" ht="15" customHeight="1" x14ac:dyDescent="0.2">
      <c r="A6750" s="45"/>
      <c r="B6750" s="317" t="s">
        <v>24</v>
      </c>
      <c r="C6750" s="319">
        <f>Y6727</f>
        <v>0</v>
      </c>
      <c r="D6750" s="54">
        <f t="shared" ref="D6750:D6752" si="1389">V6739*C6750</f>
        <v>0</v>
      </c>
      <c r="E6750" s="34">
        <f t="shared" ref="E6750:E6752" si="1390">W6739*C6750</f>
        <v>0</v>
      </c>
      <c r="F6750" s="45"/>
      <c r="G6750" s="45"/>
      <c r="H6750" s="45"/>
      <c r="I6750" s="44"/>
      <c r="J6750" s="44"/>
      <c r="K6750" s="44"/>
      <c r="L6750" s="46"/>
      <c r="M6750" s="6" t="s">
        <v>151</v>
      </c>
      <c r="N6750" s="55">
        <f>P6750*1.46</f>
        <v>7592</v>
      </c>
      <c r="O6750" s="52"/>
      <c r="P6750" s="67">
        <v>5200</v>
      </c>
      <c r="Q6750" s="65"/>
      <c r="R6750" s="6" t="s">
        <v>152</v>
      </c>
      <c r="S6750" s="55">
        <f>T6750*1.444</f>
        <v>7799.0439999999999</v>
      </c>
      <c r="T6750" s="295">
        <v>5401</v>
      </c>
      <c r="U6750" s="46"/>
      <c r="V6750" s="46"/>
      <c r="W6750" s="46"/>
      <c r="X6750" s="46"/>
      <c r="Y6750" s="46"/>
      <c r="Z6750" s="46"/>
      <c r="AA6750" s="46"/>
    </row>
    <row r="6751" spans="1:27" ht="15" customHeight="1" x14ac:dyDescent="0.2">
      <c r="A6751" s="45"/>
      <c r="B6751" s="317" t="s">
        <v>153</v>
      </c>
      <c r="C6751" s="319">
        <f>Z6727</f>
        <v>0</v>
      </c>
      <c r="D6751" s="54">
        <f t="shared" si="1389"/>
        <v>0</v>
      </c>
      <c r="E6751" s="34">
        <f t="shared" si="1390"/>
        <v>0</v>
      </c>
      <c r="F6751" s="45"/>
      <c r="G6751" s="45"/>
      <c r="H6751" s="45"/>
      <c r="I6751" s="44"/>
      <c r="J6751" s="44"/>
      <c r="K6751" s="44"/>
      <c r="L6751" s="46"/>
      <c r="M6751" s="6" t="s">
        <v>154</v>
      </c>
      <c r="N6751" s="55">
        <f t="shared" ref="N6751:N6752" si="1391">P6751*1.4</f>
        <v>5250</v>
      </c>
      <c r="O6751" s="52"/>
      <c r="P6751" s="67">
        <v>3750</v>
      </c>
      <c r="Q6751" s="65"/>
      <c r="R6751" s="6" t="s">
        <v>155</v>
      </c>
      <c r="S6751" s="55">
        <f>T6751*1.45</f>
        <v>10701</v>
      </c>
      <c r="T6751" s="295">
        <v>7380</v>
      </c>
      <c r="U6751" s="46"/>
      <c r="V6751" s="46"/>
      <c r="W6751" s="46"/>
      <c r="X6751" s="46"/>
      <c r="Y6751" s="46"/>
      <c r="Z6751" s="46"/>
      <c r="AA6751" s="46"/>
    </row>
    <row r="6752" spans="1:27" ht="15" customHeight="1" x14ac:dyDescent="0.2">
      <c r="A6752" s="45"/>
      <c r="B6752" s="317" t="s">
        <v>26</v>
      </c>
      <c r="C6752" s="319">
        <f>AA6727</f>
        <v>0</v>
      </c>
      <c r="D6752" s="54">
        <f t="shared" si="1389"/>
        <v>0</v>
      </c>
      <c r="E6752" s="34">
        <f t="shared" si="1390"/>
        <v>0</v>
      </c>
      <c r="F6752" s="45"/>
      <c r="G6752" s="45"/>
      <c r="H6752" s="45"/>
      <c r="I6752" s="44"/>
      <c r="J6752" s="44"/>
      <c r="K6752" s="44"/>
      <c r="L6752" s="46"/>
      <c r="M6752" s="6" t="s">
        <v>156</v>
      </c>
      <c r="N6752" s="55">
        <f t="shared" si="1391"/>
        <v>9800</v>
      </c>
      <c r="O6752" s="52"/>
      <c r="P6752" s="67">
        <v>7000</v>
      </c>
      <c r="Q6752" s="65"/>
      <c r="R6752" s="6" t="s">
        <v>157</v>
      </c>
      <c r="S6752" s="55">
        <v>8000</v>
      </c>
      <c r="T6752" s="295">
        <v>3600</v>
      </c>
      <c r="U6752" s="46"/>
      <c r="V6752" s="46"/>
      <c r="W6752" s="46"/>
      <c r="X6752" s="46"/>
      <c r="Y6752" s="46"/>
      <c r="Z6752" s="46"/>
      <c r="AA6752" s="46"/>
    </row>
    <row r="6753" spans="1:27" ht="15" customHeight="1" x14ac:dyDescent="0.2">
      <c r="A6753" s="45"/>
      <c r="B6753" s="318" t="s">
        <v>158</v>
      </c>
      <c r="C6753" s="319">
        <f>R6727</f>
        <v>0</v>
      </c>
      <c r="D6753" s="54">
        <f>V6736*C6753</f>
        <v>0</v>
      </c>
      <c r="E6753" s="34">
        <f t="shared" ref="E6753:E6755" si="1392">J6802*C6753</f>
        <v>0</v>
      </c>
      <c r="F6753" s="45"/>
      <c r="G6753" s="45"/>
      <c r="H6753" s="45"/>
      <c r="I6753" s="44"/>
      <c r="J6753" s="44"/>
      <c r="K6753" s="44"/>
      <c r="L6753" s="46"/>
      <c r="M6753" s="6"/>
      <c r="N6753" s="55"/>
      <c r="O6753" s="52"/>
      <c r="P6753" s="67"/>
      <c r="Q6753" s="65"/>
      <c r="R6753" s="6" t="s">
        <v>16</v>
      </c>
      <c r="S6753" s="55">
        <v>1500</v>
      </c>
      <c r="T6753" s="298">
        <v>1300</v>
      </c>
      <c r="U6753" s="46"/>
      <c r="V6753" s="46"/>
      <c r="W6753" s="46"/>
      <c r="X6753" s="46"/>
      <c r="Y6753" s="46"/>
      <c r="Z6753" s="46"/>
      <c r="AA6753" s="46"/>
    </row>
    <row r="6754" spans="1:27" ht="15" customHeight="1" x14ac:dyDescent="0.2">
      <c r="A6754" s="45"/>
      <c r="B6754" s="321" t="s">
        <v>159</v>
      </c>
      <c r="C6754" s="15">
        <f>T6727</f>
        <v>1</v>
      </c>
      <c r="D6754" s="54">
        <f t="shared" ref="D6754:D6755" si="1393">V6736*C6754</f>
        <v>9772.5</v>
      </c>
      <c r="E6754" s="34">
        <f t="shared" si="1392"/>
        <v>6450</v>
      </c>
      <c r="F6754" s="45"/>
      <c r="G6754" s="45"/>
      <c r="H6754" s="45"/>
      <c r="I6754" s="44"/>
      <c r="J6754" s="44"/>
      <c r="K6754" s="44"/>
      <c r="L6754" s="46"/>
      <c r="M6754" s="6" t="s">
        <v>160</v>
      </c>
      <c r="N6754" s="55"/>
      <c r="O6754" s="52"/>
      <c r="P6754" s="67"/>
      <c r="Q6754" s="65"/>
      <c r="R6754" s="46"/>
      <c r="S6754" s="46"/>
      <c r="T6754" s="46"/>
      <c r="U6754" s="46"/>
      <c r="V6754" s="46"/>
      <c r="W6754" s="46"/>
      <c r="X6754" s="46"/>
      <c r="Y6754" s="46"/>
      <c r="Z6754" s="46"/>
      <c r="AA6754" s="46"/>
    </row>
    <row r="6755" spans="1:27" ht="15" customHeight="1" x14ac:dyDescent="0.2">
      <c r="A6755" s="45"/>
      <c r="B6755" s="79" t="s">
        <v>161</v>
      </c>
      <c r="C6755" s="80">
        <f>S6727</f>
        <v>0</v>
      </c>
      <c r="D6755" s="81">
        <f t="shared" si="1393"/>
        <v>0</v>
      </c>
      <c r="E6755" s="34">
        <f t="shared" si="1392"/>
        <v>0</v>
      </c>
      <c r="F6755" s="45"/>
      <c r="G6755" s="45"/>
      <c r="H6755" s="45"/>
      <c r="I6755" s="44"/>
      <c r="J6755" s="44"/>
      <c r="K6755" s="44"/>
      <c r="L6755" s="46"/>
      <c r="M6755" s="6"/>
      <c r="N6755" s="55"/>
      <c r="O6755" s="52"/>
      <c r="P6755" s="67"/>
      <c r="Q6755" s="65"/>
      <c r="R6755" s="46"/>
      <c r="S6755" s="46"/>
      <c r="T6755" s="46"/>
      <c r="U6755" s="46"/>
      <c r="V6755" s="46"/>
      <c r="W6755" s="46"/>
      <c r="X6755" s="46"/>
      <c r="Y6755" s="46"/>
      <c r="Z6755" s="46"/>
      <c r="AA6755" s="46"/>
    </row>
    <row r="6756" spans="1:27" ht="15" customHeight="1" x14ac:dyDescent="0.2">
      <c r="A6756" s="45"/>
      <c r="B6756" s="78" t="s">
        <v>20</v>
      </c>
      <c r="C6756" s="15">
        <f>U6727</f>
        <v>4</v>
      </c>
      <c r="D6756" s="81">
        <f>V6745*C6756</f>
        <v>28666</v>
      </c>
      <c r="E6756" s="34">
        <f>W6745*C6756</f>
        <v>22000</v>
      </c>
      <c r="F6756" s="45"/>
      <c r="G6756" s="45"/>
      <c r="H6756" s="45"/>
      <c r="I6756" s="44"/>
      <c r="J6756" s="44"/>
      <c r="K6756" s="44"/>
      <c r="L6756" s="46"/>
      <c r="M6756" s="6" t="s">
        <v>162</v>
      </c>
      <c r="N6756" s="55">
        <f>P6756*1.42</f>
        <v>1846</v>
      </c>
      <c r="O6756" s="52"/>
      <c r="P6756" s="67">
        <v>1300</v>
      </c>
      <c r="Q6756" s="65"/>
      <c r="R6756" s="46"/>
      <c r="S6756" s="46"/>
      <c r="T6756" s="46"/>
      <c r="U6756" s="46"/>
      <c r="V6756" s="46"/>
      <c r="W6756" s="46"/>
      <c r="X6756" s="46"/>
      <c r="Y6756" s="46"/>
      <c r="Z6756" s="46"/>
      <c r="AA6756" s="46"/>
    </row>
    <row r="6757" spans="1:27" ht="15" customHeight="1" x14ac:dyDescent="0.2">
      <c r="A6757" s="45"/>
      <c r="B6757" s="78" t="s">
        <v>163</v>
      </c>
      <c r="C6757" s="15">
        <f>V6727</f>
        <v>0</v>
      </c>
      <c r="D6757" s="81">
        <f t="shared" ref="D6757:D6758" si="1394">V6739*C6757</f>
        <v>0</v>
      </c>
      <c r="E6757" s="34">
        <f>W6744*C6757</f>
        <v>0</v>
      </c>
      <c r="F6757" s="45"/>
      <c r="G6757" s="45"/>
      <c r="H6757" s="45"/>
      <c r="I6757" s="44"/>
      <c r="J6757" s="44"/>
      <c r="K6757" s="44"/>
      <c r="L6757" s="46"/>
      <c r="M6757" s="6" t="s">
        <v>164</v>
      </c>
      <c r="N6757" s="55">
        <f t="shared" ref="N6757:N6758" si="1395">P6757*1.42</f>
        <v>1846</v>
      </c>
      <c r="O6757" s="52"/>
      <c r="P6757" s="67">
        <v>1300</v>
      </c>
      <c r="Q6757" s="65"/>
      <c r="R6757" s="46"/>
      <c r="S6757" s="46"/>
      <c r="T6757" s="46"/>
      <c r="U6757" s="46"/>
      <c r="V6757" s="46"/>
      <c r="W6757" s="46"/>
      <c r="X6757" s="46"/>
      <c r="Y6757" s="46"/>
      <c r="Z6757" s="46"/>
      <c r="AA6757" s="46"/>
    </row>
    <row r="6758" spans="1:27" ht="15" customHeight="1" x14ac:dyDescent="0.2">
      <c r="A6758" s="45"/>
      <c r="B6758" s="78" t="s">
        <v>165</v>
      </c>
      <c r="C6758" s="15">
        <f>W6727</f>
        <v>0</v>
      </c>
      <c r="D6758" s="81">
        <f t="shared" si="1394"/>
        <v>0</v>
      </c>
      <c r="E6758" s="34">
        <f>J6807*C6758</f>
        <v>0</v>
      </c>
      <c r="F6758" s="45"/>
      <c r="G6758" s="45"/>
      <c r="H6758" s="45"/>
      <c r="I6758" s="44"/>
      <c r="J6758" s="44"/>
      <c r="K6758" s="44"/>
      <c r="L6758" s="46"/>
      <c r="M6758" s="6" t="s">
        <v>166</v>
      </c>
      <c r="N6758" s="55">
        <f t="shared" si="1395"/>
        <v>1846</v>
      </c>
      <c r="O6758" s="52"/>
      <c r="P6758" s="67">
        <v>1300</v>
      </c>
      <c r="Q6758" s="65"/>
      <c r="R6758" s="46"/>
      <c r="S6758" s="46"/>
      <c r="T6758" s="46"/>
      <c r="U6758" s="46"/>
      <c r="V6758" s="46"/>
      <c r="W6758" s="46"/>
      <c r="X6758" s="46"/>
      <c r="Y6758" s="46"/>
      <c r="Z6758" s="46"/>
      <c r="AA6758" s="46"/>
    </row>
    <row r="6759" spans="1:27" ht="15" customHeight="1" x14ac:dyDescent="0.2">
      <c r="A6759" s="45"/>
      <c r="B6759" s="53" t="s">
        <v>23</v>
      </c>
      <c r="C6759" s="15">
        <f>X6727</f>
        <v>0</v>
      </c>
      <c r="D6759" s="81">
        <f>V6737*C6759</f>
        <v>0</v>
      </c>
      <c r="E6759" s="34">
        <f>W6737*C6759</f>
        <v>0</v>
      </c>
      <c r="F6759" s="45"/>
      <c r="G6759" s="45"/>
      <c r="H6759" s="45"/>
      <c r="I6759" s="44"/>
      <c r="J6759" s="44"/>
      <c r="K6759" s="44"/>
      <c r="L6759" s="46"/>
      <c r="M6759" s="6" t="s">
        <v>167</v>
      </c>
      <c r="N6759" s="55">
        <f>P6759*1.39</f>
        <v>1320.5</v>
      </c>
      <c r="O6759" s="52"/>
      <c r="P6759" s="67">
        <v>950</v>
      </c>
      <c r="Q6759" s="65"/>
      <c r="R6759" s="46"/>
      <c r="S6759" s="46"/>
      <c r="T6759" s="46"/>
      <c r="U6759" s="46"/>
      <c r="V6759" s="46"/>
      <c r="W6759" s="46"/>
      <c r="X6759" s="46"/>
      <c r="Y6759" s="46"/>
      <c r="Z6759" s="46"/>
      <c r="AA6759" s="46"/>
    </row>
    <row r="6760" spans="1:27" ht="15" customHeight="1" x14ac:dyDescent="0.2">
      <c r="A6760" s="45"/>
      <c r="B6760" s="49" t="s">
        <v>95</v>
      </c>
      <c r="C6760" s="33"/>
      <c r="D6760" s="75">
        <f t="shared" ref="D6760:E6760" si="1396">SUM(D6750:D6759)</f>
        <v>38438.5</v>
      </c>
      <c r="E6760" s="82">
        <f t="shared" si="1396"/>
        <v>28450</v>
      </c>
      <c r="F6760" s="45"/>
      <c r="G6760" s="45"/>
      <c r="H6760" s="45"/>
      <c r="I6760" s="44"/>
      <c r="J6760" s="44"/>
      <c r="K6760" s="44"/>
      <c r="L6760" s="46"/>
      <c r="M6760" s="6" t="s">
        <v>168</v>
      </c>
      <c r="N6760" s="55">
        <f>P6760*1.42</f>
        <v>923</v>
      </c>
      <c r="O6760" s="52"/>
      <c r="P6760" s="67">
        <v>650</v>
      </c>
      <c r="Q6760" s="65"/>
      <c r="R6760" s="46"/>
      <c r="S6760" s="46"/>
      <c r="T6760" s="46"/>
      <c r="U6760" s="46"/>
      <c r="V6760" s="46"/>
      <c r="W6760" s="46"/>
      <c r="X6760" s="46"/>
      <c r="Y6760" s="46"/>
      <c r="Z6760" s="46"/>
      <c r="AA6760" s="46"/>
    </row>
    <row r="6761" spans="1:27" ht="15" customHeight="1" x14ac:dyDescent="0.2">
      <c r="A6761" s="45"/>
      <c r="B6761" s="53" t="s">
        <v>36</v>
      </c>
      <c r="C6761" s="15">
        <f>AL6727</f>
        <v>0</v>
      </c>
      <c r="D6761" s="83">
        <f>N6756*C6761</f>
        <v>0</v>
      </c>
      <c r="E6761" s="34">
        <f>P6756*C6761</f>
        <v>0</v>
      </c>
      <c r="F6761" s="45"/>
      <c r="G6761" s="45"/>
      <c r="H6761" s="45"/>
      <c r="I6761" s="44"/>
      <c r="J6761" s="44"/>
      <c r="K6761" s="44"/>
      <c r="L6761" s="46"/>
      <c r="M6761" s="46"/>
      <c r="N6761" s="46"/>
      <c r="O6761" s="46"/>
      <c r="P6761" s="46"/>
      <c r="Q6761" s="46"/>
      <c r="R6761" s="46"/>
      <c r="S6761" s="46"/>
      <c r="T6761" s="46"/>
      <c r="U6761" s="46"/>
      <c r="V6761" s="46"/>
      <c r="W6761" s="46"/>
      <c r="X6761" s="46"/>
      <c r="Y6761" s="46"/>
      <c r="Z6761" s="46"/>
      <c r="AA6761" s="46"/>
    </row>
    <row r="6762" spans="1:27" ht="15" customHeight="1" x14ac:dyDescent="0.2">
      <c r="A6762" s="45"/>
      <c r="B6762" s="53" t="s">
        <v>35</v>
      </c>
      <c r="C6762" s="15">
        <f>AK6727</f>
        <v>0</v>
      </c>
      <c r="D6762" s="83">
        <f t="shared" ref="D6762:D6764" si="1397">N6758*C6762</f>
        <v>0</v>
      </c>
      <c r="E6762" s="34">
        <f t="shared" ref="E6762:E6764" si="1398">P6758*C6762</f>
        <v>0</v>
      </c>
      <c r="F6762" s="45"/>
      <c r="G6762" s="45"/>
      <c r="H6762" s="45"/>
      <c r="L6762" s="24"/>
      <c r="M6762" s="24"/>
      <c r="N6762" s="24"/>
      <c r="O6762" s="24"/>
      <c r="P6762" s="24"/>
      <c r="Q6762" s="24"/>
    </row>
    <row r="6763" spans="1:27" ht="15" customHeight="1" x14ac:dyDescent="0.2">
      <c r="A6763" s="45"/>
      <c r="B6763" s="84" t="s">
        <v>169</v>
      </c>
      <c r="C6763" s="15">
        <f>AM6727</f>
        <v>0</v>
      </c>
      <c r="D6763" s="83">
        <f t="shared" si="1397"/>
        <v>0</v>
      </c>
      <c r="E6763" s="34">
        <f t="shared" si="1398"/>
        <v>0</v>
      </c>
      <c r="F6763" s="85"/>
      <c r="G6763" s="45"/>
      <c r="H6763" s="45"/>
      <c r="L6763" s="24"/>
      <c r="M6763" s="24"/>
      <c r="N6763" s="24"/>
      <c r="O6763" s="24"/>
      <c r="P6763" s="24"/>
      <c r="Q6763" s="24"/>
    </row>
    <row r="6764" spans="1:27" ht="15" customHeight="1" x14ac:dyDescent="0.2">
      <c r="A6764" s="45"/>
      <c r="B6764" s="84" t="s">
        <v>38</v>
      </c>
      <c r="C6764" s="15">
        <f>AN6727</f>
        <v>0</v>
      </c>
      <c r="D6764" s="83">
        <f t="shared" si="1397"/>
        <v>0</v>
      </c>
      <c r="E6764" s="34">
        <f t="shared" si="1398"/>
        <v>0</v>
      </c>
      <c r="F6764" s="45"/>
      <c r="G6764" s="45"/>
      <c r="H6764" s="45"/>
      <c r="L6764" s="24"/>
      <c r="M6764" s="24"/>
      <c r="N6764" s="24"/>
      <c r="O6764" s="24"/>
      <c r="P6764" s="24"/>
      <c r="Q6764" s="24"/>
    </row>
    <row r="6765" spans="1:27" ht="15" customHeight="1" x14ac:dyDescent="0.2">
      <c r="A6765" s="45"/>
      <c r="B6765" s="84" t="s">
        <v>170</v>
      </c>
      <c r="C6765" s="15">
        <f>AO6727</f>
        <v>0</v>
      </c>
      <c r="D6765" s="83">
        <f>N6757*C6765</f>
        <v>0</v>
      </c>
      <c r="E6765" s="34">
        <f>P6757*C6765</f>
        <v>0</v>
      </c>
      <c r="F6765" s="45"/>
      <c r="G6765" s="45"/>
      <c r="H6765" s="45"/>
      <c r="L6765" s="24"/>
      <c r="M6765" s="24"/>
      <c r="N6765" s="24"/>
      <c r="O6765" s="24"/>
      <c r="P6765" s="24"/>
      <c r="Q6765" s="24"/>
    </row>
    <row r="6766" spans="1:27" ht="15" customHeight="1" x14ac:dyDescent="0.2">
      <c r="A6766" s="45"/>
      <c r="B6766" s="53" t="s">
        <v>31</v>
      </c>
      <c r="C6766" s="15">
        <f>AF6727</f>
        <v>1</v>
      </c>
      <c r="D6766" s="83">
        <f>N6748*C6766</f>
        <v>7592</v>
      </c>
      <c r="E6766" s="34">
        <f>P6748*C6766</f>
        <v>5200</v>
      </c>
      <c r="F6766" s="45"/>
      <c r="G6766" s="45"/>
      <c r="H6766" s="45"/>
    </row>
    <row r="6767" spans="1:27" ht="15" customHeight="1" x14ac:dyDescent="0.2">
      <c r="A6767" s="45"/>
      <c r="B6767" s="53" t="s">
        <v>171</v>
      </c>
      <c r="C6767" s="15">
        <f>AH6727</f>
        <v>1</v>
      </c>
      <c r="D6767" s="83">
        <f>N6748*C6767</f>
        <v>7592</v>
      </c>
      <c r="E6767" s="34">
        <f>P6748*C6767</f>
        <v>5200</v>
      </c>
      <c r="F6767" s="45"/>
      <c r="G6767" s="45"/>
      <c r="H6767" s="45"/>
      <c r="L6767" s="86" t="s">
        <v>172</v>
      </c>
    </row>
    <row r="6768" spans="1:27" ht="15" customHeight="1" x14ac:dyDescent="0.2">
      <c r="A6768" s="45"/>
      <c r="B6768" s="53" t="s">
        <v>151</v>
      </c>
      <c r="C6768" s="15">
        <f>AG6727</f>
        <v>3</v>
      </c>
      <c r="D6768" s="83">
        <f>N6750*C6768</f>
        <v>22776</v>
      </c>
      <c r="E6768" s="34">
        <f>P6750*C6768</f>
        <v>15600</v>
      </c>
      <c r="F6768" s="45"/>
      <c r="G6768" s="45"/>
      <c r="H6768" s="45"/>
    </row>
    <row r="6769" spans="1:12" ht="15" customHeight="1" x14ac:dyDescent="0.2">
      <c r="A6769" s="45"/>
      <c r="B6769" s="53" t="s">
        <v>173</v>
      </c>
      <c r="C6769" s="15">
        <f>AJ6727</f>
        <v>2</v>
      </c>
      <c r="D6769" s="83">
        <f>N6748*C6769</f>
        <v>15184</v>
      </c>
      <c r="E6769" s="34">
        <f>P6748*C6769</f>
        <v>10400</v>
      </c>
      <c r="F6769" s="45"/>
      <c r="G6769" s="45"/>
      <c r="H6769" s="45"/>
      <c r="L6769" s="86" t="s">
        <v>107</v>
      </c>
    </row>
    <row r="6770" spans="1:12" ht="15" customHeight="1" x14ac:dyDescent="0.2">
      <c r="A6770" s="45"/>
      <c r="B6770" s="53" t="s">
        <v>174</v>
      </c>
      <c r="C6770" s="15">
        <f>AE6727</f>
        <v>0</v>
      </c>
      <c r="D6770" s="83">
        <f>N6752*C6770</f>
        <v>0</v>
      </c>
      <c r="E6770" s="34">
        <f>P6748*C6770</f>
        <v>0</v>
      </c>
      <c r="F6770" s="45"/>
      <c r="G6770" s="45"/>
      <c r="H6770" s="45"/>
    </row>
    <row r="6771" spans="1:12" ht="15" customHeight="1" x14ac:dyDescent="0.2">
      <c r="A6771" s="45"/>
      <c r="B6771" s="87" t="s">
        <v>27</v>
      </c>
      <c r="C6771" s="15">
        <f>AB6727</f>
        <v>44</v>
      </c>
      <c r="D6771" s="83">
        <f t="shared" ref="D6771:D6772" si="1399">N6740*C6771</f>
        <v>81400</v>
      </c>
      <c r="E6771" s="34">
        <f t="shared" ref="E6771:E6772" si="1400">P6740*C6771</f>
        <v>55000</v>
      </c>
      <c r="F6771" s="45"/>
      <c r="G6771" s="45"/>
      <c r="H6771" s="45"/>
      <c r="L6771" s="86" t="s">
        <v>175</v>
      </c>
    </row>
    <row r="6772" spans="1:12" ht="15" customHeight="1" x14ac:dyDescent="0.2">
      <c r="A6772" s="45"/>
      <c r="B6772" s="87" t="s">
        <v>28</v>
      </c>
      <c r="C6772" s="15">
        <f>AC6727</f>
        <v>3</v>
      </c>
      <c r="D6772" s="83">
        <f t="shared" si="1399"/>
        <v>3990</v>
      </c>
      <c r="E6772" s="34">
        <f t="shared" si="1400"/>
        <v>2850</v>
      </c>
      <c r="F6772" s="45"/>
      <c r="G6772" s="45"/>
      <c r="H6772" s="45"/>
      <c r="L6772" s="86" t="s">
        <v>176</v>
      </c>
    </row>
    <row r="6773" spans="1:12" ht="15" customHeight="1" x14ac:dyDescent="0.2">
      <c r="A6773" s="45"/>
      <c r="B6773" s="53" t="s">
        <v>177</v>
      </c>
      <c r="C6773" s="15">
        <f>AD6727</f>
        <v>0</v>
      </c>
      <c r="D6773" s="83">
        <f>N6745*C6773</f>
        <v>0</v>
      </c>
      <c r="E6773" s="34">
        <f>P6745*C6773</f>
        <v>0</v>
      </c>
      <c r="F6773" s="45"/>
      <c r="G6773" s="45"/>
      <c r="H6773" s="45"/>
      <c r="L6773" s="86" t="s">
        <v>178</v>
      </c>
    </row>
    <row r="6774" spans="1:12" ht="15" customHeight="1" x14ac:dyDescent="0.2">
      <c r="A6774" s="45"/>
      <c r="B6774" s="49" t="s">
        <v>94</v>
      </c>
      <c r="C6774" s="33"/>
      <c r="D6774" s="75">
        <f t="shared" ref="D6774:E6774" si="1401">SUM(D6761:D6773)</f>
        <v>138534</v>
      </c>
      <c r="E6774" s="82">
        <f t="shared" si="1401"/>
        <v>94250</v>
      </c>
      <c r="F6774" s="41"/>
      <c r="G6774" s="45"/>
      <c r="H6774" s="88"/>
      <c r="L6774" s="86" t="s">
        <v>179</v>
      </c>
    </row>
    <row r="6775" spans="1:12" ht="15" customHeight="1" x14ac:dyDescent="0.2">
      <c r="A6775" s="45"/>
      <c r="B6775" s="78" t="s">
        <v>39</v>
      </c>
      <c r="C6775" s="89">
        <f>AP6727</f>
        <v>0</v>
      </c>
      <c r="D6775" s="83">
        <f>Z6745*C6775</f>
        <v>0</v>
      </c>
      <c r="E6775" s="34">
        <f>AA6745*C6775</f>
        <v>0</v>
      </c>
      <c r="F6775" s="88"/>
      <c r="G6775" s="88"/>
      <c r="H6775" s="88"/>
      <c r="L6775" s="86" t="s">
        <v>180</v>
      </c>
    </row>
    <row r="6776" spans="1:12" ht="15" customHeight="1" x14ac:dyDescent="0.2">
      <c r="A6776" s="45"/>
      <c r="B6776" s="78" t="s">
        <v>40</v>
      </c>
      <c r="C6776" s="90">
        <f>AQ6727</f>
        <v>0</v>
      </c>
      <c r="D6776" s="83">
        <f t="shared" ref="D6776:D6778" si="1402">Z6736*C6776</f>
        <v>0</v>
      </c>
      <c r="E6776" s="34">
        <f>AA6736*C6776</f>
        <v>0</v>
      </c>
      <c r="F6776" s="88"/>
      <c r="G6776" s="88"/>
      <c r="H6776" s="88"/>
      <c r="L6776" s="86" t="s">
        <v>181</v>
      </c>
    </row>
    <row r="6777" spans="1:12" ht="15" customHeight="1" x14ac:dyDescent="0.2">
      <c r="A6777" s="45"/>
      <c r="B6777" s="78" t="s">
        <v>33</v>
      </c>
      <c r="C6777" s="90">
        <f>AR6727</f>
        <v>0</v>
      </c>
      <c r="D6777" s="83">
        <f t="shared" si="1402"/>
        <v>0</v>
      </c>
      <c r="E6777" s="34">
        <f>P6747*C6777</f>
        <v>0</v>
      </c>
      <c r="F6777" s="88"/>
      <c r="G6777" s="88"/>
      <c r="H6777" s="88"/>
    </row>
    <row r="6778" spans="1:12" ht="15" customHeight="1" x14ac:dyDescent="0.2">
      <c r="A6778" s="45"/>
      <c r="B6778" s="78" t="s">
        <v>32</v>
      </c>
      <c r="C6778" s="90">
        <f>AS6727</f>
        <v>0</v>
      </c>
      <c r="D6778" s="83">
        <f t="shared" si="1402"/>
        <v>0</v>
      </c>
      <c r="E6778" s="34">
        <f>AA6737*C6778</f>
        <v>0</v>
      </c>
      <c r="F6778" s="88"/>
      <c r="G6778" s="88"/>
      <c r="H6778" s="88"/>
      <c r="L6778" s="86" t="s">
        <v>140</v>
      </c>
    </row>
    <row r="6779" spans="1:12" ht="15" customHeight="1" x14ac:dyDescent="0.2">
      <c r="A6779" s="45"/>
      <c r="B6779" s="78" t="s">
        <v>41</v>
      </c>
      <c r="C6779" s="90">
        <f>AT6727</f>
        <v>0</v>
      </c>
      <c r="D6779" s="83">
        <f>Z6744*C6779</f>
        <v>0</v>
      </c>
      <c r="E6779" s="34">
        <f>AA6744*C6779</f>
        <v>0</v>
      </c>
      <c r="F6779" s="88"/>
      <c r="G6779" s="88"/>
      <c r="H6779" s="88"/>
    </row>
    <row r="6780" spans="1:12" ht="15" customHeight="1" x14ac:dyDescent="0.2">
      <c r="A6780" s="45"/>
      <c r="B6780" s="78" t="s">
        <v>42</v>
      </c>
      <c r="C6780" s="90">
        <f>AU6727</f>
        <v>0</v>
      </c>
      <c r="D6780" s="83">
        <f>Z6739*C6780</f>
        <v>0</v>
      </c>
      <c r="E6780" s="34">
        <f>AA6739*C6780</f>
        <v>0</v>
      </c>
      <c r="F6780" s="88"/>
      <c r="G6780" s="88"/>
      <c r="H6780" s="88"/>
      <c r="L6780" s="86" t="s">
        <v>182</v>
      </c>
    </row>
    <row r="6781" spans="1:12" ht="15" customHeight="1" x14ac:dyDescent="0.2">
      <c r="A6781" s="45"/>
      <c r="B6781" s="78" t="s">
        <v>43</v>
      </c>
      <c r="C6781" s="90">
        <f>AV6727</f>
        <v>0</v>
      </c>
      <c r="D6781" s="83">
        <f t="shared" ref="D6781:D6783" si="1403">Z6741*C6781</f>
        <v>0</v>
      </c>
      <c r="E6781" s="34">
        <f>AA6741*C6781</f>
        <v>0</v>
      </c>
      <c r="F6781" s="88"/>
      <c r="G6781" s="88"/>
      <c r="H6781" s="88"/>
      <c r="L6781" s="86" t="s">
        <v>183</v>
      </c>
    </row>
    <row r="6782" spans="1:12" ht="15" customHeight="1" x14ac:dyDescent="0.2">
      <c r="A6782" s="45"/>
      <c r="B6782" s="78" t="s">
        <v>44</v>
      </c>
      <c r="C6782" s="90">
        <f>AW6727</f>
        <v>0</v>
      </c>
      <c r="D6782" s="83">
        <f t="shared" si="1403"/>
        <v>0</v>
      </c>
      <c r="E6782" s="34">
        <f>AA6743*C6782</f>
        <v>0</v>
      </c>
      <c r="F6782" s="88"/>
      <c r="G6782" s="88"/>
      <c r="H6782" s="88"/>
      <c r="L6782" s="86" t="s">
        <v>184</v>
      </c>
    </row>
    <row r="6783" spans="1:12" ht="15" customHeight="1" x14ac:dyDescent="0.2">
      <c r="A6783" s="45"/>
      <c r="B6783" s="78" t="s">
        <v>45</v>
      </c>
      <c r="C6783" s="90">
        <f>AX6727</f>
        <v>0</v>
      </c>
      <c r="D6783" s="83">
        <f t="shared" si="1403"/>
        <v>0</v>
      </c>
      <c r="E6783" s="34">
        <f>AA6742*C6783</f>
        <v>0</v>
      </c>
      <c r="F6783" s="88"/>
      <c r="G6783" s="88"/>
      <c r="H6783" s="88"/>
    </row>
    <row r="6784" spans="1:12" ht="15" customHeight="1" x14ac:dyDescent="0.2">
      <c r="A6784" s="45"/>
      <c r="B6784" s="78" t="s">
        <v>46</v>
      </c>
      <c r="C6784" s="90">
        <f>AY6727</f>
        <v>0</v>
      </c>
      <c r="D6784" s="83">
        <f>Z6740*C6784</f>
        <v>0</v>
      </c>
      <c r="E6784" s="34">
        <f>AA6740*C6784</f>
        <v>0</v>
      </c>
      <c r="F6784" s="88"/>
      <c r="G6784" s="88"/>
      <c r="H6784" s="88"/>
      <c r="L6784" s="86" t="s">
        <v>160</v>
      </c>
    </row>
    <row r="6785" spans="1:26" ht="15" customHeight="1" x14ac:dyDescent="0.2">
      <c r="A6785" s="45"/>
      <c r="B6785" s="53"/>
      <c r="C6785" s="89"/>
      <c r="D6785" s="83">
        <f t="shared" ref="D6785:D6786" si="1404">Z6745*C6785</f>
        <v>0</v>
      </c>
      <c r="E6785" s="34">
        <f t="shared" ref="E6785:E6786" si="1405">P6755*C6785</f>
        <v>0</v>
      </c>
      <c r="F6785" s="88"/>
      <c r="G6785" s="88"/>
      <c r="H6785" s="88"/>
    </row>
    <row r="6786" spans="1:26" ht="15" customHeight="1" x14ac:dyDescent="0.2">
      <c r="A6786" s="45"/>
      <c r="B6786" s="53"/>
      <c r="C6786" s="89"/>
      <c r="D6786" s="83">
        <f t="shared" si="1404"/>
        <v>0</v>
      </c>
      <c r="E6786" s="34">
        <f t="shared" si="1405"/>
        <v>0</v>
      </c>
      <c r="F6786" s="88"/>
      <c r="G6786" s="88"/>
      <c r="H6786" s="88"/>
      <c r="L6786" s="86" t="s">
        <v>185</v>
      </c>
    </row>
    <row r="6787" spans="1:26" ht="15" customHeight="1" x14ac:dyDescent="0.2">
      <c r="A6787" s="45"/>
      <c r="B6787" s="91"/>
      <c r="C6787" s="91"/>
      <c r="D6787" s="92">
        <f t="shared" ref="D6787:E6787" si="1406">SUM(D6775:D6786)</f>
        <v>0</v>
      </c>
      <c r="E6787" s="93">
        <f t="shared" si="1406"/>
        <v>0</v>
      </c>
      <c r="F6787" s="41"/>
      <c r="G6787" s="88"/>
      <c r="H6787" s="45"/>
      <c r="L6787" s="86" t="s">
        <v>186</v>
      </c>
    </row>
    <row r="6788" spans="1:26" ht="15" customHeight="1" x14ac:dyDescent="0.2">
      <c r="A6788" s="45"/>
      <c r="B6788" s="33" t="s">
        <v>187</v>
      </c>
      <c r="C6788" s="61"/>
      <c r="D6788" s="94">
        <f>SUM(D6760,D6749,D6774,D6787)</f>
        <v>241007.8</v>
      </c>
      <c r="E6788" s="95">
        <f>SUM(E6787,E6760,E6749,E6774)</f>
        <v>167600</v>
      </c>
      <c r="F6788" s="92">
        <f>SUM(F6787,F6774,F6763,F6749)</f>
        <v>0</v>
      </c>
      <c r="G6788" s="45"/>
      <c r="H6788" s="45"/>
      <c r="L6788" s="86" t="s">
        <v>188</v>
      </c>
    </row>
    <row r="6789" spans="1:26" ht="15" customHeight="1" x14ac:dyDescent="0.2">
      <c r="A6789" s="45"/>
      <c r="B6789" s="45"/>
      <c r="C6789" s="45"/>
      <c r="D6789" s="45"/>
      <c r="E6789" s="45"/>
      <c r="F6789" s="45"/>
      <c r="G6789" s="45"/>
      <c r="H6789" s="45"/>
    </row>
    <row r="6790" spans="1:26" ht="15" customHeight="1" x14ac:dyDescent="0.2">
      <c r="L6790" s="86" t="s">
        <v>189</v>
      </c>
    </row>
    <row r="6792" spans="1:26" ht="15" customHeight="1" x14ac:dyDescent="0.2">
      <c r="L6792" s="86" t="s">
        <v>190</v>
      </c>
    </row>
    <row r="6793" spans="1:26" ht="15" customHeight="1" x14ac:dyDescent="0.2">
      <c r="L6793" s="86" t="s">
        <v>191</v>
      </c>
    </row>
    <row r="6794" spans="1:26" ht="15" customHeight="1" x14ac:dyDescent="0.2">
      <c r="L6794" s="24" t="s">
        <v>192</v>
      </c>
      <c r="M6794" s="24"/>
      <c r="N6794" s="24"/>
      <c r="O6794" s="24"/>
      <c r="P6794" s="24"/>
      <c r="Q6794" s="24"/>
      <c r="R6794" s="24"/>
      <c r="S6794" s="24"/>
    </row>
    <row r="6795" spans="1:26" ht="15" customHeight="1" x14ac:dyDescent="0.2">
      <c r="B6795" s="33"/>
      <c r="C6795" s="96"/>
      <c r="D6795" s="96" t="s">
        <v>193</v>
      </c>
      <c r="E6795" s="96"/>
      <c r="F6795" s="96"/>
      <c r="G6795" s="96"/>
      <c r="H6795" s="33" t="s">
        <v>193</v>
      </c>
      <c r="I6795" s="96"/>
      <c r="J6795" s="96"/>
      <c r="K6795" s="96"/>
      <c r="L6795" s="33" t="s">
        <v>194</v>
      </c>
      <c r="M6795" s="96"/>
      <c r="N6795" s="96"/>
      <c r="O6795" s="96"/>
      <c r="P6795" s="96"/>
      <c r="Q6795" s="96"/>
      <c r="R6795" s="96"/>
      <c r="S6795" s="96"/>
      <c r="T6795" s="96"/>
      <c r="U6795" s="96"/>
      <c r="V6795" s="96"/>
      <c r="W6795" s="96"/>
      <c r="X6795" s="96"/>
      <c r="Y6795" s="96"/>
      <c r="Z6795" s="96"/>
    </row>
    <row r="6796" spans="1:26" ht="15" customHeight="1" x14ac:dyDescent="0.2">
      <c r="B6796" s="33" t="s">
        <v>195</v>
      </c>
      <c r="C6796" s="96" t="s">
        <v>101</v>
      </c>
      <c r="D6796" s="96"/>
      <c r="E6796" s="96"/>
      <c r="F6796" s="96"/>
      <c r="G6796" s="96"/>
      <c r="H6796" s="33"/>
      <c r="I6796" s="96"/>
      <c r="J6796" s="96"/>
      <c r="K6796" s="96"/>
      <c r="L6796" s="33" t="s">
        <v>196</v>
      </c>
      <c r="M6796" s="97" t="e">
        <f t="shared" ref="M6796:M6797" si="1407">V6827*1.35</f>
        <v>#VALUE!</v>
      </c>
      <c r="N6796" s="96"/>
      <c r="O6796" s="96"/>
      <c r="P6796" s="96"/>
      <c r="Q6796" s="96"/>
      <c r="R6796" s="96"/>
      <c r="S6796" s="96"/>
      <c r="T6796" s="96"/>
      <c r="U6796" s="96"/>
      <c r="V6796" s="96"/>
      <c r="W6796" s="96"/>
      <c r="X6796" s="96"/>
      <c r="Y6796" s="96"/>
      <c r="Z6796" s="96"/>
    </row>
    <row r="6797" spans="1:26" ht="15" customHeight="1" x14ac:dyDescent="0.2">
      <c r="B6797" s="33" t="s">
        <v>104</v>
      </c>
      <c r="C6797" s="98">
        <v>651</v>
      </c>
      <c r="D6797" s="96">
        <v>434</v>
      </c>
      <c r="E6797" s="96">
        <f t="shared" ref="E6797:E6800" si="1408">D6797*50%</f>
        <v>217</v>
      </c>
      <c r="F6797" s="96"/>
      <c r="G6797" s="96"/>
      <c r="H6797" s="33" t="s">
        <v>197</v>
      </c>
      <c r="I6797" s="96"/>
      <c r="J6797" s="96"/>
      <c r="K6797" s="96"/>
      <c r="L6797" s="33" t="s">
        <v>198</v>
      </c>
      <c r="M6797" s="97">
        <f t="shared" si="1407"/>
        <v>0</v>
      </c>
      <c r="N6797" s="96"/>
      <c r="O6797" s="96"/>
      <c r="P6797" s="96"/>
      <c r="Q6797" s="96"/>
      <c r="R6797" s="96"/>
      <c r="S6797" s="96"/>
      <c r="T6797" s="96"/>
      <c r="U6797" s="96"/>
      <c r="V6797" s="96"/>
      <c r="W6797" s="96"/>
      <c r="X6797" s="96"/>
      <c r="Y6797" s="96"/>
      <c r="Z6797" s="96"/>
    </row>
    <row r="6798" spans="1:26" ht="15" customHeight="1" x14ac:dyDescent="0.2">
      <c r="B6798" s="33" t="s">
        <v>108</v>
      </c>
      <c r="C6798" s="98">
        <v>651</v>
      </c>
      <c r="D6798" s="96">
        <v>434</v>
      </c>
      <c r="E6798" s="96">
        <f t="shared" si="1408"/>
        <v>217</v>
      </c>
      <c r="F6798" s="96"/>
      <c r="G6798" s="96"/>
      <c r="H6798" s="33" t="s">
        <v>102</v>
      </c>
      <c r="I6798" s="98">
        <v>8000.2</v>
      </c>
      <c r="J6798" s="96">
        <v>6450</v>
      </c>
      <c r="K6798" s="96">
        <v>1935</v>
      </c>
      <c r="L6798" s="33" t="s">
        <v>199</v>
      </c>
      <c r="M6798" s="97">
        <f>V6829*1.4</f>
        <v>0</v>
      </c>
      <c r="N6798" s="96"/>
      <c r="O6798" s="96"/>
      <c r="P6798" s="96"/>
      <c r="Q6798" s="96"/>
      <c r="R6798" s="96"/>
      <c r="S6798" s="96"/>
      <c r="T6798" s="96"/>
      <c r="U6798" s="96"/>
      <c r="V6798" s="96"/>
      <c r="W6798" s="96"/>
      <c r="X6798" s="96"/>
      <c r="Y6798" s="96"/>
      <c r="Z6798" s="96"/>
    </row>
    <row r="6799" spans="1:26" ht="15" customHeight="1" x14ac:dyDescent="0.2">
      <c r="B6799" s="33" t="s">
        <v>111</v>
      </c>
      <c r="C6799" s="98">
        <v>900</v>
      </c>
      <c r="D6799" s="96">
        <v>600</v>
      </c>
      <c r="E6799" s="96">
        <f t="shared" si="1408"/>
        <v>300</v>
      </c>
      <c r="F6799" s="96"/>
      <c r="G6799" s="96"/>
      <c r="H6799" s="33" t="s">
        <v>105</v>
      </c>
      <c r="I6799" s="98">
        <v>8000.2</v>
      </c>
      <c r="J6799" s="96">
        <v>6450</v>
      </c>
      <c r="K6799" s="96">
        <v>1935</v>
      </c>
      <c r="L6799" s="33" t="s">
        <v>200</v>
      </c>
      <c r="M6799" s="97">
        <f t="shared" ref="M6799:M6801" si="1409">V6830*1.35</f>
        <v>0</v>
      </c>
      <c r="N6799" s="96"/>
      <c r="O6799" s="96"/>
      <c r="P6799" s="96"/>
      <c r="Q6799" s="96"/>
      <c r="R6799" s="96"/>
      <c r="S6799" s="96"/>
      <c r="T6799" s="96"/>
      <c r="U6799" s="96"/>
      <c r="V6799" s="96"/>
      <c r="W6799" s="96"/>
      <c r="X6799" s="96"/>
      <c r="Y6799" s="96"/>
      <c r="Z6799" s="96"/>
    </row>
    <row r="6800" spans="1:26" ht="15" customHeight="1" x14ac:dyDescent="0.2">
      <c r="B6800" s="33" t="s">
        <v>113</v>
      </c>
      <c r="C6800" s="98">
        <v>900</v>
      </c>
      <c r="D6800" s="96">
        <v>600</v>
      </c>
      <c r="E6800" s="96">
        <f t="shared" si="1408"/>
        <v>300</v>
      </c>
      <c r="F6800" s="96"/>
      <c r="G6800" s="96"/>
      <c r="H6800" s="33" t="s">
        <v>201</v>
      </c>
      <c r="I6800" s="98">
        <v>4550</v>
      </c>
      <c r="J6800" s="96">
        <v>3500</v>
      </c>
      <c r="K6800" s="96">
        <v>1050</v>
      </c>
      <c r="L6800" s="33" t="s">
        <v>202</v>
      </c>
      <c r="M6800" s="97">
        <f t="shared" si="1409"/>
        <v>0</v>
      </c>
      <c r="N6800" s="96"/>
      <c r="O6800" s="96"/>
      <c r="P6800" s="96"/>
      <c r="Q6800" s="96"/>
      <c r="R6800" s="96"/>
      <c r="S6800" s="96"/>
      <c r="T6800" s="96"/>
      <c r="U6800" s="96"/>
      <c r="V6800" s="96"/>
      <c r="W6800" s="96"/>
      <c r="X6800" s="96"/>
      <c r="Y6800" s="96"/>
      <c r="Z6800" s="96"/>
    </row>
    <row r="6801" spans="2:26" ht="15" customHeight="1" x14ac:dyDescent="0.2">
      <c r="B6801" s="33" t="s">
        <v>117</v>
      </c>
      <c r="C6801" s="98">
        <v>1304.19</v>
      </c>
      <c r="D6801" s="98">
        <v>1011</v>
      </c>
      <c r="E6801" s="96">
        <v>293</v>
      </c>
      <c r="F6801" s="96"/>
      <c r="G6801" s="96"/>
      <c r="H6801" s="33" t="s">
        <v>132</v>
      </c>
      <c r="I6801" s="98">
        <v>7605</v>
      </c>
      <c r="J6801" s="96">
        <v>6450</v>
      </c>
      <c r="K6801" s="96">
        <v>1935</v>
      </c>
      <c r="L6801" s="33" t="s">
        <v>203</v>
      </c>
      <c r="M6801" s="97">
        <f t="shared" si="1409"/>
        <v>0</v>
      </c>
      <c r="N6801" s="96"/>
      <c r="O6801" s="96"/>
      <c r="P6801" s="96"/>
      <c r="Q6801" s="96"/>
      <c r="R6801" s="96"/>
      <c r="S6801" s="96"/>
      <c r="T6801" s="96"/>
      <c r="U6801" s="96"/>
      <c r="V6801" s="96"/>
      <c r="W6801" s="96"/>
      <c r="X6801" s="96"/>
      <c r="Y6801" s="96"/>
      <c r="Z6801" s="96"/>
    </row>
    <row r="6802" spans="2:26" ht="15" customHeight="1" x14ac:dyDescent="0.2">
      <c r="B6802" s="33" t="s">
        <v>121</v>
      </c>
      <c r="C6802" s="98">
        <v>1006.5</v>
      </c>
      <c r="D6802" s="96">
        <v>677</v>
      </c>
      <c r="E6802" s="96">
        <f>D6802*50%</f>
        <v>338.5</v>
      </c>
      <c r="F6802" s="96"/>
      <c r="G6802" s="96"/>
      <c r="H6802" s="33" t="s">
        <v>137</v>
      </c>
      <c r="I6802" s="98">
        <v>5751.2</v>
      </c>
      <c r="J6802" s="96">
        <v>4625</v>
      </c>
      <c r="K6802" s="96">
        <v>1387.5</v>
      </c>
      <c r="L6802" s="33"/>
      <c r="M6802" s="96"/>
      <c r="N6802" s="96"/>
      <c r="O6802" s="96"/>
      <c r="P6802" s="96"/>
      <c r="Q6802" s="96"/>
      <c r="R6802" s="96"/>
      <c r="S6802" s="96"/>
      <c r="T6802" s="96"/>
      <c r="U6802" s="96"/>
      <c r="V6802" s="96"/>
      <c r="W6802" s="96"/>
      <c r="X6802" s="96"/>
      <c r="Y6802" s="96"/>
      <c r="Z6802" s="96"/>
    </row>
    <row r="6803" spans="2:26" ht="15" customHeight="1" x14ac:dyDescent="0.2">
      <c r="B6803" s="33" t="s">
        <v>126</v>
      </c>
      <c r="C6803" s="98">
        <v>1050.32</v>
      </c>
      <c r="D6803" s="96">
        <v>691</v>
      </c>
      <c r="E6803" s="96">
        <v>359</v>
      </c>
      <c r="F6803" s="96"/>
      <c r="G6803" s="96"/>
      <c r="H6803" s="33" t="s">
        <v>142</v>
      </c>
      <c r="I6803" s="98">
        <v>8000.2</v>
      </c>
      <c r="J6803" s="96">
        <v>6450</v>
      </c>
      <c r="K6803" s="96">
        <v>1935</v>
      </c>
      <c r="L6803" s="33"/>
      <c r="M6803" s="96"/>
      <c r="N6803" s="96"/>
      <c r="O6803" s="96"/>
      <c r="P6803" s="96"/>
      <c r="Q6803" s="96"/>
      <c r="R6803" s="96"/>
      <c r="S6803" s="96"/>
      <c r="T6803" s="96"/>
      <c r="U6803" s="96"/>
      <c r="V6803" s="96"/>
      <c r="W6803" s="96"/>
      <c r="X6803" s="96"/>
      <c r="Y6803" s="96"/>
      <c r="Z6803" s="96"/>
    </row>
    <row r="6804" spans="2:26" ht="15" customHeight="1" x14ac:dyDescent="0.2">
      <c r="B6804" s="33" t="s">
        <v>141</v>
      </c>
      <c r="C6804" s="98">
        <v>1850.8</v>
      </c>
      <c r="D6804" s="96">
        <v>1322</v>
      </c>
      <c r="E6804" s="96">
        <v>529</v>
      </c>
      <c r="F6804" s="96"/>
      <c r="G6804" s="96"/>
      <c r="H6804" s="33" t="s">
        <v>145</v>
      </c>
      <c r="I6804" s="98">
        <v>8000.2</v>
      </c>
      <c r="J6804" s="96">
        <v>6450</v>
      </c>
      <c r="K6804" s="96">
        <v>1935</v>
      </c>
      <c r="L6804" s="33"/>
      <c r="M6804" s="96"/>
      <c r="N6804" s="96"/>
      <c r="O6804" s="96"/>
      <c r="P6804" s="96"/>
      <c r="Q6804" s="96"/>
      <c r="R6804" s="96"/>
      <c r="S6804" s="96"/>
      <c r="T6804" s="96"/>
      <c r="U6804" s="96"/>
      <c r="V6804" s="96"/>
      <c r="W6804" s="96"/>
      <c r="X6804" s="96"/>
      <c r="Y6804" s="96"/>
      <c r="Z6804" s="96"/>
    </row>
    <row r="6805" spans="2:26" ht="15" customHeight="1" x14ac:dyDescent="0.2">
      <c r="B6805" s="33" t="s">
        <v>144</v>
      </c>
      <c r="C6805" s="98">
        <v>3005.85</v>
      </c>
      <c r="D6805" s="96">
        <v>2078</v>
      </c>
      <c r="E6805" s="96">
        <v>933</v>
      </c>
      <c r="F6805" s="96"/>
      <c r="G6805" s="96"/>
      <c r="H6805" s="33"/>
      <c r="I6805" s="96"/>
      <c r="J6805" s="96"/>
      <c r="K6805" s="96"/>
      <c r="L6805" s="33"/>
      <c r="M6805" s="96"/>
      <c r="N6805" s="96"/>
      <c r="O6805" s="96"/>
      <c r="P6805" s="96"/>
      <c r="Q6805" s="96"/>
      <c r="R6805" s="96"/>
      <c r="S6805" s="96"/>
      <c r="T6805" s="96"/>
      <c r="U6805" s="96"/>
      <c r="V6805" s="96"/>
      <c r="W6805" s="96"/>
      <c r="X6805" s="96"/>
      <c r="Y6805" s="96"/>
      <c r="Z6805" s="96"/>
    </row>
    <row r="6806" spans="2:26" ht="15" customHeight="1" x14ac:dyDescent="0.2">
      <c r="B6806" s="33" t="s">
        <v>147</v>
      </c>
      <c r="C6806" s="98">
        <v>5500.6</v>
      </c>
      <c r="D6806" s="96">
        <v>3929</v>
      </c>
      <c r="E6806" s="96">
        <v>1572</v>
      </c>
      <c r="F6806" s="96"/>
      <c r="G6806" s="96"/>
      <c r="H6806" s="33"/>
      <c r="I6806" s="96"/>
      <c r="J6806" s="96"/>
      <c r="K6806" s="96"/>
      <c r="L6806" s="33"/>
      <c r="M6806" s="96"/>
      <c r="N6806" s="96"/>
      <c r="O6806" s="96"/>
      <c r="P6806" s="96"/>
      <c r="Q6806" s="96"/>
      <c r="R6806" s="96"/>
      <c r="S6806" s="96"/>
      <c r="T6806" s="96"/>
      <c r="U6806" s="96"/>
      <c r="V6806" s="96"/>
      <c r="W6806" s="96"/>
      <c r="X6806" s="96"/>
      <c r="Y6806" s="96"/>
      <c r="Z6806" s="96"/>
    </row>
    <row r="6807" spans="2:26" ht="15" customHeight="1" x14ac:dyDescent="0.2">
      <c r="B6807" s="33" t="s">
        <v>150</v>
      </c>
      <c r="C6807" s="98">
        <v>6202</v>
      </c>
      <c r="D6807" s="96">
        <v>4430</v>
      </c>
      <c r="E6807" s="96">
        <v>1772</v>
      </c>
      <c r="F6807" s="96"/>
      <c r="G6807" s="96"/>
      <c r="H6807" s="33"/>
      <c r="I6807" s="96"/>
      <c r="J6807" s="96"/>
      <c r="K6807" s="96"/>
      <c r="L6807" s="33"/>
      <c r="M6807" s="96"/>
      <c r="N6807" s="96"/>
      <c r="O6807" s="96"/>
      <c r="P6807" s="96"/>
      <c r="Q6807" s="96"/>
      <c r="R6807" s="96"/>
      <c r="S6807" s="96"/>
      <c r="T6807" s="96"/>
      <c r="U6807" s="96"/>
      <c r="V6807" s="96"/>
      <c r="W6807" s="96"/>
      <c r="X6807" s="96"/>
      <c r="Y6807" s="96"/>
      <c r="Z6807" s="96"/>
    </row>
    <row r="6808" spans="2:26" ht="15" customHeight="1" x14ac:dyDescent="0.2">
      <c r="B6808" s="33" t="s">
        <v>152</v>
      </c>
      <c r="C6808" s="98">
        <v>6202</v>
      </c>
      <c r="D6808" s="96">
        <v>4430</v>
      </c>
      <c r="E6808" s="96">
        <v>1772</v>
      </c>
      <c r="F6808" s="96"/>
      <c r="G6808" s="96"/>
      <c r="H6808" s="33"/>
      <c r="I6808" s="96"/>
      <c r="J6808" s="96"/>
      <c r="K6808" s="96"/>
      <c r="L6808" s="33"/>
      <c r="M6808" s="96"/>
      <c r="N6808" s="96"/>
      <c r="O6808" s="96"/>
      <c r="P6808" s="96"/>
      <c r="Q6808" s="96"/>
      <c r="R6808" s="96"/>
      <c r="S6808" s="96"/>
      <c r="T6808" s="96"/>
      <c r="U6808" s="96"/>
      <c r="V6808" s="96"/>
      <c r="W6808" s="96"/>
      <c r="X6808" s="96"/>
      <c r="Y6808" s="96"/>
      <c r="Z6808" s="96"/>
    </row>
    <row r="6809" spans="2:26" ht="15" customHeight="1" x14ac:dyDescent="0.2">
      <c r="B6809" s="33" t="s">
        <v>155</v>
      </c>
      <c r="C6809" s="98">
        <v>7301</v>
      </c>
      <c r="D6809" s="96">
        <v>5770</v>
      </c>
      <c r="E6809" s="96">
        <v>2086</v>
      </c>
      <c r="F6809" s="96"/>
      <c r="G6809" s="96"/>
      <c r="H6809" s="33"/>
      <c r="I6809" s="96"/>
      <c r="J6809" s="96"/>
      <c r="K6809" s="96"/>
      <c r="L6809" s="33"/>
      <c r="M6809" s="96"/>
      <c r="N6809" s="96"/>
      <c r="O6809" s="96"/>
      <c r="P6809" s="96"/>
      <c r="Q6809" s="96"/>
      <c r="R6809" s="96"/>
      <c r="S6809" s="96"/>
      <c r="T6809" s="96"/>
      <c r="U6809" s="96"/>
      <c r="V6809" s="96"/>
      <c r="W6809" s="96"/>
      <c r="X6809" s="96"/>
      <c r="Y6809" s="96"/>
      <c r="Z6809" s="96"/>
    </row>
    <row r="6810" spans="2:26" ht="15" customHeight="1" x14ac:dyDescent="0.2">
      <c r="B6810" s="33" t="s">
        <v>157</v>
      </c>
      <c r="C6810" s="98">
        <v>3800</v>
      </c>
      <c r="D6810" s="96">
        <v>3600</v>
      </c>
      <c r="E6810" s="96">
        <v>894</v>
      </c>
      <c r="F6810" s="96"/>
      <c r="G6810" s="96"/>
      <c r="H6810" s="33"/>
      <c r="I6810" s="96"/>
      <c r="J6810" s="96"/>
      <c r="K6810" s="96"/>
      <c r="L6810" s="33"/>
      <c r="M6810" s="96"/>
      <c r="N6810" s="96"/>
      <c r="O6810" s="96"/>
      <c r="P6810" s="96"/>
      <c r="Q6810" s="96"/>
      <c r="R6810" s="96"/>
      <c r="S6810" s="96"/>
      <c r="T6810" s="96"/>
      <c r="U6810" s="96"/>
      <c r="V6810" s="96"/>
      <c r="W6810" s="96"/>
      <c r="X6810" s="96"/>
      <c r="Y6810" s="96"/>
      <c r="Z6810" s="96"/>
    </row>
    <row r="6811" spans="2:26" ht="15" customHeight="1" x14ac:dyDescent="0.2">
      <c r="C6811" s="86">
        <f>D6811+E6811</f>
        <v>2002</v>
      </c>
      <c r="D6811" s="86">
        <v>1300</v>
      </c>
      <c r="E6811" s="86">
        <f>D6811*54%</f>
        <v>702</v>
      </c>
    </row>
    <row r="6817" spans="1:53" s="291" customFormat="1" ht="31.5" customHeight="1" x14ac:dyDescent="0.2"/>
    <row r="6827" spans="1:53" ht="15" customHeight="1" x14ac:dyDescent="0.2">
      <c r="A6827" s="1" t="s">
        <v>0</v>
      </c>
      <c r="B6827" s="1" t="s">
        <v>1</v>
      </c>
      <c r="C6827" s="2" t="s">
        <v>2</v>
      </c>
      <c r="D6827" s="2" t="s">
        <v>3</v>
      </c>
      <c r="E6827" s="2" t="s">
        <v>4</v>
      </c>
      <c r="F6827" s="2" t="s">
        <v>5</v>
      </c>
      <c r="G6827" s="2" t="s">
        <v>6</v>
      </c>
      <c r="H6827" s="2" t="s">
        <v>7</v>
      </c>
      <c r="I6827" s="2" t="s">
        <v>8</v>
      </c>
      <c r="J6827" s="2" t="s">
        <v>9</v>
      </c>
      <c r="K6827" s="2" t="s">
        <v>10</v>
      </c>
      <c r="L6827" s="2" t="s">
        <v>11</v>
      </c>
      <c r="M6827" s="2" t="s">
        <v>12</v>
      </c>
      <c r="N6827" s="2" t="s">
        <v>13</v>
      </c>
      <c r="O6827" s="2" t="s">
        <v>14</v>
      </c>
      <c r="P6827" s="1" t="s">
        <v>15</v>
      </c>
      <c r="Q6827" s="1" t="s">
        <v>16</v>
      </c>
      <c r="R6827" s="3" t="s">
        <v>17</v>
      </c>
      <c r="S6827" s="3" t="s">
        <v>18</v>
      </c>
      <c r="T6827" s="3" t="s">
        <v>19</v>
      </c>
      <c r="U6827" s="4" t="s">
        <v>20</v>
      </c>
      <c r="V6827" s="3" t="s">
        <v>21</v>
      </c>
      <c r="W6827" s="3" t="s">
        <v>22</v>
      </c>
      <c r="X6827" s="4" t="s">
        <v>23</v>
      </c>
      <c r="Y6827" s="5" t="s">
        <v>24</v>
      </c>
      <c r="Z6827" s="5" t="s">
        <v>25</v>
      </c>
      <c r="AA6827" s="5" t="s">
        <v>26</v>
      </c>
      <c r="AB6827" s="6" t="s">
        <v>27</v>
      </c>
      <c r="AC6827" s="6" t="s">
        <v>28</v>
      </c>
      <c r="AD6827" s="7" t="s">
        <v>29</v>
      </c>
      <c r="AE6827" s="6" t="s">
        <v>30</v>
      </c>
      <c r="AF6827" s="8" t="s">
        <v>31</v>
      </c>
      <c r="AG6827" s="8" t="s">
        <v>32</v>
      </c>
      <c r="AH6827" s="8" t="s">
        <v>33</v>
      </c>
      <c r="AI6827" s="8"/>
      <c r="AJ6827" s="8" t="s">
        <v>34</v>
      </c>
      <c r="AK6827" s="8" t="s">
        <v>35</v>
      </c>
      <c r="AL6827" s="8" t="s">
        <v>36</v>
      </c>
      <c r="AM6827" s="8" t="s">
        <v>37</v>
      </c>
      <c r="AN6827" s="8" t="s">
        <v>38</v>
      </c>
      <c r="AO6827" s="8"/>
      <c r="AP6827" s="9" t="s">
        <v>39</v>
      </c>
      <c r="AQ6827" s="9" t="s">
        <v>40</v>
      </c>
      <c r="AR6827" s="9" t="s">
        <v>33</v>
      </c>
      <c r="AS6827" s="9" t="s">
        <v>32</v>
      </c>
      <c r="AT6827" s="9" t="s">
        <v>41</v>
      </c>
      <c r="AU6827" s="9" t="s">
        <v>42</v>
      </c>
      <c r="AV6827" s="9" t="s">
        <v>43</v>
      </c>
      <c r="AW6827" s="9" t="s">
        <v>44</v>
      </c>
      <c r="AX6827" s="9" t="s">
        <v>45</v>
      </c>
      <c r="AY6827" s="9" t="s">
        <v>46</v>
      </c>
      <c r="AZ6827" s="10"/>
      <c r="BA6827" s="10"/>
    </row>
    <row r="6828" spans="1:53" ht="15" customHeight="1" x14ac:dyDescent="0.2">
      <c r="A6828" s="11"/>
      <c r="B6828" s="11">
        <v>1</v>
      </c>
      <c r="C6828" s="11" t="s">
        <v>47</v>
      </c>
      <c r="D6828" s="11"/>
      <c r="E6828" s="11"/>
      <c r="F6828" s="11"/>
      <c r="G6828" s="11"/>
      <c r="H6828" s="11"/>
      <c r="I6828" s="11"/>
      <c r="J6828" s="11"/>
      <c r="K6828" s="11"/>
      <c r="L6828" s="11"/>
      <c r="M6828" s="11"/>
      <c r="N6828" s="11"/>
      <c r="O6828" s="11"/>
      <c r="P6828" s="11"/>
      <c r="Q6828" s="11"/>
      <c r="R6828" s="11"/>
      <c r="S6828" s="11"/>
      <c r="T6828" s="11"/>
      <c r="U6828" s="11"/>
      <c r="V6828" s="11"/>
      <c r="W6828" s="11"/>
      <c r="X6828" s="11"/>
      <c r="Y6828" s="11"/>
      <c r="Z6828" s="11"/>
      <c r="AA6828" s="11"/>
      <c r="AB6828" s="11"/>
      <c r="AC6828" s="11"/>
      <c r="AD6828" s="11"/>
      <c r="AE6828" s="11"/>
      <c r="AF6828" s="11"/>
      <c r="AG6828" s="11"/>
      <c r="AH6828" s="11"/>
      <c r="AI6828" s="11"/>
      <c r="AJ6828" s="11"/>
      <c r="AK6828" s="11"/>
      <c r="AL6828" s="11"/>
      <c r="AM6828" s="11"/>
      <c r="AN6828" s="11"/>
      <c r="AO6828" s="11"/>
      <c r="AP6828" s="11"/>
      <c r="AQ6828" s="11"/>
      <c r="AR6828" s="11"/>
      <c r="AS6828" s="11"/>
      <c r="AT6828" s="11"/>
      <c r="AU6828" s="11"/>
      <c r="AV6828" s="11"/>
      <c r="AW6828" s="11"/>
      <c r="AX6828" s="11"/>
      <c r="AY6828" s="11"/>
      <c r="AZ6828" s="12"/>
      <c r="BA6828" s="12"/>
    </row>
    <row r="6829" spans="1:53" ht="15" customHeight="1" x14ac:dyDescent="0.2">
      <c r="A6829" s="1"/>
      <c r="B6829" s="1"/>
      <c r="C6829" s="13"/>
      <c r="D6829" s="14"/>
      <c r="E6829" s="14"/>
      <c r="F6829" s="14"/>
      <c r="G6829" s="14"/>
      <c r="H6829" s="14"/>
      <c r="I6829" s="14"/>
      <c r="J6829" s="14"/>
      <c r="K6829" s="14"/>
      <c r="L6829" s="14"/>
      <c r="M6829" s="14"/>
      <c r="N6829" s="14"/>
      <c r="O6829" s="14"/>
      <c r="P6829" s="14"/>
      <c r="Q6829" s="14"/>
      <c r="R6829" s="4"/>
      <c r="S6829" s="4"/>
      <c r="T6829" s="4"/>
      <c r="U6829" s="4"/>
      <c r="V6829" s="4"/>
      <c r="W6829" s="4"/>
      <c r="X6829" s="4"/>
      <c r="Y6829" s="4"/>
      <c r="Z6829" s="4"/>
      <c r="AA6829" s="4"/>
      <c r="AB6829" s="8"/>
      <c r="AC6829" s="8"/>
      <c r="AD6829" s="8"/>
      <c r="AE6829" s="8"/>
      <c r="AF6829" s="8"/>
      <c r="AG6829" s="8"/>
      <c r="AH6829" s="8"/>
      <c r="AI6829" s="8"/>
      <c r="AJ6829" s="8"/>
      <c r="AK6829" s="8"/>
      <c r="AL6829" s="8"/>
      <c r="AM6829" s="8"/>
      <c r="AN6829" s="8"/>
      <c r="AO6829" s="8"/>
      <c r="AP6829" s="15"/>
      <c r="AQ6829" s="15"/>
      <c r="AR6829" s="15"/>
      <c r="AS6829" s="15"/>
      <c r="AT6829" s="15"/>
      <c r="AU6829" s="15"/>
      <c r="AV6829" s="15"/>
      <c r="AW6829" s="15"/>
      <c r="AX6829" s="15"/>
      <c r="AY6829" s="15"/>
      <c r="AZ6829" s="10"/>
      <c r="BA6829" s="10"/>
    </row>
    <row r="6830" spans="1:53" ht="15" customHeight="1" x14ac:dyDescent="0.2">
      <c r="A6830" s="1"/>
      <c r="B6830" s="16">
        <v>1</v>
      </c>
      <c r="C6830" s="310"/>
      <c r="D6830" s="18"/>
      <c r="E6830" s="14"/>
      <c r="F6830" s="14"/>
      <c r="G6830" s="14"/>
      <c r="H6830" s="14"/>
      <c r="I6830" s="14"/>
      <c r="J6830" s="14"/>
      <c r="K6830" s="14"/>
      <c r="L6830" s="14"/>
      <c r="M6830" s="14"/>
      <c r="N6830" s="14"/>
      <c r="O6830" s="14"/>
      <c r="P6830" s="14"/>
      <c r="Q6830" s="14"/>
      <c r="R6830" s="4"/>
      <c r="S6830" s="4"/>
      <c r="T6830" s="4"/>
      <c r="U6830" s="4"/>
      <c r="V6830" s="4"/>
      <c r="W6830" s="4"/>
      <c r="X6830" s="4"/>
      <c r="Y6830" s="4"/>
      <c r="Z6830" s="4"/>
      <c r="AA6830" s="4"/>
      <c r="AB6830" s="8"/>
      <c r="AC6830" s="8"/>
      <c r="AD6830" s="8"/>
      <c r="AE6830" s="8"/>
      <c r="AF6830" s="8"/>
      <c r="AG6830" s="8"/>
      <c r="AH6830" s="8"/>
      <c r="AI6830" s="8"/>
      <c r="AJ6830" s="8"/>
      <c r="AK6830" s="8"/>
      <c r="AL6830" s="8"/>
      <c r="AM6830" s="8"/>
      <c r="AN6830" s="8"/>
      <c r="AO6830" s="8"/>
      <c r="AP6830" s="15"/>
      <c r="AQ6830" s="15"/>
      <c r="AR6830" s="15"/>
      <c r="AS6830" s="15"/>
      <c r="AT6830" s="15"/>
      <c r="AU6830" s="15"/>
      <c r="AV6830" s="15"/>
      <c r="AW6830" s="15"/>
      <c r="AX6830" s="15"/>
      <c r="AY6830" s="15"/>
      <c r="AZ6830" s="10"/>
      <c r="BA6830" s="10"/>
    </row>
    <row r="6831" spans="1:53" ht="15" customHeight="1" x14ac:dyDescent="0.2">
      <c r="A6831" s="19">
        <v>4000</v>
      </c>
      <c r="B6831" s="20">
        <v>2</v>
      </c>
      <c r="C6831" s="327" t="s">
        <v>49</v>
      </c>
      <c r="D6831" s="18"/>
      <c r="E6831" s="14"/>
      <c r="F6831" s="14"/>
      <c r="G6831" s="14"/>
      <c r="H6831" s="14"/>
      <c r="I6831" s="14"/>
      <c r="J6831" s="14"/>
      <c r="K6831" s="14"/>
      <c r="L6831" s="14"/>
      <c r="M6831" s="14"/>
      <c r="N6831" s="14"/>
      <c r="O6831" s="14"/>
      <c r="P6831" s="14"/>
      <c r="Q6831" s="14"/>
      <c r="R6831" s="4"/>
      <c r="S6831" s="4"/>
      <c r="T6831" s="4"/>
      <c r="U6831" s="4"/>
      <c r="V6831" s="4"/>
      <c r="W6831" s="4"/>
      <c r="X6831" s="4"/>
      <c r="Y6831" s="4"/>
      <c r="Z6831" s="4"/>
      <c r="AA6831" s="4"/>
      <c r="AB6831" s="8"/>
      <c r="AC6831" s="8"/>
      <c r="AD6831" s="8"/>
      <c r="AE6831" s="8"/>
      <c r="AF6831" s="8">
        <v>1</v>
      </c>
      <c r="AG6831" s="8">
        <v>1</v>
      </c>
      <c r="AH6831" s="8">
        <v>1</v>
      </c>
      <c r="AI6831" s="8"/>
      <c r="AJ6831" s="8"/>
      <c r="AK6831" s="8"/>
      <c r="AL6831" s="8"/>
      <c r="AM6831" s="8"/>
      <c r="AN6831" s="8"/>
      <c r="AO6831" s="8"/>
      <c r="AP6831" s="15"/>
      <c r="AQ6831" s="15"/>
      <c r="AR6831" s="15"/>
      <c r="AS6831" s="15"/>
      <c r="AT6831" s="15"/>
      <c r="AU6831" s="15"/>
      <c r="AV6831" s="15"/>
      <c r="AW6831" s="15"/>
      <c r="AX6831" s="15"/>
      <c r="AY6831" s="15"/>
    </row>
    <row r="6832" spans="1:53" ht="15" customHeight="1" x14ac:dyDescent="0.2">
      <c r="A6832" s="1" t="s">
        <v>611</v>
      </c>
      <c r="B6832" s="16">
        <v>3</v>
      </c>
      <c r="C6832" s="293" t="s">
        <v>54</v>
      </c>
      <c r="D6832" s="18"/>
      <c r="E6832" s="14"/>
      <c r="F6832" s="14"/>
      <c r="G6832" s="14"/>
      <c r="H6832" s="14"/>
      <c r="I6832" s="14"/>
      <c r="J6832" s="14"/>
      <c r="K6832" s="14"/>
      <c r="L6832" s="14"/>
      <c r="M6832" s="14"/>
      <c r="N6832" s="14"/>
      <c r="O6832" s="14"/>
      <c r="P6832" s="14"/>
      <c r="Q6832" s="14"/>
      <c r="R6832" s="4"/>
      <c r="S6832" s="4"/>
      <c r="T6832" s="4"/>
      <c r="U6832" s="4"/>
      <c r="V6832" s="4"/>
      <c r="W6832" s="4"/>
      <c r="X6832" s="4"/>
      <c r="Y6832" s="4"/>
      <c r="Z6832" s="4"/>
      <c r="AA6832" s="4"/>
      <c r="AB6832" s="8">
        <v>8</v>
      </c>
      <c r="AC6832" s="8"/>
      <c r="AD6832" s="8"/>
      <c r="AE6832" s="8"/>
      <c r="AF6832" s="8"/>
      <c r="AG6832" s="8"/>
      <c r="AH6832" s="8"/>
      <c r="AI6832" s="8"/>
      <c r="AJ6832" s="8"/>
      <c r="AK6832" s="8"/>
      <c r="AL6832" s="8"/>
      <c r="AM6832" s="8"/>
      <c r="AN6832" s="8"/>
      <c r="AO6832" s="8"/>
      <c r="AP6832" s="15"/>
      <c r="AQ6832" s="15"/>
      <c r="AR6832" s="15"/>
      <c r="AS6832" s="15"/>
      <c r="AT6832" s="15"/>
      <c r="AU6832" s="15"/>
      <c r="AV6832" s="15"/>
      <c r="AW6832" s="15"/>
      <c r="AX6832" s="15"/>
      <c r="AY6832" s="15"/>
      <c r="AZ6832" s="10"/>
      <c r="BA6832" s="10"/>
    </row>
    <row r="6833" spans="1:53" ht="15" customHeight="1" x14ac:dyDescent="0.2">
      <c r="A6833" s="1"/>
      <c r="B6833" s="16">
        <v>4</v>
      </c>
      <c r="C6833" s="303" t="s">
        <v>557</v>
      </c>
      <c r="D6833" s="18"/>
      <c r="E6833" s="14"/>
      <c r="F6833" s="14"/>
      <c r="G6833" s="14"/>
      <c r="H6833" s="14"/>
      <c r="I6833" s="14"/>
      <c r="J6833" s="14"/>
      <c r="K6833" s="14"/>
      <c r="L6833" s="14"/>
      <c r="M6833" s="14"/>
      <c r="N6833" s="14"/>
      <c r="O6833" s="14"/>
      <c r="P6833" s="14"/>
      <c r="Q6833" s="14"/>
      <c r="R6833" s="4"/>
      <c r="S6833" s="4"/>
      <c r="T6833" s="4"/>
      <c r="U6833" s="4"/>
      <c r="V6833" s="4"/>
      <c r="W6833" s="4"/>
      <c r="X6833" s="4"/>
      <c r="Y6833" s="4"/>
      <c r="Z6833" s="4"/>
      <c r="AA6833" s="4"/>
      <c r="AB6833" s="8"/>
      <c r="AC6833" s="8"/>
      <c r="AD6833" s="8"/>
      <c r="AE6833" s="8"/>
      <c r="AF6833" s="8"/>
      <c r="AG6833" s="8"/>
      <c r="AH6833" s="8"/>
      <c r="AI6833" s="8"/>
      <c r="AJ6833" s="8"/>
      <c r="AK6833" s="8"/>
      <c r="AL6833" s="8"/>
      <c r="AM6833" s="8"/>
      <c r="AN6833" s="8"/>
      <c r="AO6833" s="8"/>
      <c r="AP6833" s="15"/>
      <c r="AQ6833" s="15"/>
      <c r="AR6833" s="15"/>
      <c r="AS6833" s="15"/>
      <c r="AT6833" s="15"/>
      <c r="AU6833" s="15"/>
      <c r="AV6833" s="15"/>
      <c r="AW6833" s="15"/>
      <c r="AX6833" s="15"/>
      <c r="AY6833" s="15"/>
      <c r="AZ6833" s="10"/>
      <c r="BA6833" s="10"/>
    </row>
    <row r="6834" spans="1:53" ht="15" customHeight="1" x14ac:dyDescent="0.2">
      <c r="A6834" s="1"/>
      <c r="B6834" s="21">
        <v>5</v>
      </c>
      <c r="C6834" s="293" t="s">
        <v>572</v>
      </c>
      <c r="D6834" s="18"/>
      <c r="E6834" s="14">
        <v>3</v>
      </c>
      <c r="F6834" s="14">
        <v>8</v>
      </c>
      <c r="G6834" s="14"/>
      <c r="H6834" s="14"/>
      <c r="I6834" s="14"/>
      <c r="J6834" s="14"/>
      <c r="K6834" s="14"/>
      <c r="L6834" s="14"/>
      <c r="M6834" s="14"/>
      <c r="N6834" s="14"/>
      <c r="O6834" s="14"/>
      <c r="P6834" s="14"/>
      <c r="Q6834" s="14"/>
      <c r="R6834" s="4"/>
      <c r="S6834" s="4"/>
      <c r="T6834" s="4"/>
      <c r="U6834" s="4"/>
      <c r="V6834" s="4"/>
      <c r="W6834" s="4"/>
      <c r="X6834" s="4"/>
      <c r="Y6834" s="4"/>
      <c r="Z6834" s="4"/>
      <c r="AA6834" s="4"/>
      <c r="AB6834" s="8"/>
      <c r="AC6834" s="8"/>
      <c r="AD6834" s="8"/>
      <c r="AE6834" s="8"/>
      <c r="AF6834" s="8"/>
      <c r="AG6834" s="8"/>
      <c r="AH6834" s="8"/>
      <c r="AI6834" s="8"/>
      <c r="AJ6834" s="8"/>
      <c r="AK6834" s="8"/>
      <c r="AL6834" s="8"/>
      <c r="AM6834" s="8"/>
      <c r="AN6834" s="8"/>
      <c r="AO6834" s="8"/>
      <c r="AP6834" s="15"/>
      <c r="AQ6834" s="15"/>
      <c r="AR6834" s="15"/>
      <c r="AS6834" s="15"/>
      <c r="AT6834" s="15"/>
      <c r="AU6834" s="15"/>
      <c r="AV6834" s="15"/>
      <c r="AW6834" s="15"/>
      <c r="AX6834" s="15"/>
      <c r="AY6834" s="15"/>
      <c r="AZ6834" s="10"/>
      <c r="BA6834" s="10"/>
    </row>
    <row r="6835" spans="1:53" ht="15" customHeight="1" x14ac:dyDescent="0.2">
      <c r="A6835" s="22"/>
      <c r="B6835" s="23">
        <v>6</v>
      </c>
      <c r="C6835" s="293" t="s">
        <v>573</v>
      </c>
      <c r="D6835" s="18">
        <v>10</v>
      </c>
      <c r="E6835" s="14">
        <v>10</v>
      </c>
      <c r="F6835" s="14">
        <v>3</v>
      </c>
      <c r="G6835" s="14"/>
      <c r="H6835" s="14"/>
      <c r="I6835" s="14"/>
      <c r="J6835" s="14"/>
      <c r="K6835" s="14"/>
      <c r="L6835" s="14"/>
      <c r="M6835" s="14"/>
      <c r="N6835" s="14"/>
      <c r="O6835" s="14"/>
      <c r="P6835" s="14"/>
      <c r="Q6835" s="14"/>
      <c r="R6835" s="4"/>
      <c r="S6835" s="4"/>
      <c r="T6835" s="4"/>
      <c r="U6835" s="4"/>
      <c r="V6835" s="4"/>
      <c r="W6835" s="4"/>
      <c r="X6835" s="4"/>
      <c r="Y6835" s="4"/>
      <c r="Z6835" s="4"/>
      <c r="AA6835" s="4"/>
      <c r="AB6835" s="8"/>
      <c r="AC6835" s="8"/>
      <c r="AD6835" s="8"/>
      <c r="AE6835" s="8"/>
      <c r="AF6835" s="8"/>
      <c r="AG6835" s="8"/>
      <c r="AH6835" s="8"/>
      <c r="AI6835" s="8"/>
      <c r="AJ6835" s="8"/>
      <c r="AK6835" s="8"/>
      <c r="AL6835" s="8"/>
      <c r="AM6835" s="8"/>
      <c r="AN6835" s="8"/>
      <c r="AO6835" s="8"/>
      <c r="AP6835" s="15"/>
      <c r="AQ6835" s="15"/>
      <c r="AR6835" s="15"/>
      <c r="AS6835" s="15"/>
      <c r="AT6835" s="15"/>
      <c r="AU6835" s="15"/>
      <c r="AV6835" s="15"/>
      <c r="AW6835" s="15"/>
      <c r="AX6835" s="15"/>
      <c r="AY6835" s="15"/>
      <c r="AZ6835" s="10"/>
      <c r="BA6835" s="10"/>
    </row>
    <row r="6836" spans="1:53" ht="15" customHeight="1" x14ac:dyDescent="0.2">
      <c r="A6836" s="24"/>
      <c r="B6836" s="25"/>
      <c r="C6836" s="303" t="s">
        <v>535</v>
      </c>
      <c r="D6836" s="18"/>
      <c r="E6836" s="14"/>
      <c r="F6836" s="14"/>
      <c r="G6836" s="14"/>
      <c r="H6836" s="14"/>
      <c r="I6836" s="14"/>
      <c r="J6836" s="14"/>
      <c r="K6836" s="14"/>
      <c r="L6836" s="14"/>
      <c r="M6836" s="14"/>
      <c r="N6836" s="14"/>
      <c r="O6836" s="14"/>
      <c r="P6836" s="14"/>
      <c r="Q6836" s="14"/>
      <c r="R6836" s="4"/>
      <c r="S6836" s="4"/>
      <c r="T6836" s="4"/>
      <c r="U6836" s="4"/>
      <c r="V6836" s="4"/>
      <c r="W6836" s="4"/>
      <c r="X6836" s="4"/>
      <c r="Y6836" s="4"/>
      <c r="Z6836" s="4"/>
      <c r="AA6836" s="4"/>
      <c r="AB6836" s="8"/>
      <c r="AC6836" s="8"/>
      <c r="AD6836" s="8"/>
      <c r="AE6836" s="8"/>
      <c r="AF6836" s="8"/>
      <c r="AG6836" s="8"/>
      <c r="AH6836" s="8"/>
      <c r="AI6836" s="8"/>
      <c r="AJ6836" s="8"/>
      <c r="AK6836" s="8"/>
      <c r="AL6836" s="8"/>
      <c r="AM6836" s="8"/>
      <c r="AN6836" s="8"/>
      <c r="AO6836" s="8"/>
      <c r="AP6836" s="15"/>
      <c r="AQ6836" s="15"/>
      <c r="AR6836" s="15"/>
      <c r="AS6836" s="15"/>
      <c r="AT6836" s="15"/>
      <c r="AU6836" s="9"/>
      <c r="AV6836" s="15"/>
      <c r="AW6836" s="15"/>
      <c r="AX6836" s="15"/>
      <c r="AY6836" s="15"/>
      <c r="AZ6836" s="10"/>
      <c r="BA6836" s="10"/>
    </row>
    <row r="6837" spans="1:53" ht="15" customHeight="1" x14ac:dyDescent="0.2">
      <c r="A6837" s="1"/>
      <c r="B6837" s="24"/>
      <c r="C6837" s="303" t="s">
        <v>588</v>
      </c>
      <c r="D6837" s="18"/>
      <c r="E6837" s="14"/>
      <c r="F6837" s="14"/>
      <c r="G6837" s="14"/>
      <c r="H6837" s="14"/>
      <c r="I6837" s="14"/>
      <c r="J6837" s="14"/>
      <c r="K6837" s="14"/>
      <c r="L6837" s="14"/>
      <c r="M6837" s="14"/>
      <c r="N6837" s="14"/>
      <c r="O6837" s="14"/>
      <c r="P6837" s="14"/>
      <c r="Q6837" s="14"/>
      <c r="R6837" s="4"/>
      <c r="S6837" s="4"/>
      <c r="T6837" s="4"/>
      <c r="U6837" s="4"/>
      <c r="V6837" s="4"/>
      <c r="W6837" s="4"/>
      <c r="X6837" s="4"/>
      <c r="Y6837" s="4"/>
      <c r="Z6837" s="4"/>
      <c r="AA6837" s="4"/>
      <c r="AB6837" s="8"/>
      <c r="AC6837" s="8"/>
      <c r="AD6837" s="8"/>
      <c r="AE6837" s="8"/>
      <c r="AF6837" s="8"/>
      <c r="AG6837" s="8"/>
      <c r="AH6837" s="8"/>
      <c r="AI6837" s="8"/>
      <c r="AJ6837" s="8"/>
      <c r="AK6837" s="8"/>
      <c r="AL6837" s="8"/>
      <c r="AM6837" s="8"/>
      <c r="AN6837" s="8"/>
      <c r="AO6837" s="8"/>
      <c r="AP6837" s="15"/>
      <c r="AQ6837" s="15"/>
      <c r="AR6837" s="15"/>
      <c r="AS6837" s="15"/>
      <c r="AT6837" s="15"/>
      <c r="AU6837" s="15"/>
      <c r="AV6837" s="15"/>
      <c r="AW6837" s="15"/>
      <c r="AX6837" s="15"/>
      <c r="AY6837" s="15"/>
      <c r="AZ6837" s="10"/>
      <c r="BA6837" s="10"/>
    </row>
    <row r="6838" spans="1:53" ht="15" customHeight="1" x14ac:dyDescent="0.2">
      <c r="A6838" s="1"/>
      <c r="B6838" s="26">
        <v>7</v>
      </c>
      <c r="C6838" s="293" t="s">
        <v>55</v>
      </c>
      <c r="D6838" s="18"/>
      <c r="E6838" s="14"/>
      <c r="F6838" s="14"/>
      <c r="G6838" s="14"/>
      <c r="H6838" s="14"/>
      <c r="I6838" s="14"/>
      <c r="J6838" s="14"/>
      <c r="K6838" s="14">
        <v>2</v>
      </c>
      <c r="L6838" s="14"/>
      <c r="M6838" s="14"/>
      <c r="N6838" s="14"/>
      <c r="O6838" s="14"/>
      <c r="P6838" s="14"/>
      <c r="Q6838" s="14"/>
      <c r="R6838" s="4"/>
      <c r="S6838" s="4"/>
      <c r="T6838" s="4"/>
      <c r="U6838" s="4"/>
      <c r="V6838" s="4"/>
      <c r="W6838" s="4"/>
      <c r="X6838" s="4"/>
      <c r="Y6838" s="4"/>
      <c r="Z6838" s="4"/>
      <c r="AA6838" s="4"/>
      <c r="AB6838" s="8"/>
      <c r="AC6838" s="8"/>
      <c r="AD6838" s="8"/>
      <c r="AE6838" s="8"/>
      <c r="AF6838" s="8"/>
      <c r="AG6838" s="8"/>
      <c r="AH6838" s="8"/>
      <c r="AI6838" s="8"/>
      <c r="AJ6838" s="8"/>
      <c r="AK6838" s="8"/>
      <c r="AL6838" s="8"/>
      <c r="AM6838" s="8"/>
      <c r="AN6838" s="8"/>
      <c r="AO6838" s="8"/>
      <c r="AP6838" s="15"/>
      <c r="AQ6838" s="15"/>
      <c r="AR6838" s="15"/>
      <c r="AS6838" s="15"/>
      <c r="AT6838" s="15"/>
      <c r="AU6838" s="15"/>
      <c r="AV6838" s="15"/>
      <c r="AW6838" s="15"/>
      <c r="AX6838" s="15"/>
      <c r="AY6838" s="15"/>
      <c r="AZ6838" s="10"/>
      <c r="BA6838" s="10"/>
    </row>
    <row r="6839" spans="1:53" ht="15" customHeight="1" x14ac:dyDescent="0.2">
      <c r="A6839" s="1"/>
      <c r="B6839" s="26">
        <v>8</v>
      </c>
      <c r="C6839" s="334" t="s">
        <v>608</v>
      </c>
      <c r="D6839" s="18">
        <v>3</v>
      </c>
      <c r="E6839" s="14">
        <v>3</v>
      </c>
      <c r="F6839" s="14">
        <v>3</v>
      </c>
      <c r="G6839" s="14">
        <v>3</v>
      </c>
      <c r="H6839" s="14"/>
      <c r="I6839" s="14"/>
      <c r="J6839" s="14"/>
      <c r="K6839" s="14"/>
      <c r="L6839" s="14"/>
      <c r="M6839" s="14"/>
      <c r="N6839" s="14"/>
      <c r="O6839" s="14"/>
      <c r="P6839" s="14"/>
      <c r="Q6839" s="14"/>
      <c r="R6839" s="4"/>
      <c r="S6839" s="4"/>
      <c r="T6839" s="4"/>
      <c r="U6839" s="4"/>
      <c r="V6839" s="4"/>
      <c r="W6839" s="4"/>
      <c r="X6839" s="4"/>
      <c r="Y6839" s="4"/>
      <c r="Z6839" s="4"/>
      <c r="AA6839" s="4"/>
      <c r="AB6839" s="8"/>
      <c r="AC6839" s="8"/>
      <c r="AD6839" s="8"/>
      <c r="AE6839" s="8"/>
      <c r="AF6839" s="8"/>
      <c r="AG6839" s="8"/>
      <c r="AH6839" s="8"/>
      <c r="AI6839" s="8"/>
      <c r="AJ6839" s="8"/>
      <c r="AK6839" s="8"/>
      <c r="AL6839" s="8"/>
      <c r="AM6839" s="8"/>
      <c r="AN6839" s="8"/>
      <c r="AO6839" s="8"/>
      <c r="AP6839" s="15"/>
      <c r="AQ6839" s="15"/>
      <c r="AR6839" s="15"/>
      <c r="AS6839" s="15"/>
      <c r="AT6839" s="15"/>
      <c r="AU6839" s="15"/>
      <c r="AV6839" s="15"/>
      <c r="AW6839" s="15"/>
      <c r="AX6839" s="15"/>
      <c r="AY6839" s="15"/>
      <c r="AZ6839" s="10"/>
      <c r="BA6839" s="10"/>
    </row>
    <row r="6840" spans="1:53" ht="15" customHeight="1" x14ac:dyDescent="0.2">
      <c r="A6840" s="1"/>
      <c r="B6840" s="26">
        <v>9</v>
      </c>
      <c r="C6840" s="303"/>
      <c r="D6840" s="18"/>
      <c r="E6840" s="14"/>
      <c r="F6840" s="14"/>
      <c r="G6840" s="14"/>
      <c r="H6840" s="14"/>
      <c r="I6840" s="14"/>
      <c r="J6840" s="14"/>
      <c r="K6840" s="14"/>
      <c r="L6840" s="14"/>
      <c r="M6840" s="14"/>
      <c r="N6840" s="14"/>
      <c r="O6840" s="14"/>
      <c r="P6840" s="14"/>
      <c r="Q6840" s="14"/>
      <c r="R6840" s="4"/>
      <c r="S6840" s="4"/>
      <c r="T6840" s="4"/>
      <c r="U6840" s="4"/>
      <c r="V6840" s="4"/>
      <c r="W6840" s="4"/>
      <c r="X6840" s="4"/>
      <c r="Y6840" s="4"/>
      <c r="Z6840" s="4"/>
      <c r="AA6840" s="4"/>
      <c r="AB6840" s="8"/>
      <c r="AC6840" s="8"/>
      <c r="AD6840" s="8"/>
      <c r="AE6840" s="8"/>
      <c r="AF6840" s="8"/>
      <c r="AG6840" s="8"/>
      <c r="AH6840" s="8"/>
      <c r="AI6840" s="8"/>
      <c r="AJ6840" s="8"/>
      <c r="AK6840" s="8"/>
      <c r="AL6840" s="8"/>
      <c r="AM6840" s="8"/>
      <c r="AN6840" s="8"/>
      <c r="AO6840" s="8"/>
      <c r="AP6840" s="15"/>
      <c r="AQ6840" s="15"/>
      <c r="AR6840" s="15"/>
      <c r="AS6840" s="15"/>
      <c r="AT6840" s="15"/>
      <c r="AU6840" s="15"/>
      <c r="AV6840" s="15"/>
      <c r="AW6840" s="15"/>
      <c r="AX6840" s="15"/>
      <c r="AY6840" s="15"/>
      <c r="AZ6840" s="10"/>
      <c r="BA6840" s="10"/>
    </row>
    <row r="6841" spans="1:53" ht="15" customHeight="1" x14ac:dyDescent="0.2">
      <c r="A6841" s="1"/>
      <c r="B6841" s="24"/>
      <c r="C6841" s="303"/>
      <c r="D6841" s="18"/>
      <c r="E6841" s="14"/>
      <c r="F6841" s="14"/>
      <c r="G6841" s="14"/>
      <c r="H6841" s="14"/>
      <c r="I6841" s="14"/>
      <c r="J6841" s="14"/>
      <c r="K6841" s="14"/>
      <c r="L6841" s="14"/>
      <c r="M6841" s="14"/>
      <c r="N6841" s="14"/>
      <c r="O6841" s="14"/>
      <c r="P6841" s="14"/>
      <c r="Q6841" s="14"/>
      <c r="R6841" s="4"/>
      <c r="S6841" s="4"/>
      <c r="T6841" s="4"/>
      <c r="U6841" s="4"/>
      <c r="V6841" s="4"/>
      <c r="W6841" s="4"/>
      <c r="X6841" s="4"/>
      <c r="Y6841" s="4"/>
      <c r="Z6841" s="4"/>
      <c r="AA6841" s="4"/>
      <c r="AB6841" s="8"/>
      <c r="AC6841" s="28"/>
      <c r="AD6841" s="8"/>
      <c r="AE6841" s="8"/>
      <c r="AF6841" s="8"/>
      <c r="AG6841" s="8"/>
      <c r="AH6841" s="8"/>
      <c r="AI6841" s="8"/>
      <c r="AJ6841" s="8"/>
      <c r="AK6841" s="8"/>
      <c r="AL6841" s="8"/>
      <c r="AM6841" s="8"/>
      <c r="AN6841" s="8"/>
      <c r="AO6841" s="8"/>
      <c r="AP6841" s="15"/>
      <c r="AQ6841" s="15"/>
      <c r="AR6841" s="15"/>
      <c r="AS6841" s="15"/>
      <c r="AT6841" s="15"/>
      <c r="AU6841" s="15"/>
      <c r="AV6841" s="15"/>
      <c r="AW6841" s="15"/>
      <c r="AX6841" s="15"/>
      <c r="AY6841" s="15"/>
      <c r="AZ6841" s="10"/>
      <c r="BA6841" s="10"/>
    </row>
    <row r="6842" spans="1:53" ht="15" customHeight="1" x14ac:dyDescent="0.2">
      <c r="A6842" s="22"/>
      <c r="B6842" s="29">
        <v>10</v>
      </c>
      <c r="C6842" s="303"/>
      <c r="D6842" s="18"/>
      <c r="E6842" s="14"/>
      <c r="F6842" s="14"/>
      <c r="G6842" s="14"/>
      <c r="H6842" s="14"/>
      <c r="I6842" s="14"/>
      <c r="J6842" s="14"/>
      <c r="K6842" s="14"/>
      <c r="L6842" s="14"/>
      <c r="M6842" s="14"/>
      <c r="N6842" s="14"/>
      <c r="O6842" s="14"/>
      <c r="P6842" s="14"/>
      <c r="Q6842" s="14"/>
      <c r="R6842" s="4"/>
      <c r="S6842" s="4"/>
      <c r="T6842" s="4"/>
      <c r="U6842" s="4"/>
      <c r="V6842" s="4"/>
      <c r="W6842" s="4"/>
      <c r="X6842" s="4"/>
      <c r="Y6842" s="4"/>
      <c r="Z6842" s="4"/>
      <c r="AA6842" s="4"/>
      <c r="AB6842" s="8"/>
      <c r="AC6842" s="8"/>
      <c r="AD6842" s="8"/>
      <c r="AE6842" s="8"/>
      <c r="AF6842" s="8"/>
      <c r="AG6842" s="8"/>
      <c r="AH6842" s="8"/>
      <c r="AI6842" s="8"/>
      <c r="AJ6842" s="8"/>
      <c r="AK6842" s="8"/>
      <c r="AL6842" s="8"/>
      <c r="AM6842" s="8"/>
      <c r="AN6842" s="8"/>
      <c r="AO6842" s="8"/>
      <c r="AP6842" s="15"/>
      <c r="AQ6842" s="15"/>
      <c r="AR6842" s="15"/>
      <c r="AS6842" s="15"/>
      <c r="AT6842" s="15"/>
      <c r="AU6842" s="15"/>
      <c r="AV6842" s="15"/>
      <c r="AW6842" s="15"/>
      <c r="AX6842" s="15"/>
      <c r="AY6842" s="15"/>
      <c r="AZ6842" s="10"/>
      <c r="BA6842" s="10"/>
    </row>
    <row r="6843" spans="1:53" ht="15" customHeight="1" x14ac:dyDescent="0.2">
      <c r="A6843" s="1"/>
      <c r="B6843" s="30">
        <v>11</v>
      </c>
      <c r="C6843" s="303"/>
      <c r="D6843" s="18"/>
      <c r="E6843" s="14"/>
      <c r="F6843" s="14"/>
      <c r="G6843" s="14"/>
      <c r="H6843" s="14"/>
      <c r="I6843" s="14"/>
      <c r="J6843" s="14"/>
      <c r="K6843" s="14"/>
      <c r="L6843" s="14"/>
      <c r="M6843" s="14"/>
      <c r="N6843" s="14"/>
      <c r="O6843" s="14"/>
      <c r="P6843" s="14"/>
      <c r="Q6843" s="14"/>
      <c r="R6843" s="4"/>
      <c r="S6843" s="4"/>
      <c r="T6843" s="4"/>
      <c r="U6843" s="4"/>
      <c r="V6843" s="4"/>
      <c r="W6843" s="4"/>
      <c r="X6843" s="4"/>
      <c r="Y6843" s="4"/>
      <c r="Z6843" s="4"/>
      <c r="AA6843" s="4"/>
      <c r="AB6843" s="8"/>
      <c r="AC6843" s="8"/>
      <c r="AD6843" s="8"/>
      <c r="AE6843" s="8"/>
      <c r="AF6843" s="8"/>
      <c r="AG6843" s="8"/>
      <c r="AH6843" s="8"/>
      <c r="AI6843" s="8"/>
      <c r="AJ6843" s="8"/>
      <c r="AK6843" s="8"/>
      <c r="AL6843" s="8"/>
      <c r="AM6843" s="8"/>
      <c r="AN6843" s="8"/>
      <c r="AO6843" s="8"/>
      <c r="AP6843" s="15"/>
      <c r="AQ6843" s="15"/>
      <c r="AR6843" s="15"/>
      <c r="AS6843" s="15"/>
      <c r="AT6843" s="15"/>
      <c r="AU6843" s="15"/>
      <c r="AV6843" s="15"/>
      <c r="AW6843" s="15"/>
      <c r="AX6843" s="15"/>
      <c r="AY6843" s="15"/>
      <c r="AZ6843" s="10"/>
      <c r="BA6843" s="10"/>
    </row>
    <row r="6844" spans="1:53" ht="15" customHeight="1" x14ac:dyDescent="0.2">
      <c r="A6844" s="1"/>
      <c r="B6844" s="31">
        <v>12</v>
      </c>
      <c r="C6844" s="303"/>
      <c r="D6844" s="18"/>
      <c r="E6844" s="14"/>
      <c r="F6844" s="14"/>
      <c r="G6844" s="14"/>
      <c r="H6844" s="14"/>
      <c r="I6844" s="14"/>
      <c r="J6844" s="14"/>
      <c r="K6844" s="14"/>
      <c r="L6844" s="14"/>
      <c r="M6844" s="14"/>
      <c r="N6844" s="14"/>
      <c r="O6844" s="14"/>
      <c r="P6844" s="14"/>
      <c r="Q6844" s="14"/>
      <c r="R6844" s="4"/>
      <c r="S6844" s="4"/>
      <c r="T6844" s="4"/>
      <c r="U6844" s="4"/>
      <c r="V6844" s="4"/>
      <c r="W6844" s="4"/>
      <c r="X6844" s="4"/>
      <c r="Y6844" s="4"/>
      <c r="Z6844" s="4"/>
      <c r="AA6844" s="4"/>
      <c r="AB6844" s="8"/>
      <c r="AC6844" s="8"/>
      <c r="AD6844" s="8"/>
      <c r="AE6844" s="8"/>
      <c r="AF6844" s="8"/>
      <c r="AG6844" s="8"/>
      <c r="AH6844" s="8"/>
      <c r="AI6844" s="8"/>
      <c r="AJ6844" s="8"/>
      <c r="AK6844" s="8"/>
      <c r="AL6844" s="8"/>
      <c r="AM6844" s="8"/>
      <c r="AN6844" s="8"/>
      <c r="AO6844" s="8"/>
      <c r="AP6844" s="15"/>
      <c r="AQ6844" s="15"/>
      <c r="AR6844" s="15"/>
      <c r="AS6844" s="15"/>
      <c r="AT6844" s="9"/>
      <c r="AU6844" s="15"/>
      <c r="AV6844" s="15"/>
      <c r="AW6844" s="15"/>
      <c r="AX6844" s="15"/>
      <c r="AY6844" s="15"/>
      <c r="AZ6844" s="10"/>
      <c r="BA6844" s="10"/>
    </row>
    <row r="6845" spans="1:53" ht="15" customHeight="1" x14ac:dyDescent="0.2">
      <c r="A6845" s="1"/>
      <c r="B6845" s="31">
        <v>13</v>
      </c>
      <c r="C6845" s="303"/>
      <c r="D6845" s="18"/>
      <c r="E6845" s="14"/>
      <c r="F6845" s="14"/>
      <c r="G6845" s="14"/>
      <c r="H6845" s="14"/>
      <c r="I6845" s="14"/>
      <c r="J6845" s="14"/>
      <c r="K6845" s="14"/>
      <c r="L6845" s="14"/>
      <c r="M6845" s="14"/>
      <c r="N6845" s="14"/>
      <c r="O6845" s="14"/>
      <c r="P6845" s="14"/>
      <c r="Q6845" s="14"/>
      <c r="R6845" s="4"/>
      <c r="S6845" s="4"/>
      <c r="T6845" s="4"/>
      <c r="U6845" s="4"/>
      <c r="V6845" s="4"/>
      <c r="W6845" s="4"/>
      <c r="X6845" s="4"/>
      <c r="Y6845" s="4"/>
      <c r="Z6845" s="4"/>
      <c r="AA6845" s="4"/>
      <c r="AB6845" s="8"/>
      <c r="AC6845" s="8"/>
      <c r="AD6845" s="8"/>
      <c r="AE6845" s="8"/>
      <c r="AF6845" s="8"/>
      <c r="AG6845" s="8"/>
      <c r="AH6845" s="8"/>
      <c r="AI6845" s="8"/>
      <c r="AJ6845" s="8"/>
      <c r="AK6845" s="8"/>
      <c r="AL6845" s="8"/>
      <c r="AM6845" s="8"/>
      <c r="AN6845" s="8"/>
      <c r="AO6845" s="8"/>
      <c r="AP6845" s="15"/>
      <c r="AQ6845" s="15"/>
      <c r="AR6845" s="15"/>
      <c r="AS6845" s="15"/>
      <c r="AT6845" s="15"/>
      <c r="AU6845" s="15"/>
      <c r="AV6845" s="15"/>
      <c r="AW6845" s="15"/>
      <c r="AX6845" s="15"/>
      <c r="AY6845" s="15"/>
      <c r="AZ6845" s="10"/>
      <c r="BA6845" s="10"/>
    </row>
    <row r="6846" spans="1:53" ht="15" customHeight="1" x14ac:dyDescent="0.2">
      <c r="A6846" s="1">
        <v>1850</v>
      </c>
      <c r="B6846" s="31">
        <v>14</v>
      </c>
      <c r="C6846" s="293" t="s">
        <v>62</v>
      </c>
      <c r="D6846" s="18"/>
      <c r="E6846" s="14"/>
      <c r="F6846" s="14"/>
      <c r="G6846" s="14"/>
      <c r="H6846" s="14"/>
      <c r="I6846" s="14"/>
      <c r="J6846" s="14"/>
      <c r="K6846" s="14"/>
      <c r="L6846" s="14"/>
      <c r="M6846" s="14"/>
      <c r="N6846" s="14"/>
      <c r="O6846" s="14"/>
      <c r="P6846" s="14"/>
      <c r="Q6846" s="14"/>
      <c r="R6846" s="4"/>
      <c r="S6846" s="4"/>
      <c r="T6846" s="4"/>
      <c r="U6846" s="4"/>
      <c r="V6846" s="4"/>
      <c r="W6846" s="4"/>
      <c r="X6846" s="4"/>
      <c r="Y6846" s="4"/>
      <c r="Z6846" s="4"/>
      <c r="AA6846" s="4"/>
      <c r="AB6846" s="8">
        <v>5</v>
      </c>
      <c r="AC6846" s="8"/>
      <c r="AD6846" s="8"/>
      <c r="AE6846" s="8"/>
      <c r="AF6846" s="8"/>
      <c r="AG6846" s="8">
        <v>1</v>
      </c>
      <c r="AH6846" s="8">
        <v>1</v>
      </c>
      <c r="AI6846" s="8"/>
      <c r="AJ6846" s="8"/>
      <c r="AK6846" s="8"/>
      <c r="AL6846" s="8"/>
      <c r="AM6846" s="8"/>
      <c r="AN6846" s="8"/>
      <c r="AO6846" s="8"/>
      <c r="AP6846" s="15"/>
      <c r="AQ6846" s="15"/>
      <c r="AR6846" s="15"/>
      <c r="AS6846" s="15"/>
      <c r="AT6846" s="15"/>
      <c r="AU6846" s="15"/>
      <c r="AV6846" s="15"/>
      <c r="AW6846" s="15"/>
      <c r="AX6846" s="15"/>
      <c r="AY6846" s="15"/>
      <c r="AZ6846" s="10"/>
      <c r="BA6846" s="10"/>
    </row>
    <row r="6847" spans="1:53" ht="15" customHeight="1" x14ac:dyDescent="0.2">
      <c r="A6847" s="1">
        <v>1850</v>
      </c>
      <c r="B6847" s="31">
        <v>15</v>
      </c>
      <c r="C6847" s="293" t="s">
        <v>63</v>
      </c>
      <c r="D6847" s="18"/>
      <c r="E6847" s="14"/>
      <c r="F6847" s="14"/>
      <c r="G6847" s="14"/>
      <c r="H6847" s="14"/>
      <c r="I6847" s="14"/>
      <c r="J6847" s="14"/>
      <c r="K6847" s="14">
        <v>2</v>
      </c>
      <c r="L6847" s="14"/>
      <c r="M6847" s="14"/>
      <c r="N6847" s="14"/>
      <c r="O6847" s="14"/>
      <c r="P6847" s="14"/>
      <c r="Q6847" s="14"/>
      <c r="R6847" s="4"/>
      <c r="S6847" s="4"/>
      <c r="T6847" s="4"/>
      <c r="U6847" s="4"/>
      <c r="V6847" s="4"/>
      <c r="W6847" s="4"/>
      <c r="X6847" s="4"/>
      <c r="Y6847" s="4"/>
      <c r="Z6847" s="4"/>
      <c r="AA6847" s="4"/>
      <c r="AB6847" s="8">
        <v>8</v>
      </c>
      <c r="AC6847" s="8"/>
      <c r="AD6847" s="8"/>
      <c r="AE6847" s="8"/>
      <c r="AF6847" s="8"/>
      <c r="AG6847" s="8"/>
      <c r="AH6847" s="8"/>
      <c r="AI6847" s="8"/>
      <c r="AJ6847" s="8"/>
      <c r="AK6847" s="8"/>
      <c r="AL6847" s="8"/>
      <c r="AM6847" s="8"/>
      <c r="AN6847" s="8"/>
      <c r="AO6847" s="8"/>
      <c r="AP6847" s="15"/>
      <c r="AQ6847" s="15"/>
      <c r="AR6847" s="15"/>
      <c r="AS6847" s="15"/>
      <c r="AT6847" s="15"/>
      <c r="AU6847" s="9"/>
      <c r="AV6847" s="15"/>
      <c r="AW6847" s="15"/>
      <c r="AX6847" s="15"/>
      <c r="AY6847" s="15"/>
      <c r="AZ6847" s="10"/>
      <c r="BA6847" s="10"/>
    </row>
    <row r="6848" spans="1:53" ht="15" customHeight="1" x14ac:dyDescent="0.2">
      <c r="A6848" s="1">
        <v>1850</v>
      </c>
      <c r="B6848" s="31">
        <v>16</v>
      </c>
      <c r="C6848" s="293" t="s">
        <v>64</v>
      </c>
      <c r="D6848" s="18"/>
      <c r="E6848" s="14"/>
      <c r="F6848" s="14"/>
      <c r="G6848" s="14"/>
      <c r="H6848" s="14">
        <v>4</v>
      </c>
      <c r="I6848" s="14"/>
      <c r="J6848" s="14"/>
      <c r="K6848" s="14">
        <v>1</v>
      </c>
      <c r="L6848" s="14"/>
      <c r="M6848" s="14"/>
      <c r="N6848" s="14"/>
      <c r="O6848" s="14"/>
      <c r="P6848" s="14"/>
      <c r="Q6848" s="14"/>
      <c r="R6848" s="4"/>
      <c r="S6848" s="4"/>
      <c r="T6848" s="4"/>
      <c r="U6848" s="4"/>
      <c r="V6848" s="4"/>
      <c r="W6848" s="4"/>
      <c r="X6848" s="4"/>
      <c r="Y6848" s="4"/>
      <c r="Z6848" s="4"/>
      <c r="AA6848" s="4"/>
      <c r="AB6848" s="8">
        <v>4</v>
      </c>
      <c r="AC6848" s="8"/>
      <c r="AD6848" s="8"/>
      <c r="AE6848" s="8"/>
      <c r="AF6848" s="8"/>
      <c r="AG6848" s="8">
        <v>1</v>
      </c>
      <c r="AH6848" s="8">
        <v>1</v>
      </c>
      <c r="AI6848" s="8"/>
      <c r="AJ6848" s="8"/>
      <c r="AK6848" s="8"/>
      <c r="AL6848" s="8"/>
      <c r="AM6848" s="8"/>
      <c r="AN6848" s="8"/>
      <c r="AO6848" s="8"/>
      <c r="AP6848" s="15"/>
      <c r="AQ6848" s="15"/>
      <c r="AR6848" s="15"/>
      <c r="AS6848" s="15"/>
      <c r="AT6848" s="15"/>
      <c r="AU6848" s="15"/>
      <c r="AV6848" s="15"/>
      <c r="AW6848" s="15"/>
      <c r="AX6848" s="15"/>
      <c r="AY6848" s="15"/>
      <c r="AZ6848" s="10"/>
      <c r="BA6848" s="10"/>
    </row>
    <row r="6849" spans="1:53" ht="15" customHeight="1" x14ac:dyDescent="0.2">
      <c r="A6849" s="1"/>
      <c r="B6849" s="31">
        <v>17</v>
      </c>
      <c r="C6849" s="293" t="s">
        <v>65</v>
      </c>
      <c r="D6849" s="18">
        <v>5</v>
      </c>
      <c r="E6849" s="14">
        <v>5</v>
      </c>
      <c r="F6849" s="14">
        <v>2</v>
      </c>
      <c r="G6849" s="14">
        <v>2</v>
      </c>
      <c r="H6849" s="14"/>
      <c r="I6849" s="14"/>
      <c r="J6849" s="14"/>
      <c r="K6849" s="14"/>
      <c r="L6849" s="14"/>
      <c r="M6849" s="14"/>
      <c r="N6849" s="14"/>
      <c r="O6849" s="14"/>
      <c r="P6849" s="14"/>
      <c r="Q6849" s="14"/>
      <c r="R6849" s="4"/>
      <c r="S6849" s="4"/>
      <c r="T6849" s="4"/>
      <c r="U6849" s="4"/>
      <c r="V6849" s="4"/>
      <c r="W6849" s="4"/>
      <c r="X6849" s="4"/>
      <c r="Y6849" s="4"/>
      <c r="Z6849" s="4"/>
      <c r="AA6849" s="4"/>
      <c r="AB6849" s="8"/>
      <c r="AC6849" s="8"/>
      <c r="AD6849" s="8"/>
      <c r="AE6849" s="8"/>
      <c r="AF6849" s="8"/>
      <c r="AG6849" s="8"/>
      <c r="AH6849" s="8"/>
      <c r="AI6849" s="8"/>
      <c r="AJ6849" s="8">
        <v>1</v>
      </c>
      <c r="AK6849" s="8">
        <v>2</v>
      </c>
      <c r="AL6849" s="8">
        <v>4</v>
      </c>
      <c r="AM6849" s="8"/>
      <c r="AN6849" s="8"/>
      <c r="AO6849" s="8">
        <v>2</v>
      </c>
      <c r="AP6849" s="15"/>
      <c r="AQ6849" s="15"/>
      <c r="AR6849" s="15"/>
      <c r="AS6849" s="15"/>
      <c r="AT6849" s="15"/>
      <c r="AU6849" s="15"/>
      <c r="AV6849" s="15"/>
      <c r="AW6849" s="15"/>
      <c r="AX6849" s="15"/>
      <c r="AY6849" s="15"/>
      <c r="AZ6849" s="10"/>
      <c r="BA6849" s="10"/>
    </row>
    <row r="6850" spans="1:53" ht="15" customHeight="1" x14ac:dyDescent="0.2">
      <c r="B6850" s="31">
        <v>18</v>
      </c>
      <c r="C6850" s="303"/>
      <c r="D6850" s="18"/>
      <c r="E6850" s="14"/>
      <c r="F6850" s="14"/>
      <c r="G6850" s="14"/>
      <c r="H6850" s="14"/>
      <c r="I6850" s="14"/>
      <c r="J6850" s="14"/>
      <c r="K6850" s="32"/>
      <c r="L6850" s="14"/>
      <c r="M6850" s="14"/>
      <c r="N6850" s="14"/>
      <c r="O6850" s="14"/>
      <c r="P6850" s="14"/>
      <c r="Q6850" s="14"/>
      <c r="R6850" s="4"/>
      <c r="S6850" s="4"/>
      <c r="T6850" s="4"/>
      <c r="U6850" s="4"/>
      <c r="V6850" s="4"/>
      <c r="W6850" s="4"/>
      <c r="X6850" s="4"/>
      <c r="Y6850" s="4"/>
      <c r="Z6850" s="4"/>
      <c r="AA6850" s="4"/>
      <c r="AB6850" s="8"/>
      <c r="AC6850" s="8"/>
      <c r="AD6850" s="8"/>
      <c r="AE6850" s="8"/>
      <c r="AF6850" s="8"/>
      <c r="AG6850" s="8"/>
      <c r="AH6850" s="8"/>
      <c r="AI6850" s="8"/>
      <c r="AJ6850" s="8"/>
      <c r="AK6850" s="8"/>
      <c r="AL6850" s="8"/>
      <c r="AM6850" s="8"/>
      <c r="AN6850" s="8"/>
      <c r="AO6850" s="8"/>
      <c r="AP6850" s="15"/>
      <c r="AQ6850" s="15"/>
      <c r="AR6850" s="15"/>
      <c r="AS6850" s="15"/>
      <c r="AT6850" s="15"/>
      <c r="AU6850" s="15"/>
      <c r="AV6850" s="15"/>
      <c r="AW6850" s="15"/>
      <c r="AX6850" s="15"/>
      <c r="AY6850" s="15"/>
      <c r="AZ6850" s="10"/>
      <c r="BA6850" s="10"/>
    </row>
    <row r="6851" spans="1:53" ht="15" customHeight="1" x14ac:dyDescent="0.2">
      <c r="A6851" s="329"/>
      <c r="B6851" s="31">
        <v>19</v>
      </c>
      <c r="C6851" s="303" t="s">
        <v>68</v>
      </c>
      <c r="D6851" s="18"/>
      <c r="E6851" s="14"/>
      <c r="F6851" s="14"/>
      <c r="G6851" s="14"/>
      <c r="H6851" s="14"/>
      <c r="I6851" s="14"/>
      <c r="J6851" s="14"/>
      <c r="K6851" s="14"/>
      <c r="L6851" s="14"/>
      <c r="M6851" s="14"/>
      <c r="N6851" s="14"/>
      <c r="O6851" s="14"/>
      <c r="P6851" s="14"/>
      <c r="Q6851" s="14"/>
      <c r="R6851" s="4"/>
      <c r="S6851" s="4"/>
      <c r="T6851" s="4"/>
      <c r="U6851" s="4"/>
      <c r="V6851" s="4"/>
      <c r="W6851" s="4"/>
      <c r="X6851" s="4"/>
      <c r="Y6851" s="4"/>
      <c r="Z6851" s="4"/>
      <c r="AA6851" s="4"/>
      <c r="AB6851" s="8"/>
      <c r="AC6851" s="8"/>
      <c r="AD6851" s="8"/>
      <c r="AE6851" s="8"/>
      <c r="AF6851" s="8"/>
      <c r="AG6851" s="8"/>
      <c r="AH6851" s="8"/>
      <c r="AI6851" s="34"/>
      <c r="AJ6851" s="8"/>
      <c r="AK6851" s="8"/>
      <c r="AL6851" s="8"/>
      <c r="AM6851" s="8"/>
      <c r="AN6851" s="8"/>
      <c r="AO6851" s="8"/>
      <c r="AP6851" s="15"/>
      <c r="AQ6851" s="15"/>
      <c r="AR6851" s="15"/>
      <c r="AS6851" s="15"/>
      <c r="AT6851" s="15"/>
      <c r="AU6851" s="15"/>
      <c r="AV6851" s="15"/>
      <c r="AW6851" s="15"/>
      <c r="AX6851" s="15"/>
      <c r="AY6851" s="15"/>
      <c r="AZ6851" s="10"/>
      <c r="BA6851" s="10"/>
    </row>
    <row r="6852" spans="1:53" ht="15" customHeight="1" x14ac:dyDescent="0.2">
      <c r="A6852" s="1"/>
      <c r="B6852" s="31">
        <v>20</v>
      </c>
      <c r="C6852" s="293" t="s">
        <v>69</v>
      </c>
      <c r="D6852" s="35"/>
      <c r="E6852" s="14"/>
      <c r="F6852" s="14"/>
      <c r="G6852" s="14"/>
      <c r="H6852" s="14"/>
      <c r="I6852" s="14"/>
      <c r="J6852" s="14"/>
      <c r="K6852" s="14"/>
      <c r="L6852" s="14"/>
      <c r="M6852" s="14"/>
      <c r="N6852" s="14"/>
      <c r="O6852" s="14"/>
      <c r="P6852" s="14"/>
      <c r="Q6852" s="14"/>
      <c r="R6852" s="4"/>
      <c r="S6852" s="4"/>
      <c r="T6852" s="4"/>
      <c r="U6852" s="4">
        <v>1</v>
      </c>
      <c r="V6852" s="4"/>
      <c r="W6852" s="4"/>
      <c r="X6852" s="4"/>
      <c r="Y6852" s="4"/>
      <c r="Z6852" s="4"/>
      <c r="AA6852" s="4"/>
      <c r="AB6852" s="8"/>
      <c r="AC6852" s="8"/>
      <c r="AD6852" s="8"/>
      <c r="AE6852" s="8"/>
      <c r="AF6852" s="8"/>
      <c r="AG6852" s="8"/>
      <c r="AH6852" s="8"/>
      <c r="AI6852" s="8"/>
      <c r="AJ6852" s="8"/>
      <c r="AK6852" s="8"/>
      <c r="AL6852" s="8"/>
      <c r="AM6852" s="8"/>
      <c r="AN6852" s="8"/>
      <c r="AO6852" s="8"/>
      <c r="AP6852" s="15"/>
      <c r="AQ6852" s="15"/>
      <c r="AR6852" s="15"/>
      <c r="AS6852" s="15"/>
      <c r="AT6852" s="15"/>
      <c r="AU6852" s="15"/>
      <c r="AV6852" s="15"/>
      <c r="AW6852" s="15"/>
      <c r="AX6852" s="15"/>
      <c r="AY6852" s="15"/>
      <c r="AZ6852" s="10"/>
      <c r="BA6852" s="10"/>
    </row>
    <row r="6853" spans="1:53" ht="15" customHeight="1" x14ac:dyDescent="0.2">
      <c r="A6853" s="1"/>
      <c r="B6853" s="31">
        <v>21</v>
      </c>
      <c r="C6853" s="293" t="s">
        <v>70</v>
      </c>
      <c r="D6853" s="18">
        <v>4</v>
      </c>
      <c r="E6853" s="14"/>
      <c r="F6853" s="14">
        <v>2</v>
      </c>
      <c r="G6853" s="14"/>
      <c r="H6853" s="14"/>
      <c r="I6853" s="14"/>
      <c r="J6853" s="14"/>
      <c r="K6853" s="14"/>
      <c r="L6853" s="14"/>
      <c r="M6853" s="14"/>
      <c r="N6853" s="14"/>
      <c r="O6853" s="14"/>
      <c r="P6853" s="14"/>
      <c r="Q6853" s="14"/>
      <c r="R6853" s="4"/>
      <c r="S6853" s="4"/>
      <c r="T6853" s="4"/>
      <c r="U6853" s="4"/>
      <c r="V6853" s="4"/>
      <c r="W6853" s="4"/>
      <c r="X6853" s="4"/>
      <c r="Y6853" s="4"/>
      <c r="Z6853" s="4"/>
      <c r="AA6853" s="4"/>
      <c r="AB6853" s="8"/>
      <c r="AC6853" s="8"/>
      <c r="AD6853" s="8"/>
      <c r="AE6853" s="8"/>
      <c r="AF6853" s="8"/>
      <c r="AG6853" s="8"/>
      <c r="AH6853" s="8"/>
      <c r="AI6853" s="8"/>
      <c r="AJ6853" s="8">
        <v>1</v>
      </c>
      <c r="AK6853" s="8"/>
      <c r="AL6853" s="8"/>
      <c r="AM6853" s="8"/>
      <c r="AN6853" s="8"/>
      <c r="AO6853" s="8"/>
      <c r="AP6853" s="15"/>
      <c r="AQ6853" s="15"/>
      <c r="AR6853" s="15"/>
      <c r="AS6853" s="15"/>
      <c r="AT6853" s="15"/>
      <c r="AU6853" s="15"/>
      <c r="AV6853" s="15"/>
      <c r="AW6853" s="15"/>
      <c r="AX6853" s="15"/>
      <c r="AY6853" s="15"/>
      <c r="AZ6853" s="10"/>
      <c r="BA6853" s="10"/>
    </row>
    <row r="6854" spans="1:53" ht="15" customHeight="1" x14ac:dyDescent="0.2">
      <c r="A6854" s="1"/>
      <c r="B6854" s="31">
        <v>22</v>
      </c>
      <c r="C6854" s="303"/>
      <c r="D6854" s="18"/>
      <c r="E6854" s="14"/>
      <c r="F6854" s="14"/>
      <c r="G6854" s="14"/>
      <c r="H6854" s="14"/>
      <c r="I6854" s="14"/>
      <c r="J6854" s="14"/>
      <c r="K6854" s="14"/>
      <c r="L6854" s="14"/>
      <c r="M6854" s="14"/>
      <c r="N6854" s="14"/>
      <c r="O6854" s="14"/>
      <c r="P6854" s="14"/>
      <c r="Q6854" s="14"/>
      <c r="R6854" s="4"/>
      <c r="S6854" s="4"/>
      <c r="T6854" s="4"/>
      <c r="U6854" s="4"/>
      <c r="V6854" s="4"/>
      <c r="W6854" s="4"/>
      <c r="X6854" s="4"/>
      <c r="Y6854" s="4"/>
      <c r="Z6854" s="4"/>
      <c r="AA6854" s="4"/>
      <c r="AB6854" s="8"/>
      <c r="AC6854" s="8"/>
      <c r="AD6854" s="8"/>
      <c r="AE6854" s="8"/>
      <c r="AF6854" s="8"/>
      <c r="AG6854" s="8"/>
      <c r="AH6854" s="8"/>
      <c r="AI6854" s="8"/>
      <c r="AJ6854" s="8"/>
      <c r="AK6854" s="8"/>
      <c r="AL6854" s="8"/>
      <c r="AM6854" s="8"/>
      <c r="AN6854" s="8"/>
      <c r="AO6854" s="8"/>
      <c r="AP6854" s="15"/>
      <c r="AQ6854" s="15"/>
      <c r="AR6854" s="15"/>
      <c r="AS6854" s="15"/>
      <c r="AT6854" s="15"/>
      <c r="AU6854" s="15"/>
      <c r="AV6854" s="15"/>
      <c r="AW6854" s="15"/>
      <c r="AX6854" s="15"/>
      <c r="AY6854" s="15"/>
      <c r="AZ6854" s="10"/>
      <c r="BA6854" s="10"/>
    </row>
    <row r="6855" spans="1:53" ht="15" customHeight="1" x14ac:dyDescent="0.2">
      <c r="A6855" s="1"/>
      <c r="B6855" s="31">
        <v>23</v>
      </c>
      <c r="C6855" s="293" t="s">
        <v>72</v>
      </c>
      <c r="D6855" s="18">
        <v>6</v>
      </c>
      <c r="E6855" s="14"/>
      <c r="F6855" s="14"/>
      <c r="G6855" s="14"/>
      <c r="H6855" s="14"/>
      <c r="I6855" s="14"/>
      <c r="J6855" s="14"/>
      <c r="K6855" s="14"/>
      <c r="L6855" s="14">
        <v>3</v>
      </c>
      <c r="M6855" s="36"/>
      <c r="N6855" s="14"/>
      <c r="O6855" s="14"/>
      <c r="P6855" s="14"/>
      <c r="Q6855" s="14"/>
      <c r="R6855" s="4"/>
      <c r="S6855" s="4"/>
      <c r="T6855" s="4"/>
      <c r="U6855" s="4"/>
      <c r="V6855" s="4"/>
      <c r="W6855" s="4"/>
      <c r="X6855" s="4"/>
      <c r="Y6855" s="4"/>
      <c r="Z6855" s="4"/>
      <c r="AA6855" s="4"/>
      <c r="AB6855" s="8"/>
      <c r="AC6855" s="8"/>
      <c r="AD6855" s="8"/>
      <c r="AE6855" s="8"/>
      <c r="AF6855" s="8"/>
      <c r="AG6855" s="8">
        <v>1</v>
      </c>
      <c r="AH6855" s="8"/>
      <c r="AI6855" s="8"/>
      <c r="AJ6855" s="8"/>
      <c r="AK6855" s="8"/>
      <c r="AL6855" s="8"/>
      <c r="AM6855" s="8"/>
      <c r="AN6855" s="8"/>
      <c r="AO6855" s="8"/>
      <c r="AP6855" s="15"/>
      <c r="AQ6855" s="15"/>
      <c r="AR6855" s="15"/>
      <c r="AS6855" s="15"/>
      <c r="AT6855" s="15"/>
      <c r="AU6855" s="15"/>
      <c r="AV6855" s="15"/>
      <c r="AW6855" s="15"/>
      <c r="AX6855" s="15"/>
      <c r="AY6855" s="15"/>
      <c r="AZ6855" s="10"/>
      <c r="BA6855" s="10"/>
    </row>
    <row r="6856" spans="1:53" ht="15" customHeight="1" x14ac:dyDescent="0.2">
      <c r="A6856" s="1"/>
      <c r="B6856" s="31">
        <v>24</v>
      </c>
      <c r="C6856" s="293" t="s">
        <v>73</v>
      </c>
      <c r="D6856" s="18"/>
      <c r="E6856" s="14"/>
      <c r="F6856" s="14"/>
      <c r="G6856" s="14"/>
      <c r="H6856" s="14"/>
      <c r="I6856" s="14"/>
      <c r="J6856" s="14"/>
      <c r="K6856" s="14"/>
      <c r="L6856" s="14"/>
      <c r="M6856" s="14"/>
      <c r="N6856" s="14"/>
      <c r="O6856" s="14"/>
      <c r="P6856" s="14"/>
      <c r="Q6856" s="14"/>
      <c r="R6856" s="4"/>
      <c r="S6856" s="4"/>
      <c r="T6856" s="4"/>
      <c r="U6856" s="4"/>
      <c r="V6856" s="4"/>
      <c r="W6856" s="4"/>
      <c r="X6856" s="4"/>
      <c r="Y6856" s="4"/>
      <c r="Z6856" s="4"/>
      <c r="AA6856" s="4"/>
      <c r="AB6856" s="8"/>
      <c r="AC6856" s="8"/>
      <c r="AD6856" s="8"/>
      <c r="AE6856" s="8"/>
      <c r="AF6856" s="8"/>
      <c r="AG6856" s="8">
        <v>1</v>
      </c>
      <c r="AH6856" s="8">
        <v>1</v>
      </c>
      <c r="AI6856" s="8"/>
      <c r="AJ6856" s="8"/>
      <c r="AK6856" s="8"/>
      <c r="AL6856" s="8">
        <v>3</v>
      </c>
      <c r="AM6856" s="8"/>
      <c r="AN6856" s="8"/>
      <c r="AO6856" s="8"/>
      <c r="AP6856" s="15"/>
      <c r="AQ6856" s="15"/>
      <c r="AR6856" s="15"/>
      <c r="AS6856" s="15"/>
      <c r="AT6856" s="15"/>
      <c r="AU6856" s="15"/>
      <c r="AV6856" s="15"/>
      <c r="AW6856" s="15"/>
      <c r="AX6856" s="15"/>
      <c r="AY6856" s="15"/>
      <c r="AZ6856" s="10"/>
      <c r="BA6856" s="10"/>
    </row>
    <row r="6857" spans="1:53" ht="15" customHeight="1" x14ac:dyDescent="0.2">
      <c r="A6857" s="1"/>
      <c r="B6857" s="31">
        <v>25</v>
      </c>
      <c r="C6857" s="303"/>
      <c r="D6857" s="18"/>
      <c r="E6857" s="14"/>
      <c r="F6857" s="14"/>
      <c r="G6857" s="14"/>
      <c r="H6857" s="14"/>
      <c r="I6857" s="14"/>
      <c r="J6857" s="14"/>
      <c r="K6857" s="14"/>
      <c r="L6857" s="14"/>
      <c r="M6857" s="14"/>
      <c r="N6857" s="14"/>
      <c r="O6857" s="14"/>
      <c r="P6857" s="14"/>
      <c r="Q6857" s="14"/>
      <c r="R6857" s="4"/>
      <c r="S6857" s="4"/>
      <c r="T6857" s="4"/>
      <c r="U6857" s="4"/>
      <c r="V6857" s="4"/>
      <c r="W6857" s="4"/>
      <c r="X6857" s="4"/>
      <c r="Y6857" s="4"/>
      <c r="Z6857" s="4"/>
      <c r="AA6857" s="4"/>
      <c r="AB6857" s="8"/>
      <c r="AC6857" s="8"/>
      <c r="AD6857" s="8"/>
      <c r="AE6857" s="8"/>
      <c r="AF6857" s="8"/>
      <c r="AG6857" s="8"/>
      <c r="AH6857" s="8"/>
      <c r="AI6857" s="8"/>
      <c r="AJ6857" s="8"/>
      <c r="AK6857" s="8"/>
      <c r="AL6857" s="8"/>
      <c r="AM6857" s="8"/>
      <c r="AN6857" s="8"/>
      <c r="AO6857" s="8"/>
      <c r="AP6857" s="15"/>
      <c r="AQ6857" s="15"/>
      <c r="AR6857" s="15"/>
      <c r="AS6857" s="15"/>
      <c r="AT6857" s="15"/>
      <c r="AU6857" s="15"/>
      <c r="AV6857" s="15"/>
      <c r="AW6857" s="15"/>
      <c r="AX6857" s="15"/>
      <c r="AY6857" s="15"/>
      <c r="AZ6857" s="10"/>
      <c r="BA6857" s="10"/>
    </row>
    <row r="6858" spans="1:53" ht="15" customHeight="1" x14ac:dyDescent="0.2">
      <c r="A6858" s="1"/>
      <c r="B6858" s="31">
        <v>26</v>
      </c>
      <c r="C6858" s="303" t="s">
        <v>75</v>
      </c>
      <c r="D6858" s="18"/>
      <c r="E6858" s="14"/>
      <c r="F6858" s="14"/>
      <c r="G6858" s="14"/>
      <c r="H6858" s="14"/>
      <c r="I6858" s="14"/>
      <c r="J6858" s="14"/>
      <c r="K6858" s="14"/>
      <c r="L6858" s="14"/>
      <c r="M6858" s="14"/>
      <c r="N6858" s="14"/>
      <c r="O6858" s="14"/>
      <c r="P6858" s="14"/>
      <c r="Q6858" s="14"/>
      <c r="R6858" s="4"/>
      <c r="S6858" s="4"/>
      <c r="T6858" s="4"/>
      <c r="U6858" s="4"/>
      <c r="V6858" s="4"/>
      <c r="W6858" s="4"/>
      <c r="X6858" s="4"/>
      <c r="Y6858" s="4"/>
      <c r="Z6858" s="4"/>
      <c r="AA6858" s="4"/>
      <c r="AB6858" s="8"/>
      <c r="AC6858" s="8"/>
      <c r="AD6858" s="8"/>
      <c r="AE6858" s="8"/>
      <c r="AF6858" s="8"/>
      <c r="AG6858" s="8"/>
      <c r="AH6858" s="8"/>
      <c r="AI6858" s="8"/>
      <c r="AJ6858" s="8"/>
      <c r="AK6858" s="8"/>
      <c r="AL6858" s="8"/>
      <c r="AM6858" s="8"/>
      <c r="AN6858" s="8"/>
      <c r="AO6858" s="8"/>
      <c r="AP6858" s="15"/>
      <c r="AQ6858" s="15"/>
      <c r="AR6858" s="15"/>
      <c r="AS6858" s="15"/>
      <c r="AT6858" s="15"/>
      <c r="AU6858" s="15"/>
      <c r="AV6858" s="15"/>
      <c r="AW6858" s="15"/>
      <c r="AX6858" s="15"/>
      <c r="AY6858" s="15"/>
      <c r="AZ6858" s="10"/>
      <c r="BA6858" s="10"/>
    </row>
    <row r="6859" spans="1:53" ht="15" customHeight="1" x14ac:dyDescent="0.2">
      <c r="A6859" s="1"/>
      <c r="B6859" s="31">
        <v>27</v>
      </c>
      <c r="C6859" s="303"/>
      <c r="D6859" s="18"/>
      <c r="E6859" s="14"/>
      <c r="F6859" s="14"/>
      <c r="G6859" s="14"/>
      <c r="H6859" s="14"/>
      <c r="I6859" s="14"/>
      <c r="J6859" s="14"/>
      <c r="K6859" s="14"/>
      <c r="L6859" s="14"/>
      <c r="M6859" s="14"/>
      <c r="N6859" s="14"/>
      <c r="O6859" s="14"/>
      <c r="P6859" s="14"/>
      <c r="Q6859" s="14"/>
      <c r="R6859" s="4"/>
      <c r="S6859" s="4"/>
      <c r="T6859" s="4"/>
      <c r="U6859" s="4"/>
      <c r="V6859" s="4"/>
      <c r="W6859" s="4"/>
      <c r="X6859" s="4"/>
      <c r="Y6859" s="4"/>
      <c r="Z6859" s="4"/>
      <c r="AA6859" s="4"/>
      <c r="AB6859" s="8"/>
      <c r="AC6859" s="8"/>
      <c r="AD6859" s="8"/>
      <c r="AE6859" s="8"/>
      <c r="AF6859" s="8"/>
      <c r="AG6859" s="8"/>
      <c r="AH6859" s="8"/>
      <c r="AI6859" s="8"/>
      <c r="AJ6859" s="8"/>
      <c r="AK6859" s="8"/>
      <c r="AL6859" s="8"/>
      <c r="AM6859" s="8"/>
      <c r="AN6859" s="8"/>
      <c r="AO6859" s="8"/>
      <c r="AP6859" s="15"/>
      <c r="AQ6859" s="15"/>
      <c r="AR6859" s="15"/>
      <c r="AS6859" s="15"/>
      <c r="AT6859" s="15"/>
      <c r="AU6859" s="15"/>
      <c r="AV6859" s="15"/>
      <c r="AW6859" s="15"/>
      <c r="AX6859" s="15"/>
      <c r="AY6859" s="15"/>
      <c r="AZ6859" s="10"/>
      <c r="BA6859" s="10"/>
    </row>
    <row r="6860" spans="1:53" ht="15" customHeight="1" x14ac:dyDescent="0.2">
      <c r="A6860" s="1"/>
      <c r="B6860" s="31">
        <v>28</v>
      </c>
      <c r="C6860" s="293" t="s">
        <v>77</v>
      </c>
      <c r="D6860" s="18">
        <v>5</v>
      </c>
      <c r="E6860" s="14">
        <v>5</v>
      </c>
      <c r="F6860" s="14"/>
      <c r="G6860" s="14"/>
      <c r="H6860" s="14"/>
      <c r="I6860" s="14"/>
      <c r="J6860" s="14"/>
      <c r="K6860" s="14"/>
      <c r="L6860" s="14"/>
      <c r="M6860" s="14"/>
      <c r="N6860" s="14"/>
      <c r="O6860" s="14"/>
      <c r="P6860" s="14"/>
      <c r="Q6860" s="14"/>
      <c r="R6860" s="4"/>
      <c r="S6860" s="4"/>
      <c r="T6860" s="4"/>
      <c r="U6860" s="4"/>
      <c r="V6860" s="4"/>
      <c r="W6860" s="4"/>
      <c r="X6860" s="4"/>
      <c r="Y6860" s="4"/>
      <c r="Z6860" s="4"/>
      <c r="AA6860" s="4"/>
      <c r="AB6860" s="8">
        <v>18</v>
      </c>
      <c r="AC6860" s="8"/>
      <c r="AD6860" s="8"/>
      <c r="AE6860" s="8"/>
      <c r="AF6860" s="8"/>
      <c r="AG6860" s="8"/>
      <c r="AH6860" s="8"/>
      <c r="AI6860" s="8"/>
      <c r="AJ6860" s="8"/>
      <c r="AK6860" s="8"/>
      <c r="AL6860" s="8"/>
      <c r="AM6860" s="8"/>
      <c r="AN6860" s="8"/>
      <c r="AO6860" s="8"/>
      <c r="AP6860" s="15"/>
      <c r="AQ6860" s="15"/>
      <c r="AR6860" s="15"/>
      <c r="AS6860" s="15"/>
      <c r="AT6860" s="15"/>
      <c r="AU6860" s="15"/>
      <c r="AV6860" s="15"/>
      <c r="AW6860" s="15"/>
      <c r="AX6860" s="15"/>
      <c r="AY6860" s="15"/>
      <c r="AZ6860" s="10"/>
      <c r="BA6860" s="10"/>
    </row>
    <row r="6861" spans="1:53" ht="15" customHeight="1" x14ac:dyDescent="0.2">
      <c r="A6861" s="1"/>
      <c r="B6861" s="31">
        <v>29</v>
      </c>
      <c r="C6861" s="293" t="s">
        <v>78</v>
      </c>
      <c r="D6861" s="18"/>
      <c r="E6861" s="14"/>
      <c r="F6861" s="14"/>
      <c r="G6861" s="14"/>
      <c r="H6861" s="14"/>
      <c r="I6861" s="14"/>
      <c r="J6861" s="14"/>
      <c r="K6861" s="14">
        <v>2</v>
      </c>
      <c r="L6861" s="14"/>
      <c r="M6861" s="14"/>
      <c r="N6861" s="14"/>
      <c r="O6861" s="14"/>
      <c r="P6861" s="14"/>
      <c r="Q6861" s="14"/>
      <c r="R6861" s="4"/>
      <c r="S6861" s="4"/>
      <c r="T6861" s="4"/>
      <c r="U6861" s="4"/>
      <c r="V6861" s="4"/>
      <c r="W6861" s="4"/>
      <c r="X6861" s="4"/>
      <c r="Y6861" s="4"/>
      <c r="Z6861" s="4"/>
      <c r="AA6861" s="4"/>
      <c r="AB6861" s="8"/>
      <c r="AC6861" s="8"/>
      <c r="AD6861" s="8"/>
      <c r="AE6861" s="8"/>
      <c r="AF6861" s="8"/>
      <c r="AG6861" s="8"/>
      <c r="AH6861" s="8"/>
      <c r="AI6861" s="8"/>
      <c r="AJ6861" s="8"/>
      <c r="AK6861" s="8"/>
      <c r="AL6861" s="8"/>
      <c r="AM6861" s="8"/>
      <c r="AN6861" s="8"/>
      <c r="AO6861" s="8"/>
      <c r="AP6861" s="15"/>
      <c r="AQ6861" s="15"/>
      <c r="AR6861" s="15"/>
      <c r="AS6861" s="15"/>
      <c r="AT6861" s="15"/>
      <c r="AU6861" s="15"/>
      <c r="AV6861" s="15"/>
      <c r="AW6861" s="15"/>
      <c r="AX6861" s="15"/>
      <c r="AY6861" s="15"/>
      <c r="AZ6861" s="10"/>
      <c r="BA6861" s="10"/>
    </row>
    <row r="6862" spans="1:53" ht="15" customHeight="1" x14ac:dyDescent="0.2">
      <c r="A6862" s="1"/>
      <c r="B6862" s="37"/>
      <c r="C6862" s="303"/>
      <c r="D6862" s="18"/>
      <c r="E6862" s="14"/>
      <c r="F6862" s="14"/>
      <c r="G6862" s="14"/>
      <c r="H6862" s="14"/>
      <c r="I6862" s="14"/>
      <c r="J6862" s="14"/>
      <c r="K6862" s="14"/>
      <c r="L6862" s="14"/>
      <c r="M6862" s="14"/>
      <c r="N6862" s="14"/>
      <c r="O6862" s="14"/>
      <c r="P6862" s="14"/>
      <c r="Q6862" s="14"/>
      <c r="R6862" s="4"/>
      <c r="S6862" s="4"/>
      <c r="T6862" s="4"/>
      <c r="U6862" s="4"/>
      <c r="V6862" s="4"/>
      <c r="W6862" s="4"/>
      <c r="X6862" s="4"/>
      <c r="Y6862" s="4"/>
      <c r="Z6862" s="4"/>
      <c r="AA6862" s="4"/>
      <c r="AB6862" s="8"/>
      <c r="AC6862" s="8"/>
      <c r="AD6862" s="8"/>
      <c r="AE6862" s="8"/>
      <c r="AF6862" s="8"/>
      <c r="AG6862" s="8"/>
      <c r="AH6862" s="8"/>
      <c r="AI6862" s="8"/>
      <c r="AJ6862" s="8"/>
      <c r="AK6862" s="8"/>
      <c r="AL6862" s="8"/>
      <c r="AM6862" s="8"/>
      <c r="AN6862" s="8"/>
      <c r="AO6862" s="8"/>
      <c r="AP6862" s="15"/>
      <c r="AQ6862" s="15"/>
      <c r="AR6862" s="15"/>
      <c r="AS6862" s="15"/>
      <c r="AT6862" s="15"/>
      <c r="AU6862" s="15"/>
      <c r="AV6862" s="15"/>
      <c r="AW6862" s="15"/>
      <c r="AX6862" s="15"/>
      <c r="AY6862" s="15"/>
      <c r="AZ6862" s="10"/>
      <c r="BA6862" s="10"/>
    </row>
    <row r="6863" spans="1:53" ht="15" customHeight="1" x14ac:dyDescent="0.2">
      <c r="A6863" s="1"/>
      <c r="B6863" s="38"/>
      <c r="C6863" s="303"/>
      <c r="D6863" s="18"/>
      <c r="E6863" s="14"/>
      <c r="F6863" s="14"/>
      <c r="G6863" s="14"/>
      <c r="H6863" s="14"/>
      <c r="I6863" s="14"/>
      <c r="J6863" s="14"/>
      <c r="K6863" s="14"/>
      <c r="L6863" s="14"/>
      <c r="M6863" s="14"/>
      <c r="N6863" s="14"/>
      <c r="O6863" s="14"/>
      <c r="P6863" s="14"/>
      <c r="Q6863" s="14"/>
      <c r="R6863" s="4"/>
      <c r="S6863" s="4"/>
      <c r="T6863" s="4"/>
      <c r="U6863" s="4"/>
      <c r="V6863" s="4"/>
      <c r="W6863" s="4"/>
      <c r="X6863" s="4"/>
      <c r="Y6863" s="4"/>
      <c r="Z6863" s="4"/>
      <c r="AA6863" s="4"/>
      <c r="AB6863" s="8"/>
      <c r="AC6863" s="8"/>
      <c r="AD6863" s="8"/>
      <c r="AE6863" s="8"/>
      <c r="AF6863" s="8"/>
      <c r="AG6863" s="8"/>
      <c r="AH6863" s="8"/>
      <c r="AI6863" s="8"/>
      <c r="AJ6863" s="8"/>
      <c r="AK6863" s="8"/>
      <c r="AL6863" s="8"/>
      <c r="AM6863" s="8"/>
      <c r="AN6863" s="8"/>
      <c r="AO6863" s="8"/>
      <c r="AP6863" s="15"/>
      <c r="AQ6863" s="15"/>
      <c r="AR6863" s="15"/>
      <c r="AS6863" s="15"/>
      <c r="AT6863" s="15"/>
      <c r="AU6863" s="15"/>
      <c r="AV6863" s="15"/>
      <c r="AW6863" s="15"/>
      <c r="AX6863" s="15"/>
      <c r="AY6863" s="15"/>
      <c r="AZ6863" s="10"/>
      <c r="BA6863" s="10"/>
    </row>
    <row r="6864" spans="1:53" ht="15" customHeight="1" x14ac:dyDescent="0.2">
      <c r="A6864" s="1"/>
      <c r="B6864" s="39">
        <v>30</v>
      </c>
      <c r="C6864" s="303" t="s">
        <v>80</v>
      </c>
      <c r="D6864" s="18"/>
      <c r="E6864" s="14"/>
      <c r="F6864" s="14"/>
      <c r="G6864" s="14"/>
      <c r="H6864" s="14"/>
      <c r="I6864" s="14"/>
      <c r="J6864" s="14"/>
      <c r="K6864" s="14"/>
      <c r="L6864" s="14"/>
      <c r="M6864" s="14"/>
      <c r="N6864" s="14"/>
      <c r="O6864" s="14"/>
      <c r="P6864" s="14"/>
      <c r="Q6864" s="14"/>
      <c r="R6864" s="4"/>
      <c r="S6864" s="4"/>
      <c r="T6864" s="4"/>
      <c r="U6864" s="4"/>
      <c r="V6864" s="4"/>
      <c r="W6864" s="4"/>
      <c r="X6864" s="4"/>
      <c r="Y6864" s="5"/>
      <c r="Z6864" s="5"/>
      <c r="AA6864" s="5"/>
      <c r="AB6864" s="8"/>
      <c r="AC6864" s="8"/>
      <c r="AD6864" s="8"/>
      <c r="AE6864" s="8"/>
      <c r="AF6864" s="8"/>
      <c r="AG6864" s="8"/>
      <c r="AH6864" s="8"/>
      <c r="AI6864" s="8"/>
      <c r="AJ6864" s="8"/>
      <c r="AK6864" s="8"/>
      <c r="AL6864" s="8"/>
      <c r="AM6864" s="8"/>
      <c r="AN6864" s="8"/>
      <c r="AO6864" s="8"/>
      <c r="AP6864" s="15"/>
      <c r="AQ6864" s="15"/>
      <c r="AR6864" s="15"/>
      <c r="AS6864" s="15"/>
      <c r="AT6864" s="15"/>
      <c r="AU6864" s="15"/>
      <c r="AV6864" s="15"/>
      <c r="AW6864" s="15"/>
      <c r="AX6864" s="15"/>
      <c r="AY6864" s="15"/>
      <c r="AZ6864" s="10"/>
      <c r="BA6864" s="10"/>
    </row>
    <row r="6865" spans="1:53" ht="15" customHeight="1" x14ac:dyDescent="0.2">
      <c r="A6865" s="1"/>
      <c r="B6865" s="39">
        <v>31</v>
      </c>
      <c r="C6865" s="303" t="s">
        <v>81</v>
      </c>
      <c r="D6865" s="18"/>
      <c r="E6865" s="14"/>
      <c r="F6865" s="14"/>
      <c r="G6865" s="14"/>
      <c r="H6865" s="14"/>
      <c r="I6865" s="14"/>
      <c r="J6865" s="14"/>
      <c r="K6865" s="14"/>
      <c r="L6865" s="14"/>
      <c r="M6865" s="14"/>
      <c r="N6865" s="14"/>
      <c r="O6865" s="14"/>
      <c r="P6865" s="14"/>
      <c r="Q6865" s="14"/>
      <c r="R6865" s="4"/>
      <c r="S6865" s="4"/>
      <c r="T6865" s="4"/>
      <c r="U6865" s="4"/>
      <c r="V6865" s="4"/>
      <c r="W6865" s="4"/>
      <c r="X6865" s="4"/>
      <c r="Y6865" s="4"/>
      <c r="Z6865" s="4"/>
      <c r="AA6865" s="4"/>
      <c r="AB6865" s="8"/>
      <c r="AC6865" s="8"/>
      <c r="AD6865" s="8"/>
      <c r="AE6865" s="8"/>
      <c r="AF6865" s="8"/>
      <c r="AG6865" s="8"/>
      <c r="AH6865" s="8"/>
      <c r="AI6865" s="8"/>
      <c r="AJ6865" s="8"/>
      <c r="AK6865" s="8"/>
      <c r="AL6865" s="8"/>
      <c r="AM6865" s="8"/>
      <c r="AN6865" s="8"/>
      <c r="AO6865" s="8"/>
      <c r="AP6865" s="15"/>
      <c r="AQ6865" s="15"/>
      <c r="AR6865" s="15"/>
      <c r="AS6865" s="15"/>
      <c r="AT6865" s="15"/>
      <c r="AU6865" s="15"/>
      <c r="AV6865" s="15"/>
      <c r="AW6865" s="15"/>
      <c r="AX6865" s="15"/>
      <c r="AY6865" s="15"/>
      <c r="AZ6865" s="10"/>
      <c r="BA6865" s="10"/>
    </row>
    <row r="6866" spans="1:53" ht="15" customHeight="1" x14ac:dyDescent="0.2">
      <c r="A6866" s="1"/>
      <c r="B6866" s="39">
        <v>32</v>
      </c>
      <c r="C6866" s="303" t="s">
        <v>82</v>
      </c>
      <c r="D6866" s="18"/>
      <c r="E6866" s="14"/>
      <c r="F6866" s="14"/>
      <c r="G6866" s="14"/>
      <c r="H6866" s="14"/>
      <c r="I6866" s="14"/>
      <c r="J6866" s="14"/>
      <c r="K6866" s="14"/>
      <c r="L6866" s="14"/>
      <c r="M6866" s="14"/>
      <c r="N6866" s="14"/>
      <c r="O6866" s="14"/>
      <c r="P6866" s="14"/>
      <c r="Q6866" s="14"/>
      <c r="R6866" s="4"/>
      <c r="S6866" s="4"/>
      <c r="T6866" s="4"/>
      <c r="U6866" s="4"/>
      <c r="V6866" s="4"/>
      <c r="W6866" s="4"/>
      <c r="X6866" s="4"/>
      <c r="Y6866" s="4"/>
      <c r="Z6866" s="4"/>
      <c r="AA6866" s="4"/>
      <c r="AB6866" s="8"/>
      <c r="AC6866" s="8"/>
      <c r="AD6866" s="8"/>
      <c r="AE6866" s="8"/>
      <c r="AF6866" s="8"/>
      <c r="AG6866" s="8"/>
      <c r="AH6866" s="8"/>
      <c r="AI6866" s="8"/>
      <c r="AJ6866" s="8"/>
      <c r="AK6866" s="8"/>
      <c r="AL6866" s="8"/>
      <c r="AM6866" s="8"/>
      <c r="AN6866" s="8"/>
      <c r="AO6866" s="8"/>
      <c r="AP6866" s="15"/>
      <c r="AQ6866" s="15"/>
      <c r="AR6866" s="15"/>
      <c r="AS6866" s="15"/>
      <c r="AT6866" s="15"/>
      <c r="AU6866" s="15"/>
      <c r="AV6866" s="15"/>
      <c r="AW6866" s="15"/>
      <c r="AX6866" s="15"/>
      <c r="AY6866" s="15"/>
      <c r="AZ6866" s="10"/>
      <c r="BA6866" s="10"/>
    </row>
    <row r="6867" spans="1:53" ht="15" customHeight="1" x14ac:dyDescent="0.2">
      <c r="A6867" s="1"/>
      <c r="B6867" s="22"/>
      <c r="C6867" s="303"/>
      <c r="D6867" s="18"/>
      <c r="E6867" s="14"/>
      <c r="F6867" s="14"/>
      <c r="G6867" s="14"/>
      <c r="H6867" s="14"/>
      <c r="I6867" s="14"/>
      <c r="J6867" s="14"/>
      <c r="K6867" s="14"/>
      <c r="L6867" s="14"/>
      <c r="M6867" s="14"/>
      <c r="N6867" s="14"/>
      <c r="O6867" s="14"/>
      <c r="P6867" s="14"/>
      <c r="Q6867" s="14"/>
      <c r="R6867" s="4"/>
      <c r="S6867" s="4"/>
      <c r="T6867" s="4"/>
      <c r="U6867" s="4"/>
      <c r="V6867" s="4"/>
      <c r="W6867" s="4"/>
      <c r="X6867" s="4"/>
      <c r="Y6867" s="4"/>
      <c r="Z6867" s="4"/>
      <c r="AA6867" s="4"/>
      <c r="AB6867" s="8"/>
      <c r="AC6867" s="8"/>
      <c r="AD6867" s="8"/>
      <c r="AE6867" s="8"/>
      <c r="AF6867" s="8"/>
      <c r="AG6867" s="8"/>
      <c r="AH6867" s="8"/>
      <c r="AI6867" s="8"/>
      <c r="AJ6867" s="8"/>
      <c r="AK6867" s="8"/>
      <c r="AL6867" s="8"/>
      <c r="AM6867" s="8"/>
      <c r="AN6867" s="8"/>
      <c r="AO6867" s="8"/>
      <c r="AP6867" s="15"/>
      <c r="AQ6867" s="15"/>
      <c r="AR6867" s="15"/>
      <c r="AS6867" s="15"/>
      <c r="AT6867" s="15"/>
      <c r="AU6867" s="15"/>
      <c r="AV6867" s="15"/>
      <c r="AW6867" s="15"/>
      <c r="AX6867" s="15"/>
      <c r="AY6867" s="15"/>
      <c r="AZ6867" s="10"/>
      <c r="BA6867" s="10"/>
    </row>
    <row r="6868" spans="1:53" ht="15" customHeight="1" x14ac:dyDescent="0.2">
      <c r="A6868" s="1"/>
      <c r="B6868" s="40">
        <v>33</v>
      </c>
      <c r="C6868" s="303" t="s">
        <v>83</v>
      </c>
      <c r="D6868" s="18">
        <v>2</v>
      </c>
      <c r="E6868" s="14">
        <v>2</v>
      </c>
      <c r="F6868" s="14">
        <v>1</v>
      </c>
      <c r="G6868" s="14"/>
      <c r="H6868" s="14"/>
      <c r="I6868" s="14"/>
      <c r="J6868" s="14"/>
      <c r="K6868" s="14"/>
      <c r="L6868" s="14"/>
      <c r="M6868" s="14"/>
      <c r="N6868" s="14"/>
      <c r="O6868" s="14"/>
      <c r="P6868" s="14"/>
      <c r="Q6868" s="14"/>
      <c r="R6868" s="4"/>
      <c r="S6868" s="4"/>
      <c r="T6868" s="4"/>
      <c r="U6868" s="4"/>
      <c r="V6868" s="4"/>
      <c r="W6868" s="4"/>
      <c r="X6868" s="4"/>
      <c r="Y6868" s="4"/>
      <c r="Z6868" s="4"/>
      <c r="AA6868" s="4"/>
      <c r="AB6868" s="8"/>
      <c r="AC6868" s="8"/>
      <c r="AD6868" s="8"/>
      <c r="AE6868" s="8"/>
      <c r="AF6868" s="8"/>
      <c r="AG6868" s="8"/>
      <c r="AH6868" s="8"/>
      <c r="AI6868" s="8"/>
      <c r="AJ6868" s="8"/>
      <c r="AK6868" s="8"/>
      <c r="AL6868" s="8"/>
      <c r="AM6868" s="8"/>
      <c r="AN6868" s="8"/>
      <c r="AO6868" s="8"/>
      <c r="AP6868" s="15"/>
      <c r="AQ6868" s="15"/>
      <c r="AR6868" s="15"/>
      <c r="AS6868" s="15"/>
      <c r="AT6868" s="15"/>
      <c r="AU6868" s="15"/>
      <c r="AV6868" s="15"/>
      <c r="AW6868" s="15"/>
      <c r="AX6868" s="15"/>
      <c r="AY6868" s="15"/>
      <c r="AZ6868" s="10"/>
      <c r="BA6868" s="10"/>
    </row>
    <row r="6869" spans="1:53" ht="15" customHeight="1" x14ac:dyDescent="0.2">
      <c r="A6869" s="1"/>
      <c r="B6869" s="40">
        <v>38</v>
      </c>
      <c r="C6869" s="303" t="s">
        <v>84</v>
      </c>
      <c r="D6869" s="18"/>
      <c r="E6869" s="14"/>
      <c r="F6869" s="14"/>
      <c r="G6869" s="14"/>
      <c r="H6869" s="14"/>
      <c r="I6869" s="14"/>
      <c r="J6869" s="14"/>
      <c r="K6869" s="14"/>
      <c r="L6869" s="14"/>
      <c r="M6869" s="14"/>
      <c r="N6869" s="14"/>
      <c r="O6869" s="14"/>
      <c r="P6869" s="14"/>
      <c r="Q6869" s="14"/>
      <c r="R6869" s="4"/>
      <c r="S6869" s="4"/>
      <c r="T6869" s="4"/>
      <c r="U6869" s="4"/>
      <c r="V6869" s="4"/>
      <c r="W6869" s="4"/>
      <c r="X6869" s="4"/>
      <c r="Y6869" s="4"/>
      <c r="Z6869" s="4"/>
      <c r="AA6869" s="4"/>
      <c r="AB6869" s="8"/>
      <c r="AC6869" s="8"/>
      <c r="AD6869" s="8"/>
      <c r="AE6869" s="8"/>
      <c r="AF6869" s="8"/>
      <c r="AG6869" s="8"/>
      <c r="AH6869" s="8"/>
      <c r="AI6869" s="8"/>
      <c r="AJ6869" s="8"/>
      <c r="AK6869" s="8"/>
      <c r="AL6869" s="8"/>
      <c r="AM6869" s="8"/>
      <c r="AN6869" s="8"/>
      <c r="AO6869" s="8"/>
      <c r="AP6869" s="15"/>
      <c r="AQ6869" s="15"/>
      <c r="AR6869" s="15"/>
      <c r="AS6869" s="15"/>
      <c r="AT6869" s="15"/>
      <c r="AU6869" s="15"/>
      <c r="AV6869" s="15"/>
      <c r="AW6869" s="15"/>
      <c r="AX6869" s="15"/>
      <c r="AY6869" s="15"/>
      <c r="AZ6869" s="10"/>
      <c r="BA6869" s="10"/>
    </row>
    <row r="6870" spans="1:53" ht="15" customHeight="1" x14ac:dyDescent="0.2">
      <c r="A6870" s="1"/>
      <c r="B6870" s="40">
        <v>34</v>
      </c>
      <c r="C6870" s="293" t="s">
        <v>85</v>
      </c>
      <c r="D6870" s="18"/>
      <c r="E6870" s="14">
        <v>3</v>
      </c>
      <c r="F6870" s="14"/>
      <c r="G6870" s="14"/>
      <c r="H6870" s="14"/>
      <c r="I6870" s="14"/>
      <c r="J6870" s="14"/>
      <c r="K6870" s="14"/>
      <c r="L6870" s="14"/>
      <c r="M6870" s="14"/>
      <c r="N6870" s="14"/>
      <c r="O6870" s="14"/>
      <c r="P6870" s="14"/>
      <c r="Q6870" s="14"/>
      <c r="R6870" s="4"/>
      <c r="S6870" s="4"/>
      <c r="T6870" s="4"/>
      <c r="U6870" s="4"/>
      <c r="V6870" s="4"/>
      <c r="W6870" s="4"/>
      <c r="X6870" s="4"/>
      <c r="Y6870" s="4"/>
      <c r="Z6870" s="4"/>
      <c r="AA6870" s="4"/>
      <c r="AB6870" s="8"/>
      <c r="AC6870" s="8"/>
      <c r="AD6870" s="8"/>
      <c r="AE6870" s="8"/>
      <c r="AF6870" s="8"/>
      <c r="AG6870" s="8"/>
      <c r="AH6870" s="8"/>
      <c r="AI6870" s="8"/>
      <c r="AJ6870" s="8"/>
      <c r="AK6870" s="8"/>
      <c r="AL6870" s="8"/>
      <c r="AM6870" s="8"/>
      <c r="AN6870" s="8"/>
      <c r="AO6870" s="8"/>
      <c r="AP6870" s="15"/>
      <c r="AQ6870" s="15"/>
      <c r="AR6870" s="15"/>
      <c r="AS6870" s="15"/>
      <c r="AT6870" s="15"/>
      <c r="AU6870" s="15"/>
      <c r="AV6870" s="15"/>
      <c r="AW6870" s="15"/>
      <c r="AX6870" s="15"/>
      <c r="AY6870" s="15"/>
      <c r="AZ6870" s="10"/>
      <c r="BA6870" s="10"/>
    </row>
    <row r="6871" spans="1:53" ht="15" customHeight="1" x14ac:dyDescent="0.2">
      <c r="A6871" s="1"/>
      <c r="B6871" s="22"/>
      <c r="C6871" s="303"/>
      <c r="D6871" s="18"/>
      <c r="E6871" s="14"/>
      <c r="F6871" s="14"/>
      <c r="G6871" s="14"/>
      <c r="H6871" s="14"/>
      <c r="I6871" s="14"/>
      <c r="J6871" s="14"/>
      <c r="K6871" s="14"/>
      <c r="L6871" s="14"/>
      <c r="M6871" s="14"/>
      <c r="N6871" s="14"/>
      <c r="O6871" s="14"/>
      <c r="P6871" s="14"/>
      <c r="Q6871" s="14"/>
      <c r="R6871" s="4"/>
      <c r="S6871" s="4"/>
      <c r="T6871" s="4"/>
      <c r="U6871" s="4"/>
      <c r="V6871" s="4"/>
      <c r="W6871" s="4"/>
      <c r="X6871" s="4"/>
      <c r="Y6871" s="4"/>
      <c r="Z6871" s="4"/>
      <c r="AA6871" s="4"/>
      <c r="AB6871" s="8"/>
      <c r="AC6871" s="8"/>
      <c r="AD6871" s="8"/>
      <c r="AE6871" s="8"/>
      <c r="AF6871" s="8"/>
      <c r="AG6871" s="8"/>
      <c r="AH6871" s="8"/>
      <c r="AI6871" s="8"/>
      <c r="AJ6871" s="8"/>
      <c r="AK6871" s="8"/>
      <c r="AL6871" s="8"/>
      <c r="AM6871" s="8"/>
      <c r="AN6871" s="8"/>
      <c r="AO6871" s="8"/>
      <c r="AP6871" s="15"/>
      <c r="AQ6871" s="15"/>
      <c r="AR6871" s="15"/>
      <c r="AS6871" s="15"/>
      <c r="AT6871" s="15"/>
      <c r="AU6871" s="15"/>
      <c r="AV6871" s="15"/>
      <c r="AW6871" s="15"/>
      <c r="AX6871" s="15"/>
      <c r="AY6871" s="15"/>
      <c r="AZ6871" s="10"/>
      <c r="BA6871" s="10"/>
    </row>
    <row r="6872" spans="1:53" ht="15" customHeight="1" x14ac:dyDescent="0.2">
      <c r="A6872" s="1"/>
      <c r="B6872" s="22"/>
      <c r="C6872" s="303"/>
      <c r="D6872" s="18"/>
      <c r="E6872" s="14"/>
      <c r="F6872" s="14"/>
      <c r="G6872" s="14"/>
      <c r="H6872" s="14"/>
      <c r="I6872" s="14"/>
      <c r="J6872" s="14"/>
      <c r="K6872" s="14"/>
      <c r="L6872" s="14"/>
      <c r="M6872" s="14"/>
      <c r="N6872" s="14"/>
      <c r="O6872" s="14"/>
      <c r="P6872" s="14"/>
      <c r="Q6872" s="14"/>
      <c r="R6872" s="4"/>
      <c r="S6872" s="4"/>
      <c r="T6872" s="4"/>
      <c r="U6872" s="4"/>
      <c r="V6872" s="4"/>
      <c r="W6872" s="4"/>
      <c r="X6872" s="4"/>
      <c r="Y6872" s="4"/>
      <c r="Z6872" s="4"/>
      <c r="AA6872" s="4"/>
      <c r="AB6872" s="8"/>
      <c r="AC6872" s="8"/>
      <c r="AD6872" s="8"/>
      <c r="AE6872" s="8"/>
      <c r="AF6872" s="8"/>
      <c r="AG6872" s="8"/>
      <c r="AH6872" s="8"/>
      <c r="AI6872" s="8"/>
      <c r="AJ6872" s="8"/>
      <c r="AK6872" s="8"/>
      <c r="AL6872" s="8"/>
      <c r="AM6872" s="8"/>
      <c r="AN6872" s="8"/>
      <c r="AO6872" s="8"/>
      <c r="AP6872" s="15"/>
      <c r="AQ6872" s="15"/>
      <c r="AR6872" s="15"/>
      <c r="AS6872" s="15"/>
      <c r="AT6872" s="15"/>
      <c r="AU6872" s="15"/>
      <c r="AV6872" s="15"/>
      <c r="AW6872" s="15"/>
      <c r="AX6872" s="15"/>
      <c r="AY6872" s="15"/>
      <c r="AZ6872" s="10"/>
      <c r="BA6872" s="10"/>
    </row>
    <row r="6873" spans="1:53" ht="15" customHeight="1" x14ac:dyDescent="0.2">
      <c r="A6873" s="1"/>
      <c r="B6873" s="22"/>
      <c r="C6873" s="303"/>
      <c r="D6873" s="18"/>
      <c r="E6873" s="14"/>
      <c r="F6873" s="14"/>
      <c r="G6873" s="14"/>
      <c r="H6873" s="14"/>
      <c r="I6873" s="14"/>
      <c r="J6873" s="14"/>
      <c r="K6873" s="14"/>
      <c r="L6873" s="14"/>
      <c r="M6873" s="14"/>
      <c r="N6873" s="14"/>
      <c r="O6873" s="14"/>
      <c r="P6873" s="14"/>
      <c r="Q6873" s="14"/>
      <c r="R6873" s="4"/>
      <c r="S6873" s="4"/>
      <c r="T6873" s="4"/>
      <c r="U6873" s="4"/>
      <c r="V6873" s="4"/>
      <c r="W6873" s="4"/>
      <c r="X6873" s="4"/>
      <c r="Y6873" s="4"/>
      <c r="Z6873" s="4"/>
      <c r="AA6873" s="4"/>
      <c r="AB6873" s="8"/>
      <c r="AC6873" s="8"/>
      <c r="AD6873" s="8"/>
      <c r="AE6873" s="8"/>
      <c r="AF6873" s="8"/>
      <c r="AG6873" s="8"/>
      <c r="AH6873" s="8"/>
      <c r="AI6873" s="8"/>
      <c r="AJ6873" s="8"/>
      <c r="AK6873" s="8"/>
      <c r="AL6873" s="8"/>
      <c r="AM6873" s="8"/>
      <c r="AN6873" s="8"/>
      <c r="AO6873" s="8"/>
      <c r="AP6873" s="15"/>
      <c r="AQ6873" s="15"/>
      <c r="AR6873" s="15"/>
      <c r="AS6873" s="15"/>
      <c r="AT6873" s="15"/>
      <c r="AU6873" s="15"/>
      <c r="AV6873" s="15"/>
      <c r="AW6873" s="15"/>
      <c r="AX6873" s="15"/>
      <c r="AY6873" s="15"/>
      <c r="AZ6873" s="10"/>
      <c r="BA6873" s="10"/>
    </row>
    <row r="6874" spans="1:53" ht="15" customHeight="1" x14ac:dyDescent="0.2">
      <c r="A6874" s="1"/>
      <c r="B6874" s="42">
        <v>35</v>
      </c>
      <c r="C6874" s="303" t="s">
        <v>87</v>
      </c>
      <c r="D6874" s="18"/>
      <c r="E6874" s="14"/>
      <c r="F6874" s="14"/>
      <c r="G6874" s="14"/>
      <c r="H6874" s="14"/>
      <c r="I6874" s="14"/>
      <c r="J6874" s="14"/>
      <c r="K6874" s="14"/>
      <c r="L6874" s="14"/>
      <c r="M6874" s="14"/>
      <c r="N6874" s="14"/>
      <c r="O6874" s="14"/>
      <c r="P6874" s="14"/>
      <c r="Q6874" s="14"/>
      <c r="R6874" s="4"/>
      <c r="S6874" s="4"/>
      <c r="T6874" s="4"/>
      <c r="U6874" s="4"/>
      <c r="V6874" s="4"/>
      <c r="W6874" s="4"/>
      <c r="X6874" s="4"/>
      <c r="Y6874" s="4"/>
      <c r="Z6874" s="4"/>
      <c r="AA6874" s="4"/>
      <c r="AB6874" s="8"/>
      <c r="AC6874" s="8"/>
      <c r="AD6874" s="8"/>
      <c r="AE6874" s="8"/>
      <c r="AF6874" s="8"/>
      <c r="AG6874" s="8"/>
      <c r="AH6874" s="8"/>
      <c r="AI6874" s="8"/>
      <c r="AJ6874" s="8"/>
      <c r="AK6874" s="8"/>
      <c r="AL6874" s="8"/>
      <c r="AM6874" s="8"/>
      <c r="AN6874" s="8"/>
      <c r="AO6874" s="8"/>
      <c r="AP6874" s="15"/>
      <c r="AQ6874" s="15"/>
      <c r="AR6874" s="15"/>
      <c r="AS6874" s="15"/>
      <c r="AT6874" s="15"/>
      <c r="AU6874" s="15"/>
      <c r="AV6874" s="15"/>
      <c r="AW6874" s="15"/>
      <c r="AX6874" s="15"/>
      <c r="AY6874" s="15"/>
      <c r="AZ6874" s="10"/>
      <c r="BA6874" s="10"/>
    </row>
    <row r="6875" spans="1:53" ht="15" customHeight="1" x14ac:dyDescent="0.2">
      <c r="A6875" s="1">
        <f>SUM(A6860,A6853,A6849,A6831)</f>
        <v>4000</v>
      </c>
      <c r="B6875" s="1"/>
      <c r="C6875" s="43"/>
      <c r="D6875" s="14"/>
      <c r="E6875" s="14"/>
      <c r="F6875" s="14"/>
      <c r="G6875" s="14"/>
      <c r="H6875" s="14"/>
      <c r="I6875" s="14"/>
      <c r="J6875" s="14"/>
      <c r="K6875" s="14"/>
      <c r="L6875" s="14"/>
      <c r="M6875" s="14"/>
      <c r="N6875" s="14"/>
      <c r="O6875" s="14"/>
      <c r="P6875" s="14"/>
      <c r="Q6875" s="14"/>
      <c r="R6875" s="4"/>
      <c r="S6875" s="4"/>
      <c r="T6875" s="4"/>
      <c r="U6875" s="4"/>
      <c r="V6875" s="4"/>
      <c r="W6875" s="4"/>
      <c r="X6875" s="4"/>
      <c r="Y6875" s="4"/>
      <c r="Z6875" s="4"/>
      <c r="AA6875" s="4"/>
      <c r="AB6875" s="8"/>
      <c r="AC6875" s="8"/>
      <c r="AD6875" s="8"/>
      <c r="AE6875" s="8"/>
      <c r="AF6875" s="8"/>
      <c r="AG6875" s="8"/>
      <c r="AH6875" s="8"/>
      <c r="AI6875" s="8"/>
      <c r="AJ6875" s="8"/>
      <c r="AK6875" s="8"/>
      <c r="AL6875" s="8"/>
      <c r="AM6875" s="8"/>
      <c r="AN6875" s="8"/>
      <c r="AO6875" s="8"/>
      <c r="AP6875" s="15"/>
      <c r="AQ6875" s="15"/>
      <c r="AR6875" s="15"/>
      <c r="AS6875" s="15"/>
      <c r="AT6875" s="15"/>
      <c r="AU6875" s="15"/>
      <c r="AV6875" s="15"/>
      <c r="AW6875" s="15"/>
      <c r="AX6875" s="15"/>
      <c r="AY6875" s="15"/>
      <c r="AZ6875" s="10"/>
      <c r="BA6875" s="10"/>
    </row>
    <row r="6876" spans="1:53" ht="15" customHeight="1" x14ac:dyDescent="0.2">
      <c r="A6876" s="1"/>
      <c r="B6876" s="1"/>
      <c r="D6876" s="14"/>
      <c r="E6876" s="14"/>
      <c r="F6876" s="14"/>
      <c r="G6876" s="14"/>
      <c r="H6876" s="14"/>
      <c r="I6876" s="14"/>
      <c r="J6876" s="14"/>
      <c r="K6876" s="14"/>
      <c r="L6876" s="14"/>
      <c r="M6876" s="14"/>
      <c r="N6876" s="14"/>
      <c r="O6876" s="14"/>
      <c r="P6876" s="14"/>
      <c r="Q6876" s="14"/>
      <c r="R6876" s="4"/>
      <c r="S6876" s="4"/>
      <c r="T6876" s="4"/>
      <c r="U6876" s="4"/>
      <c r="V6876" s="4"/>
      <c r="W6876" s="4"/>
      <c r="X6876" s="4"/>
      <c r="Y6876" s="4"/>
      <c r="Z6876" s="4"/>
      <c r="AA6876" s="4"/>
      <c r="AB6876" s="8"/>
      <c r="AC6876" s="8"/>
      <c r="AD6876" s="8"/>
      <c r="AE6876" s="8"/>
      <c r="AF6876" s="8"/>
      <c r="AG6876" s="8"/>
      <c r="AH6876" s="8"/>
      <c r="AI6876" s="8"/>
      <c r="AJ6876" s="8"/>
      <c r="AK6876" s="8"/>
      <c r="AL6876" s="8"/>
      <c r="AM6876" s="8"/>
      <c r="AN6876" s="8"/>
      <c r="AO6876" s="8"/>
      <c r="AP6876" s="15"/>
      <c r="AQ6876" s="15"/>
      <c r="AR6876" s="15"/>
      <c r="AS6876" s="15"/>
      <c r="AT6876" s="15"/>
      <c r="AU6876" s="15"/>
      <c r="AV6876" s="15"/>
      <c r="AW6876" s="15"/>
      <c r="AX6876" s="15"/>
      <c r="AY6876" s="15"/>
      <c r="AZ6876" s="10"/>
      <c r="BA6876" s="10"/>
    </row>
    <row r="6877" spans="1:53" ht="15" customHeight="1" x14ac:dyDescent="0.2">
      <c r="A6877" s="33"/>
      <c r="B6877" s="33"/>
      <c r="C6877" s="33"/>
      <c r="D6877" s="33">
        <f t="shared" ref="D6877:AY6877" si="1410">SUM(D6829:D6876)</f>
        <v>35</v>
      </c>
      <c r="E6877" s="33">
        <f t="shared" si="1410"/>
        <v>31</v>
      </c>
      <c r="F6877" s="33">
        <f t="shared" si="1410"/>
        <v>19</v>
      </c>
      <c r="G6877" s="33">
        <f t="shared" si="1410"/>
        <v>5</v>
      </c>
      <c r="H6877" s="33">
        <f t="shared" si="1410"/>
        <v>4</v>
      </c>
      <c r="I6877" s="33">
        <f t="shared" si="1410"/>
        <v>0</v>
      </c>
      <c r="J6877" s="33">
        <f t="shared" si="1410"/>
        <v>0</v>
      </c>
      <c r="K6877" s="33">
        <f t="shared" si="1410"/>
        <v>7</v>
      </c>
      <c r="L6877" s="33">
        <f t="shared" si="1410"/>
        <v>3</v>
      </c>
      <c r="M6877" s="33">
        <f t="shared" si="1410"/>
        <v>0</v>
      </c>
      <c r="N6877" s="33">
        <f t="shared" si="1410"/>
        <v>0</v>
      </c>
      <c r="O6877" s="33">
        <f t="shared" si="1410"/>
        <v>0</v>
      </c>
      <c r="P6877" s="33">
        <f t="shared" si="1410"/>
        <v>0</v>
      </c>
      <c r="Q6877" s="33">
        <f t="shared" si="1410"/>
        <v>0</v>
      </c>
      <c r="R6877" s="33">
        <f t="shared" si="1410"/>
        <v>0</v>
      </c>
      <c r="S6877" s="33">
        <f t="shared" si="1410"/>
        <v>0</v>
      </c>
      <c r="T6877" s="33">
        <f t="shared" si="1410"/>
        <v>0</v>
      </c>
      <c r="U6877" s="33">
        <f t="shared" si="1410"/>
        <v>1</v>
      </c>
      <c r="V6877" s="33">
        <f t="shared" si="1410"/>
        <v>0</v>
      </c>
      <c r="W6877" s="33">
        <f t="shared" si="1410"/>
        <v>0</v>
      </c>
      <c r="X6877" s="33">
        <f t="shared" si="1410"/>
        <v>0</v>
      </c>
      <c r="Y6877" s="33">
        <f t="shared" si="1410"/>
        <v>0</v>
      </c>
      <c r="Z6877" s="33">
        <f t="shared" si="1410"/>
        <v>0</v>
      </c>
      <c r="AA6877" s="33">
        <f t="shared" si="1410"/>
        <v>0</v>
      </c>
      <c r="AB6877" s="33">
        <f t="shared" si="1410"/>
        <v>43</v>
      </c>
      <c r="AC6877" s="33">
        <f t="shared" si="1410"/>
        <v>0</v>
      </c>
      <c r="AD6877" s="33">
        <f t="shared" si="1410"/>
        <v>0</v>
      </c>
      <c r="AE6877" s="33">
        <f t="shared" si="1410"/>
        <v>0</v>
      </c>
      <c r="AF6877" s="33">
        <f t="shared" si="1410"/>
        <v>1</v>
      </c>
      <c r="AG6877" s="33">
        <f t="shared" si="1410"/>
        <v>5</v>
      </c>
      <c r="AH6877" s="33">
        <f t="shared" si="1410"/>
        <v>4</v>
      </c>
      <c r="AI6877" s="33">
        <f t="shared" si="1410"/>
        <v>0</v>
      </c>
      <c r="AJ6877" s="33">
        <f t="shared" si="1410"/>
        <v>2</v>
      </c>
      <c r="AK6877" s="33">
        <f t="shared" si="1410"/>
        <v>2</v>
      </c>
      <c r="AL6877" s="33">
        <f t="shared" si="1410"/>
        <v>7</v>
      </c>
      <c r="AM6877" s="33">
        <f t="shared" si="1410"/>
        <v>0</v>
      </c>
      <c r="AN6877" s="33">
        <f t="shared" si="1410"/>
        <v>0</v>
      </c>
      <c r="AO6877" s="33">
        <f t="shared" si="1410"/>
        <v>2</v>
      </c>
      <c r="AP6877" s="33">
        <f t="shared" si="1410"/>
        <v>0</v>
      </c>
      <c r="AQ6877" s="33">
        <f t="shared" si="1410"/>
        <v>0</v>
      </c>
      <c r="AR6877" s="33">
        <f t="shared" si="1410"/>
        <v>0</v>
      </c>
      <c r="AS6877" s="33">
        <f t="shared" si="1410"/>
        <v>0</v>
      </c>
      <c r="AT6877" s="33">
        <f t="shared" si="1410"/>
        <v>0</v>
      </c>
      <c r="AU6877" s="33">
        <f t="shared" si="1410"/>
        <v>0</v>
      </c>
      <c r="AV6877" s="33">
        <f t="shared" si="1410"/>
        <v>0</v>
      </c>
      <c r="AW6877" s="33">
        <f t="shared" si="1410"/>
        <v>0</v>
      </c>
      <c r="AX6877" s="33">
        <f t="shared" si="1410"/>
        <v>0</v>
      </c>
      <c r="AY6877" s="33">
        <f t="shared" si="1410"/>
        <v>0</v>
      </c>
      <c r="AZ6877" s="10"/>
      <c r="BA6877" s="10"/>
    </row>
    <row r="6878" spans="1:53" ht="15" customHeight="1" x14ac:dyDescent="0.2">
      <c r="A6878" s="44"/>
      <c r="B6878" s="44"/>
      <c r="C6878" s="44"/>
      <c r="D6878" s="44"/>
      <c r="E6878" s="44"/>
      <c r="F6878" s="44"/>
      <c r="G6878" s="44"/>
      <c r="H6878" s="44"/>
      <c r="I6878" s="44"/>
      <c r="J6878" s="44"/>
      <c r="K6878" s="44"/>
      <c r="L6878" s="44"/>
      <c r="M6878" s="44"/>
      <c r="N6878" s="44"/>
      <c r="O6878" s="44"/>
      <c r="P6878" s="44"/>
      <c r="Q6878" s="44"/>
      <c r="R6878" s="44"/>
      <c r="S6878" s="44"/>
      <c r="T6878" s="44"/>
      <c r="U6878" s="44"/>
      <c r="V6878" s="44"/>
      <c r="W6878" s="44"/>
      <c r="X6878" s="44"/>
    </row>
    <row r="6879" spans="1:53" ht="15" customHeight="1" x14ac:dyDescent="0.2">
      <c r="A6879" s="44"/>
      <c r="B6879" s="44"/>
      <c r="C6879" s="44"/>
      <c r="D6879" s="44"/>
      <c r="E6879" s="44"/>
      <c r="F6879" s="44"/>
      <c r="G6879" s="44"/>
      <c r="H6879" s="44"/>
      <c r="I6879" s="44"/>
      <c r="J6879" s="44"/>
      <c r="K6879" s="44"/>
      <c r="L6879" s="44"/>
      <c r="M6879" s="44"/>
      <c r="N6879" s="44"/>
      <c r="O6879" s="44"/>
      <c r="P6879" s="44"/>
      <c r="Q6879" s="44"/>
      <c r="R6879" s="44"/>
      <c r="S6879" s="44"/>
      <c r="T6879" s="44"/>
      <c r="U6879" s="44"/>
      <c r="V6879" s="44"/>
      <c r="W6879" s="44"/>
      <c r="X6879" s="44"/>
    </row>
    <row r="6880" spans="1:53" ht="15" customHeight="1" x14ac:dyDescent="0.2">
      <c r="A6880" s="44"/>
      <c r="B6880" s="44"/>
      <c r="C6880" s="44"/>
      <c r="D6880" s="44"/>
      <c r="E6880" s="44"/>
      <c r="F6880" s="44"/>
      <c r="G6880" s="44"/>
      <c r="H6880" s="44"/>
      <c r="I6880" s="44"/>
      <c r="J6880" s="44"/>
      <c r="K6880" s="44"/>
      <c r="L6880" s="44"/>
      <c r="M6880" s="44"/>
      <c r="N6880" s="44"/>
      <c r="O6880" s="44"/>
      <c r="P6880" s="44"/>
      <c r="Q6880" s="44"/>
      <c r="R6880" s="44"/>
      <c r="S6880" s="44"/>
      <c r="T6880" s="44"/>
      <c r="U6880" s="44"/>
      <c r="V6880" s="44"/>
      <c r="W6880" s="44"/>
      <c r="X6880" s="44"/>
    </row>
    <row r="6881" spans="1:27" ht="15" customHeight="1" x14ac:dyDescent="0.2">
      <c r="A6881" s="45"/>
      <c r="B6881" s="45"/>
      <c r="C6881" s="45"/>
      <c r="D6881" s="45"/>
      <c r="E6881" s="45"/>
      <c r="F6881" s="45"/>
      <c r="G6881" s="45"/>
      <c r="H6881" s="45"/>
      <c r="I6881" s="44"/>
      <c r="J6881" s="44"/>
      <c r="K6881" s="44"/>
      <c r="L6881" s="44"/>
      <c r="M6881" s="44"/>
      <c r="N6881" s="44"/>
      <c r="O6881" s="44"/>
      <c r="P6881" s="44"/>
      <c r="Q6881" s="44"/>
      <c r="R6881" s="44"/>
      <c r="S6881" s="44"/>
      <c r="T6881" s="44"/>
      <c r="U6881" s="44"/>
      <c r="V6881" s="44"/>
      <c r="W6881" s="44"/>
      <c r="X6881" s="44"/>
    </row>
    <row r="6882" spans="1:27" ht="15" customHeight="1" x14ac:dyDescent="0.2">
      <c r="A6882" s="45"/>
      <c r="B6882" s="45"/>
      <c r="C6882" s="45"/>
      <c r="D6882" s="45"/>
      <c r="E6882" s="45"/>
      <c r="F6882" s="45"/>
      <c r="G6882" s="45"/>
      <c r="H6882" s="45"/>
      <c r="I6882" s="44"/>
      <c r="J6882" s="44"/>
      <c r="K6882" s="44"/>
      <c r="L6882" s="46"/>
      <c r="M6882" s="46"/>
      <c r="N6882" s="46"/>
      <c r="O6882" s="46"/>
      <c r="P6882" s="46"/>
      <c r="Q6882" s="46"/>
      <c r="R6882" s="46"/>
      <c r="S6882" s="46"/>
      <c r="T6882" s="46"/>
      <c r="U6882" s="46"/>
      <c r="V6882" s="46"/>
      <c r="W6882" s="46"/>
      <c r="X6882" s="46"/>
      <c r="Y6882" s="46"/>
      <c r="Z6882" s="46"/>
      <c r="AA6882" s="46"/>
    </row>
    <row r="6883" spans="1:27" ht="15" customHeight="1" x14ac:dyDescent="0.6">
      <c r="A6883" s="45"/>
      <c r="B6883" s="47" t="s">
        <v>88</v>
      </c>
      <c r="C6883" s="48"/>
      <c r="D6883" s="48"/>
      <c r="E6883" s="48"/>
      <c r="F6883" s="48"/>
      <c r="G6883" s="48"/>
      <c r="H6883" s="45"/>
      <c r="I6883" s="44"/>
      <c r="J6883" s="44"/>
      <c r="K6883" s="44"/>
      <c r="L6883" s="46"/>
      <c r="M6883" s="46"/>
      <c r="N6883" s="46"/>
      <c r="O6883" s="46"/>
      <c r="P6883" s="46"/>
      <c r="Q6883" s="46"/>
      <c r="R6883" s="46"/>
      <c r="S6883" s="46"/>
      <c r="T6883" s="46"/>
      <c r="U6883" s="46"/>
      <c r="V6883" s="46"/>
      <c r="W6883" s="46"/>
      <c r="X6883" s="46"/>
      <c r="Y6883" s="46"/>
      <c r="Z6883" s="46"/>
      <c r="AA6883" s="46"/>
    </row>
    <row r="6884" spans="1:27" ht="15" customHeight="1" x14ac:dyDescent="0.2">
      <c r="A6884" s="45"/>
      <c r="B6884" s="49" t="s">
        <v>89</v>
      </c>
      <c r="C6884" s="33" t="s">
        <v>90</v>
      </c>
      <c r="D6884" s="33" t="s">
        <v>91</v>
      </c>
      <c r="E6884" s="33" t="s">
        <v>92</v>
      </c>
      <c r="F6884" s="50"/>
      <c r="G6884" s="50" t="s">
        <v>93</v>
      </c>
      <c r="H6884" s="45"/>
      <c r="I6884" s="44"/>
      <c r="J6884" s="44"/>
      <c r="K6884" s="44"/>
      <c r="L6884" s="46"/>
      <c r="M6884" s="46"/>
      <c r="N6884" s="46"/>
      <c r="O6884" s="46"/>
      <c r="P6884" s="46"/>
      <c r="Q6884" s="46"/>
      <c r="R6884" s="46"/>
      <c r="S6884" s="46"/>
      <c r="T6884" s="46"/>
      <c r="U6884" s="46"/>
      <c r="V6884" s="46"/>
      <c r="W6884" s="46"/>
      <c r="Y6884" s="51" t="s">
        <v>94</v>
      </c>
      <c r="Z6884" s="52"/>
      <c r="AA6884" s="52"/>
    </row>
    <row r="6885" spans="1:27" ht="15" customHeight="1" x14ac:dyDescent="0.2">
      <c r="A6885" s="45"/>
      <c r="B6885" s="53" t="s">
        <v>3</v>
      </c>
      <c r="C6885" s="15">
        <f>D6877</f>
        <v>35</v>
      </c>
      <c r="D6885" s="54">
        <f>S6888*C6885</f>
        <v>26264</v>
      </c>
      <c r="E6885" s="34">
        <f>T6887*C6885</f>
        <v>18760</v>
      </c>
      <c r="F6885" s="45"/>
      <c r="G6885" s="45"/>
      <c r="H6885" s="45"/>
      <c r="I6885" s="44"/>
      <c r="J6885" s="44"/>
      <c r="K6885" s="44"/>
      <c r="L6885" s="46"/>
      <c r="M6885" s="51" t="s">
        <v>95</v>
      </c>
      <c r="N6885" s="52"/>
      <c r="O6885" s="52"/>
      <c r="P6885" s="52"/>
      <c r="Q6885" s="52"/>
      <c r="R6885" s="51" t="s">
        <v>96</v>
      </c>
      <c r="S6885" s="52"/>
      <c r="T6885" s="46"/>
      <c r="U6885" s="51" t="s">
        <v>97</v>
      </c>
      <c r="V6885" s="52"/>
      <c r="W6885" s="46"/>
      <c r="Y6885" s="6" t="s">
        <v>98</v>
      </c>
      <c r="Z6885" s="55"/>
      <c r="AA6885" s="56"/>
    </row>
    <row r="6886" spans="1:27" ht="15" customHeight="1" x14ac:dyDescent="0.2">
      <c r="A6886" s="45"/>
      <c r="B6886" s="53" t="s">
        <v>99</v>
      </c>
      <c r="C6886" s="15">
        <f>E6877</f>
        <v>31</v>
      </c>
      <c r="D6886" s="54">
        <f>S6887*C6886</f>
        <v>23262.399999999998</v>
      </c>
      <c r="E6886" s="34">
        <f>T6888*C6886</f>
        <v>16616</v>
      </c>
      <c r="F6886" s="45"/>
      <c r="G6886" s="45"/>
      <c r="H6886" s="45"/>
      <c r="I6886" s="44"/>
      <c r="J6886" s="44"/>
      <c r="K6886" s="44"/>
      <c r="L6886" s="46"/>
      <c r="M6886" s="6" t="s">
        <v>100</v>
      </c>
      <c r="N6886" s="52"/>
      <c r="O6886" s="52"/>
      <c r="P6886" s="52"/>
      <c r="Q6886" s="52"/>
      <c r="R6886" s="6"/>
      <c r="S6886" s="55" t="s">
        <v>101</v>
      </c>
      <c r="T6886" s="295"/>
      <c r="U6886" s="57" t="s">
        <v>102</v>
      </c>
      <c r="V6886" s="58">
        <f t="shared" ref="V6886:V6897" si="1411">W6886*1.303</f>
        <v>9772.5</v>
      </c>
      <c r="W6886" s="59">
        <v>7500</v>
      </c>
      <c r="Y6886" s="60" t="s">
        <v>31</v>
      </c>
      <c r="Z6886" s="55">
        <f>AA6886*1.318</f>
        <v>6853.6</v>
      </c>
      <c r="AA6886" s="56">
        <v>5200</v>
      </c>
    </row>
    <row r="6887" spans="1:27" ht="15" customHeight="1" x14ac:dyDescent="0.2">
      <c r="A6887" s="45"/>
      <c r="B6887" s="53" t="s">
        <v>103</v>
      </c>
      <c r="C6887" s="15">
        <f>F6877</f>
        <v>19</v>
      </c>
      <c r="D6887" s="54">
        <f>S6890*C6887</f>
        <v>20149.5</v>
      </c>
      <c r="E6887" s="34">
        <f>T6889*C6887</f>
        <v>13433</v>
      </c>
      <c r="F6887" s="45"/>
      <c r="G6887" s="45"/>
      <c r="H6887" s="61"/>
      <c r="I6887" s="44"/>
      <c r="J6887" s="44"/>
      <c r="K6887" s="44"/>
      <c r="L6887" s="46"/>
      <c r="M6887" s="6"/>
      <c r="N6887" s="52"/>
      <c r="O6887" s="52"/>
      <c r="P6887" s="52"/>
      <c r="Q6887" s="52"/>
      <c r="R6887" s="6" t="s">
        <v>104</v>
      </c>
      <c r="S6887" s="55">
        <f>T6887*1.4</f>
        <v>750.4</v>
      </c>
      <c r="T6887" s="295">
        <v>536</v>
      </c>
      <c r="U6887" s="57" t="s">
        <v>105</v>
      </c>
      <c r="V6887" s="58">
        <f t="shared" si="1411"/>
        <v>9772.5</v>
      </c>
      <c r="W6887" s="62">
        <v>7500</v>
      </c>
      <c r="Y6887" s="6" t="s">
        <v>33</v>
      </c>
      <c r="Z6887" s="55">
        <f t="shared" ref="Z6887:Z6888" si="1412">AA6887*1.318</f>
        <v>6853.6</v>
      </c>
      <c r="AA6887" s="56">
        <v>5200</v>
      </c>
    </row>
    <row r="6888" spans="1:27" ht="15" customHeight="1" x14ac:dyDescent="0.2">
      <c r="A6888" s="45"/>
      <c r="B6888" s="53" t="s">
        <v>106</v>
      </c>
      <c r="C6888" s="15">
        <f>G6877</f>
        <v>5</v>
      </c>
      <c r="D6888" s="54">
        <f>S6890*C6888</f>
        <v>5302.5</v>
      </c>
      <c r="E6888" s="34">
        <f>T6890*C6888</f>
        <v>3535</v>
      </c>
      <c r="F6888" s="45"/>
      <c r="G6888" s="45"/>
      <c r="H6888" s="45"/>
      <c r="I6888" s="44"/>
      <c r="J6888" s="44"/>
      <c r="K6888" s="44"/>
      <c r="L6888" s="46"/>
      <c r="M6888" s="6" t="s">
        <v>107</v>
      </c>
      <c r="N6888" s="52"/>
      <c r="O6888" s="52"/>
      <c r="P6888" s="52"/>
      <c r="Q6888" s="52"/>
      <c r="R6888" s="6" t="s">
        <v>108</v>
      </c>
      <c r="S6888" s="55">
        <f>T6888*1.4</f>
        <v>750.4</v>
      </c>
      <c r="T6888" s="295">
        <v>536</v>
      </c>
      <c r="U6888" s="6" t="s">
        <v>109</v>
      </c>
      <c r="V6888" s="58">
        <f t="shared" si="1411"/>
        <v>4560.5</v>
      </c>
      <c r="W6888" s="59">
        <v>3500</v>
      </c>
      <c r="Y6888" s="6" t="s">
        <v>32</v>
      </c>
      <c r="Z6888" s="55">
        <f t="shared" si="1412"/>
        <v>6853.6</v>
      </c>
      <c r="AA6888" s="56">
        <v>5200</v>
      </c>
    </row>
    <row r="6889" spans="1:27" ht="15" customHeight="1" x14ac:dyDescent="0.2">
      <c r="A6889" s="45"/>
      <c r="B6889" s="53" t="s">
        <v>7</v>
      </c>
      <c r="C6889" s="15">
        <f>H6877</f>
        <v>4</v>
      </c>
      <c r="D6889" s="54">
        <f>S6892*C6889</f>
        <v>5608.8</v>
      </c>
      <c r="E6889" s="34">
        <f>T6892*C6889</f>
        <v>3936</v>
      </c>
      <c r="F6889" s="45"/>
      <c r="G6889" s="45"/>
      <c r="H6889" s="45"/>
      <c r="I6889" s="44"/>
      <c r="J6889" s="44"/>
      <c r="K6889" s="44"/>
      <c r="L6889" s="46"/>
      <c r="M6889" s="6" t="s">
        <v>110</v>
      </c>
      <c r="N6889" s="55">
        <f>P6889*1.42</f>
        <v>1917</v>
      </c>
      <c r="O6889" s="52"/>
      <c r="P6889" s="63">
        <v>1350</v>
      </c>
      <c r="Q6889" s="52"/>
      <c r="R6889" s="6" t="s">
        <v>111</v>
      </c>
      <c r="S6889" s="55">
        <f>T6889*1.5</f>
        <v>1060.5</v>
      </c>
      <c r="T6889" s="295">
        <v>707</v>
      </c>
      <c r="U6889" s="57" t="s">
        <v>112</v>
      </c>
      <c r="V6889" s="58">
        <f t="shared" si="1411"/>
        <v>2410.5499999999997</v>
      </c>
      <c r="W6889" s="62">
        <v>1850</v>
      </c>
      <c r="Y6889" s="6" t="s">
        <v>42</v>
      </c>
      <c r="Z6889" s="55">
        <f t="shared" ref="Z6889:Z6894" si="1413">AA6889*1.32</f>
        <v>7260</v>
      </c>
      <c r="AA6889" s="56">
        <v>5500</v>
      </c>
    </row>
    <row r="6890" spans="1:27" ht="15" customHeight="1" x14ac:dyDescent="0.2">
      <c r="A6890" s="45"/>
      <c r="B6890" s="53" t="s">
        <v>8</v>
      </c>
      <c r="C6890" s="15">
        <f>I6877</f>
        <v>0</v>
      </c>
      <c r="D6890" s="54">
        <f>S6891*C6890</f>
        <v>0</v>
      </c>
      <c r="E6890" s="34">
        <f>T6891*C6890</f>
        <v>0</v>
      </c>
      <c r="F6890" s="45"/>
      <c r="G6890" s="45"/>
      <c r="H6890" s="45"/>
      <c r="I6890" s="44"/>
      <c r="J6890" s="44"/>
      <c r="K6890" s="44"/>
      <c r="L6890" s="46"/>
      <c r="M6890" s="6" t="s">
        <v>27</v>
      </c>
      <c r="N6890" s="55">
        <f>P6890*1.48</f>
        <v>1850</v>
      </c>
      <c r="O6890" s="52"/>
      <c r="P6890" s="64">
        <v>1250</v>
      </c>
      <c r="Q6890" s="65"/>
      <c r="R6890" s="6" t="s">
        <v>113</v>
      </c>
      <c r="S6890" s="55">
        <f>T6890*1.5</f>
        <v>1060.5</v>
      </c>
      <c r="T6890" s="295">
        <v>707</v>
      </c>
      <c r="U6890" s="57" t="s">
        <v>114</v>
      </c>
      <c r="V6890" s="58">
        <f t="shared" si="1411"/>
        <v>1209.184</v>
      </c>
      <c r="W6890" s="59">
        <v>928</v>
      </c>
      <c r="Y6890" s="6" t="s">
        <v>115</v>
      </c>
      <c r="Z6890" s="55">
        <f t="shared" si="1413"/>
        <v>7260</v>
      </c>
      <c r="AA6890" s="56">
        <v>5500</v>
      </c>
    </row>
    <row r="6891" spans="1:27" ht="15" customHeight="1" x14ac:dyDescent="0.2">
      <c r="A6891" s="45"/>
      <c r="B6891" s="53" t="s">
        <v>116</v>
      </c>
      <c r="C6891" s="15">
        <f>J6877</f>
        <v>0</v>
      </c>
      <c r="D6891" s="54">
        <f t="shared" ref="D6891:D6892" si="1414">S6896*C6891</f>
        <v>0</v>
      </c>
      <c r="E6891" s="34">
        <f t="shared" ref="E6891" si="1415">D6954*C6891</f>
        <v>0</v>
      </c>
      <c r="F6891" s="45"/>
      <c r="G6891" s="45"/>
      <c r="H6891" s="45"/>
      <c r="I6891" s="44"/>
      <c r="J6891" s="44"/>
      <c r="K6891" s="44"/>
      <c r="L6891" s="46"/>
      <c r="M6891" s="6" t="s">
        <v>28</v>
      </c>
      <c r="N6891" s="55">
        <f t="shared" ref="N6891:N6895" si="1416">P6891*1.4</f>
        <v>1330</v>
      </c>
      <c r="O6891" s="52"/>
      <c r="P6891" s="64">
        <v>950</v>
      </c>
      <c r="Q6891" s="65"/>
      <c r="R6891" s="6" t="s">
        <v>117</v>
      </c>
      <c r="S6891" s="55">
        <f>T6891*1.3</f>
        <v>1921.4</v>
      </c>
      <c r="T6891" s="296">
        <v>1478</v>
      </c>
      <c r="U6891" s="66" t="s">
        <v>118</v>
      </c>
      <c r="V6891" s="58">
        <f t="shared" si="1411"/>
        <v>1395.5129999999999</v>
      </c>
      <c r="W6891" s="62">
        <v>1071</v>
      </c>
      <c r="Y6891" s="6" t="s">
        <v>119</v>
      </c>
      <c r="Z6891" s="55">
        <f>AA6891*1.318</f>
        <v>6853.6</v>
      </c>
      <c r="AA6891" s="56">
        <v>5200</v>
      </c>
    </row>
    <row r="6892" spans="1:27" ht="15" customHeight="1" x14ac:dyDescent="0.2">
      <c r="A6892" s="45"/>
      <c r="B6892" s="53" t="s">
        <v>10</v>
      </c>
      <c r="C6892" s="15">
        <f>K6877</f>
        <v>7</v>
      </c>
      <c r="D6892" s="54">
        <f t="shared" si="1414"/>
        <v>27669.599999999999</v>
      </c>
      <c r="E6892" s="34">
        <f>T6897*C6892</f>
        <v>19215</v>
      </c>
      <c r="F6892" s="45"/>
      <c r="G6892" s="45"/>
      <c r="H6892" s="45"/>
      <c r="I6892" s="44"/>
      <c r="J6892" s="44"/>
      <c r="K6892" s="44"/>
      <c r="L6892" s="46"/>
      <c r="M6892" s="6" t="s">
        <v>120</v>
      </c>
      <c r="N6892" s="55">
        <f t="shared" si="1416"/>
        <v>1889.9999999999998</v>
      </c>
      <c r="O6892" s="52"/>
      <c r="P6892" s="67">
        <v>1350</v>
      </c>
      <c r="Q6892" s="65"/>
      <c r="R6892" s="6" t="s">
        <v>121</v>
      </c>
      <c r="S6892" s="55">
        <f>T6892*1.425</f>
        <v>1402.2</v>
      </c>
      <c r="T6892" s="295">
        <v>984</v>
      </c>
      <c r="U6892" s="6" t="s">
        <v>122</v>
      </c>
      <c r="V6892" s="58">
        <f t="shared" si="1411"/>
        <v>8404.35</v>
      </c>
      <c r="W6892" s="59">
        <v>6450</v>
      </c>
      <c r="Y6892" s="6" t="s">
        <v>123</v>
      </c>
      <c r="Z6892" s="55">
        <f t="shared" si="1413"/>
        <v>10560</v>
      </c>
      <c r="AA6892" s="56">
        <v>8000</v>
      </c>
    </row>
    <row r="6893" spans="1:27" ht="15" customHeight="1" thickBot="1" x14ac:dyDescent="0.25">
      <c r="A6893" s="45"/>
      <c r="B6893" s="53" t="s">
        <v>610</v>
      </c>
      <c r="C6893" s="15">
        <f>L6877</f>
        <v>3</v>
      </c>
      <c r="D6893" s="54">
        <f>S6893*C6893</f>
        <v>3622.26</v>
      </c>
      <c r="E6893" s="34">
        <f>T6893*C6893</f>
        <v>2481</v>
      </c>
      <c r="F6893" s="68" t="s">
        <v>92</v>
      </c>
      <c r="G6893" s="69"/>
      <c r="H6893" s="45"/>
      <c r="I6893" s="44"/>
      <c r="J6893" s="44"/>
      <c r="K6893" s="44"/>
      <c r="L6893" s="46"/>
      <c r="M6893" s="6" t="s">
        <v>125</v>
      </c>
      <c r="N6893" s="55">
        <f t="shared" si="1416"/>
        <v>1889.9999999999998</v>
      </c>
      <c r="O6893" s="52"/>
      <c r="P6893" s="67">
        <v>1350</v>
      </c>
      <c r="Q6893" s="65"/>
      <c r="R6893" s="6" t="s">
        <v>126</v>
      </c>
      <c r="S6893" s="55">
        <f>T6893*1.46</f>
        <v>1207.42</v>
      </c>
      <c r="T6893" s="295">
        <v>827</v>
      </c>
      <c r="U6893" s="6" t="s">
        <v>127</v>
      </c>
      <c r="V6893" s="58">
        <f t="shared" si="1411"/>
        <v>0</v>
      </c>
      <c r="W6893" s="70"/>
      <c r="Y6893" s="6" t="s">
        <v>128</v>
      </c>
      <c r="Z6893" s="55">
        <f t="shared" si="1413"/>
        <v>10560</v>
      </c>
      <c r="AA6893" s="56">
        <v>8000</v>
      </c>
    </row>
    <row r="6894" spans="1:27" ht="15" customHeight="1" thickTop="1" x14ac:dyDescent="0.2">
      <c r="A6894" s="45"/>
      <c r="B6894" s="53" t="s">
        <v>129</v>
      </c>
      <c r="C6894" s="15">
        <f>M6877</f>
        <v>0</v>
      </c>
      <c r="D6894" s="54">
        <f t="shared" ref="D6894:D6895" si="1417">S6898*C6894</f>
        <v>0</v>
      </c>
      <c r="E6894" s="34">
        <f t="shared" ref="E6894:E6895" si="1418">D6956*C6894</f>
        <v>0</v>
      </c>
      <c r="F6894" s="68" t="s">
        <v>130</v>
      </c>
      <c r="G6894" s="71">
        <f>D6938*0.33</f>
        <v>102301.8348</v>
      </c>
      <c r="H6894" s="45"/>
      <c r="I6894" s="44"/>
      <c r="J6894" s="44"/>
      <c r="K6894" s="44"/>
      <c r="L6894" s="46"/>
      <c r="M6894" s="6" t="s">
        <v>131</v>
      </c>
      <c r="N6894" s="55">
        <f t="shared" si="1416"/>
        <v>700</v>
      </c>
      <c r="O6894" s="52"/>
      <c r="P6894" s="67">
        <v>500</v>
      </c>
      <c r="Q6894" s="65"/>
      <c r="R6894" s="6"/>
      <c r="S6894" s="55"/>
      <c r="T6894" s="297"/>
      <c r="U6894" s="57" t="s">
        <v>132</v>
      </c>
      <c r="V6894" s="58">
        <f t="shared" si="1411"/>
        <v>9218.7250000000004</v>
      </c>
      <c r="W6894" s="70">
        <v>7075</v>
      </c>
      <c r="Y6894" s="6" t="s">
        <v>133</v>
      </c>
      <c r="Z6894" s="55">
        <f t="shared" si="1413"/>
        <v>7260</v>
      </c>
      <c r="AA6894" s="56">
        <v>5500</v>
      </c>
    </row>
    <row r="6895" spans="1:27" ht="15" customHeight="1" x14ac:dyDescent="0.2">
      <c r="A6895" s="45"/>
      <c r="B6895" s="53" t="s">
        <v>134</v>
      </c>
      <c r="C6895" s="15">
        <f>N6877</f>
        <v>0</v>
      </c>
      <c r="D6895" s="54">
        <f t="shared" si="1417"/>
        <v>0</v>
      </c>
      <c r="E6895" s="34">
        <f t="shared" si="1418"/>
        <v>0</v>
      </c>
      <c r="F6895" s="68" t="s">
        <v>135</v>
      </c>
      <c r="G6895" s="72">
        <f>D6938-F6938</f>
        <v>310005.56</v>
      </c>
      <c r="H6895" s="45"/>
      <c r="I6895" s="44"/>
      <c r="J6895" s="44"/>
      <c r="K6895" s="44"/>
      <c r="L6895" s="46"/>
      <c r="M6895" s="6" t="s">
        <v>136</v>
      </c>
      <c r="N6895" s="55">
        <f t="shared" si="1416"/>
        <v>1400</v>
      </c>
      <c r="O6895" s="52"/>
      <c r="P6895" s="67">
        <v>1000</v>
      </c>
      <c r="Q6895" s="65"/>
      <c r="R6895" s="6"/>
      <c r="S6895" s="55"/>
      <c r="T6895" s="297"/>
      <c r="U6895" s="57" t="s">
        <v>137</v>
      </c>
      <c r="V6895" s="58">
        <f t="shared" si="1411"/>
        <v>7166.5</v>
      </c>
      <c r="W6895" s="73">
        <v>5500</v>
      </c>
      <c r="Y6895" s="6" t="s">
        <v>39</v>
      </c>
      <c r="Z6895" s="55">
        <f>AA6895*1.321</f>
        <v>8454.4</v>
      </c>
      <c r="AA6895" s="56">
        <v>6400</v>
      </c>
    </row>
    <row r="6896" spans="1:27" ht="15" customHeight="1" x14ac:dyDescent="0.35">
      <c r="A6896" s="45"/>
      <c r="B6896" s="53" t="s">
        <v>138</v>
      </c>
      <c r="C6896" s="15">
        <f>P6877</f>
        <v>0</v>
      </c>
      <c r="D6896" s="54">
        <f>S6901*C6896</f>
        <v>0</v>
      </c>
      <c r="E6896" s="34">
        <f>D6959*C6896</f>
        <v>0</v>
      </c>
      <c r="F6896" s="68" t="s">
        <v>139</v>
      </c>
      <c r="G6896" s="74">
        <f>D6938-E6938</f>
        <v>96079.56</v>
      </c>
      <c r="H6896" s="45"/>
      <c r="I6896" s="44"/>
      <c r="J6896" s="44"/>
      <c r="K6896" s="44"/>
      <c r="L6896" s="46"/>
      <c r="M6896" s="6" t="s">
        <v>140</v>
      </c>
      <c r="N6896" s="55"/>
      <c r="O6896" s="52"/>
      <c r="P6896" s="67"/>
      <c r="Q6896" s="65"/>
      <c r="R6896" s="6" t="s">
        <v>141</v>
      </c>
      <c r="S6896" s="55">
        <v>1850.8</v>
      </c>
      <c r="T6896" s="295">
        <v>1322</v>
      </c>
      <c r="U6896" s="57" t="s">
        <v>142</v>
      </c>
      <c r="V6896" s="58">
        <f t="shared" si="1411"/>
        <v>9218.7250000000004</v>
      </c>
      <c r="W6896" s="73">
        <v>7075</v>
      </c>
      <c r="Y6896" s="6" t="s">
        <v>143</v>
      </c>
      <c r="Z6896" s="55">
        <f>AA6896*1.32</f>
        <v>3564</v>
      </c>
      <c r="AA6896" s="56">
        <v>2700</v>
      </c>
    </row>
    <row r="6897" spans="1:27" ht="15" customHeight="1" x14ac:dyDescent="0.2">
      <c r="A6897" s="45"/>
      <c r="B6897" s="53" t="s">
        <v>14</v>
      </c>
      <c r="C6897" s="15">
        <f>O6877</f>
        <v>0</v>
      </c>
      <c r="D6897" s="54">
        <f>S6900*C6897</f>
        <v>0</v>
      </c>
      <c r="E6897" s="34">
        <f>D6958*C6897</f>
        <v>0</v>
      </c>
      <c r="F6897" s="61"/>
      <c r="G6897" s="61"/>
      <c r="H6897" s="45"/>
      <c r="I6897" s="44"/>
      <c r="J6897" s="44"/>
      <c r="K6897" s="44"/>
      <c r="L6897" s="46"/>
      <c r="M6897" s="6"/>
      <c r="N6897" s="55"/>
      <c r="O6897" s="52"/>
      <c r="P6897" s="67"/>
      <c r="Q6897" s="65"/>
      <c r="R6897" s="6" t="s">
        <v>144</v>
      </c>
      <c r="S6897" s="55">
        <f>T6897*1.44</f>
        <v>3952.7999999999997</v>
      </c>
      <c r="T6897" s="295">
        <v>2745</v>
      </c>
      <c r="U6897" s="57" t="s">
        <v>145</v>
      </c>
      <c r="V6897" s="58">
        <f t="shared" si="1411"/>
        <v>9218.7250000000004</v>
      </c>
      <c r="W6897" s="73">
        <v>7075</v>
      </c>
      <c r="AA6897" s="46"/>
    </row>
    <row r="6898" spans="1:27" ht="15" customHeight="1" x14ac:dyDescent="0.2">
      <c r="A6898" s="45"/>
      <c r="B6898" s="53" t="s">
        <v>16</v>
      </c>
      <c r="C6898" s="15">
        <f>Q6877</f>
        <v>0</v>
      </c>
      <c r="D6898" s="54">
        <f>S6903*C6898</f>
        <v>0</v>
      </c>
      <c r="E6898" s="34"/>
      <c r="F6898" s="61"/>
      <c r="G6898" s="61"/>
      <c r="H6898" s="45"/>
      <c r="I6898" s="44"/>
      <c r="J6898" s="44"/>
      <c r="K6898" s="44"/>
      <c r="L6898" s="46"/>
      <c r="M6898" s="6" t="s">
        <v>146</v>
      </c>
      <c r="N6898" s="55">
        <f>P6898*1.46</f>
        <v>7592</v>
      </c>
      <c r="O6898" s="52"/>
      <c r="P6898" s="67">
        <v>5200</v>
      </c>
      <c r="Q6898" s="65"/>
      <c r="R6898" s="6" t="s">
        <v>147</v>
      </c>
      <c r="S6898" s="55">
        <v>6101.2</v>
      </c>
      <c r="T6898" s="295">
        <v>4380</v>
      </c>
      <c r="U6898" s="46"/>
      <c r="V6898" s="46"/>
      <c r="W6898" s="46"/>
      <c r="X6898" s="46"/>
      <c r="Y6898" s="46"/>
      <c r="Z6898" s="46"/>
    </row>
    <row r="6899" spans="1:27" ht="15" customHeight="1" x14ac:dyDescent="0.2">
      <c r="A6899" s="45"/>
      <c r="B6899" s="320" t="s">
        <v>148</v>
      </c>
      <c r="C6899" s="33"/>
      <c r="D6899" s="75">
        <f t="shared" ref="D6899:E6899" si="1419">SUM(D6885:D6898)</f>
        <v>111879.05999999998</v>
      </c>
      <c r="E6899" s="75">
        <f t="shared" si="1419"/>
        <v>77976</v>
      </c>
      <c r="F6899" s="75"/>
      <c r="G6899" s="33"/>
      <c r="H6899" s="45"/>
      <c r="I6899" s="44"/>
      <c r="J6899" s="44"/>
      <c r="K6899" s="44"/>
      <c r="L6899" s="46"/>
      <c r="M6899" s="6" t="s">
        <v>149</v>
      </c>
      <c r="N6899" s="55">
        <f t="shared" ref="N6899" si="1420">P6899*1.4</f>
        <v>3360</v>
      </c>
      <c r="O6899" s="52"/>
      <c r="P6899" s="67">
        <v>2400</v>
      </c>
      <c r="Q6899" s="65"/>
      <c r="R6899" s="6" t="s">
        <v>150</v>
      </c>
      <c r="S6899" s="55">
        <f>T6899*1.444</f>
        <v>7797.5999999999995</v>
      </c>
      <c r="T6899" s="295">
        <v>5400</v>
      </c>
      <c r="U6899" s="46"/>
      <c r="V6899" s="46"/>
      <c r="W6899" s="46"/>
      <c r="X6899" s="46"/>
      <c r="Y6899" s="46"/>
      <c r="Z6899" s="46"/>
      <c r="AA6899" s="46"/>
    </row>
    <row r="6900" spans="1:27" ht="15" customHeight="1" x14ac:dyDescent="0.2">
      <c r="A6900" s="45"/>
      <c r="B6900" s="317" t="s">
        <v>24</v>
      </c>
      <c r="C6900" s="319">
        <f>Y6877</f>
        <v>0</v>
      </c>
      <c r="D6900" s="54">
        <f t="shared" ref="D6900:D6902" si="1421">V6889*C6900</f>
        <v>0</v>
      </c>
      <c r="E6900" s="34">
        <f t="shared" ref="E6900:E6902" si="1422">W6889*C6900</f>
        <v>0</v>
      </c>
      <c r="F6900" s="45"/>
      <c r="G6900" s="45"/>
      <c r="H6900" s="45"/>
      <c r="I6900" s="44"/>
      <c r="J6900" s="44"/>
      <c r="K6900" s="44"/>
      <c r="L6900" s="46"/>
      <c r="M6900" s="6" t="s">
        <v>151</v>
      </c>
      <c r="N6900" s="55">
        <f>P6900*1.46</f>
        <v>7592</v>
      </c>
      <c r="O6900" s="52"/>
      <c r="P6900" s="67">
        <v>5200</v>
      </c>
      <c r="Q6900" s="65"/>
      <c r="R6900" s="6" t="s">
        <v>152</v>
      </c>
      <c r="S6900" s="55">
        <f>T6900*1.444</f>
        <v>7799.0439999999999</v>
      </c>
      <c r="T6900" s="295">
        <v>5401</v>
      </c>
      <c r="U6900" s="46"/>
      <c r="V6900" s="46"/>
      <c r="W6900" s="46"/>
      <c r="X6900" s="46"/>
      <c r="Y6900" s="46"/>
      <c r="Z6900" s="46"/>
      <c r="AA6900" s="46"/>
    </row>
    <row r="6901" spans="1:27" ht="15" customHeight="1" x14ac:dyDescent="0.2">
      <c r="A6901" s="45"/>
      <c r="B6901" s="317" t="s">
        <v>153</v>
      </c>
      <c r="C6901" s="319">
        <f>Z6877</f>
        <v>0</v>
      </c>
      <c r="D6901" s="54">
        <f t="shared" si="1421"/>
        <v>0</v>
      </c>
      <c r="E6901" s="34">
        <f t="shared" si="1422"/>
        <v>0</v>
      </c>
      <c r="F6901" s="45"/>
      <c r="G6901" s="45"/>
      <c r="H6901" s="45"/>
      <c r="I6901" s="44"/>
      <c r="J6901" s="44"/>
      <c r="K6901" s="44"/>
      <c r="L6901" s="46"/>
      <c r="M6901" s="6" t="s">
        <v>154</v>
      </c>
      <c r="N6901" s="55">
        <f t="shared" ref="N6901:N6902" si="1423">P6901*1.4</f>
        <v>5250</v>
      </c>
      <c r="O6901" s="52"/>
      <c r="P6901" s="67">
        <v>3750</v>
      </c>
      <c r="Q6901" s="65"/>
      <c r="R6901" s="6" t="s">
        <v>155</v>
      </c>
      <c r="S6901" s="55">
        <f>T6901*1.45</f>
        <v>10701</v>
      </c>
      <c r="T6901" s="295">
        <v>7380</v>
      </c>
      <c r="U6901" s="46"/>
      <c r="V6901" s="46"/>
      <c r="W6901" s="46"/>
      <c r="X6901" s="46"/>
      <c r="Y6901" s="46"/>
      <c r="Z6901" s="46"/>
      <c r="AA6901" s="46"/>
    </row>
    <row r="6902" spans="1:27" ht="15" customHeight="1" x14ac:dyDescent="0.2">
      <c r="A6902" s="45"/>
      <c r="B6902" s="317" t="s">
        <v>26</v>
      </c>
      <c r="C6902" s="319">
        <f>AA6877</f>
        <v>0</v>
      </c>
      <c r="D6902" s="54">
        <f t="shared" si="1421"/>
        <v>0</v>
      </c>
      <c r="E6902" s="34">
        <f t="shared" si="1422"/>
        <v>0</v>
      </c>
      <c r="F6902" s="45"/>
      <c r="G6902" s="45"/>
      <c r="H6902" s="45"/>
      <c r="I6902" s="44"/>
      <c r="J6902" s="44"/>
      <c r="K6902" s="44"/>
      <c r="L6902" s="46"/>
      <c r="M6902" s="6" t="s">
        <v>156</v>
      </c>
      <c r="N6902" s="55">
        <f t="shared" si="1423"/>
        <v>9800</v>
      </c>
      <c r="O6902" s="52"/>
      <c r="P6902" s="67">
        <v>7000</v>
      </c>
      <c r="Q6902" s="65"/>
      <c r="R6902" s="6" t="s">
        <v>157</v>
      </c>
      <c r="S6902" s="55">
        <v>8000</v>
      </c>
      <c r="T6902" s="295">
        <v>3600</v>
      </c>
      <c r="U6902" s="46"/>
      <c r="V6902" s="46"/>
      <c r="W6902" s="46"/>
      <c r="X6902" s="46"/>
      <c r="Y6902" s="46"/>
      <c r="Z6902" s="46"/>
      <c r="AA6902" s="46"/>
    </row>
    <row r="6903" spans="1:27" ht="15" customHeight="1" x14ac:dyDescent="0.2">
      <c r="A6903" s="45"/>
      <c r="B6903" s="318" t="s">
        <v>158</v>
      </c>
      <c r="C6903" s="319">
        <f>R6877</f>
        <v>0</v>
      </c>
      <c r="D6903" s="54">
        <f>V6886*C6903</f>
        <v>0</v>
      </c>
      <c r="E6903" s="34">
        <f t="shared" ref="E6903:E6905" si="1424">J6952*C6903</f>
        <v>0</v>
      </c>
      <c r="F6903" s="45"/>
      <c r="G6903" s="45"/>
      <c r="H6903" s="45"/>
      <c r="I6903" s="44"/>
      <c r="J6903" s="44"/>
      <c r="K6903" s="44"/>
      <c r="L6903" s="46"/>
      <c r="M6903" s="6"/>
      <c r="N6903" s="55"/>
      <c r="O6903" s="52"/>
      <c r="P6903" s="67"/>
      <c r="Q6903" s="65"/>
      <c r="R6903" s="6" t="s">
        <v>16</v>
      </c>
      <c r="S6903" s="55">
        <v>1500</v>
      </c>
      <c r="T6903" s="298">
        <v>1300</v>
      </c>
      <c r="U6903" s="46"/>
      <c r="V6903" s="46"/>
      <c r="W6903" s="46"/>
      <c r="X6903" s="46"/>
      <c r="Y6903" s="46"/>
      <c r="Z6903" s="46"/>
      <c r="AA6903" s="46"/>
    </row>
    <row r="6904" spans="1:27" ht="15" customHeight="1" x14ac:dyDescent="0.2">
      <c r="A6904" s="45"/>
      <c r="B6904" s="321" t="s">
        <v>159</v>
      </c>
      <c r="C6904" s="15">
        <f>T6877</f>
        <v>0</v>
      </c>
      <c r="D6904" s="54">
        <f t="shared" ref="D6904:D6905" si="1425">V6886*C6904</f>
        <v>0</v>
      </c>
      <c r="E6904" s="34">
        <f t="shared" si="1424"/>
        <v>0</v>
      </c>
      <c r="F6904" s="45"/>
      <c r="G6904" s="45"/>
      <c r="H6904" s="45"/>
      <c r="I6904" s="44"/>
      <c r="J6904" s="44"/>
      <c r="K6904" s="44"/>
      <c r="L6904" s="46"/>
      <c r="M6904" s="6" t="s">
        <v>160</v>
      </c>
      <c r="N6904" s="55"/>
      <c r="O6904" s="52"/>
      <c r="P6904" s="67"/>
      <c r="Q6904" s="65"/>
      <c r="R6904" s="46"/>
      <c r="S6904" s="46"/>
      <c r="T6904" s="46"/>
      <c r="U6904" s="46"/>
      <c r="V6904" s="46"/>
      <c r="W6904" s="46"/>
      <c r="X6904" s="46"/>
      <c r="Y6904" s="46"/>
      <c r="Z6904" s="46"/>
      <c r="AA6904" s="46"/>
    </row>
    <row r="6905" spans="1:27" ht="15" customHeight="1" x14ac:dyDescent="0.2">
      <c r="A6905" s="45"/>
      <c r="B6905" s="79" t="s">
        <v>161</v>
      </c>
      <c r="C6905" s="80">
        <f>S6877</f>
        <v>0</v>
      </c>
      <c r="D6905" s="81">
        <f t="shared" si="1425"/>
        <v>0</v>
      </c>
      <c r="E6905" s="34">
        <f t="shared" si="1424"/>
        <v>0</v>
      </c>
      <c r="F6905" s="45"/>
      <c r="G6905" s="45"/>
      <c r="H6905" s="45"/>
      <c r="I6905" s="44"/>
      <c r="J6905" s="44"/>
      <c r="K6905" s="44"/>
      <c r="L6905" s="46"/>
      <c r="M6905" s="6"/>
      <c r="N6905" s="55"/>
      <c r="O6905" s="52"/>
      <c r="P6905" s="67"/>
      <c r="Q6905" s="65"/>
      <c r="R6905" s="46"/>
      <c r="S6905" s="46"/>
      <c r="T6905" s="46"/>
      <c r="U6905" s="46"/>
      <c r="V6905" s="46"/>
      <c r="W6905" s="46"/>
      <c r="X6905" s="46"/>
      <c r="Y6905" s="46"/>
      <c r="Z6905" s="46"/>
      <c r="AA6905" s="46"/>
    </row>
    <row r="6906" spans="1:27" ht="15" customHeight="1" x14ac:dyDescent="0.2">
      <c r="A6906" s="45"/>
      <c r="B6906" s="78" t="s">
        <v>20</v>
      </c>
      <c r="C6906" s="15">
        <f>U6877</f>
        <v>1</v>
      </c>
      <c r="D6906" s="81">
        <f>V6895*C6906</f>
        <v>7166.5</v>
      </c>
      <c r="E6906" s="34">
        <f>W6895*C6906</f>
        <v>5500</v>
      </c>
      <c r="F6906" s="45"/>
      <c r="G6906" s="45"/>
      <c r="H6906" s="45"/>
      <c r="I6906" s="44"/>
      <c r="J6906" s="44"/>
      <c r="K6906" s="44"/>
      <c r="L6906" s="46"/>
      <c r="M6906" s="6" t="s">
        <v>162</v>
      </c>
      <c r="N6906" s="55">
        <f>P6906*1.42</f>
        <v>1846</v>
      </c>
      <c r="O6906" s="52"/>
      <c r="P6906" s="67">
        <v>1300</v>
      </c>
      <c r="Q6906" s="65"/>
      <c r="R6906" s="46"/>
      <c r="S6906" s="46"/>
      <c r="T6906" s="46"/>
      <c r="U6906" s="46"/>
      <c r="V6906" s="46"/>
      <c r="W6906" s="46"/>
      <c r="X6906" s="46"/>
      <c r="Y6906" s="46"/>
      <c r="Z6906" s="46"/>
      <c r="AA6906" s="46"/>
    </row>
    <row r="6907" spans="1:27" ht="15" customHeight="1" x14ac:dyDescent="0.2">
      <c r="A6907" s="45"/>
      <c r="B6907" s="78" t="s">
        <v>163</v>
      </c>
      <c r="C6907" s="15">
        <f>V6877</f>
        <v>0</v>
      </c>
      <c r="D6907" s="81">
        <f t="shared" ref="D6907:D6908" si="1426">V6889*C6907</f>
        <v>0</v>
      </c>
      <c r="E6907" s="34">
        <f>W6894*C6907</f>
        <v>0</v>
      </c>
      <c r="F6907" s="45"/>
      <c r="G6907" s="45"/>
      <c r="H6907" s="45"/>
      <c r="I6907" s="44"/>
      <c r="J6907" s="44"/>
      <c r="K6907" s="44"/>
      <c r="L6907" s="46"/>
      <c r="M6907" s="6" t="s">
        <v>164</v>
      </c>
      <c r="N6907" s="55">
        <f t="shared" ref="N6907:N6908" si="1427">P6907*1.42</f>
        <v>1846</v>
      </c>
      <c r="O6907" s="52"/>
      <c r="P6907" s="67">
        <v>1300</v>
      </c>
      <c r="Q6907" s="65"/>
      <c r="R6907" s="46"/>
      <c r="S6907" s="46"/>
      <c r="T6907" s="46"/>
      <c r="U6907" s="46"/>
      <c r="V6907" s="46"/>
      <c r="W6907" s="46"/>
      <c r="X6907" s="46"/>
      <c r="Y6907" s="46"/>
      <c r="Z6907" s="46"/>
      <c r="AA6907" s="46"/>
    </row>
    <row r="6908" spans="1:27" ht="15" customHeight="1" x14ac:dyDescent="0.2">
      <c r="A6908" s="45"/>
      <c r="B6908" s="78" t="s">
        <v>165</v>
      </c>
      <c r="C6908" s="15">
        <f>W6877</f>
        <v>0</v>
      </c>
      <c r="D6908" s="81">
        <f t="shared" si="1426"/>
        <v>0</v>
      </c>
      <c r="E6908" s="34">
        <f>J6957*C6908</f>
        <v>0</v>
      </c>
      <c r="F6908" s="45"/>
      <c r="G6908" s="45"/>
      <c r="H6908" s="45"/>
      <c r="I6908" s="44"/>
      <c r="J6908" s="44"/>
      <c r="K6908" s="44"/>
      <c r="L6908" s="46"/>
      <c r="M6908" s="6" t="s">
        <v>166</v>
      </c>
      <c r="N6908" s="55">
        <f t="shared" si="1427"/>
        <v>1846</v>
      </c>
      <c r="O6908" s="52"/>
      <c r="P6908" s="67">
        <v>1300</v>
      </c>
      <c r="Q6908" s="65"/>
      <c r="R6908" s="46"/>
      <c r="S6908" s="46"/>
      <c r="T6908" s="46"/>
      <c r="U6908" s="46"/>
      <c r="V6908" s="46"/>
      <c r="W6908" s="46"/>
      <c r="X6908" s="46"/>
      <c r="Y6908" s="46"/>
      <c r="Z6908" s="46"/>
      <c r="AA6908" s="46"/>
    </row>
    <row r="6909" spans="1:27" ht="15" customHeight="1" x14ac:dyDescent="0.2">
      <c r="A6909" s="45"/>
      <c r="B6909" s="53" t="s">
        <v>23</v>
      </c>
      <c r="C6909" s="15">
        <f>X6877</f>
        <v>0</v>
      </c>
      <c r="D6909" s="81">
        <f>V6887*C6909</f>
        <v>0</v>
      </c>
      <c r="E6909" s="34">
        <f>W6887*C6909</f>
        <v>0</v>
      </c>
      <c r="F6909" s="45"/>
      <c r="G6909" s="45"/>
      <c r="H6909" s="45"/>
      <c r="I6909" s="44"/>
      <c r="J6909" s="44"/>
      <c r="K6909" s="44"/>
      <c r="L6909" s="46"/>
      <c r="M6909" s="6" t="s">
        <v>167</v>
      </c>
      <c r="N6909" s="55">
        <f>P6909*1.39</f>
        <v>1320.5</v>
      </c>
      <c r="O6909" s="52"/>
      <c r="P6909" s="67">
        <v>950</v>
      </c>
      <c r="Q6909" s="65"/>
      <c r="R6909" s="46"/>
      <c r="S6909" s="46"/>
      <c r="T6909" s="46"/>
      <c r="U6909" s="46"/>
      <c r="V6909" s="46"/>
      <c r="W6909" s="46"/>
      <c r="X6909" s="46"/>
      <c r="Y6909" s="46"/>
      <c r="Z6909" s="46"/>
      <c r="AA6909" s="46"/>
    </row>
    <row r="6910" spans="1:27" ht="15" customHeight="1" x14ac:dyDescent="0.2">
      <c r="A6910" s="45"/>
      <c r="B6910" s="49" t="s">
        <v>95</v>
      </c>
      <c r="C6910" s="33"/>
      <c r="D6910" s="75">
        <f t="shared" ref="D6910:E6910" si="1428">SUM(D6900:D6909)</f>
        <v>7166.5</v>
      </c>
      <c r="E6910" s="82">
        <f t="shared" si="1428"/>
        <v>5500</v>
      </c>
      <c r="F6910" s="45"/>
      <c r="G6910" s="45"/>
      <c r="H6910" s="45"/>
      <c r="I6910" s="44"/>
      <c r="J6910" s="44"/>
      <c r="K6910" s="44"/>
      <c r="L6910" s="46"/>
      <c r="M6910" s="6" t="s">
        <v>168</v>
      </c>
      <c r="N6910" s="55">
        <f>P6910*1.42</f>
        <v>923</v>
      </c>
      <c r="O6910" s="52"/>
      <c r="P6910" s="67">
        <v>650</v>
      </c>
      <c r="Q6910" s="65"/>
      <c r="R6910" s="46"/>
      <c r="S6910" s="46"/>
      <c r="T6910" s="46"/>
      <c r="U6910" s="46"/>
      <c r="V6910" s="46"/>
      <c r="W6910" s="46"/>
      <c r="X6910" s="46"/>
      <c r="Y6910" s="46"/>
      <c r="Z6910" s="46"/>
      <c r="AA6910" s="46"/>
    </row>
    <row r="6911" spans="1:27" ht="15" customHeight="1" x14ac:dyDescent="0.2">
      <c r="A6911" s="45"/>
      <c r="B6911" s="53" t="s">
        <v>36</v>
      </c>
      <c r="C6911" s="15">
        <f>AL6877</f>
        <v>7</v>
      </c>
      <c r="D6911" s="83">
        <f>N6906*C6911</f>
        <v>12922</v>
      </c>
      <c r="E6911" s="34">
        <f>P6906*C6911</f>
        <v>9100</v>
      </c>
      <c r="F6911" s="45"/>
      <c r="G6911" s="45"/>
      <c r="H6911" s="45"/>
      <c r="I6911" s="44"/>
      <c r="J6911" s="44"/>
      <c r="K6911" s="44"/>
      <c r="L6911" s="46"/>
      <c r="M6911" s="46"/>
      <c r="N6911" s="46"/>
      <c r="O6911" s="46"/>
      <c r="P6911" s="46"/>
      <c r="Q6911" s="46"/>
      <c r="R6911" s="46"/>
      <c r="S6911" s="46"/>
      <c r="T6911" s="46"/>
      <c r="U6911" s="46"/>
      <c r="V6911" s="46"/>
      <c r="W6911" s="46"/>
      <c r="X6911" s="46"/>
      <c r="Y6911" s="46"/>
      <c r="Z6911" s="46"/>
      <c r="AA6911" s="46"/>
    </row>
    <row r="6912" spans="1:27" ht="15" customHeight="1" x14ac:dyDescent="0.2">
      <c r="A6912" s="45"/>
      <c r="B6912" s="53" t="s">
        <v>35</v>
      </c>
      <c r="C6912" s="15">
        <f>AK6877</f>
        <v>2</v>
      </c>
      <c r="D6912" s="83">
        <f t="shared" ref="D6912:D6914" si="1429">N6908*C6912</f>
        <v>3692</v>
      </c>
      <c r="E6912" s="34">
        <f t="shared" ref="E6912:E6914" si="1430">P6908*C6912</f>
        <v>2600</v>
      </c>
      <c r="F6912" s="45"/>
      <c r="G6912" s="45"/>
      <c r="H6912" s="45"/>
      <c r="L6912" s="24"/>
      <c r="M6912" s="24"/>
      <c r="N6912" s="24"/>
      <c r="O6912" s="24"/>
      <c r="P6912" s="24"/>
      <c r="Q6912" s="24"/>
    </row>
    <row r="6913" spans="1:17" ht="15" customHeight="1" x14ac:dyDescent="0.2">
      <c r="A6913" s="45"/>
      <c r="B6913" s="84" t="s">
        <v>169</v>
      </c>
      <c r="C6913" s="15">
        <f>AM6877</f>
        <v>0</v>
      </c>
      <c r="D6913" s="83">
        <f t="shared" si="1429"/>
        <v>0</v>
      </c>
      <c r="E6913" s="34">
        <f t="shared" si="1430"/>
        <v>0</v>
      </c>
      <c r="F6913" s="85"/>
      <c r="G6913" s="45"/>
      <c r="H6913" s="45"/>
      <c r="L6913" s="24"/>
      <c r="M6913" s="24"/>
      <c r="N6913" s="24"/>
      <c r="O6913" s="24"/>
      <c r="P6913" s="24"/>
      <c r="Q6913" s="24"/>
    </row>
    <row r="6914" spans="1:17" ht="15" customHeight="1" x14ac:dyDescent="0.2">
      <c r="A6914" s="45"/>
      <c r="B6914" s="84" t="s">
        <v>38</v>
      </c>
      <c r="C6914" s="15">
        <f>AN6877</f>
        <v>0</v>
      </c>
      <c r="D6914" s="83">
        <f t="shared" si="1429"/>
        <v>0</v>
      </c>
      <c r="E6914" s="34">
        <f t="shared" si="1430"/>
        <v>0</v>
      </c>
      <c r="F6914" s="45"/>
      <c r="G6914" s="45"/>
      <c r="H6914" s="45"/>
      <c r="L6914" s="24"/>
      <c r="M6914" s="24"/>
      <c r="N6914" s="24"/>
      <c r="O6914" s="24"/>
      <c r="P6914" s="24"/>
      <c r="Q6914" s="24"/>
    </row>
    <row r="6915" spans="1:17" ht="15" customHeight="1" x14ac:dyDescent="0.2">
      <c r="A6915" s="45"/>
      <c r="B6915" s="84" t="s">
        <v>170</v>
      </c>
      <c r="C6915" s="15">
        <f>AO6877</f>
        <v>2</v>
      </c>
      <c r="D6915" s="83">
        <f>N6907*C6915</f>
        <v>3692</v>
      </c>
      <c r="E6915" s="34">
        <f>P6907*C6915</f>
        <v>2600</v>
      </c>
      <c r="F6915" s="45"/>
      <c r="G6915" s="45"/>
      <c r="H6915" s="45"/>
      <c r="L6915" s="24"/>
      <c r="M6915" s="24"/>
      <c r="N6915" s="24"/>
      <c r="O6915" s="24"/>
      <c r="P6915" s="24"/>
      <c r="Q6915" s="24"/>
    </row>
    <row r="6916" spans="1:17" ht="15" customHeight="1" x14ac:dyDescent="0.2">
      <c r="A6916" s="45"/>
      <c r="B6916" s="53" t="s">
        <v>31</v>
      </c>
      <c r="C6916" s="15">
        <f>AF6877</f>
        <v>1</v>
      </c>
      <c r="D6916" s="83">
        <f>N6898*C6916</f>
        <v>7592</v>
      </c>
      <c r="E6916" s="34">
        <f>P6898*C6916</f>
        <v>5200</v>
      </c>
      <c r="F6916" s="45"/>
      <c r="G6916" s="45"/>
      <c r="H6916" s="45"/>
    </row>
    <row r="6917" spans="1:17" ht="15" customHeight="1" x14ac:dyDescent="0.2">
      <c r="A6917" s="45"/>
      <c r="B6917" s="53" t="s">
        <v>171</v>
      </c>
      <c r="C6917" s="15">
        <f>AH6877</f>
        <v>4</v>
      </c>
      <c r="D6917" s="83">
        <f>N6898*C6917</f>
        <v>30368</v>
      </c>
      <c r="E6917" s="34">
        <f>P6898*C6917</f>
        <v>20800</v>
      </c>
      <c r="F6917" s="45"/>
      <c r="G6917" s="45"/>
      <c r="H6917" s="45"/>
      <c r="L6917" s="86" t="s">
        <v>172</v>
      </c>
    </row>
    <row r="6918" spans="1:17" ht="15" customHeight="1" x14ac:dyDescent="0.2">
      <c r="A6918" s="45"/>
      <c r="B6918" s="53" t="s">
        <v>151</v>
      </c>
      <c r="C6918" s="15">
        <f>AG6877</f>
        <v>5</v>
      </c>
      <c r="D6918" s="83">
        <f>N6900*C6918</f>
        <v>37960</v>
      </c>
      <c r="E6918" s="34">
        <f>P6900*C6918</f>
        <v>26000</v>
      </c>
      <c r="F6918" s="45"/>
      <c r="G6918" s="45"/>
      <c r="H6918" s="45"/>
    </row>
    <row r="6919" spans="1:17" ht="15" customHeight="1" x14ac:dyDescent="0.2">
      <c r="A6919" s="45"/>
      <c r="B6919" s="53" t="s">
        <v>173</v>
      </c>
      <c r="C6919" s="15">
        <f>AJ6877</f>
        <v>2</v>
      </c>
      <c r="D6919" s="83">
        <f>N6898*C6919</f>
        <v>15184</v>
      </c>
      <c r="E6919" s="34">
        <f>P6898*C6919</f>
        <v>10400</v>
      </c>
      <c r="F6919" s="45"/>
      <c r="G6919" s="45"/>
      <c r="H6919" s="45"/>
      <c r="L6919" s="86" t="s">
        <v>107</v>
      </c>
    </row>
    <row r="6920" spans="1:17" ht="15" customHeight="1" x14ac:dyDescent="0.2">
      <c r="A6920" s="45"/>
      <c r="B6920" s="53" t="s">
        <v>174</v>
      </c>
      <c r="C6920" s="15">
        <f>AE6877</f>
        <v>0</v>
      </c>
      <c r="D6920" s="83">
        <f>N6902*C6920</f>
        <v>0</v>
      </c>
      <c r="E6920" s="34">
        <f>P6898*C6920</f>
        <v>0</v>
      </c>
      <c r="F6920" s="45"/>
      <c r="G6920" s="45"/>
      <c r="H6920" s="45"/>
    </row>
    <row r="6921" spans="1:17" ht="15" customHeight="1" x14ac:dyDescent="0.2">
      <c r="A6921" s="45"/>
      <c r="B6921" s="87" t="s">
        <v>27</v>
      </c>
      <c r="C6921" s="15">
        <f>AB6877</f>
        <v>43</v>
      </c>
      <c r="D6921" s="83">
        <f t="shared" ref="D6921:D6922" si="1431">N6890*C6921</f>
        <v>79550</v>
      </c>
      <c r="E6921" s="34">
        <f t="shared" ref="E6921:E6922" si="1432">P6890*C6921</f>
        <v>53750</v>
      </c>
      <c r="F6921" s="45"/>
      <c r="G6921" s="45"/>
      <c r="H6921" s="45"/>
      <c r="L6921" s="86" t="s">
        <v>175</v>
      </c>
    </row>
    <row r="6922" spans="1:17" ht="15" customHeight="1" x14ac:dyDescent="0.2">
      <c r="A6922" s="45"/>
      <c r="B6922" s="87" t="s">
        <v>28</v>
      </c>
      <c r="C6922" s="15">
        <f>AC6877</f>
        <v>0</v>
      </c>
      <c r="D6922" s="83">
        <f t="shared" si="1431"/>
        <v>0</v>
      </c>
      <c r="E6922" s="34">
        <f t="shared" si="1432"/>
        <v>0</v>
      </c>
      <c r="F6922" s="45"/>
      <c r="G6922" s="45"/>
      <c r="H6922" s="45"/>
      <c r="L6922" s="86" t="s">
        <v>176</v>
      </c>
    </row>
    <row r="6923" spans="1:17" ht="15" customHeight="1" x14ac:dyDescent="0.2">
      <c r="A6923" s="45"/>
      <c r="B6923" s="53" t="s">
        <v>177</v>
      </c>
      <c r="C6923" s="15">
        <f>AD6877</f>
        <v>0</v>
      </c>
      <c r="D6923" s="83">
        <f>N6895*C6923</f>
        <v>0</v>
      </c>
      <c r="E6923" s="34">
        <f>P6895*C6923</f>
        <v>0</v>
      </c>
      <c r="F6923" s="45"/>
      <c r="G6923" s="45"/>
      <c r="H6923" s="45"/>
      <c r="L6923" s="86" t="s">
        <v>178</v>
      </c>
    </row>
    <row r="6924" spans="1:17" ht="15" customHeight="1" x14ac:dyDescent="0.2">
      <c r="A6924" s="45"/>
      <c r="B6924" s="49" t="s">
        <v>94</v>
      </c>
      <c r="C6924" s="33"/>
      <c r="D6924" s="75">
        <f t="shared" ref="D6924:E6924" si="1433">SUM(D6911:D6923)</f>
        <v>190960</v>
      </c>
      <c r="E6924" s="82">
        <f t="shared" si="1433"/>
        <v>130450</v>
      </c>
      <c r="F6924" s="41"/>
      <c r="G6924" s="45"/>
      <c r="H6924" s="88"/>
      <c r="L6924" s="86" t="s">
        <v>179</v>
      </c>
    </row>
    <row r="6925" spans="1:17" ht="15" customHeight="1" x14ac:dyDescent="0.2">
      <c r="A6925" s="45"/>
      <c r="B6925" s="78" t="s">
        <v>39</v>
      </c>
      <c r="C6925" s="89">
        <f>AP6877</f>
        <v>0</v>
      </c>
      <c r="D6925" s="83">
        <f>Z6895*C6925</f>
        <v>0</v>
      </c>
      <c r="E6925" s="34">
        <f>AA6895*C6925</f>
        <v>0</v>
      </c>
      <c r="F6925" s="88"/>
      <c r="G6925" s="88"/>
      <c r="H6925" s="88"/>
      <c r="L6925" s="86" t="s">
        <v>180</v>
      </c>
    </row>
    <row r="6926" spans="1:17" ht="15" customHeight="1" x14ac:dyDescent="0.2">
      <c r="A6926" s="45"/>
      <c r="B6926" s="78" t="s">
        <v>40</v>
      </c>
      <c r="C6926" s="90">
        <f>AQ6877</f>
        <v>0</v>
      </c>
      <c r="D6926" s="83">
        <f t="shared" ref="D6926:D6928" si="1434">Z6886*C6926</f>
        <v>0</v>
      </c>
      <c r="E6926" s="34">
        <f>AA6886*C6926</f>
        <v>0</v>
      </c>
      <c r="F6926" s="88"/>
      <c r="G6926" s="88"/>
      <c r="H6926" s="88"/>
      <c r="L6926" s="86" t="s">
        <v>181</v>
      </c>
    </row>
    <row r="6927" spans="1:17" ht="15" customHeight="1" x14ac:dyDescent="0.2">
      <c r="A6927" s="45"/>
      <c r="B6927" s="78" t="s">
        <v>33</v>
      </c>
      <c r="C6927" s="90">
        <f>AR6877</f>
        <v>0</v>
      </c>
      <c r="D6927" s="83">
        <f t="shared" si="1434"/>
        <v>0</v>
      </c>
      <c r="E6927" s="34">
        <f>P6897*C6927</f>
        <v>0</v>
      </c>
      <c r="F6927" s="88"/>
      <c r="G6927" s="88"/>
      <c r="H6927" s="88"/>
    </row>
    <row r="6928" spans="1:17" ht="15" customHeight="1" x14ac:dyDescent="0.2">
      <c r="A6928" s="45"/>
      <c r="B6928" s="78" t="s">
        <v>32</v>
      </c>
      <c r="C6928" s="90">
        <f>AS6877</f>
        <v>0</v>
      </c>
      <c r="D6928" s="83">
        <f t="shared" si="1434"/>
        <v>0</v>
      </c>
      <c r="E6928" s="34">
        <f>AA6887*C6928</f>
        <v>0</v>
      </c>
      <c r="F6928" s="88"/>
      <c r="G6928" s="88"/>
      <c r="H6928" s="88"/>
      <c r="L6928" s="86" t="s">
        <v>140</v>
      </c>
    </row>
    <row r="6929" spans="1:19" ht="15" customHeight="1" x14ac:dyDescent="0.2">
      <c r="A6929" s="45"/>
      <c r="B6929" s="78" t="s">
        <v>41</v>
      </c>
      <c r="C6929" s="90">
        <f>AT6877</f>
        <v>0</v>
      </c>
      <c r="D6929" s="83">
        <f>Z6894*C6929</f>
        <v>0</v>
      </c>
      <c r="E6929" s="34">
        <f>AA6894*C6929</f>
        <v>0</v>
      </c>
      <c r="F6929" s="88"/>
      <c r="G6929" s="88"/>
      <c r="H6929" s="88"/>
    </row>
    <row r="6930" spans="1:19" ht="15" customHeight="1" x14ac:dyDescent="0.2">
      <c r="A6930" s="45"/>
      <c r="B6930" s="78" t="s">
        <v>42</v>
      </c>
      <c r="C6930" s="90">
        <f>AU6877</f>
        <v>0</v>
      </c>
      <c r="D6930" s="83">
        <f>Z6889*C6930</f>
        <v>0</v>
      </c>
      <c r="E6930" s="34">
        <f>AA6889*C6930</f>
        <v>0</v>
      </c>
      <c r="F6930" s="88"/>
      <c r="G6930" s="88"/>
      <c r="H6930" s="88"/>
      <c r="L6930" s="86" t="s">
        <v>182</v>
      </c>
    </row>
    <row r="6931" spans="1:19" ht="15" customHeight="1" x14ac:dyDescent="0.2">
      <c r="A6931" s="45"/>
      <c r="B6931" s="78" t="s">
        <v>43</v>
      </c>
      <c r="C6931" s="90">
        <f>AV6877</f>
        <v>0</v>
      </c>
      <c r="D6931" s="83">
        <f t="shared" ref="D6931:D6933" si="1435">Z6891*C6931</f>
        <v>0</v>
      </c>
      <c r="E6931" s="34">
        <f>AA6891*C6931</f>
        <v>0</v>
      </c>
      <c r="F6931" s="88"/>
      <c r="G6931" s="88"/>
      <c r="H6931" s="88"/>
      <c r="L6931" s="86" t="s">
        <v>183</v>
      </c>
    </row>
    <row r="6932" spans="1:19" ht="15" customHeight="1" x14ac:dyDescent="0.2">
      <c r="A6932" s="45"/>
      <c r="B6932" s="78" t="s">
        <v>44</v>
      </c>
      <c r="C6932" s="90">
        <f>AW6877</f>
        <v>0</v>
      </c>
      <c r="D6932" s="83">
        <f t="shared" si="1435"/>
        <v>0</v>
      </c>
      <c r="E6932" s="34">
        <f>AA6893*C6932</f>
        <v>0</v>
      </c>
      <c r="F6932" s="88"/>
      <c r="G6932" s="88"/>
      <c r="H6932" s="88"/>
      <c r="L6932" s="86" t="s">
        <v>184</v>
      </c>
    </row>
    <row r="6933" spans="1:19" ht="15" customHeight="1" x14ac:dyDescent="0.2">
      <c r="A6933" s="45"/>
      <c r="B6933" s="78" t="s">
        <v>45</v>
      </c>
      <c r="C6933" s="90">
        <f>AX6877</f>
        <v>0</v>
      </c>
      <c r="D6933" s="83">
        <f t="shared" si="1435"/>
        <v>0</v>
      </c>
      <c r="E6933" s="34">
        <f>AA6892*C6933</f>
        <v>0</v>
      </c>
      <c r="F6933" s="88"/>
      <c r="G6933" s="88"/>
      <c r="H6933" s="88"/>
    </row>
    <row r="6934" spans="1:19" ht="15" customHeight="1" x14ac:dyDescent="0.2">
      <c r="A6934" s="45"/>
      <c r="B6934" s="78" t="s">
        <v>46</v>
      </c>
      <c r="C6934" s="90">
        <f>AY6877</f>
        <v>0</v>
      </c>
      <c r="D6934" s="83">
        <f>Z6890*C6934</f>
        <v>0</v>
      </c>
      <c r="E6934" s="34">
        <f>AA6890*C6934</f>
        <v>0</v>
      </c>
      <c r="F6934" s="88"/>
      <c r="G6934" s="88"/>
      <c r="H6934" s="88"/>
      <c r="L6934" s="86" t="s">
        <v>160</v>
      </c>
    </row>
    <row r="6935" spans="1:19" ht="15" customHeight="1" x14ac:dyDescent="0.2">
      <c r="A6935" s="45"/>
      <c r="B6935" s="53"/>
      <c r="C6935" s="89"/>
      <c r="D6935" s="83">
        <f t="shared" ref="D6935:D6936" si="1436">Z6895*C6935</f>
        <v>0</v>
      </c>
      <c r="E6935" s="34">
        <f t="shared" ref="E6935:E6936" si="1437">P6905*C6935</f>
        <v>0</v>
      </c>
      <c r="F6935" s="88"/>
      <c r="G6935" s="88"/>
      <c r="H6935" s="88"/>
    </row>
    <row r="6936" spans="1:19" ht="15" customHeight="1" x14ac:dyDescent="0.2">
      <c r="A6936" s="45"/>
      <c r="B6936" s="53"/>
      <c r="C6936" s="89"/>
      <c r="D6936" s="83">
        <f t="shared" si="1436"/>
        <v>0</v>
      </c>
      <c r="E6936" s="34">
        <f t="shared" si="1437"/>
        <v>0</v>
      </c>
      <c r="F6936" s="88"/>
      <c r="G6936" s="88"/>
      <c r="H6936" s="88"/>
      <c r="L6936" s="86" t="s">
        <v>185</v>
      </c>
    </row>
    <row r="6937" spans="1:19" ht="15" customHeight="1" x14ac:dyDescent="0.2">
      <c r="A6937" s="45"/>
      <c r="B6937" s="91"/>
      <c r="C6937" s="91"/>
      <c r="D6937" s="92">
        <f t="shared" ref="D6937:E6937" si="1438">SUM(D6925:D6936)</f>
        <v>0</v>
      </c>
      <c r="E6937" s="93">
        <f t="shared" si="1438"/>
        <v>0</v>
      </c>
      <c r="F6937" s="41"/>
      <c r="G6937" s="88"/>
      <c r="H6937" s="45"/>
      <c r="L6937" s="86" t="s">
        <v>186</v>
      </c>
    </row>
    <row r="6938" spans="1:19" ht="15" customHeight="1" x14ac:dyDescent="0.2">
      <c r="A6938" s="45"/>
      <c r="B6938" s="33" t="s">
        <v>187</v>
      </c>
      <c r="C6938" s="61"/>
      <c r="D6938" s="94">
        <f>SUM(D6910,D6899,D6924,D6937)</f>
        <v>310005.56</v>
      </c>
      <c r="E6938" s="95">
        <f>SUM(E6937,E6910,E6899,E6924)</f>
        <v>213926</v>
      </c>
      <c r="F6938" s="92">
        <f>SUM(F6937,F6924,F6913,F6899)</f>
        <v>0</v>
      </c>
      <c r="G6938" s="45"/>
      <c r="H6938" s="45"/>
      <c r="L6938" s="86" t="s">
        <v>188</v>
      </c>
    </row>
    <row r="6939" spans="1:19" ht="15" customHeight="1" x14ac:dyDescent="0.2">
      <c r="A6939" s="45"/>
      <c r="B6939" s="45"/>
      <c r="C6939" s="45"/>
      <c r="D6939" s="45"/>
      <c r="E6939" s="45"/>
      <c r="F6939" s="45"/>
      <c r="G6939" s="45"/>
      <c r="H6939" s="45"/>
    </row>
    <row r="6940" spans="1:19" ht="15" customHeight="1" x14ac:dyDescent="0.2">
      <c r="L6940" s="86" t="s">
        <v>189</v>
      </c>
    </row>
    <row r="6942" spans="1:19" ht="15" customHeight="1" x14ac:dyDescent="0.2">
      <c r="L6942" s="86" t="s">
        <v>190</v>
      </c>
    </row>
    <row r="6943" spans="1:19" ht="15" customHeight="1" x14ac:dyDescent="0.2">
      <c r="L6943" s="86" t="s">
        <v>191</v>
      </c>
    </row>
    <row r="6944" spans="1:19" ht="15" customHeight="1" x14ac:dyDescent="0.2">
      <c r="L6944" s="24" t="s">
        <v>192</v>
      </c>
      <c r="M6944" s="24"/>
      <c r="N6944" s="24"/>
      <c r="O6944" s="24"/>
      <c r="P6944" s="24"/>
      <c r="Q6944" s="24"/>
      <c r="R6944" s="24"/>
      <c r="S6944" s="24"/>
    </row>
    <row r="6945" spans="2:26" ht="15" customHeight="1" x14ac:dyDescent="0.2">
      <c r="B6945" s="33"/>
      <c r="C6945" s="96"/>
      <c r="D6945" s="96" t="s">
        <v>193</v>
      </c>
      <c r="E6945" s="96"/>
      <c r="F6945" s="96"/>
      <c r="G6945" s="96"/>
      <c r="H6945" s="33" t="s">
        <v>193</v>
      </c>
      <c r="I6945" s="96"/>
      <c r="J6945" s="96"/>
      <c r="K6945" s="96"/>
      <c r="L6945" s="33" t="s">
        <v>194</v>
      </c>
      <c r="M6945" s="96"/>
      <c r="N6945" s="96"/>
      <c r="O6945" s="96"/>
      <c r="P6945" s="96"/>
      <c r="Q6945" s="96"/>
      <c r="R6945" s="96"/>
      <c r="S6945" s="96"/>
      <c r="T6945" s="96"/>
      <c r="U6945" s="96"/>
      <c r="V6945" s="96"/>
      <c r="W6945" s="96"/>
      <c r="X6945" s="96"/>
      <c r="Y6945" s="96"/>
      <c r="Z6945" s="96"/>
    </row>
    <row r="6946" spans="2:26" ht="15" customHeight="1" x14ac:dyDescent="0.2">
      <c r="B6946" s="33" t="s">
        <v>195</v>
      </c>
      <c r="C6946" s="96" t="s">
        <v>101</v>
      </c>
      <c r="D6946" s="96"/>
      <c r="E6946" s="96"/>
      <c r="F6946" s="96"/>
      <c r="G6946" s="96"/>
      <c r="H6946" s="33"/>
      <c r="I6946" s="96"/>
      <c r="J6946" s="96"/>
      <c r="K6946" s="96"/>
      <c r="L6946" s="33" t="s">
        <v>196</v>
      </c>
      <c r="M6946" s="97">
        <f t="shared" ref="M6946:M6947" si="1439">V6977*1.35</f>
        <v>0</v>
      </c>
      <c r="N6946" s="96"/>
      <c r="O6946" s="96"/>
      <c r="P6946" s="96"/>
      <c r="Q6946" s="96"/>
      <c r="R6946" s="96"/>
      <c r="S6946" s="96"/>
      <c r="T6946" s="96"/>
      <c r="U6946" s="96"/>
      <c r="V6946" s="96"/>
      <c r="W6946" s="96"/>
      <c r="X6946" s="96"/>
      <c r="Y6946" s="96"/>
      <c r="Z6946" s="96"/>
    </row>
    <row r="6947" spans="2:26" ht="15" customHeight="1" x14ac:dyDescent="0.2">
      <c r="B6947" s="33" t="s">
        <v>104</v>
      </c>
      <c r="C6947" s="98">
        <v>651</v>
      </c>
      <c r="D6947" s="96">
        <v>434</v>
      </c>
      <c r="E6947" s="96">
        <f t="shared" ref="E6947:E6950" si="1440">D6947*50%</f>
        <v>217</v>
      </c>
      <c r="F6947" s="96"/>
      <c r="G6947" s="96"/>
      <c r="H6947" s="33" t="s">
        <v>197</v>
      </c>
      <c r="I6947" s="96"/>
      <c r="J6947" s="96"/>
      <c r="K6947" s="96"/>
      <c r="L6947" s="33" t="s">
        <v>198</v>
      </c>
      <c r="M6947" s="97">
        <f t="shared" si="1439"/>
        <v>0</v>
      </c>
      <c r="N6947" s="96"/>
      <c r="O6947" s="96"/>
      <c r="P6947" s="96"/>
      <c r="Q6947" s="96"/>
      <c r="R6947" s="96"/>
      <c r="S6947" s="96"/>
      <c r="T6947" s="96"/>
      <c r="U6947" s="96"/>
      <c r="V6947" s="96"/>
      <c r="W6947" s="96"/>
      <c r="X6947" s="96"/>
      <c r="Y6947" s="96"/>
      <c r="Z6947" s="96"/>
    </row>
    <row r="6948" spans="2:26" ht="15" customHeight="1" x14ac:dyDescent="0.2">
      <c r="B6948" s="33" t="s">
        <v>108</v>
      </c>
      <c r="C6948" s="98">
        <v>651</v>
      </c>
      <c r="D6948" s="96">
        <v>434</v>
      </c>
      <c r="E6948" s="96">
        <f t="shared" si="1440"/>
        <v>217</v>
      </c>
      <c r="F6948" s="96"/>
      <c r="G6948" s="96"/>
      <c r="H6948" s="33" t="s">
        <v>102</v>
      </c>
      <c r="I6948" s="98">
        <v>8000.2</v>
      </c>
      <c r="J6948" s="96">
        <v>6450</v>
      </c>
      <c r="K6948" s="96">
        <v>1935</v>
      </c>
      <c r="L6948" s="33" t="s">
        <v>199</v>
      </c>
      <c r="M6948" s="97">
        <f>V6979*1.4</f>
        <v>0</v>
      </c>
      <c r="N6948" s="96"/>
      <c r="O6948" s="96"/>
      <c r="P6948" s="96"/>
      <c r="Q6948" s="96"/>
      <c r="R6948" s="96"/>
      <c r="S6948" s="96"/>
      <c r="T6948" s="96"/>
      <c r="U6948" s="96"/>
      <c r="V6948" s="96"/>
      <c r="W6948" s="96"/>
      <c r="X6948" s="96"/>
      <c r="Y6948" s="96"/>
      <c r="Z6948" s="96"/>
    </row>
    <row r="6949" spans="2:26" ht="15" customHeight="1" x14ac:dyDescent="0.2">
      <c r="B6949" s="33" t="s">
        <v>111</v>
      </c>
      <c r="C6949" s="98">
        <v>900</v>
      </c>
      <c r="D6949" s="96">
        <v>600</v>
      </c>
      <c r="E6949" s="96">
        <f t="shared" si="1440"/>
        <v>300</v>
      </c>
      <c r="F6949" s="96"/>
      <c r="G6949" s="96"/>
      <c r="H6949" s="33" t="s">
        <v>105</v>
      </c>
      <c r="I6949" s="98">
        <v>8000.2</v>
      </c>
      <c r="J6949" s="96">
        <v>6450</v>
      </c>
      <c r="K6949" s="96">
        <v>1935</v>
      </c>
      <c r="L6949" s="33" t="s">
        <v>200</v>
      </c>
      <c r="M6949" s="97">
        <f t="shared" ref="M6949:M6951" si="1441">V6980*1.35</f>
        <v>0</v>
      </c>
      <c r="N6949" s="96"/>
      <c r="O6949" s="96"/>
      <c r="P6949" s="96"/>
      <c r="Q6949" s="96"/>
      <c r="R6949" s="96"/>
      <c r="S6949" s="96"/>
      <c r="T6949" s="96"/>
      <c r="U6949" s="96"/>
      <c r="V6949" s="96"/>
      <c r="W6949" s="96"/>
      <c r="X6949" s="96"/>
      <c r="Y6949" s="96"/>
      <c r="Z6949" s="96"/>
    </row>
    <row r="6950" spans="2:26" ht="15" customHeight="1" x14ac:dyDescent="0.2">
      <c r="B6950" s="33" t="s">
        <v>113</v>
      </c>
      <c r="C6950" s="98">
        <v>900</v>
      </c>
      <c r="D6950" s="96">
        <v>600</v>
      </c>
      <c r="E6950" s="96">
        <f t="shared" si="1440"/>
        <v>300</v>
      </c>
      <c r="F6950" s="96"/>
      <c r="G6950" s="96"/>
      <c r="H6950" s="33" t="s">
        <v>201</v>
      </c>
      <c r="I6950" s="98">
        <v>4550</v>
      </c>
      <c r="J6950" s="96">
        <v>3500</v>
      </c>
      <c r="K6950" s="96">
        <v>1050</v>
      </c>
      <c r="L6950" s="33" t="s">
        <v>202</v>
      </c>
      <c r="M6950" s="97">
        <f t="shared" si="1441"/>
        <v>0</v>
      </c>
      <c r="N6950" s="96"/>
      <c r="O6950" s="96"/>
      <c r="P6950" s="96"/>
      <c r="Q6950" s="96"/>
      <c r="R6950" s="96"/>
      <c r="S6950" s="96"/>
      <c r="T6950" s="96"/>
      <c r="U6950" s="96"/>
      <c r="V6950" s="96"/>
      <c r="W6950" s="96"/>
      <c r="X6950" s="96"/>
      <c r="Y6950" s="96"/>
      <c r="Z6950" s="96"/>
    </row>
    <row r="6951" spans="2:26" ht="15" customHeight="1" x14ac:dyDescent="0.2">
      <c r="B6951" s="33" t="s">
        <v>117</v>
      </c>
      <c r="C6951" s="98">
        <v>1304.19</v>
      </c>
      <c r="D6951" s="98">
        <v>1011</v>
      </c>
      <c r="E6951" s="96">
        <v>293</v>
      </c>
      <c r="F6951" s="96"/>
      <c r="G6951" s="96"/>
      <c r="H6951" s="33" t="s">
        <v>132</v>
      </c>
      <c r="I6951" s="98">
        <v>7605</v>
      </c>
      <c r="J6951" s="96">
        <v>6450</v>
      </c>
      <c r="K6951" s="96">
        <v>1935</v>
      </c>
      <c r="L6951" s="33" t="s">
        <v>203</v>
      </c>
      <c r="M6951" s="97">
        <f t="shared" si="1441"/>
        <v>0</v>
      </c>
      <c r="N6951" s="96"/>
      <c r="O6951" s="96"/>
      <c r="P6951" s="96"/>
      <c r="Q6951" s="96"/>
      <c r="R6951" s="96"/>
      <c r="S6951" s="96"/>
      <c r="T6951" s="96"/>
      <c r="U6951" s="96"/>
      <c r="V6951" s="96"/>
      <c r="W6951" s="96"/>
      <c r="X6951" s="96"/>
      <c r="Y6951" s="96"/>
      <c r="Z6951" s="96"/>
    </row>
    <row r="6952" spans="2:26" ht="15" customHeight="1" x14ac:dyDescent="0.2">
      <c r="B6952" s="33" t="s">
        <v>121</v>
      </c>
      <c r="C6952" s="98">
        <v>1006.5</v>
      </c>
      <c r="D6952" s="96">
        <v>677</v>
      </c>
      <c r="E6952" s="96">
        <f>D6952*50%</f>
        <v>338.5</v>
      </c>
      <c r="F6952" s="96"/>
      <c r="G6952" s="96"/>
      <c r="H6952" s="33" t="s">
        <v>137</v>
      </c>
      <c r="I6952" s="98">
        <v>5751.2</v>
      </c>
      <c r="J6952" s="96">
        <v>4625</v>
      </c>
      <c r="K6952" s="96">
        <v>1387.5</v>
      </c>
      <c r="L6952" s="33"/>
      <c r="M6952" s="96"/>
      <c r="N6952" s="96"/>
      <c r="O6952" s="96"/>
      <c r="P6952" s="96"/>
      <c r="Q6952" s="96"/>
      <c r="R6952" s="96"/>
      <c r="S6952" s="96"/>
      <c r="T6952" s="96"/>
      <c r="U6952" s="96"/>
      <c r="V6952" s="96"/>
      <c r="W6952" s="96"/>
      <c r="X6952" s="96"/>
      <c r="Y6952" s="96"/>
      <c r="Z6952" s="96"/>
    </row>
    <row r="6953" spans="2:26" ht="15" customHeight="1" x14ac:dyDescent="0.2">
      <c r="B6953" s="33" t="s">
        <v>126</v>
      </c>
      <c r="C6953" s="98">
        <v>1050.32</v>
      </c>
      <c r="D6953" s="96">
        <v>691</v>
      </c>
      <c r="E6953" s="96">
        <v>359</v>
      </c>
      <c r="F6953" s="96"/>
      <c r="G6953" s="96"/>
      <c r="H6953" s="33" t="s">
        <v>142</v>
      </c>
      <c r="I6953" s="98">
        <v>8000.2</v>
      </c>
      <c r="J6953" s="96">
        <v>6450</v>
      </c>
      <c r="K6953" s="96">
        <v>1935</v>
      </c>
      <c r="L6953" s="33"/>
      <c r="M6953" s="96"/>
      <c r="N6953" s="96"/>
      <c r="O6953" s="96"/>
      <c r="P6953" s="96"/>
      <c r="Q6953" s="96"/>
      <c r="R6953" s="96"/>
      <c r="S6953" s="96"/>
      <c r="T6953" s="96"/>
      <c r="U6953" s="96"/>
      <c r="V6953" s="96"/>
      <c r="W6953" s="96"/>
      <c r="X6953" s="96"/>
      <c r="Y6953" s="96"/>
      <c r="Z6953" s="96"/>
    </row>
    <row r="6954" spans="2:26" ht="15" customHeight="1" x14ac:dyDescent="0.2">
      <c r="B6954" s="33" t="s">
        <v>141</v>
      </c>
      <c r="C6954" s="98">
        <v>1850.8</v>
      </c>
      <c r="D6954" s="96">
        <v>1322</v>
      </c>
      <c r="E6954" s="96">
        <v>529</v>
      </c>
      <c r="F6954" s="96"/>
      <c r="G6954" s="96"/>
      <c r="H6954" s="33" t="s">
        <v>145</v>
      </c>
      <c r="I6954" s="98">
        <v>8000.2</v>
      </c>
      <c r="J6954" s="96">
        <v>6450</v>
      </c>
      <c r="K6954" s="96">
        <v>1935</v>
      </c>
      <c r="L6954" s="33"/>
      <c r="M6954" s="96"/>
      <c r="N6954" s="96"/>
      <c r="O6954" s="96"/>
      <c r="P6954" s="96"/>
      <c r="Q6954" s="96"/>
      <c r="R6954" s="96"/>
      <c r="S6954" s="96"/>
      <c r="T6954" s="96"/>
      <c r="U6954" s="96"/>
      <c r="V6954" s="96"/>
      <c r="W6954" s="96"/>
      <c r="X6954" s="96"/>
      <c r="Y6954" s="96"/>
      <c r="Z6954" s="96"/>
    </row>
    <row r="6955" spans="2:26" ht="15" customHeight="1" x14ac:dyDescent="0.2">
      <c r="B6955" s="33" t="s">
        <v>144</v>
      </c>
      <c r="C6955" s="98">
        <v>3005.85</v>
      </c>
      <c r="D6955" s="96">
        <v>2078</v>
      </c>
      <c r="E6955" s="96">
        <v>933</v>
      </c>
      <c r="F6955" s="96"/>
      <c r="G6955" s="96"/>
      <c r="H6955" s="33"/>
      <c r="I6955" s="96"/>
      <c r="J6955" s="96"/>
      <c r="K6955" s="96"/>
      <c r="L6955" s="33"/>
      <c r="M6955" s="96"/>
      <c r="N6955" s="96"/>
      <c r="O6955" s="96"/>
      <c r="P6955" s="96"/>
      <c r="Q6955" s="96"/>
      <c r="R6955" s="96"/>
      <c r="S6955" s="96"/>
      <c r="T6955" s="96"/>
      <c r="U6955" s="96"/>
      <c r="V6955" s="96"/>
      <c r="W6955" s="96"/>
      <c r="X6955" s="96"/>
      <c r="Y6955" s="96"/>
      <c r="Z6955" s="96"/>
    </row>
    <row r="6956" spans="2:26" ht="15" customHeight="1" x14ac:dyDescent="0.2">
      <c r="B6956" s="33" t="s">
        <v>147</v>
      </c>
      <c r="C6956" s="98">
        <v>5500.6</v>
      </c>
      <c r="D6956" s="96">
        <v>3929</v>
      </c>
      <c r="E6956" s="96">
        <v>1572</v>
      </c>
      <c r="F6956" s="96"/>
      <c r="G6956" s="96"/>
      <c r="H6956" s="33"/>
      <c r="I6956" s="96"/>
      <c r="J6956" s="96"/>
      <c r="K6956" s="96"/>
      <c r="L6956" s="33"/>
      <c r="M6956" s="96"/>
      <c r="N6956" s="96"/>
      <c r="O6956" s="96"/>
      <c r="P6956" s="96"/>
      <c r="Q6956" s="96"/>
      <c r="R6956" s="96"/>
      <c r="S6956" s="96"/>
      <c r="T6956" s="96"/>
      <c r="U6956" s="96"/>
      <c r="V6956" s="96"/>
      <c r="W6956" s="96"/>
      <c r="X6956" s="96"/>
      <c r="Y6956" s="96"/>
      <c r="Z6956" s="96"/>
    </row>
    <row r="6957" spans="2:26" ht="15" customHeight="1" x14ac:dyDescent="0.2">
      <c r="B6957" s="33" t="s">
        <v>150</v>
      </c>
      <c r="C6957" s="98">
        <v>6202</v>
      </c>
      <c r="D6957" s="96">
        <v>4430</v>
      </c>
      <c r="E6957" s="96">
        <v>1772</v>
      </c>
      <c r="F6957" s="96"/>
      <c r="G6957" s="96"/>
      <c r="H6957" s="33"/>
      <c r="I6957" s="96"/>
      <c r="J6957" s="96"/>
      <c r="K6957" s="96"/>
      <c r="L6957" s="33"/>
      <c r="M6957" s="96"/>
      <c r="N6957" s="96"/>
      <c r="O6957" s="96"/>
      <c r="P6957" s="96"/>
      <c r="Q6957" s="96"/>
      <c r="R6957" s="96"/>
      <c r="S6957" s="96"/>
      <c r="T6957" s="96"/>
      <c r="U6957" s="96"/>
      <c r="V6957" s="96"/>
      <c r="W6957" s="96"/>
      <c r="X6957" s="96"/>
      <c r="Y6957" s="96"/>
      <c r="Z6957" s="96"/>
    </row>
    <row r="6958" spans="2:26" ht="15" customHeight="1" x14ac:dyDescent="0.2">
      <c r="B6958" s="33" t="s">
        <v>152</v>
      </c>
      <c r="C6958" s="98">
        <v>6202</v>
      </c>
      <c r="D6958" s="96">
        <v>4430</v>
      </c>
      <c r="E6958" s="96">
        <v>1772</v>
      </c>
      <c r="F6958" s="96"/>
      <c r="G6958" s="96"/>
      <c r="H6958" s="33"/>
      <c r="I6958" s="96"/>
      <c r="J6958" s="96"/>
      <c r="K6958" s="96"/>
      <c r="L6958" s="33"/>
      <c r="M6958" s="96"/>
      <c r="N6958" s="96"/>
      <c r="O6958" s="96"/>
      <c r="P6958" s="96"/>
      <c r="Q6958" s="96"/>
      <c r="R6958" s="96"/>
      <c r="S6958" s="96"/>
      <c r="T6958" s="96"/>
      <c r="U6958" s="96"/>
      <c r="V6958" s="96"/>
      <c r="W6958" s="96"/>
      <c r="X6958" s="96"/>
      <c r="Y6958" s="96"/>
      <c r="Z6958" s="96"/>
    </row>
    <row r="6959" spans="2:26" ht="15" customHeight="1" x14ac:dyDescent="0.2">
      <c r="B6959" s="33" t="s">
        <v>155</v>
      </c>
      <c r="C6959" s="98">
        <v>7301</v>
      </c>
      <c r="D6959" s="96">
        <v>5770</v>
      </c>
      <c r="E6959" s="96">
        <v>2086</v>
      </c>
      <c r="F6959" s="96"/>
      <c r="G6959" s="96"/>
      <c r="H6959" s="33"/>
      <c r="I6959" s="96"/>
      <c r="J6959" s="96"/>
      <c r="K6959" s="96"/>
      <c r="L6959" s="33"/>
      <c r="M6959" s="96"/>
      <c r="N6959" s="96"/>
      <c r="O6959" s="96"/>
      <c r="P6959" s="96"/>
      <c r="Q6959" s="96"/>
      <c r="R6959" s="96"/>
      <c r="S6959" s="96"/>
      <c r="T6959" s="96"/>
      <c r="U6959" s="96"/>
      <c r="V6959" s="96"/>
      <c r="W6959" s="96"/>
      <c r="X6959" s="96"/>
      <c r="Y6959" s="96"/>
      <c r="Z6959" s="96"/>
    </row>
    <row r="6960" spans="2:26" ht="15" customHeight="1" x14ac:dyDescent="0.2">
      <c r="B6960" s="33" t="s">
        <v>157</v>
      </c>
      <c r="C6960" s="98">
        <v>3800</v>
      </c>
      <c r="D6960" s="96">
        <v>3600</v>
      </c>
      <c r="E6960" s="96">
        <v>894</v>
      </c>
      <c r="F6960" s="96"/>
      <c r="G6960" s="96"/>
      <c r="H6960" s="33"/>
      <c r="I6960" s="96"/>
      <c r="J6960" s="96"/>
      <c r="K6960" s="96"/>
      <c r="L6960" s="33"/>
      <c r="M6960" s="96"/>
      <c r="N6960" s="96"/>
      <c r="O6960" s="96"/>
      <c r="P6960" s="96"/>
      <c r="Q6960" s="96"/>
      <c r="R6960" s="96"/>
      <c r="S6960" s="96"/>
      <c r="T6960" s="96"/>
      <c r="U6960" s="96"/>
      <c r="V6960" s="96"/>
      <c r="W6960" s="96"/>
      <c r="X6960" s="96"/>
      <c r="Y6960" s="96"/>
      <c r="Z6960" s="96"/>
    </row>
    <row r="6961" spans="1:53" ht="15" customHeight="1" x14ac:dyDescent="0.2">
      <c r="C6961" s="86">
        <f>D6961+E6961</f>
        <v>2002</v>
      </c>
      <c r="D6961" s="86">
        <v>1300</v>
      </c>
      <c r="E6961" s="86">
        <f>D6961*54%</f>
        <v>702</v>
      </c>
    </row>
    <row r="6966" spans="1:53" s="291" customFormat="1" ht="34.5" customHeight="1" x14ac:dyDescent="0.2"/>
    <row r="6975" spans="1:53" ht="15" customHeight="1" x14ac:dyDescent="0.2">
      <c r="A6975" s="1" t="s">
        <v>0</v>
      </c>
      <c r="B6975" s="1" t="s">
        <v>1</v>
      </c>
      <c r="C6975" s="2" t="s">
        <v>2</v>
      </c>
      <c r="D6975" s="2" t="s">
        <v>3</v>
      </c>
      <c r="E6975" s="2" t="s">
        <v>4</v>
      </c>
      <c r="F6975" s="2" t="s">
        <v>5</v>
      </c>
      <c r="G6975" s="2" t="s">
        <v>6</v>
      </c>
      <c r="H6975" s="2" t="s">
        <v>7</v>
      </c>
      <c r="I6975" s="2" t="s">
        <v>8</v>
      </c>
      <c r="J6975" s="2" t="s">
        <v>9</v>
      </c>
      <c r="K6975" s="2" t="s">
        <v>10</v>
      </c>
      <c r="L6975" s="2" t="s">
        <v>11</v>
      </c>
      <c r="M6975" s="2" t="s">
        <v>12</v>
      </c>
      <c r="N6975" s="2" t="s">
        <v>13</v>
      </c>
      <c r="O6975" s="2" t="s">
        <v>14</v>
      </c>
      <c r="P6975" s="1" t="s">
        <v>15</v>
      </c>
      <c r="Q6975" s="1" t="s">
        <v>16</v>
      </c>
      <c r="R6975" s="3" t="s">
        <v>17</v>
      </c>
      <c r="S6975" s="3" t="s">
        <v>18</v>
      </c>
      <c r="T6975" s="3" t="s">
        <v>19</v>
      </c>
      <c r="U6975" s="4" t="s">
        <v>20</v>
      </c>
      <c r="V6975" s="3" t="s">
        <v>21</v>
      </c>
      <c r="W6975" s="3" t="s">
        <v>22</v>
      </c>
      <c r="X6975" s="4" t="s">
        <v>23</v>
      </c>
      <c r="Y6975" s="5" t="s">
        <v>24</v>
      </c>
      <c r="Z6975" s="5" t="s">
        <v>25</v>
      </c>
      <c r="AA6975" s="5" t="s">
        <v>26</v>
      </c>
      <c r="AB6975" s="6" t="s">
        <v>27</v>
      </c>
      <c r="AC6975" s="6" t="s">
        <v>28</v>
      </c>
      <c r="AD6975" s="7" t="s">
        <v>29</v>
      </c>
      <c r="AE6975" s="6" t="s">
        <v>30</v>
      </c>
      <c r="AF6975" s="8" t="s">
        <v>31</v>
      </c>
      <c r="AG6975" s="8" t="s">
        <v>32</v>
      </c>
      <c r="AH6975" s="8" t="s">
        <v>33</v>
      </c>
      <c r="AI6975" s="8"/>
      <c r="AJ6975" s="8" t="s">
        <v>34</v>
      </c>
      <c r="AK6975" s="8" t="s">
        <v>35</v>
      </c>
      <c r="AL6975" s="8" t="s">
        <v>36</v>
      </c>
      <c r="AM6975" s="8" t="s">
        <v>37</v>
      </c>
      <c r="AN6975" s="8" t="s">
        <v>38</v>
      </c>
      <c r="AO6975" s="8"/>
      <c r="AP6975" s="9" t="s">
        <v>39</v>
      </c>
      <c r="AQ6975" s="9" t="s">
        <v>40</v>
      </c>
      <c r="AR6975" s="9" t="s">
        <v>33</v>
      </c>
      <c r="AS6975" s="9" t="s">
        <v>32</v>
      </c>
      <c r="AT6975" s="9" t="s">
        <v>41</v>
      </c>
      <c r="AU6975" s="9" t="s">
        <v>42</v>
      </c>
      <c r="AV6975" s="9" t="s">
        <v>43</v>
      </c>
      <c r="AW6975" s="9" t="s">
        <v>44</v>
      </c>
      <c r="AX6975" s="9" t="s">
        <v>45</v>
      </c>
      <c r="AY6975" s="9" t="s">
        <v>46</v>
      </c>
      <c r="AZ6975" s="10"/>
      <c r="BA6975" s="10"/>
    </row>
    <row r="6976" spans="1:53" ht="15" customHeight="1" x14ac:dyDescent="0.2">
      <c r="A6976" s="11"/>
      <c r="B6976" s="11">
        <v>1</v>
      </c>
      <c r="C6976" s="11" t="s">
        <v>47</v>
      </c>
      <c r="D6976" s="11"/>
      <c r="E6976" s="11"/>
      <c r="F6976" s="11"/>
      <c r="G6976" s="11"/>
      <c r="H6976" s="11"/>
      <c r="I6976" s="11"/>
      <c r="J6976" s="11"/>
      <c r="K6976" s="11"/>
      <c r="L6976" s="11"/>
      <c r="M6976" s="11"/>
      <c r="N6976" s="11"/>
      <c r="O6976" s="11"/>
      <c r="P6976" s="11"/>
      <c r="Q6976" s="11"/>
      <c r="R6976" s="11"/>
      <c r="S6976" s="11"/>
      <c r="T6976" s="11"/>
      <c r="U6976" s="11"/>
      <c r="V6976" s="11"/>
      <c r="W6976" s="11"/>
      <c r="X6976" s="11"/>
      <c r="Y6976" s="11"/>
      <c r="Z6976" s="11"/>
      <c r="AA6976" s="11"/>
      <c r="AB6976" s="11"/>
      <c r="AC6976" s="11"/>
      <c r="AD6976" s="11"/>
      <c r="AE6976" s="11"/>
      <c r="AF6976" s="11"/>
      <c r="AG6976" s="11"/>
      <c r="AH6976" s="11"/>
      <c r="AI6976" s="11"/>
      <c r="AJ6976" s="11"/>
      <c r="AK6976" s="11"/>
      <c r="AL6976" s="11"/>
      <c r="AM6976" s="11"/>
      <c r="AN6976" s="11"/>
      <c r="AO6976" s="11"/>
      <c r="AP6976" s="11"/>
      <c r="AQ6976" s="11"/>
      <c r="AR6976" s="11"/>
      <c r="AS6976" s="11"/>
      <c r="AT6976" s="11"/>
      <c r="AU6976" s="11"/>
      <c r="AV6976" s="11"/>
      <c r="AW6976" s="11"/>
      <c r="AX6976" s="11"/>
      <c r="AY6976" s="11"/>
      <c r="AZ6976" s="12"/>
      <c r="BA6976" s="12"/>
    </row>
    <row r="6977" spans="1:53" ht="15" customHeight="1" x14ac:dyDescent="0.2">
      <c r="A6977" s="1"/>
      <c r="B6977" s="1"/>
      <c r="C6977" s="13"/>
      <c r="D6977" s="14"/>
      <c r="E6977" s="14"/>
      <c r="F6977" s="14"/>
      <c r="G6977" s="14"/>
      <c r="H6977" s="14"/>
      <c r="I6977" s="14"/>
      <c r="J6977" s="14"/>
      <c r="K6977" s="14"/>
      <c r="L6977" s="14"/>
      <c r="M6977" s="14"/>
      <c r="N6977" s="14"/>
      <c r="O6977" s="14"/>
      <c r="P6977" s="14"/>
      <c r="Q6977" s="14"/>
      <c r="R6977" s="4"/>
      <c r="S6977" s="4"/>
      <c r="T6977" s="4"/>
      <c r="U6977" s="4"/>
      <c r="V6977" s="4"/>
      <c r="W6977" s="4"/>
      <c r="X6977" s="4"/>
      <c r="Y6977" s="4"/>
      <c r="Z6977" s="4"/>
      <c r="AA6977" s="4"/>
      <c r="AB6977" s="8"/>
      <c r="AC6977" s="8"/>
      <c r="AD6977" s="8"/>
      <c r="AE6977" s="8"/>
      <c r="AF6977" s="8"/>
      <c r="AG6977" s="8"/>
      <c r="AH6977" s="8"/>
      <c r="AI6977" s="8"/>
      <c r="AJ6977" s="8"/>
      <c r="AK6977" s="8"/>
      <c r="AL6977" s="8"/>
      <c r="AM6977" s="8"/>
      <c r="AN6977" s="8"/>
      <c r="AO6977" s="8"/>
      <c r="AP6977" s="15"/>
      <c r="AQ6977" s="15"/>
      <c r="AR6977" s="15"/>
      <c r="AS6977" s="15"/>
      <c r="AT6977" s="15"/>
      <c r="AU6977" s="15"/>
      <c r="AV6977" s="15"/>
      <c r="AW6977" s="15"/>
      <c r="AX6977" s="15"/>
      <c r="AY6977" s="15"/>
      <c r="AZ6977" s="10"/>
      <c r="BA6977" s="10"/>
    </row>
    <row r="6978" spans="1:53" ht="15" customHeight="1" x14ac:dyDescent="0.2">
      <c r="A6978" s="1"/>
      <c r="B6978" s="16">
        <v>1</v>
      </c>
      <c r="C6978" s="310"/>
      <c r="D6978" s="18"/>
      <c r="E6978" s="14"/>
      <c r="F6978" s="14"/>
      <c r="G6978" s="14"/>
      <c r="H6978" s="14"/>
      <c r="I6978" s="14"/>
      <c r="J6978" s="14"/>
      <c r="K6978" s="14"/>
      <c r="L6978" s="14"/>
      <c r="M6978" s="14"/>
      <c r="N6978" s="14"/>
      <c r="O6978" s="14"/>
      <c r="P6978" s="14"/>
      <c r="Q6978" s="14"/>
      <c r="R6978" s="4"/>
      <c r="S6978" s="4"/>
      <c r="T6978" s="4"/>
      <c r="U6978" s="4"/>
      <c r="V6978" s="4"/>
      <c r="W6978" s="4"/>
      <c r="X6978" s="4"/>
      <c r="Y6978" s="4"/>
      <c r="Z6978" s="4"/>
      <c r="AA6978" s="4"/>
      <c r="AB6978" s="8"/>
      <c r="AC6978" s="8"/>
      <c r="AD6978" s="8"/>
      <c r="AE6978" s="8"/>
      <c r="AF6978" s="8"/>
      <c r="AG6978" s="8"/>
      <c r="AH6978" s="8"/>
      <c r="AI6978" s="8"/>
      <c r="AJ6978" s="8"/>
      <c r="AK6978" s="8"/>
      <c r="AL6978" s="8"/>
      <c r="AM6978" s="8"/>
      <c r="AN6978" s="8"/>
      <c r="AO6978" s="8"/>
      <c r="AP6978" s="15"/>
      <c r="AQ6978" s="15"/>
      <c r="AR6978" s="15"/>
      <c r="AS6978" s="15"/>
      <c r="AT6978" s="15"/>
      <c r="AU6978" s="15"/>
      <c r="AV6978" s="15"/>
      <c r="AW6978" s="15"/>
      <c r="AX6978" s="15"/>
      <c r="AY6978" s="15"/>
      <c r="AZ6978" s="10"/>
      <c r="BA6978" s="10"/>
    </row>
    <row r="6979" spans="1:53" ht="15" customHeight="1" x14ac:dyDescent="0.2">
      <c r="A6979" s="19"/>
      <c r="B6979" s="20"/>
      <c r="C6979" s="292"/>
      <c r="D6979" s="18"/>
      <c r="E6979" s="14"/>
      <c r="F6979" s="14"/>
      <c r="G6979" s="14"/>
      <c r="H6979" s="14"/>
      <c r="I6979" s="14"/>
      <c r="J6979" s="14"/>
      <c r="K6979" s="14"/>
      <c r="L6979" s="14"/>
      <c r="M6979" s="14"/>
      <c r="N6979" s="14"/>
      <c r="O6979" s="14"/>
      <c r="P6979" s="14"/>
      <c r="Q6979" s="14"/>
      <c r="R6979" s="4"/>
      <c r="S6979" s="4"/>
      <c r="T6979" s="4"/>
      <c r="U6979" s="4"/>
      <c r="V6979" s="4"/>
      <c r="W6979" s="4"/>
      <c r="X6979" s="4"/>
      <c r="Y6979" s="4"/>
      <c r="Z6979" s="4"/>
      <c r="AA6979" s="4"/>
      <c r="AB6979" s="8"/>
      <c r="AC6979" s="8"/>
      <c r="AD6979" s="8"/>
      <c r="AE6979" s="8"/>
      <c r="AF6979" s="8"/>
      <c r="AG6979" s="8"/>
      <c r="AH6979" s="8"/>
      <c r="AI6979" s="8"/>
      <c r="AJ6979" s="8"/>
      <c r="AK6979" s="8"/>
      <c r="AL6979" s="8"/>
      <c r="AM6979" s="8"/>
      <c r="AN6979" s="8"/>
      <c r="AO6979" s="8"/>
      <c r="AP6979" s="15"/>
      <c r="AQ6979" s="15"/>
      <c r="AR6979" s="15"/>
      <c r="AS6979" s="15"/>
      <c r="AT6979" s="15"/>
      <c r="AU6979" s="15"/>
      <c r="AV6979" s="15"/>
      <c r="AW6979" s="15"/>
      <c r="AX6979" s="15"/>
      <c r="AY6979" s="15"/>
    </row>
    <row r="6980" spans="1:53" ht="15" customHeight="1" x14ac:dyDescent="0.2">
      <c r="A6980" s="1"/>
      <c r="B6980" s="16">
        <v>3</v>
      </c>
      <c r="C6980" s="293" t="s">
        <v>54</v>
      </c>
      <c r="D6980" s="18"/>
      <c r="E6980" s="14"/>
      <c r="F6980" s="14"/>
      <c r="G6980" s="14"/>
      <c r="H6980" s="14"/>
      <c r="I6980" s="14"/>
      <c r="J6980" s="14"/>
      <c r="K6980" s="14"/>
      <c r="L6980" s="14"/>
      <c r="M6980" s="14"/>
      <c r="N6980" s="14"/>
      <c r="O6980" s="14"/>
      <c r="P6980" s="14"/>
      <c r="Q6980" s="14"/>
      <c r="R6980" s="4"/>
      <c r="S6980" s="4"/>
      <c r="T6980" s="4"/>
      <c r="U6980" s="4"/>
      <c r="V6980" s="4"/>
      <c r="W6980" s="4"/>
      <c r="X6980" s="4"/>
      <c r="Y6980" s="4"/>
      <c r="Z6980" s="4"/>
      <c r="AA6980" s="4"/>
      <c r="AB6980" s="8">
        <v>8</v>
      </c>
      <c r="AC6980" s="8"/>
      <c r="AD6980" s="8"/>
      <c r="AE6980" s="8"/>
      <c r="AF6980" s="8"/>
      <c r="AG6980" s="8"/>
      <c r="AH6980" s="8"/>
      <c r="AI6980" s="8"/>
      <c r="AJ6980" s="8"/>
      <c r="AK6980" s="8"/>
      <c r="AL6980" s="8"/>
      <c r="AM6980" s="8"/>
      <c r="AN6980" s="8"/>
      <c r="AO6980" s="8"/>
      <c r="AP6980" s="15"/>
      <c r="AQ6980" s="15"/>
      <c r="AR6980" s="15"/>
      <c r="AS6980" s="15"/>
      <c r="AT6980" s="15"/>
      <c r="AU6980" s="15"/>
      <c r="AV6980" s="15"/>
      <c r="AW6980" s="15"/>
      <c r="AX6980" s="15"/>
      <c r="AY6980" s="15"/>
      <c r="AZ6980" s="10"/>
      <c r="BA6980" s="10"/>
    </row>
    <row r="6981" spans="1:53" ht="15" customHeight="1" x14ac:dyDescent="0.2">
      <c r="A6981" s="1"/>
      <c r="B6981" s="16">
        <v>4</v>
      </c>
      <c r="C6981" s="293" t="s">
        <v>557</v>
      </c>
      <c r="D6981" s="18"/>
      <c r="E6981" s="14"/>
      <c r="F6981" s="14"/>
      <c r="G6981" s="14"/>
      <c r="H6981" s="14"/>
      <c r="I6981" s="14"/>
      <c r="J6981" s="14"/>
      <c r="K6981" s="14">
        <v>1</v>
      </c>
      <c r="L6981" s="14"/>
      <c r="M6981" s="14"/>
      <c r="N6981" s="14"/>
      <c r="O6981" s="14"/>
      <c r="P6981" s="14"/>
      <c r="Q6981" s="14"/>
      <c r="R6981" s="4"/>
      <c r="S6981" s="4"/>
      <c r="T6981" s="4"/>
      <c r="U6981" s="4">
        <v>1</v>
      </c>
      <c r="V6981" s="4"/>
      <c r="W6981" s="4"/>
      <c r="X6981" s="4"/>
      <c r="Y6981" s="4"/>
      <c r="Z6981" s="4"/>
      <c r="AA6981" s="4"/>
      <c r="AB6981" s="8"/>
      <c r="AC6981" s="8"/>
      <c r="AD6981" s="8"/>
      <c r="AE6981" s="8"/>
      <c r="AF6981" s="8"/>
      <c r="AG6981" s="8"/>
      <c r="AH6981" s="8"/>
      <c r="AI6981" s="8"/>
      <c r="AJ6981" s="8"/>
      <c r="AK6981" s="8"/>
      <c r="AL6981" s="8"/>
      <c r="AM6981" s="8"/>
      <c r="AN6981" s="8"/>
      <c r="AO6981" s="8"/>
      <c r="AP6981" s="15"/>
      <c r="AQ6981" s="15"/>
      <c r="AR6981" s="15"/>
      <c r="AS6981" s="15"/>
      <c r="AT6981" s="15"/>
      <c r="AU6981" s="15"/>
      <c r="AV6981" s="15"/>
      <c r="AW6981" s="15"/>
      <c r="AX6981" s="15"/>
      <c r="AY6981" s="15"/>
      <c r="AZ6981" s="10"/>
      <c r="BA6981" s="10"/>
    </row>
    <row r="6982" spans="1:53" ht="15" customHeight="1" x14ac:dyDescent="0.2">
      <c r="A6982" s="1"/>
      <c r="B6982" s="21">
        <v>5</v>
      </c>
      <c r="C6982" s="293" t="s">
        <v>572</v>
      </c>
      <c r="D6982" s="18">
        <v>5</v>
      </c>
      <c r="E6982" s="14">
        <v>5</v>
      </c>
      <c r="F6982" s="14">
        <v>5</v>
      </c>
      <c r="G6982" s="14"/>
      <c r="H6982" s="14"/>
      <c r="I6982" s="14"/>
      <c r="J6982" s="14"/>
      <c r="K6982" s="14"/>
      <c r="L6982" s="14"/>
      <c r="M6982" s="14"/>
      <c r="N6982" s="14"/>
      <c r="O6982" s="14"/>
      <c r="P6982" s="14"/>
      <c r="Q6982" s="14"/>
      <c r="R6982" s="4"/>
      <c r="S6982" s="4"/>
      <c r="T6982" s="4"/>
      <c r="U6982" s="4"/>
      <c r="V6982" s="4"/>
      <c r="W6982" s="4"/>
      <c r="X6982" s="4"/>
      <c r="Y6982" s="4"/>
      <c r="Z6982" s="4"/>
      <c r="AA6982" s="4"/>
      <c r="AB6982" s="8"/>
      <c r="AC6982" s="8"/>
      <c r="AD6982" s="8"/>
      <c r="AE6982" s="8"/>
      <c r="AF6982" s="8"/>
      <c r="AG6982" s="8"/>
      <c r="AH6982" s="8"/>
      <c r="AI6982" s="8"/>
      <c r="AJ6982" s="8"/>
      <c r="AK6982" s="8"/>
      <c r="AL6982" s="8"/>
      <c r="AM6982" s="8"/>
      <c r="AN6982" s="8"/>
      <c r="AO6982" s="8"/>
      <c r="AP6982" s="15"/>
      <c r="AQ6982" s="15"/>
      <c r="AR6982" s="15"/>
      <c r="AS6982" s="15"/>
      <c r="AT6982" s="15"/>
      <c r="AU6982" s="15"/>
      <c r="AV6982" s="15"/>
      <c r="AW6982" s="15"/>
      <c r="AX6982" s="15"/>
      <c r="AY6982" s="15"/>
      <c r="AZ6982" s="10"/>
      <c r="BA6982" s="10"/>
    </row>
    <row r="6983" spans="1:53" ht="15" customHeight="1" x14ac:dyDescent="0.2">
      <c r="A6983" s="22"/>
      <c r="B6983" s="23">
        <v>6</v>
      </c>
      <c r="C6983" s="293" t="s">
        <v>573</v>
      </c>
      <c r="D6983" s="18">
        <v>10</v>
      </c>
      <c r="E6983" s="14">
        <v>10</v>
      </c>
      <c r="F6983" s="14"/>
      <c r="G6983" s="14"/>
      <c r="H6983" s="14"/>
      <c r="I6983" s="14"/>
      <c r="J6983" s="14"/>
      <c r="K6983" s="14"/>
      <c r="L6983" s="14"/>
      <c r="M6983" s="14"/>
      <c r="N6983" s="14"/>
      <c r="O6983" s="14"/>
      <c r="P6983" s="14"/>
      <c r="Q6983" s="14"/>
      <c r="R6983" s="4"/>
      <c r="S6983" s="4"/>
      <c r="T6983" s="4"/>
      <c r="U6983" s="4"/>
      <c r="V6983" s="4"/>
      <c r="W6983" s="4"/>
      <c r="X6983" s="4"/>
      <c r="Y6983" s="4"/>
      <c r="Z6983" s="4"/>
      <c r="AA6983" s="4"/>
      <c r="AB6983" s="8"/>
      <c r="AC6983" s="8"/>
      <c r="AD6983" s="8"/>
      <c r="AE6983" s="8"/>
      <c r="AF6983" s="8"/>
      <c r="AG6983" s="8"/>
      <c r="AH6983" s="8"/>
      <c r="AI6983" s="8"/>
      <c r="AJ6983" s="8"/>
      <c r="AK6983" s="8"/>
      <c r="AL6983" s="8"/>
      <c r="AM6983" s="8"/>
      <c r="AN6983" s="8"/>
      <c r="AO6983" s="8"/>
      <c r="AP6983" s="15"/>
      <c r="AQ6983" s="15"/>
      <c r="AR6983" s="15"/>
      <c r="AS6983" s="15"/>
      <c r="AT6983" s="15"/>
      <c r="AU6983" s="15"/>
      <c r="AV6983" s="15"/>
      <c r="AW6983" s="15"/>
      <c r="AX6983" s="15"/>
      <c r="AY6983" s="15"/>
      <c r="AZ6983" s="10"/>
      <c r="BA6983" s="10"/>
    </row>
    <row r="6984" spans="1:53" ht="15" customHeight="1" x14ac:dyDescent="0.2">
      <c r="A6984" s="24"/>
      <c r="B6984" s="25"/>
      <c r="C6984" s="293" t="s">
        <v>535</v>
      </c>
      <c r="D6984" s="18"/>
      <c r="E6984" s="14"/>
      <c r="F6984" s="14"/>
      <c r="G6984" s="14"/>
      <c r="H6984" s="14"/>
      <c r="I6984" s="14"/>
      <c r="J6984" s="14"/>
      <c r="K6984" s="14"/>
      <c r="L6984" s="14"/>
      <c r="M6984" s="14"/>
      <c r="N6984" s="14"/>
      <c r="O6984" s="14"/>
      <c r="P6984" s="14"/>
      <c r="Q6984" s="14"/>
      <c r="R6984" s="4"/>
      <c r="S6984" s="4"/>
      <c r="T6984" s="4"/>
      <c r="U6984" s="4"/>
      <c r="V6984" s="4"/>
      <c r="W6984" s="4"/>
      <c r="X6984" s="4"/>
      <c r="Y6984" s="4"/>
      <c r="Z6984" s="4"/>
      <c r="AA6984" s="4"/>
      <c r="AB6984" s="8">
        <v>10</v>
      </c>
      <c r="AC6984" s="8"/>
      <c r="AD6984" s="8"/>
      <c r="AE6984" s="8"/>
      <c r="AF6984" s="8"/>
      <c r="AG6984" s="8"/>
      <c r="AH6984" s="8"/>
      <c r="AI6984" s="8"/>
      <c r="AJ6984" s="8"/>
      <c r="AK6984" s="8"/>
      <c r="AL6984" s="8"/>
      <c r="AM6984" s="8"/>
      <c r="AN6984" s="8"/>
      <c r="AO6984" s="8"/>
      <c r="AP6984" s="15"/>
      <c r="AQ6984" s="15"/>
      <c r="AR6984" s="15"/>
      <c r="AS6984" s="15"/>
      <c r="AT6984" s="15"/>
      <c r="AU6984" s="9"/>
      <c r="AV6984" s="15"/>
      <c r="AW6984" s="15"/>
      <c r="AX6984" s="15"/>
      <c r="AY6984" s="15"/>
      <c r="AZ6984" s="10"/>
      <c r="BA6984" s="10"/>
    </row>
    <row r="6985" spans="1:53" ht="15" customHeight="1" x14ac:dyDescent="0.2">
      <c r="A6985" s="1"/>
      <c r="B6985" s="24"/>
      <c r="C6985" s="293" t="s">
        <v>588</v>
      </c>
      <c r="D6985" s="18"/>
      <c r="E6985" s="14"/>
      <c r="F6985" s="14"/>
      <c r="G6985" s="14"/>
      <c r="H6985" s="14"/>
      <c r="I6985" s="14"/>
      <c r="J6985" s="14"/>
      <c r="K6985" s="14"/>
      <c r="L6985" s="14"/>
      <c r="M6985" s="14"/>
      <c r="N6985" s="14"/>
      <c r="O6985" s="14"/>
      <c r="P6985" s="14"/>
      <c r="Q6985" s="14"/>
      <c r="R6985" s="4"/>
      <c r="S6985" s="4"/>
      <c r="T6985" s="4">
        <v>1</v>
      </c>
      <c r="U6985" s="4"/>
      <c r="V6985" s="4"/>
      <c r="W6985" s="4"/>
      <c r="X6985" s="4"/>
      <c r="Y6985" s="4"/>
      <c r="Z6985" s="4"/>
      <c r="AA6985" s="4"/>
      <c r="AB6985" s="8"/>
      <c r="AC6985" s="8"/>
      <c r="AD6985" s="8"/>
      <c r="AE6985" s="8"/>
      <c r="AF6985" s="8"/>
      <c r="AG6985" s="8"/>
      <c r="AH6985" s="8"/>
      <c r="AI6985" s="8"/>
      <c r="AJ6985" s="8"/>
      <c r="AK6985" s="8"/>
      <c r="AL6985" s="8"/>
      <c r="AM6985" s="8"/>
      <c r="AN6985" s="8"/>
      <c r="AO6985" s="8"/>
      <c r="AP6985" s="15"/>
      <c r="AQ6985" s="15"/>
      <c r="AR6985" s="15"/>
      <c r="AS6985" s="15"/>
      <c r="AT6985" s="15"/>
      <c r="AU6985" s="15"/>
      <c r="AV6985" s="15"/>
      <c r="AW6985" s="15"/>
      <c r="AX6985" s="15"/>
      <c r="AY6985" s="15"/>
      <c r="AZ6985" s="10"/>
      <c r="BA6985" s="10"/>
    </row>
    <row r="6986" spans="1:53" ht="15" customHeight="1" x14ac:dyDescent="0.2">
      <c r="A6986" s="1"/>
      <c r="B6986" s="26">
        <v>7</v>
      </c>
      <c r="C6986" s="303" t="s">
        <v>55</v>
      </c>
      <c r="D6986" s="18"/>
      <c r="E6986" s="14"/>
      <c r="F6986" s="14"/>
      <c r="G6986" s="14"/>
      <c r="H6986" s="14"/>
      <c r="I6986" s="14"/>
      <c r="J6986" s="14"/>
      <c r="K6986" s="14"/>
      <c r="L6986" s="14"/>
      <c r="M6986" s="14"/>
      <c r="N6986" s="14"/>
      <c r="O6986" s="14"/>
      <c r="P6986" s="14"/>
      <c r="Q6986" s="14"/>
      <c r="R6986" s="4"/>
      <c r="S6986" s="4"/>
      <c r="T6986" s="4"/>
      <c r="U6986" s="4"/>
      <c r="V6986" s="4"/>
      <c r="W6986" s="4"/>
      <c r="X6986" s="4"/>
      <c r="Y6986" s="4"/>
      <c r="Z6986" s="4"/>
      <c r="AA6986" s="4"/>
      <c r="AB6986" s="8"/>
      <c r="AC6986" s="8"/>
      <c r="AD6986" s="8"/>
      <c r="AE6986" s="8"/>
      <c r="AF6986" s="8"/>
      <c r="AG6986" s="8"/>
      <c r="AH6986" s="8"/>
      <c r="AI6986" s="8"/>
      <c r="AJ6986" s="8"/>
      <c r="AK6986" s="8"/>
      <c r="AL6986" s="8"/>
      <c r="AM6986" s="8"/>
      <c r="AN6986" s="8"/>
      <c r="AO6986" s="8"/>
      <c r="AP6986" s="15"/>
      <c r="AQ6986" s="15"/>
      <c r="AR6986" s="15"/>
      <c r="AS6986" s="15"/>
      <c r="AT6986" s="15"/>
      <c r="AU6986" s="15"/>
      <c r="AV6986" s="15"/>
      <c r="AW6986" s="15"/>
      <c r="AX6986" s="15"/>
      <c r="AY6986" s="15"/>
      <c r="AZ6986" s="10"/>
      <c r="BA6986" s="10"/>
    </row>
    <row r="6987" spans="1:53" ht="15" customHeight="1" x14ac:dyDescent="0.2">
      <c r="A6987" s="1"/>
      <c r="B6987" s="26">
        <v>8</v>
      </c>
      <c r="C6987" s="335"/>
      <c r="D6987" s="18"/>
      <c r="E6987" s="14"/>
      <c r="F6987" s="14"/>
      <c r="G6987" s="14"/>
      <c r="H6987" s="14"/>
      <c r="I6987" s="14"/>
      <c r="J6987" s="14"/>
      <c r="K6987" s="14"/>
      <c r="L6987" s="14"/>
      <c r="M6987" s="14"/>
      <c r="N6987" s="14"/>
      <c r="O6987" s="14"/>
      <c r="P6987" s="14"/>
      <c r="Q6987" s="14"/>
      <c r="R6987" s="4"/>
      <c r="S6987" s="4"/>
      <c r="T6987" s="4"/>
      <c r="U6987" s="4"/>
      <c r="V6987" s="4"/>
      <c r="W6987" s="4"/>
      <c r="X6987" s="4"/>
      <c r="Y6987" s="4"/>
      <c r="Z6987" s="4"/>
      <c r="AA6987" s="4"/>
      <c r="AB6987" s="8"/>
      <c r="AC6987" s="8"/>
      <c r="AD6987" s="8"/>
      <c r="AE6987" s="8"/>
      <c r="AF6987" s="8"/>
      <c r="AG6987" s="8"/>
      <c r="AH6987" s="8"/>
      <c r="AI6987" s="8"/>
      <c r="AJ6987" s="8"/>
      <c r="AK6987" s="8"/>
      <c r="AL6987" s="8"/>
      <c r="AM6987" s="8"/>
      <c r="AN6987" s="8"/>
      <c r="AO6987" s="8"/>
      <c r="AP6987" s="15"/>
      <c r="AQ6987" s="15"/>
      <c r="AR6987" s="15"/>
      <c r="AS6987" s="15"/>
      <c r="AT6987" s="15"/>
      <c r="AU6987" s="15"/>
      <c r="AV6987" s="15"/>
      <c r="AW6987" s="15"/>
      <c r="AX6987" s="15"/>
      <c r="AY6987" s="15"/>
      <c r="AZ6987" s="10"/>
      <c r="BA6987" s="10"/>
    </row>
    <row r="6988" spans="1:53" ht="15" customHeight="1" x14ac:dyDescent="0.2">
      <c r="A6988" s="1"/>
      <c r="B6988" s="26">
        <v>9</v>
      </c>
      <c r="C6988" s="303"/>
      <c r="D6988" s="18"/>
      <c r="E6988" s="14"/>
      <c r="F6988" s="14"/>
      <c r="G6988" s="14"/>
      <c r="H6988" s="14"/>
      <c r="I6988" s="14"/>
      <c r="J6988" s="14"/>
      <c r="K6988" s="14"/>
      <c r="L6988" s="14"/>
      <c r="M6988" s="14"/>
      <c r="N6988" s="14"/>
      <c r="O6988" s="14"/>
      <c r="P6988" s="14"/>
      <c r="Q6988" s="14"/>
      <c r="R6988" s="4"/>
      <c r="S6988" s="4"/>
      <c r="T6988" s="4"/>
      <c r="U6988" s="4"/>
      <c r="V6988" s="4"/>
      <c r="W6988" s="4"/>
      <c r="X6988" s="4"/>
      <c r="Y6988" s="4"/>
      <c r="Z6988" s="4"/>
      <c r="AA6988" s="4"/>
      <c r="AB6988" s="8"/>
      <c r="AC6988" s="8"/>
      <c r="AD6988" s="8"/>
      <c r="AE6988" s="8"/>
      <c r="AF6988" s="8"/>
      <c r="AG6988" s="8"/>
      <c r="AH6988" s="8"/>
      <c r="AI6988" s="8"/>
      <c r="AJ6988" s="8"/>
      <c r="AK6988" s="8"/>
      <c r="AL6988" s="8"/>
      <c r="AM6988" s="8"/>
      <c r="AN6988" s="8"/>
      <c r="AO6988" s="8"/>
      <c r="AP6988" s="15"/>
      <c r="AQ6988" s="15"/>
      <c r="AR6988" s="15"/>
      <c r="AS6988" s="15"/>
      <c r="AT6988" s="15"/>
      <c r="AU6988" s="15"/>
      <c r="AV6988" s="15"/>
      <c r="AW6988" s="15"/>
      <c r="AX6988" s="15"/>
      <c r="AY6988" s="15"/>
      <c r="AZ6988" s="10"/>
      <c r="BA6988" s="10"/>
    </row>
    <row r="6989" spans="1:53" ht="15" customHeight="1" x14ac:dyDescent="0.2">
      <c r="A6989" s="1"/>
      <c r="B6989" s="24"/>
      <c r="C6989" s="303"/>
      <c r="D6989" s="18"/>
      <c r="E6989" s="14"/>
      <c r="F6989" s="14"/>
      <c r="G6989" s="14"/>
      <c r="H6989" s="14"/>
      <c r="I6989" s="14"/>
      <c r="J6989" s="14"/>
      <c r="K6989" s="14"/>
      <c r="L6989" s="14"/>
      <c r="M6989" s="14"/>
      <c r="N6989" s="14"/>
      <c r="O6989" s="14"/>
      <c r="P6989" s="14"/>
      <c r="Q6989" s="14"/>
      <c r="R6989" s="4"/>
      <c r="S6989" s="4"/>
      <c r="T6989" s="4"/>
      <c r="U6989" s="4"/>
      <c r="V6989" s="4"/>
      <c r="W6989" s="4"/>
      <c r="X6989" s="4"/>
      <c r="Y6989" s="4"/>
      <c r="Z6989" s="4"/>
      <c r="AA6989" s="4"/>
      <c r="AB6989" s="8"/>
      <c r="AC6989" s="28"/>
      <c r="AD6989" s="8"/>
      <c r="AE6989" s="8"/>
      <c r="AF6989" s="8"/>
      <c r="AG6989" s="8"/>
      <c r="AH6989" s="8"/>
      <c r="AI6989" s="8"/>
      <c r="AJ6989" s="8"/>
      <c r="AK6989" s="8"/>
      <c r="AL6989" s="8"/>
      <c r="AM6989" s="8"/>
      <c r="AN6989" s="8"/>
      <c r="AO6989" s="8"/>
      <c r="AP6989" s="15"/>
      <c r="AQ6989" s="15"/>
      <c r="AR6989" s="15"/>
      <c r="AS6989" s="15"/>
      <c r="AT6989" s="15"/>
      <c r="AU6989" s="15"/>
      <c r="AV6989" s="15"/>
      <c r="AW6989" s="15"/>
      <c r="AX6989" s="15"/>
      <c r="AY6989" s="15"/>
      <c r="AZ6989" s="10"/>
      <c r="BA6989" s="10"/>
    </row>
    <row r="6990" spans="1:53" ht="15" customHeight="1" x14ac:dyDescent="0.2">
      <c r="A6990" s="22"/>
      <c r="B6990" s="29">
        <v>10</v>
      </c>
      <c r="C6990" s="303"/>
      <c r="D6990" s="18"/>
      <c r="E6990" s="14"/>
      <c r="F6990" s="14"/>
      <c r="G6990" s="14"/>
      <c r="H6990" s="14"/>
      <c r="I6990" s="14"/>
      <c r="J6990" s="14"/>
      <c r="K6990" s="14"/>
      <c r="L6990" s="14"/>
      <c r="M6990" s="14"/>
      <c r="N6990" s="14"/>
      <c r="O6990" s="14"/>
      <c r="P6990" s="14"/>
      <c r="Q6990" s="14"/>
      <c r="R6990" s="4"/>
      <c r="S6990" s="4"/>
      <c r="T6990" s="4"/>
      <c r="U6990" s="4"/>
      <c r="V6990" s="4"/>
      <c r="W6990" s="4"/>
      <c r="X6990" s="4"/>
      <c r="Y6990" s="4"/>
      <c r="Z6990" s="4"/>
      <c r="AA6990" s="4"/>
      <c r="AB6990" s="8"/>
      <c r="AC6990" s="8"/>
      <c r="AD6990" s="8"/>
      <c r="AE6990" s="8"/>
      <c r="AF6990" s="8"/>
      <c r="AG6990" s="8"/>
      <c r="AH6990" s="8"/>
      <c r="AI6990" s="8"/>
      <c r="AJ6990" s="8"/>
      <c r="AK6990" s="8"/>
      <c r="AL6990" s="8"/>
      <c r="AM6990" s="8"/>
      <c r="AN6990" s="8"/>
      <c r="AO6990" s="8"/>
      <c r="AP6990" s="15"/>
      <c r="AQ6990" s="15"/>
      <c r="AR6990" s="15"/>
      <c r="AS6990" s="15"/>
      <c r="AT6990" s="15"/>
      <c r="AU6990" s="15"/>
      <c r="AV6990" s="15"/>
      <c r="AW6990" s="15"/>
      <c r="AX6990" s="15"/>
      <c r="AY6990" s="15"/>
      <c r="AZ6990" s="10"/>
      <c r="BA6990" s="10"/>
    </row>
    <row r="6991" spans="1:53" ht="15" customHeight="1" x14ac:dyDescent="0.2">
      <c r="A6991" s="1"/>
      <c r="B6991" s="30">
        <v>11</v>
      </c>
      <c r="C6991" s="303"/>
      <c r="D6991" s="18"/>
      <c r="E6991" s="14"/>
      <c r="F6991" s="14"/>
      <c r="G6991" s="14"/>
      <c r="H6991" s="14"/>
      <c r="I6991" s="14"/>
      <c r="J6991" s="14"/>
      <c r="K6991" s="14"/>
      <c r="L6991" s="14"/>
      <c r="M6991" s="14"/>
      <c r="N6991" s="14"/>
      <c r="O6991" s="14"/>
      <c r="P6991" s="14"/>
      <c r="Q6991" s="14"/>
      <c r="R6991" s="4"/>
      <c r="S6991" s="4"/>
      <c r="T6991" s="4"/>
      <c r="U6991" s="4"/>
      <c r="V6991" s="4"/>
      <c r="W6991" s="4"/>
      <c r="X6991" s="4"/>
      <c r="Y6991" s="4"/>
      <c r="Z6991" s="4"/>
      <c r="AA6991" s="4"/>
      <c r="AB6991" s="8"/>
      <c r="AC6991" s="8"/>
      <c r="AD6991" s="8"/>
      <c r="AE6991" s="8"/>
      <c r="AF6991" s="8"/>
      <c r="AG6991" s="8"/>
      <c r="AH6991" s="8"/>
      <c r="AI6991" s="8"/>
      <c r="AJ6991" s="8"/>
      <c r="AK6991" s="8"/>
      <c r="AL6991" s="8"/>
      <c r="AM6991" s="8"/>
      <c r="AN6991" s="8"/>
      <c r="AO6991" s="8"/>
      <c r="AP6991" s="15"/>
      <c r="AQ6991" s="15"/>
      <c r="AR6991" s="15"/>
      <c r="AS6991" s="15"/>
      <c r="AT6991" s="15"/>
      <c r="AU6991" s="15"/>
      <c r="AV6991" s="15"/>
      <c r="AW6991" s="15"/>
      <c r="AX6991" s="15"/>
      <c r="AY6991" s="15"/>
      <c r="AZ6991" s="10"/>
      <c r="BA6991" s="10"/>
    </row>
    <row r="6992" spans="1:53" ht="15" customHeight="1" x14ac:dyDescent="0.2">
      <c r="A6992" s="1"/>
      <c r="B6992" s="31">
        <v>12</v>
      </c>
      <c r="C6992" s="303"/>
      <c r="D6992" s="18"/>
      <c r="E6992" s="14"/>
      <c r="F6992" s="14"/>
      <c r="G6992" s="14"/>
      <c r="H6992" s="14"/>
      <c r="I6992" s="14"/>
      <c r="J6992" s="14"/>
      <c r="K6992" s="14"/>
      <c r="L6992" s="14"/>
      <c r="M6992" s="14"/>
      <c r="N6992" s="14"/>
      <c r="O6992" s="14"/>
      <c r="P6992" s="14"/>
      <c r="Q6992" s="14"/>
      <c r="R6992" s="4"/>
      <c r="S6992" s="4"/>
      <c r="T6992" s="4"/>
      <c r="U6992" s="4"/>
      <c r="V6992" s="4"/>
      <c r="W6992" s="4"/>
      <c r="X6992" s="4"/>
      <c r="Y6992" s="4"/>
      <c r="Z6992" s="4"/>
      <c r="AA6992" s="4"/>
      <c r="AB6992" s="8"/>
      <c r="AC6992" s="8"/>
      <c r="AD6992" s="8"/>
      <c r="AE6992" s="8"/>
      <c r="AF6992" s="8"/>
      <c r="AG6992" s="8"/>
      <c r="AH6992" s="8"/>
      <c r="AI6992" s="8"/>
      <c r="AJ6992" s="8"/>
      <c r="AK6992" s="8"/>
      <c r="AL6992" s="8"/>
      <c r="AM6992" s="8"/>
      <c r="AN6992" s="8"/>
      <c r="AO6992" s="8"/>
      <c r="AP6992" s="15"/>
      <c r="AQ6992" s="15"/>
      <c r="AR6992" s="15"/>
      <c r="AS6992" s="15"/>
      <c r="AT6992" s="9"/>
      <c r="AU6992" s="15"/>
      <c r="AV6992" s="15"/>
      <c r="AW6992" s="15"/>
      <c r="AX6992" s="15"/>
      <c r="AY6992" s="15"/>
      <c r="AZ6992" s="10"/>
      <c r="BA6992" s="10"/>
    </row>
    <row r="6993" spans="1:53" ht="15" customHeight="1" x14ac:dyDescent="0.2">
      <c r="A6993" s="1"/>
      <c r="B6993" s="31">
        <v>13</v>
      </c>
      <c r="C6993" s="303"/>
      <c r="D6993" s="18"/>
      <c r="E6993" s="14"/>
      <c r="F6993" s="14"/>
      <c r="G6993" s="14"/>
      <c r="H6993" s="14"/>
      <c r="I6993" s="14"/>
      <c r="J6993" s="14"/>
      <c r="K6993" s="14"/>
      <c r="L6993" s="14"/>
      <c r="M6993" s="14"/>
      <c r="N6993" s="14"/>
      <c r="O6993" s="14"/>
      <c r="P6993" s="14"/>
      <c r="Q6993" s="14"/>
      <c r="R6993" s="4"/>
      <c r="S6993" s="4"/>
      <c r="T6993" s="4"/>
      <c r="U6993" s="4"/>
      <c r="V6993" s="4"/>
      <c r="W6993" s="4"/>
      <c r="X6993" s="4"/>
      <c r="Y6993" s="4"/>
      <c r="Z6993" s="4"/>
      <c r="AA6993" s="4"/>
      <c r="AB6993" s="8"/>
      <c r="AC6993" s="8"/>
      <c r="AD6993" s="8"/>
      <c r="AE6993" s="8"/>
      <c r="AF6993" s="8"/>
      <c r="AG6993" s="8"/>
      <c r="AH6993" s="8"/>
      <c r="AI6993" s="8"/>
      <c r="AJ6993" s="8"/>
      <c r="AK6993" s="8"/>
      <c r="AL6993" s="8"/>
      <c r="AM6993" s="8"/>
      <c r="AN6993" s="8"/>
      <c r="AO6993" s="8"/>
      <c r="AP6993" s="15"/>
      <c r="AQ6993" s="15"/>
      <c r="AR6993" s="15"/>
      <c r="AS6993" s="15"/>
      <c r="AT6993" s="15"/>
      <c r="AU6993" s="15"/>
      <c r="AV6993" s="15"/>
      <c r="AW6993" s="15"/>
      <c r="AX6993" s="15"/>
      <c r="AY6993" s="15"/>
      <c r="AZ6993" s="10"/>
      <c r="BA6993" s="10"/>
    </row>
    <row r="6994" spans="1:53" ht="15" customHeight="1" x14ac:dyDescent="0.2">
      <c r="A6994" s="1"/>
      <c r="B6994" s="31">
        <v>14</v>
      </c>
      <c r="C6994" s="293" t="s">
        <v>62</v>
      </c>
      <c r="D6994" s="18"/>
      <c r="E6994" s="14"/>
      <c r="F6994" s="14"/>
      <c r="G6994" s="14"/>
      <c r="H6994" s="14"/>
      <c r="I6994" s="14"/>
      <c r="J6994" s="14"/>
      <c r="K6994" s="14"/>
      <c r="L6994" s="14"/>
      <c r="M6994" s="14"/>
      <c r="N6994" s="14"/>
      <c r="O6994" s="14"/>
      <c r="P6994" s="14"/>
      <c r="Q6994" s="14"/>
      <c r="R6994" s="4"/>
      <c r="S6994" s="4"/>
      <c r="T6994" s="4"/>
      <c r="U6994" s="4"/>
      <c r="V6994" s="4"/>
      <c r="W6994" s="4"/>
      <c r="X6994" s="4"/>
      <c r="Y6994" s="4"/>
      <c r="Z6994" s="4"/>
      <c r="AA6994" s="4"/>
      <c r="AB6994" s="8">
        <v>10</v>
      </c>
      <c r="AC6994" s="8"/>
      <c r="AD6994" s="8"/>
      <c r="AE6994" s="8"/>
      <c r="AF6994" s="8"/>
      <c r="AG6994" s="8">
        <v>1</v>
      </c>
      <c r="AH6994" s="8">
        <v>1</v>
      </c>
      <c r="AI6994" s="8"/>
      <c r="AJ6994" s="8"/>
      <c r="AK6994" s="8"/>
      <c r="AL6994" s="8"/>
      <c r="AM6994" s="8"/>
      <c r="AN6994" s="8"/>
      <c r="AO6994" s="8"/>
      <c r="AP6994" s="15"/>
      <c r="AQ6994" s="15"/>
      <c r="AR6994" s="15"/>
      <c r="AS6994" s="15"/>
      <c r="AT6994" s="15"/>
      <c r="AU6994" s="15"/>
      <c r="AV6994" s="15"/>
      <c r="AW6994" s="15"/>
      <c r="AX6994" s="15"/>
      <c r="AY6994" s="15"/>
      <c r="AZ6994" s="10"/>
      <c r="BA6994" s="10"/>
    </row>
    <row r="6995" spans="1:53" ht="15" customHeight="1" x14ac:dyDescent="0.2">
      <c r="A6995" s="1"/>
      <c r="B6995" s="31">
        <v>15</v>
      </c>
      <c r="C6995" s="293" t="s">
        <v>63</v>
      </c>
      <c r="D6995" s="18"/>
      <c r="E6995" s="14"/>
      <c r="F6995" s="14"/>
      <c r="G6995" s="14"/>
      <c r="H6995" s="14"/>
      <c r="I6995" s="14"/>
      <c r="J6995" s="14"/>
      <c r="K6995" s="14"/>
      <c r="L6995" s="14"/>
      <c r="M6995" s="14"/>
      <c r="N6995" s="14"/>
      <c r="O6995" s="14"/>
      <c r="P6995" s="14"/>
      <c r="Q6995" s="14"/>
      <c r="R6995" s="4"/>
      <c r="S6995" s="4"/>
      <c r="T6995" s="4"/>
      <c r="U6995" s="4"/>
      <c r="V6995" s="4"/>
      <c r="W6995" s="4"/>
      <c r="X6995" s="4"/>
      <c r="Y6995" s="4"/>
      <c r="Z6995" s="4"/>
      <c r="AA6995" s="4"/>
      <c r="AB6995" s="8">
        <v>6</v>
      </c>
      <c r="AC6995" s="8"/>
      <c r="AD6995" s="8"/>
      <c r="AE6995" s="8"/>
      <c r="AF6995" s="8"/>
      <c r="AG6995" s="8"/>
      <c r="AH6995" s="8"/>
      <c r="AI6995" s="8"/>
      <c r="AJ6995" s="8"/>
      <c r="AK6995" s="8"/>
      <c r="AL6995" s="8"/>
      <c r="AM6995" s="8"/>
      <c r="AN6995" s="8"/>
      <c r="AO6995" s="8"/>
      <c r="AP6995" s="15"/>
      <c r="AQ6995" s="15"/>
      <c r="AR6995" s="15"/>
      <c r="AS6995" s="15"/>
      <c r="AT6995" s="15"/>
      <c r="AU6995" s="9"/>
      <c r="AV6995" s="15"/>
      <c r="AW6995" s="15"/>
      <c r="AX6995" s="15"/>
      <c r="AY6995" s="15"/>
      <c r="AZ6995" s="10"/>
      <c r="BA6995" s="10"/>
    </row>
    <row r="6996" spans="1:53" ht="15" customHeight="1" x14ac:dyDescent="0.2">
      <c r="A6996" s="1"/>
      <c r="B6996" s="31">
        <v>16</v>
      </c>
      <c r="C6996" s="293" t="s">
        <v>64</v>
      </c>
      <c r="D6996" s="18"/>
      <c r="E6996" s="14"/>
      <c r="F6996" s="14"/>
      <c r="G6996" s="14"/>
      <c r="H6996" s="14">
        <v>4</v>
      </c>
      <c r="I6996" s="14"/>
      <c r="J6996" s="14"/>
      <c r="K6996" s="14"/>
      <c r="L6996" s="14"/>
      <c r="M6996" s="14"/>
      <c r="N6996" s="14"/>
      <c r="O6996" s="14"/>
      <c r="P6996" s="14"/>
      <c r="Q6996" s="14"/>
      <c r="R6996" s="4"/>
      <c r="S6996" s="4"/>
      <c r="T6996" s="4"/>
      <c r="U6996" s="4"/>
      <c r="V6996" s="4"/>
      <c r="W6996" s="4"/>
      <c r="X6996" s="4"/>
      <c r="Y6996" s="4"/>
      <c r="Z6996" s="4"/>
      <c r="AA6996" s="4"/>
      <c r="AB6996" s="8">
        <v>3</v>
      </c>
      <c r="AC6996" s="8"/>
      <c r="AD6996" s="8"/>
      <c r="AE6996" s="8"/>
      <c r="AF6996" s="8"/>
      <c r="AG6996" s="8"/>
      <c r="AH6996" s="8">
        <v>1</v>
      </c>
      <c r="AI6996" s="8"/>
      <c r="AJ6996" s="8"/>
      <c r="AK6996" s="8"/>
      <c r="AL6996" s="8"/>
      <c r="AM6996" s="8"/>
      <c r="AN6996" s="8"/>
      <c r="AO6996" s="8"/>
      <c r="AP6996" s="15"/>
      <c r="AQ6996" s="15"/>
      <c r="AR6996" s="15"/>
      <c r="AS6996" s="15"/>
      <c r="AT6996" s="15"/>
      <c r="AU6996" s="15"/>
      <c r="AV6996" s="15"/>
      <c r="AW6996" s="15"/>
      <c r="AX6996" s="15"/>
      <c r="AY6996" s="15"/>
      <c r="AZ6996" s="10"/>
      <c r="BA6996" s="10"/>
    </row>
    <row r="6997" spans="1:53" ht="15" customHeight="1" x14ac:dyDescent="0.2">
      <c r="A6997" s="1"/>
      <c r="B6997" s="31">
        <v>17</v>
      </c>
      <c r="C6997" s="293" t="s">
        <v>65</v>
      </c>
      <c r="D6997" s="18"/>
      <c r="E6997" s="14">
        <v>3</v>
      </c>
      <c r="F6997" s="14">
        <v>2</v>
      </c>
      <c r="G6997" s="14">
        <v>2</v>
      </c>
      <c r="H6997" s="14"/>
      <c r="I6997" s="14"/>
      <c r="J6997" s="14"/>
      <c r="K6997" s="14"/>
      <c r="L6997" s="14"/>
      <c r="M6997" s="14"/>
      <c r="N6997" s="14"/>
      <c r="O6997" s="14"/>
      <c r="P6997" s="14"/>
      <c r="Q6997" s="14"/>
      <c r="R6997" s="4"/>
      <c r="S6997" s="4"/>
      <c r="T6997" s="4"/>
      <c r="U6997" s="4"/>
      <c r="V6997" s="4"/>
      <c r="W6997" s="4"/>
      <c r="X6997" s="4"/>
      <c r="Y6997" s="4"/>
      <c r="Z6997" s="4"/>
      <c r="AA6997" s="4"/>
      <c r="AB6997" s="8"/>
      <c r="AC6997" s="8"/>
      <c r="AD6997" s="8"/>
      <c r="AE6997" s="8"/>
      <c r="AF6997" s="8"/>
      <c r="AG6997" s="8"/>
      <c r="AH6997" s="8"/>
      <c r="AI6997" s="8"/>
      <c r="AJ6997" s="8"/>
      <c r="AK6997" s="8"/>
      <c r="AL6997" s="8">
        <v>2</v>
      </c>
      <c r="AM6997" s="8"/>
      <c r="AN6997" s="8"/>
      <c r="AO6997" s="8">
        <v>2</v>
      </c>
      <c r="AP6997" s="15"/>
      <c r="AQ6997" s="15"/>
      <c r="AR6997" s="15"/>
      <c r="AS6997" s="15"/>
      <c r="AT6997" s="15"/>
      <c r="AU6997" s="15"/>
      <c r="AV6997" s="15"/>
      <c r="AW6997" s="15"/>
      <c r="AX6997" s="15"/>
      <c r="AY6997" s="15"/>
      <c r="AZ6997" s="10"/>
      <c r="BA6997" s="10"/>
    </row>
    <row r="6998" spans="1:53" ht="15" customHeight="1" x14ac:dyDescent="0.2">
      <c r="B6998" s="31">
        <v>18</v>
      </c>
      <c r="C6998" s="303"/>
      <c r="D6998" s="18"/>
      <c r="E6998" s="14"/>
      <c r="F6998" s="14"/>
      <c r="G6998" s="14"/>
      <c r="H6998" s="14"/>
      <c r="I6998" s="14"/>
      <c r="J6998" s="14"/>
      <c r="K6998" s="32"/>
      <c r="L6998" s="14"/>
      <c r="M6998" s="14"/>
      <c r="N6998" s="14"/>
      <c r="O6998" s="14"/>
      <c r="P6998" s="14"/>
      <c r="Q6998" s="14"/>
      <c r="R6998" s="4"/>
      <c r="S6998" s="4"/>
      <c r="T6998" s="4"/>
      <c r="U6998" s="4"/>
      <c r="V6998" s="4"/>
      <c r="W6998" s="4"/>
      <c r="X6998" s="4"/>
      <c r="Y6998" s="4"/>
      <c r="Z6998" s="4"/>
      <c r="AA6998" s="4"/>
      <c r="AB6998" s="8"/>
      <c r="AC6998" s="8"/>
      <c r="AD6998" s="8"/>
      <c r="AE6998" s="8"/>
      <c r="AF6998" s="8"/>
      <c r="AG6998" s="8"/>
      <c r="AH6998" s="8"/>
      <c r="AI6998" s="8"/>
      <c r="AJ6998" s="8"/>
      <c r="AK6998" s="8"/>
      <c r="AL6998" s="8"/>
      <c r="AM6998" s="8"/>
      <c r="AN6998" s="8"/>
      <c r="AO6998" s="8"/>
      <c r="AP6998" s="15"/>
      <c r="AQ6998" s="15"/>
      <c r="AR6998" s="15"/>
      <c r="AS6998" s="15"/>
      <c r="AT6998" s="15"/>
      <c r="AU6998" s="15"/>
      <c r="AV6998" s="15"/>
      <c r="AW6998" s="15"/>
      <c r="AX6998" s="15"/>
      <c r="AY6998" s="15"/>
      <c r="AZ6998" s="10"/>
      <c r="BA6998" s="10"/>
    </row>
    <row r="6999" spans="1:53" ht="15" customHeight="1" x14ac:dyDescent="0.2">
      <c r="A6999" s="329"/>
      <c r="B6999" s="31">
        <v>19</v>
      </c>
      <c r="C6999" s="303" t="s">
        <v>68</v>
      </c>
      <c r="D6999" s="18"/>
      <c r="E6999" s="14"/>
      <c r="F6999" s="14"/>
      <c r="G6999" s="14"/>
      <c r="H6999" s="14"/>
      <c r="I6999" s="14"/>
      <c r="J6999" s="14"/>
      <c r="K6999" s="14"/>
      <c r="L6999" s="14"/>
      <c r="M6999" s="14"/>
      <c r="N6999" s="14"/>
      <c r="O6999" s="14"/>
      <c r="P6999" s="14"/>
      <c r="Q6999" s="14"/>
      <c r="R6999" s="4"/>
      <c r="S6999" s="4"/>
      <c r="T6999" s="4"/>
      <c r="U6999" s="4"/>
      <c r="V6999" s="4"/>
      <c r="W6999" s="4"/>
      <c r="X6999" s="4"/>
      <c r="Y6999" s="4"/>
      <c r="Z6999" s="4"/>
      <c r="AA6999" s="4"/>
      <c r="AB6999" s="8"/>
      <c r="AC6999" s="8"/>
      <c r="AD6999" s="8"/>
      <c r="AE6999" s="8"/>
      <c r="AF6999" s="8"/>
      <c r="AG6999" s="8"/>
      <c r="AH6999" s="8"/>
      <c r="AI6999" s="34"/>
      <c r="AJ6999" s="8"/>
      <c r="AK6999" s="8"/>
      <c r="AL6999" s="8"/>
      <c r="AM6999" s="8"/>
      <c r="AN6999" s="8"/>
      <c r="AO6999" s="8"/>
      <c r="AP6999" s="15"/>
      <c r="AQ6999" s="15"/>
      <c r="AR6999" s="15"/>
      <c r="AS6999" s="15"/>
      <c r="AT6999" s="15"/>
      <c r="AU6999" s="15"/>
      <c r="AV6999" s="15"/>
      <c r="AW6999" s="15"/>
      <c r="AX6999" s="15"/>
      <c r="AY6999" s="15"/>
      <c r="AZ6999" s="10"/>
      <c r="BA6999" s="10"/>
    </row>
    <row r="7000" spans="1:53" ht="15" customHeight="1" x14ac:dyDescent="0.2">
      <c r="A7000" s="1"/>
      <c r="B7000" s="31">
        <v>20</v>
      </c>
      <c r="C7000" s="303" t="s">
        <v>69</v>
      </c>
      <c r="D7000" s="35"/>
      <c r="E7000" s="14"/>
      <c r="F7000" s="14"/>
      <c r="G7000" s="14"/>
      <c r="H7000" s="14"/>
      <c r="I7000" s="14"/>
      <c r="J7000" s="14"/>
      <c r="K7000" s="14"/>
      <c r="L7000" s="14"/>
      <c r="M7000" s="14"/>
      <c r="N7000" s="14"/>
      <c r="O7000" s="14"/>
      <c r="P7000" s="14"/>
      <c r="Q7000" s="14"/>
      <c r="R7000" s="4"/>
      <c r="S7000" s="4"/>
      <c r="T7000" s="4"/>
      <c r="U7000" s="4"/>
      <c r="V7000" s="4"/>
      <c r="W7000" s="4"/>
      <c r="X7000" s="4"/>
      <c r="Y7000" s="4"/>
      <c r="Z7000" s="4"/>
      <c r="AA7000" s="4"/>
      <c r="AB7000" s="8"/>
      <c r="AC7000" s="8"/>
      <c r="AD7000" s="8"/>
      <c r="AE7000" s="8"/>
      <c r="AF7000" s="8"/>
      <c r="AG7000" s="8"/>
      <c r="AH7000" s="8"/>
      <c r="AI7000" s="8"/>
      <c r="AJ7000" s="8"/>
      <c r="AK7000" s="8"/>
      <c r="AL7000" s="8"/>
      <c r="AM7000" s="8"/>
      <c r="AN7000" s="8"/>
      <c r="AO7000" s="8"/>
      <c r="AP7000" s="15"/>
      <c r="AQ7000" s="15"/>
      <c r="AR7000" s="15"/>
      <c r="AS7000" s="15"/>
      <c r="AT7000" s="15"/>
      <c r="AU7000" s="15"/>
      <c r="AV7000" s="15"/>
      <c r="AW7000" s="15"/>
      <c r="AX7000" s="15"/>
      <c r="AY7000" s="15"/>
      <c r="AZ7000" s="10"/>
      <c r="BA7000" s="10"/>
    </row>
    <row r="7001" spans="1:53" ht="15" customHeight="1" x14ac:dyDescent="0.2">
      <c r="A7001" s="1"/>
      <c r="B7001" s="31">
        <v>21</v>
      </c>
      <c r="C7001" s="303" t="s">
        <v>70</v>
      </c>
      <c r="D7001" s="18"/>
      <c r="E7001" s="14"/>
      <c r="F7001" s="14"/>
      <c r="G7001" s="14"/>
      <c r="H7001" s="14"/>
      <c r="I7001" s="14"/>
      <c r="J7001" s="14"/>
      <c r="K7001" s="14"/>
      <c r="L7001" s="14"/>
      <c r="M7001" s="14"/>
      <c r="N7001" s="14"/>
      <c r="O7001" s="14"/>
      <c r="P7001" s="14"/>
      <c r="Q7001" s="14"/>
      <c r="R7001" s="4"/>
      <c r="S7001" s="4"/>
      <c r="T7001" s="4"/>
      <c r="U7001" s="4"/>
      <c r="V7001" s="4"/>
      <c r="W7001" s="4"/>
      <c r="X7001" s="4"/>
      <c r="Y7001" s="4"/>
      <c r="Z7001" s="4"/>
      <c r="AA7001" s="4"/>
      <c r="AB7001" s="8"/>
      <c r="AC7001" s="8"/>
      <c r="AD7001" s="8"/>
      <c r="AE7001" s="8"/>
      <c r="AF7001" s="8"/>
      <c r="AG7001" s="8"/>
      <c r="AH7001" s="8"/>
      <c r="AI7001" s="8"/>
      <c r="AJ7001" s="8"/>
      <c r="AK7001" s="8"/>
      <c r="AL7001" s="8"/>
      <c r="AM7001" s="8"/>
      <c r="AN7001" s="8"/>
      <c r="AO7001" s="8"/>
      <c r="AP7001" s="15"/>
      <c r="AQ7001" s="15"/>
      <c r="AR7001" s="15"/>
      <c r="AS7001" s="15"/>
      <c r="AT7001" s="15"/>
      <c r="AU7001" s="15"/>
      <c r="AV7001" s="15"/>
      <c r="AW7001" s="15"/>
      <c r="AX7001" s="15"/>
      <c r="AY7001" s="15"/>
      <c r="AZ7001" s="10"/>
      <c r="BA7001" s="10"/>
    </row>
    <row r="7002" spans="1:53" ht="15" customHeight="1" x14ac:dyDescent="0.2">
      <c r="A7002" s="1"/>
      <c r="B7002" s="31">
        <v>22</v>
      </c>
      <c r="C7002" s="303"/>
      <c r="D7002" s="18"/>
      <c r="E7002" s="14"/>
      <c r="F7002" s="14"/>
      <c r="G7002" s="14"/>
      <c r="H7002" s="14"/>
      <c r="I7002" s="14"/>
      <c r="J7002" s="14"/>
      <c r="K7002" s="14"/>
      <c r="L7002" s="14"/>
      <c r="M7002" s="14"/>
      <c r="N7002" s="14"/>
      <c r="O7002" s="14"/>
      <c r="P7002" s="14"/>
      <c r="Q7002" s="14"/>
      <c r="R7002" s="4"/>
      <c r="S7002" s="4"/>
      <c r="T7002" s="4"/>
      <c r="U7002" s="4"/>
      <c r="V7002" s="4"/>
      <c r="W7002" s="4"/>
      <c r="X7002" s="4"/>
      <c r="Y7002" s="4"/>
      <c r="Z7002" s="4"/>
      <c r="AA7002" s="4"/>
      <c r="AB7002" s="8"/>
      <c r="AC7002" s="8"/>
      <c r="AD7002" s="8"/>
      <c r="AE7002" s="8"/>
      <c r="AF7002" s="8"/>
      <c r="AG7002" s="8"/>
      <c r="AH7002" s="8"/>
      <c r="AI7002" s="8"/>
      <c r="AJ7002" s="8"/>
      <c r="AK7002" s="8"/>
      <c r="AL7002" s="8"/>
      <c r="AM7002" s="8"/>
      <c r="AN7002" s="8"/>
      <c r="AO7002" s="8"/>
      <c r="AP7002" s="15"/>
      <c r="AQ7002" s="15"/>
      <c r="AR7002" s="15"/>
      <c r="AS7002" s="15"/>
      <c r="AT7002" s="15"/>
      <c r="AU7002" s="15"/>
      <c r="AV7002" s="15"/>
      <c r="AW7002" s="15"/>
      <c r="AX7002" s="15"/>
      <c r="AY7002" s="15"/>
      <c r="AZ7002" s="10"/>
      <c r="BA7002" s="10"/>
    </row>
    <row r="7003" spans="1:53" ht="15" customHeight="1" x14ac:dyDescent="0.2">
      <c r="A7003" s="1"/>
      <c r="B7003" s="31">
        <v>23</v>
      </c>
      <c r="C7003" s="303" t="s">
        <v>72</v>
      </c>
      <c r="D7003" s="18"/>
      <c r="E7003" s="14"/>
      <c r="F7003" s="14"/>
      <c r="G7003" s="14"/>
      <c r="H7003" s="14"/>
      <c r="I7003" s="14"/>
      <c r="J7003" s="14"/>
      <c r="K7003" s="14"/>
      <c r="L7003" s="14"/>
      <c r="M7003" s="36"/>
      <c r="N7003" s="14"/>
      <c r="O7003" s="14"/>
      <c r="P7003" s="14"/>
      <c r="Q7003" s="14"/>
      <c r="R7003" s="4"/>
      <c r="S7003" s="4"/>
      <c r="T7003" s="4"/>
      <c r="U7003" s="4"/>
      <c r="V7003" s="4"/>
      <c r="W7003" s="4"/>
      <c r="X7003" s="4"/>
      <c r="Y7003" s="4"/>
      <c r="Z7003" s="4"/>
      <c r="AA7003" s="4"/>
      <c r="AB7003" s="8"/>
      <c r="AC7003" s="8"/>
      <c r="AD7003" s="8"/>
      <c r="AE7003" s="8"/>
      <c r="AF7003" s="8"/>
      <c r="AG7003" s="8"/>
      <c r="AH7003" s="8"/>
      <c r="AI7003" s="8"/>
      <c r="AJ7003" s="8"/>
      <c r="AK7003" s="8"/>
      <c r="AL7003" s="8"/>
      <c r="AM7003" s="8"/>
      <c r="AN7003" s="8"/>
      <c r="AO7003" s="8"/>
      <c r="AP7003" s="15"/>
      <c r="AQ7003" s="15"/>
      <c r="AR7003" s="15"/>
      <c r="AS7003" s="15"/>
      <c r="AT7003" s="15"/>
      <c r="AU7003" s="15"/>
      <c r="AV7003" s="15"/>
      <c r="AW7003" s="15"/>
      <c r="AX7003" s="15"/>
      <c r="AY7003" s="15"/>
      <c r="AZ7003" s="10"/>
      <c r="BA7003" s="10"/>
    </row>
    <row r="7004" spans="1:53" ht="15" customHeight="1" x14ac:dyDescent="0.2">
      <c r="A7004" s="1">
        <v>22800</v>
      </c>
      <c r="B7004" s="31">
        <v>24</v>
      </c>
      <c r="C7004" s="327" t="s">
        <v>73</v>
      </c>
      <c r="D7004" s="18"/>
      <c r="E7004" s="14"/>
      <c r="F7004" s="14"/>
      <c r="G7004" s="14"/>
      <c r="H7004" s="14"/>
      <c r="I7004" s="14"/>
      <c r="J7004" s="14"/>
      <c r="K7004" s="14">
        <v>2</v>
      </c>
      <c r="L7004" s="14"/>
      <c r="M7004" s="14"/>
      <c r="N7004" s="14"/>
      <c r="O7004" s="14"/>
      <c r="P7004" s="14"/>
      <c r="Q7004" s="14"/>
      <c r="R7004" s="4"/>
      <c r="S7004" s="4"/>
      <c r="T7004" s="4"/>
      <c r="U7004" s="4"/>
      <c r="V7004" s="4"/>
      <c r="W7004" s="4"/>
      <c r="X7004" s="4"/>
      <c r="Y7004" s="4"/>
      <c r="Z7004" s="4"/>
      <c r="AA7004" s="4"/>
      <c r="AB7004" s="8">
        <v>4</v>
      </c>
      <c r="AC7004" s="8"/>
      <c r="AD7004" s="8"/>
      <c r="AE7004" s="8"/>
      <c r="AF7004" s="8"/>
      <c r="AG7004" s="8"/>
      <c r="AH7004" s="8"/>
      <c r="AI7004" s="8"/>
      <c r="AJ7004" s="8"/>
      <c r="AK7004" s="8">
        <v>2</v>
      </c>
      <c r="AL7004" s="8">
        <v>2</v>
      </c>
      <c r="AM7004" s="8"/>
      <c r="AN7004" s="8"/>
      <c r="AO7004" s="8">
        <v>2</v>
      </c>
      <c r="AP7004" s="15"/>
      <c r="AQ7004" s="15"/>
      <c r="AR7004" s="15"/>
      <c r="AS7004" s="15"/>
      <c r="AT7004" s="15"/>
      <c r="AU7004" s="15"/>
      <c r="AV7004" s="15"/>
      <c r="AW7004" s="15"/>
      <c r="AX7004" s="15"/>
      <c r="AY7004" s="15"/>
      <c r="AZ7004" s="10"/>
      <c r="BA7004" s="10"/>
    </row>
    <row r="7005" spans="1:53" ht="15" customHeight="1" x14ac:dyDescent="0.2">
      <c r="A7005" s="1"/>
      <c r="B7005" s="31">
        <v>25</v>
      </c>
      <c r="C7005" s="303"/>
      <c r="D7005" s="18"/>
      <c r="E7005" s="14"/>
      <c r="F7005" s="14"/>
      <c r="G7005" s="14"/>
      <c r="H7005" s="14"/>
      <c r="I7005" s="14"/>
      <c r="J7005" s="14"/>
      <c r="K7005" s="14"/>
      <c r="L7005" s="14"/>
      <c r="M7005" s="14"/>
      <c r="N7005" s="14"/>
      <c r="O7005" s="14"/>
      <c r="P7005" s="14"/>
      <c r="Q7005" s="14"/>
      <c r="R7005" s="4"/>
      <c r="S7005" s="4"/>
      <c r="T7005" s="4"/>
      <c r="U7005" s="4"/>
      <c r="V7005" s="4"/>
      <c r="W7005" s="4"/>
      <c r="X7005" s="4"/>
      <c r="Y7005" s="4"/>
      <c r="Z7005" s="4"/>
      <c r="AA7005" s="4"/>
      <c r="AB7005" s="8"/>
      <c r="AC7005" s="8"/>
      <c r="AD7005" s="8"/>
      <c r="AE7005" s="8"/>
      <c r="AF7005" s="8"/>
      <c r="AG7005" s="8"/>
      <c r="AH7005" s="8"/>
      <c r="AI7005" s="8"/>
      <c r="AJ7005" s="8"/>
      <c r="AK7005" s="8"/>
      <c r="AL7005" s="8"/>
      <c r="AM7005" s="8"/>
      <c r="AN7005" s="8"/>
      <c r="AO7005" s="8"/>
      <c r="AP7005" s="15"/>
      <c r="AQ7005" s="15"/>
      <c r="AR7005" s="15"/>
      <c r="AS7005" s="15"/>
      <c r="AT7005" s="15"/>
      <c r="AU7005" s="15"/>
      <c r="AV7005" s="15"/>
      <c r="AW7005" s="15"/>
      <c r="AX7005" s="15"/>
      <c r="AY7005" s="15"/>
      <c r="AZ7005" s="10"/>
      <c r="BA7005" s="10"/>
    </row>
    <row r="7006" spans="1:53" ht="15" customHeight="1" x14ac:dyDescent="0.2">
      <c r="A7006" s="1"/>
      <c r="B7006" s="31">
        <v>26</v>
      </c>
      <c r="C7006" s="303" t="s">
        <v>75</v>
      </c>
      <c r="D7006" s="18"/>
      <c r="E7006" s="14"/>
      <c r="F7006" s="14"/>
      <c r="G7006" s="14"/>
      <c r="H7006" s="14"/>
      <c r="I7006" s="14"/>
      <c r="J7006" s="14"/>
      <c r="K7006" s="14"/>
      <c r="L7006" s="14"/>
      <c r="M7006" s="14"/>
      <c r="N7006" s="14"/>
      <c r="O7006" s="14"/>
      <c r="P7006" s="14"/>
      <c r="Q7006" s="14"/>
      <c r="R7006" s="4"/>
      <c r="S7006" s="4"/>
      <c r="T7006" s="4"/>
      <c r="U7006" s="4"/>
      <c r="V7006" s="4"/>
      <c r="W7006" s="4"/>
      <c r="X7006" s="4"/>
      <c r="Y7006" s="4"/>
      <c r="Z7006" s="4"/>
      <c r="AA7006" s="4"/>
      <c r="AB7006" s="8"/>
      <c r="AC7006" s="8"/>
      <c r="AD7006" s="8"/>
      <c r="AE7006" s="8"/>
      <c r="AF7006" s="8"/>
      <c r="AG7006" s="8"/>
      <c r="AH7006" s="8"/>
      <c r="AI7006" s="8"/>
      <c r="AJ7006" s="8"/>
      <c r="AK7006" s="8"/>
      <c r="AL7006" s="8"/>
      <c r="AM7006" s="8"/>
      <c r="AN7006" s="8"/>
      <c r="AO7006" s="8"/>
      <c r="AP7006" s="15"/>
      <c r="AQ7006" s="15"/>
      <c r="AR7006" s="15"/>
      <c r="AS7006" s="15"/>
      <c r="AT7006" s="15"/>
      <c r="AU7006" s="15"/>
      <c r="AV7006" s="15"/>
      <c r="AW7006" s="15"/>
      <c r="AX7006" s="15"/>
      <c r="AY7006" s="15"/>
      <c r="AZ7006" s="10"/>
      <c r="BA7006" s="10"/>
    </row>
    <row r="7007" spans="1:53" ht="15" customHeight="1" x14ac:dyDescent="0.2">
      <c r="A7007" s="1"/>
      <c r="B7007" s="31">
        <v>27</v>
      </c>
      <c r="C7007" s="303"/>
      <c r="D7007" s="18"/>
      <c r="E7007" s="14"/>
      <c r="F7007" s="14"/>
      <c r="G7007" s="14"/>
      <c r="H7007" s="14"/>
      <c r="I7007" s="14"/>
      <c r="J7007" s="14"/>
      <c r="K7007" s="14"/>
      <c r="L7007" s="14"/>
      <c r="M7007" s="14"/>
      <c r="N7007" s="14"/>
      <c r="O7007" s="14"/>
      <c r="P7007" s="14"/>
      <c r="Q7007" s="14"/>
      <c r="R7007" s="4"/>
      <c r="S7007" s="4"/>
      <c r="T7007" s="4"/>
      <c r="U7007" s="4"/>
      <c r="V7007" s="4"/>
      <c r="W7007" s="4"/>
      <c r="X7007" s="4"/>
      <c r="Y7007" s="4"/>
      <c r="Z7007" s="4"/>
      <c r="AA7007" s="4"/>
      <c r="AB7007" s="8"/>
      <c r="AC7007" s="8"/>
      <c r="AD7007" s="8"/>
      <c r="AE7007" s="8"/>
      <c r="AF7007" s="8"/>
      <c r="AG7007" s="8"/>
      <c r="AH7007" s="8"/>
      <c r="AI7007" s="8"/>
      <c r="AJ7007" s="8"/>
      <c r="AK7007" s="8"/>
      <c r="AL7007" s="8"/>
      <c r="AM7007" s="8"/>
      <c r="AN7007" s="8"/>
      <c r="AO7007" s="8"/>
      <c r="AP7007" s="15"/>
      <c r="AQ7007" s="15"/>
      <c r="AR7007" s="15"/>
      <c r="AS7007" s="15"/>
      <c r="AT7007" s="15"/>
      <c r="AU7007" s="15"/>
      <c r="AV7007" s="15"/>
      <c r="AW7007" s="15"/>
      <c r="AX7007" s="15"/>
      <c r="AY7007" s="15"/>
      <c r="AZ7007" s="10"/>
      <c r="BA7007" s="10"/>
    </row>
    <row r="7008" spans="1:53" ht="15" customHeight="1" x14ac:dyDescent="0.2">
      <c r="A7008" s="1"/>
      <c r="B7008" s="31">
        <v>28</v>
      </c>
      <c r="C7008" s="293" t="s">
        <v>77</v>
      </c>
      <c r="D7008" s="18">
        <v>5</v>
      </c>
      <c r="E7008" s="14">
        <v>3</v>
      </c>
      <c r="F7008" s="14"/>
      <c r="G7008" s="14"/>
      <c r="H7008" s="14"/>
      <c r="I7008" s="14"/>
      <c r="J7008" s="14"/>
      <c r="K7008" s="14"/>
      <c r="L7008" s="14"/>
      <c r="M7008" s="14"/>
      <c r="N7008" s="14"/>
      <c r="O7008" s="14"/>
      <c r="P7008" s="14"/>
      <c r="Q7008" s="14"/>
      <c r="R7008" s="4"/>
      <c r="S7008" s="4"/>
      <c r="T7008" s="4"/>
      <c r="U7008" s="4"/>
      <c r="V7008" s="4"/>
      <c r="W7008" s="4"/>
      <c r="X7008" s="4"/>
      <c r="Y7008" s="4"/>
      <c r="Z7008" s="4"/>
      <c r="AA7008" s="4"/>
      <c r="AB7008" s="8"/>
      <c r="AC7008" s="8"/>
      <c r="AD7008" s="8"/>
      <c r="AE7008" s="8"/>
      <c r="AF7008" s="8"/>
      <c r="AG7008" s="8"/>
      <c r="AH7008" s="8"/>
      <c r="AI7008" s="8"/>
      <c r="AJ7008" s="8"/>
      <c r="AK7008" s="8"/>
      <c r="AL7008" s="8"/>
      <c r="AM7008" s="8"/>
      <c r="AN7008" s="8"/>
      <c r="AO7008" s="8"/>
      <c r="AP7008" s="15"/>
      <c r="AQ7008" s="15"/>
      <c r="AR7008" s="15"/>
      <c r="AS7008" s="15"/>
      <c r="AT7008" s="15"/>
      <c r="AU7008" s="15"/>
      <c r="AV7008" s="15"/>
      <c r="AW7008" s="15"/>
      <c r="AX7008" s="15"/>
      <c r="AY7008" s="15"/>
      <c r="AZ7008" s="10"/>
      <c r="BA7008" s="10"/>
    </row>
    <row r="7009" spans="1:53" ht="15" customHeight="1" x14ac:dyDescent="0.2">
      <c r="A7009" s="1"/>
      <c r="B7009" s="31">
        <v>29</v>
      </c>
      <c r="C7009" s="293" t="s">
        <v>78</v>
      </c>
      <c r="D7009" s="18"/>
      <c r="E7009" s="14"/>
      <c r="F7009" s="14"/>
      <c r="G7009" s="14"/>
      <c r="H7009" s="14"/>
      <c r="I7009" s="14"/>
      <c r="J7009" s="14"/>
      <c r="K7009" s="14">
        <v>3</v>
      </c>
      <c r="L7009" s="14"/>
      <c r="M7009" s="14"/>
      <c r="N7009" s="14"/>
      <c r="O7009" s="14"/>
      <c r="P7009" s="14"/>
      <c r="Q7009" s="14"/>
      <c r="R7009" s="4"/>
      <c r="S7009" s="4"/>
      <c r="T7009" s="4"/>
      <c r="U7009" s="4"/>
      <c r="V7009" s="4"/>
      <c r="W7009" s="4"/>
      <c r="X7009" s="4"/>
      <c r="Y7009" s="4"/>
      <c r="Z7009" s="4"/>
      <c r="AA7009" s="4"/>
      <c r="AB7009" s="8"/>
      <c r="AC7009" s="8"/>
      <c r="AD7009" s="8"/>
      <c r="AE7009" s="8"/>
      <c r="AF7009" s="8"/>
      <c r="AG7009" s="8"/>
      <c r="AH7009" s="8"/>
      <c r="AI7009" s="8"/>
      <c r="AJ7009" s="8"/>
      <c r="AK7009" s="8"/>
      <c r="AL7009" s="8"/>
      <c r="AM7009" s="8"/>
      <c r="AN7009" s="8"/>
      <c r="AO7009" s="8"/>
      <c r="AP7009" s="15"/>
      <c r="AQ7009" s="15"/>
      <c r="AR7009" s="15"/>
      <c r="AS7009" s="15"/>
      <c r="AT7009" s="15"/>
      <c r="AU7009" s="15"/>
      <c r="AV7009" s="15"/>
      <c r="AW7009" s="15"/>
      <c r="AX7009" s="15"/>
      <c r="AY7009" s="15"/>
      <c r="AZ7009" s="10"/>
      <c r="BA7009" s="10"/>
    </row>
    <row r="7010" spans="1:53" ht="15" customHeight="1" x14ac:dyDescent="0.2">
      <c r="A7010" s="1"/>
      <c r="B7010" s="37"/>
      <c r="C7010" s="303"/>
      <c r="D7010" s="18"/>
      <c r="E7010" s="14"/>
      <c r="F7010" s="14"/>
      <c r="G7010" s="14"/>
      <c r="H7010" s="14"/>
      <c r="I7010" s="14"/>
      <c r="J7010" s="14"/>
      <c r="K7010" s="14"/>
      <c r="L7010" s="14"/>
      <c r="M7010" s="14"/>
      <c r="N7010" s="14"/>
      <c r="O7010" s="14"/>
      <c r="P7010" s="14"/>
      <c r="Q7010" s="14"/>
      <c r="R7010" s="4"/>
      <c r="S7010" s="4"/>
      <c r="T7010" s="4"/>
      <c r="U7010" s="4"/>
      <c r="V7010" s="4"/>
      <c r="W7010" s="4"/>
      <c r="X7010" s="4"/>
      <c r="Y7010" s="4"/>
      <c r="Z7010" s="4"/>
      <c r="AA7010" s="4"/>
      <c r="AB7010" s="8"/>
      <c r="AC7010" s="8"/>
      <c r="AD7010" s="8"/>
      <c r="AE7010" s="8"/>
      <c r="AF7010" s="8"/>
      <c r="AG7010" s="8"/>
      <c r="AH7010" s="8"/>
      <c r="AI7010" s="8"/>
      <c r="AJ7010" s="8"/>
      <c r="AK7010" s="8"/>
      <c r="AL7010" s="8"/>
      <c r="AM7010" s="8"/>
      <c r="AN7010" s="8"/>
      <c r="AO7010" s="8"/>
      <c r="AP7010" s="15"/>
      <c r="AQ7010" s="15"/>
      <c r="AR7010" s="15"/>
      <c r="AS7010" s="15"/>
      <c r="AT7010" s="15"/>
      <c r="AU7010" s="15"/>
      <c r="AV7010" s="15"/>
      <c r="AW7010" s="15"/>
      <c r="AX7010" s="15"/>
      <c r="AY7010" s="15"/>
      <c r="AZ7010" s="10"/>
      <c r="BA7010" s="10"/>
    </row>
    <row r="7011" spans="1:53" ht="15" customHeight="1" x14ac:dyDescent="0.2">
      <c r="A7011" s="1"/>
      <c r="B7011" s="38"/>
      <c r="C7011" s="303"/>
      <c r="D7011" s="18"/>
      <c r="E7011" s="14"/>
      <c r="F7011" s="14"/>
      <c r="G7011" s="14"/>
      <c r="H7011" s="14"/>
      <c r="I7011" s="14"/>
      <c r="J7011" s="14"/>
      <c r="K7011" s="14"/>
      <c r="L7011" s="14"/>
      <c r="M7011" s="14"/>
      <c r="N7011" s="14"/>
      <c r="O7011" s="14"/>
      <c r="P7011" s="14"/>
      <c r="Q7011" s="14"/>
      <c r="R7011" s="4"/>
      <c r="S7011" s="4"/>
      <c r="T7011" s="4"/>
      <c r="U7011" s="4"/>
      <c r="V7011" s="4"/>
      <c r="W7011" s="4"/>
      <c r="X7011" s="4"/>
      <c r="Y7011" s="4"/>
      <c r="Z7011" s="4"/>
      <c r="AA7011" s="4"/>
      <c r="AB7011" s="8"/>
      <c r="AC7011" s="8"/>
      <c r="AD7011" s="8"/>
      <c r="AE7011" s="8"/>
      <c r="AF7011" s="8"/>
      <c r="AG7011" s="8"/>
      <c r="AH7011" s="8"/>
      <c r="AI7011" s="8"/>
      <c r="AJ7011" s="8"/>
      <c r="AK7011" s="8"/>
      <c r="AL7011" s="8"/>
      <c r="AM7011" s="8"/>
      <c r="AN7011" s="8"/>
      <c r="AO7011" s="8"/>
      <c r="AP7011" s="15"/>
      <c r="AQ7011" s="15"/>
      <c r="AR7011" s="15"/>
      <c r="AS7011" s="15"/>
      <c r="AT7011" s="15"/>
      <c r="AU7011" s="15"/>
      <c r="AV7011" s="15"/>
      <c r="AW7011" s="15"/>
      <c r="AX7011" s="15"/>
      <c r="AY7011" s="15"/>
      <c r="AZ7011" s="10"/>
      <c r="BA7011" s="10"/>
    </row>
    <row r="7012" spans="1:53" ht="15" customHeight="1" x14ac:dyDescent="0.2">
      <c r="A7012" s="1"/>
      <c r="B7012" s="39">
        <v>30</v>
      </c>
      <c r="C7012" s="293" t="s">
        <v>80</v>
      </c>
      <c r="D7012" s="18"/>
      <c r="E7012" s="14"/>
      <c r="F7012" s="14"/>
      <c r="G7012" s="14"/>
      <c r="H7012" s="14"/>
      <c r="I7012" s="14"/>
      <c r="J7012" s="14"/>
      <c r="K7012" s="14"/>
      <c r="L7012" s="14"/>
      <c r="M7012" s="14"/>
      <c r="N7012" s="14">
        <v>2</v>
      </c>
      <c r="O7012" s="14"/>
      <c r="P7012" s="14"/>
      <c r="Q7012" s="14"/>
      <c r="R7012" s="4"/>
      <c r="S7012" s="4"/>
      <c r="T7012" s="4"/>
      <c r="U7012" s="4">
        <v>2</v>
      </c>
      <c r="V7012" s="4"/>
      <c r="W7012" s="4"/>
      <c r="X7012" s="4"/>
      <c r="Y7012" s="5"/>
      <c r="Z7012" s="5"/>
      <c r="AA7012" s="5"/>
      <c r="AB7012" s="8"/>
      <c r="AC7012" s="8"/>
      <c r="AD7012" s="8"/>
      <c r="AE7012" s="8"/>
      <c r="AF7012" s="8"/>
      <c r="AG7012" s="8">
        <v>2</v>
      </c>
      <c r="AH7012" s="8"/>
      <c r="AI7012" s="8"/>
      <c r="AJ7012" s="8"/>
      <c r="AK7012" s="8"/>
      <c r="AL7012" s="8"/>
      <c r="AM7012" s="8"/>
      <c r="AN7012" s="8"/>
      <c r="AO7012" s="8"/>
      <c r="AP7012" s="15"/>
      <c r="AQ7012" s="15"/>
      <c r="AR7012" s="15"/>
      <c r="AS7012" s="15"/>
      <c r="AT7012" s="15"/>
      <c r="AU7012" s="15"/>
      <c r="AV7012" s="15"/>
      <c r="AW7012" s="15"/>
      <c r="AX7012" s="15"/>
      <c r="AY7012" s="15"/>
      <c r="AZ7012" s="10"/>
      <c r="BA7012" s="10"/>
    </row>
    <row r="7013" spans="1:53" ht="15" customHeight="1" x14ac:dyDescent="0.2">
      <c r="A7013" s="1"/>
      <c r="B7013" s="39">
        <v>31</v>
      </c>
      <c r="C7013" s="303" t="s">
        <v>81</v>
      </c>
      <c r="D7013" s="18"/>
      <c r="E7013" s="14"/>
      <c r="F7013" s="14"/>
      <c r="G7013" s="14"/>
      <c r="H7013" s="14"/>
      <c r="I7013" s="14"/>
      <c r="J7013" s="14"/>
      <c r="K7013" s="14"/>
      <c r="L7013" s="14"/>
      <c r="M7013" s="14"/>
      <c r="N7013" s="14"/>
      <c r="O7013" s="14"/>
      <c r="P7013" s="14"/>
      <c r="Q7013" s="14"/>
      <c r="R7013" s="4"/>
      <c r="S7013" s="4"/>
      <c r="T7013" s="4"/>
      <c r="U7013" s="4"/>
      <c r="V7013" s="4"/>
      <c r="W7013" s="4"/>
      <c r="X7013" s="4"/>
      <c r="Y7013" s="4"/>
      <c r="Z7013" s="4"/>
      <c r="AA7013" s="4"/>
      <c r="AB7013" s="8"/>
      <c r="AC7013" s="8"/>
      <c r="AD7013" s="8"/>
      <c r="AE7013" s="8"/>
      <c r="AF7013" s="8"/>
      <c r="AG7013" s="8"/>
      <c r="AH7013" s="8"/>
      <c r="AI7013" s="8"/>
      <c r="AJ7013" s="8"/>
      <c r="AK7013" s="8"/>
      <c r="AL7013" s="8"/>
      <c r="AM7013" s="8"/>
      <c r="AN7013" s="8"/>
      <c r="AO7013" s="8"/>
      <c r="AP7013" s="15"/>
      <c r="AQ7013" s="15"/>
      <c r="AR7013" s="15"/>
      <c r="AS7013" s="15"/>
      <c r="AT7013" s="15"/>
      <c r="AU7013" s="15"/>
      <c r="AV7013" s="15"/>
      <c r="AW7013" s="15"/>
      <c r="AX7013" s="15"/>
      <c r="AY7013" s="15"/>
      <c r="AZ7013" s="10"/>
      <c r="BA7013" s="10"/>
    </row>
    <row r="7014" spans="1:53" ht="15" customHeight="1" x14ac:dyDescent="0.2">
      <c r="A7014" s="1"/>
      <c r="B7014" s="39">
        <v>32</v>
      </c>
      <c r="C7014" s="303" t="s">
        <v>82</v>
      </c>
      <c r="D7014" s="18"/>
      <c r="E7014" s="14"/>
      <c r="F7014" s="14"/>
      <c r="G7014" s="14"/>
      <c r="H7014" s="14"/>
      <c r="I7014" s="14"/>
      <c r="J7014" s="14"/>
      <c r="K7014" s="14"/>
      <c r="L7014" s="14"/>
      <c r="M7014" s="14"/>
      <c r="N7014" s="14"/>
      <c r="O7014" s="14"/>
      <c r="P7014" s="14"/>
      <c r="Q7014" s="14"/>
      <c r="R7014" s="4"/>
      <c r="S7014" s="4"/>
      <c r="T7014" s="4"/>
      <c r="U7014" s="4"/>
      <c r="V7014" s="4"/>
      <c r="W7014" s="4"/>
      <c r="X7014" s="4"/>
      <c r="Y7014" s="4"/>
      <c r="Z7014" s="4"/>
      <c r="AA7014" s="4"/>
      <c r="AB7014" s="8"/>
      <c r="AC7014" s="8"/>
      <c r="AD7014" s="8"/>
      <c r="AE7014" s="8"/>
      <c r="AF7014" s="8"/>
      <c r="AG7014" s="8"/>
      <c r="AH7014" s="8"/>
      <c r="AI7014" s="8"/>
      <c r="AJ7014" s="8"/>
      <c r="AK7014" s="8"/>
      <c r="AL7014" s="8"/>
      <c r="AM7014" s="8"/>
      <c r="AN7014" s="8"/>
      <c r="AO7014" s="8"/>
      <c r="AP7014" s="15"/>
      <c r="AQ7014" s="15"/>
      <c r="AR7014" s="15"/>
      <c r="AS7014" s="15"/>
      <c r="AT7014" s="15"/>
      <c r="AU7014" s="15"/>
      <c r="AV7014" s="15"/>
      <c r="AW7014" s="15"/>
      <c r="AX7014" s="15"/>
      <c r="AY7014" s="15"/>
      <c r="AZ7014" s="10"/>
      <c r="BA7014" s="10"/>
    </row>
    <row r="7015" spans="1:53" ht="15" customHeight="1" x14ac:dyDescent="0.2">
      <c r="A7015" s="1"/>
      <c r="B7015" s="22"/>
      <c r="C7015" s="303"/>
      <c r="D7015" s="18"/>
      <c r="E7015" s="14"/>
      <c r="F7015" s="14"/>
      <c r="G7015" s="14"/>
      <c r="H7015" s="14"/>
      <c r="I7015" s="14"/>
      <c r="J7015" s="14"/>
      <c r="K7015" s="14"/>
      <c r="L7015" s="14"/>
      <c r="M7015" s="14"/>
      <c r="N7015" s="14"/>
      <c r="O7015" s="14"/>
      <c r="P7015" s="14"/>
      <c r="Q7015" s="14"/>
      <c r="R7015" s="4"/>
      <c r="S7015" s="4"/>
      <c r="T7015" s="4"/>
      <c r="U7015" s="4"/>
      <c r="V7015" s="4"/>
      <c r="W7015" s="4"/>
      <c r="X7015" s="4"/>
      <c r="Y7015" s="4"/>
      <c r="Z7015" s="4"/>
      <c r="AA7015" s="4"/>
      <c r="AB7015" s="8"/>
      <c r="AC7015" s="8"/>
      <c r="AD7015" s="8"/>
      <c r="AE7015" s="8"/>
      <c r="AF7015" s="8"/>
      <c r="AG7015" s="8"/>
      <c r="AH7015" s="8"/>
      <c r="AI7015" s="8"/>
      <c r="AJ7015" s="8"/>
      <c r="AK7015" s="8"/>
      <c r="AL7015" s="8"/>
      <c r="AM7015" s="8"/>
      <c r="AN7015" s="8"/>
      <c r="AO7015" s="8"/>
      <c r="AP7015" s="15"/>
      <c r="AQ7015" s="15"/>
      <c r="AR7015" s="15"/>
      <c r="AS7015" s="15"/>
      <c r="AT7015" s="15"/>
      <c r="AU7015" s="15"/>
      <c r="AV7015" s="15"/>
      <c r="AW7015" s="15"/>
      <c r="AX7015" s="15"/>
      <c r="AY7015" s="15"/>
      <c r="AZ7015" s="10"/>
      <c r="BA7015" s="10"/>
    </row>
    <row r="7016" spans="1:53" ht="15" customHeight="1" x14ac:dyDescent="0.2">
      <c r="A7016" s="1"/>
      <c r="B7016" s="40">
        <v>33</v>
      </c>
      <c r="C7016" s="303" t="s">
        <v>83</v>
      </c>
      <c r="D7016" s="18">
        <v>1</v>
      </c>
      <c r="E7016" s="14">
        <v>2</v>
      </c>
      <c r="F7016" s="14">
        <v>1</v>
      </c>
      <c r="G7016" s="14"/>
      <c r="H7016" s="14"/>
      <c r="I7016" s="14"/>
      <c r="J7016" s="14"/>
      <c r="K7016" s="14"/>
      <c r="L7016" s="14"/>
      <c r="M7016" s="14"/>
      <c r="N7016" s="14"/>
      <c r="O7016" s="14"/>
      <c r="P7016" s="14"/>
      <c r="Q7016" s="14"/>
      <c r="R7016" s="4"/>
      <c r="S7016" s="4"/>
      <c r="T7016" s="4"/>
      <c r="U7016" s="4"/>
      <c r="V7016" s="4"/>
      <c r="W7016" s="4"/>
      <c r="X7016" s="4"/>
      <c r="Y7016" s="4"/>
      <c r="Z7016" s="4"/>
      <c r="AA7016" s="4"/>
      <c r="AB7016" s="8"/>
      <c r="AC7016" s="8"/>
      <c r="AD7016" s="8"/>
      <c r="AE7016" s="8"/>
      <c r="AF7016" s="8"/>
      <c r="AG7016" s="8"/>
      <c r="AH7016" s="8"/>
      <c r="AI7016" s="8"/>
      <c r="AJ7016" s="8"/>
      <c r="AK7016" s="8"/>
      <c r="AL7016" s="8"/>
      <c r="AM7016" s="8"/>
      <c r="AN7016" s="8"/>
      <c r="AO7016" s="8"/>
      <c r="AP7016" s="15"/>
      <c r="AQ7016" s="15"/>
      <c r="AR7016" s="15"/>
      <c r="AS7016" s="15"/>
      <c r="AT7016" s="15"/>
      <c r="AU7016" s="15"/>
      <c r="AV7016" s="15"/>
      <c r="AW7016" s="15"/>
      <c r="AX7016" s="15"/>
      <c r="AY7016" s="15"/>
      <c r="AZ7016" s="10"/>
      <c r="BA7016" s="10"/>
    </row>
    <row r="7017" spans="1:53" ht="15" customHeight="1" x14ac:dyDescent="0.2">
      <c r="A7017" s="1"/>
      <c r="B7017" s="40">
        <v>38</v>
      </c>
      <c r="C7017" s="303" t="s">
        <v>84</v>
      </c>
      <c r="D7017" s="18"/>
      <c r="E7017" s="14"/>
      <c r="F7017" s="14"/>
      <c r="G7017" s="14"/>
      <c r="H7017" s="14"/>
      <c r="I7017" s="14"/>
      <c r="J7017" s="14"/>
      <c r="K7017" s="14"/>
      <c r="L7017" s="14"/>
      <c r="M7017" s="14"/>
      <c r="N7017" s="14"/>
      <c r="O7017" s="14"/>
      <c r="P7017" s="14"/>
      <c r="Q7017" s="14"/>
      <c r="R7017" s="4"/>
      <c r="S7017" s="4"/>
      <c r="T7017" s="4"/>
      <c r="U7017" s="4"/>
      <c r="V7017" s="4"/>
      <c r="W7017" s="4"/>
      <c r="X7017" s="4"/>
      <c r="Y7017" s="4"/>
      <c r="Z7017" s="4"/>
      <c r="AA7017" s="4"/>
      <c r="AB7017" s="8"/>
      <c r="AC7017" s="8"/>
      <c r="AD7017" s="8"/>
      <c r="AE7017" s="8"/>
      <c r="AF7017" s="8"/>
      <c r="AG7017" s="8"/>
      <c r="AH7017" s="8"/>
      <c r="AI7017" s="8"/>
      <c r="AJ7017" s="8"/>
      <c r="AK7017" s="8"/>
      <c r="AL7017" s="8"/>
      <c r="AM7017" s="8"/>
      <c r="AN7017" s="8"/>
      <c r="AO7017" s="8"/>
      <c r="AP7017" s="15"/>
      <c r="AQ7017" s="15"/>
      <c r="AR7017" s="15"/>
      <c r="AS7017" s="15"/>
      <c r="AT7017" s="15"/>
      <c r="AU7017" s="15"/>
      <c r="AV7017" s="15"/>
      <c r="AW7017" s="15"/>
      <c r="AX7017" s="15"/>
      <c r="AY7017" s="15"/>
      <c r="AZ7017" s="10"/>
      <c r="BA7017" s="10"/>
    </row>
    <row r="7018" spans="1:53" ht="15" customHeight="1" x14ac:dyDescent="0.2">
      <c r="A7018" s="1"/>
      <c r="B7018" s="40">
        <v>34</v>
      </c>
      <c r="C7018" s="303" t="s">
        <v>85</v>
      </c>
      <c r="D7018" s="18"/>
      <c r="E7018" s="14"/>
      <c r="F7018" s="14"/>
      <c r="G7018" s="14"/>
      <c r="H7018" s="14"/>
      <c r="I7018" s="14"/>
      <c r="J7018" s="14"/>
      <c r="K7018" s="14"/>
      <c r="L7018" s="14"/>
      <c r="M7018" s="14"/>
      <c r="N7018" s="14"/>
      <c r="O7018" s="14"/>
      <c r="P7018" s="14"/>
      <c r="Q7018" s="14"/>
      <c r="R7018" s="4"/>
      <c r="S7018" s="4"/>
      <c r="T7018" s="4"/>
      <c r="U7018" s="4"/>
      <c r="V7018" s="4"/>
      <c r="W7018" s="4"/>
      <c r="X7018" s="4"/>
      <c r="Y7018" s="4"/>
      <c r="Z7018" s="4"/>
      <c r="AA7018" s="4"/>
      <c r="AB7018" s="8"/>
      <c r="AC7018" s="8"/>
      <c r="AD7018" s="8"/>
      <c r="AE7018" s="8"/>
      <c r="AF7018" s="8"/>
      <c r="AG7018" s="8"/>
      <c r="AH7018" s="8"/>
      <c r="AI7018" s="8"/>
      <c r="AJ7018" s="8"/>
      <c r="AK7018" s="8"/>
      <c r="AL7018" s="8"/>
      <c r="AM7018" s="8"/>
      <c r="AN7018" s="8"/>
      <c r="AO7018" s="8"/>
      <c r="AP7018" s="15"/>
      <c r="AQ7018" s="15"/>
      <c r="AR7018" s="15"/>
      <c r="AS7018" s="15"/>
      <c r="AT7018" s="15"/>
      <c r="AU7018" s="15"/>
      <c r="AV7018" s="15"/>
      <c r="AW7018" s="15"/>
      <c r="AX7018" s="15"/>
      <c r="AY7018" s="15"/>
      <c r="AZ7018" s="10"/>
      <c r="BA7018" s="10"/>
    </row>
    <row r="7019" spans="1:53" ht="15" customHeight="1" x14ac:dyDescent="0.2">
      <c r="A7019" s="1"/>
      <c r="B7019" s="22"/>
      <c r="C7019" s="303"/>
      <c r="D7019" s="18"/>
      <c r="E7019" s="14"/>
      <c r="F7019" s="14"/>
      <c r="G7019" s="14"/>
      <c r="H7019" s="14"/>
      <c r="I7019" s="14"/>
      <c r="J7019" s="14"/>
      <c r="K7019" s="14"/>
      <c r="L7019" s="14"/>
      <c r="M7019" s="14"/>
      <c r="N7019" s="14"/>
      <c r="O7019" s="14"/>
      <c r="P7019" s="14"/>
      <c r="Q7019" s="14"/>
      <c r="R7019" s="4"/>
      <c r="S7019" s="4"/>
      <c r="T7019" s="4"/>
      <c r="U7019" s="4"/>
      <c r="V7019" s="4"/>
      <c r="W7019" s="4"/>
      <c r="X7019" s="4"/>
      <c r="Y7019" s="4"/>
      <c r="Z7019" s="4"/>
      <c r="AA7019" s="4"/>
      <c r="AB7019" s="8"/>
      <c r="AC7019" s="8"/>
      <c r="AD7019" s="8"/>
      <c r="AE7019" s="8"/>
      <c r="AF7019" s="8"/>
      <c r="AG7019" s="8"/>
      <c r="AH7019" s="8"/>
      <c r="AI7019" s="8"/>
      <c r="AJ7019" s="8"/>
      <c r="AK7019" s="8"/>
      <c r="AL7019" s="8"/>
      <c r="AM7019" s="8"/>
      <c r="AN7019" s="8"/>
      <c r="AO7019" s="8"/>
      <c r="AP7019" s="15"/>
      <c r="AQ7019" s="15"/>
      <c r="AR7019" s="15"/>
      <c r="AS7019" s="15"/>
      <c r="AT7019" s="15"/>
      <c r="AU7019" s="15"/>
      <c r="AV7019" s="15"/>
      <c r="AW7019" s="15"/>
      <c r="AX7019" s="15"/>
      <c r="AY7019" s="15"/>
      <c r="AZ7019" s="10"/>
      <c r="BA7019" s="10"/>
    </row>
    <row r="7020" spans="1:53" ht="15" customHeight="1" x14ac:dyDescent="0.2">
      <c r="A7020" s="1"/>
      <c r="B7020" s="22"/>
      <c r="C7020" s="303"/>
      <c r="D7020" s="18"/>
      <c r="E7020" s="14"/>
      <c r="F7020" s="14"/>
      <c r="G7020" s="14"/>
      <c r="H7020" s="14"/>
      <c r="I7020" s="14"/>
      <c r="J7020" s="14"/>
      <c r="K7020" s="14"/>
      <c r="L7020" s="14"/>
      <c r="M7020" s="14"/>
      <c r="N7020" s="14"/>
      <c r="O7020" s="14"/>
      <c r="P7020" s="14"/>
      <c r="Q7020" s="14"/>
      <c r="R7020" s="4"/>
      <c r="S7020" s="4"/>
      <c r="T7020" s="4"/>
      <c r="U7020" s="4"/>
      <c r="V7020" s="4"/>
      <c r="W7020" s="4"/>
      <c r="X7020" s="4"/>
      <c r="Y7020" s="4"/>
      <c r="Z7020" s="4"/>
      <c r="AA7020" s="4"/>
      <c r="AB7020" s="8"/>
      <c r="AC7020" s="8"/>
      <c r="AD7020" s="8"/>
      <c r="AE7020" s="8"/>
      <c r="AF7020" s="8"/>
      <c r="AG7020" s="8"/>
      <c r="AH7020" s="8"/>
      <c r="AI7020" s="8"/>
      <c r="AJ7020" s="8"/>
      <c r="AK7020" s="8"/>
      <c r="AL7020" s="8"/>
      <c r="AM7020" s="8"/>
      <c r="AN7020" s="8"/>
      <c r="AO7020" s="8"/>
      <c r="AP7020" s="15"/>
      <c r="AQ7020" s="15"/>
      <c r="AR7020" s="15"/>
      <c r="AS7020" s="15"/>
      <c r="AT7020" s="15"/>
      <c r="AU7020" s="15"/>
      <c r="AV7020" s="15"/>
      <c r="AW7020" s="15"/>
      <c r="AX7020" s="15"/>
      <c r="AY7020" s="15"/>
      <c r="AZ7020" s="10"/>
      <c r="BA7020" s="10"/>
    </row>
    <row r="7021" spans="1:53" ht="15" customHeight="1" x14ac:dyDescent="0.2">
      <c r="A7021" s="1"/>
      <c r="B7021" s="22"/>
      <c r="C7021" s="303"/>
      <c r="D7021" s="18"/>
      <c r="E7021" s="14"/>
      <c r="F7021" s="14"/>
      <c r="G7021" s="14"/>
      <c r="H7021" s="14"/>
      <c r="I7021" s="14"/>
      <c r="J7021" s="14"/>
      <c r="K7021" s="14"/>
      <c r="L7021" s="14"/>
      <c r="M7021" s="14"/>
      <c r="N7021" s="14"/>
      <c r="O7021" s="14"/>
      <c r="P7021" s="14"/>
      <c r="Q7021" s="14"/>
      <c r="R7021" s="4"/>
      <c r="S7021" s="4"/>
      <c r="T7021" s="4"/>
      <c r="U7021" s="4"/>
      <c r="V7021" s="4"/>
      <c r="W7021" s="4"/>
      <c r="X7021" s="4"/>
      <c r="Y7021" s="4"/>
      <c r="Z7021" s="4"/>
      <c r="AA7021" s="4"/>
      <c r="AB7021" s="8"/>
      <c r="AC7021" s="8"/>
      <c r="AD7021" s="8"/>
      <c r="AE7021" s="8"/>
      <c r="AF7021" s="8"/>
      <c r="AG7021" s="8"/>
      <c r="AH7021" s="8"/>
      <c r="AI7021" s="8"/>
      <c r="AJ7021" s="8"/>
      <c r="AK7021" s="8"/>
      <c r="AL7021" s="8"/>
      <c r="AM7021" s="8"/>
      <c r="AN7021" s="8"/>
      <c r="AO7021" s="8"/>
      <c r="AP7021" s="15"/>
      <c r="AQ7021" s="15"/>
      <c r="AR7021" s="15"/>
      <c r="AS7021" s="15"/>
      <c r="AT7021" s="15"/>
      <c r="AU7021" s="15"/>
      <c r="AV7021" s="15"/>
      <c r="AW7021" s="15"/>
      <c r="AX7021" s="15"/>
      <c r="AY7021" s="15"/>
      <c r="AZ7021" s="10"/>
      <c r="BA7021" s="10"/>
    </row>
    <row r="7022" spans="1:53" ht="15" customHeight="1" x14ac:dyDescent="0.2">
      <c r="A7022" s="1"/>
      <c r="B7022" s="42">
        <v>35</v>
      </c>
      <c r="C7022" s="293" t="s">
        <v>87</v>
      </c>
      <c r="D7022" s="18">
        <v>8</v>
      </c>
      <c r="E7022" s="14">
        <v>3</v>
      </c>
      <c r="F7022" s="14">
        <v>2</v>
      </c>
      <c r="G7022" s="14">
        <v>1</v>
      </c>
      <c r="H7022" s="14"/>
      <c r="I7022" s="14"/>
      <c r="J7022" s="14"/>
      <c r="K7022" s="14"/>
      <c r="L7022" s="14"/>
      <c r="M7022" s="14"/>
      <c r="N7022" s="14"/>
      <c r="O7022" s="14"/>
      <c r="P7022" s="14"/>
      <c r="Q7022" s="14"/>
      <c r="R7022" s="4"/>
      <c r="S7022" s="4"/>
      <c r="T7022" s="4"/>
      <c r="U7022" s="4"/>
      <c r="V7022" s="4"/>
      <c r="W7022" s="4"/>
      <c r="X7022" s="4"/>
      <c r="Y7022" s="4"/>
      <c r="Z7022" s="4"/>
      <c r="AA7022" s="4"/>
      <c r="AB7022" s="8"/>
      <c r="AC7022" s="8"/>
      <c r="AD7022" s="8"/>
      <c r="AE7022" s="8"/>
      <c r="AF7022" s="8"/>
      <c r="AG7022" s="8"/>
      <c r="AH7022" s="8"/>
      <c r="AI7022" s="8"/>
      <c r="AJ7022" s="8"/>
      <c r="AK7022" s="8"/>
      <c r="AL7022" s="8"/>
      <c r="AM7022" s="8"/>
      <c r="AN7022" s="8"/>
      <c r="AO7022" s="8"/>
      <c r="AP7022" s="15"/>
      <c r="AQ7022" s="15"/>
      <c r="AR7022" s="15"/>
      <c r="AS7022" s="15"/>
      <c r="AT7022" s="15"/>
      <c r="AU7022" s="15"/>
      <c r="AV7022" s="15"/>
      <c r="AW7022" s="15"/>
      <c r="AX7022" s="15"/>
      <c r="AY7022" s="15"/>
      <c r="AZ7022" s="10"/>
      <c r="BA7022" s="10"/>
    </row>
    <row r="7023" spans="1:53" ht="15" customHeight="1" x14ac:dyDescent="0.2">
      <c r="A7023" s="1"/>
      <c r="B7023" s="1"/>
      <c r="C7023" s="43"/>
      <c r="D7023" s="14"/>
      <c r="E7023" s="14"/>
      <c r="F7023" s="14"/>
      <c r="G7023" s="14"/>
      <c r="H7023" s="14"/>
      <c r="I7023" s="14"/>
      <c r="J7023" s="14"/>
      <c r="K7023" s="14"/>
      <c r="L7023" s="14"/>
      <c r="M7023" s="14"/>
      <c r="N7023" s="14"/>
      <c r="O7023" s="14"/>
      <c r="P7023" s="14"/>
      <c r="Q7023" s="14"/>
      <c r="R7023" s="4"/>
      <c r="S7023" s="4"/>
      <c r="T7023" s="4"/>
      <c r="U7023" s="4"/>
      <c r="V7023" s="4"/>
      <c r="W7023" s="4"/>
      <c r="X7023" s="4"/>
      <c r="Y7023" s="4"/>
      <c r="Z7023" s="4"/>
      <c r="AA7023" s="4"/>
      <c r="AB7023" s="8"/>
      <c r="AC7023" s="8"/>
      <c r="AD7023" s="8"/>
      <c r="AE7023" s="8"/>
      <c r="AF7023" s="8"/>
      <c r="AG7023" s="8"/>
      <c r="AH7023" s="8"/>
      <c r="AI7023" s="8"/>
      <c r="AJ7023" s="8"/>
      <c r="AK7023" s="8"/>
      <c r="AL7023" s="8"/>
      <c r="AM7023" s="8"/>
      <c r="AN7023" s="8"/>
      <c r="AO7023" s="8"/>
      <c r="AP7023" s="15"/>
      <c r="AQ7023" s="15"/>
      <c r="AR7023" s="15"/>
      <c r="AS7023" s="15"/>
      <c r="AT7023" s="15"/>
      <c r="AU7023" s="15"/>
      <c r="AV7023" s="15"/>
      <c r="AW7023" s="15"/>
      <c r="AX7023" s="15"/>
      <c r="AY7023" s="15"/>
      <c r="AZ7023" s="10"/>
      <c r="BA7023" s="10"/>
    </row>
    <row r="7024" spans="1:53" ht="15" customHeight="1" x14ac:dyDescent="0.2">
      <c r="A7024" s="1"/>
      <c r="B7024" s="1"/>
      <c r="D7024" s="14"/>
      <c r="E7024" s="14"/>
      <c r="F7024" s="14"/>
      <c r="G7024" s="14"/>
      <c r="H7024" s="14"/>
      <c r="I7024" s="14"/>
      <c r="J7024" s="14"/>
      <c r="K7024" s="14"/>
      <c r="L7024" s="14"/>
      <c r="M7024" s="14"/>
      <c r="N7024" s="14"/>
      <c r="O7024" s="14"/>
      <c r="P7024" s="14"/>
      <c r="Q7024" s="14"/>
      <c r="R7024" s="4"/>
      <c r="S7024" s="4"/>
      <c r="T7024" s="4"/>
      <c r="U7024" s="4"/>
      <c r="V7024" s="4"/>
      <c r="W7024" s="4"/>
      <c r="X7024" s="4"/>
      <c r="Y7024" s="4"/>
      <c r="Z7024" s="4"/>
      <c r="AA7024" s="4"/>
      <c r="AB7024" s="8"/>
      <c r="AC7024" s="8"/>
      <c r="AD7024" s="8"/>
      <c r="AE7024" s="8"/>
      <c r="AF7024" s="8"/>
      <c r="AG7024" s="8"/>
      <c r="AH7024" s="8"/>
      <c r="AI7024" s="8"/>
      <c r="AJ7024" s="8"/>
      <c r="AK7024" s="8"/>
      <c r="AL7024" s="8"/>
      <c r="AM7024" s="8"/>
      <c r="AN7024" s="8"/>
      <c r="AO7024" s="8"/>
      <c r="AP7024" s="15"/>
      <c r="AQ7024" s="15"/>
      <c r="AR7024" s="15"/>
      <c r="AS7024" s="15"/>
      <c r="AT7024" s="15"/>
      <c r="AU7024" s="15"/>
      <c r="AV7024" s="15"/>
      <c r="AW7024" s="15"/>
      <c r="AX7024" s="15"/>
      <c r="AY7024" s="15"/>
      <c r="AZ7024" s="10"/>
      <c r="BA7024" s="10"/>
    </row>
    <row r="7025" spans="1:53" ht="15" customHeight="1" x14ac:dyDescent="0.2">
      <c r="A7025" s="33"/>
      <c r="B7025" s="33"/>
      <c r="C7025" s="33"/>
      <c r="D7025" s="33">
        <f t="shared" ref="D7025:AY7025" si="1442">SUM(D6977:D7024)</f>
        <v>29</v>
      </c>
      <c r="E7025" s="33">
        <f t="shared" si="1442"/>
        <v>26</v>
      </c>
      <c r="F7025" s="33">
        <f t="shared" si="1442"/>
        <v>10</v>
      </c>
      <c r="G7025" s="33">
        <f t="shared" si="1442"/>
        <v>3</v>
      </c>
      <c r="H7025" s="33">
        <f t="shared" si="1442"/>
        <v>4</v>
      </c>
      <c r="I7025" s="33">
        <f t="shared" si="1442"/>
        <v>0</v>
      </c>
      <c r="J7025" s="33">
        <f t="shared" si="1442"/>
        <v>0</v>
      </c>
      <c r="K7025" s="33">
        <f t="shared" si="1442"/>
        <v>6</v>
      </c>
      <c r="L7025" s="33">
        <f t="shared" si="1442"/>
        <v>0</v>
      </c>
      <c r="M7025" s="33">
        <f t="shared" si="1442"/>
        <v>0</v>
      </c>
      <c r="N7025" s="33">
        <f t="shared" si="1442"/>
        <v>2</v>
      </c>
      <c r="O7025" s="33">
        <f t="shared" si="1442"/>
        <v>0</v>
      </c>
      <c r="P7025" s="33">
        <f t="shared" si="1442"/>
        <v>0</v>
      </c>
      <c r="Q7025" s="33">
        <f t="shared" si="1442"/>
        <v>0</v>
      </c>
      <c r="R7025" s="33">
        <f t="shared" si="1442"/>
        <v>0</v>
      </c>
      <c r="S7025" s="33">
        <f t="shared" si="1442"/>
        <v>0</v>
      </c>
      <c r="T7025" s="33">
        <f t="shared" si="1442"/>
        <v>1</v>
      </c>
      <c r="U7025" s="33">
        <f t="shared" si="1442"/>
        <v>3</v>
      </c>
      <c r="V7025" s="33">
        <f t="shared" si="1442"/>
        <v>0</v>
      </c>
      <c r="W7025" s="33">
        <f t="shared" si="1442"/>
        <v>0</v>
      </c>
      <c r="X7025" s="33">
        <f t="shared" si="1442"/>
        <v>0</v>
      </c>
      <c r="Y7025" s="33">
        <f t="shared" si="1442"/>
        <v>0</v>
      </c>
      <c r="Z7025" s="33">
        <f t="shared" si="1442"/>
        <v>0</v>
      </c>
      <c r="AA7025" s="33">
        <f t="shared" si="1442"/>
        <v>0</v>
      </c>
      <c r="AB7025" s="33">
        <f t="shared" si="1442"/>
        <v>41</v>
      </c>
      <c r="AC7025" s="33">
        <f t="shared" si="1442"/>
        <v>0</v>
      </c>
      <c r="AD7025" s="33">
        <f t="shared" si="1442"/>
        <v>0</v>
      </c>
      <c r="AE7025" s="33">
        <f t="shared" si="1442"/>
        <v>0</v>
      </c>
      <c r="AF7025" s="33">
        <f t="shared" si="1442"/>
        <v>0</v>
      </c>
      <c r="AG7025" s="33">
        <f t="shared" si="1442"/>
        <v>3</v>
      </c>
      <c r="AH7025" s="33">
        <f t="shared" si="1442"/>
        <v>2</v>
      </c>
      <c r="AI7025" s="33">
        <f t="shared" si="1442"/>
        <v>0</v>
      </c>
      <c r="AJ7025" s="33">
        <f t="shared" si="1442"/>
        <v>0</v>
      </c>
      <c r="AK7025" s="33">
        <f t="shared" si="1442"/>
        <v>2</v>
      </c>
      <c r="AL7025" s="33">
        <f t="shared" si="1442"/>
        <v>4</v>
      </c>
      <c r="AM7025" s="33">
        <f t="shared" si="1442"/>
        <v>0</v>
      </c>
      <c r="AN7025" s="33">
        <f t="shared" si="1442"/>
        <v>0</v>
      </c>
      <c r="AO7025" s="33">
        <f t="shared" si="1442"/>
        <v>4</v>
      </c>
      <c r="AP7025" s="33">
        <f t="shared" si="1442"/>
        <v>0</v>
      </c>
      <c r="AQ7025" s="33">
        <f t="shared" si="1442"/>
        <v>0</v>
      </c>
      <c r="AR7025" s="33">
        <f t="shared" si="1442"/>
        <v>0</v>
      </c>
      <c r="AS7025" s="33">
        <f t="shared" si="1442"/>
        <v>0</v>
      </c>
      <c r="AT7025" s="33">
        <f t="shared" si="1442"/>
        <v>0</v>
      </c>
      <c r="AU7025" s="33">
        <f t="shared" si="1442"/>
        <v>0</v>
      </c>
      <c r="AV7025" s="33">
        <f t="shared" si="1442"/>
        <v>0</v>
      </c>
      <c r="AW7025" s="33">
        <f t="shared" si="1442"/>
        <v>0</v>
      </c>
      <c r="AX7025" s="33">
        <f t="shared" si="1442"/>
        <v>0</v>
      </c>
      <c r="AY7025" s="33">
        <f t="shared" si="1442"/>
        <v>0</v>
      </c>
      <c r="AZ7025" s="10"/>
      <c r="BA7025" s="10"/>
    </row>
    <row r="7026" spans="1:53" ht="15" customHeight="1" x14ac:dyDescent="0.2">
      <c r="A7026" s="44"/>
      <c r="B7026" s="44"/>
      <c r="C7026" s="44"/>
      <c r="D7026" s="44"/>
      <c r="E7026" s="44"/>
      <c r="F7026" s="44"/>
      <c r="G7026" s="44"/>
      <c r="H7026" s="44"/>
      <c r="I7026" s="44"/>
      <c r="J7026" s="44"/>
      <c r="K7026" s="44"/>
      <c r="L7026" s="44"/>
      <c r="M7026" s="44"/>
      <c r="N7026" s="44"/>
      <c r="O7026" s="44"/>
      <c r="P7026" s="44"/>
      <c r="Q7026" s="44"/>
      <c r="R7026" s="44"/>
      <c r="S7026" s="44"/>
      <c r="T7026" s="44"/>
      <c r="U7026" s="44"/>
      <c r="V7026" s="44"/>
      <c r="W7026" s="44"/>
      <c r="X7026" s="44"/>
    </row>
    <row r="7027" spans="1:53" ht="15" customHeight="1" x14ac:dyDescent="0.2">
      <c r="A7027" s="44"/>
      <c r="B7027" s="44"/>
      <c r="C7027" s="44"/>
      <c r="D7027" s="44"/>
      <c r="E7027" s="44"/>
      <c r="F7027" s="44"/>
      <c r="G7027" s="44"/>
      <c r="H7027" s="44"/>
      <c r="I7027" s="44"/>
      <c r="J7027" s="44"/>
      <c r="K7027" s="44"/>
      <c r="L7027" s="44"/>
      <c r="M7027" s="44"/>
      <c r="N7027" s="44"/>
      <c r="O7027" s="44"/>
      <c r="P7027" s="44"/>
      <c r="Q7027" s="44"/>
      <c r="R7027" s="44"/>
      <c r="S7027" s="44"/>
      <c r="T7027" s="44"/>
      <c r="U7027" s="44"/>
      <c r="V7027" s="44"/>
      <c r="W7027" s="44"/>
      <c r="X7027" s="44"/>
    </row>
    <row r="7028" spans="1:53" ht="15" customHeight="1" x14ac:dyDescent="0.2">
      <c r="A7028" s="44"/>
      <c r="B7028" s="44"/>
      <c r="C7028" s="44"/>
      <c r="D7028" s="44"/>
      <c r="E7028" s="44"/>
      <c r="F7028" s="44"/>
      <c r="G7028" s="44"/>
      <c r="H7028" s="44"/>
      <c r="I7028" s="44"/>
      <c r="J7028" s="44"/>
      <c r="K7028" s="44"/>
      <c r="L7028" s="44"/>
      <c r="M7028" s="44"/>
      <c r="N7028" s="44"/>
      <c r="O7028" s="44"/>
      <c r="P7028" s="44"/>
      <c r="Q7028" s="44"/>
      <c r="R7028" s="44"/>
      <c r="S7028" s="44"/>
      <c r="T7028" s="44"/>
      <c r="U7028" s="44"/>
      <c r="V7028" s="44"/>
      <c r="W7028" s="44"/>
      <c r="X7028" s="44"/>
    </row>
    <row r="7029" spans="1:53" ht="15" customHeight="1" x14ac:dyDescent="0.2">
      <c r="A7029" s="45"/>
      <c r="B7029" s="45"/>
      <c r="C7029" s="45"/>
      <c r="D7029" s="45"/>
      <c r="E7029" s="45"/>
      <c r="F7029" s="45"/>
      <c r="G7029" s="45"/>
      <c r="H7029" s="45"/>
      <c r="I7029" s="44"/>
      <c r="J7029" s="44"/>
      <c r="K7029" s="44"/>
      <c r="L7029" s="44"/>
      <c r="M7029" s="44"/>
      <c r="N7029" s="44"/>
      <c r="O7029" s="44"/>
      <c r="P7029" s="44"/>
      <c r="Q7029" s="44"/>
      <c r="R7029" s="44"/>
      <c r="S7029" s="44"/>
      <c r="T7029" s="44"/>
      <c r="U7029" s="44"/>
      <c r="V7029" s="44"/>
      <c r="W7029" s="44"/>
      <c r="X7029" s="44"/>
    </row>
    <row r="7030" spans="1:53" ht="15" customHeight="1" x14ac:dyDescent="0.2">
      <c r="A7030" s="45"/>
      <c r="B7030" s="45"/>
      <c r="C7030" s="45"/>
      <c r="D7030" s="45"/>
      <c r="E7030" s="45"/>
      <c r="F7030" s="45"/>
      <c r="G7030" s="45"/>
      <c r="H7030" s="45"/>
      <c r="I7030" s="44"/>
      <c r="J7030" s="44"/>
      <c r="K7030" s="44"/>
      <c r="L7030" s="46"/>
      <c r="M7030" s="46"/>
      <c r="N7030" s="46"/>
      <c r="O7030" s="46"/>
      <c r="P7030" s="46"/>
      <c r="Q7030" s="46"/>
      <c r="R7030" s="46"/>
      <c r="S7030" s="46"/>
      <c r="T7030" s="46"/>
      <c r="U7030" s="46"/>
      <c r="V7030" s="46"/>
      <c r="W7030" s="46"/>
      <c r="X7030" s="46"/>
      <c r="Y7030" s="46"/>
      <c r="Z7030" s="46"/>
      <c r="AA7030" s="46"/>
    </row>
    <row r="7031" spans="1:53" ht="15" customHeight="1" x14ac:dyDescent="0.6">
      <c r="A7031" s="45"/>
      <c r="B7031" s="47" t="s">
        <v>88</v>
      </c>
      <c r="C7031" s="48"/>
      <c r="D7031" s="48"/>
      <c r="E7031" s="48"/>
      <c r="F7031" s="48"/>
      <c r="G7031" s="48"/>
      <c r="H7031" s="45"/>
      <c r="I7031" s="44"/>
      <c r="J7031" s="44"/>
      <c r="K7031" s="44"/>
      <c r="L7031" s="46"/>
      <c r="M7031" s="46"/>
      <c r="N7031" s="46"/>
      <c r="O7031" s="46"/>
      <c r="P7031" s="46"/>
      <c r="Q7031" s="46"/>
      <c r="R7031" s="46"/>
      <c r="S7031" s="46"/>
      <c r="T7031" s="46"/>
      <c r="U7031" s="46"/>
      <c r="V7031" s="46"/>
      <c r="W7031" s="46"/>
      <c r="X7031" s="46"/>
      <c r="Y7031" s="46"/>
      <c r="Z7031" s="46"/>
      <c r="AA7031" s="46"/>
    </row>
    <row r="7032" spans="1:53" ht="15" customHeight="1" x14ac:dyDescent="0.2">
      <c r="A7032" s="45"/>
      <c r="B7032" s="49" t="s">
        <v>89</v>
      </c>
      <c r="C7032" s="33" t="s">
        <v>90</v>
      </c>
      <c r="D7032" s="33" t="s">
        <v>91</v>
      </c>
      <c r="E7032" s="33" t="s">
        <v>92</v>
      </c>
      <c r="F7032" s="50"/>
      <c r="G7032" s="50" t="s">
        <v>93</v>
      </c>
      <c r="H7032" s="45"/>
      <c r="I7032" s="44"/>
      <c r="J7032" s="44"/>
      <c r="K7032" s="44"/>
      <c r="L7032" s="46"/>
      <c r="M7032" s="46"/>
      <c r="N7032" s="46"/>
      <c r="O7032" s="46"/>
      <c r="P7032" s="46"/>
      <c r="Q7032" s="46"/>
      <c r="R7032" s="46"/>
      <c r="S7032" s="46"/>
      <c r="T7032" s="46"/>
      <c r="U7032" s="46"/>
      <c r="V7032" s="46"/>
      <c r="W7032" s="46"/>
      <c r="Y7032" s="51" t="s">
        <v>94</v>
      </c>
      <c r="Z7032" s="52"/>
      <c r="AA7032" s="52"/>
    </row>
    <row r="7033" spans="1:53" ht="15" customHeight="1" x14ac:dyDescent="0.2">
      <c r="A7033" s="45"/>
      <c r="B7033" s="53" t="s">
        <v>3</v>
      </c>
      <c r="C7033" s="15">
        <f>D7025</f>
        <v>29</v>
      </c>
      <c r="D7033" s="54">
        <f>S7036*C7033</f>
        <v>21761.599999999999</v>
      </c>
      <c r="E7033" s="34">
        <f>T7035*C7033</f>
        <v>15544</v>
      </c>
      <c r="F7033" s="45"/>
      <c r="G7033" s="45"/>
      <c r="H7033" s="45"/>
      <c r="I7033" s="44"/>
      <c r="J7033" s="44"/>
      <c r="K7033" s="44"/>
      <c r="L7033" s="46"/>
      <c r="M7033" s="51" t="s">
        <v>95</v>
      </c>
      <c r="N7033" s="52"/>
      <c r="O7033" s="52"/>
      <c r="P7033" s="52"/>
      <c r="Q7033" s="52"/>
      <c r="R7033" s="51" t="s">
        <v>96</v>
      </c>
      <c r="S7033" s="52"/>
      <c r="T7033" s="46"/>
      <c r="U7033" s="51" t="s">
        <v>97</v>
      </c>
      <c r="V7033" s="52"/>
      <c r="W7033" s="46"/>
      <c r="Y7033" s="6" t="s">
        <v>98</v>
      </c>
      <c r="Z7033" s="55"/>
      <c r="AA7033" s="56"/>
    </row>
    <row r="7034" spans="1:53" ht="15" customHeight="1" x14ac:dyDescent="0.2">
      <c r="A7034" s="45"/>
      <c r="B7034" s="53" t="s">
        <v>99</v>
      </c>
      <c r="C7034" s="15">
        <f>E7025</f>
        <v>26</v>
      </c>
      <c r="D7034" s="54">
        <f>S7035*C7034</f>
        <v>19510.399999999998</v>
      </c>
      <c r="E7034" s="34">
        <f>T7036*C7034</f>
        <v>13936</v>
      </c>
      <c r="F7034" s="45"/>
      <c r="G7034" s="45"/>
      <c r="H7034" s="45"/>
      <c r="I7034" s="44"/>
      <c r="J7034" s="44"/>
      <c r="K7034" s="44"/>
      <c r="L7034" s="46"/>
      <c r="M7034" s="6" t="s">
        <v>100</v>
      </c>
      <c r="N7034" s="52"/>
      <c r="O7034" s="52"/>
      <c r="P7034" s="52"/>
      <c r="Q7034" s="52"/>
      <c r="R7034" s="6"/>
      <c r="S7034" s="55" t="s">
        <v>101</v>
      </c>
      <c r="T7034" s="295"/>
      <c r="U7034" s="57" t="s">
        <v>102</v>
      </c>
      <c r="V7034" s="58">
        <f t="shared" ref="V7034:V7045" si="1443">W7034*1.303</f>
        <v>9772.5</v>
      </c>
      <c r="W7034" s="59">
        <v>7500</v>
      </c>
      <c r="Y7034" s="60" t="s">
        <v>31</v>
      </c>
      <c r="Z7034" s="55">
        <f>AA7034*1.318</f>
        <v>6853.6</v>
      </c>
      <c r="AA7034" s="56">
        <v>5200</v>
      </c>
    </row>
    <row r="7035" spans="1:53" ht="15" customHeight="1" x14ac:dyDescent="0.2">
      <c r="A7035" s="45"/>
      <c r="B7035" s="53" t="s">
        <v>103</v>
      </c>
      <c r="C7035" s="15">
        <f>F7025</f>
        <v>10</v>
      </c>
      <c r="D7035" s="54">
        <f>S7038*C7035</f>
        <v>10605</v>
      </c>
      <c r="E7035" s="34">
        <f>T7037*C7035</f>
        <v>7070</v>
      </c>
      <c r="F7035" s="45"/>
      <c r="G7035" s="45"/>
      <c r="H7035" s="61"/>
      <c r="I7035" s="44"/>
      <c r="J7035" s="44"/>
      <c r="K7035" s="44"/>
      <c r="L7035" s="46"/>
      <c r="M7035" s="6"/>
      <c r="N7035" s="52"/>
      <c r="O7035" s="52"/>
      <c r="P7035" s="52"/>
      <c r="Q7035" s="52"/>
      <c r="R7035" s="6" t="s">
        <v>104</v>
      </c>
      <c r="S7035" s="55">
        <f>T7035*1.4</f>
        <v>750.4</v>
      </c>
      <c r="T7035" s="295">
        <v>536</v>
      </c>
      <c r="U7035" s="57" t="s">
        <v>105</v>
      </c>
      <c r="V7035" s="58">
        <f t="shared" si="1443"/>
        <v>9772.5</v>
      </c>
      <c r="W7035" s="62">
        <v>7500</v>
      </c>
      <c r="Y7035" s="6" t="s">
        <v>33</v>
      </c>
      <c r="Z7035" s="55">
        <f t="shared" ref="Z7035:Z7036" si="1444">AA7035*1.318</f>
        <v>6853.6</v>
      </c>
      <c r="AA7035" s="56">
        <v>5200</v>
      </c>
    </row>
    <row r="7036" spans="1:53" ht="15" customHeight="1" x14ac:dyDescent="0.2">
      <c r="A7036" s="45"/>
      <c r="B7036" s="53" t="s">
        <v>106</v>
      </c>
      <c r="C7036" s="15">
        <f>G7025</f>
        <v>3</v>
      </c>
      <c r="D7036" s="54">
        <f>S7038*C7036</f>
        <v>3181.5</v>
      </c>
      <c r="E7036" s="34">
        <f>T7038*C7036</f>
        <v>2121</v>
      </c>
      <c r="F7036" s="45"/>
      <c r="G7036" s="45"/>
      <c r="H7036" s="45"/>
      <c r="I7036" s="44"/>
      <c r="J7036" s="44"/>
      <c r="K7036" s="44"/>
      <c r="L7036" s="46"/>
      <c r="M7036" s="6" t="s">
        <v>107</v>
      </c>
      <c r="N7036" s="52"/>
      <c r="O7036" s="52"/>
      <c r="P7036" s="52"/>
      <c r="Q7036" s="52"/>
      <c r="R7036" s="6" t="s">
        <v>108</v>
      </c>
      <c r="S7036" s="55">
        <f>T7036*1.4</f>
        <v>750.4</v>
      </c>
      <c r="T7036" s="295">
        <v>536</v>
      </c>
      <c r="U7036" s="6" t="s">
        <v>109</v>
      </c>
      <c r="V7036" s="58">
        <f t="shared" si="1443"/>
        <v>4560.5</v>
      </c>
      <c r="W7036" s="59">
        <v>3500</v>
      </c>
      <c r="Y7036" s="6" t="s">
        <v>32</v>
      </c>
      <c r="Z7036" s="55">
        <f t="shared" si="1444"/>
        <v>6853.6</v>
      </c>
      <c r="AA7036" s="56">
        <v>5200</v>
      </c>
    </row>
    <row r="7037" spans="1:53" ht="15" customHeight="1" x14ac:dyDescent="0.2">
      <c r="A7037" s="45"/>
      <c r="B7037" s="53" t="s">
        <v>7</v>
      </c>
      <c r="C7037" s="15">
        <f>H7025</f>
        <v>4</v>
      </c>
      <c r="D7037" s="54">
        <f>S7040*C7037</f>
        <v>5608.8</v>
      </c>
      <c r="E7037" s="34">
        <f>T7040*C7037</f>
        <v>3936</v>
      </c>
      <c r="F7037" s="45"/>
      <c r="G7037" s="45"/>
      <c r="H7037" s="45"/>
      <c r="I7037" s="44"/>
      <c r="J7037" s="44"/>
      <c r="K7037" s="44"/>
      <c r="L7037" s="46"/>
      <c r="M7037" s="6" t="s">
        <v>110</v>
      </c>
      <c r="N7037" s="55">
        <f>P7037*1.42</f>
        <v>1917</v>
      </c>
      <c r="O7037" s="52"/>
      <c r="P7037" s="63">
        <v>1350</v>
      </c>
      <c r="Q7037" s="52"/>
      <c r="R7037" s="6" t="s">
        <v>111</v>
      </c>
      <c r="S7037" s="55">
        <f>T7037*1.5</f>
        <v>1060.5</v>
      </c>
      <c r="T7037" s="295">
        <v>707</v>
      </c>
      <c r="U7037" s="57" t="s">
        <v>112</v>
      </c>
      <c r="V7037" s="58">
        <f t="shared" si="1443"/>
        <v>2410.5499999999997</v>
      </c>
      <c r="W7037" s="62">
        <v>1850</v>
      </c>
      <c r="Y7037" s="6" t="s">
        <v>42</v>
      </c>
      <c r="Z7037" s="55">
        <f t="shared" ref="Z7037:Z7042" si="1445">AA7037*1.32</f>
        <v>7260</v>
      </c>
      <c r="AA7037" s="56">
        <v>5500</v>
      </c>
    </row>
    <row r="7038" spans="1:53" ht="15" customHeight="1" x14ac:dyDescent="0.2">
      <c r="A7038" s="45"/>
      <c r="B7038" s="53" t="s">
        <v>8</v>
      </c>
      <c r="C7038" s="15">
        <f>I7025</f>
        <v>0</v>
      </c>
      <c r="D7038" s="54">
        <f>S7039*C7038</f>
        <v>0</v>
      </c>
      <c r="E7038" s="34">
        <f>T7039*C7038</f>
        <v>0</v>
      </c>
      <c r="F7038" s="45"/>
      <c r="G7038" s="45"/>
      <c r="H7038" s="45"/>
      <c r="I7038" s="44"/>
      <c r="J7038" s="44"/>
      <c r="K7038" s="44"/>
      <c r="L7038" s="46"/>
      <c r="M7038" s="6" t="s">
        <v>27</v>
      </c>
      <c r="N7038" s="55">
        <f>P7038*1.48</f>
        <v>1850</v>
      </c>
      <c r="O7038" s="52"/>
      <c r="P7038" s="64">
        <v>1250</v>
      </c>
      <c r="Q7038" s="65"/>
      <c r="R7038" s="6" t="s">
        <v>113</v>
      </c>
      <c r="S7038" s="55">
        <f>T7038*1.5</f>
        <v>1060.5</v>
      </c>
      <c r="T7038" s="295">
        <v>707</v>
      </c>
      <c r="U7038" s="57" t="s">
        <v>114</v>
      </c>
      <c r="V7038" s="58">
        <f t="shared" si="1443"/>
        <v>1209.184</v>
      </c>
      <c r="W7038" s="59">
        <v>928</v>
      </c>
      <c r="Y7038" s="6" t="s">
        <v>115</v>
      </c>
      <c r="Z7038" s="55">
        <f t="shared" si="1445"/>
        <v>7260</v>
      </c>
      <c r="AA7038" s="56">
        <v>5500</v>
      </c>
    </row>
    <row r="7039" spans="1:53" ht="15" customHeight="1" x14ac:dyDescent="0.2">
      <c r="A7039" s="45"/>
      <c r="B7039" s="53" t="s">
        <v>116</v>
      </c>
      <c r="C7039" s="15">
        <f>J7025</f>
        <v>0</v>
      </c>
      <c r="D7039" s="54">
        <f t="shared" ref="D7039:D7040" si="1446">S7044*C7039</f>
        <v>0</v>
      </c>
      <c r="E7039" s="34">
        <f t="shared" ref="E7039" si="1447">D7102*C7039</f>
        <v>0</v>
      </c>
      <c r="F7039" s="45"/>
      <c r="G7039" s="45"/>
      <c r="H7039" s="45"/>
      <c r="I7039" s="44"/>
      <c r="J7039" s="44"/>
      <c r="K7039" s="44"/>
      <c r="L7039" s="46"/>
      <c r="M7039" s="6" t="s">
        <v>28</v>
      </c>
      <c r="N7039" s="55">
        <f t="shared" ref="N7039:N7043" si="1448">P7039*1.4</f>
        <v>1330</v>
      </c>
      <c r="O7039" s="52"/>
      <c r="P7039" s="64">
        <v>950</v>
      </c>
      <c r="Q7039" s="65"/>
      <c r="R7039" s="6" t="s">
        <v>117</v>
      </c>
      <c r="S7039" s="55">
        <f>T7039*1.3</f>
        <v>1921.4</v>
      </c>
      <c r="T7039" s="296">
        <v>1478</v>
      </c>
      <c r="U7039" s="66" t="s">
        <v>118</v>
      </c>
      <c r="V7039" s="58">
        <f t="shared" si="1443"/>
        <v>1395.5129999999999</v>
      </c>
      <c r="W7039" s="62">
        <v>1071</v>
      </c>
      <c r="Y7039" s="6" t="s">
        <v>119</v>
      </c>
      <c r="Z7039" s="55">
        <f>AA7039*1.318</f>
        <v>6853.6</v>
      </c>
      <c r="AA7039" s="56">
        <v>5200</v>
      </c>
    </row>
    <row r="7040" spans="1:53" ht="15" customHeight="1" x14ac:dyDescent="0.2">
      <c r="A7040" s="45"/>
      <c r="B7040" s="53" t="s">
        <v>10</v>
      </c>
      <c r="C7040" s="15">
        <f>K7025</f>
        <v>6</v>
      </c>
      <c r="D7040" s="54">
        <f t="shared" si="1446"/>
        <v>23716.799999999999</v>
      </c>
      <c r="E7040" s="34">
        <f>T7045*C7040</f>
        <v>16470</v>
      </c>
      <c r="F7040" s="45"/>
      <c r="G7040" s="45"/>
      <c r="H7040" s="45"/>
      <c r="I7040" s="44"/>
      <c r="J7040" s="44"/>
      <c r="K7040" s="44"/>
      <c r="L7040" s="46"/>
      <c r="M7040" s="6" t="s">
        <v>120</v>
      </c>
      <c r="N7040" s="55">
        <f t="shared" si="1448"/>
        <v>1889.9999999999998</v>
      </c>
      <c r="O7040" s="52"/>
      <c r="P7040" s="67">
        <v>1350</v>
      </c>
      <c r="Q7040" s="65"/>
      <c r="R7040" s="6" t="s">
        <v>121</v>
      </c>
      <c r="S7040" s="55">
        <f>T7040*1.425</f>
        <v>1402.2</v>
      </c>
      <c r="T7040" s="295">
        <v>984</v>
      </c>
      <c r="U7040" s="6" t="s">
        <v>122</v>
      </c>
      <c r="V7040" s="58">
        <f t="shared" si="1443"/>
        <v>8404.35</v>
      </c>
      <c r="W7040" s="59">
        <v>6450</v>
      </c>
      <c r="Y7040" s="6" t="s">
        <v>123</v>
      </c>
      <c r="Z7040" s="55">
        <f t="shared" si="1445"/>
        <v>10560</v>
      </c>
      <c r="AA7040" s="56">
        <v>8000</v>
      </c>
    </row>
    <row r="7041" spans="1:27" ht="15" customHeight="1" thickBot="1" x14ac:dyDescent="0.25">
      <c r="A7041" s="45"/>
      <c r="B7041" s="53" t="s">
        <v>124</v>
      </c>
      <c r="C7041" s="15">
        <f>L7025</f>
        <v>0</v>
      </c>
      <c r="D7041" s="54">
        <f>S7041*C7041</f>
        <v>0</v>
      </c>
      <c r="E7041" s="34">
        <f>T7041*C7041</f>
        <v>0</v>
      </c>
      <c r="F7041" s="68" t="s">
        <v>92</v>
      </c>
      <c r="G7041" s="69"/>
      <c r="H7041" s="45"/>
      <c r="I7041" s="44"/>
      <c r="J7041" s="44"/>
      <c r="K7041" s="44"/>
      <c r="L7041" s="46"/>
      <c r="M7041" s="6" t="s">
        <v>125</v>
      </c>
      <c r="N7041" s="55">
        <f t="shared" si="1448"/>
        <v>1889.9999999999998</v>
      </c>
      <c r="O7041" s="52"/>
      <c r="P7041" s="67">
        <v>1350</v>
      </c>
      <c r="Q7041" s="65"/>
      <c r="R7041" s="6" t="s">
        <v>126</v>
      </c>
      <c r="S7041" s="55">
        <f>T7041*1.46</f>
        <v>1207.42</v>
      </c>
      <c r="T7041" s="295">
        <v>827</v>
      </c>
      <c r="U7041" s="6" t="s">
        <v>127</v>
      </c>
      <c r="V7041" s="58">
        <f t="shared" si="1443"/>
        <v>0</v>
      </c>
      <c r="W7041" s="70"/>
      <c r="Y7041" s="6" t="s">
        <v>128</v>
      </c>
      <c r="Z7041" s="55">
        <f t="shared" si="1445"/>
        <v>10560</v>
      </c>
      <c r="AA7041" s="56">
        <v>8000</v>
      </c>
    </row>
    <row r="7042" spans="1:27" ht="15" customHeight="1" thickTop="1" x14ac:dyDescent="0.2">
      <c r="A7042" s="45"/>
      <c r="B7042" s="53" t="s">
        <v>129</v>
      </c>
      <c r="C7042" s="15">
        <f>M7025</f>
        <v>0</v>
      </c>
      <c r="D7042" s="54">
        <f t="shared" ref="D7042:D7043" si="1449">S7046*C7042</f>
        <v>0</v>
      </c>
      <c r="E7042" s="34">
        <f t="shared" ref="E7042:E7043" si="1450">D7104*C7042</f>
        <v>0</v>
      </c>
      <c r="F7042" s="68" t="s">
        <v>130</v>
      </c>
      <c r="G7042" s="71">
        <f>D7086*0.33</f>
        <v>86962.028999999995</v>
      </c>
      <c r="H7042" s="45"/>
      <c r="I7042" s="44"/>
      <c r="J7042" s="44"/>
      <c r="K7042" s="44"/>
      <c r="L7042" s="46"/>
      <c r="M7042" s="6" t="s">
        <v>131</v>
      </c>
      <c r="N7042" s="55">
        <f t="shared" si="1448"/>
        <v>700</v>
      </c>
      <c r="O7042" s="52"/>
      <c r="P7042" s="67">
        <v>500</v>
      </c>
      <c r="Q7042" s="65"/>
      <c r="R7042" s="6"/>
      <c r="S7042" s="55"/>
      <c r="T7042" s="297"/>
      <c r="U7042" s="57" t="s">
        <v>132</v>
      </c>
      <c r="V7042" s="58">
        <f t="shared" si="1443"/>
        <v>9218.7250000000004</v>
      </c>
      <c r="W7042" s="70">
        <v>7075</v>
      </c>
      <c r="Y7042" s="6" t="s">
        <v>133</v>
      </c>
      <c r="Z7042" s="55">
        <f t="shared" si="1445"/>
        <v>7260</v>
      </c>
      <c r="AA7042" s="56">
        <v>5500</v>
      </c>
    </row>
    <row r="7043" spans="1:27" ht="15" customHeight="1" x14ac:dyDescent="0.2">
      <c r="A7043" s="45"/>
      <c r="B7043" s="53" t="s">
        <v>134</v>
      </c>
      <c r="C7043" s="15">
        <f>N7025</f>
        <v>2</v>
      </c>
      <c r="D7043" s="54">
        <f t="shared" si="1449"/>
        <v>15595.199999999999</v>
      </c>
      <c r="E7043" s="34">
        <f t="shared" si="1450"/>
        <v>8860</v>
      </c>
      <c r="F7043" s="68" t="s">
        <v>135</v>
      </c>
      <c r="G7043" s="72">
        <f>D7086-F7086</f>
        <v>263521.3</v>
      </c>
      <c r="H7043" s="45"/>
      <c r="I7043" s="44"/>
      <c r="J7043" s="44"/>
      <c r="K7043" s="44"/>
      <c r="L7043" s="46"/>
      <c r="M7043" s="6" t="s">
        <v>136</v>
      </c>
      <c r="N7043" s="55">
        <f t="shared" si="1448"/>
        <v>1400</v>
      </c>
      <c r="O7043" s="52"/>
      <c r="P7043" s="67">
        <v>1000</v>
      </c>
      <c r="Q7043" s="65"/>
      <c r="R7043" s="6"/>
      <c r="S7043" s="55"/>
      <c r="T7043" s="297"/>
      <c r="U7043" s="57" t="s">
        <v>137</v>
      </c>
      <c r="V7043" s="58">
        <f t="shared" si="1443"/>
        <v>7166.5</v>
      </c>
      <c r="W7043" s="73">
        <v>5500</v>
      </c>
      <c r="Y7043" s="6" t="s">
        <v>39</v>
      </c>
      <c r="Z7043" s="55">
        <f>AA7043*1.321</f>
        <v>8454.4</v>
      </c>
      <c r="AA7043" s="56">
        <v>6400</v>
      </c>
    </row>
    <row r="7044" spans="1:27" ht="15" customHeight="1" x14ac:dyDescent="0.35">
      <c r="A7044" s="45"/>
      <c r="B7044" s="53" t="s">
        <v>138</v>
      </c>
      <c r="C7044" s="15">
        <f>P7025</f>
        <v>0</v>
      </c>
      <c r="D7044" s="54">
        <f>S7049*C7044</f>
        <v>0</v>
      </c>
      <c r="E7044" s="34">
        <f>D7107*C7044</f>
        <v>0</v>
      </c>
      <c r="F7044" s="68" t="s">
        <v>139</v>
      </c>
      <c r="G7044" s="74">
        <f>D7086-E7086</f>
        <v>82384.299999999988</v>
      </c>
      <c r="H7044" s="45"/>
      <c r="I7044" s="44"/>
      <c r="J7044" s="44"/>
      <c r="K7044" s="44"/>
      <c r="L7044" s="46"/>
      <c r="M7044" s="6" t="s">
        <v>140</v>
      </c>
      <c r="N7044" s="55"/>
      <c r="O7044" s="52"/>
      <c r="P7044" s="67"/>
      <c r="Q7044" s="65"/>
      <c r="R7044" s="6" t="s">
        <v>141</v>
      </c>
      <c r="S7044" s="55">
        <v>1850.8</v>
      </c>
      <c r="T7044" s="295">
        <v>1322</v>
      </c>
      <c r="U7044" s="57" t="s">
        <v>142</v>
      </c>
      <c r="V7044" s="58">
        <f t="shared" si="1443"/>
        <v>9218.7250000000004</v>
      </c>
      <c r="W7044" s="73">
        <v>7075</v>
      </c>
      <c r="Y7044" s="6" t="s">
        <v>143</v>
      </c>
      <c r="Z7044" s="55">
        <f>AA7044*1.32</f>
        <v>3564</v>
      </c>
      <c r="AA7044" s="56">
        <v>2700</v>
      </c>
    </row>
    <row r="7045" spans="1:27" ht="15" customHeight="1" x14ac:dyDescent="0.2">
      <c r="A7045" s="45"/>
      <c r="B7045" s="53" t="s">
        <v>14</v>
      </c>
      <c r="C7045" s="15">
        <f>O7025</f>
        <v>0</v>
      </c>
      <c r="D7045" s="54">
        <f>S7048*C7045</f>
        <v>0</v>
      </c>
      <c r="E7045" s="34">
        <f>D7106*C7045</f>
        <v>0</v>
      </c>
      <c r="F7045" s="61"/>
      <c r="G7045" s="61"/>
      <c r="H7045" s="45"/>
      <c r="I7045" s="44"/>
      <c r="J7045" s="44"/>
      <c r="K7045" s="44"/>
      <c r="L7045" s="46"/>
      <c r="M7045" s="6"/>
      <c r="N7045" s="55"/>
      <c r="O7045" s="52"/>
      <c r="P7045" s="67"/>
      <c r="Q7045" s="65"/>
      <c r="R7045" s="6" t="s">
        <v>144</v>
      </c>
      <c r="S7045" s="55">
        <f>T7045*1.44</f>
        <v>3952.7999999999997</v>
      </c>
      <c r="T7045" s="295">
        <v>2745</v>
      </c>
      <c r="U7045" s="57" t="s">
        <v>145</v>
      </c>
      <c r="V7045" s="58">
        <f t="shared" si="1443"/>
        <v>9218.7250000000004</v>
      </c>
      <c r="W7045" s="73">
        <v>7075</v>
      </c>
      <c r="AA7045" s="46"/>
    </row>
    <row r="7046" spans="1:27" ht="15" customHeight="1" x14ac:dyDescent="0.2">
      <c r="A7046" s="45"/>
      <c r="B7046" s="53" t="s">
        <v>16</v>
      </c>
      <c r="C7046" s="15">
        <f>Q7025</f>
        <v>0</v>
      </c>
      <c r="D7046" s="54">
        <f>S7051*C7046</f>
        <v>0</v>
      </c>
      <c r="E7046" s="34"/>
      <c r="F7046" s="61"/>
      <c r="G7046" s="61"/>
      <c r="H7046" s="45"/>
      <c r="I7046" s="44"/>
      <c r="J7046" s="44"/>
      <c r="K7046" s="44"/>
      <c r="L7046" s="46"/>
      <c r="M7046" s="6" t="s">
        <v>146</v>
      </c>
      <c r="N7046" s="55">
        <f>P7046*1.46</f>
        <v>7592</v>
      </c>
      <c r="O7046" s="52"/>
      <c r="P7046" s="67">
        <v>5200</v>
      </c>
      <c r="Q7046" s="65"/>
      <c r="R7046" s="6" t="s">
        <v>147</v>
      </c>
      <c r="S7046" s="55">
        <v>6101.2</v>
      </c>
      <c r="T7046" s="295">
        <v>4380</v>
      </c>
      <c r="U7046" s="46"/>
      <c r="V7046" s="46"/>
      <c r="W7046" s="46"/>
      <c r="X7046" s="46"/>
      <c r="Y7046" s="46"/>
      <c r="Z7046" s="46"/>
    </row>
    <row r="7047" spans="1:27" ht="15" customHeight="1" x14ac:dyDescent="0.2">
      <c r="A7047" s="45"/>
      <c r="B7047" s="320" t="s">
        <v>148</v>
      </c>
      <c r="C7047" s="33"/>
      <c r="D7047" s="75">
        <f t="shared" ref="D7047:E7047" si="1451">SUM(D7033:D7046)</f>
        <v>99979.3</v>
      </c>
      <c r="E7047" s="75">
        <f t="shared" si="1451"/>
        <v>67937</v>
      </c>
      <c r="F7047" s="75"/>
      <c r="G7047" s="33"/>
      <c r="H7047" s="45"/>
      <c r="I7047" s="44"/>
      <c r="J7047" s="44"/>
      <c r="K7047" s="44"/>
      <c r="L7047" s="46"/>
      <c r="M7047" s="6" t="s">
        <v>149</v>
      </c>
      <c r="N7047" s="55">
        <f t="shared" ref="N7047" si="1452">P7047*1.4</f>
        <v>3360</v>
      </c>
      <c r="O7047" s="52"/>
      <c r="P7047" s="67">
        <v>2400</v>
      </c>
      <c r="Q7047" s="65"/>
      <c r="R7047" s="6" t="s">
        <v>150</v>
      </c>
      <c r="S7047" s="55">
        <f>T7047*1.444</f>
        <v>7797.5999999999995</v>
      </c>
      <c r="T7047" s="295">
        <v>5400</v>
      </c>
      <c r="U7047" s="46"/>
      <c r="V7047" s="46"/>
      <c r="W7047" s="46"/>
      <c r="X7047" s="46"/>
      <c r="Y7047" s="46"/>
      <c r="Z7047" s="46"/>
      <c r="AA7047" s="46"/>
    </row>
    <row r="7048" spans="1:27" ht="15" customHeight="1" x14ac:dyDescent="0.2">
      <c r="A7048" s="45"/>
      <c r="B7048" s="317" t="s">
        <v>24</v>
      </c>
      <c r="C7048" s="319">
        <f>Y7025</f>
        <v>0</v>
      </c>
      <c r="D7048" s="54">
        <f t="shared" ref="D7048:D7050" si="1453">V7037*C7048</f>
        <v>0</v>
      </c>
      <c r="E7048" s="34">
        <f t="shared" ref="E7048:E7050" si="1454">W7037*C7048</f>
        <v>0</v>
      </c>
      <c r="F7048" s="45"/>
      <c r="G7048" s="45"/>
      <c r="H7048" s="45"/>
      <c r="I7048" s="44"/>
      <c r="J7048" s="44"/>
      <c r="K7048" s="44"/>
      <c r="L7048" s="46"/>
      <c r="M7048" s="6" t="s">
        <v>151</v>
      </c>
      <c r="N7048" s="55">
        <f>P7048*1.46</f>
        <v>7592</v>
      </c>
      <c r="O7048" s="52"/>
      <c r="P7048" s="67">
        <v>5200</v>
      </c>
      <c r="Q7048" s="65"/>
      <c r="R7048" s="6" t="s">
        <v>152</v>
      </c>
      <c r="S7048" s="55">
        <f>T7048*1.444</f>
        <v>7799.0439999999999</v>
      </c>
      <c r="T7048" s="295">
        <v>5401</v>
      </c>
      <c r="U7048" s="46"/>
      <c r="V7048" s="46"/>
      <c r="W7048" s="46"/>
      <c r="X7048" s="46"/>
      <c r="Y7048" s="46"/>
      <c r="Z7048" s="46"/>
      <c r="AA7048" s="46"/>
    </row>
    <row r="7049" spans="1:27" ht="15" customHeight="1" x14ac:dyDescent="0.2">
      <c r="A7049" s="45"/>
      <c r="B7049" s="317" t="s">
        <v>153</v>
      </c>
      <c r="C7049" s="319">
        <f>Z7025</f>
        <v>0</v>
      </c>
      <c r="D7049" s="54">
        <f t="shared" si="1453"/>
        <v>0</v>
      </c>
      <c r="E7049" s="34">
        <f t="shared" si="1454"/>
        <v>0</v>
      </c>
      <c r="F7049" s="45"/>
      <c r="G7049" s="45"/>
      <c r="H7049" s="45"/>
      <c r="I7049" s="44"/>
      <c r="J7049" s="44"/>
      <c r="K7049" s="44"/>
      <c r="L7049" s="46"/>
      <c r="M7049" s="6" t="s">
        <v>154</v>
      </c>
      <c r="N7049" s="55">
        <f t="shared" ref="N7049:N7050" si="1455">P7049*1.4</f>
        <v>5250</v>
      </c>
      <c r="O7049" s="52"/>
      <c r="P7049" s="67">
        <v>3750</v>
      </c>
      <c r="Q7049" s="65"/>
      <c r="R7049" s="6" t="s">
        <v>155</v>
      </c>
      <c r="S7049" s="55">
        <f>T7049*1.45</f>
        <v>10701</v>
      </c>
      <c r="T7049" s="295">
        <v>7380</v>
      </c>
      <c r="U7049" s="46"/>
      <c r="V7049" s="46"/>
      <c r="W7049" s="46"/>
      <c r="X7049" s="46"/>
      <c r="Y7049" s="46"/>
      <c r="Z7049" s="46"/>
      <c r="AA7049" s="46"/>
    </row>
    <row r="7050" spans="1:27" ht="15" customHeight="1" x14ac:dyDescent="0.2">
      <c r="A7050" s="45"/>
      <c r="B7050" s="317" t="s">
        <v>26</v>
      </c>
      <c r="C7050" s="319">
        <f>AA7025</f>
        <v>0</v>
      </c>
      <c r="D7050" s="54">
        <f t="shared" si="1453"/>
        <v>0</v>
      </c>
      <c r="E7050" s="34">
        <f t="shared" si="1454"/>
        <v>0</v>
      </c>
      <c r="F7050" s="45"/>
      <c r="G7050" s="45"/>
      <c r="H7050" s="45"/>
      <c r="I7050" s="44"/>
      <c r="J7050" s="44"/>
      <c r="K7050" s="44"/>
      <c r="L7050" s="46"/>
      <c r="M7050" s="6" t="s">
        <v>156</v>
      </c>
      <c r="N7050" s="55">
        <f t="shared" si="1455"/>
        <v>9800</v>
      </c>
      <c r="O7050" s="52"/>
      <c r="P7050" s="67">
        <v>7000</v>
      </c>
      <c r="Q7050" s="65"/>
      <c r="R7050" s="6" t="s">
        <v>157</v>
      </c>
      <c r="S7050" s="55">
        <v>8000</v>
      </c>
      <c r="T7050" s="295">
        <v>3600</v>
      </c>
      <c r="U7050" s="46"/>
      <c r="V7050" s="46"/>
      <c r="W7050" s="46"/>
      <c r="X7050" s="46"/>
      <c r="Y7050" s="46"/>
      <c r="Z7050" s="46"/>
      <c r="AA7050" s="46"/>
    </row>
    <row r="7051" spans="1:27" ht="15" customHeight="1" x14ac:dyDescent="0.2">
      <c r="A7051" s="45"/>
      <c r="B7051" s="318" t="s">
        <v>158</v>
      </c>
      <c r="C7051" s="319">
        <f>R7025</f>
        <v>0</v>
      </c>
      <c r="D7051" s="54">
        <f>V7034*C7051</f>
        <v>0</v>
      </c>
      <c r="E7051" s="34">
        <f t="shared" ref="E7051:E7053" si="1456">J7100*C7051</f>
        <v>0</v>
      </c>
      <c r="F7051" s="45"/>
      <c r="G7051" s="45"/>
      <c r="H7051" s="45"/>
      <c r="I7051" s="44"/>
      <c r="J7051" s="44"/>
      <c r="K7051" s="44"/>
      <c r="L7051" s="46"/>
      <c r="M7051" s="6"/>
      <c r="N7051" s="55"/>
      <c r="O7051" s="52"/>
      <c r="P7051" s="67"/>
      <c r="Q7051" s="65"/>
      <c r="R7051" s="6" t="s">
        <v>16</v>
      </c>
      <c r="S7051" s="55">
        <v>1500</v>
      </c>
      <c r="T7051" s="298">
        <v>1300</v>
      </c>
      <c r="U7051" s="46"/>
      <c r="V7051" s="46"/>
      <c r="W7051" s="46"/>
      <c r="X7051" s="46"/>
      <c r="Y7051" s="46"/>
      <c r="Z7051" s="46"/>
      <c r="AA7051" s="46"/>
    </row>
    <row r="7052" spans="1:27" ht="15" customHeight="1" x14ac:dyDescent="0.2">
      <c r="A7052" s="45"/>
      <c r="B7052" s="321" t="s">
        <v>159</v>
      </c>
      <c r="C7052" s="15">
        <f>T7025</f>
        <v>1</v>
      </c>
      <c r="D7052" s="54">
        <f t="shared" ref="D7052:D7053" si="1457">V7034*C7052</f>
        <v>9772.5</v>
      </c>
      <c r="E7052" s="34">
        <f t="shared" si="1456"/>
        <v>6450</v>
      </c>
      <c r="F7052" s="45"/>
      <c r="G7052" s="45"/>
      <c r="H7052" s="45"/>
      <c r="I7052" s="44"/>
      <c r="J7052" s="44"/>
      <c r="K7052" s="44"/>
      <c r="L7052" s="46"/>
      <c r="M7052" s="6" t="s">
        <v>160</v>
      </c>
      <c r="N7052" s="55"/>
      <c r="O7052" s="52"/>
      <c r="P7052" s="67"/>
      <c r="Q7052" s="65"/>
      <c r="R7052" s="46"/>
      <c r="S7052" s="46"/>
      <c r="T7052" s="46"/>
      <c r="U7052" s="46"/>
      <c r="V7052" s="46"/>
      <c r="W7052" s="46"/>
      <c r="X7052" s="46"/>
      <c r="Y7052" s="46"/>
      <c r="Z7052" s="46"/>
      <c r="AA7052" s="46"/>
    </row>
    <row r="7053" spans="1:27" ht="15" customHeight="1" x14ac:dyDescent="0.2">
      <c r="A7053" s="45"/>
      <c r="B7053" s="79" t="s">
        <v>161</v>
      </c>
      <c r="C7053" s="80">
        <f>S7025</f>
        <v>0</v>
      </c>
      <c r="D7053" s="81">
        <f t="shared" si="1457"/>
        <v>0</v>
      </c>
      <c r="E7053" s="34">
        <f t="shared" si="1456"/>
        <v>0</v>
      </c>
      <c r="F7053" s="45"/>
      <c r="G7053" s="45"/>
      <c r="H7053" s="45"/>
      <c r="I7053" s="44"/>
      <c r="J7053" s="44"/>
      <c r="K7053" s="44"/>
      <c r="L7053" s="46"/>
      <c r="M7053" s="6"/>
      <c r="N7053" s="55"/>
      <c r="O7053" s="52"/>
      <c r="P7053" s="67"/>
      <c r="Q7053" s="65"/>
      <c r="R7053" s="46"/>
      <c r="S7053" s="46"/>
      <c r="T7053" s="46"/>
      <c r="U7053" s="46"/>
      <c r="V7053" s="46"/>
      <c r="W7053" s="46"/>
      <c r="X7053" s="46"/>
      <c r="Y7053" s="46"/>
      <c r="Z7053" s="46"/>
      <c r="AA7053" s="46"/>
    </row>
    <row r="7054" spans="1:27" ht="15" customHeight="1" x14ac:dyDescent="0.2">
      <c r="A7054" s="45"/>
      <c r="B7054" s="78" t="s">
        <v>20</v>
      </c>
      <c r="C7054" s="15">
        <f>U7025</f>
        <v>3</v>
      </c>
      <c r="D7054" s="81">
        <f>V7043*C7054</f>
        <v>21499.5</v>
      </c>
      <c r="E7054" s="34">
        <f>W7043*C7054</f>
        <v>16500</v>
      </c>
      <c r="F7054" s="45"/>
      <c r="G7054" s="45"/>
      <c r="H7054" s="45"/>
      <c r="I7054" s="44"/>
      <c r="J7054" s="44"/>
      <c r="K7054" s="44"/>
      <c r="L7054" s="46"/>
      <c r="M7054" s="6" t="s">
        <v>162</v>
      </c>
      <c r="N7054" s="55">
        <f>P7054*1.42</f>
        <v>1846</v>
      </c>
      <c r="O7054" s="52"/>
      <c r="P7054" s="67">
        <v>1300</v>
      </c>
      <c r="Q7054" s="65"/>
      <c r="R7054" s="46"/>
      <c r="S7054" s="46"/>
      <c r="T7054" s="46"/>
      <c r="U7054" s="46"/>
      <c r="V7054" s="46"/>
      <c r="W7054" s="46"/>
      <c r="X7054" s="46"/>
      <c r="Y7054" s="46"/>
      <c r="Z7054" s="46"/>
      <c r="AA7054" s="46"/>
    </row>
    <row r="7055" spans="1:27" ht="15" customHeight="1" x14ac:dyDescent="0.2">
      <c r="A7055" s="45"/>
      <c r="B7055" s="78" t="s">
        <v>163</v>
      </c>
      <c r="C7055" s="15">
        <f>V7025</f>
        <v>0</v>
      </c>
      <c r="D7055" s="81">
        <f t="shared" ref="D7055:D7056" si="1458">V7037*C7055</f>
        <v>0</v>
      </c>
      <c r="E7055" s="34">
        <f>W7042*C7055</f>
        <v>0</v>
      </c>
      <c r="F7055" s="45"/>
      <c r="G7055" s="45"/>
      <c r="H7055" s="45"/>
      <c r="I7055" s="44"/>
      <c r="J7055" s="44"/>
      <c r="K7055" s="44"/>
      <c r="L7055" s="46"/>
      <c r="M7055" s="6" t="s">
        <v>164</v>
      </c>
      <c r="N7055" s="55">
        <f t="shared" ref="N7055:N7056" si="1459">P7055*1.42</f>
        <v>1846</v>
      </c>
      <c r="O7055" s="52"/>
      <c r="P7055" s="67">
        <v>1300</v>
      </c>
      <c r="Q7055" s="65"/>
      <c r="R7055" s="46"/>
      <c r="S7055" s="46"/>
      <c r="T7055" s="46"/>
      <c r="U7055" s="46"/>
      <c r="V7055" s="46"/>
      <c r="W7055" s="46"/>
      <c r="X7055" s="46"/>
      <c r="Y7055" s="46"/>
      <c r="Z7055" s="46"/>
      <c r="AA7055" s="46"/>
    </row>
    <row r="7056" spans="1:27" ht="15" customHeight="1" x14ac:dyDescent="0.2">
      <c r="A7056" s="45"/>
      <c r="B7056" s="78" t="s">
        <v>165</v>
      </c>
      <c r="C7056" s="15">
        <f>W7025</f>
        <v>0</v>
      </c>
      <c r="D7056" s="81">
        <f t="shared" si="1458"/>
        <v>0</v>
      </c>
      <c r="E7056" s="34">
        <f>J7105*C7056</f>
        <v>0</v>
      </c>
      <c r="F7056" s="45"/>
      <c r="G7056" s="45"/>
      <c r="H7056" s="45"/>
      <c r="I7056" s="44"/>
      <c r="J7056" s="44"/>
      <c r="K7056" s="44"/>
      <c r="L7056" s="46"/>
      <c r="M7056" s="6" t="s">
        <v>166</v>
      </c>
      <c r="N7056" s="55">
        <f t="shared" si="1459"/>
        <v>1846</v>
      </c>
      <c r="O7056" s="52"/>
      <c r="P7056" s="67">
        <v>1300</v>
      </c>
      <c r="Q7056" s="65"/>
      <c r="R7056" s="46"/>
      <c r="S7056" s="46"/>
      <c r="T7056" s="46"/>
      <c r="U7056" s="46"/>
      <c r="V7056" s="46"/>
      <c r="W7056" s="46"/>
      <c r="X7056" s="46"/>
      <c r="Y7056" s="46"/>
      <c r="Z7056" s="46"/>
      <c r="AA7056" s="46"/>
    </row>
    <row r="7057" spans="1:27" ht="15" customHeight="1" x14ac:dyDescent="0.2">
      <c r="A7057" s="45"/>
      <c r="B7057" s="53" t="s">
        <v>23</v>
      </c>
      <c r="C7057" s="15">
        <f>X7025</f>
        <v>0</v>
      </c>
      <c r="D7057" s="81">
        <f>V7035*C7057</f>
        <v>0</v>
      </c>
      <c r="E7057" s="34">
        <f>W7035*C7057</f>
        <v>0</v>
      </c>
      <c r="F7057" s="45"/>
      <c r="G7057" s="45"/>
      <c r="H7057" s="45"/>
      <c r="I7057" s="44"/>
      <c r="J7057" s="44"/>
      <c r="K7057" s="44"/>
      <c r="L7057" s="46"/>
      <c r="M7057" s="6" t="s">
        <v>167</v>
      </c>
      <c r="N7057" s="55">
        <f>P7057*1.39</f>
        <v>1320.5</v>
      </c>
      <c r="O7057" s="52"/>
      <c r="P7057" s="67">
        <v>950</v>
      </c>
      <c r="Q7057" s="65"/>
      <c r="R7057" s="46"/>
      <c r="S7057" s="46"/>
      <c r="T7057" s="46"/>
      <c r="U7057" s="46"/>
      <c r="V7057" s="46"/>
      <c r="W7057" s="46"/>
      <c r="X7057" s="46"/>
      <c r="Y7057" s="46"/>
      <c r="Z7057" s="46"/>
      <c r="AA7057" s="46"/>
    </row>
    <row r="7058" spans="1:27" ht="15" customHeight="1" x14ac:dyDescent="0.2">
      <c r="A7058" s="45"/>
      <c r="B7058" s="49" t="s">
        <v>95</v>
      </c>
      <c r="C7058" s="33"/>
      <c r="D7058" s="75">
        <f t="shared" ref="D7058:E7058" si="1460">SUM(D7048:D7057)</f>
        <v>31272</v>
      </c>
      <c r="E7058" s="82">
        <f t="shared" si="1460"/>
        <v>22950</v>
      </c>
      <c r="F7058" s="45"/>
      <c r="G7058" s="45"/>
      <c r="H7058" s="45"/>
      <c r="I7058" s="44"/>
      <c r="J7058" s="44"/>
      <c r="K7058" s="44"/>
      <c r="L7058" s="46"/>
      <c r="M7058" s="6" t="s">
        <v>168</v>
      </c>
      <c r="N7058" s="55">
        <f>P7058*1.42</f>
        <v>923</v>
      </c>
      <c r="O7058" s="52"/>
      <c r="P7058" s="67">
        <v>650</v>
      </c>
      <c r="Q7058" s="65"/>
      <c r="R7058" s="46"/>
      <c r="S7058" s="46"/>
      <c r="T7058" s="46"/>
      <c r="U7058" s="46"/>
      <c r="V7058" s="46"/>
      <c r="W7058" s="46"/>
      <c r="X7058" s="46"/>
      <c r="Y7058" s="46"/>
      <c r="Z7058" s="46"/>
      <c r="AA7058" s="46"/>
    </row>
    <row r="7059" spans="1:27" ht="15" customHeight="1" x14ac:dyDescent="0.2">
      <c r="A7059" s="45"/>
      <c r="B7059" s="53" t="s">
        <v>36</v>
      </c>
      <c r="C7059" s="15">
        <f>AL7025</f>
        <v>4</v>
      </c>
      <c r="D7059" s="83">
        <f>N7054*C7059</f>
        <v>7384</v>
      </c>
      <c r="E7059" s="34">
        <f>P7054*C7059</f>
        <v>5200</v>
      </c>
      <c r="F7059" s="45"/>
      <c r="G7059" s="45"/>
      <c r="H7059" s="45"/>
      <c r="I7059" s="44"/>
      <c r="J7059" s="44"/>
      <c r="K7059" s="44"/>
      <c r="L7059" s="46"/>
      <c r="M7059" s="46"/>
      <c r="N7059" s="46"/>
      <c r="O7059" s="46"/>
      <c r="P7059" s="46"/>
      <c r="Q7059" s="46"/>
      <c r="R7059" s="46"/>
      <c r="S7059" s="46"/>
      <c r="T7059" s="46"/>
      <c r="U7059" s="46"/>
      <c r="V7059" s="46"/>
      <c r="W7059" s="46"/>
      <c r="X7059" s="46"/>
      <c r="Y7059" s="46"/>
      <c r="Z7059" s="46"/>
      <c r="AA7059" s="46"/>
    </row>
    <row r="7060" spans="1:27" ht="15" customHeight="1" x14ac:dyDescent="0.2">
      <c r="A7060" s="45"/>
      <c r="B7060" s="53" t="s">
        <v>35</v>
      </c>
      <c r="C7060" s="15">
        <f>AK7025</f>
        <v>2</v>
      </c>
      <c r="D7060" s="83">
        <f t="shared" ref="D7060:D7062" si="1461">N7056*C7060</f>
        <v>3692</v>
      </c>
      <c r="E7060" s="34">
        <f t="shared" ref="E7060:E7062" si="1462">P7056*C7060</f>
        <v>2600</v>
      </c>
      <c r="F7060" s="45"/>
      <c r="G7060" s="45"/>
      <c r="H7060" s="45"/>
      <c r="L7060" s="24"/>
      <c r="M7060" s="24"/>
      <c r="N7060" s="24"/>
      <c r="O7060" s="24"/>
      <c r="P7060" s="24"/>
      <c r="Q7060" s="24"/>
    </row>
    <row r="7061" spans="1:27" ht="15" customHeight="1" x14ac:dyDescent="0.2">
      <c r="A7061" s="45"/>
      <c r="B7061" s="84" t="s">
        <v>169</v>
      </c>
      <c r="C7061" s="15">
        <f>AM7025</f>
        <v>0</v>
      </c>
      <c r="D7061" s="83">
        <f t="shared" si="1461"/>
        <v>0</v>
      </c>
      <c r="E7061" s="34">
        <f t="shared" si="1462"/>
        <v>0</v>
      </c>
      <c r="F7061" s="85"/>
      <c r="G7061" s="45"/>
      <c r="H7061" s="45"/>
      <c r="L7061" s="24"/>
      <c r="M7061" s="24"/>
      <c r="N7061" s="24"/>
      <c r="O7061" s="24"/>
      <c r="P7061" s="24"/>
      <c r="Q7061" s="24"/>
    </row>
    <row r="7062" spans="1:27" ht="15" customHeight="1" x14ac:dyDescent="0.2">
      <c r="A7062" s="45"/>
      <c r="B7062" s="84" t="s">
        <v>38</v>
      </c>
      <c r="C7062" s="15">
        <f>AN7025</f>
        <v>0</v>
      </c>
      <c r="D7062" s="83">
        <f t="shared" si="1461"/>
        <v>0</v>
      </c>
      <c r="E7062" s="34">
        <f t="shared" si="1462"/>
        <v>0</v>
      </c>
      <c r="F7062" s="45"/>
      <c r="G7062" s="45"/>
      <c r="H7062" s="45"/>
      <c r="L7062" s="24"/>
      <c r="M7062" s="24"/>
      <c r="N7062" s="24"/>
      <c r="O7062" s="24"/>
      <c r="P7062" s="24"/>
      <c r="Q7062" s="24"/>
    </row>
    <row r="7063" spans="1:27" ht="15" customHeight="1" x14ac:dyDescent="0.2">
      <c r="A7063" s="45"/>
      <c r="B7063" s="84" t="s">
        <v>170</v>
      </c>
      <c r="C7063" s="15">
        <f>AO7025</f>
        <v>4</v>
      </c>
      <c r="D7063" s="83">
        <f>N7055*C7063</f>
        <v>7384</v>
      </c>
      <c r="E7063" s="34">
        <f>P7055*C7063</f>
        <v>5200</v>
      </c>
      <c r="F7063" s="45"/>
      <c r="G7063" s="45"/>
      <c r="H7063" s="45"/>
      <c r="L7063" s="24"/>
      <c r="M7063" s="24"/>
      <c r="N7063" s="24"/>
      <c r="O7063" s="24"/>
      <c r="P7063" s="24"/>
      <c r="Q7063" s="24"/>
    </row>
    <row r="7064" spans="1:27" ht="15" customHeight="1" x14ac:dyDescent="0.2">
      <c r="A7064" s="45"/>
      <c r="B7064" s="53" t="s">
        <v>31</v>
      </c>
      <c r="C7064" s="15">
        <f>AF7025</f>
        <v>0</v>
      </c>
      <c r="D7064" s="83">
        <f>N7046*C7064</f>
        <v>0</v>
      </c>
      <c r="E7064" s="34">
        <f>P7046*C7064</f>
        <v>0</v>
      </c>
      <c r="F7064" s="45"/>
      <c r="G7064" s="45"/>
      <c r="H7064" s="45"/>
    </row>
    <row r="7065" spans="1:27" ht="15" customHeight="1" x14ac:dyDescent="0.2">
      <c r="A7065" s="45"/>
      <c r="B7065" s="53" t="s">
        <v>171</v>
      </c>
      <c r="C7065" s="15">
        <f>AH7025</f>
        <v>2</v>
      </c>
      <c r="D7065" s="83">
        <f>N7046*C7065</f>
        <v>15184</v>
      </c>
      <c r="E7065" s="34">
        <f>P7046*C7065</f>
        <v>10400</v>
      </c>
      <c r="F7065" s="45"/>
      <c r="G7065" s="45"/>
      <c r="H7065" s="45"/>
      <c r="L7065" s="86" t="s">
        <v>172</v>
      </c>
    </row>
    <row r="7066" spans="1:27" ht="15" customHeight="1" x14ac:dyDescent="0.2">
      <c r="A7066" s="45"/>
      <c r="B7066" s="53" t="s">
        <v>151</v>
      </c>
      <c r="C7066" s="15">
        <f>AG7025</f>
        <v>3</v>
      </c>
      <c r="D7066" s="83">
        <f>N7048*C7066</f>
        <v>22776</v>
      </c>
      <c r="E7066" s="34">
        <f>P7048*C7066</f>
        <v>15600</v>
      </c>
      <c r="F7066" s="45"/>
      <c r="G7066" s="45"/>
      <c r="H7066" s="45"/>
    </row>
    <row r="7067" spans="1:27" ht="15" customHeight="1" x14ac:dyDescent="0.2">
      <c r="A7067" s="45"/>
      <c r="B7067" s="53" t="s">
        <v>173</v>
      </c>
      <c r="C7067" s="15">
        <f>AJ7025</f>
        <v>0</v>
      </c>
      <c r="D7067" s="83">
        <f>N7046*C7067</f>
        <v>0</v>
      </c>
      <c r="E7067" s="34">
        <f>P7046*C7067</f>
        <v>0</v>
      </c>
      <c r="F7067" s="45"/>
      <c r="G7067" s="45"/>
      <c r="H7067" s="45"/>
      <c r="L7067" s="86" t="s">
        <v>107</v>
      </c>
    </row>
    <row r="7068" spans="1:27" ht="15" customHeight="1" x14ac:dyDescent="0.2">
      <c r="A7068" s="45"/>
      <c r="B7068" s="53" t="s">
        <v>174</v>
      </c>
      <c r="C7068" s="15">
        <f>AE7025</f>
        <v>0</v>
      </c>
      <c r="D7068" s="83">
        <f>N7050*C7068</f>
        <v>0</v>
      </c>
      <c r="E7068" s="34">
        <f>P7046*C7068</f>
        <v>0</v>
      </c>
      <c r="F7068" s="45"/>
      <c r="G7068" s="45"/>
      <c r="H7068" s="45"/>
    </row>
    <row r="7069" spans="1:27" ht="15" customHeight="1" x14ac:dyDescent="0.2">
      <c r="A7069" s="45"/>
      <c r="B7069" s="87" t="s">
        <v>27</v>
      </c>
      <c r="C7069" s="15">
        <f>AB7025</f>
        <v>41</v>
      </c>
      <c r="D7069" s="83">
        <f>N7038*C7069</f>
        <v>75850</v>
      </c>
      <c r="E7069" s="34">
        <f>P7038*C7069</f>
        <v>51250</v>
      </c>
      <c r="F7069" s="45"/>
      <c r="G7069" s="45"/>
      <c r="H7069" s="45"/>
      <c r="L7069" s="86" t="s">
        <v>175</v>
      </c>
    </row>
    <row r="7070" spans="1:27" ht="15" customHeight="1" x14ac:dyDescent="0.2">
      <c r="A7070" s="45"/>
      <c r="B7070" s="87" t="s">
        <v>28</v>
      </c>
      <c r="C7070" s="15">
        <f>AC7025</f>
        <v>0</v>
      </c>
      <c r="D7070" s="83">
        <f t="shared" ref="D7069:D7070" si="1463">N7039*C7070</f>
        <v>0</v>
      </c>
      <c r="E7070" s="34">
        <f t="shared" ref="E7069:E7070" si="1464">P7039*C7070</f>
        <v>0</v>
      </c>
      <c r="F7070" s="45"/>
      <c r="G7070" s="45"/>
      <c r="H7070" s="45"/>
      <c r="L7070" s="86" t="s">
        <v>176</v>
      </c>
    </row>
    <row r="7071" spans="1:27" ht="15" customHeight="1" x14ac:dyDescent="0.2">
      <c r="A7071" s="45"/>
      <c r="B7071" s="53" t="s">
        <v>177</v>
      </c>
      <c r="C7071" s="15">
        <f>AD7025</f>
        <v>0</v>
      </c>
      <c r="D7071" s="83">
        <f>N7043*C7071</f>
        <v>0</v>
      </c>
      <c r="E7071" s="34">
        <f>P7043*C7071</f>
        <v>0</v>
      </c>
      <c r="F7071" s="45"/>
      <c r="G7071" s="45"/>
      <c r="H7071" s="45"/>
      <c r="L7071" s="86" t="s">
        <v>178</v>
      </c>
    </row>
    <row r="7072" spans="1:27" ht="15" customHeight="1" x14ac:dyDescent="0.2">
      <c r="A7072" s="45"/>
      <c r="B7072" s="49" t="s">
        <v>94</v>
      </c>
      <c r="C7072" s="33"/>
      <c r="D7072" s="75">
        <f t="shared" ref="D7072:E7072" si="1465">SUM(D7059:D7071)</f>
        <v>132270</v>
      </c>
      <c r="E7072" s="82">
        <f t="shared" si="1465"/>
        <v>90250</v>
      </c>
      <c r="F7072" s="41"/>
      <c r="G7072" s="45"/>
      <c r="H7072" s="88"/>
      <c r="L7072" s="86" t="s">
        <v>179</v>
      </c>
    </row>
    <row r="7073" spans="1:12" ht="15" customHeight="1" x14ac:dyDescent="0.2">
      <c r="A7073" s="45"/>
      <c r="B7073" s="78" t="s">
        <v>39</v>
      </c>
      <c r="C7073" s="89">
        <f>AP7025</f>
        <v>0</v>
      </c>
      <c r="D7073" s="83">
        <f>Z7043*C7073</f>
        <v>0</v>
      </c>
      <c r="E7073" s="34">
        <f>AA7043*C7073</f>
        <v>0</v>
      </c>
      <c r="F7073" s="88"/>
      <c r="G7073" s="88"/>
      <c r="H7073" s="88"/>
      <c r="L7073" s="86" t="s">
        <v>180</v>
      </c>
    </row>
    <row r="7074" spans="1:12" ht="15" customHeight="1" x14ac:dyDescent="0.2">
      <c r="A7074" s="45"/>
      <c r="B7074" s="78" t="s">
        <v>40</v>
      </c>
      <c r="C7074" s="90">
        <f>AQ7025</f>
        <v>0</v>
      </c>
      <c r="D7074" s="83">
        <f t="shared" ref="D7074:D7076" si="1466">Z7034*C7074</f>
        <v>0</v>
      </c>
      <c r="E7074" s="34">
        <f>AA7034*C7074</f>
        <v>0</v>
      </c>
      <c r="F7074" s="88"/>
      <c r="G7074" s="88"/>
      <c r="H7074" s="88"/>
      <c r="L7074" s="86" t="s">
        <v>181</v>
      </c>
    </row>
    <row r="7075" spans="1:12" ht="15" customHeight="1" x14ac:dyDescent="0.2">
      <c r="A7075" s="45"/>
      <c r="B7075" s="78" t="s">
        <v>33</v>
      </c>
      <c r="C7075" s="90">
        <f>AR7025</f>
        <v>0</v>
      </c>
      <c r="D7075" s="83">
        <f t="shared" si="1466"/>
        <v>0</v>
      </c>
      <c r="E7075" s="34">
        <f>P7045*C7075</f>
        <v>0</v>
      </c>
      <c r="F7075" s="88"/>
      <c r="G7075" s="88"/>
      <c r="H7075" s="88"/>
    </row>
    <row r="7076" spans="1:12" ht="15" customHeight="1" x14ac:dyDescent="0.2">
      <c r="A7076" s="45"/>
      <c r="B7076" s="78" t="s">
        <v>32</v>
      </c>
      <c r="C7076" s="90">
        <f>AS7025</f>
        <v>0</v>
      </c>
      <c r="D7076" s="83">
        <f t="shared" si="1466"/>
        <v>0</v>
      </c>
      <c r="E7076" s="34">
        <f>AA7035*C7076</f>
        <v>0</v>
      </c>
      <c r="F7076" s="88"/>
      <c r="G7076" s="88"/>
      <c r="H7076" s="88"/>
      <c r="L7076" s="86" t="s">
        <v>140</v>
      </c>
    </row>
    <row r="7077" spans="1:12" ht="15" customHeight="1" x14ac:dyDescent="0.2">
      <c r="A7077" s="45"/>
      <c r="B7077" s="78" t="s">
        <v>41</v>
      </c>
      <c r="C7077" s="90">
        <f>AT7025</f>
        <v>0</v>
      </c>
      <c r="D7077" s="83">
        <f>Z7042*C7077</f>
        <v>0</v>
      </c>
      <c r="E7077" s="34">
        <f>AA7042*C7077</f>
        <v>0</v>
      </c>
      <c r="F7077" s="88"/>
      <c r="G7077" s="88"/>
      <c r="H7077" s="88"/>
    </row>
    <row r="7078" spans="1:12" ht="15" customHeight="1" x14ac:dyDescent="0.2">
      <c r="A7078" s="45"/>
      <c r="B7078" s="78" t="s">
        <v>42</v>
      </c>
      <c r="C7078" s="90">
        <f>AU7025</f>
        <v>0</v>
      </c>
      <c r="D7078" s="83">
        <f>Z7037*C7078</f>
        <v>0</v>
      </c>
      <c r="E7078" s="34">
        <f>AA7037*C7078</f>
        <v>0</v>
      </c>
      <c r="F7078" s="88"/>
      <c r="G7078" s="88"/>
      <c r="H7078" s="88"/>
      <c r="L7078" s="86" t="s">
        <v>182</v>
      </c>
    </row>
    <row r="7079" spans="1:12" ht="15" customHeight="1" x14ac:dyDescent="0.2">
      <c r="A7079" s="45"/>
      <c r="B7079" s="78" t="s">
        <v>43</v>
      </c>
      <c r="C7079" s="90">
        <f>AV7025</f>
        <v>0</v>
      </c>
      <c r="D7079" s="83">
        <f t="shared" ref="D7079:D7081" si="1467">Z7039*C7079</f>
        <v>0</v>
      </c>
      <c r="E7079" s="34">
        <f>AA7039*C7079</f>
        <v>0</v>
      </c>
      <c r="F7079" s="88"/>
      <c r="G7079" s="88"/>
      <c r="H7079" s="88"/>
      <c r="L7079" s="86" t="s">
        <v>183</v>
      </c>
    </row>
    <row r="7080" spans="1:12" ht="15" customHeight="1" x14ac:dyDescent="0.2">
      <c r="A7080" s="45"/>
      <c r="B7080" s="78" t="s">
        <v>44</v>
      </c>
      <c r="C7080" s="90">
        <f>AW7025</f>
        <v>0</v>
      </c>
      <c r="D7080" s="83">
        <f t="shared" si="1467"/>
        <v>0</v>
      </c>
      <c r="E7080" s="34">
        <f>AA7041*C7080</f>
        <v>0</v>
      </c>
      <c r="F7080" s="88"/>
      <c r="G7080" s="88"/>
      <c r="H7080" s="88"/>
      <c r="L7080" s="86" t="s">
        <v>184</v>
      </c>
    </row>
    <row r="7081" spans="1:12" ht="15" customHeight="1" x14ac:dyDescent="0.2">
      <c r="A7081" s="45"/>
      <c r="B7081" s="78" t="s">
        <v>45</v>
      </c>
      <c r="C7081" s="90">
        <f>AX7025</f>
        <v>0</v>
      </c>
      <c r="D7081" s="83">
        <f t="shared" si="1467"/>
        <v>0</v>
      </c>
      <c r="E7081" s="34">
        <f>AA7040*C7081</f>
        <v>0</v>
      </c>
      <c r="F7081" s="88"/>
      <c r="G7081" s="88"/>
      <c r="H7081" s="88"/>
    </row>
    <row r="7082" spans="1:12" ht="15" customHeight="1" x14ac:dyDescent="0.2">
      <c r="A7082" s="45"/>
      <c r="B7082" s="78" t="s">
        <v>46</v>
      </c>
      <c r="C7082" s="90">
        <f>AY7025</f>
        <v>0</v>
      </c>
      <c r="D7082" s="83">
        <f>Z7038*C7082</f>
        <v>0</v>
      </c>
      <c r="E7082" s="34">
        <f>AA7038*C7082</f>
        <v>0</v>
      </c>
      <c r="F7082" s="88"/>
      <c r="G7082" s="88"/>
      <c r="H7082" s="88"/>
      <c r="L7082" s="86" t="s">
        <v>160</v>
      </c>
    </row>
    <row r="7083" spans="1:12" ht="15" customHeight="1" x14ac:dyDescent="0.2">
      <c r="A7083" s="45"/>
      <c r="B7083" s="53"/>
      <c r="C7083" s="89"/>
      <c r="D7083" s="83">
        <f t="shared" ref="D7083:D7084" si="1468">Z7043*C7083</f>
        <v>0</v>
      </c>
      <c r="E7083" s="34">
        <f t="shared" ref="E7083:E7084" si="1469">P7053*C7083</f>
        <v>0</v>
      </c>
      <c r="F7083" s="88"/>
      <c r="G7083" s="88"/>
      <c r="H7083" s="88"/>
    </row>
    <row r="7084" spans="1:12" ht="15" customHeight="1" x14ac:dyDescent="0.2">
      <c r="A7084" s="45"/>
      <c r="B7084" s="53"/>
      <c r="C7084" s="89"/>
      <c r="D7084" s="83">
        <f t="shared" si="1468"/>
        <v>0</v>
      </c>
      <c r="E7084" s="34">
        <f t="shared" si="1469"/>
        <v>0</v>
      </c>
      <c r="F7084" s="88"/>
      <c r="G7084" s="88"/>
      <c r="H7084" s="88"/>
      <c r="L7084" s="86" t="s">
        <v>185</v>
      </c>
    </row>
    <row r="7085" spans="1:12" ht="15" customHeight="1" x14ac:dyDescent="0.2">
      <c r="A7085" s="45"/>
      <c r="B7085" s="91"/>
      <c r="C7085" s="91"/>
      <c r="D7085" s="92">
        <f t="shared" ref="D7085:E7085" si="1470">SUM(D7073:D7084)</f>
        <v>0</v>
      </c>
      <c r="E7085" s="93">
        <f t="shared" si="1470"/>
        <v>0</v>
      </c>
      <c r="F7085" s="41"/>
      <c r="G7085" s="88"/>
      <c r="H7085" s="45"/>
      <c r="L7085" s="86" t="s">
        <v>186</v>
      </c>
    </row>
    <row r="7086" spans="1:12" ht="15" customHeight="1" x14ac:dyDescent="0.2">
      <c r="A7086" s="45"/>
      <c r="B7086" s="33" t="s">
        <v>187</v>
      </c>
      <c r="C7086" s="61"/>
      <c r="D7086" s="94">
        <f>SUM(D7058,D7047,D7072,D7085)</f>
        <v>263521.3</v>
      </c>
      <c r="E7086" s="95">
        <f>SUM(E7085,E7058,E7047,E7072)</f>
        <v>181137</v>
      </c>
      <c r="F7086" s="92">
        <f>SUM(F7085,F7072,F7061,F7047)</f>
        <v>0</v>
      </c>
      <c r="G7086" s="45"/>
      <c r="H7086" s="45"/>
      <c r="L7086" s="86" t="s">
        <v>188</v>
      </c>
    </row>
    <row r="7087" spans="1:12" ht="15" customHeight="1" x14ac:dyDescent="0.2">
      <c r="A7087" s="45"/>
      <c r="B7087" s="45"/>
      <c r="C7087" s="45"/>
      <c r="D7087" s="45"/>
      <c r="E7087" s="45"/>
      <c r="F7087" s="45"/>
      <c r="G7087" s="45"/>
      <c r="H7087" s="45"/>
    </row>
    <row r="7088" spans="1:12" ht="15" customHeight="1" x14ac:dyDescent="0.2">
      <c r="L7088" s="86" t="s">
        <v>189</v>
      </c>
    </row>
    <row r="7090" spans="2:26" ht="15" customHeight="1" x14ac:dyDescent="0.2">
      <c r="L7090" s="86" t="s">
        <v>190</v>
      </c>
    </row>
    <row r="7091" spans="2:26" ht="15" customHeight="1" x14ac:dyDescent="0.2">
      <c r="L7091" s="86" t="s">
        <v>191</v>
      </c>
    </row>
    <row r="7092" spans="2:26" ht="15" customHeight="1" x14ac:dyDescent="0.2">
      <c r="L7092" s="24" t="s">
        <v>192</v>
      </c>
      <c r="M7092" s="24"/>
      <c r="N7092" s="24"/>
      <c r="O7092" s="24"/>
      <c r="P7092" s="24"/>
      <c r="Q7092" s="24"/>
      <c r="R7092" s="24"/>
      <c r="S7092" s="24"/>
    </row>
    <row r="7093" spans="2:26" ht="15" customHeight="1" x14ac:dyDescent="0.2">
      <c r="B7093" s="33"/>
      <c r="C7093" s="96"/>
      <c r="D7093" s="96" t="s">
        <v>193</v>
      </c>
      <c r="E7093" s="96"/>
      <c r="F7093" s="96"/>
      <c r="G7093" s="96"/>
      <c r="H7093" s="33" t="s">
        <v>193</v>
      </c>
      <c r="I7093" s="96"/>
      <c r="J7093" s="96"/>
      <c r="K7093" s="96"/>
      <c r="L7093" s="33" t="s">
        <v>194</v>
      </c>
      <c r="M7093" s="96"/>
      <c r="N7093" s="96"/>
      <c r="O7093" s="96"/>
      <c r="P7093" s="96"/>
      <c r="Q7093" s="96"/>
      <c r="R7093" s="96"/>
      <c r="S7093" s="96"/>
      <c r="T7093" s="96"/>
      <c r="U7093" s="96"/>
      <c r="V7093" s="96"/>
      <c r="W7093" s="96"/>
      <c r="X7093" s="96"/>
      <c r="Y7093" s="96"/>
      <c r="Z7093" s="96"/>
    </row>
    <row r="7094" spans="2:26" ht="15" customHeight="1" x14ac:dyDescent="0.2">
      <c r="B7094" s="33" t="s">
        <v>195</v>
      </c>
      <c r="C7094" s="96" t="s">
        <v>101</v>
      </c>
      <c r="D7094" s="96"/>
      <c r="E7094" s="96"/>
      <c r="F7094" s="96"/>
      <c r="G7094" s="96"/>
      <c r="H7094" s="33"/>
      <c r="I7094" s="96"/>
      <c r="J7094" s="96"/>
      <c r="K7094" s="96"/>
      <c r="L7094" s="33" t="s">
        <v>196</v>
      </c>
      <c r="M7094" s="97">
        <f t="shared" ref="M7094:M7095" si="1471">V7125*1.35</f>
        <v>0</v>
      </c>
      <c r="N7094" s="96"/>
      <c r="O7094" s="96"/>
      <c r="P7094" s="96"/>
      <c r="Q7094" s="96"/>
      <c r="R7094" s="96"/>
      <c r="S7094" s="96"/>
      <c r="T7094" s="96"/>
      <c r="U7094" s="96"/>
      <c r="V7094" s="96"/>
      <c r="W7094" s="96"/>
      <c r="X7094" s="96"/>
      <c r="Y7094" s="96"/>
      <c r="Z7094" s="96"/>
    </row>
    <row r="7095" spans="2:26" ht="15" customHeight="1" x14ac:dyDescent="0.2">
      <c r="B7095" s="33" t="s">
        <v>104</v>
      </c>
      <c r="C7095" s="98">
        <v>651</v>
      </c>
      <c r="D7095" s="96">
        <v>434</v>
      </c>
      <c r="E7095" s="96">
        <f t="shared" ref="E7095:E7098" si="1472">D7095*50%</f>
        <v>217</v>
      </c>
      <c r="F7095" s="96"/>
      <c r="G7095" s="96"/>
      <c r="H7095" s="33" t="s">
        <v>197</v>
      </c>
      <c r="I7095" s="96"/>
      <c r="J7095" s="96"/>
      <c r="K7095" s="96"/>
      <c r="L7095" s="33" t="s">
        <v>198</v>
      </c>
      <c r="M7095" s="97">
        <f t="shared" si="1471"/>
        <v>0</v>
      </c>
      <c r="N7095" s="96"/>
      <c r="O7095" s="96"/>
      <c r="P7095" s="96"/>
      <c r="Q7095" s="96"/>
      <c r="R7095" s="96"/>
      <c r="S7095" s="96"/>
      <c r="T7095" s="96"/>
      <c r="U7095" s="96"/>
      <c r="V7095" s="96"/>
      <c r="W7095" s="96"/>
      <c r="X7095" s="96"/>
      <c r="Y7095" s="96"/>
      <c r="Z7095" s="96"/>
    </row>
    <row r="7096" spans="2:26" ht="15" customHeight="1" x14ac:dyDescent="0.2">
      <c r="B7096" s="33" t="s">
        <v>108</v>
      </c>
      <c r="C7096" s="98">
        <v>651</v>
      </c>
      <c r="D7096" s="96">
        <v>434</v>
      </c>
      <c r="E7096" s="96">
        <f t="shared" si="1472"/>
        <v>217</v>
      </c>
      <c r="F7096" s="96"/>
      <c r="G7096" s="96"/>
      <c r="H7096" s="33" t="s">
        <v>102</v>
      </c>
      <c r="I7096" s="98">
        <v>8000.2</v>
      </c>
      <c r="J7096" s="96">
        <v>6450</v>
      </c>
      <c r="K7096" s="96">
        <v>1935</v>
      </c>
      <c r="L7096" s="33" t="s">
        <v>199</v>
      </c>
      <c r="M7096" s="97">
        <f>V7127*1.4</f>
        <v>0</v>
      </c>
      <c r="N7096" s="96"/>
      <c r="O7096" s="96"/>
      <c r="P7096" s="96"/>
      <c r="Q7096" s="96"/>
      <c r="R7096" s="96"/>
      <c r="S7096" s="96"/>
      <c r="T7096" s="96"/>
      <c r="U7096" s="96"/>
      <c r="V7096" s="96"/>
      <c r="W7096" s="96"/>
      <c r="X7096" s="96"/>
      <c r="Y7096" s="96"/>
      <c r="Z7096" s="96"/>
    </row>
    <row r="7097" spans="2:26" ht="15" customHeight="1" x14ac:dyDescent="0.2">
      <c r="B7097" s="33" t="s">
        <v>111</v>
      </c>
      <c r="C7097" s="98">
        <v>900</v>
      </c>
      <c r="D7097" s="96">
        <v>600</v>
      </c>
      <c r="E7097" s="96">
        <f t="shared" si="1472"/>
        <v>300</v>
      </c>
      <c r="F7097" s="96"/>
      <c r="G7097" s="96"/>
      <c r="H7097" s="33" t="s">
        <v>105</v>
      </c>
      <c r="I7097" s="98">
        <v>8000.2</v>
      </c>
      <c r="J7097" s="96">
        <v>6450</v>
      </c>
      <c r="K7097" s="96">
        <v>1935</v>
      </c>
      <c r="L7097" s="33" t="s">
        <v>200</v>
      </c>
      <c r="M7097" s="97">
        <f t="shared" ref="M7097:M7099" si="1473">V7128*1.35</f>
        <v>0</v>
      </c>
      <c r="N7097" s="96"/>
      <c r="O7097" s="96"/>
      <c r="P7097" s="96"/>
      <c r="Q7097" s="96"/>
      <c r="R7097" s="96"/>
      <c r="S7097" s="96"/>
      <c r="T7097" s="96"/>
      <c r="U7097" s="96"/>
      <c r="V7097" s="96"/>
      <c r="W7097" s="96"/>
      <c r="X7097" s="96"/>
      <c r="Y7097" s="96"/>
      <c r="Z7097" s="96"/>
    </row>
    <row r="7098" spans="2:26" ht="15" customHeight="1" x14ac:dyDescent="0.2">
      <c r="B7098" s="33" t="s">
        <v>113</v>
      </c>
      <c r="C7098" s="98">
        <v>900</v>
      </c>
      <c r="D7098" s="96">
        <v>600</v>
      </c>
      <c r="E7098" s="96">
        <f t="shared" si="1472"/>
        <v>300</v>
      </c>
      <c r="F7098" s="96"/>
      <c r="G7098" s="96"/>
      <c r="H7098" s="33" t="s">
        <v>201</v>
      </c>
      <c r="I7098" s="98">
        <v>4550</v>
      </c>
      <c r="J7098" s="96">
        <v>3500</v>
      </c>
      <c r="K7098" s="96">
        <v>1050</v>
      </c>
      <c r="L7098" s="33" t="s">
        <v>202</v>
      </c>
      <c r="M7098" s="97">
        <f t="shared" si="1473"/>
        <v>0</v>
      </c>
      <c r="N7098" s="96"/>
      <c r="O7098" s="96"/>
      <c r="P7098" s="96"/>
      <c r="Q7098" s="96"/>
      <c r="R7098" s="96"/>
      <c r="S7098" s="96"/>
      <c r="T7098" s="96"/>
      <c r="U7098" s="96"/>
      <c r="V7098" s="96"/>
      <c r="W7098" s="96"/>
      <c r="X7098" s="96"/>
      <c r="Y7098" s="96"/>
      <c r="Z7098" s="96"/>
    </row>
    <row r="7099" spans="2:26" ht="15" customHeight="1" x14ac:dyDescent="0.2">
      <c r="B7099" s="33" t="s">
        <v>117</v>
      </c>
      <c r="C7099" s="98">
        <v>1304.19</v>
      </c>
      <c r="D7099" s="98">
        <v>1011</v>
      </c>
      <c r="E7099" s="96">
        <v>293</v>
      </c>
      <c r="F7099" s="96"/>
      <c r="G7099" s="96"/>
      <c r="H7099" s="33" t="s">
        <v>132</v>
      </c>
      <c r="I7099" s="98">
        <v>7605</v>
      </c>
      <c r="J7099" s="96">
        <v>6450</v>
      </c>
      <c r="K7099" s="96">
        <v>1935</v>
      </c>
      <c r="L7099" s="33" t="s">
        <v>203</v>
      </c>
      <c r="M7099" s="97">
        <f t="shared" si="1473"/>
        <v>0</v>
      </c>
      <c r="N7099" s="96"/>
      <c r="O7099" s="96"/>
      <c r="P7099" s="96"/>
      <c r="Q7099" s="96"/>
      <c r="R7099" s="96"/>
      <c r="S7099" s="96"/>
      <c r="T7099" s="96"/>
      <c r="U7099" s="96"/>
      <c r="V7099" s="96"/>
      <c r="W7099" s="96"/>
      <c r="X7099" s="96"/>
      <c r="Y7099" s="96"/>
      <c r="Z7099" s="96"/>
    </row>
    <row r="7100" spans="2:26" ht="15" customHeight="1" x14ac:dyDescent="0.2">
      <c r="B7100" s="33" t="s">
        <v>121</v>
      </c>
      <c r="C7100" s="98">
        <v>1006.5</v>
      </c>
      <c r="D7100" s="96">
        <v>677</v>
      </c>
      <c r="E7100" s="96">
        <f>D7100*50%</f>
        <v>338.5</v>
      </c>
      <c r="F7100" s="96"/>
      <c r="G7100" s="96"/>
      <c r="H7100" s="33" t="s">
        <v>137</v>
      </c>
      <c r="I7100" s="98">
        <v>5751.2</v>
      </c>
      <c r="J7100" s="96">
        <v>4625</v>
      </c>
      <c r="K7100" s="96">
        <v>1387.5</v>
      </c>
      <c r="L7100" s="33"/>
      <c r="M7100" s="96"/>
      <c r="N7100" s="96"/>
      <c r="O7100" s="96"/>
      <c r="P7100" s="96"/>
      <c r="Q7100" s="96"/>
      <c r="R7100" s="96"/>
      <c r="S7100" s="96"/>
      <c r="T7100" s="96"/>
      <c r="U7100" s="96"/>
      <c r="V7100" s="96"/>
      <c r="W7100" s="96"/>
      <c r="X7100" s="96"/>
      <c r="Y7100" s="96"/>
      <c r="Z7100" s="96"/>
    </row>
    <row r="7101" spans="2:26" ht="15" customHeight="1" x14ac:dyDescent="0.2">
      <c r="B7101" s="33" t="s">
        <v>126</v>
      </c>
      <c r="C7101" s="98">
        <v>1050.32</v>
      </c>
      <c r="D7101" s="96">
        <v>691</v>
      </c>
      <c r="E7101" s="96">
        <v>359</v>
      </c>
      <c r="F7101" s="96"/>
      <c r="G7101" s="96"/>
      <c r="H7101" s="33" t="s">
        <v>142</v>
      </c>
      <c r="I7101" s="98">
        <v>8000.2</v>
      </c>
      <c r="J7101" s="96">
        <v>6450</v>
      </c>
      <c r="K7101" s="96">
        <v>1935</v>
      </c>
      <c r="L7101" s="33"/>
      <c r="M7101" s="96"/>
      <c r="N7101" s="96"/>
      <c r="O7101" s="96"/>
      <c r="P7101" s="96"/>
      <c r="Q7101" s="96"/>
      <c r="R7101" s="96"/>
      <c r="S7101" s="96"/>
      <c r="T7101" s="96"/>
      <c r="U7101" s="96"/>
      <c r="V7101" s="96"/>
      <c r="W7101" s="96"/>
      <c r="X7101" s="96"/>
      <c r="Y7101" s="96"/>
      <c r="Z7101" s="96"/>
    </row>
    <row r="7102" spans="2:26" ht="15" customHeight="1" x14ac:dyDescent="0.2">
      <c r="B7102" s="33" t="s">
        <v>141</v>
      </c>
      <c r="C7102" s="98">
        <v>1850.8</v>
      </c>
      <c r="D7102" s="96">
        <v>1322</v>
      </c>
      <c r="E7102" s="96">
        <v>529</v>
      </c>
      <c r="F7102" s="96"/>
      <c r="G7102" s="96"/>
      <c r="H7102" s="33" t="s">
        <v>145</v>
      </c>
      <c r="I7102" s="98">
        <v>8000.2</v>
      </c>
      <c r="J7102" s="96">
        <v>6450</v>
      </c>
      <c r="K7102" s="96">
        <v>1935</v>
      </c>
      <c r="L7102" s="33"/>
      <c r="M7102" s="96"/>
      <c r="N7102" s="96"/>
      <c r="O7102" s="96"/>
      <c r="P7102" s="96"/>
      <c r="Q7102" s="96"/>
      <c r="R7102" s="96"/>
      <c r="S7102" s="96"/>
      <c r="T7102" s="96"/>
      <c r="U7102" s="96"/>
      <c r="V7102" s="96"/>
      <c r="W7102" s="96"/>
      <c r="X7102" s="96"/>
      <c r="Y7102" s="96"/>
      <c r="Z7102" s="96"/>
    </row>
    <row r="7103" spans="2:26" ht="15" customHeight="1" x14ac:dyDescent="0.2">
      <c r="B7103" s="33" t="s">
        <v>144</v>
      </c>
      <c r="C7103" s="98">
        <v>3005.85</v>
      </c>
      <c r="D7103" s="96">
        <v>2078</v>
      </c>
      <c r="E7103" s="96">
        <v>933</v>
      </c>
      <c r="F7103" s="96"/>
      <c r="G7103" s="96"/>
      <c r="H7103" s="33"/>
      <c r="I7103" s="96"/>
      <c r="J7103" s="96"/>
      <c r="K7103" s="96"/>
      <c r="L7103" s="33"/>
      <c r="M7103" s="96"/>
      <c r="N7103" s="96"/>
      <c r="O7103" s="96"/>
      <c r="P7103" s="96"/>
      <c r="Q7103" s="96"/>
      <c r="R7103" s="96"/>
      <c r="S7103" s="96"/>
      <c r="T7103" s="96"/>
      <c r="U7103" s="96"/>
      <c r="V7103" s="96"/>
      <c r="W7103" s="96"/>
      <c r="X7103" s="96"/>
      <c r="Y7103" s="96"/>
      <c r="Z7103" s="96"/>
    </row>
    <row r="7104" spans="2:26" ht="15" customHeight="1" x14ac:dyDescent="0.2">
      <c r="B7104" s="33" t="s">
        <v>147</v>
      </c>
      <c r="C7104" s="98">
        <v>5500.6</v>
      </c>
      <c r="D7104" s="96">
        <v>3929</v>
      </c>
      <c r="E7104" s="96">
        <v>1572</v>
      </c>
      <c r="F7104" s="96"/>
      <c r="G7104" s="96"/>
      <c r="H7104" s="33"/>
      <c r="I7104" s="96"/>
      <c r="J7104" s="96"/>
      <c r="K7104" s="96"/>
      <c r="L7104" s="33"/>
      <c r="M7104" s="96"/>
      <c r="N7104" s="96"/>
      <c r="O7104" s="96"/>
      <c r="P7104" s="96"/>
      <c r="Q7104" s="96"/>
      <c r="R7104" s="96"/>
      <c r="S7104" s="96"/>
      <c r="T7104" s="96"/>
      <c r="U7104" s="96"/>
      <c r="V7104" s="96"/>
      <c r="W7104" s="96"/>
      <c r="X7104" s="96"/>
      <c r="Y7104" s="96"/>
      <c r="Z7104" s="96"/>
    </row>
    <row r="7105" spans="2:26" ht="15" customHeight="1" x14ac:dyDescent="0.2">
      <c r="B7105" s="33" t="s">
        <v>150</v>
      </c>
      <c r="C7105" s="98">
        <v>6202</v>
      </c>
      <c r="D7105" s="96">
        <v>4430</v>
      </c>
      <c r="E7105" s="96">
        <v>1772</v>
      </c>
      <c r="F7105" s="96"/>
      <c r="G7105" s="96"/>
      <c r="H7105" s="33"/>
      <c r="I7105" s="96"/>
      <c r="J7105" s="96"/>
      <c r="K7105" s="96"/>
      <c r="L7105" s="33"/>
      <c r="M7105" s="96"/>
      <c r="N7105" s="96"/>
      <c r="O7105" s="96"/>
      <c r="P7105" s="96"/>
      <c r="Q7105" s="96"/>
      <c r="R7105" s="96"/>
      <c r="S7105" s="96"/>
      <c r="T7105" s="96"/>
      <c r="U7105" s="96"/>
      <c r="V7105" s="96"/>
      <c r="W7105" s="96"/>
      <c r="X7105" s="96"/>
      <c r="Y7105" s="96"/>
      <c r="Z7105" s="96"/>
    </row>
    <row r="7106" spans="2:26" ht="15" customHeight="1" x14ac:dyDescent="0.2">
      <c r="B7106" s="33" t="s">
        <v>152</v>
      </c>
      <c r="C7106" s="98">
        <v>6202</v>
      </c>
      <c r="D7106" s="96">
        <v>4430</v>
      </c>
      <c r="E7106" s="96">
        <v>1772</v>
      </c>
      <c r="F7106" s="96"/>
      <c r="G7106" s="96"/>
      <c r="H7106" s="33"/>
      <c r="I7106" s="96"/>
      <c r="J7106" s="96"/>
      <c r="K7106" s="96"/>
      <c r="L7106" s="33"/>
      <c r="M7106" s="96"/>
      <c r="N7106" s="96"/>
      <c r="O7106" s="96"/>
      <c r="P7106" s="96"/>
      <c r="Q7106" s="96"/>
      <c r="R7106" s="96"/>
      <c r="S7106" s="96"/>
      <c r="T7106" s="96"/>
      <c r="U7106" s="96"/>
      <c r="V7106" s="96"/>
      <c r="W7106" s="96"/>
      <c r="X7106" s="96"/>
      <c r="Y7106" s="96"/>
      <c r="Z7106" s="96"/>
    </row>
    <row r="7107" spans="2:26" ht="15" customHeight="1" x14ac:dyDescent="0.2">
      <c r="B7107" s="33" t="s">
        <v>155</v>
      </c>
      <c r="C7107" s="98">
        <v>7301</v>
      </c>
      <c r="D7107" s="96">
        <v>5770</v>
      </c>
      <c r="E7107" s="96">
        <v>2086</v>
      </c>
      <c r="F7107" s="96"/>
      <c r="G7107" s="96"/>
      <c r="H7107" s="33"/>
      <c r="I7107" s="96"/>
      <c r="J7107" s="96"/>
      <c r="K7107" s="96"/>
      <c r="L7107" s="33"/>
      <c r="M7107" s="96"/>
      <c r="N7107" s="96"/>
      <c r="O7107" s="96"/>
      <c r="P7107" s="96"/>
      <c r="Q7107" s="96"/>
      <c r="R7107" s="96"/>
      <c r="S7107" s="96"/>
      <c r="T7107" s="96"/>
      <c r="U7107" s="96"/>
      <c r="V7107" s="96"/>
      <c r="W7107" s="96"/>
      <c r="X7107" s="96"/>
      <c r="Y7107" s="96"/>
      <c r="Z7107" s="96"/>
    </row>
    <row r="7108" spans="2:26" ht="15" customHeight="1" x14ac:dyDescent="0.2">
      <c r="B7108" s="33" t="s">
        <v>157</v>
      </c>
      <c r="C7108" s="98">
        <v>3800</v>
      </c>
      <c r="D7108" s="96">
        <v>3600</v>
      </c>
      <c r="E7108" s="96">
        <v>894</v>
      </c>
      <c r="F7108" s="96"/>
      <c r="G7108" s="96"/>
      <c r="H7108" s="33"/>
      <c r="I7108" s="96"/>
      <c r="J7108" s="96"/>
      <c r="K7108" s="96"/>
      <c r="L7108" s="33"/>
      <c r="M7108" s="96"/>
      <c r="N7108" s="96"/>
      <c r="O7108" s="96"/>
      <c r="P7108" s="96"/>
      <c r="Q7108" s="96"/>
      <c r="R7108" s="96"/>
      <c r="S7108" s="96"/>
      <c r="T7108" s="96"/>
      <c r="U7108" s="96"/>
      <c r="V7108" s="96"/>
      <c r="W7108" s="96"/>
      <c r="X7108" s="96"/>
      <c r="Y7108" s="96"/>
      <c r="Z7108" s="96"/>
    </row>
    <row r="7109" spans="2:26" ht="15" customHeight="1" x14ac:dyDescent="0.2">
      <c r="C7109" s="86">
        <f>D7109+E7109</f>
        <v>2002</v>
      </c>
      <c r="D7109" s="86">
        <v>1300</v>
      </c>
      <c r="E7109" s="86">
        <f>D7109*54%</f>
        <v>702</v>
      </c>
    </row>
    <row r="7114" spans="2:26" s="291" customFormat="1" ht="30" customHeight="1" x14ac:dyDescent="0.2"/>
    <row r="7123" spans="1:53" ht="15" customHeight="1" x14ac:dyDescent="0.2">
      <c r="A7123" s="1" t="s">
        <v>0</v>
      </c>
      <c r="B7123" s="1" t="s">
        <v>1</v>
      </c>
      <c r="C7123" s="2" t="s">
        <v>2</v>
      </c>
      <c r="D7123" s="2" t="s">
        <v>3</v>
      </c>
      <c r="E7123" s="2" t="s">
        <v>4</v>
      </c>
      <c r="F7123" s="2" t="s">
        <v>5</v>
      </c>
      <c r="G7123" s="2" t="s">
        <v>6</v>
      </c>
      <c r="H7123" s="2" t="s">
        <v>7</v>
      </c>
      <c r="I7123" s="2" t="s">
        <v>8</v>
      </c>
      <c r="J7123" s="2" t="s">
        <v>9</v>
      </c>
      <c r="K7123" s="2" t="s">
        <v>10</v>
      </c>
      <c r="L7123" s="2" t="s">
        <v>11</v>
      </c>
      <c r="M7123" s="2" t="s">
        <v>12</v>
      </c>
      <c r="N7123" s="2" t="s">
        <v>13</v>
      </c>
      <c r="O7123" s="2" t="s">
        <v>14</v>
      </c>
      <c r="P7123" s="1" t="s">
        <v>15</v>
      </c>
      <c r="Q7123" s="1" t="s">
        <v>16</v>
      </c>
      <c r="R7123" s="3" t="s">
        <v>17</v>
      </c>
      <c r="S7123" s="3" t="s">
        <v>18</v>
      </c>
      <c r="T7123" s="3" t="s">
        <v>19</v>
      </c>
      <c r="U7123" s="4" t="s">
        <v>20</v>
      </c>
      <c r="V7123" s="3" t="s">
        <v>21</v>
      </c>
      <c r="W7123" s="3" t="s">
        <v>22</v>
      </c>
      <c r="X7123" s="4" t="s">
        <v>23</v>
      </c>
      <c r="Y7123" s="5" t="s">
        <v>24</v>
      </c>
      <c r="Z7123" s="5" t="s">
        <v>25</v>
      </c>
      <c r="AA7123" s="5" t="s">
        <v>26</v>
      </c>
      <c r="AB7123" s="6" t="s">
        <v>27</v>
      </c>
      <c r="AC7123" s="6" t="s">
        <v>28</v>
      </c>
      <c r="AD7123" s="7" t="s">
        <v>29</v>
      </c>
      <c r="AE7123" s="6" t="s">
        <v>30</v>
      </c>
      <c r="AF7123" s="8" t="s">
        <v>31</v>
      </c>
      <c r="AG7123" s="8" t="s">
        <v>32</v>
      </c>
      <c r="AH7123" s="8" t="s">
        <v>33</v>
      </c>
      <c r="AI7123" s="8"/>
      <c r="AJ7123" s="8" t="s">
        <v>34</v>
      </c>
      <c r="AK7123" s="8" t="s">
        <v>35</v>
      </c>
      <c r="AL7123" s="8" t="s">
        <v>36</v>
      </c>
      <c r="AM7123" s="8" t="s">
        <v>37</v>
      </c>
      <c r="AN7123" s="8" t="s">
        <v>38</v>
      </c>
      <c r="AO7123" s="8"/>
      <c r="AP7123" s="9" t="s">
        <v>39</v>
      </c>
      <c r="AQ7123" s="9" t="s">
        <v>40</v>
      </c>
      <c r="AR7123" s="9" t="s">
        <v>33</v>
      </c>
      <c r="AS7123" s="9" t="s">
        <v>32</v>
      </c>
      <c r="AT7123" s="9" t="s">
        <v>41</v>
      </c>
      <c r="AU7123" s="9" t="s">
        <v>42</v>
      </c>
      <c r="AV7123" s="9" t="s">
        <v>43</v>
      </c>
      <c r="AW7123" s="9" t="s">
        <v>44</v>
      </c>
      <c r="AX7123" s="9" t="s">
        <v>45</v>
      </c>
      <c r="AY7123" s="9" t="s">
        <v>46</v>
      </c>
      <c r="AZ7123" s="10"/>
      <c r="BA7123" s="10"/>
    </row>
    <row r="7124" spans="1:53" ht="15" customHeight="1" x14ac:dyDescent="0.2">
      <c r="A7124" s="11"/>
      <c r="B7124" s="11">
        <v>1</v>
      </c>
      <c r="C7124" s="11" t="s">
        <v>47</v>
      </c>
      <c r="D7124" s="11"/>
      <c r="E7124" s="11"/>
      <c r="F7124" s="11"/>
      <c r="G7124" s="11"/>
      <c r="H7124" s="11"/>
      <c r="I7124" s="11"/>
      <c r="J7124" s="11"/>
      <c r="K7124" s="11"/>
      <c r="L7124" s="11"/>
      <c r="M7124" s="11"/>
      <c r="N7124" s="11"/>
      <c r="O7124" s="11"/>
      <c r="P7124" s="11"/>
      <c r="Q7124" s="11"/>
      <c r="R7124" s="11"/>
      <c r="S7124" s="11"/>
      <c r="T7124" s="11"/>
      <c r="U7124" s="11"/>
      <c r="V7124" s="11"/>
      <c r="W7124" s="11"/>
      <c r="X7124" s="11"/>
      <c r="Y7124" s="11"/>
      <c r="Z7124" s="11"/>
      <c r="AA7124" s="11"/>
      <c r="AB7124" s="11"/>
      <c r="AC7124" s="11"/>
      <c r="AD7124" s="11"/>
      <c r="AE7124" s="11"/>
      <c r="AF7124" s="11"/>
      <c r="AG7124" s="11"/>
      <c r="AH7124" s="11"/>
      <c r="AI7124" s="11"/>
      <c r="AJ7124" s="11"/>
      <c r="AK7124" s="11"/>
      <c r="AL7124" s="11"/>
      <c r="AM7124" s="11"/>
      <c r="AN7124" s="11"/>
      <c r="AO7124" s="11"/>
      <c r="AP7124" s="11"/>
      <c r="AQ7124" s="11"/>
      <c r="AR7124" s="11"/>
      <c r="AS7124" s="11"/>
      <c r="AT7124" s="11"/>
      <c r="AU7124" s="11"/>
      <c r="AV7124" s="11"/>
      <c r="AW7124" s="11"/>
      <c r="AX7124" s="11"/>
      <c r="AY7124" s="11"/>
      <c r="AZ7124" s="12"/>
      <c r="BA7124" s="12"/>
    </row>
    <row r="7125" spans="1:53" ht="15" customHeight="1" x14ac:dyDescent="0.2">
      <c r="A7125" s="1"/>
      <c r="B7125" s="1"/>
      <c r="C7125" s="13"/>
      <c r="D7125" s="14"/>
      <c r="E7125" s="14"/>
      <c r="F7125" s="14"/>
      <c r="G7125" s="14"/>
      <c r="H7125" s="14"/>
      <c r="I7125" s="14"/>
      <c r="J7125" s="14"/>
      <c r="K7125" s="14"/>
      <c r="L7125" s="14"/>
      <c r="M7125" s="14"/>
      <c r="N7125" s="14"/>
      <c r="O7125" s="14"/>
      <c r="P7125" s="14"/>
      <c r="Q7125" s="14"/>
      <c r="R7125" s="4"/>
      <c r="S7125" s="4"/>
      <c r="T7125" s="4"/>
      <c r="U7125" s="4"/>
      <c r="V7125" s="4"/>
      <c r="W7125" s="4"/>
      <c r="X7125" s="4"/>
      <c r="Y7125" s="4"/>
      <c r="Z7125" s="4"/>
      <c r="AA7125" s="4"/>
      <c r="AB7125" s="8"/>
      <c r="AC7125" s="8"/>
      <c r="AD7125" s="8"/>
      <c r="AE7125" s="8"/>
      <c r="AF7125" s="8"/>
      <c r="AG7125" s="8"/>
      <c r="AH7125" s="8"/>
      <c r="AI7125" s="8"/>
      <c r="AJ7125" s="8"/>
      <c r="AK7125" s="8"/>
      <c r="AL7125" s="8"/>
      <c r="AM7125" s="8"/>
      <c r="AN7125" s="8"/>
      <c r="AO7125" s="8"/>
      <c r="AP7125" s="15"/>
      <c r="AQ7125" s="15"/>
      <c r="AR7125" s="15"/>
      <c r="AS7125" s="15"/>
      <c r="AT7125" s="15"/>
      <c r="AU7125" s="15"/>
      <c r="AV7125" s="15"/>
      <c r="AW7125" s="15"/>
      <c r="AX7125" s="15"/>
      <c r="AY7125" s="15"/>
      <c r="AZ7125" s="10"/>
      <c r="BA7125" s="10"/>
    </row>
    <row r="7126" spans="1:53" ht="15" customHeight="1" x14ac:dyDescent="0.2">
      <c r="A7126" s="1"/>
      <c r="B7126" s="16">
        <v>1</v>
      </c>
      <c r="C7126" s="310"/>
      <c r="D7126" s="18"/>
      <c r="E7126" s="14"/>
      <c r="F7126" s="14"/>
      <c r="G7126" s="14"/>
      <c r="H7126" s="14"/>
      <c r="I7126" s="14"/>
      <c r="J7126" s="14"/>
      <c r="K7126" s="14"/>
      <c r="L7126" s="14"/>
      <c r="M7126" s="14"/>
      <c r="N7126" s="14"/>
      <c r="O7126" s="14"/>
      <c r="P7126" s="14"/>
      <c r="Q7126" s="14"/>
      <c r="R7126" s="4"/>
      <c r="S7126" s="4"/>
      <c r="T7126" s="4"/>
      <c r="U7126" s="4"/>
      <c r="V7126" s="4"/>
      <c r="W7126" s="4"/>
      <c r="X7126" s="4"/>
      <c r="Y7126" s="4"/>
      <c r="Z7126" s="4"/>
      <c r="AA7126" s="4"/>
      <c r="AB7126" s="8"/>
      <c r="AC7126" s="8"/>
      <c r="AD7126" s="8"/>
      <c r="AE7126" s="8"/>
      <c r="AF7126" s="8"/>
      <c r="AG7126" s="8"/>
      <c r="AH7126" s="8"/>
      <c r="AI7126" s="8"/>
      <c r="AJ7126" s="8"/>
      <c r="AK7126" s="8"/>
      <c r="AL7126" s="8"/>
      <c r="AM7126" s="8"/>
      <c r="AN7126" s="8"/>
      <c r="AO7126" s="8"/>
      <c r="AP7126" s="15"/>
      <c r="AQ7126" s="15"/>
      <c r="AR7126" s="15"/>
      <c r="AS7126" s="15"/>
      <c r="AT7126" s="15"/>
      <c r="AU7126" s="15"/>
      <c r="AV7126" s="15"/>
      <c r="AW7126" s="15"/>
      <c r="AX7126" s="15"/>
      <c r="AY7126" s="15"/>
      <c r="AZ7126" s="10"/>
      <c r="BA7126" s="10"/>
    </row>
    <row r="7127" spans="1:53" ht="15" customHeight="1" x14ac:dyDescent="0.2">
      <c r="A7127" s="19">
        <v>22800</v>
      </c>
      <c r="B7127" s="20">
        <v>2</v>
      </c>
      <c r="C7127" s="327" t="s">
        <v>49</v>
      </c>
      <c r="D7127" s="18"/>
      <c r="E7127" s="14"/>
      <c r="F7127" s="14"/>
      <c r="G7127" s="14"/>
      <c r="H7127" s="14"/>
      <c r="I7127" s="14"/>
      <c r="J7127" s="14"/>
      <c r="K7127" s="14"/>
      <c r="L7127" s="14"/>
      <c r="M7127" s="14"/>
      <c r="N7127" s="14"/>
      <c r="O7127" s="14"/>
      <c r="P7127" s="14"/>
      <c r="Q7127" s="14"/>
      <c r="R7127" s="4"/>
      <c r="S7127" s="4"/>
      <c r="T7127" s="4"/>
      <c r="U7127" s="4"/>
      <c r="V7127" s="4"/>
      <c r="W7127" s="4"/>
      <c r="X7127" s="4"/>
      <c r="Y7127" s="4"/>
      <c r="Z7127" s="4"/>
      <c r="AA7127" s="4"/>
      <c r="AB7127" s="8"/>
      <c r="AC7127" s="8"/>
      <c r="AD7127" s="8"/>
      <c r="AE7127" s="8"/>
      <c r="AF7127" s="8">
        <v>1</v>
      </c>
      <c r="AG7127" s="8">
        <v>1</v>
      </c>
      <c r="AH7127" s="8"/>
      <c r="AI7127" s="8"/>
      <c r="AJ7127" s="8"/>
      <c r="AK7127" s="8"/>
      <c r="AL7127" s="8"/>
      <c r="AM7127" s="8"/>
      <c r="AN7127" s="8"/>
      <c r="AO7127" s="8"/>
      <c r="AP7127" s="15"/>
      <c r="AQ7127" s="15"/>
      <c r="AR7127" s="15"/>
      <c r="AS7127" s="15"/>
      <c r="AT7127" s="15"/>
      <c r="AU7127" s="15"/>
      <c r="AV7127" s="15"/>
      <c r="AW7127" s="15"/>
      <c r="AX7127" s="15"/>
      <c r="AY7127" s="15"/>
    </row>
    <row r="7128" spans="1:53" ht="15" customHeight="1" x14ac:dyDescent="0.2">
      <c r="A7128" s="1"/>
      <c r="B7128" s="16">
        <v>3</v>
      </c>
      <c r="C7128" s="293" t="s">
        <v>54</v>
      </c>
      <c r="D7128" s="18"/>
      <c r="E7128" s="14"/>
      <c r="F7128" s="14"/>
      <c r="G7128" s="14"/>
      <c r="H7128" s="14"/>
      <c r="I7128" s="14"/>
      <c r="J7128" s="14"/>
      <c r="K7128" s="14"/>
      <c r="L7128" s="14"/>
      <c r="M7128" s="14"/>
      <c r="N7128" s="14"/>
      <c r="O7128" s="14"/>
      <c r="P7128" s="14"/>
      <c r="Q7128" s="14"/>
      <c r="R7128" s="4"/>
      <c r="S7128" s="4"/>
      <c r="T7128" s="4"/>
      <c r="U7128" s="4"/>
      <c r="V7128" s="4"/>
      <c r="W7128" s="4"/>
      <c r="X7128" s="4"/>
      <c r="Y7128" s="4"/>
      <c r="Z7128" s="4"/>
      <c r="AA7128" s="4"/>
      <c r="AB7128" s="8">
        <v>8</v>
      </c>
      <c r="AC7128" s="8"/>
      <c r="AD7128" s="8"/>
      <c r="AE7128" s="8"/>
      <c r="AF7128" s="8"/>
      <c r="AG7128" s="8"/>
      <c r="AH7128" s="8"/>
      <c r="AI7128" s="8"/>
      <c r="AJ7128" s="8"/>
      <c r="AK7128" s="8"/>
      <c r="AL7128" s="8"/>
      <c r="AM7128" s="8"/>
      <c r="AN7128" s="8"/>
      <c r="AO7128" s="8"/>
      <c r="AP7128" s="15"/>
      <c r="AQ7128" s="15"/>
      <c r="AR7128" s="15"/>
      <c r="AS7128" s="15"/>
      <c r="AT7128" s="15"/>
      <c r="AU7128" s="15"/>
      <c r="AV7128" s="15"/>
      <c r="AW7128" s="15"/>
      <c r="AX7128" s="15"/>
      <c r="AY7128" s="15"/>
      <c r="AZ7128" s="10"/>
      <c r="BA7128" s="10"/>
    </row>
    <row r="7129" spans="1:53" ht="15" customHeight="1" x14ac:dyDescent="0.2">
      <c r="A7129" s="1"/>
      <c r="B7129" s="16">
        <v>4</v>
      </c>
      <c r="C7129" s="303" t="s">
        <v>557</v>
      </c>
      <c r="D7129" s="18"/>
      <c r="E7129" s="14"/>
      <c r="F7129" s="14"/>
      <c r="G7129" s="14"/>
      <c r="H7129" s="14"/>
      <c r="I7129" s="14"/>
      <c r="J7129" s="14"/>
      <c r="K7129" s="14"/>
      <c r="L7129" s="14"/>
      <c r="M7129" s="14"/>
      <c r="N7129" s="14"/>
      <c r="O7129" s="14"/>
      <c r="P7129" s="14"/>
      <c r="Q7129" s="14"/>
      <c r="R7129" s="4"/>
      <c r="S7129" s="4"/>
      <c r="T7129" s="4"/>
      <c r="U7129" s="4"/>
      <c r="V7129" s="4"/>
      <c r="W7129" s="4"/>
      <c r="X7129" s="4"/>
      <c r="Y7129" s="4"/>
      <c r="Z7129" s="4"/>
      <c r="AA7129" s="4"/>
      <c r="AB7129" s="8"/>
      <c r="AC7129" s="8"/>
      <c r="AD7129" s="8"/>
      <c r="AE7129" s="8"/>
      <c r="AF7129" s="8"/>
      <c r="AG7129" s="8"/>
      <c r="AH7129" s="8"/>
      <c r="AI7129" s="8"/>
      <c r="AJ7129" s="8"/>
      <c r="AK7129" s="8"/>
      <c r="AL7129" s="8"/>
      <c r="AM7129" s="8"/>
      <c r="AN7129" s="8"/>
      <c r="AO7129" s="8"/>
      <c r="AP7129" s="15"/>
      <c r="AQ7129" s="15"/>
      <c r="AR7129" s="15"/>
      <c r="AS7129" s="15"/>
      <c r="AT7129" s="15"/>
      <c r="AU7129" s="15"/>
      <c r="AV7129" s="15"/>
      <c r="AW7129" s="15"/>
      <c r="AX7129" s="15"/>
      <c r="AY7129" s="15"/>
      <c r="AZ7129" s="10"/>
      <c r="BA7129" s="10"/>
    </row>
    <row r="7130" spans="1:53" ht="15" customHeight="1" x14ac:dyDescent="0.2">
      <c r="A7130" s="1"/>
      <c r="B7130" s="21">
        <v>5</v>
      </c>
      <c r="C7130" s="300" t="s">
        <v>572</v>
      </c>
      <c r="D7130" s="18"/>
      <c r="E7130" s="14"/>
      <c r="F7130" s="14"/>
      <c r="G7130" s="14"/>
      <c r="H7130" s="14"/>
      <c r="I7130" s="14"/>
      <c r="J7130" s="14"/>
      <c r="K7130" s="14"/>
      <c r="L7130" s="14"/>
      <c r="M7130" s="14"/>
      <c r="N7130" s="14"/>
      <c r="O7130" s="14"/>
      <c r="P7130" s="14"/>
      <c r="Q7130" s="14"/>
      <c r="R7130" s="4"/>
      <c r="S7130" s="4"/>
      <c r="T7130" s="4"/>
      <c r="U7130" s="4"/>
      <c r="V7130" s="4"/>
      <c r="W7130" s="4"/>
      <c r="X7130" s="4"/>
      <c r="Y7130" s="4"/>
      <c r="Z7130" s="4"/>
      <c r="AA7130" s="4"/>
      <c r="AB7130" s="8"/>
      <c r="AC7130" s="8"/>
      <c r="AD7130" s="8"/>
      <c r="AE7130" s="8"/>
      <c r="AF7130" s="8"/>
      <c r="AG7130" s="8"/>
      <c r="AH7130" s="8"/>
      <c r="AI7130" s="8"/>
      <c r="AJ7130" s="8"/>
      <c r="AK7130" s="8"/>
      <c r="AL7130" s="8"/>
      <c r="AM7130" s="8"/>
      <c r="AN7130" s="8"/>
      <c r="AO7130" s="8"/>
      <c r="AP7130" s="15"/>
      <c r="AQ7130" s="15"/>
      <c r="AR7130" s="15"/>
      <c r="AS7130" s="15"/>
      <c r="AT7130" s="15"/>
      <c r="AU7130" s="15"/>
      <c r="AV7130" s="15"/>
      <c r="AW7130" s="15"/>
      <c r="AX7130" s="15"/>
      <c r="AY7130" s="15"/>
      <c r="AZ7130" s="10"/>
      <c r="BA7130" s="10"/>
    </row>
    <row r="7131" spans="1:53" ht="15" customHeight="1" x14ac:dyDescent="0.2">
      <c r="A7131" s="22"/>
      <c r="B7131" s="23">
        <v>6</v>
      </c>
      <c r="C7131" s="293" t="s">
        <v>573</v>
      </c>
      <c r="D7131" s="18">
        <v>9</v>
      </c>
      <c r="E7131" s="14">
        <v>10</v>
      </c>
      <c r="F7131" s="14"/>
      <c r="G7131" s="14"/>
      <c r="H7131" s="14"/>
      <c r="I7131" s="14"/>
      <c r="J7131" s="14"/>
      <c r="K7131" s="14"/>
      <c r="L7131" s="14"/>
      <c r="M7131" s="14"/>
      <c r="N7131" s="14"/>
      <c r="O7131" s="14"/>
      <c r="P7131" s="14"/>
      <c r="Q7131" s="14"/>
      <c r="R7131" s="4"/>
      <c r="S7131" s="4"/>
      <c r="T7131" s="4"/>
      <c r="U7131" s="4"/>
      <c r="V7131" s="4"/>
      <c r="W7131" s="4"/>
      <c r="X7131" s="4"/>
      <c r="Y7131" s="4"/>
      <c r="Z7131" s="4"/>
      <c r="AA7131" s="4"/>
      <c r="AB7131" s="8"/>
      <c r="AC7131" s="8"/>
      <c r="AD7131" s="8"/>
      <c r="AE7131" s="8"/>
      <c r="AF7131" s="8"/>
      <c r="AG7131" s="8"/>
      <c r="AH7131" s="8"/>
      <c r="AI7131" s="8"/>
      <c r="AJ7131" s="8"/>
      <c r="AK7131" s="8"/>
      <c r="AL7131" s="8"/>
      <c r="AM7131" s="8"/>
      <c r="AN7131" s="8"/>
      <c r="AO7131" s="8"/>
      <c r="AP7131" s="15"/>
      <c r="AQ7131" s="15"/>
      <c r="AR7131" s="15"/>
      <c r="AS7131" s="15"/>
      <c r="AT7131" s="15"/>
      <c r="AU7131" s="15"/>
      <c r="AV7131" s="15"/>
      <c r="AW7131" s="15"/>
      <c r="AX7131" s="15"/>
      <c r="AY7131" s="15"/>
      <c r="AZ7131" s="10"/>
      <c r="BA7131" s="10"/>
    </row>
    <row r="7132" spans="1:53" ht="15" customHeight="1" x14ac:dyDescent="0.2">
      <c r="A7132" s="24"/>
      <c r="B7132" s="25"/>
      <c r="C7132" s="303" t="s">
        <v>535</v>
      </c>
      <c r="D7132" s="18"/>
      <c r="E7132" s="14"/>
      <c r="F7132" s="14"/>
      <c r="G7132" s="14"/>
      <c r="H7132" s="14"/>
      <c r="I7132" s="14"/>
      <c r="J7132" s="14"/>
      <c r="K7132" s="14"/>
      <c r="L7132" s="14"/>
      <c r="M7132" s="14"/>
      <c r="N7132" s="14"/>
      <c r="O7132" s="14"/>
      <c r="P7132" s="14"/>
      <c r="Q7132" s="14"/>
      <c r="R7132" s="4"/>
      <c r="S7132" s="4"/>
      <c r="T7132" s="4"/>
      <c r="U7132" s="4"/>
      <c r="V7132" s="4"/>
      <c r="W7132" s="4"/>
      <c r="X7132" s="4"/>
      <c r="Y7132" s="4"/>
      <c r="Z7132" s="4"/>
      <c r="AA7132" s="4"/>
      <c r="AB7132" s="8"/>
      <c r="AC7132" s="8"/>
      <c r="AD7132" s="8"/>
      <c r="AE7132" s="8"/>
      <c r="AF7132" s="8"/>
      <c r="AG7132" s="8"/>
      <c r="AH7132" s="8"/>
      <c r="AI7132" s="8"/>
      <c r="AJ7132" s="8"/>
      <c r="AK7132" s="8"/>
      <c r="AL7132" s="8"/>
      <c r="AM7132" s="8"/>
      <c r="AN7132" s="8"/>
      <c r="AO7132" s="8"/>
      <c r="AP7132" s="15"/>
      <c r="AQ7132" s="15"/>
      <c r="AR7132" s="15"/>
      <c r="AS7132" s="15"/>
      <c r="AT7132" s="15"/>
      <c r="AU7132" s="9"/>
      <c r="AV7132" s="15"/>
      <c r="AW7132" s="15"/>
      <c r="AX7132" s="15"/>
      <c r="AY7132" s="15"/>
      <c r="AZ7132" s="10"/>
      <c r="BA7132" s="10"/>
    </row>
    <row r="7133" spans="1:53" ht="15" customHeight="1" x14ac:dyDescent="0.2">
      <c r="A7133" s="1"/>
      <c r="B7133" s="24"/>
      <c r="C7133" s="293" t="s">
        <v>588</v>
      </c>
      <c r="D7133" s="18"/>
      <c r="E7133" s="14"/>
      <c r="F7133" s="14"/>
      <c r="G7133" s="14"/>
      <c r="H7133" s="14"/>
      <c r="I7133" s="14"/>
      <c r="J7133" s="14"/>
      <c r="K7133" s="14">
        <v>1</v>
      </c>
      <c r="L7133" s="14"/>
      <c r="M7133" s="14"/>
      <c r="N7133" s="14"/>
      <c r="O7133" s="14"/>
      <c r="P7133" s="14"/>
      <c r="Q7133" s="14"/>
      <c r="R7133" s="4"/>
      <c r="S7133" s="4"/>
      <c r="T7133" s="4">
        <v>1</v>
      </c>
      <c r="U7133" s="4">
        <v>1</v>
      </c>
      <c r="V7133" s="4"/>
      <c r="W7133" s="4"/>
      <c r="X7133" s="4"/>
      <c r="Y7133" s="4"/>
      <c r="Z7133" s="4"/>
      <c r="AA7133" s="4"/>
      <c r="AB7133" s="8"/>
      <c r="AC7133" s="8"/>
      <c r="AD7133" s="8"/>
      <c r="AE7133" s="8"/>
      <c r="AF7133" s="8"/>
      <c r="AG7133" s="8"/>
      <c r="AH7133" s="8"/>
      <c r="AI7133" s="8"/>
      <c r="AJ7133" s="8"/>
      <c r="AK7133" s="8"/>
      <c r="AL7133" s="8"/>
      <c r="AM7133" s="8"/>
      <c r="AN7133" s="8"/>
      <c r="AO7133" s="8"/>
      <c r="AP7133" s="15"/>
      <c r="AQ7133" s="15"/>
      <c r="AR7133" s="15"/>
      <c r="AS7133" s="15"/>
      <c r="AT7133" s="15"/>
      <c r="AU7133" s="15"/>
      <c r="AV7133" s="15"/>
      <c r="AW7133" s="15"/>
      <c r="AX7133" s="15"/>
      <c r="AY7133" s="15"/>
      <c r="AZ7133" s="10"/>
      <c r="BA7133" s="10"/>
    </row>
    <row r="7134" spans="1:53" ht="15" customHeight="1" x14ac:dyDescent="0.2">
      <c r="A7134" s="1"/>
      <c r="B7134" s="26">
        <v>7</v>
      </c>
      <c r="C7134" s="293" t="s">
        <v>55</v>
      </c>
      <c r="D7134" s="18"/>
      <c r="E7134" s="14"/>
      <c r="F7134" s="14"/>
      <c r="G7134" s="14"/>
      <c r="H7134" s="14"/>
      <c r="I7134" s="14"/>
      <c r="J7134" s="14"/>
      <c r="K7134" s="14">
        <v>1</v>
      </c>
      <c r="L7134" s="14"/>
      <c r="M7134" s="14"/>
      <c r="N7134" s="14"/>
      <c r="O7134" s="14"/>
      <c r="P7134" s="14"/>
      <c r="Q7134" s="14"/>
      <c r="R7134" s="4"/>
      <c r="S7134" s="4"/>
      <c r="T7134" s="4"/>
      <c r="U7134" s="4"/>
      <c r="V7134" s="4"/>
      <c r="W7134" s="4"/>
      <c r="X7134" s="4"/>
      <c r="Y7134" s="4"/>
      <c r="Z7134" s="4"/>
      <c r="AA7134" s="4"/>
      <c r="AB7134" s="8"/>
      <c r="AC7134" s="8"/>
      <c r="AD7134" s="8"/>
      <c r="AE7134" s="8"/>
      <c r="AF7134" s="8"/>
      <c r="AG7134" s="8"/>
      <c r="AH7134" s="8"/>
      <c r="AI7134" s="8"/>
      <c r="AJ7134" s="8"/>
      <c r="AK7134" s="8"/>
      <c r="AL7134" s="8"/>
      <c r="AM7134" s="8"/>
      <c r="AN7134" s="8"/>
      <c r="AO7134" s="8"/>
      <c r="AP7134" s="15"/>
      <c r="AQ7134" s="15"/>
      <c r="AR7134" s="15"/>
      <c r="AS7134" s="15"/>
      <c r="AT7134" s="15"/>
      <c r="AU7134" s="15"/>
      <c r="AV7134" s="15"/>
      <c r="AW7134" s="15"/>
      <c r="AX7134" s="15"/>
      <c r="AY7134" s="15"/>
      <c r="AZ7134" s="10"/>
      <c r="BA7134" s="10"/>
    </row>
    <row r="7135" spans="1:53" ht="15" customHeight="1" x14ac:dyDescent="0.2">
      <c r="A7135" s="1"/>
      <c r="B7135" s="26">
        <v>8</v>
      </c>
      <c r="C7135" s="335"/>
      <c r="D7135" s="18"/>
      <c r="E7135" s="14"/>
      <c r="F7135" s="14"/>
      <c r="G7135" s="14"/>
      <c r="H7135" s="14"/>
      <c r="I7135" s="14"/>
      <c r="J7135" s="14"/>
      <c r="K7135" s="14"/>
      <c r="L7135" s="14"/>
      <c r="M7135" s="14"/>
      <c r="N7135" s="14"/>
      <c r="O7135" s="14"/>
      <c r="P7135" s="14"/>
      <c r="Q7135" s="14"/>
      <c r="R7135" s="4"/>
      <c r="S7135" s="4"/>
      <c r="T7135" s="4"/>
      <c r="U7135" s="4"/>
      <c r="V7135" s="4"/>
      <c r="W7135" s="4"/>
      <c r="X7135" s="4"/>
      <c r="Y7135" s="4"/>
      <c r="Z7135" s="4"/>
      <c r="AA7135" s="4"/>
      <c r="AB7135" s="8"/>
      <c r="AC7135" s="8"/>
      <c r="AD7135" s="8"/>
      <c r="AE7135" s="8"/>
      <c r="AF7135" s="8"/>
      <c r="AG7135" s="8"/>
      <c r="AH7135" s="8"/>
      <c r="AI7135" s="8"/>
      <c r="AJ7135" s="8"/>
      <c r="AK7135" s="8"/>
      <c r="AL7135" s="8"/>
      <c r="AM7135" s="8"/>
      <c r="AN7135" s="8"/>
      <c r="AO7135" s="8"/>
      <c r="AP7135" s="15"/>
      <c r="AQ7135" s="15"/>
      <c r="AR7135" s="15"/>
      <c r="AS7135" s="15"/>
      <c r="AT7135" s="15"/>
      <c r="AU7135" s="15"/>
      <c r="AV7135" s="15"/>
      <c r="AW7135" s="15"/>
      <c r="AX7135" s="15"/>
      <c r="AY7135" s="15"/>
      <c r="AZ7135" s="10"/>
      <c r="BA7135" s="10"/>
    </row>
    <row r="7136" spans="1:53" ht="15" customHeight="1" x14ac:dyDescent="0.2">
      <c r="A7136" s="1"/>
      <c r="B7136" s="26">
        <v>9</v>
      </c>
      <c r="C7136" s="293" t="s">
        <v>542</v>
      </c>
      <c r="D7136" s="18"/>
      <c r="E7136" s="14"/>
      <c r="F7136" s="14">
        <v>4</v>
      </c>
      <c r="G7136" s="14">
        <v>4</v>
      </c>
      <c r="H7136" s="14"/>
      <c r="I7136" s="14"/>
      <c r="J7136" s="14"/>
      <c r="K7136" s="14"/>
      <c r="L7136" s="14"/>
      <c r="M7136" s="14"/>
      <c r="N7136" s="14"/>
      <c r="O7136" s="14"/>
      <c r="P7136" s="14"/>
      <c r="Q7136" s="14"/>
      <c r="R7136" s="4"/>
      <c r="S7136" s="4"/>
      <c r="T7136" s="4"/>
      <c r="U7136" s="4"/>
      <c r="V7136" s="4"/>
      <c r="W7136" s="4"/>
      <c r="X7136" s="4"/>
      <c r="Y7136" s="4"/>
      <c r="Z7136" s="4"/>
      <c r="AA7136" s="4"/>
      <c r="AB7136" s="8"/>
      <c r="AC7136" s="8"/>
      <c r="AD7136" s="8"/>
      <c r="AE7136" s="8"/>
      <c r="AF7136" s="8"/>
      <c r="AG7136" s="8"/>
      <c r="AH7136" s="8"/>
      <c r="AI7136" s="8"/>
      <c r="AJ7136" s="8"/>
      <c r="AK7136" s="8"/>
      <c r="AL7136" s="8"/>
      <c r="AM7136" s="8"/>
      <c r="AN7136" s="8"/>
      <c r="AO7136" s="8"/>
      <c r="AP7136" s="15"/>
      <c r="AQ7136" s="15"/>
      <c r="AR7136" s="15"/>
      <c r="AS7136" s="15"/>
      <c r="AT7136" s="15"/>
      <c r="AU7136" s="15"/>
      <c r="AV7136" s="15"/>
      <c r="AW7136" s="15"/>
      <c r="AX7136" s="15"/>
      <c r="AY7136" s="15"/>
      <c r="AZ7136" s="10"/>
      <c r="BA7136" s="10"/>
    </row>
    <row r="7137" spans="1:53" ht="15" customHeight="1" x14ac:dyDescent="0.2">
      <c r="A7137" s="1"/>
      <c r="B7137" s="24"/>
      <c r="C7137" s="303"/>
      <c r="D7137" s="18"/>
      <c r="E7137" s="14"/>
      <c r="F7137" s="14"/>
      <c r="G7137" s="14"/>
      <c r="H7137" s="14"/>
      <c r="I7137" s="14"/>
      <c r="J7137" s="14"/>
      <c r="K7137" s="14"/>
      <c r="L7137" s="14"/>
      <c r="M7137" s="14"/>
      <c r="N7137" s="14"/>
      <c r="O7137" s="14"/>
      <c r="P7137" s="14"/>
      <c r="Q7137" s="14"/>
      <c r="R7137" s="4"/>
      <c r="S7137" s="4"/>
      <c r="T7137" s="4"/>
      <c r="U7137" s="4"/>
      <c r="V7137" s="4"/>
      <c r="W7137" s="4"/>
      <c r="X7137" s="4"/>
      <c r="Y7137" s="4"/>
      <c r="Z7137" s="4"/>
      <c r="AA7137" s="4"/>
      <c r="AB7137" s="8"/>
      <c r="AC7137" s="28"/>
      <c r="AD7137" s="8"/>
      <c r="AE7137" s="8"/>
      <c r="AF7137" s="8"/>
      <c r="AG7137" s="8"/>
      <c r="AH7137" s="8"/>
      <c r="AI7137" s="8"/>
      <c r="AJ7137" s="8"/>
      <c r="AK7137" s="8"/>
      <c r="AL7137" s="8"/>
      <c r="AM7137" s="8"/>
      <c r="AN7137" s="8"/>
      <c r="AO7137" s="8"/>
      <c r="AP7137" s="15"/>
      <c r="AQ7137" s="15"/>
      <c r="AR7137" s="15"/>
      <c r="AS7137" s="15"/>
      <c r="AT7137" s="15"/>
      <c r="AU7137" s="15"/>
      <c r="AV7137" s="15"/>
      <c r="AW7137" s="15"/>
      <c r="AX7137" s="15"/>
      <c r="AY7137" s="15"/>
      <c r="AZ7137" s="10"/>
      <c r="BA7137" s="10"/>
    </row>
    <row r="7138" spans="1:53" ht="15" customHeight="1" x14ac:dyDescent="0.2">
      <c r="A7138" s="22"/>
      <c r="B7138" s="29">
        <v>10</v>
      </c>
      <c r="C7138" s="303"/>
      <c r="D7138" s="18"/>
      <c r="E7138" s="14"/>
      <c r="F7138" s="14"/>
      <c r="G7138" s="14"/>
      <c r="H7138" s="14"/>
      <c r="I7138" s="14"/>
      <c r="J7138" s="14"/>
      <c r="K7138" s="14"/>
      <c r="L7138" s="14"/>
      <c r="M7138" s="14"/>
      <c r="N7138" s="14"/>
      <c r="O7138" s="14"/>
      <c r="P7138" s="14"/>
      <c r="Q7138" s="14"/>
      <c r="R7138" s="4"/>
      <c r="S7138" s="4"/>
      <c r="T7138" s="4"/>
      <c r="U7138" s="4"/>
      <c r="V7138" s="4"/>
      <c r="W7138" s="4"/>
      <c r="X7138" s="4"/>
      <c r="Y7138" s="4"/>
      <c r="Z7138" s="4"/>
      <c r="AA7138" s="4"/>
      <c r="AB7138" s="8"/>
      <c r="AC7138" s="8"/>
      <c r="AD7138" s="8"/>
      <c r="AE7138" s="8"/>
      <c r="AF7138" s="8"/>
      <c r="AG7138" s="8"/>
      <c r="AH7138" s="8"/>
      <c r="AI7138" s="8"/>
      <c r="AJ7138" s="8"/>
      <c r="AK7138" s="8"/>
      <c r="AL7138" s="8"/>
      <c r="AM7138" s="8"/>
      <c r="AN7138" s="8"/>
      <c r="AO7138" s="8"/>
      <c r="AP7138" s="15"/>
      <c r="AQ7138" s="15"/>
      <c r="AR7138" s="15"/>
      <c r="AS7138" s="15"/>
      <c r="AT7138" s="15"/>
      <c r="AU7138" s="15"/>
      <c r="AV7138" s="15"/>
      <c r="AW7138" s="15"/>
      <c r="AX7138" s="15"/>
      <c r="AY7138" s="15"/>
      <c r="AZ7138" s="10"/>
      <c r="BA7138" s="10"/>
    </row>
    <row r="7139" spans="1:53" ht="15" customHeight="1" x14ac:dyDescent="0.2">
      <c r="A7139" s="1"/>
      <c r="B7139" s="30">
        <v>11</v>
      </c>
      <c r="C7139" s="303"/>
      <c r="D7139" s="18"/>
      <c r="E7139" s="14"/>
      <c r="F7139" s="14"/>
      <c r="G7139" s="14"/>
      <c r="H7139" s="14"/>
      <c r="I7139" s="14"/>
      <c r="J7139" s="14"/>
      <c r="K7139" s="14"/>
      <c r="L7139" s="14"/>
      <c r="M7139" s="14"/>
      <c r="N7139" s="14"/>
      <c r="O7139" s="14"/>
      <c r="P7139" s="14"/>
      <c r="Q7139" s="14"/>
      <c r="R7139" s="4"/>
      <c r="S7139" s="4"/>
      <c r="T7139" s="4"/>
      <c r="U7139" s="4"/>
      <c r="V7139" s="4"/>
      <c r="W7139" s="4"/>
      <c r="X7139" s="4"/>
      <c r="Y7139" s="4"/>
      <c r="Z7139" s="4"/>
      <c r="AA7139" s="4"/>
      <c r="AB7139" s="8"/>
      <c r="AC7139" s="8"/>
      <c r="AD7139" s="8"/>
      <c r="AE7139" s="8"/>
      <c r="AF7139" s="8"/>
      <c r="AG7139" s="8"/>
      <c r="AH7139" s="8"/>
      <c r="AI7139" s="8"/>
      <c r="AJ7139" s="8"/>
      <c r="AK7139" s="8"/>
      <c r="AL7139" s="8"/>
      <c r="AM7139" s="8"/>
      <c r="AN7139" s="8"/>
      <c r="AO7139" s="8"/>
      <c r="AP7139" s="15"/>
      <c r="AQ7139" s="15"/>
      <c r="AR7139" s="15"/>
      <c r="AS7139" s="15"/>
      <c r="AT7139" s="15"/>
      <c r="AU7139" s="15"/>
      <c r="AV7139" s="15"/>
      <c r="AW7139" s="15"/>
      <c r="AX7139" s="15"/>
      <c r="AY7139" s="15"/>
      <c r="AZ7139" s="10"/>
      <c r="BA7139" s="10"/>
    </row>
    <row r="7140" spans="1:53" ht="15" customHeight="1" x14ac:dyDescent="0.2">
      <c r="A7140" s="1"/>
      <c r="B7140" s="31">
        <v>12</v>
      </c>
      <c r="C7140" s="303"/>
      <c r="D7140" s="18"/>
      <c r="E7140" s="14"/>
      <c r="F7140" s="14"/>
      <c r="G7140" s="14"/>
      <c r="H7140" s="14"/>
      <c r="I7140" s="14"/>
      <c r="J7140" s="14"/>
      <c r="K7140" s="14"/>
      <c r="L7140" s="14"/>
      <c r="M7140" s="14"/>
      <c r="N7140" s="14"/>
      <c r="O7140" s="14"/>
      <c r="P7140" s="14"/>
      <c r="Q7140" s="14"/>
      <c r="R7140" s="4"/>
      <c r="S7140" s="4"/>
      <c r="T7140" s="4"/>
      <c r="U7140" s="4"/>
      <c r="V7140" s="4"/>
      <c r="W7140" s="4"/>
      <c r="X7140" s="4"/>
      <c r="Y7140" s="4"/>
      <c r="Z7140" s="4"/>
      <c r="AA7140" s="4"/>
      <c r="AB7140" s="8"/>
      <c r="AC7140" s="8"/>
      <c r="AD7140" s="8"/>
      <c r="AE7140" s="8"/>
      <c r="AF7140" s="8"/>
      <c r="AG7140" s="8"/>
      <c r="AH7140" s="8"/>
      <c r="AI7140" s="8"/>
      <c r="AJ7140" s="8"/>
      <c r="AK7140" s="8"/>
      <c r="AL7140" s="8"/>
      <c r="AM7140" s="8"/>
      <c r="AN7140" s="8"/>
      <c r="AO7140" s="8"/>
      <c r="AP7140" s="15"/>
      <c r="AQ7140" s="15"/>
      <c r="AR7140" s="15"/>
      <c r="AS7140" s="15"/>
      <c r="AT7140" s="9"/>
      <c r="AU7140" s="15"/>
      <c r="AV7140" s="15"/>
      <c r="AW7140" s="15"/>
      <c r="AX7140" s="15"/>
      <c r="AY7140" s="15"/>
      <c r="AZ7140" s="10"/>
      <c r="BA7140" s="10"/>
    </row>
    <row r="7141" spans="1:53" ht="15" customHeight="1" x14ac:dyDescent="0.2">
      <c r="A7141" s="1"/>
      <c r="B7141" s="31">
        <v>13</v>
      </c>
      <c r="C7141" s="303"/>
      <c r="D7141" s="18"/>
      <c r="E7141" s="14"/>
      <c r="F7141" s="14"/>
      <c r="G7141" s="14"/>
      <c r="H7141" s="14"/>
      <c r="I7141" s="14"/>
      <c r="J7141" s="14"/>
      <c r="K7141" s="14"/>
      <c r="L7141" s="14"/>
      <c r="M7141" s="14"/>
      <c r="N7141" s="14"/>
      <c r="O7141" s="14"/>
      <c r="P7141" s="14"/>
      <c r="Q7141" s="14"/>
      <c r="R7141" s="4"/>
      <c r="S7141" s="4"/>
      <c r="T7141" s="4"/>
      <c r="U7141" s="4"/>
      <c r="V7141" s="4"/>
      <c r="W7141" s="4"/>
      <c r="X7141" s="4"/>
      <c r="Y7141" s="4"/>
      <c r="Z7141" s="4"/>
      <c r="AA7141" s="4"/>
      <c r="AB7141" s="8"/>
      <c r="AC7141" s="8"/>
      <c r="AD7141" s="8"/>
      <c r="AE7141" s="8"/>
      <c r="AF7141" s="8"/>
      <c r="AG7141" s="8"/>
      <c r="AH7141" s="8"/>
      <c r="AI7141" s="8"/>
      <c r="AJ7141" s="8"/>
      <c r="AK7141" s="8"/>
      <c r="AL7141" s="8"/>
      <c r="AM7141" s="8"/>
      <c r="AN7141" s="8"/>
      <c r="AO7141" s="8"/>
      <c r="AP7141" s="15"/>
      <c r="AQ7141" s="15"/>
      <c r="AR7141" s="15"/>
      <c r="AS7141" s="15"/>
      <c r="AT7141" s="15"/>
      <c r="AU7141" s="15"/>
      <c r="AV7141" s="15"/>
      <c r="AW7141" s="15"/>
      <c r="AX7141" s="15"/>
      <c r="AY7141" s="15"/>
      <c r="AZ7141" s="10"/>
      <c r="BA7141" s="10"/>
    </row>
    <row r="7142" spans="1:53" ht="15" customHeight="1" x14ac:dyDescent="0.2">
      <c r="A7142" s="1"/>
      <c r="B7142" s="31">
        <v>14</v>
      </c>
      <c r="C7142" s="293" t="s">
        <v>62</v>
      </c>
      <c r="D7142" s="18"/>
      <c r="E7142" s="14"/>
      <c r="F7142" s="14"/>
      <c r="G7142" s="14"/>
      <c r="H7142" s="14"/>
      <c r="I7142" s="14"/>
      <c r="J7142" s="14"/>
      <c r="K7142" s="14"/>
      <c r="L7142" s="14"/>
      <c r="M7142" s="14"/>
      <c r="N7142" s="14"/>
      <c r="O7142" s="14"/>
      <c r="P7142" s="14"/>
      <c r="Q7142" s="14"/>
      <c r="R7142" s="4"/>
      <c r="S7142" s="4"/>
      <c r="T7142" s="4"/>
      <c r="U7142" s="4"/>
      <c r="V7142" s="4"/>
      <c r="W7142" s="4"/>
      <c r="X7142" s="4"/>
      <c r="Y7142" s="4"/>
      <c r="Z7142" s="4"/>
      <c r="AA7142" s="4"/>
      <c r="AB7142" s="8">
        <v>10</v>
      </c>
      <c r="AC7142" s="8"/>
      <c r="AD7142" s="8"/>
      <c r="AE7142" s="8"/>
      <c r="AF7142" s="8"/>
      <c r="AG7142" s="8">
        <v>1</v>
      </c>
      <c r="AH7142" s="8">
        <v>1</v>
      </c>
      <c r="AI7142" s="8"/>
      <c r="AJ7142" s="8"/>
      <c r="AK7142" s="8"/>
      <c r="AL7142" s="8"/>
      <c r="AM7142" s="8"/>
      <c r="AN7142" s="8"/>
      <c r="AO7142" s="8"/>
      <c r="AP7142" s="15"/>
      <c r="AQ7142" s="15"/>
      <c r="AR7142" s="15"/>
      <c r="AS7142" s="15"/>
      <c r="AT7142" s="15"/>
      <c r="AU7142" s="15"/>
      <c r="AV7142" s="15"/>
      <c r="AW7142" s="15"/>
      <c r="AX7142" s="15"/>
      <c r="AY7142" s="15"/>
      <c r="AZ7142" s="10"/>
      <c r="BA7142" s="10"/>
    </row>
    <row r="7143" spans="1:53" ht="15" customHeight="1" x14ac:dyDescent="0.2">
      <c r="A7143" s="1"/>
      <c r="B7143" s="31">
        <v>15</v>
      </c>
      <c r="C7143" s="293" t="s">
        <v>63</v>
      </c>
      <c r="D7143" s="18"/>
      <c r="E7143" s="14"/>
      <c r="F7143" s="14"/>
      <c r="G7143" s="14"/>
      <c r="H7143" s="14"/>
      <c r="I7143" s="14"/>
      <c r="J7143" s="14"/>
      <c r="K7143" s="14">
        <v>1</v>
      </c>
      <c r="L7143" s="14"/>
      <c r="M7143" s="14"/>
      <c r="N7143" s="14"/>
      <c r="O7143" s="14"/>
      <c r="P7143" s="14"/>
      <c r="Q7143" s="14"/>
      <c r="R7143" s="4"/>
      <c r="S7143" s="4"/>
      <c r="T7143" s="4"/>
      <c r="U7143" s="4"/>
      <c r="V7143" s="4"/>
      <c r="W7143" s="4"/>
      <c r="X7143" s="4"/>
      <c r="Y7143" s="4"/>
      <c r="Z7143" s="4"/>
      <c r="AA7143" s="4"/>
      <c r="AB7143" s="8">
        <v>7</v>
      </c>
      <c r="AC7143" s="8"/>
      <c r="AD7143" s="8"/>
      <c r="AE7143" s="8"/>
      <c r="AF7143" s="8"/>
      <c r="AG7143" s="8"/>
      <c r="AH7143" s="8">
        <v>1</v>
      </c>
      <c r="AI7143" s="8"/>
      <c r="AJ7143" s="8"/>
      <c r="AK7143" s="8"/>
      <c r="AL7143" s="8"/>
      <c r="AM7143" s="8"/>
      <c r="AN7143" s="8"/>
      <c r="AO7143" s="8"/>
      <c r="AP7143" s="15"/>
      <c r="AQ7143" s="15"/>
      <c r="AR7143" s="15"/>
      <c r="AS7143" s="15"/>
      <c r="AT7143" s="15"/>
      <c r="AU7143" s="9"/>
      <c r="AV7143" s="15"/>
      <c r="AW7143" s="15"/>
      <c r="AX7143" s="15"/>
      <c r="AY7143" s="15"/>
      <c r="AZ7143" s="10"/>
      <c r="BA7143" s="10"/>
    </row>
    <row r="7144" spans="1:53" ht="15" customHeight="1" x14ac:dyDescent="0.2">
      <c r="A7144" s="1"/>
      <c r="B7144" s="31">
        <v>16</v>
      </c>
      <c r="C7144" s="293" t="s">
        <v>64</v>
      </c>
      <c r="D7144" s="18"/>
      <c r="E7144" s="14"/>
      <c r="F7144" s="14"/>
      <c r="G7144" s="14"/>
      <c r="H7144" s="14">
        <v>4</v>
      </c>
      <c r="I7144" s="14"/>
      <c r="J7144" s="14"/>
      <c r="K7144" s="14"/>
      <c r="L7144" s="14"/>
      <c r="M7144" s="14"/>
      <c r="N7144" s="14"/>
      <c r="O7144" s="14"/>
      <c r="P7144" s="14"/>
      <c r="Q7144" s="14"/>
      <c r="R7144" s="4"/>
      <c r="S7144" s="4"/>
      <c r="T7144" s="4"/>
      <c r="U7144" s="4"/>
      <c r="V7144" s="4"/>
      <c r="W7144" s="4"/>
      <c r="X7144" s="4"/>
      <c r="Y7144" s="4"/>
      <c r="Z7144" s="4"/>
      <c r="AA7144" s="4"/>
      <c r="AB7144" s="8">
        <v>4</v>
      </c>
      <c r="AC7144" s="8"/>
      <c r="AD7144" s="8"/>
      <c r="AE7144" s="8"/>
      <c r="AF7144" s="8"/>
      <c r="AG7144" s="8"/>
      <c r="AH7144" s="8"/>
      <c r="AI7144" s="8"/>
      <c r="AJ7144" s="8"/>
      <c r="AK7144" s="8"/>
      <c r="AL7144" s="8"/>
      <c r="AM7144" s="8"/>
      <c r="AN7144" s="8"/>
      <c r="AO7144" s="8"/>
      <c r="AP7144" s="15"/>
      <c r="AQ7144" s="15"/>
      <c r="AR7144" s="15"/>
      <c r="AS7144" s="15"/>
      <c r="AT7144" s="15"/>
      <c r="AU7144" s="15"/>
      <c r="AV7144" s="15"/>
      <c r="AW7144" s="15"/>
      <c r="AX7144" s="15"/>
      <c r="AY7144" s="15"/>
      <c r="AZ7144" s="10"/>
      <c r="BA7144" s="10"/>
    </row>
    <row r="7145" spans="1:53" ht="15" customHeight="1" x14ac:dyDescent="0.2">
      <c r="A7145" s="1"/>
      <c r="B7145" s="31">
        <v>17</v>
      </c>
      <c r="C7145" s="293" t="s">
        <v>65</v>
      </c>
      <c r="D7145" s="18">
        <v>5</v>
      </c>
      <c r="E7145" s="14">
        <v>7</v>
      </c>
      <c r="F7145" s="14">
        <v>2</v>
      </c>
      <c r="G7145" s="14">
        <v>2</v>
      </c>
      <c r="H7145" s="14"/>
      <c r="I7145" s="14"/>
      <c r="J7145" s="14"/>
      <c r="K7145" s="14">
        <v>1</v>
      </c>
      <c r="L7145" s="14"/>
      <c r="M7145" s="14"/>
      <c r="N7145" s="14"/>
      <c r="O7145" s="14"/>
      <c r="P7145" s="14"/>
      <c r="Q7145" s="14"/>
      <c r="R7145" s="4"/>
      <c r="S7145" s="4"/>
      <c r="T7145" s="4"/>
      <c r="U7145" s="4"/>
      <c r="V7145" s="4"/>
      <c r="W7145" s="4"/>
      <c r="X7145" s="4"/>
      <c r="Y7145" s="4"/>
      <c r="Z7145" s="4"/>
      <c r="AA7145" s="4"/>
      <c r="AB7145" s="8"/>
      <c r="AC7145" s="8"/>
      <c r="AD7145" s="8"/>
      <c r="AE7145" s="8"/>
      <c r="AF7145" s="8"/>
      <c r="AG7145" s="8"/>
      <c r="AH7145" s="8"/>
      <c r="AI7145" s="8"/>
      <c r="AJ7145" s="8">
        <v>1</v>
      </c>
      <c r="AK7145" s="8">
        <v>2</v>
      </c>
      <c r="AL7145" s="8">
        <v>2</v>
      </c>
      <c r="AM7145" s="8"/>
      <c r="AN7145" s="8"/>
      <c r="AO7145" s="8">
        <v>2</v>
      </c>
      <c r="AP7145" s="15"/>
      <c r="AQ7145" s="15"/>
      <c r="AR7145" s="15"/>
      <c r="AS7145" s="15"/>
      <c r="AT7145" s="15"/>
      <c r="AU7145" s="15"/>
      <c r="AV7145" s="15"/>
      <c r="AW7145" s="15"/>
      <c r="AX7145" s="15"/>
      <c r="AY7145" s="15"/>
      <c r="AZ7145" s="10"/>
      <c r="BA7145" s="10"/>
    </row>
    <row r="7146" spans="1:53" ht="15" customHeight="1" x14ac:dyDescent="0.2">
      <c r="B7146" s="31">
        <v>18</v>
      </c>
      <c r="C7146" s="303"/>
      <c r="D7146" s="18"/>
      <c r="E7146" s="14"/>
      <c r="F7146" s="14"/>
      <c r="G7146" s="14"/>
      <c r="H7146" s="14"/>
      <c r="I7146" s="14"/>
      <c r="J7146" s="14"/>
      <c r="K7146" s="32"/>
      <c r="L7146" s="14"/>
      <c r="M7146" s="14"/>
      <c r="N7146" s="14"/>
      <c r="O7146" s="14"/>
      <c r="P7146" s="14"/>
      <c r="Q7146" s="14"/>
      <c r="R7146" s="4"/>
      <c r="S7146" s="4"/>
      <c r="T7146" s="4"/>
      <c r="U7146" s="4"/>
      <c r="V7146" s="4"/>
      <c r="W7146" s="4"/>
      <c r="X7146" s="4"/>
      <c r="Y7146" s="4"/>
      <c r="Z7146" s="4"/>
      <c r="AA7146" s="4"/>
      <c r="AB7146" s="8"/>
      <c r="AC7146" s="8"/>
      <c r="AD7146" s="8"/>
      <c r="AE7146" s="8"/>
      <c r="AF7146" s="8"/>
      <c r="AG7146" s="8"/>
      <c r="AH7146" s="8"/>
      <c r="AI7146" s="8"/>
      <c r="AJ7146" s="8"/>
      <c r="AK7146" s="8"/>
      <c r="AL7146" s="8"/>
      <c r="AM7146" s="8"/>
      <c r="AN7146" s="8"/>
      <c r="AO7146" s="8"/>
      <c r="AP7146" s="15"/>
      <c r="AQ7146" s="15"/>
      <c r="AR7146" s="15"/>
      <c r="AS7146" s="15"/>
      <c r="AT7146" s="15"/>
      <c r="AU7146" s="15"/>
      <c r="AV7146" s="15"/>
      <c r="AW7146" s="15"/>
      <c r="AX7146" s="15"/>
      <c r="AY7146" s="15"/>
      <c r="AZ7146" s="10"/>
      <c r="BA7146" s="10"/>
    </row>
    <row r="7147" spans="1:53" ht="15" customHeight="1" x14ac:dyDescent="0.2">
      <c r="A7147" s="329"/>
      <c r="B7147" s="31">
        <v>19</v>
      </c>
      <c r="C7147" s="293" t="s">
        <v>68</v>
      </c>
      <c r="D7147" s="18"/>
      <c r="E7147" s="14"/>
      <c r="F7147" s="14"/>
      <c r="G7147" s="14"/>
      <c r="H7147" s="14"/>
      <c r="I7147" s="14"/>
      <c r="J7147" s="14"/>
      <c r="K7147" s="14"/>
      <c r="L7147" s="14"/>
      <c r="M7147" s="14"/>
      <c r="N7147" s="14"/>
      <c r="O7147" s="14"/>
      <c r="P7147" s="14"/>
      <c r="Q7147" s="14"/>
      <c r="R7147" s="4"/>
      <c r="S7147" s="4"/>
      <c r="T7147" s="4"/>
      <c r="U7147" s="4"/>
      <c r="V7147" s="4"/>
      <c r="W7147" s="4"/>
      <c r="X7147" s="4"/>
      <c r="Y7147" s="4"/>
      <c r="Z7147" s="4"/>
      <c r="AA7147" s="4"/>
      <c r="AB7147" s="8"/>
      <c r="AC7147" s="8"/>
      <c r="AD7147" s="8"/>
      <c r="AE7147" s="8"/>
      <c r="AF7147" s="8">
        <v>1</v>
      </c>
      <c r="AG7147" s="8"/>
      <c r="AH7147" s="8">
        <v>1</v>
      </c>
      <c r="AI7147" s="34"/>
      <c r="AJ7147" s="8"/>
      <c r="AK7147" s="8"/>
      <c r="AL7147" s="8"/>
      <c r="AM7147" s="8"/>
      <c r="AN7147" s="8"/>
      <c r="AO7147" s="8"/>
      <c r="AP7147" s="15"/>
      <c r="AQ7147" s="15"/>
      <c r="AR7147" s="15"/>
      <c r="AS7147" s="15"/>
      <c r="AT7147" s="15"/>
      <c r="AU7147" s="15"/>
      <c r="AV7147" s="15"/>
      <c r="AW7147" s="15"/>
      <c r="AX7147" s="15"/>
      <c r="AY7147" s="15"/>
      <c r="AZ7147" s="10"/>
      <c r="BA7147" s="10"/>
    </row>
    <row r="7148" spans="1:53" ht="15" customHeight="1" x14ac:dyDescent="0.2">
      <c r="A7148" s="1"/>
      <c r="B7148" s="31">
        <v>20</v>
      </c>
      <c r="C7148" s="303" t="s">
        <v>69</v>
      </c>
      <c r="D7148" s="35"/>
      <c r="E7148" s="14"/>
      <c r="F7148" s="14"/>
      <c r="G7148" s="14"/>
      <c r="H7148" s="14"/>
      <c r="I7148" s="14"/>
      <c r="J7148" s="14"/>
      <c r="K7148" s="14"/>
      <c r="L7148" s="14"/>
      <c r="M7148" s="14"/>
      <c r="N7148" s="14"/>
      <c r="O7148" s="14"/>
      <c r="P7148" s="14"/>
      <c r="Q7148" s="14"/>
      <c r="R7148" s="4"/>
      <c r="S7148" s="4"/>
      <c r="T7148" s="4"/>
      <c r="U7148" s="4"/>
      <c r="V7148" s="4"/>
      <c r="W7148" s="4"/>
      <c r="X7148" s="4"/>
      <c r="Y7148" s="4"/>
      <c r="Z7148" s="4"/>
      <c r="AA7148" s="4"/>
      <c r="AB7148" s="8"/>
      <c r="AC7148" s="8"/>
      <c r="AD7148" s="8"/>
      <c r="AE7148" s="8"/>
      <c r="AF7148" s="8"/>
      <c r="AG7148" s="8"/>
      <c r="AH7148" s="8"/>
      <c r="AI7148" s="8"/>
      <c r="AJ7148" s="8"/>
      <c r="AK7148" s="8"/>
      <c r="AL7148" s="8"/>
      <c r="AM7148" s="8"/>
      <c r="AN7148" s="8"/>
      <c r="AO7148" s="8"/>
      <c r="AP7148" s="15"/>
      <c r="AQ7148" s="15"/>
      <c r="AR7148" s="15"/>
      <c r="AS7148" s="15"/>
      <c r="AT7148" s="15"/>
      <c r="AU7148" s="15"/>
      <c r="AV7148" s="15"/>
      <c r="AW7148" s="15"/>
      <c r="AX7148" s="15"/>
      <c r="AY7148" s="15"/>
      <c r="AZ7148" s="10"/>
      <c r="BA7148" s="10"/>
    </row>
    <row r="7149" spans="1:53" ht="15" customHeight="1" x14ac:dyDescent="0.2">
      <c r="A7149" s="1"/>
      <c r="B7149" s="31">
        <v>21</v>
      </c>
      <c r="C7149" s="293" t="s">
        <v>70</v>
      </c>
      <c r="D7149" s="18">
        <v>5</v>
      </c>
      <c r="E7149" s="14">
        <v>3</v>
      </c>
      <c r="F7149" s="14"/>
      <c r="G7149" s="14"/>
      <c r="H7149" s="14"/>
      <c r="I7149" s="14"/>
      <c r="J7149" s="14"/>
      <c r="K7149" s="14"/>
      <c r="L7149" s="14"/>
      <c r="M7149" s="14"/>
      <c r="N7149" s="14"/>
      <c r="O7149" s="14"/>
      <c r="P7149" s="14"/>
      <c r="Q7149" s="14"/>
      <c r="R7149" s="4"/>
      <c r="S7149" s="4"/>
      <c r="T7149" s="4"/>
      <c r="U7149" s="4"/>
      <c r="V7149" s="4"/>
      <c r="W7149" s="4"/>
      <c r="X7149" s="4"/>
      <c r="Y7149" s="4"/>
      <c r="Z7149" s="4"/>
      <c r="AA7149" s="4"/>
      <c r="AB7149" s="8"/>
      <c r="AC7149" s="8"/>
      <c r="AD7149" s="8"/>
      <c r="AE7149" s="8"/>
      <c r="AF7149" s="8"/>
      <c r="AG7149" s="8"/>
      <c r="AH7149" s="8"/>
      <c r="AI7149" s="8"/>
      <c r="AJ7149" s="8"/>
      <c r="AK7149" s="8"/>
      <c r="AL7149" s="8"/>
      <c r="AM7149" s="8"/>
      <c r="AN7149" s="8"/>
      <c r="AO7149" s="8"/>
      <c r="AP7149" s="15"/>
      <c r="AQ7149" s="15"/>
      <c r="AR7149" s="15"/>
      <c r="AS7149" s="15"/>
      <c r="AT7149" s="15"/>
      <c r="AU7149" s="15"/>
      <c r="AV7149" s="15"/>
      <c r="AW7149" s="15"/>
      <c r="AX7149" s="15"/>
      <c r="AY7149" s="15"/>
      <c r="AZ7149" s="10"/>
      <c r="BA7149" s="10"/>
    </row>
    <row r="7150" spans="1:53" ht="15" customHeight="1" x14ac:dyDescent="0.2">
      <c r="A7150" s="1"/>
      <c r="B7150" s="31">
        <v>22</v>
      </c>
      <c r="C7150" s="303"/>
      <c r="D7150" s="18"/>
      <c r="E7150" s="14"/>
      <c r="F7150" s="14"/>
      <c r="G7150" s="14"/>
      <c r="H7150" s="14"/>
      <c r="I7150" s="14"/>
      <c r="J7150" s="14"/>
      <c r="K7150" s="14"/>
      <c r="L7150" s="14"/>
      <c r="M7150" s="14"/>
      <c r="N7150" s="14"/>
      <c r="O7150" s="14"/>
      <c r="P7150" s="14"/>
      <c r="Q7150" s="14"/>
      <c r="R7150" s="4"/>
      <c r="S7150" s="4"/>
      <c r="T7150" s="4"/>
      <c r="U7150" s="4"/>
      <c r="V7150" s="4"/>
      <c r="W7150" s="4"/>
      <c r="X7150" s="4"/>
      <c r="Y7150" s="4"/>
      <c r="Z7150" s="4"/>
      <c r="AA7150" s="4"/>
      <c r="AB7150" s="8"/>
      <c r="AC7150" s="8"/>
      <c r="AD7150" s="8"/>
      <c r="AE7150" s="8"/>
      <c r="AF7150" s="8"/>
      <c r="AG7150" s="8"/>
      <c r="AH7150" s="8"/>
      <c r="AI7150" s="8"/>
      <c r="AJ7150" s="8"/>
      <c r="AK7150" s="8"/>
      <c r="AL7150" s="8"/>
      <c r="AM7150" s="8"/>
      <c r="AN7150" s="8"/>
      <c r="AO7150" s="8"/>
      <c r="AP7150" s="15"/>
      <c r="AQ7150" s="15"/>
      <c r="AR7150" s="15"/>
      <c r="AS7150" s="15"/>
      <c r="AT7150" s="15"/>
      <c r="AU7150" s="15"/>
      <c r="AV7150" s="15"/>
      <c r="AW7150" s="15"/>
      <c r="AX7150" s="15"/>
      <c r="AY7150" s="15"/>
      <c r="AZ7150" s="10"/>
      <c r="BA7150" s="10"/>
    </row>
    <row r="7151" spans="1:53" ht="15" customHeight="1" x14ac:dyDescent="0.2">
      <c r="A7151" s="1"/>
      <c r="B7151" s="31">
        <v>23</v>
      </c>
      <c r="C7151" s="293" t="s">
        <v>72</v>
      </c>
      <c r="D7151" s="18">
        <v>5</v>
      </c>
      <c r="E7151" s="14"/>
      <c r="F7151" s="14"/>
      <c r="G7151" s="14"/>
      <c r="H7151" s="14"/>
      <c r="I7151" s="14"/>
      <c r="J7151" s="14"/>
      <c r="K7151" s="14"/>
      <c r="L7151" s="14">
        <v>4</v>
      </c>
      <c r="M7151" s="36"/>
      <c r="N7151" s="14"/>
      <c r="O7151" s="14"/>
      <c r="P7151" s="14"/>
      <c r="Q7151" s="14"/>
      <c r="R7151" s="4"/>
      <c r="S7151" s="4"/>
      <c r="T7151" s="4"/>
      <c r="U7151" s="4"/>
      <c r="V7151" s="4"/>
      <c r="W7151" s="4"/>
      <c r="X7151" s="4"/>
      <c r="Y7151" s="4"/>
      <c r="Z7151" s="4"/>
      <c r="AA7151" s="4"/>
      <c r="AB7151" s="8"/>
      <c r="AC7151" s="8"/>
      <c r="AD7151" s="8"/>
      <c r="AE7151" s="8"/>
      <c r="AF7151" s="8"/>
      <c r="AG7151" s="8"/>
      <c r="AH7151" s="8"/>
      <c r="AI7151" s="8"/>
      <c r="AJ7151" s="8"/>
      <c r="AK7151" s="8"/>
      <c r="AL7151" s="8"/>
      <c r="AM7151" s="8"/>
      <c r="AN7151" s="8"/>
      <c r="AO7151" s="8"/>
      <c r="AP7151" s="15"/>
      <c r="AQ7151" s="15"/>
      <c r="AR7151" s="15"/>
      <c r="AS7151" s="15"/>
      <c r="AT7151" s="15"/>
      <c r="AU7151" s="15"/>
      <c r="AV7151" s="15"/>
      <c r="AW7151" s="15"/>
      <c r="AX7151" s="15"/>
      <c r="AY7151" s="15"/>
      <c r="AZ7151" s="10"/>
      <c r="BA7151" s="10"/>
    </row>
    <row r="7152" spans="1:53" ht="15" customHeight="1" x14ac:dyDescent="0.2">
      <c r="A7152" s="1"/>
      <c r="B7152" s="31">
        <v>24</v>
      </c>
      <c r="C7152" s="293" t="s">
        <v>73</v>
      </c>
      <c r="D7152" s="18">
        <v>3</v>
      </c>
      <c r="E7152" s="14">
        <v>3</v>
      </c>
      <c r="F7152" s="14"/>
      <c r="G7152" s="14"/>
      <c r="H7152" s="14"/>
      <c r="I7152" s="14"/>
      <c r="J7152" s="14"/>
      <c r="K7152" s="14"/>
      <c r="L7152" s="14"/>
      <c r="M7152" s="14"/>
      <c r="N7152" s="14"/>
      <c r="O7152" s="14"/>
      <c r="P7152" s="14"/>
      <c r="Q7152" s="14"/>
      <c r="R7152" s="4"/>
      <c r="S7152" s="4"/>
      <c r="T7152" s="4"/>
      <c r="U7152" s="4"/>
      <c r="V7152" s="4"/>
      <c r="W7152" s="4"/>
      <c r="X7152" s="4"/>
      <c r="Y7152" s="4"/>
      <c r="Z7152" s="4"/>
      <c r="AA7152" s="4"/>
      <c r="AB7152" s="8">
        <v>3</v>
      </c>
      <c r="AC7152" s="8"/>
      <c r="AD7152" s="8"/>
      <c r="AE7152" s="8"/>
      <c r="AF7152" s="8">
        <v>1</v>
      </c>
      <c r="AG7152" s="8"/>
      <c r="AH7152" s="8"/>
      <c r="AI7152" s="8"/>
      <c r="AJ7152" s="8"/>
      <c r="AK7152" s="8"/>
      <c r="AL7152" s="8"/>
      <c r="AM7152" s="8"/>
      <c r="AN7152" s="8"/>
      <c r="AO7152" s="8"/>
      <c r="AP7152" s="15"/>
      <c r="AQ7152" s="15"/>
      <c r="AR7152" s="15"/>
      <c r="AS7152" s="15"/>
      <c r="AT7152" s="15"/>
      <c r="AU7152" s="15"/>
      <c r="AV7152" s="15"/>
      <c r="AW7152" s="15"/>
      <c r="AX7152" s="15"/>
      <c r="AY7152" s="15"/>
      <c r="AZ7152" s="10"/>
      <c r="BA7152" s="10"/>
    </row>
    <row r="7153" spans="1:53" ht="15" customHeight="1" x14ac:dyDescent="0.2">
      <c r="A7153" s="1"/>
      <c r="B7153" s="31">
        <v>25</v>
      </c>
      <c r="C7153" s="303"/>
      <c r="D7153" s="18"/>
      <c r="E7153" s="14"/>
      <c r="F7153" s="14"/>
      <c r="G7153" s="14"/>
      <c r="H7153" s="14"/>
      <c r="I7153" s="14"/>
      <c r="J7153" s="14"/>
      <c r="K7153" s="14"/>
      <c r="L7153" s="14"/>
      <c r="M7153" s="14"/>
      <c r="N7153" s="14"/>
      <c r="O7153" s="14"/>
      <c r="P7153" s="14"/>
      <c r="Q7153" s="14"/>
      <c r="R7153" s="4"/>
      <c r="S7153" s="4"/>
      <c r="T7153" s="4"/>
      <c r="U7153" s="4"/>
      <c r="V7153" s="4"/>
      <c r="W7153" s="4"/>
      <c r="X7153" s="4"/>
      <c r="Y7153" s="4"/>
      <c r="Z7153" s="4"/>
      <c r="AA7153" s="4"/>
      <c r="AB7153" s="8"/>
      <c r="AC7153" s="8"/>
      <c r="AD7153" s="8"/>
      <c r="AE7153" s="8"/>
      <c r="AF7153" s="8"/>
      <c r="AG7153" s="8"/>
      <c r="AH7153" s="8"/>
      <c r="AI7153" s="8"/>
      <c r="AJ7153" s="8"/>
      <c r="AK7153" s="8"/>
      <c r="AL7153" s="8"/>
      <c r="AM7153" s="8"/>
      <c r="AN7153" s="8"/>
      <c r="AO7153" s="8"/>
      <c r="AP7153" s="15"/>
      <c r="AQ7153" s="15"/>
      <c r="AR7153" s="15"/>
      <c r="AS7153" s="15"/>
      <c r="AT7153" s="15"/>
      <c r="AU7153" s="15"/>
      <c r="AV7153" s="15"/>
      <c r="AW7153" s="15"/>
      <c r="AX7153" s="15"/>
      <c r="AY7153" s="15"/>
      <c r="AZ7153" s="10"/>
      <c r="BA7153" s="10"/>
    </row>
    <row r="7154" spans="1:53" ht="15" customHeight="1" x14ac:dyDescent="0.2">
      <c r="A7154" s="1"/>
      <c r="B7154" s="31">
        <v>26</v>
      </c>
      <c r="C7154" s="303" t="s">
        <v>75</v>
      </c>
      <c r="D7154" s="18"/>
      <c r="E7154" s="14"/>
      <c r="F7154" s="14"/>
      <c r="G7154" s="14"/>
      <c r="H7154" s="14"/>
      <c r="I7154" s="14"/>
      <c r="J7154" s="14"/>
      <c r="K7154" s="14"/>
      <c r="L7154" s="14"/>
      <c r="M7154" s="14"/>
      <c r="N7154" s="14"/>
      <c r="O7154" s="14"/>
      <c r="P7154" s="14"/>
      <c r="Q7154" s="14"/>
      <c r="R7154" s="4"/>
      <c r="S7154" s="4"/>
      <c r="T7154" s="4"/>
      <c r="U7154" s="4"/>
      <c r="V7154" s="4"/>
      <c r="W7154" s="4"/>
      <c r="X7154" s="4"/>
      <c r="Y7154" s="4"/>
      <c r="Z7154" s="4"/>
      <c r="AA7154" s="4"/>
      <c r="AB7154" s="8"/>
      <c r="AC7154" s="8"/>
      <c r="AD7154" s="8"/>
      <c r="AE7154" s="8"/>
      <c r="AF7154" s="8"/>
      <c r="AG7154" s="8"/>
      <c r="AH7154" s="8"/>
      <c r="AI7154" s="8"/>
      <c r="AJ7154" s="8"/>
      <c r="AK7154" s="8"/>
      <c r="AL7154" s="8"/>
      <c r="AM7154" s="8"/>
      <c r="AN7154" s="8"/>
      <c r="AO7154" s="8"/>
      <c r="AP7154" s="15"/>
      <c r="AQ7154" s="15"/>
      <c r="AR7154" s="15"/>
      <c r="AS7154" s="15"/>
      <c r="AT7154" s="15"/>
      <c r="AU7154" s="15"/>
      <c r="AV7154" s="15"/>
      <c r="AW7154" s="15"/>
      <c r="AX7154" s="15"/>
      <c r="AY7154" s="15"/>
      <c r="AZ7154" s="10"/>
      <c r="BA7154" s="10"/>
    </row>
    <row r="7155" spans="1:53" ht="15" customHeight="1" x14ac:dyDescent="0.2">
      <c r="A7155" s="1"/>
      <c r="B7155" s="31">
        <v>27</v>
      </c>
      <c r="C7155" s="303"/>
      <c r="D7155" s="18"/>
      <c r="E7155" s="14"/>
      <c r="F7155" s="14"/>
      <c r="G7155" s="14"/>
      <c r="H7155" s="14"/>
      <c r="I7155" s="14"/>
      <c r="J7155" s="14"/>
      <c r="K7155" s="14"/>
      <c r="L7155" s="14"/>
      <c r="M7155" s="14"/>
      <c r="N7155" s="14"/>
      <c r="O7155" s="14"/>
      <c r="P7155" s="14"/>
      <c r="Q7155" s="14"/>
      <c r="R7155" s="4"/>
      <c r="S7155" s="4"/>
      <c r="T7155" s="4"/>
      <c r="U7155" s="4"/>
      <c r="V7155" s="4"/>
      <c r="W7155" s="4"/>
      <c r="X7155" s="4"/>
      <c r="Y7155" s="4"/>
      <c r="Z7155" s="4"/>
      <c r="AA7155" s="4"/>
      <c r="AB7155" s="8"/>
      <c r="AC7155" s="8"/>
      <c r="AD7155" s="8"/>
      <c r="AE7155" s="8"/>
      <c r="AF7155" s="8"/>
      <c r="AG7155" s="8"/>
      <c r="AH7155" s="8"/>
      <c r="AI7155" s="8"/>
      <c r="AJ7155" s="8"/>
      <c r="AK7155" s="8"/>
      <c r="AL7155" s="8"/>
      <c r="AM7155" s="8"/>
      <c r="AN7155" s="8"/>
      <c r="AO7155" s="8"/>
      <c r="AP7155" s="15"/>
      <c r="AQ7155" s="15"/>
      <c r="AR7155" s="15"/>
      <c r="AS7155" s="15"/>
      <c r="AT7155" s="15"/>
      <c r="AU7155" s="15"/>
      <c r="AV7155" s="15"/>
      <c r="AW7155" s="15"/>
      <c r="AX7155" s="15"/>
      <c r="AY7155" s="15"/>
      <c r="AZ7155" s="10"/>
      <c r="BA7155" s="10"/>
    </row>
    <row r="7156" spans="1:53" ht="15" customHeight="1" x14ac:dyDescent="0.2">
      <c r="A7156" s="1"/>
      <c r="B7156" s="31">
        <v>28</v>
      </c>
      <c r="C7156" s="293" t="s">
        <v>77</v>
      </c>
      <c r="D7156" s="18">
        <v>5</v>
      </c>
      <c r="E7156" s="14">
        <v>5</v>
      </c>
      <c r="F7156" s="14"/>
      <c r="G7156" s="14"/>
      <c r="H7156" s="14"/>
      <c r="I7156" s="14"/>
      <c r="J7156" s="14"/>
      <c r="K7156" s="14"/>
      <c r="L7156" s="14"/>
      <c r="M7156" s="14"/>
      <c r="N7156" s="14"/>
      <c r="O7156" s="14"/>
      <c r="P7156" s="14"/>
      <c r="Q7156" s="14"/>
      <c r="R7156" s="4"/>
      <c r="S7156" s="4"/>
      <c r="T7156" s="4"/>
      <c r="U7156" s="4"/>
      <c r="V7156" s="4"/>
      <c r="W7156" s="4"/>
      <c r="X7156" s="4"/>
      <c r="Y7156" s="4"/>
      <c r="Z7156" s="4"/>
      <c r="AA7156" s="4"/>
      <c r="AB7156" s="8">
        <v>10</v>
      </c>
      <c r="AC7156" s="8"/>
      <c r="AD7156" s="8"/>
      <c r="AE7156" s="8"/>
      <c r="AF7156" s="8"/>
      <c r="AG7156" s="8"/>
      <c r="AH7156" s="8"/>
      <c r="AI7156" s="8"/>
      <c r="AJ7156" s="8"/>
      <c r="AK7156" s="8"/>
      <c r="AL7156" s="8"/>
      <c r="AM7156" s="8"/>
      <c r="AN7156" s="8"/>
      <c r="AO7156" s="8"/>
      <c r="AP7156" s="15"/>
      <c r="AQ7156" s="15"/>
      <c r="AR7156" s="15"/>
      <c r="AS7156" s="15"/>
      <c r="AT7156" s="15"/>
      <c r="AU7156" s="15"/>
      <c r="AV7156" s="15"/>
      <c r="AW7156" s="15"/>
      <c r="AX7156" s="15"/>
      <c r="AY7156" s="15"/>
      <c r="AZ7156" s="10"/>
      <c r="BA7156" s="10"/>
    </row>
    <row r="7157" spans="1:53" ht="15" customHeight="1" x14ac:dyDescent="0.2">
      <c r="A7157" s="1"/>
      <c r="B7157" s="31">
        <v>29</v>
      </c>
      <c r="C7157" s="303" t="s">
        <v>78</v>
      </c>
      <c r="D7157" s="18"/>
      <c r="E7157" s="14"/>
      <c r="F7157" s="14"/>
      <c r="G7157" s="14"/>
      <c r="H7157" s="14"/>
      <c r="I7157" s="14"/>
      <c r="J7157" s="14"/>
      <c r="K7157" s="14"/>
      <c r="L7157" s="14"/>
      <c r="M7157" s="14"/>
      <c r="N7157" s="14"/>
      <c r="O7157" s="14"/>
      <c r="P7157" s="14"/>
      <c r="Q7157" s="14"/>
      <c r="R7157" s="4"/>
      <c r="S7157" s="4"/>
      <c r="T7157" s="4"/>
      <c r="U7157" s="4"/>
      <c r="V7157" s="4"/>
      <c r="W7157" s="4"/>
      <c r="X7157" s="4"/>
      <c r="Y7157" s="4"/>
      <c r="Z7157" s="4"/>
      <c r="AA7157" s="4"/>
      <c r="AB7157" s="8"/>
      <c r="AC7157" s="8"/>
      <c r="AD7157" s="8"/>
      <c r="AE7157" s="8"/>
      <c r="AF7157" s="8"/>
      <c r="AG7157" s="8"/>
      <c r="AH7157" s="8"/>
      <c r="AI7157" s="8"/>
      <c r="AJ7157" s="8"/>
      <c r="AK7157" s="8"/>
      <c r="AL7157" s="8"/>
      <c r="AM7157" s="8"/>
      <c r="AN7157" s="8"/>
      <c r="AO7157" s="8"/>
      <c r="AP7157" s="15"/>
      <c r="AQ7157" s="15"/>
      <c r="AR7157" s="15"/>
      <c r="AS7157" s="15"/>
      <c r="AT7157" s="15"/>
      <c r="AU7157" s="15"/>
      <c r="AV7157" s="15"/>
      <c r="AW7157" s="15"/>
      <c r="AX7157" s="15"/>
      <c r="AY7157" s="15"/>
      <c r="AZ7157" s="10"/>
      <c r="BA7157" s="10"/>
    </row>
    <row r="7158" spans="1:53" ht="15" customHeight="1" x14ac:dyDescent="0.2">
      <c r="A7158" s="1"/>
      <c r="B7158" s="37"/>
      <c r="C7158" s="303"/>
      <c r="D7158" s="18"/>
      <c r="E7158" s="14"/>
      <c r="F7158" s="14"/>
      <c r="G7158" s="14"/>
      <c r="H7158" s="14"/>
      <c r="I7158" s="14"/>
      <c r="J7158" s="14"/>
      <c r="K7158" s="14"/>
      <c r="L7158" s="14"/>
      <c r="M7158" s="14"/>
      <c r="N7158" s="14"/>
      <c r="O7158" s="14"/>
      <c r="P7158" s="14"/>
      <c r="Q7158" s="14"/>
      <c r="R7158" s="4"/>
      <c r="S7158" s="4"/>
      <c r="T7158" s="4"/>
      <c r="U7158" s="4"/>
      <c r="V7158" s="4"/>
      <c r="W7158" s="4"/>
      <c r="X7158" s="4"/>
      <c r="Y7158" s="4"/>
      <c r="Z7158" s="4"/>
      <c r="AA7158" s="4"/>
      <c r="AB7158" s="8"/>
      <c r="AC7158" s="8"/>
      <c r="AD7158" s="8"/>
      <c r="AE7158" s="8"/>
      <c r="AF7158" s="8"/>
      <c r="AG7158" s="8"/>
      <c r="AH7158" s="8"/>
      <c r="AI7158" s="8"/>
      <c r="AJ7158" s="8"/>
      <c r="AK7158" s="8"/>
      <c r="AL7158" s="8"/>
      <c r="AM7158" s="8"/>
      <c r="AN7158" s="8"/>
      <c r="AO7158" s="8"/>
      <c r="AP7158" s="15"/>
      <c r="AQ7158" s="15"/>
      <c r="AR7158" s="15"/>
      <c r="AS7158" s="15"/>
      <c r="AT7158" s="15"/>
      <c r="AU7158" s="15"/>
      <c r="AV7158" s="15"/>
      <c r="AW7158" s="15"/>
      <c r="AX7158" s="15"/>
      <c r="AY7158" s="15"/>
      <c r="AZ7158" s="10"/>
      <c r="BA7158" s="10"/>
    </row>
    <row r="7159" spans="1:53" ht="15" customHeight="1" x14ac:dyDescent="0.2">
      <c r="A7159" s="1"/>
      <c r="B7159" s="38"/>
      <c r="C7159" s="303"/>
      <c r="D7159" s="18"/>
      <c r="E7159" s="14"/>
      <c r="F7159" s="14"/>
      <c r="G7159" s="14"/>
      <c r="H7159" s="14"/>
      <c r="I7159" s="14"/>
      <c r="J7159" s="14"/>
      <c r="K7159" s="14"/>
      <c r="L7159" s="14"/>
      <c r="M7159" s="14"/>
      <c r="N7159" s="14"/>
      <c r="O7159" s="14"/>
      <c r="P7159" s="14"/>
      <c r="Q7159" s="14"/>
      <c r="R7159" s="4"/>
      <c r="S7159" s="4"/>
      <c r="T7159" s="4"/>
      <c r="U7159" s="4"/>
      <c r="V7159" s="4"/>
      <c r="W7159" s="4"/>
      <c r="X7159" s="4"/>
      <c r="Y7159" s="4"/>
      <c r="Z7159" s="4"/>
      <c r="AA7159" s="4"/>
      <c r="AB7159" s="8"/>
      <c r="AC7159" s="8"/>
      <c r="AD7159" s="8"/>
      <c r="AE7159" s="8"/>
      <c r="AF7159" s="8"/>
      <c r="AG7159" s="8"/>
      <c r="AH7159" s="8"/>
      <c r="AI7159" s="8"/>
      <c r="AJ7159" s="8"/>
      <c r="AK7159" s="8"/>
      <c r="AL7159" s="8"/>
      <c r="AM7159" s="8"/>
      <c r="AN7159" s="8"/>
      <c r="AO7159" s="8"/>
      <c r="AP7159" s="15"/>
      <c r="AQ7159" s="15"/>
      <c r="AR7159" s="15"/>
      <c r="AS7159" s="15"/>
      <c r="AT7159" s="15"/>
      <c r="AU7159" s="15"/>
      <c r="AV7159" s="15"/>
      <c r="AW7159" s="15"/>
      <c r="AX7159" s="15"/>
      <c r="AY7159" s="15"/>
      <c r="AZ7159" s="10"/>
      <c r="BA7159" s="10"/>
    </row>
    <row r="7160" spans="1:53" ht="15" customHeight="1" x14ac:dyDescent="0.2">
      <c r="A7160" s="1"/>
      <c r="B7160" s="39">
        <v>30</v>
      </c>
      <c r="C7160" s="303" t="s">
        <v>80</v>
      </c>
      <c r="D7160" s="18"/>
      <c r="E7160" s="14"/>
      <c r="F7160" s="14"/>
      <c r="G7160" s="14"/>
      <c r="H7160" s="14"/>
      <c r="I7160" s="14"/>
      <c r="J7160" s="14"/>
      <c r="K7160" s="14"/>
      <c r="L7160" s="14"/>
      <c r="M7160" s="14"/>
      <c r="N7160" s="14"/>
      <c r="O7160" s="14"/>
      <c r="P7160" s="14"/>
      <c r="Q7160" s="14"/>
      <c r="R7160" s="4"/>
      <c r="S7160" s="4"/>
      <c r="T7160" s="4"/>
      <c r="U7160" s="4"/>
      <c r="V7160" s="4"/>
      <c r="W7160" s="4"/>
      <c r="X7160" s="4"/>
      <c r="Y7160" s="5"/>
      <c r="Z7160" s="5"/>
      <c r="AA7160" s="5"/>
      <c r="AB7160" s="8"/>
      <c r="AC7160" s="8"/>
      <c r="AD7160" s="8"/>
      <c r="AE7160" s="8"/>
      <c r="AF7160" s="8"/>
      <c r="AG7160" s="8"/>
      <c r="AH7160" s="8"/>
      <c r="AI7160" s="8"/>
      <c r="AJ7160" s="8"/>
      <c r="AK7160" s="8"/>
      <c r="AL7160" s="8"/>
      <c r="AM7160" s="8"/>
      <c r="AN7160" s="8"/>
      <c r="AO7160" s="8"/>
      <c r="AP7160" s="15"/>
      <c r="AQ7160" s="15"/>
      <c r="AR7160" s="15"/>
      <c r="AS7160" s="15"/>
      <c r="AT7160" s="15"/>
      <c r="AU7160" s="15"/>
      <c r="AV7160" s="15"/>
      <c r="AW7160" s="15"/>
      <c r="AX7160" s="15"/>
      <c r="AY7160" s="15"/>
      <c r="AZ7160" s="10"/>
      <c r="BA7160" s="10"/>
    </row>
    <row r="7161" spans="1:53" ht="15" customHeight="1" x14ac:dyDescent="0.2">
      <c r="A7161" s="1"/>
      <c r="B7161" s="39">
        <v>31</v>
      </c>
      <c r="C7161" s="303" t="s">
        <v>81</v>
      </c>
      <c r="D7161" s="18"/>
      <c r="E7161" s="14"/>
      <c r="F7161" s="14"/>
      <c r="G7161" s="14"/>
      <c r="H7161" s="14"/>
      <c r="I7161" s="14"/>
      <c r="J7161" s="14"/>
      <c r="K7161" s="14"/>
      <c r="L7161" s="14"/>
      <c r="M7161" s="14"/>
      <c r="N7161" s="14"/>
      <c r="O7161" s="14"/>
      <c r="P7161" s="14"/>
      <c r="Q7161" s="14"/>
      <c r="R7161" s="4"/>
      <c r="S7161" s="4"/>
      <c r="T7161" s="4"/>
      <c r="U7161" s="4"/>
      <c r="V7161" s="4"/>
      <c r="W7161" s="4"/>
      <c r="X7161" s="4"/>
      <c r="Y7161" s="4"/>
      <c r="Z7161" s="4"/>
      <c r="AA7161" s="4"/>
      <c r="AB7161" s="8"/>
      <c r="AC7161" s="8"/>
      <c r="AD7161" s="8"/>
      <c r="AE7161" s="8"/>
      <c r="AF7161" s="8"/>
      <c r="AG7161" s="8"/>
      <c r="AH7161" s="8"/>
      <c r="AI7161" s="8"/>
      <c r="AJ7161" s="8"/>
      <c r="AK7161" s="8"/>
      <c r="AL7161" s="8"/>
      <c r="AM7161" s="8"/>
      <c r="AN7161" s="8"/>
      <c r="AO7161" s="8"/>
      <c r="AP7161" s="15"/>
      <c r="AQ7161" s="15"/>
      <c r="AR7161" s="15"/>
      <c r="AS7161" s="15"/>
      <c r="AT7161" s="15"/>
      <c r="AU7161" s="15"/>
      <c r="AV7161" s="15"/>
      <c r="AW7161" s="15"/>
      <c r="AX7161" s="15"/>
      <c r="AY7161" s="15"/>
      <c r="AZ7161" s="10"/>
      <c r="BA7161" s="10"/>
    </row>
    <row r="7162" spans="1:53" ht="15" customHeight="1" x14ac:dyDescent="0.2">
      <c r="A7162" s="1"/>
      <c r="B7162" s="39">
        <v>32</v>
      </c>
      <c r="C7162" s="303" t="s">
        <v>82</v>
      </c>
      <c r="D7162" s="18"/>
      <c r="E7162" s="14"/>
      <c r="F7162" s="14"/>
      <c r="G7162" s="14"/>
      <c r="H7162" s="14"/>
      <c r="I7162" s="14"/>
      <c r="J7162" s="14"/>
      <c r="K7162" s="14"/>
      <c r="L7162" s="14"/>
      <c r="M7162" s="14"/>
      <c r="N7162" s="14"/>
      <c r="O7162" s="14"/>
      <c r="P7162" s="14"/>
      <c r="Q7162" s="14"/>
      <c r="R7162" s="4"/>
      <c r="S7162" s="4"/>
      <c r="T7162" s="4"/>
      <c r="U7162" s="4"/>
      <c r="V7162" s="4"/>
      <c r="W7162" s="4"/>
      <c r="X7162" s="4"/>
      <c r="Y7162" s="4"/>
      <c r="Z7162" s="4"/>
      <c r="AA7162" s="4"/>
      <c r="AB7162" s="8"/>
      <c r="AC7162" s="8"/>
      <c r="AD7162" s="8"/>
      <c r="AE7162" s="8"/>
      <c r="AF7162" s="8"/>
      <c r="AG7162" s="8"/>
      <c r="AH7162" s="8"/>
      <c r="AI7162" s="8"/>
      <c r="AJ7162" s="8"/>
      <c r="AK7162" s="8"/>
      <c r="AL7162" s="8"/>
      <c r="AM7162" s="8"/>
      <c r="AN7162" s="8"/>
      <c r="AO7162" s="8"/>
      <c r="AP7162" s="15"/>
      <c r="AQ7162" s="15"/>
      <c r="AR7162" s="15"/>
      <c r="AS7162" s="15"/>
      <c r="AT7162" s="15"/>
      <c r="AU7162" s="15"/>
      <c r="AV7162" s="15"/>
      <c r="AW7162" s="15"/>
      <c r="AX7162" s="15"/>
      <c r="AY7162" s="15"/>
      <c r="AZ7162" s="10"/>
      <c r="BA7162" s="10"/>
    </row>
    <row r="7163" spans="1:53" ht="15" customHeight="1" x14ac:dyDescent="0.2">
      <c r="A7163" s="1"/>
      <c r="B7163" s="22"/>
      <c r="C7163" s="303"/>
      <c r="D7163" s="18"/>
      <c r="E7163" s="14"/>
      <c r="F7163" s="14"/>
      <c r="G7163" s="14"/>
      <c r="H7163" s="14"/>
      <c r="I7163" s="14"/>
      <c r="J7163" s="14"/>
      <c r="K7163" s="14"/>
      <c r="L7163" s="14"/>
      <c r="M7163" s="14"/>
      <c r="N7163" s="14"/>
      <c r="O7163" s="14"/>
      <c r="P7163" s="14"/>
      <c r="Q7163" s="14"/>
      <c r="R7163" s="4"/>
      <c r="S7163" s="4"/>
      <c r="T7163" s="4"/>
      <c r="U7163" s="4"/>
      <c r="V7163" s="4"/>
      <c r="W7163" s="4"/>
      <c r="X7163" s="4"/>
      <c r="Y7163" s="4"/>
      <c r="Z7163" s="4"/>
      <c r="AA7163" s="4"/>
      <c r="AB7163" s="8"/>
      <c r="AC7163" s="8"/>
      <c r="AD7163" s="8"/>
      <c r="AE7163" s="8"/>
      <c r="AF7163" s="8"/>
      <c r="AG7163" s="8"/>
      <c r="AH7163" s="8"/>
      <c r="AI7163" s="8"/>
      <c r="AJ7163" s="8"/>
      <c r="AK7163" s="8"/>
      <c r="AL7163" s="8"/>
      <c r="AM7163" s="8"/>
      <c r="AN7163" s="8"/>
      <c r="AO7163" s="8"/>
      <c r="AP7163" s="15"/>
      <c r="AQ7163" s="15"/>
      <c r="AR7163" s="15"/>
      <c r="AS7163" s="15"/>
      <c r="AT7163" s="15"/>
      <c r="AU7163" s="15"/>
      <c r="AV7163" s="15"/>
      <c r="AW7163" s="15"/>
      <c r="AX7163" s="15"/>
      <c r="AY7163" s="15"/>
      <c r="AZ7163" s="10"/>
      <c r="BA7163" s="10"/>
    </row>
    <row r="7164" spans="1:53" ht="15" customHeight="1" x14ac:dyDescent="0.2">
      <c r="A7164" s="1"/>
      <c r="B7164" s="40">
        <v>33</v>
      </c>
      <c r="C7164" s="303" t="s">
        <v>83</v>
      </c>
      <c r="D7164" s="18"/>
      <c r="E7164" s="14">
        <v>2</v>
      </c>
      <c r="F7164" s="14">
        <v>1</v>
      </c>
      <c r="G7164" s="14"/>
      <c r="H7164" s="14"/>
      <c r="I7164" s="14"/>
      <c r="J7164" s="14"/>
      <c r="K7164" s="14"/>
      <c r="L7164" s="14"/>
      <c r="M7164" s="14"/>
      <c r="N7164" s="14"/>
      <c r="O7164" s="14"/>
      <c r="P7164" s="14"/>
      <c r="Q7164" s="14"/>
      <c r="R7164" s="4"/>
      <c r="S7164" s="4"/>
      <c r="T7164" s="4"/>
      <c r="U7164" s="4"/>
      <c r="V7164" s="4"/>
      <c r="W7164" s="4"/>
      <c r="X7164" s="4"/>
      <c r="Y7164" s="4"/>
      <c r="Z7164" s="4"/>
      <c r="AA7164" s="4"/>
      <c r="AB7164" s="8"/>
      <c r="AC7164" s="8"/>
      <c r="AD7164" s="8"/>
      <c r="AE7164" s="8"/>
      <c r="AF7164" s="8"/>
      <c r="AG7164" s="8"/>
      <c r="AH7164" s="8"/>
      <c r="AI7164" s="8"/>
      <c r="AJ7164" s="8"/>
      <c r="AK7164" s="8"/>
      <c r="AL7164" s="8"/>
      <c r="AM7164" s="8"/>
      <c r="AN7164" s="8"/>
      <c r="AO7164" s="8"/>
      <c r="AP7164" s="15"/>
      <c r="AQ7164" s="15"/>
      <c r="AR7164" s="15"/>
      <c r="AS7164" s="15"/>
      <c r="AT7164" s="15"/>
      <c r="AU7164" s="15"/>
      <c r="AV7164" s="15"/>
      <c r="AW7164" s="15"/>
      <c r="AX7164" s="15"/>
      <c r="AY7164" s="15"/>
      <c r="AZ7164" s="10"/>
      <c r="BA7164" s="10"/>
    </row>
    <row r="7165" spans="1:53" ht="15" customHeight="1" x14ac:dyDescent="0.2">
      <c r="A7165" s="1"/>
      <c r="B7165" s="40">
        <v>38</v>
      </c>
      <c r="C7165" s="303" t="s">
        <v>84</v>
      </c>
      <c r="D7165" s="18"/>
      <c r="E7165" s="14"/>
      <c r="F7165" s="14"/>
      <c r="G7165" s="14"/>
      <c r="H7165" s="14"/>
      <c r="I7165" s="14"/>
      <c r="J7165" s="14"/>
      <c r="K7165" s="14"/>
      <c r="L7165" s="14"/>
      <c r="M7165" s="14"/>
      <c r="N7165" s="14"/>
      <c r="O7165" s="14"/>
      <c r="P7165" s="14"/>
      <c r="Q7165" s="14"/>
      <c r="R7165" s="4"/>
      <c r="S7165" s="4"/>
      <c r="T7165" s="4"/>
      <c r="U7165" s="4"/>
      <c r="V7165" s="4"/>
      <c r="W7165" s="4"/>
      <c r="X7165" s="4"/>
      <c r="Y7165" s="4"/>
      <c r="Z7165" s="4"/>
      <c r="AA7165" s="4"/>
      <c r="AB7165" s="8"/>
      <c r="AC7165" s="8"/>
      <c r="AD7165" s="8"/>
      <c r="AE7165" s="8"/>
      <c r="AF7165" s="8"/>
      <c r="AG7165" s="8"/>
      <c r="AH7165" s="8"/>
      <c r="AI7165" s="8"/>
      <c r="AJ7165" s="8"/>
      <c r="AK7165" s="8"/>
      <c r="AL7165" s="8"/>
      <c r="AM7165" s="8"/>
      <c r="AN7165" s="8"/>
      <c r="AO7165" s="8"/>
      <c r="AP7165" s="15"/>
      <c r="AQ7165" s="15"/>
      <c r="AR7165" s="15"/>
      <c r="AS7165" s="15"/>
      <c r="AT7165" s="15"/>
      <c r="AU7165" s="15"/>
      <c r="AV7165" s="15"/>
      <c r="AW7165" s="15"/>
      <c r="AX7165" s="15"/>
      <c r="AY7165" s="15"/>
      <c r="AZ7165" s="10"/>
      <c r="BA7165" s="10"/>
    </row>
    <row r="7166" spans="1:53" ht="15" customHeight="1" x14ac:dyDescent="0.2">
      <c r="A7166" s="1"/>
      <c r="B7166" s="40">
        <v>34</v>
      </c>
      <c r="C7166" s="293" t="s">
        <v>85</v>
      </c>
      <c r="D7166" s="18"/>
      <c r="E7166" s="14">
        <v>1</v>
      </c>
      <c r="F7166" s="14"/>
      <c r="G7166" s="14"/>
      <c r="H7166" s="14"/>
      <c r="I7166" s="14"/>
      <c r="J7166" s="14"/>
      <c r="K7166" s="14"/>
      <c r="L7166" s="14"/>
      <c r="M7166" s="14"/>
      <c r="N7166" s="14"/>
      <c r="O7166" s="14"/>
      <c r="P7166" s="14"/>
      <c r="Q7166" s="14"/>
      <c r="R7166" s="4"/>
      <c r="S7166" s="4"/>
      <c r="T7166" s="4"/>
      <c r="U7166" s="4"/>
      <c r="V7166" s="4"/>
      <c r="W7166" s="4"/>
      <c r="X7166" s="4"/>
      <c r="Y7166" s="4"/>
      <c r="Z7166" s="4"/>
      <c r="AA7166" s="4"/>
      <c r="AB7166" s="8"/>
      <c r="AC7166" s="8"/>
      <c r="AD7166" s="8"/>
      <c r="AE7166" s="8"/>
      <c r="AF7166" s="8"/>
      <c r="AG7166" s="8"/>
      <c r="AH7166" s="8"/>
      <c r="AI7166" s="8"/>
      <c r="AJ7166" s="8"/>
      <c r="AK7166" s="8"/>
      <c r="AL7166" s="8"/>
      <c r="AM7166" s="8"/>
      <c r="AN7166" s="8"/>
      <c r="AO7166" s="8"/>
      <c r="AP7166" s="15"/>
      <c r="AQ7166" s="15"/>
      <c r="AR7166" s="15"/>
      <c r="AS7166" s="15"/>
      <c r="AT7166" s="15"/>
      <c r="AU7166" s="15"/>
      <c r="AV7166" s="15"/>
      <c r="AW7166" s="15"/>
      <c r="AX7166" s="15"/>
      <c r="AY7166" s="15"/>
      <c r="AZ7166" s="10"/>
      <c r="BA7166" s="10"/>
    </row>
    <row r="7167" spans="1:53" ht="15" customHeight="1" x14ac:dyDescent="0.2">
      <c r="A7167" s="1"/>
      <c r="B7167" s="22"/>
      <c r="C7167" s="303"/>
      <c r="D7167" s="18"/>
      <c r="E7167" s="14"/>
      <c r="F7167" s="14"/>
      <c r="G7167" s="14"/>
      <c r="H7167" s="14"/>
      <c r="I7167" s="14"/>
      <c r="J7167" s="14"/>
      <c r="K7167" s="14"/>
      <c r="L7167" s="14"/>
      <c r="M7167" s="14"/>
      <c r="N7167" s="14"/>
      <c r="O7167" s="14"/>
      <c r="P7167" s="14"/>
      <c r="Q7167" s="14"/>
      <c r="R7167" s="4"/>
      <c r="S7167" s="4"/>
      <c r="T7167" s="4"/>
      <c r="U7167" s="4"/>
      <c r="V7167" s="4"/>
      <c r="W7167" s="4"/>
      <c r="X7167" s="4"/>
      <c r="Y7167" s="4"/>
      <c r="Z7167" s="4"/>
      <c r="AA7167" s="4"/>
      <c r="AB7167" s="8"/>
      <c r="AC7167" s="8"/>
      <c r="AD7167" s="8"/>
      <c r="AE7167" s="8"/>
      <c r="AF7167" s="8"/>
      <c r="AG7167" s="8"/>
      <c r="AH7167" s="8"/>
      <c r="AI7167" s="8"/>
      <c r="AJ7167" s="8"/>
      <c r="AK7167" s="8"/>
      <c r="AL7167" s="8"/>
      <c r="AM7167" s="8"/>
      <c r="AN7167" s="8"/>
      <c r="AO7167" s="8"/>
      <c r="AP7167" s="15"/>
      <c r="AQ7167" s="15"/>
      <c r="AR7167" s="15"/>
      <c r="AS7167" s="15"/>
      <c r="AT7167" s="15"/>
      <c r="AU7167" s="15"/>
      <c r="AV7167" s="15"/>
      <c r="AW7167" s="15"/>
      <c r="AX7167" s="15"/>
      <c r="AY7167" s="15"/>
      <c r="AZ7167" s="10"/>
      <c r="BA7167" s="10"/>
    </row>
    <row r="7168" spans="1:53" ht="15" customHeight="1" x14ac:dyDescent="0.2">
      <c r="A7168" s="1"/>
      <c r="B7168" s="22"/>
      <c r="C7168" s="303"/>
      <c r="D7168" s="18"/>
      <c r="E7168" s="14"/>
      <c r="F7168" s="14"/>
      <c r="G7168" s="14"/>
      <c r="H7168" s="14"/>
      <c r="I7168" s="14"/>
      <c r="J7168" s="14"/>
      <c r="K7168" s="14"/>
      <c r="L7168" s="14"/>
      <c r="M7168" s="14"/>
      <c r="N7168" s="14"/>
      <c r="O7168" s="14"/>
      <c r="P7168" s="14"/>
      <c r="Q7168" s="14"/>
      <c r="R7168" s="4"/>
      <c r="S7168" s="4"/>
      <c r="T7168" s="4"/>
      <c r="U7168" s="4"/>
      <c r="V7168" s="4"/>
      <c r="W7168" s="4"/>
      <c r="X7168" s="4"/>
      <c r="Y7168" s="4"/>
      <c r="Z7168" s="4"/>
      <c r="AA7168" s="4"/>
      <c r="AB7168" s="8"/>
      <c r="AC7168" s="8"/>
      <c r="AD7168" s="8"/>
      <c r="AE7168" s="8"/>
      <c r="AF7168" s="8"/>
      <c r="AG7168" s="8"/>
      <c r="AH7168" s="8"/>
      <c r="AI7168" s="8"/>
      <c r="AJ7168" s="8"/>
      <c r="AK7168" s="8"/>
      <c r="AL7168" s="8"/>
      <c r="AM7168" s="8"/>
      <c r="AN7168" s="8"/>
      <c r="AO7168" s="8"/>
      <c r="AP7168" s="15"/>
      <c r="AQ7168" s="15"/>
      <c r="AR7168" s="15"/>
      <c r="AS7168" s="15"/>
      <c r="AT7168" s="15"/>
      <c r="AU7168" s="15"/>
      <c r="AV7168" s="15"/>
      <c r="AW7168" s="15"/>
      <c r="AX7168" s="15"/>
      <c r="AY7168" s="15"/>
      <c r="AZ7168" s="10"/>
      <c r="BA7168" s="10"/>
    </row>
    <row r="7169" spans="1:53" ht="15" customHeight="1" x14ac:dyDescent="0.2">
      <c r="A7169" s="1"/>
      <c r="B7169" s="22"/>
      <c r="C7169" s="303"/>
      <c r="D7169" s="18"/>
      <c r="E7169" s="14"/>
      <c r="F7169" s="14"/>
      <c r="G7169" s="14"/>
      <c r="H7169" s="14"/>
      <c r="I7169" s="14"/>
      <c r="J7169" s="14"/>
      <c r="K7169" s="14"/>
      <c r="L7169" s="14"/>
      <c r="M7169" s="14"/>
      <c r="N7169" s="14"/>
      <c r="O7169" s="14"/>
      <c r="P7169" s="14"/>
      <c r="Q7169" s="14"/>
      <c r="R7169" s="4"/>
      <c r="S7169" s="4"/>
      <c r="T7169" s="4"/>
      <c r="U7169" s="4"/>
      <c r="V7169" s="4"/>
      <c r="W7169" s="4"/>
      <c r="X7169" s="4"/>
      <c r="Y7169" s="4"/>
      <c r="Z7169" s="4"/>
      <c r="AA7169" s="4"/>
      <c r="AB7169" s="8"/>
      <c r="AC7169" s="8"/>
      <c r="AD7169" s="8"/>
      <c r="AE7169" s="8"/>
      <c r="AF7169" s="8"/>
      <c r="AG7169" s="8"/>
      <c r="AH7169" s="8"/>
      <c r="AI7169" s="8"/>
      <c r="AJ7169" s="8"/>
      <c r="AK7169" s="8"/>
      <c r="AL7169" s="8"/>
      <c r="AM7169" s="8"/>
      <c r="AN7169" s="8"/>
      <c r="AO7169" s="8"/>
      <c r="AP7169" s="15"/>
      <c r="AQ7169" s="15"/>
      <c r="AR7169" s="15"/>
      <c r="AS7169" s="15"/>
      <c r="AT7169" s="15"/>
      <c r="AU7169" s="15"/>
      <c r="AV7169" s="15"/>
      <c r="AW7169" s="15"/>
      <c r="AX7169" s="15"/>
      <c r="AY7169" s="15"/>
      <c r="AZ7169" s="10"/>
      <c r="BA7169" s="10"/>
    </row>
    <row r="7170" spans="1:53" ht="15" customHeight="1" x14ac:dyDescent="0.2">
      <c r="A7170" s="1"/>
      <c r="B7170" s="42">
        <v>35</v>
      </c>
      <c r="C7170" s="293" t="s">
        <v>87</v>
      </c>
      <c r="D7170" s="18"/>
      <c r="E7170" s="14">
        <v>5</v>
      </c>
      <c r="F7170" s="14"/>
      <c r="G7170" s="14"/>
      <c r="H7170" s="14"/>
      <c r="I7170" s="14"/>
      <c r="J7170" s="14"/>
      <c r="K7170" s="14"/>
      <c r="L7170" s="14"/>
      <c r="M7170" s="14"/>
      <c r="N7170" s="14"/>
      <c r="O7170" s="14"/>
      <c r="P7170" s="14"/>
      <c r="Q7170" s="14"/>
      <c r="R7170" s="4"/>
      <c r="S7170" s="4"/>
      <c r="T7170" s="4"/>
      <c r="U7170" s="4"/>
      <c r="V7170" s="4"/>
      <c r="W7170" s="4"/>
      <c r="X7170" s="4"/>
      <c r="Y7170" s="4"/>
      <c r="Z7170" s="4"/>
      <c r="AA7170" s="4"/>
      <c r="AB7170" s="8"/>
      <c r="AC7170" s="8"/>
      <c r="AD7170" s="8"/>
      <c r="AE7170" s="8"/>
      <c r="AF7170" s="8"/>
      <c r="AG7170" s="8"/>
      <c r="AH7170" s="8"/>
      <c r="AI7170" s="8"/>
      <c r="AJ7170" s="8"/>
      <c r="AK7170" s="8"/>
      <c r="AL7170" s="8"/>
      <c r="AM7170" s="8"/>
      <c r="AN7170" s="8"/>
      <c r="AO7170" s="8"/>
      <c r="AP7170" s="15"/>
      <c r="AQ7170" s="15"/>
      <c r="AR7170" s="15"/>
      <c r="AS7170" s="15"/>
      <c r="AT7170" s="15"/>
      <c r="AU7170" s="15"/>
      <c r="AV7170" s="15"/>
      <c r="AW7170" s="15"/>
      <c r="AX7170" s="15"/>
      <c r="AY7170" s="15"/>
      <c r="AZ7170" s="10"/>
      <c r="BA7170" s="10"/>
    </row>
    <row r="7171" spans="1:53" ht="15" customHeight="1" x14ac:dyDescent="0.2">
      <c r="A7171" s="1"/>
      <c r="B7171" s="1"/>
      <c r="C7171" s="43"/>
      <c r="D7171" s="14"/>
      <c r="E7171" s="14"/>
      <c r="F7171" s="14"/>
      <c r="G7171" s="14"/>
      <c r="H7171" s="14"/>
      <c r="I7171" s="14"/>
      <c r="J7171" s="14"/>
      <c r="K7171" s="14"/>
      <c r="L7171" s="14"/>
      <c r="M7171" s="14"/>
      <c r="N7171" s="14"/>
      <c r="O7171" s="14"/>
      <c r="P7171" s="14"/>
      <c r="Q7171" s="14"/>
      <c r="R7171" s="4"/>
      <c r="S7171" s="4"/>
      <c r="T7171" s="4"/>
      <c r="U7171" s="4"/>
      <c r="V7171" s="4"/>
      <c r="W7171" s="4"/>
      <c r="X7171" s="4"/>
      <c r="Y7171" s="4"/>
      <c r="Z7171" s="4"/>
      <c r="AA7171" s="4"/>
      <c r="AB7171" s="8"/>
      <c r="AC7171" s="8"/>
      <c r="AD7171" s="8"/>
      <c r="AE7171" s="8"/>
      <c r="AF7171" s="8"/>
      <c r="AG7171" s="8"/>
      <c r="AH7171" s="8"/>
      <c r="AI7171" s="8"/>
      <c r="AJ7171" s="8"/>
      <c r="AK7171" s="8"/>
      <c r="AL7171" s="8"/>
      <c r="AM7171" s="8"/>
      <c r="AN7171" s="8"/>
      <c r="AO7171" s="8"/>
      <c r="AP7171" s="15"/>
      <c r="AQ7171" s="15"/>
      <c r="AR7171" s="15"/>
      <c r="AS7171" s="15"/>
      <c r="AT7171" s="15"/>
      <c r="AU7171" s="15"/>
      <c r="AV7171" s="15"/>
      <c r="AW7171" s="15"/>
      <c r="AX7171" s="15"/>
      <c r="AY7171" s="15"/>
      <c r="AZ7171" s="10"/>
      <c r="BA7171" s="10"/>
    </row>
    <row r="7172" spans="1:53" ht="15" customHeight="1" x14ac:dyDescent="0.2">
      <c r="A7172" s="344">
        <f>SUM(A7126:A7171)</f>
        <v>22800</v>
      </c>
      <c r="B7172" s="1"/>
      <c r="D7172" s="14"/>
      <c r="E7172" s="14"/>
      <c r="F7172" s="14"/>
      <c r="G7172" s="14"/>
      <c r="H7172" s="14"/>
      <c r="I7172" s="14"/>
      <c r="J7172" s="14"/>
      <c r="K7172" s="14"/>
      <c r="L7172" s="14"/>
      <c r="M7172" s="14"/>
      <c r="N7172" s="14"/>
      <c r="O7172" s="14"/>
      <c r="P7172" s="14"/>
      <c r="Q7172" s="14"/>
      <c r="R7172" s="4"/>
      <c r="S7172" s="4"/>
      <c r="T7172" s="4"/>
      <c r="U7172" s="4"/>
      <c r="V7172" s="4"/>
      <c r="W7172" s="4"/>
      <c r="X7172" s="4"/>
      <c r="Y7172" s="4"/>
      <c r="Z7172" s="4"/>
      <c r="AA7172" s="4"/>
      <c r="AB7172" s="8"/>
      <c r="AC7172" s="8"/>
      <c r="AD7172" s="8"/>
      <c r="AE7172" s="8"/>
      <c r="AF7172" s="8"/>
      <c r="AG7172" s="8"/>
      <c r="AH7172" s="8"/>
      <c r="AI7172" s="8"/>
      <c r="AJ7172" s="8"/>
      <c r="AK7172" s="8"/>
      <c r="AL7172" s="8"/>
      <c r="AM7172" s="8"/>
      <c r="AN7172" s="8"/>
      <c r="AO7172" s="8"/>
      <c r="AP7172" s="15"/>
      <c r="AQ7172" s="15"/>
      <c r="AR7172" s="15"/>
      <c r="AS7172" s="15"/>
      <c r="AT7172" s="15"/>
      <c r="AU7172" s="15"/>
      <c r="AV7172" s="15"/>
      <c r="AW7172" s="15"/>
      <c r="AX7172" s="15"/>
      <c r="AY7172" s="15"/>
      <c r="AZ7172" s="10"/>
      <c r="BA7172" s="10"/>
    </row>
    <row r="7173" spans="1:53" ht="15" customHeight="1" x14ac:dyDescent="0.2">
      <c r="A7173" s="33"/>
      <c r="B7173" s="33"/>
      <c r="C7173" s="33"/>
      <c r="D7173" s="33">
        <f t="shared" ref="D7173:AY7173" si="1474">SUM(D7125:D7172)</f>
        <v>32</v>
      </c>
      <c r="E7173" s="33">
        <f t="shared" si="1474"/>
        <v>36</v>
      </c>
      <c r="F7173" s="33">
        <f t="shared" si="1474"/>
        <v>7</v>
      </c>
      <c r="G7173" s="33">
        <f t="shared" si="1474"/>
        <v>6</v>
      </c>
      <c r="H7173" s="33">
        <f t="shared" si="1474"/>
        <v>4</v>
      </c>
      <c r="I7173" s="33">
        <f t="shared" si="1474"/>
        <v>0</v>
      </c>
      <c r="J7173" s="33">
        <f t="shared" si="1474"/>
        <v>0</v>
      </c>
      <c r="K7173" s="33">
        <f t="shared" si="1474"/>
        <v>4</v>
      </c>
      <c r="L7173" s="33">
        <f t="shared" si="1474"/>
        <v>4</v>
      </c>
      <c r="M7173" s="33">
        <f t="shared" si="1474"/>
        <v>0</v>
      </c>
      <c r="N7173" s="33">
        <f t="shared" si="1474"/>
        <v>0</v>
      </c>
      <c r="O7173" s="33">
        <f t="shared" si="1474"/>
        <v>0</v>
      </c>
      <c r="P7173" s="33">
        <f t="shared" si="1474"/>
        <v>0</v>
      </c>
      <c r="Q7173" s="33">
        <f t="shared" si="1474"/>
        <v>0</v>
      </c>
      <c r="R7173" s="33">
        <f t="shared" si="1474"/>
        <v>0</v>
      </c>
      <c r="S7173" s="33">
        <f t="shared" si="1474"/>
        <v>0</v>
      </c>
      <c r="T7173" s="33">
        <f t="shared" si="1474"/>
        <v>1</v>
      </c>
      <c r="U7173" s="33">
        <f t="shared" si="1474"/>
        <v>1</v>
      </c>
      <c r="V7173" s="33">
        <f t="shared" si="1474"/>
        <v>0</v>
      </c>
      <c r="W7173" s="33">
        <f t="shared" si="1474"/>
        <v>0</v>
      </c>
      <c r="X7173" s="33">
        <f t="shared" si="1474"/>
        <v>0</v>
      </c>
      <c r="Y7173" s="33">
        <f t="shared" si="1474"/>
        <v>0</v>
      </c>
      <c r="Z7173" s="33">
        <f t="shared" si="1474"/>
        <v>0</v>
      </c>
      <c r="AA7173" s="33">
        <f t="shared" si="1474"/>
        <v>0</v>
      </c>
      <c r="AB7173" s="33">
        <f t="shared" si="1474"/>
        <v>42</v>
      </c>
      <c r="AC7173" s="33">
        <f t="shared" si="1474"/>
        <v>0</v>
      </c>
      <c r="AD7173" s="33">
        <f t="shared" si="1474"/>
        <v>0</v>
      </c>
      <c r="AE7173" s="33">
        <f t="shared" si="1474"/>
        <v>0</v>
      </c>
      <c r="AF7173" s="33">
        <f t="shared" si="1474"/>
        <v>3</v>
      </c>
      <c r="AG7173" s="33">
        <f t="shared" si="1474"/>
        <v>2</v>
      </c>
      <c r="AH7173" s="33">
        <f t="shared" si="1474"/>
        <v>3</v>
      </c>
      <c r="AI7173" s="33">
        <f t="shared" si="1474"/>
        <v>0</v>
      </c>
      <c r="AJ7173" s="33">
        <f t="shared" si="1474"/>
        <v>1</v>
      </c>
      <c r="AK7173" s="33">
        <f t="shared" si="1474"/>
        <v>2</v>
      </c>
      <c r="AL7173" s="33">
        <f t="shared" si="1474"/>
        <v>2</v>
      </c>
      <c r="AM7173" s="33">
        <f t="shared" si="1474"/>
        <v>0</v>
      </c>
      <c r="AN7173" s="33">
        <f t="shared" si="1474"/>
        <v>0</v>
      </c>
      <c r="AO7173" s="33">
        <f t="shared" si="1474"/>
        <v>2</v>
      </c>
      <c r="AP7173" s="33">
        <f t="shared" si="1474"/>
        <v>0</v>
      </c>
      <c r="AQ7173" s="33">
        <f t="shared" si="1474"/>
        <v>0</v>
      </c>
      <c r="AR7173" s="33">
        <f t="shared" si="1474"/>
        <v>0</v>
      </c>
      <c r="AS7173" s="33">
        <f t="shared" si="1474"/>
        <v>0</v>
      </c>
      <c r="AT7173" s="33">
        <f t="shared" si="1474"/>
        <v>0</v>
      </c>
      <c r="AU7173" s="33">
        <f t="shared" si="1474"/>
        <v>0</v>
      </c>
      <c r="AV7173" s="33">
        <f t="shared" si="1474"/>
        <v>0</v>
      </c>
      <c r="AW7173" s="33">
        <f t="shared" si="1474"/>
        <v>0</v>
      </c>
      <c r="AX7173" s="33">
        <f t="shared" si="1474"/>
        <v>0</v>
      </c>
      <c r="AY7173" s="33">
        <f t="shared" si="1474"/>
        <v>0</v>
      </c>
      <c r="AZ7173" s="10"/>
      <c r="BA7173" s="10"/>
    </row>
    <row r="7174" spans="1:53" ht="15" customHeight="1" x14ac:dyDescent="0.2">
      <c r="A7174" s="44"/>
      <c r="B7174" s="44"/>
      <c r="C7174" s="44"/>
      <c r="D7174" s="44"/>
      <c r="E7174" s="44"/>
      <c r="F7174" s="44"/>
      <c r="G7174" s="44"/>
      <c r="H7174" s="44"/>
      <c r="I7174" s="44"/>
      <c r="J7174" s="44"/>
      <c r="K7174" s="44"/>
      <c r="L7174" s="44"/>
      <c r="M7174" s="44"/>
      <c r="N7174" s="44"/>
      <c r="O7174" s="44"/>
      <c r="P7174" s="44"/>
      <c r="Q7174" s="44"/>
      <c r="R7174" s="44"/>
      <c r="S7174" s="44"/>
      <c r="T7174" s="44"/>
      <c r="U7174" s="44"/>
      <c r="V7174" s="44"/>
      <c r="W7174" s="44"/>
      <c r="X7174" s="44"/>
    </row>
    <row r="7175" spans="1:53" ht="15" customHeight="1" x14ac:dyDescent="0.2">
      <c r="A7175" s="44"/>
      <c r="B7175" s="44"/>
      <c r="C7175" s="44"/>
      <c r="D7175" s="44"/>
      <c r="E7175" s="44"/>
      <c r="F7175" s="44"/>
      <c r="G7175" s="44"/>
      <c r="H7175" s="44"/>
      <c r="I7175" s="44"/>
      <c r="J7175" s="44"/>
      <c r="K7175" s="44"/>
      <c r="L7175" s="44"/>
      <c r="M7175" s="44"/>
      <c r="N7175" s="44"/>
      <c r="O7175" s="44"/>
      <c r="P7175" s="44"/>
      <c r="Q7175" s="44"/>
      <c r="R7175" s="44"/>
      <c r="S7175" s="44"/>
      <c r="T7175" s="44"/>
      <c r="U7175" s="44"/>
      <c r="V7175" s="44"/>
      <c r="W7175" s="44"/>
      <c r="X7175" s="44"/>
    </row>
    <row r="7176" spans="1:53" ht="15" customHeight="1" x14ac:dyDescent="0.2">
      <c r="A7176" s="44"/>
      <c r="B7176" s="44"/>
      <c r="C7176" s="44"/>
      <c r="D7176" s="44"/>
      <c r="E7176" s="44"/>
      <c r="F7176" s="44"/>
      <c r="G7176" s="44"/>
      <c r="H7176" s="44"/>
      <c r="I7176" s="44"/>
      <c r="J7176" s="44"/>
      <c r="K7176" s="44"/>
      <c r="L7176" s="44"/>
      <c r="M7176" s="44"/>
      <c r="N7176" s="44"/>
      <c r="O7176" s="44"/>
      <c r="P7176" s="44"/>
      <c r="Q7176" s="44"/>
      <c r="R7176" s="44"/>
      <c r="S7176" s="44"/>
      <c r="T7176" s="44"/>
      <c r="U7176" s="44"/>
      <c r="V7176" s="44"/>
      <c r="W7176" s="44"/>
      <c r="X7176" s="44"/>
    </row>
    <row r="7177" spans="1:53" ht="15" customHeight="1" x14ac:dyDescent="0.2">
      <c r="A7177" s="45"/>
      <c r="B7177" s="45"/>
      <c r="C7177" s="45"/>
      <c r="D7177" s="45"/>
      <c r="E7177" s="45"/>
      <c r="F7177" s="45"/>
      <c r="G7177" s="45"/>
      <c r="H7177" s="45"/>
      <c r="I7177" s="44"/>
      <c r="J7177" s="44"/>
      <c r="K7177" s="44"/>
      <c r="L7177" s="44"/>
      <c r="M7177" s="44"/>
      <c r="N7177" s="44"/>
      <c r="O7177" s="44"/>
      <c r="P7177" s="44"/>
      <c r="Q7177" s="44"/>
      <c r="R7177" s="44"/>
      <c r="S7177" s="44"/>
      <c r="T7177" s="44"/>
      <c r="U7177" s="44"/>
      <c r="V7177" s="44"/>
      <c r="W7177" s="44"/>
      <c r="X7177" s="44"/>
    </row>
    <row r="7178" spans="1:53" ht="15" customHeight="1" x14ac:dyDescent="0.2">
      <c r="A7178" s="45"/>
      <c r="B7178" s="45"/>
      <c r="C7178" s="45"/>
      <c r="D7178" s="45"/>
      <c r="E7178" s="45"/>
      <c r="F7178" s="45"/>
      <c r="G7178" s="45"/>
      <c r="H7178" s="45"/>
      <c r="I7178" s="44"/>
      <c r="J7178" s="44"/>
      <c r="K7178" s="44"/>
      <c r="L7178" s="46"/>
      <c r="M7178" s="46"/>
      <c r="N7178" s="46"/>
      <c r="O7178" s="46"/>
      <c r="P7178" s="46"/>
      <c r="Q7178" s="46"/>
      <c r="R7178" s="46"/>
      <c r="S7178" s="46"/>
      <c r="T7178" s="46"/>
      <c r="U7178" s="46"/>
      <c r="V7178" s="46"/>
      <c r="W7178" s="46"/>
      <c r="X7178" s="46"/>
      <c r="Y7178" s="46"/>
      <c r="Z7178" s="46"/>
      <c r="AA7178" s="46"/>
    </row>
    <row r="7179" spans="1:53" ht="15" customHeight="1" x14ac:dyDescent="0.6">
      <c r="A7179" s="45"/>
      <c r="B7179" s="47" t="s">
        <v>88</v>
      </c>
      <c r="C7179" s="48"/>
      <c r="D7179" s="48"/>
      <c r="E7179" s="48"/>
      <c r="F7179" s="48"/>
      <c r="G7179" s="48"/>
      <c r="H7179" s="45"/>
      <c r="I7179" s="44"/>
      <c r="J7179" s="44"/>
      <c r="K7179" s="44"/>
      <c r="L7179" s="46"/>
      <c r="M7179" s="46"/>
      <c r="N7179" s="46"/>
      <c r="O7179" s="46"/>
      <c r="P7179" s="46"/>
      <c r="Q7179" s="46"/>
      <c r="R7179" s="46"/>
      <c r="S7179" s="46"/>
      <c r="T7179" s="46"/>
      <c r="U7179" s="46"/>
      <c r="V7179" s="46"/>
      <c r="W7179" s="46"/>
      <c r="X7179" s="46"/>
      <c r="Y7179" s="46"/>
      <c r="Z7179" s="46"/>
      <c r="AA7179" s="46"/>
    </row>
    <row r="7180" spans="1:53" ht="15" customHeight="1" x14ac:dyDescent="0.2">
      <c r="A7180" s="45"/>
      <c r="B7180" s="49" t="s">
        <v>89</v>
      </c>
      <c r="C7180" s="33" t="s">
        <v>90</v>
      </c>
      <c r="D7180" s="33" t="s">
        <v>91</v>
      </c>
      <c r="E7180" s="33" t="s">
        <v>92</v>
      </c>
      <c r="F7180" s="50"/>
      <c r="G7180" s="50" t="s">
        <v>93</v>
      </c>
      <c r="H7180" s="45"/>
      <c r="I7180" s="44"/>
      <c r="J7180" s="44"/>
      <c r="K7180" s="44"/>
      <c r="L7180" s="46"/>
      <c r="M7180" s="46"/>
      <c r="N7180" s="46"/>
      <c r="O7180" s="46"/>
      <c r="P7180" s="46"/>
      <c r="Q7180" s="46"/>
      <c r="R7180" s="46"/>
      <c r="S7180" s="46"/>
      <c r="T7180" s="46"/>
      <c r="U7180" s="46"/>
      <c r="V7180" s="46"/>
      <c r="W7180" s="46"/>
      <c r="Y7180" s="51" t="s">
        <v>94</v>
      </c>
      <c r="Z7180" s="52"/>
      <c r="AA7180" s="52"/>
    </row>
    <row r="7181" spans="1:53" ht="15" customHeight="1" x14ac:dyDescent="0.2">
      <c r="A7181" s="45"/>
      <c r="B7181" s="53" t="s">
        <v>3</v>
      </c>
      <c r="C7181" s="15">
        <f>D7173</f>
        <v>32</v>
      </c>
      <c r="D7181" s="54">
        <f>S7184*C7181</f>
        <v>24012.799999999999</v>
      </c>
      <c r="E7181" s="34">
        <f>T7183*C7181</f>
        <v>17152</v>
      </c>
      <c r="F7181" s="45"/>
      <c r="G7181" s="45"/>
      <c r="H7181" s="45"/>
      <c r="I7181" s="44"/>
      <c r="J7181" s="44"/>
      <c r="K7181" s="44"/>
      <c r="L7181" s="46"/>
      <c r="M7181" s="51" t="s">
        <v>95</v>
      </c>
      <c r="N7181" s="52"/>
      <c r="O7181" s="52"/>
      <c r="P7181" s="52"/>
      <c r="Q7181" s="52"/>
      <c r="R7181" s="51" t="s">
        <v>96</v>
      </c>
      <c r="S7181" s="52"/>
      <c r="T7181" s="46"/>
      <c r="U7181" s="51" t="s">
        <v>97</v>
      </c>
      <c r="V7181" s="52"/>
      <c r="W7181" s="46"/>
      <c r="Y7181" s="6" t="s">
        <v>98</v>
      </c>
      <c r="Z7181" s="55"/>
      <c r="AA7181" s="56"/>
    </row>
    <row r="7182" spans="1:53" ht="15" customHeight="1" x14ac:dyDescent="0.2">
      <c r="A7182" s="45"/>
      <c r="B7182" s="53" t="s">
        <v>99</v>
      </c>
      <c r="C7182" s="15">
        <f>E7173</f>
        <v>36</v>
      </c>
      <c r="D7182" s="54">
        <f>S7183*C7182</f>
        <v>27014.399999999998</v>
      </c>
      <c r="E7182" s="34">
        <f>T7184*C7182</f>
        <v>19296</v>
      </c>
      <c r="F7182" s="45"/>
      <c r="G7182" s="45"/>
      <c r="H7182" s="45"/>
      <c r="I7182" s="44"/>
      <c r="J7182" s="44"/>
      <c r="K7182" s="44"/>
      <c r="L7182" s="46"/>
      <c r="M7182" s="6" t="s">
        <v>100</v>
      </c>
      <c r="N7182" s="52"/>
      <c r="O7182" s="52"/>
      <c r="P7182" s="52"/>
      <c r="Q7182" s="52"/>
      <c r="R7182" s="6"/>
      <c r="S7182" s="55" t="s">
        <v>101</v>
      </c>
      <c r="T7182" s="295"/>
      <c r="U7182" s="57" t="s">
        <v>102</v>
      </c>
      <c r="V7182" s="58">
        <f t="shared" ref="V7182:V7193" si="1475">W7182*1.303</f>
        <v>9772.5</v>
      </c>
      <c r="W7182" s="59">
        <v>7500</v>
      </c>
      <c r="Y7182" s="60" t="s">
        <v>31</v>
      </c>
      <c r="Z7182" s="55">
        <f>AA7182*1.318</f>
        <v>6853.6</v>
      </c>
      <c r="AA7182" s="56">
        <v>5200</v>
      </c>
    </row>
    <row r="7183" spans="1:53" ht="15" customHeight="1" x14ac:dyDescent="0.2">
      <c r="A7183" s="45"/>
      <c r="B7183" s="53" t="s">
        <v>103</v>
      </c>
      <c r="C7183" s="15">
        <f>F7173</f>
        <v>7</v>
      </c>
      <c r="D7183" s="54">
        <f>S7186*C7183</f>
        <v>7423.5</v>
      </c>
      <c r="E7183" s="34">
        <f>T7185*C7183</f>
        <v>4949</v>
      </c>
      <c r="F7183" s="45"/>
      <c r="G7183" s="45"/>
      <c r="H7183" s="61"/>
      <c r="I7183" s="44"/>
      <c r="J7183" s="44"/>
      <c r="K7183" s="44"/>
      <c r="L7183" s="46"/>
      <c r="M7183" s="6"/>
      <c r="N7183" s="52"/>
      <c r="O7183" s="52"/>
      <c r="P7183" s="52"/>
      <c r="Q7183" s="52"/>
      <c r="R7183" s="6" t="s">
        <v>104</v>
      </c>
      <c r="S7183" s="55">
        <f>T7183*1.4</f>
        <v>750.4</v>
      </c>
      <c r="T7183" s="295">
        <v>536</v>
      </c>
      <c r="U7183" s="57" t="s">
        <v>105</v>
      </c>
      <c r="V7183" s="58">
        <f t="shared" si="1475"/>
        <v>9772.5</v>
      </c>
      <c r="W7183" s="62">
        <v>7500</v>
      </c>
      <c r="Y7183" s="6" t="s">
        <v>33</v>
      </c>
      <c r="Z7183" s="55">
        <f t="shared" ref="Z7183:Z7184" si="1476">AA7183*1.318</f>
        <v>6853.6</v>
      </c>
      <c r="AA7183" s="56">
        <v>5200</v>
      </c>
    </row>
    <row r="7184" spans="1:53" ht="15" customHeight="1" x14ac:dyDescent="0.2">
      <c r="A7184" s="45"/>
      <c r="B7184" s="53" t="s">
        <v>106</v>
      </c>
      <c r="C7184" s="15">
        <f>G7173</f>
        <v>6</v>
      </c>
      <c r="D7184" s="54">
        <f>S7186*C7184</f>
        <v>6363</v>
      </c>
      <c r="E7184" s="34">
        <f>T7186*C7184</f>
        <v>4242</v>
      </c>
      <c r="F7184" s="45"/>
      <c r="G7184" s="45"/>
      <c r="H7184" s="45"/>
      <c r="I7184" s="44"/>
      <c r="J7184" s="44"/>
      <c r="K7184" s="44"/>
      <c r="L7184" s="46"/>
      <c r="M7184" s="6" t="s">
        <v>107</v>
      </c>
      <c r="N7184" s="52"/>
      <c r="O7184" s="52"/>
      <c r="P7184" s="52"/>
      <c r="Q7184" s="52"/>
      <c r="R7184" s="6" t="s">
        <v>108</v>
      </c>
      <c r="S7184" s="55">
        <f>T7184*1.4</f>
        <v>750.4</v>
      </c>
      <c r="T7184" s="295">
        <v>536</v>
      </c>
      <c r="U7184" s="6" t="s">
        <v>109</v>
      </c>
      <c r="V7184" s="58">
        <f t="shared" si="1475"/>
        <v>4560.5</v>
      </c>
      <c r="W7184" s="59">
        <v>3500</v>
      </c>
      <c r="Y7184" s="6" t="s">
        <v>32</v>
      </c>
      <c r="Z7184" s="55">
        <f t="shared" si="1476"/>
        <v>6853.6</v>
      </c>
      <c r="AA7184" s="56">
        <v>5200</v>
      </c>
    </row>
    <row r="7185" spans="1:27" ht="15" customHeight="1" x14ac:dyDescent="0.2">
      <c r="A7185" s="45"/>
      <c r="B7185" s="53" t="s">
        <v>7</v>
      </c>
      <c r="C7185" s="15">
        <f>H7173</f>
        <v>4</v>
      </c>
      <c r="D7185" s="54">
        <f>S7188*C7185</f>
        <v>5608.8</v>
      </c>
      <c r="E7185" s="34">
        <f>T7188*C7185</f>
        <v>3936</v>
      </c>
      <c r="F7185" s="45"/>
      <c r="G7185" s="45"/>
      <c r="H7185" s="45"/>
      <c r="I7185" s="44"/>
      <c r="J7185" s="44"/>
      <c r="K7185" s="44"/>
      <c r="L7185" s="46"/>
      <c r="M7185" s="6" t="s">
        <v>110</v>
      </c>
      <c r="N7185" s="55">
        <f>P7185*1.42</f>
        <v>1917</v>
      </c>
      <c r="O7185" s="52"/>
      <c r="P7185" s="63">
        <v>1350</v>
      </c>
      <c r="Q7185" s="52"/>
      <c r="R7185" s="6" t="s">
        <v>111</v>
      </c>
      <c r="S7185" s="55">
        <f>T7185*1.5</f>
        <v>1060.5</v>
      </c>
      <c r="T7185" s="295">
        <v>707</v>
      </c>
      <c r="U7185" s="57" t="s">
        <v>112</v>
      </c>
      <c r="V7185" s="58">
        <f t="shared" si="1475"/>
        <v>2410.5499999999997</v>
      </c>
      <c r="W7185" s="62">
        <v>1850</v>
      </c>
      <c r="Y7185" s="6" t="s">
        <v>42</v>
      </c>
      <c r="Z7185" s="55">
        <f t="shared" ref="Z7185:Z7190" si="1477">AA7185*1.32</f>
        <v>7260</v>
      </c>
      <c r="AA7185" s="56">
        <v>5500</v>
      </c>
    </row>
    <row r="7186" spans="1:27" ht="15" customHeight="1" x14ac:dyDescent="0.2">
      <c r="A7186" s="45"/>
      <c r="B7186" s="53" t="s">
        <v>8</v>
      </c>
      <c r="C7186" s="15">
        <f>I7173</f>
        <v>0</v>
      </c>
      <c r="D7186" s="54">
        <f>S7187*C7186</f>
        <v>0</v>
      </c>
      <c r="E7186" s="34">
        <f>T7187*C7186</f>
        <v>0</v>
      </c>
      <c r="F7186" s="45"/>
      <c r="G7186" s="45"/>
      <c r="H7186" s="45"/>
      <c r="I7186" s="44"/>
      <c r="J7186" s="44"/>
      <c r="K7186" s="44"/>
      <c r="L7186" s="46"/>
      <c r="M7186" s="6" t="s">
        <v>27</v>
      </c>
      <c r="N7186" s="55">
        <f>P7186*1.48</f>
        <v>1850</v>
      </c>
      <c r="O7186" s="52"/>
      <c r="P7186" s="64">
        <v>1250</v>
      </c>
      <c r="Q7186" s="65"/>
      <c r="R7186" s="6" t="s">
        <v>113</v>
      </c>
      <c r="S7186" s="55">
        <f>T7186*1.5</f>
        <v>1060.5</v>
      </c>
      <c r="T7186" s="295">
        <v>707</v>
      </c>
      <c r="U7186" s="57" t="s">
        <v>114</v>
      </c>
      <c r="V7186" s="58">
        <f t="shared" si="1475"/>
        <v>1209.184</v>
      </c>
      <c r="W7186" s="59">
        <v>928</v>
      </c>
      <c r="Y7186" s="6" t="s">
        <v>115</v>
      </c>
      <c r="Z7186" s="55">
        <f t="shared" si="1477"/>
        <v>7260</v>
      </c>
      <c r="AA7186" s="56">
        <v>5500</v>
      </c>
    </row>
    <row r="7187" spans="1:27" ht="15" customHeight="1" x14ac:dyDescent="0.2">
      <c r="A7187" s="45"/>
      <c r="B7187" s="53" t="s">
        <v>116</v>
      </c>
      <c r="C7187" s="15">
        <f>J7173</f>
        <v>0</v>
      </c>
      <c r="D7187" s="54">
        <f t="shared" ref="D7187:D7188" si="1478">S7192*C7187</f>
        <v>0</v>
      </c>
      <c r="E7187" s="34">
        <f t="shared" ref="E7187" si="1479">D7250*C7187</f>
        <v>0</v>
      </c>
      <c r="F7187" s="45"/>
      <c r="G7187" s="45"/>
      <c r="H7187" s="45"/>
      <c r="I7187" s="44"/>
      <c r="J7187" s="44"/>
      <c r="K7187" s="44"/>
      <c r="L7187" s="46"/>
      <c r="M7187" s="6" t="s">
        <v>28</v>
      </c>
      <c r="N7187" s="55">
        <f t="shared" ref="N7187:N7191" si="1480">P7187*1.4</f>
        <v>1330</v>
      </c>
      <c r="O7187" s="52"/>
      <c r="P7187" s="64">
        <v>950</v>
      </c>
      <c r="Q7187" s="65"/>
      <c r="R7187" s="6" t="s">
        <v>117</v>
      </c>
      <c r="S7187" s="55">
        <f>T7187*1.3</f>
        <v>1921.4</v>
      </c>
      <c r="T7187" s="296">
        <v>1478</v>
      </c>
      <c r="U7187" s="66" t="s">
        <v>118</v>
      </c>
      <c r="V7187" s="58">
        <f t="shared" si="1475"/>
        <v>1395.5129999999999</v>
      </c>
      <c r="W7187" s="62">
        <v>1071</v>
      </c>
      <c r="Y7187" s="6" t="s">
        <v>119</v>
      </c>
      <c r="Z7187" s="55">
        <f>AA7187*1.318</f>
        <v>6853.6</v>
      </c>
      <c r="AA7187" s="56">
        <v>5200</v>
      </c>
    </row>
    <row r="7188" spans="1:27" ht="15" customHeight="1" x14ac:dyDescent="0.2">
      <c r="A7188" s="45"/>
      <c r="B7188" s="53" t="s">
        <v>10</v>
      </c>
      <c r="C7188" s="15">
        <f>K7173</f>
        <v>4</v>
      </c>
      <c r="D7188" s="54">
        <f t="shared" si="1478"/>
        <v>15811.199999999999</v>
      </c>
      <c r="E7188" s="34">
        <f>T7193*C7188</f>
        <v>10980</v>
      </c>
      <c r="F7188" s="45"/>
      <c r="G7188" s="45"/>
      <c r="H7188" s="45"/>
      <c r="I7188" s="44"/>
      <c r="J7188" s="44"/>
      <c r="K7188" s="44"/>
      <c r="L7188" s="46"/>
      <c r="M7188" s="6" t="s">
        <v>120</v>
      </c>
      <c r="N7188" s="55">
        <f t="shared" si="1480"/>
        <v>1889.9999999999998</v>
      </c>
      <c r="O7188" s="52"/>
      <c r="P7188" s="67">
        <v>1350</v>
      </c>
      <c r="Q7188" s="65"/>
      <c r="R7188" s="6" t="s">
        <v>121</v>
      </c>
      <c r="S7188" s="55">
        <f>T7188*1.425</f>
        <v>1402.2</v>
      </c>
      <c r="T7188" s="295">
        <v>984</v>
      </c>
      <c r="U7188" s="6" t="s">
        <v>122</v>
      </c>
      <c r="V7188" s="58">
        <f t="shared" si="1475"/>
        <v>8404.35</v>
      </c>
      <c r="W7188" s="59">
        <v>6450</v>
      </c>
      <c r="Y7188" s="6" t="s">
        <v>123</v>
      </c>
      <c r="Z7188" s="55">
        <f t="shared" si="1477"/>
        <v>10560</v>
      </c>
      <c r="AA7188" s="56">
        <v>8000</v>
      </c>
    </row>
    <row r="7189" spans="1:27" ht="15" customHeight="1" thickBot="1" x14ac:dyDescent="0.25">
      <c r="A7189" s="45"/>
      <c r="B7189" s="53" t="s">
        <v>124</v>
      </c>
      <c r="C7189" s="15">
        <f>L7173</f>
        <v>4</v>
      </c>
      <c r="D7189" s="54">
        <f>S7189*C7189</f>
        <v>4829.68</v>
      </c>
      <c r="E7189" s="34">
        <f>T7189*C7189</f>
        <v>3308</v>
      </c>
      <c r="F7189" s="68" t="s">
        <v>92</v>
      </c>
      <c r="G7189" s="69"/>
      <c r="H7189" s="45"/>
      <c r="I7189" s="44"/>
      <c r="J7189" s="44"/>
      <c r="K7189" s="44"/>
      <c r="L7189" s="46"/>
      <c r="M7189" s="6" t="s">
        <v>125</v>
      </c>
      <c r="N7189" s="55">
        <f t="shared" si="1480"/>
        <v>1889.9999999999998</v>
      </c>
      <c r="O7189" s="52"/>
      <c r="P7189" s="67">
        <v>1350</v>
      </c>
      <c r="Q7189" s="65"/>
      <c r="R7189" s="6" t="s">
        <v>126</v>
      </c>
      <c r="S7189" s="55">
        <f>T7189*1.46</f>
        <v>1207.42</v>
      </c>
      <c r="T7189" s="295">
        <v>827</v>
      </c>
      <c r="U7189" s="6" t="s">
        <v>127</v>
      </c>
      <c r="V7189" s="58">
        <f t="shared" si="1475"/>
        <v>0</v>
      </c>
      <c r="W7189" s="70"/>
      <c r="Y7189" s="6" t="s">
        <v>128</v>
      </c>
      <c r="Z7189" s="55">
        <f t="shared" si="1477"/>
        <v>10560</v>
      </c>
      <c r="AA7189" s="56">
        <v>8000</v>
      </c>
    </row>
    <row r="7190" spans="1:27" ht="15" customHeight="1" thickTop="1" x14ac:dyDescent="0.2">
      <c r="A7190" s="45"/>
      <c r="B7190" s="53" t="s">
        <v>129</v>
      </c>
      <c r="C7190" s="15">
        <f>M7173</f>
        <v>0</v>
      </c>
      <c r="D7190" s="54">
        <f t="shared" ref="D7190:D7191" si="1481">S7194*C7190</f>
        <v>0</v>
      </c>
      <c r="E7190" s="34">
        <f t="shared" ref="E7190:E7191" si="1482">D7252*C7190</f>
        <v>0</v>
      </c>
      <c r="F7190" s="68" t="s">
        <v>130</v>
      </c>
      <c r="G7190" s="71">
        <f>D7234*0.33</f>
        <v>87485.1054</v>
      </c>
      <c r="H7190" s="45"/>
      <c r="I7190" s="44"/>
      <c r="J7190" s="44"/>
      <c r="K7190" s="44"/>
      <c r="L7190" s="46"/>
      <c r="M7190" s="6" t="s">
        <v>131</v>
      </c>
      <c r="N7190" s="55">
        <f t="shared" si="1480"/>
        <v>700</v>
      </c>
      <c r="O7190" s="52"/>
      <c r="P7190" s="67">
        <v>500</v>
      </c>
      <c r="Q7190" s="65"/>
      <c r="R7190" s="6"/>
      <c r="S7190" s="55"/>
      <c r="T7190" s="297"/>
      <c r="U7190" s="57" t="s">
        <v>132</v>
      </c>
      <c r="V7190" s="58">
        <f t="shared" si="1475"/>
        <v>9218.7250000000004</v>
      </c>
      <c r="W7190" s="70">
        <v>7075</v>
      </c>
      <c r="Y7190" s="6" t="s">
        <v>133</v>
      </c>
      <c r="Z7190" s="55">
        <f t="shared" si="1477"/>
        <v>7260</v>
      </c>
      <c r="AA7190" s="56">
        <v>5500</v>
      </c>
    </row>
    <row r="7191" spans="1:27" ht="15" customHeight="1" x14ac:dyDescent="0.2">
      <c r="A7191" s="45"/>
      <c r="B7191" s="53" t="s">
        <v>134</v>
      </c>
      <c r="C7191" s="15">
        <f>N7173</f>
        <v>0</v>
      </c>
      <c r="D7191" s="54">
        <f t="shared" si="1481"/>
        <v>0</v>
      </c>
      <c r="E7191" s="34">
        <f t="shared" si="1482"/>
        <v>0</v>
      </c>
      <c r="F7191" s="68" t="s">
        <v>135</v>
      </c>
      <c r="G7191" s="72">
        <f>D7234-F7234</f>
        <v>265106.38</v>
      </c>
      <c r="H7191" s="45"/>
      <c r="I7191" s="44"/>
      <c r="J7191" s="44"/>
      <c r="K7191" s="44"/>
      <c r="L7191" s="46"/>
      <c r="M7191" s="6" t="s">
        <v>136</v>
      </c>
      <c r="N7191" s="55">
        <f t="shared" si="1480"/>
        <v>1400</v>
      </c>
      <c r="O7191" s="52"/>
      <c r="P7191" s="67">
        <v>1000</v>
      </c>
      <c r="Q7191" s="65"/>
      <c r="R7191" s="6"/>
      <c r="S7191" s="55"/>
      <c r="T7191" s="297"/>
      <c r="U7191" s="57" t="s">
        <v>137</v>
      </c>
      <c r="V7191" s="58">
        <f t="shared" si="1475"/>
        <v>7166.5</v>
      </c>
      <c r="W7191" s="73">
        <v>5500</v>
      </c>
      <c r="Y7191" s="6" t="s">
        <v>39</v>
      </c>
      <c r="Z7191" s="55">
        <f>AA7191*1.321</f>
        <v>8454.4</v>
      </c>
      <c r="AA7191" s="56">
        <v>6400</v>
      </c>
    </row>
    <row r="7192" spans="1:27" ht="15" customHeight="1" x14ac:dyDescent="0.35">
      <c r="A7192" s="45"/>
      <c r="B7192" s="53" t="s">
        <v>138</v>
      </c>
      <c r="C7192" s="15">
        <f>P7173</f>
        <v>0</v>
      </c>
      <c r="D7192" s="54">
        <f>S7197*C7192</f>
        <v>0</v>
      </c>
      <c r="E7192" s="34">
        <f>D7255*C7192</f>
        <v>0</v>
      </c>
      <c r="F7192" s="68" t="s">
        <v>139</v>
      </c>
      <c r="G7192" s="74">
        <f>D7234-E7234</f>
        <v>82193.38</v>
      </c>
      <c r="H7192" s="45"/>
      <c r="I7192" s="44"/>
      <c r="J7192" s="44"/>
      <c r="K7192" s="44"/>
      <c r="L7192" s="46"/>
      <c r="M7192" s="6" t="s">
        <v>140</v>
      </c>
      <c r="N7192" s="55"/>
      <c r="O7192" s="52"/>
      <c r="P7192" s="67"/>
      <c r="Q7192" s="65"/>
      <c r="R7192" s="6" t="s">
        <v>141</v>
      </c>
      <c r="S7192" s="55">
        <v>1850.8</v>
      </c>
      <c r="T7192" s="295">
        <v>1322</v>
      </c>
      <c r="U7192" s="57" t="s">
        <v>142</v>
      </c>
      <c r="V7192" s="58">
        <f t="shared" si="1475"/>
        <v>9218.7250000000004</v>
      </c>
      <c r="W7192" s="73">
        <v>7075</v>
      </c>
      <c r="Y7192" s="6" t="s">
        <v>143</v>
      </c>
      <c r="Z7192" s="55">
        <f>AA7192*1.32</f>
        <v>3564</v>
      </c>
      <c r="AA7192" s="56">
        <v>2700</v>
      </c>
    </row>
    <row r="7193" spans="1:27" ht="15" customHeight="1" x14ac:dyDescent="0.2">
      <c r="A7193" s="45"/>
      <c r="B7193" s="53" t="s">
        <v>14</v>
      </c>
      <c r="C7193" s="15">
        <f>O7173</f>
        <v>0</v>
      </c>
      <c r="D7193" s="54">
        <f>S7196*C7193</f>
        <v>0</v>
      </c>
      <c r="E7193" s="34">
        <f>D7254*C7193</f>
        <v>0</v>
      </c>
      <c r="F7193" s="61"/>
      <c r="G7193" s="61"/>
      <c r="H7193" s="45"/>
      <c r="I7193" s="44"/>
      <c r="J7193" s="44"/>
      <c r="K7193" s="44"/>
      <c r="L7193" s="46"/>
      <c r="M7193" s="6"/>
      <c r="N7193" s="55"/>
      <c r="O7193" s="52"/>
      <c r="P7193" s="67"/>
      <c r="Q7193" s="65"/>
      <c r="R7193" s="6" t="s">
        <v>144</v>
      </c>
      <c r="S7193" s="55">
        <f>T7193*1.44</f>
        <v>3952.7999999999997</v>
      </c>
      <c r="T7193" s="295">
        <v>2745</v>
      </c>
      <c r="U7193" s="57" t="s">
        <v>145</v>
      </c>
      <c r="V7193" s="58">
        <f t="shared" si="1475"/>
        <v>9218.7250000000004</v>
      </c>
      <c r="W7193" s="73">
        <v>7075</v>
      </c>
      <c r="AA7193" s="46"/>
    </row>
    <row r="7194" spans="1:27" ht="15" customHeight="1" x14ac:dyDescent="0.2">
      <c r="A7194" s="45"/>
      <c r="B7194" s="53" t="s">
        <v>16</v>
      </c>
      <c r="C7194" s="15">
        <f>Q7173</f>
        <v>0</v>
      </c>
      <c r="D7194" s="54">
        <f>S7199*C7194</f>
        <v>0</v>
      </c>
      <c r="E7194" s="34"/>
      <c r="F7194" s="61"/>
      <c r="G7194" s="61"/>
      <c r="H7194" s="45"/>
      <c r="I7194" s="44"/>
      <c r="J7194" s="44"/>
      <c r="K7194" s="44"/>
      <c r="L7194" s="46"/>
      <c r="M7194" s="6" t="s">
        <v>146</v>
      </c>
      <c r="N7194" s="55">
        <f>P7194*1.46</f>
        <v>7592</v>
      </c>
      <c r="O7194" s="52"/>
      <c r="P7194" s="67">
        <v>5200</v>
      </c>
      <c r="Q7194" s="65"/>
      <c r="R7194" s="6" t="s">
        <v>147</v>
      </c>
      <c r="S7194" s="55">
        <v>6101.2</v>
      </c>
      <c r="T7194" s="295">
        <v>4380</v>
      </c>
      <c r="U7194" s="46"/>
      <c r="V7194" s="46"/>
      <c r="W7194" s="46"/>
      <c r="X7194" s="46"/>
      <c r="Y7194" s="46"/>
      <c r="Z7194" s="46"/>
    </row>
    <row r="7195" spans="1:27" ht="15" customHeight="1" x14ac:dyDescent="0.2">
      <c r="A7195" s="45"/>
      <c r="B7195" s="320" t="s">
        <v>148</v>
      </c>
      <c r="C7195" s="33"/>
      <c r="D7195" s="75">
        <f t="shared" ref="D7195:E7195" si="1483">SUM(D7181:D7194)</f>
        <v>91063.38</v>
      </c>
      <c r="E7195" s="75">
        <f t="shared" si="1483"/>
        <v>63863</v>
      </c>
      <c r="F7195" s="75"/>
      <c r="G7195" s="33"/>
      <c r="H7195" s="45"/>
      <c r="I7195" s="44"/>
      <c r="J7195" s="44"/>
      <c r="K7195" s="44"/>
      <c r="L7195" s="46"/>
      <c r="M7195" s="6" t="s">
        <v>149</v>
      </c>
      <c r="N7195" s="55">
        <f t="shared" ref="N7195" si="1484">P7195*1.4</f>
        <v>3360</v>
      </c>
      <c r="O7195" s="52"/>
      <c r="P7195" s="67">
        <v>2400</v>
      </c>
      <c r="Q7195" s="65"/>
      <c r="R7195" s="6" t="s">
        <v>150</v>
      </c>
      <c r="S7195" s="55">
        <f>T7195*1.444</f>
        <v>7797.5999999999995</v>
      </c>
      <c r="T7195" s="295">
        <v>5400</v>
      </c>
      <c r="U7195" s="46"/>
      <c r="V7195" s="46"/>
      <c r="W7195" s="46"/>
      <c r="X7195" s="46"/>
      <c r="Y7195" s="46"/>
      <c r="Z7195" s="46"/>
      <c r="AA7195" s="46"/>
    </row>
    <row r="7196" spans="1:27" ht="15" customHeight="1" x14ac:dyDescent="0.2">
      <c r="A7196" s="45"/>
      <c r="B7196" s="317" t="s">
        <v>24</v>
      </c>
      <c r="C7196" s="319">
        <f>Y7173</f>
        <v>0</v>
      </c>
      <c r="D7196" s="54">
        <f t="shared" ref="D7196:D7198" si="1485">V7185*C7196</f>
        <v>0</v>
      </c>
      <c r="E7196" s="34">
        <f t="shared" ref="E7196:E7198" si="1486">W7185*C7196</f>
        <v>0</v>
      </c>
      <c r="F7196" s="45"/>
      <c r="G7196" s="45"/>
      <c r="H7196" s="45"/>
      <c r="I7196" s="44"/>
      <c r="J7196" s="44"/>
      <c r="K7196" s="44"/>
      <c r="L7196" s="46"/>
      <c r="M7196" s="6" t="s">
        <v>151</v>
      </c>
      <c r="N7196" s="55">
        <f>P7196*1.46</f>
        <v>7592</v>
      </c>
      <c r="O7196" s="52"/>
      <c r="P7196" s="67">
        <v>5200</v>
      </c>
      <c r="Q7196" s="65"/>
      <c r="R7196" s="6" t="s">
        <v>152</v>
      </c>
      <c r="S7196" s="55">
        <f>T7196*1.444</f>
        <v>7799.0439999999999</v>
      </c>
      <c r="T7196" s="295">
        <v>5401</v>
      </c>
      <c r="U7196" s="46"/>
      <c r="V7196" s="46"/>
      <c r="W7196" s="46"/>
      <c r="X7196" s="46"/>
      <c r="Y7196" s="46"/>
      <c r="Z7196" s="46"/>
      <c r="AA7196" s="46"/>
    </row>
    <row r="7197" spans="1:27" ht="15" customHeight="1" x14ac:dyDescent="0.2">
      <c r="A7197" s="45"/>
      <c r="B7197" s="317" t="s">
        <v>153</v>
      </c>
      <c r="C7197" s="319">
        <f>Z7173</f>
        <v>0</v>
      </c>
      <c r="D7197" s="54">
        <f t="shared" si="1485"/>
        <v>0</v>
      </c>
      <c r="E7197" s="34">
        <f t="shared" si="1486"/>
        <v>0</v>
      </c>
      <c r="F7197" s="45"/>
      <c r="G7197" s="45"/>
      <c r="H7197" s="45"/>
      <c r="I7197" s="44"/>
      <c r="J7197" s="44"/>
      <c r="K7197" s="44"/>
      <c r="L7197" s="46"/>
      <c r="M7197" s="6" t="s">
        <v>154</v>
      </c>
      <c r="N7197" s="55">
        <f t="shared" ref="N7197:N7198" si="1487">P7197*1.4</f>
        <v>5250</v>
      </c>
      <c r="O7197" s="52"/>
      <c r="P7197" s="67">
        <v>3750</v>
      </c>
      <c r="Q7197" s="65"/>
      <c r="R7197" s="6" t="s">
        <v>155</v>
      </c>
      <c r="S7197" s="55">
        <f>T7197*1.45</f>
        <v>10701</v>
      </c>
      <c r="T7197" s="295">
        <v>7380</v>
      </c>
      <c r="U7197" s="46"/>
      <c r="V7197" s="46"/>
      <c r="W7197" s="46"/>
      <c r="X7197" s="46"/>
      <c r="Y7197" s="46"/>
      <c r="Z7197" s="46"/>
      <c r="AA7197" s="46"/>
    </row>
    <row r="7198" spans="1:27" ht="15" customHeight="1" x14ac:dyDescent="0.2">
      <c r="A7198" s="45"/>
      <c r="B7198" s="317" t="s">
        <v>26</v>
      </c>
      <c r="C7198" s="319">
        <f>AA7173</f>
        <v>0</v>
      </c>
      <c r="D7198" s="54">
        <f t="shared" si="1485"/>
        <v>0</v>
      </c>
      <c r="E7198" s="34">
        <f t="shared" si="1486"/>
        <v>0</v>
      </c>
      <c r="F7198" s="45"/>
      <c r="G7198" s="45"/>
      <c r="H7198" s="45"/>
      <c r="I7198" s="44"/>
      <c r="J7198" s="44"/>
      <c r="K7198" s="44"/>
      <c r="L7198" s="46"/>
      <c r="M7198" s="6" t="s">
        <v>156</v>
      </c>
      <c r="N7198" s="55">
        <f t="shared" si="1487"/>
        <v>9800</v>
      </c>
      <c r="O7198" s="52"/>
      <c r="P7198" s="67">
        <v>7000</v>
      </c>
      <c r="Q7198" s="65"/>
      <c r="R7198" s="6" t="s">
        <v>157</v>
      </c>
      <c r="S7198" s="55">
        <v>8000</v>
      </c>
      <c r="T7198" s="295">
        <v>3600</v>
      </c>
      <c r="U7198" s="46"/>
      <c r="V7198" s="46"/>
      <c r="W7198" s="46"/>
      <c r="X7198" s="46"/>
      <c r="Y7198" s="46"/>
      <c r="Z7198" s="46"/>
      <c r="AA7198" s="46"/>
    </row>
    <row r="7199" spans="1:27" ht="15" customHeight="1" x14ac:dyDescent="0.2">
      <c r="A7199" s="45"/>
      <c r="B7199" s="318" t="s">
        <v>158</v>
      </c>
      <c r="C7199" s="319">
        <f>R7173</f>
        <v>0</v>
      </c>
      <c r="D7199" s="54">
        <f>V7182*C7199</f>
        <v>0</v>
      </c>
      <c r="E7199" s="34">
        <f t="shared" ref="E7199:E7201" si="1488">J7248*C7199</f>
        <v>0</v>
      </c>
      <c r="F7199" s="45"/>
      <c r="G7199" s="45"/>
      <c r="H7199" s="45"/>
      <c r="I7199" s="44"/>
      <c r="J7199" s="44"/>
      <c r="K7199" s="44"/>
      <c r="L7199" s="46"/>
      <c r="M7199" s="6"/>
      <c r="N7199" s="55"/>
      <c r="O7199" s="52"/>
      <c r="P7199" s="67"/>
      <c r="Q7199" s="65"/>
      <c r="R7199" s="6" t="s">
        <v>16</v>
      </c>
      <c r="S7199" s="55">
        <v>1500</v>
      </c>
      <c r="T7199" s="298">
        <v>1300</v>
      </c>
      <c r="U7199" s="46"/>
      <c r="V7199" s="46"/>
      <c r="W7199" s="46"/>
      <c r="X7199" s="46"/>
      <c r="Y7199" s="46"/>
      <c r="Z7199" s="46"/>
      <c r="AA7199" s="46"/>
    </row>
    <row r="7200" spans="1:27" ht="15" customHeight="1" x14ac:dyDescent="0.2">
      <c r="A7200" s="45"/>
      <c r="B7200" s="321" t="s">
        <v>159</v>
      </c>
      <c r="C7200" s="15">
        <f>T7173</f>
        <v>1</v>
      </c>
      <c r="D7200" s="54">
        <f t="shared" ref="D7200:D7201" si="1489">V7182*C7200</f>
        <v>9772.5</v>
      </c>
      <c r="E7200" s="34">
        <f t="shared" si="1488"/>
        <v>6450</v>
      </c>
      <c r="F7200" s="45"/>
      <c r="G7200" s="45"/>
      <c r="H7200" s="45"/>
      <c r="I7200" s="44"/>
      <c r="J7200" s="44"/>
      <c r="K7200" s="44"/>
      <c r="L7200" s="46"/>
      <c r="M7200" s="6" t="s">
        <v>160</v>
      </c>
      <c r="N7200" s="55"/>
      <c r="O7200" s="52"/>
      <c r="P7200" s="67"/>
      <c r="Q7200" s="65"/>
      <c r="R7200" s="46"/>
      <c r="S7200" s="46"/>
      <c r="T7200" s="46"/>
      <c r="U7200" s="46"/>
      <c r="V7200" s="46"/>
      <c r="W7200" s="46"/>
      <c r="X7200" s="46"/>
      <c r="Y7200" s="46"/>
      <c r="Z7200" s="46"/>
      <c r="AA7200" s="46"/>
    </row>
    <row r="7201" spans="1:27" ht="15" customHeight="1" x14ac:dyDescent="0.2">
      <c r="A7201" s="45"/>
      <c r="B7201" s="79" t="s">
        <v>161</v>
      </c>
      <c r="C7201" s="80">
        <f>S7173</f>
        <v>0</v>
      </c>
      <c r="D7201" s="81">
        <f t="shared" si="1489"/>
        <v>0</v>
      </c>
      <c r="E7201" s="34">
        <f t="shared" si="1488"/>
        <v>0</v>
      </c>
      <c r="F7201" s="45"/>
      <c r="G7201" s="45"/>
      <c r="H7201" s="45"/>
      <c r="I7201" s="44"/>
      <c r="J7201" s="44"/>
      <c r="K7201" s="44"/>
      <c r="L7201" s="46"/>
      <c r="M7201" s="6"/>
      <c r="N7201" s="55"/>
      <c r="O7201" s="52"/>
      <c r="P7201" s="67"/>
      <c r="Q7201" s="65"/>
      <c r="R7201" s="46"/>
      <c r="S7201" s="46"/>
      <c r="T7201" s="46"/>
      <c r="U7201" s="46"/>
      <c r="V7201" s="46"/>
      <c r="W7201" s="46"/>
      <c r="X7201" s="46"/>
      <c r="Y7201" s="46"/>
      <c r="Z7201" s="46"/>
      <c r="AA7201" s="46"/>
    </row>
    <row r="7202" spans="1:27" ht="15" customHeight="1" x14ac:dyDescent="0.2">
      <c r="A7202" s="45"/>
      <c r="B7202" s="78" t="s">
        <v>20</v>
      </c>
      <c r="C7202" s="15">
        <f>U7173</f>
        <v>1</v>
      </c>
      <c r="D7202" s="81">
        <f>V7191*C7202</f>
        <v>7166.5</v>
      </c>
      <c r="E7202" s="34">
        <f>W7191*C7202</f>
        <v>5500</v>
      </c>
      <c r="F7202" s="45"/>
      <c r="G7202" s="45"/>
      <c r="H7202" s="45"/>
      <c r="I7202" s="44"/>
      <c r="J7202" s="44"/>
      <c r="K7202" s="44"/>
      <c r="L7202" s="46"/>
      <c r="M7202" s="6" t="s">
        <v>162</v>
      </c>
      <c r="N7202" s="55">
        <f>P7202*1.42</f>
        <v>1846</v>
      </c>
      <c r="O7202" s="52"/>
      <c r="P7202" s="67">
        <v>1300</v>
      </c>
      <c r="Q7202" s="65"/>
      <c r="R7202" s="46"/>
      <c r="S7202" s="46"/>
      <c r="T7202" s="46"/>
      <c r="U7202" s="46"/>
      <c r="V7202" s="46"/>
      <c r="W7202" s="46"/>
      <c r="X7202" s="46"/>
      <c r="Y7202" s="46"/>
      <c r="Z7202" s="46"/>
      <c r="AA7202" s="46"/>
    </row>
    <row r="7203" spans="1:27" ht="15" customHeight="1" x14ac:dyDescent="0.2">
      <c r="A7203" s="45"/>
      <c r="B7203" s="78" t="s">
        <v>163</v>
      </c>
      <c r="C7203" s="15">
        <f>V7173</f>
        <v>0</v>
      </c>
      <c r="D7203" s="81">
        <f t="shared" ref="D7203:D7204" si="1490">V7185*C7203</f>
        <v>0</v>
      </c>
      <c r="E7203" s="34">
        <f>W7190*C7203</f>
        <v>0</v>
      </c>
      <c r="F7203" s="45"/>
      <c r="G7203" s="45"/>
      <c r="H7203" s="45"/>
      <c r="I7203" s="44"/>
      <c r="J7203" s="44"/>
      <c r="K7203" s="44"/>
      <c r="L7203" s="46"/>
      <c r="M7203" s="6" t="s">
        <v>164</v>
      </c>
      <c r="N7203" s="55">
        <f t="shared" ref="N7203:N7204" si="1491">P7203*1.42</f>
        <v>1846</v>
      </c>
      <c r="O7203" s="52"/>
      <c r="P7203" s="67">
        <v>1300</v>
      </c>
      <c r="Q7203" s="65"/>
      <c r="R7203" s="46"/>
      <c r="S7203" s="46"/>
      <c r="T7203" s="46"/>
      <c r="U7203" s="46"/>
      <c r="V7203" s="46"/>
      <c r="W7203" s="46"/>
      <c r="X7203" s="46"/>
      <c r="Y7203" s="46"/>
      <c r="Z7203" s="46"/>
      <c r="AA7203" s="46"/>
    </row>
    <row r="7204" spans="1:27" ht="15" customHeight="1" x14ac:dyDescent="0.2">
      <c r="A7204" s="45"/>
      <c r="B7204" s="78" t="s">
        <v>165</v>
      </c>
      <c r="C7204" s="15">
        <f>W7173</f>
        <v>0</v>
      </c>
      <c r="D7204" s="81">
        <f t="shared" si="1490"/>
        <v>0</v>
      </c>
      <c r="E7204" s="34">
        <f>J7253*C7204</f>
        <v>0</v>
      </c>
      <c r="F7204" s="45"/>
      <c r="G7204" s="45"/>
      <c r="H7204" s="45"/>
      <c r="I7204" s="44"/>
      <c r="J7204" s="44"/>
      <c r="K7204" s="44"/>
      <c r="L7204" s="46"/>
      <c r="M7204" s="6" t="s">
        <v>166</v>
      </c>
      <c r="N7204" s="55">
        <f t="shared" si="1491"/>
        <v>1846</v>
      </c>
      <c r="O7204" s="52"/>
      <c r="P7204" s="67">
        <v>1300</v>
      </c>
      <c r="Q7204" s="65"/>
      <c r="R7204" s="46"/>
      <c r="S7204" s="46"/>
      <c r="T7204" s="46"/>
      <c r="U7204" s="46"/>
      <c r="V7204" s="46"/>
      <c r="W7204" s="46"/>
      <c r="X7204" s="46"/>
      <c r="Y7204" s="46"/>
      <c r="Z7204" s="46"/>
      <c r="AA7204" s="46"/>
    </row>
    <row r="7205" spans="1:27" ht="15" customHeight="1" x14ac:dyDescent="0.2">
      <c r="A7205" s="45"/>
      <c r="B7205" s="53" t="s">
        <v>23</v>
      </c>
      <c r="C7205" s="15">
        <f>X7173</f>
        <v>0</v>
      </c>
      <c r="D7205" s="81">
        <f>V7183*C7205</f>
        <v>0</v>
      </c>
      <c r="E7205" s="34">
        <f>W7183*C7205</f>
        <v>0</v>
      </c>
      <c r="F7205" s="45"/>
      <c r="G7205" s="45"/>
      <c r="H7205" s="45"/>
      <c r="I7205" s="44"/>
      <c r="J7205" s="44"/>
      <c r="K7205" s="44"/>
      <c r="L7205" s="46"/>
      <c r="M7205" s="6" t="s">
        <v>167</v>
      </c>
      <c r="N7205" s="55">
        <f>P7205*1.39</f>
        <v>1320.5</v>
      </c>
      <c r="O7205" s="52"/>
      <c r="P7205" s="67">
        <v>950</v>
      </c>
      <c r="Q7205" s="65"/>
      <c r="R7205" s="46"/>
      <c r="S7205" s="46"/>
      <c r="T7205" s="46"/>
      <c r="U7205" s="46"/>
      <c r="V7205" s="46"/>
      <c r="W7205" s="46"/>
      <c r="X7205" s="46"/>
      <c r="Y7205" s="46"/>
      <c r="Z7205" s="46"/>
      <c r="AA7205" s="46"/>
    </row>
    <row r="7206" spans="1:27" ht="15" customHeight="1" x14ac:dyDescent="0.2">
      <c r="A7206" s="45"/>
      <c r="B7206" s="49" t="s">
        <v>95</v>
      </c>
      <c r="C7206" s="33"/>
      <c r="D7206" s="75">
        <f t="shared" ref="D7206:E7206" si="1492">SUM(D7196:D7205)</f>
        <v>16939</v>
      </c>
      <c r="E7206" s="82">
        <f t="shared" si="1492"/>
        <v>11950</v>
      </c>
      <c r="F7206" s="45"/>
      <c r="G7206" s="45"/>
      <c r="H7206" s="45"/>
      <c r="I7206" s="44"/>
      <c r="J7206" s="44"/>
      <c r="K7206" s="44"/>
      <c r="L7206" s="46"/>
      <c r="M7206" s="6" t="s">
        <v>168</v>
      </c>
      <c r="N7206" s="55">
        <f>P7206*1.42</f>
        <v>923</v>
      </c>
      <c r="O7206" s="52"/>
      <c r="P7206" s="67">
        <v>650</v>
      </c>
      <c r="Q7206" s="65"/>
      <c r="R7206" s="46"/>
      <c r="S7206" s="46"/>
      <c r="T7206" s="46"/>
      <c r="U7206" s="46"/>
      <c r="V7206" s="46"/>
      <c r="W7206" s="46"/>
      <c r="X7206" s="46"/>
      <c r="Y7206" s="46"/>
      <c r="Z7206" s="46"/>
      <c r="AA7206" s="46"/>
    </row>
    <row r="7207" spans="1:27" ht="15" customHeight="1" x14ac:dyDescent="0.2">
      <c r="A7207" s="45"/>
      <c r="B7207" s="53" t="s">
        <v>36</v>
      </c>
      <c r="C7207" s="15">
        <f>AL7173</f>
        <v>2</v>
      </c>
      <c r="D7207" s="83">
        <f>N7202*C7207</f>
        <v>3692</v>
      </c>
      <c r="E7207" s="34">
        <f>P7202*C7207</f>
        <v>2600</v>
      </c>
      <c r="F7207" s="45"/>
      <c r="G7207" s="45"/>
      <c r="H7207" s="45"/>
      <c r="I7207" s="44"/>
      <c r="J7207" s="44"/>
      <c r="K7207" s="44"/>
      <c r="L7207" s="46"/>
      <c r="M7207" s="46"/>
      <c r="N7207" s="46"/>
      <c r="O7207" s="46"/>
      <c r="P7207" s="46"/>
      <c r="Q7207" s="46"/>
      <c r="R7207" s="46"/>
      <c r="S7207" s="46"/>
      <c r="T7207" s="46"/>
      <c r="U7207" s="46"/>
      <c r="V7207" s="46"/>
      <c r="W7207" s="46"/>
      <c r="X7207" s="46"/>
      <c r="Y7207" s="46"/>
      <c r="Z7207" s="46"/>
      <c r="AA7207" s="46"/>
    </row>
    <row r="7208" spans="1:27" ht="15" customHeight="1" x14ac:dyDescent="0.2">
      <c r="A7208" s="45"/>
      <c r="B7208" s="53" t="s">
        <v>35</v>
      </c>
      <c r="C7208" s="15">
        <f>AK7173</f>
        <v>2</v>
      </c>
      <c r="D7208" s="83">
        <f t="shared" ref="D7208:D7210" si="1493">N7204*C7208</f>
        <v>3692</v>
      </c>
      <c r="E7208" s="34">
        <f t="shared" ref="E7208:E7210" si="1494">P7204*C7208</f>
        <v>2600</v>
      </c>
      <c r="F7208" s="45"/>
      <c r="G7208" s="45"/>
      <c r="H7208" s="45"/>
      <c r="L7208" s="24"/>
      <c r="M7208" s="24"/>
      <c r="N7208" s="24"/>
      <c r="O7208" s="24"/>
      <c r="P7208" s="24"/>
      <c r="Q7208" s="24"/>
    </row>
    <row r="7209" spans="1:27" ht="15" customHeight="1" x14ac:dyDescent="0.2">
      <c r="A7209" s="45"/>
      <c r="B7209" s="84" t="s">
        <v>169</v>
      </c>
      <c r="C7209" s="15">
        <f>AM7173</f>
        <v>0</v>
      </c>
      <c r="D7209" s="83">
        <f t="shared" si="1493"/>
        <v>0</v>
      </c>
      <c r="E7209" s="34">
        <f t="shared" si="1494"/>
        <v>0</v>
      </c>
      <c r="F7209" s="85"/>
      <c r="G7209" s="45"/>
      <c r="H7209" s="45"/>
      <c r="L7209" s="24"/>
      <c r="M7209" s="24"/>
      <c r="N7209" s="24"/>
      <c r="O7209" s="24"/>
      <c r="P7209" s="24"/>
      <c r="Q7209" s="24"/>
    </row>
    <row r="7210" spans="1:27" ht="15" customHeight="1" x14ac:dyDescent="0.2">
      <c r="A7210" s="45"/>
      <c r="B7210" s="84" t="s">
        <v>38</v>
      </c>
      <c r="C7210" s="15">
        <f>AN7173</f>
        <v>0</v>
      </c>
      <c r="D7210" s="83">
        <f t="shared" si="1493"/>
        <v>0</v>
      </c>
      <c r="E7210" s="34">
        <f t="shared" si="1494"/>
        <v>0</v>
      </c>
      <c r="F7210" s="45"/>
      <c r="G7210" s="45"/>
      <c r="H7210" s="45"/>
      <c r="L7210" s="24"/>
      <c r="M7210" s="24"/>
      <c r="N7210" s="24"/>
      <c r="O7210" s="24"/>
      <c r="P7210" s="24"/>
      <c r="Q7210" s="24"/>
    </row>
    <row r="7211" spans="1:27" ht="15" customHeight="1" x14ac:dyDescent="0.2">
      <c r="A7211" s="45"/>
      <c r="B7211" s="84" t="s">
        <v>170</v>
      </c>
      <c r="C7211" s="15">
        <f>AO7173</f>
        <v>2</v>
      </c>
      <c r="D7211" s="83">
        <f>N7203*C7211</f>
        <v>3692</v>
      </c>
      <c r="E7211" s="34">
        <f>P7203*C7211</f>
        <v>2600</v>
      </c>
      <c r="F7211" s="45"/>
      <c r="G7211" s="45"/>
      <c r="H7211" s="45"/>
      <c r="L7211" s="24"/>
      <c r="M7211" s="24"/>
      <c r="N7211" s="24"/>
      <c r="O7211" s="24"/>
      <c r="P7211" s="24"/>
      <c r="Q7211" s="24"/>
    </row>
    <row r="7212" spans="1:27" ht="15" customHeight="1" x14ac:dyDescent="0.2">
      <c r="A7212" s="45"/>
      <c r="B7212" s="53" t="s">
        <v>31</v>
      </c>
      <c r="C7212" s="15">
        <f>AF7173</f>
        <v>3</v>
      </c>
      <c r="D7212" s="83">
        <f>N7194*C7212</f>
        <v>22776</v>
      </c>
      <c r="E7212" s="34">
        <f>P7194*C7212</f>
        <v>15600</v>
      </c>
      <c r="F7212" s="45"/>
      <c r="G7212" s="45"/>
      <c r="H7212" s="45"/>
    </row>
    <row r="7213" spans="1:27" ht="15" customHeight="1" x14ac:dyDescent="0.2">
      <c r="A7213" s="45"/>
      <c r="B7213" s="53" t="s">
        <v>171</v>
      </c>
      <c r="C7213" s="15">
        <f>AH7173</f>
        <v>3</v>
      </c>
      <c r="D7213" s="83">
        <f>N7194*C7213</f>
        <v>22776</v>
      </c>
      <c r="E7213" s="34">
        <f>P7194*C7213</f>
        <v>15600</v>
      </c>
      <c r="F7213" s="45"/>
      <c r="G7213" s="45"/>
      <c r="H7213" s="45"/>
      <c r="L7213" s="86" t="s">
        <v>172</v>
      </c>
    </row>
    <row r="7214" spans="1:27" ht="15" customHeight="1" x14ac:dyDescent="0.2">
      <c r="A7214" s="45"/>
      <c r="B7214" s="53" t="s">
        <v>151</v>
      </c>
      <c r="C7214" s="15">
        <f>AG7173</f>
        <v>2</v>
      </c>
      <c r="D7214" s="83">
        <f>N7196*C7214</f>
        <v>15184</v>
      </c>
      <c r="E7214" s="34">
        <f>P7196*C7214</f>
        <v>10400</v>
      </c>
      <c r="F7214" s="45"/>
      <c r="G7214" s="45"/>
      <c r="H7214" s="45"/>
    </row>
    <row r="7215" spans="1:27" ht="15" customHeight="1" x14ac:dyDescent="0.2">
      <c r="A7215" s="45"/>
      <c r="B7215" s="53" t="s">
        <v>173</v>
      </c>
      <c r="C7215" s="15">
        <f>AJ7173</f>
        <v>1</v>
      </c>
      <c r="D7215" s="83">
        <f>N7194*C7215</f>
        <v>7592</v>
      </c>
      <c r="E7215" s="34">
        <f>P7194*C7215</f>
        <v>5200</v>
      </c>
      <c r="F7215" s="45"/>
      <c r="G7215" s="45"/>
      <c r="H7215" s="45"/>
      <c r="L7215" s="86" t="s">
        <v>107</v>
      </c>
    </row>
    <row r="7216" spans="1:27" ht="15" customHeight="1" x14ac:dyDescent="0.2">
      <c r="A7216" s="45"/>
      <c r="B7216" s="53" t="s">
        <v>174</v>
      </c>
      <c r="C7216" s="15">
        <f>AE7173</f>
        <v>0</v>
      </c>
      <c r="D7216" s="83">
        <f>N7198*C7216</f>
        <v>0</v>
      </c>
      <c r="E7216" s="34">
        <f>P7194*C7216</f>
        <v>0</v>
      </c>
      <c r="F7216" s="45"/>
      <c r="G7216" s="45"/>
      <c r="H7216" s="45"/>
    </row>
    <row r="7217" spans="1:12" ht="15" customHeight="1" x14ac:dyDescent="0.2">
      <c r="A7217" s="45"/>
      <c r="B7217" s="87" t="s">
        <v>27</v>
      </c>
      <c r="C7217" s="15">
        <f>AB7173</f>
        <v>42</v>
      </c>
      <c r="D7217" s="83">
        <f t="shared" ref="D7217:D7218" si="1495">N7186*C7217</f>
        <v>77700</v>
      </c>
      <c r="E7217" s="34">
        <f t="shared" ref="E7217:E7218" si="1496">P7186*C7217</f>
        <v>52500</v>
      </c>
      <c r="F7217" s="45"/>
      <c r="G7217" s="45"/>
      <c r="H7217" s="45"/>
      <c r="L7217" s="86" t="s">
        <v>175</v>
      </c>
    </row>
    <row r="7218" spans="1:12" ht="15" customHeight="1" x14ac:dyDescent="0.2">
      <c r="A7218" s="45"/>
      <c r="B7218" s="87" t="s">
        <v>28</v>
      </c>
      <c r="C7218" s="15">
        <f>AC7173</f>
        <v>0</v>
      </c>
      <c r="D7218" s="83">
        <f t="shared" si="1495"/>
        <v>0</v>
      </c>
      <c r="E7218" s="34">
        <f t="shared" si="1496"/>
        <v>0</v>
      </c>
      <c r="F7218" s="45"/>
      <c r="G7218" s="45"/>
      <c r="H7218" s="45"/>
      <c r="L7218" s="86" t="s">
        <v>176</v>
      </c>
    </row>
    <row r="7219" spans="1:12" ht="15" customHeight="1" x14ac:dyDescent="0.2">
      <c r="A7219" s="45"/>
      <c r="B7219" s="53" t="s">
        <v>177</v>
      </c>
      <c r="C7219" s="15">
        <f>AD7173</f>
        <v>0</v>
      </c>
      <c r="D7219" s="83">
        <f>N7191*C7219</f>
        <v>0</v>
      </c>
      <c r="E7219" s="34">
        <f>P7191*C7219</f>
        <v>0</v>
      </c>
      <c r="F7219" s="45"/>
      <c r="G7219" s="45"/>
      <c r="H7219" s="45"/>
      <c r="L7219" s="86" t="s">
        <v>178</v>
      </c>
    </row>
    <row r="7220" spans="1:12" ht="15" customHeight="1" x14ac:dyDescent="0.2">
      <c r="A7220" s="45"/>
      <c r="B7220" s="49" t="s">
        <v>94</v>
      </c>
      <c r="C7220" s="33"/>
      <c r="D7220" s="75">
        <f t="shared" ref="D7220:E7220" si="1497">SUM(D7207:D7219)</f>
        <v>157104</v>
      </c>
      <c r="E7220" s="82">
        <f t="shared" si="1497"/>
        <v>107100</v>
      </c>
      <c r="F7220" s="41"/>
      <c r="G7220" s="45"/>
      <c r="H7220" s="88"/>
      <c r="L7220" s="86" t="s">
        <v>179</v>
      </c>
    </row>
    <row r="7221" spans="1:12" ht="15" customHeight="1" x14ac:dyDescent="0.2">
      <c r="A7221" s="45"/>
      <c r="B7221" s="78" t="s">
        <v>39</v>
      </c>
      <c r="C7221" s="89">
        <f>AP7173</f>
        <v>0</v>
      </c>
      <c r="D7221" s="83">
        <f>Z7191*C7221</f>
        <v>0</v>
      </c>
      <c r="E7221" s="34">
        <f>AA7191*C7221</f>
        <v>0</v>
      </c>
      <c r="F7221" s="88"/>
      <c r="G7221" s="88"/>
      <c r="H7221" s="88"/>
      <c r="L7221" s="86" t="s">
        <v>180</v>
      </c>
    </row>
    <row r="7222" spans="1:12" ht="15" customHeight="1" x14ac:dyDescent="0.2">
      <c r="A7222" s="45"/>
      <c r="B7222" s="78" t="s">
        <v>40</v>
      </c>
      <c r="C7222" s="90">
        <f>AQ7173</f>
        <v>0</v>
      </c>
      <c r="D7222" s="83">
        <f t="shared" ref="D7222:D7224" si="1498">Z7182*C7222</f>
        <v>0</v>
      </c>
      <c r="E7222" s="34">
        <f>AA7182*C7222</f>
        <v>0</v>
      </c>
      <c r="F7222" s="88"/>
      <c r="G7222" s="88"/>
      <c r="H7222" s="88"/>
      <c r="L7222" s="86" t="s">
        <v>181</v>
      </c>
    </row>
    <row r="7223" spans="1:12" ht="15" customHeight="1" x14ac:dyDescent="0.2">
      <c r="A7223" s="45"/>
      <c r="B7223" s="78" t="s">
        <v>33</v>
      </c>
      <c r="C7223" s="90">
        <f>AR7173</f>
        <v>0</v>
      </c>
      <c r="D7223" s="83">
        <f t="shared" si="1498"/>
        <v>0</v>
      </c>
      <c r="E7223" s="34">
        <f>P7193*C7223</f>
        <v>0</v>
      </c>
      <c r="F7223" s="88"/>
      <c r="G7223" s="88"/>
      <c r="H7223" s="88"/>
    </row>
    <row r="7224" spans="1:12" ht="15" customHeight="1" x14ac:dyDescent="0.2">
      <c r="A7224" s="45"/>
      <c r="B7224" s="78" t="s">
        <v>32</v>
      </c>
      <c r="C7224" s="90">
        <f>AS7173</f>
        <v>0</v>
      </c>
      <c r="D7224" s="83">
        <f t="shared" si="1498"/>
        <v>0</v>
      </c>
      <c r="E7224" s="34">
        <f>AA7183*C7224</f>
        <v>0</v>
      </c>
      <c r="F7224" s="88"/>
      <c r="G7224" s="88"/>
      <c r="H7224" s="88"/>
      <c r="L7224" s="86" t="s">
        <v>140</v>
      </c>
    </row>
    <row r="7225" spans="1:12" ht="15" customHeight="1" x14ac:dyDescent="0.2">
      <c r="A7225" s="45"/>
      <c r="B7225" s="78" t="s">
        <v>41</v>
      </c>
      <c r="C7225" s="90">
        <f>AT7173</f>
        <v>0</v>
      </c>
      <c r="D7225" s="83">
        <f>Z7190*C7225</f>
        <v>0</v>
      </c>
      <c r="E7225" s="34">
        <f>AA7190*C7225</f>
        <v>0</v>
      </c>
      <c r="F7225" s="88"/>
      <c r="G7225" s="88"/>
      <c r="H7225" s="88"/>
    </row>
    <row r="7226" spans="1:12" ht="15" customHeight="1" x14ac:dyDescent="0.2">
      <c r="A7226" s="45"/>
      <c r="B7226" s="78" t="s">
        <v>42</v>
      </c>
      <c r="C7226" s="90">
        <f>AU7173</f>
        <v>0</v>
      </c>
      <c r="D7226" s="83">
        <f>Z7185*C7226</f>
        <v>0</v>
      </c>
      <c r="E7226" s="34">
        <f>AA7185*C7226</f>
        <v>0</v>
      </c>
      <c r="F7226" s="88"/>
      <c r="G7226" s="88"/>
      <c r="H7226" s="88"/>
      <c r="L7226" s="86" t="s">
        <v>182</v>
      </c>
    </row>
    <row r="7227" spans="1:12" ht="15" customHeight="1" x14ac:dyDescent="0.2">
      <c r="A7227" s="45"/>
      <c r="B7227" s="78" t="s">
        <v>43</v>
      </c>
      <c r="C7227" s="90">
        <f>AV7173</f>
        <v>0</v>
      </c>
      <c r="D7227" s="83">
        <f t="shared" ref="D7227:D7229" si="1499">Z7187*C7227</f>
        <v>0</v>
      </c>
      <c r="E7227" s="34">
        <f>AA7187*C7227</f>
        <v>0</v>
      </c>
      <c r="F7227" s="88"/>
      <c r="G7227" s="88"/>
      <c r="H7227" s="88"/>
      <c r="L7227" s="86" t="s">
        <v>183</v>
      </c>
    </row>
    <row r="7228" spans="1:12" ht="15" customHeight="1" x14ac:dyDescent="0.2">
      <c r="A7228" s="45"/>
      <c r="B7228" s="78" t="s">
        <v>44</v>
      </c>
      <c r="C7228" s="90">
        <f>AW7173</f>
        <v>0</v>
      </c>
      <c r="D7228" s="83">
        <f t="shared" si="1499"/>
        <v>0</v>
      </c>
      <c r="E7228" s="34">
        <f>AA7189*C7228</f>
        <v>0</v>
      </c>
      <c r="F7228" s="88"/>
      <c r="G7228" s="88"/>
      <c r="H7228" s="88"/>
      <c r="L7228" s="86" t="s">
        <v>184</v>
      </c>
    </row>
    <row r="7229" spans="1:12" ht="15" customHeight="1" x14ac:dyDescent="0.2">
      <c r="A7229" s="45"/>
      <c r="B7229" s="78" t="s">
        <v>45</v>
      </c>
      <c r="C7229" s="90">
        <f>AX7173</f>
        <v>0</v>
      </c>
      <c r="D7229" s="83">
        <f t="shared" si="1499"/>
        <v>0</v>
      </c>
      <c r="E7229" s="34">
        <f>AA7188*C7229</f>
        <v>0</v>
      </c>
      <c r="F7229" s="88"/>
      <c r="G7229" s="88"/>
      <c r="H7229" s="88"/>
    </row>
    <row r="7230" spans="1:12" ht="15" customHeight="1" x14ac:dyDescent="0.2">
      <c r="A7230" s="45"/>
      <c r="B7230" s="78" t="s">
        <v>46</v>
      </c>
      <c r="C7230" s="90">
        <f>AY7173</f>
        <v>0</v>
      </c>
      <c r="D7230" s="83">
        <f>Z7186*C7230</f>
        <v>0</v>
      </c>
      <c r="E7230" s="34">
        <f>AA7186*C7230</f>
        <v>0</v>
      </c>
      <c r="F7230" s="88"/>
      <c r="G7230" s="88"/>
      <c r="H7230" s="88"/>
      <c r="L7230" s="86" t="s">
        <v>160</v>
      </c>
    </row>
    <row r="7231" spans="1:12" ht="15" customHeight="1" x14ac:dyDescent="0.2">
      <c r="A7231" s="45"/>
      <c r="B7231" s="53"/>
      <c r="C7231" s="89"/>
      <c r="D7231" s="83">
        <f t="shared" ref="D7231:D7232" si="1500">Z7191*C7231</f>
        <v>0</v>
      </c>
      <c r="E7231" s="34">
        <f t="shared" ref="E7231:E7232" si="1501">P7201*C7231</f>
        <v>0</v>
      </c>
      <c r="F7231" s="88"/>
      <c r="G7231" s="88"/>
      <c r="H7231" s="88"/>
    </row>
    <row r="7232" spans="1:12" ht="15" customHeight="1" x14ac:dyDescent="0.2">
      <c r="A7232" s="45"/>
      <c r="B7232" s="53"/>
      <c r="C7232" s="89"/>
      <c r="D7232" s="83">
        <f t="shared" si="1500"/>
        <v>0</v>
      </c>
      <c r="E7232" s="34">
        <f t="shared" si="1501"/>
        <v>0</v>
      </c>
      <c r="F7232" s="88"/>
      <c r="G7232" s="88"/>
      <c r="H7232" s="88"/>
      <c r="L7232" s="86" t="s">
        <v>185</v>
      </c>
    </row>
    <row r="7233" spans="1:26" ht="15" customHeight="1" x14ac:dyDescent="0.2">
      <c r="A7233" s="45"/>
      <c r="B7233" s="91"/>
      <c r="C7233" s="91"/>
      <c r="D7233" s="92">
        <f t="shared" ref="D7233:E7233" si="1502">SUM(D7221:D7232)</f>
        <v>0</v>
      </c>
      <c r="E7233" s="93">
        <f t="shared" si="1502"/>
        <v>0</v>
      </c>
      <c r="F7233" s="41"/>
      <c r="G7233" s="88"/>
      <c r="H7233" s="45"/>
      <c r="L7233" s="86" t="s">
        <v>186</v>
      </c>
    </row>
    <row r="7234" spans="1:26" ht="15" customHeight="1" x14ac:dyDescent="0.2">
      <c r="A7234" s="45"/>
      <c r="B7234" s="33" t="s">
        <v>187</v>
      </c>
      <c r="C7234" s="61"/>
      <c r="D7234" s="94">
        <f>SUM(D7206,D7195,D7220,D7233)</f>
        <v>265106.38</v>
      </c>
      <c r="E7234" s="95">
        <f>SUM(E7233,E7206,E7195,E7220)</f>
        <v>182913</v>
      </c>
      <c r="F7234" s="92">
        <f>SUM(F7233,F7220,F7209,F7195)</f>
        <v>0</v>
      </c>
      <c r="G7234" s="45"/>
      <c r="H7234" s="45"/>
      <c r="L7234" s="86" t="s">
        <v>188</v>
      </c>
    </row>
    <row r="7235" spans="1:26" ht="15" customHeight="1" x14ac:dyDescent="0.2">
      <c r="A7235" s="45"/>
      <c r="B7235" s="45"/>
      <c r="C7235" s="45"/>
      <c r="D7235" s="45"/>
      <c r="E7235" s="45"/>
      <c r="F7235" s="45"/>
      <c r="G7235" s="45"/>
      <c r="H7235" s="45"/>
    </row>
    <row r="7236" spans="1:26" ht="15" customHeight="1" x14ac:dyDescent="0.2">
      <c r="L7236" s="86" t="s">
        <v>189</v>
      </c>
    </row>
    <row r="7238" spans="1:26" ht="15" customHeight="1" x14ac:dyDescent="0.2">
      <c r="L7238" s="86" t="s">
        <v>190</v>
      </c>
    </row>
    <row r="7239" spans="1:26" ht="15" customHeight="1" x14ac:dyDescent="0.2">
      <c r="L7239" s="86" t="s">
        <v>191</v>
      </c>
    </row>
    <row r="7240" spans="1:26" ht="15" customHeight="1" x14ac:dyDescent="0.2">
      <c r="L7240" s="24" t="s">
        <v>192</v>
      </c>
      <c r="M7240" s="24"/>
      <c r="N7240" s="24"/>
      <c r="O7240" s="24"/>
      <c r="P7240" s="24"/>
      <c r="Q7240" s="24"/>
      <c r="R7240" s="24"/>
      <c r="S7240" s="24"/>
    </row>
    <row r="7241" spans="1:26" ht="15" customHeight="1" x14ac:dyDescent="0.2">
      <c r="B7241" s="33"/>
      <c r="C7241" s="96"/>
      <c r="D7241" s="96" t="s">
        <v>193</v>
      </c>
      <c r="E7241" s="96"/>
      <c r="F7241" s="96"/>
      <c r="G7241" s="96"/>
      <c r="H7241" s="33" t="s">
        <v>193</v>
      </c>
      <c r="I7241" s="96"/>
      <c r="J7241" s="96"/>
      <c r="K7241" s="96"/>
      <c r="L7241" s="33" t="s">
        <v>194</v>
      </c>
      <c r="M7241" s="96"/>
      <c r="N7241" s="96"/>
      <c r="O7241" s="96"/>
      <c r="P7241" s="96"/>
      <c r="Q7241" s="96"/>
      <c r="R7241" s="96"/>
      <c r="S7241" s="96"/>
      <c r="T7241" s="96"/>
      <c r="U7241" s="96"/>
      <c r="V7241" s="96"/>
      <c r="W7241" s="96"/>
      <c r="X7241" s="96"/>
      <c r="Y7241" s="96"/>
      <c r="Z7241" s="96"/>
    </row>
    <row r="7242" spans="1:26" ht="15" customHeight="1" x14ac:dyDescent="0.2">
      <c r="B7242" s="33" t="s">
        <v>195</v>
      </c>
      <c r="C7242" s="96" t="s">
        <v>101</v>
      </c>
      <c r="D7242" s="96"/>
      <c r="E7242" s="96"/>
      <c r="F7242" s="96"/>
      <c r="G7242" s="96"/>
      <c r="H7242" s="33"/>
      <c r="I7242" s="96"/>
      <c r="J7242" s="96"/>
      <c r="K7242" s="96"/>
      <c r="L7242" s="33" t="s">
        <v>196</v>
      </c>
      <c r="M7242" s="97">
        <f t="shared" ref="M7242:M7243" si="1503">V7273*1.35</f>
        <v>0</v>
      </c>
      <c r="N7242" s="96"/>
      <c r="O7242" s="96"/>
      <c r="P7242" s="96"/>
      <c r="Q7242" s="96"/>
      <c r="R7242" s="96"/>
      <c r="S7242" s="96"/>
      <c r="T7242" s="96"/>
      <c r="U7242" s="96"/>
      <c r="V7242" s="96"/>
      <c r="W7242" s="96"/>
      <c r="X7242" s="96"/>
      <c r="Y7242" s="96"/>
      <c r="Z7242" s="96"/>
    </row>
    <row r="7243" spans="1:26" ht="15" customHeight="1" x14ac:dyDescent="0.2">
      <c r="B7243" s="33" t="s">
        <v>104</v>
      </c>
      <c r="C7243" s="98">
        <v>651</v>
      </c>
      <c r="D7243" s="96">
        <v>434</v>
      </c>
      <c r="E7243" s="96">
        <f t="shared" ref="E7243:E7246" si="1504">D7243*50%</f>
        <v>217</v>
      </c>
      <c r="F7243" s="96"/>
      <c r="G7243" s="96"/>
      <c r="H7243" s="33" t="s">
        <v>197</v>
      </c>
      <c r="I7243" s="96"/>
      <c r="J7243" s="96"/>
      <c r="K7243" s="96"/>
      <c r="L7243" s="33" t="s">
        <v>198</v>
      </c>
      <c r="M7243" s="97">
        <f t="shared" si="1503"/>
        <v>0</v>
      </c>
      <c r="N7243" s="96"/>
      <c r="O7243" s="96"/>
      <c r="P7243" s="96"/>
      <c r="Q7243" s="96"/>
      <c r="R7243" s="96"/>
      <c r="S7243" s="96"/>
      <c r="T7243" s="96"/>
      <c r="U7243" s="96"/>
      <c r="V7243" s="96"/>
      <c r="W7243" s="96"/>
      <c r="X7243" s="96"/>
      <c r="Y7243" s="96"/>
      <c r="Z7243" s="96"/>
    </row>
    <row r="7244" spans="1:26" ht="15" customHeight="1" x14ac:dyDescent="0.2">
      <c r="B7244" s="33" t="s">
        <v>108</v>
      </c>
      <c r="C7244" s="98">
        <v>651</v>
      </c>
      <c r="D7244" s="96">
        <v>434</v>
      </c>
      <c r="E7244" s="96">
        <f t="shared" si="1504"/>
        <v>217</v>
      </c>
      <c r="F7244" s="96"/>
      <c r="G7244" s="96"/>
      <c r="H7244" s="33" t="s">
        <v>102</v>
      </c>
      <c r="I7244" s="98">
        <v>8000.2</v>
      </c>
      <c r="J7244" s="96">
        <v>6450</v>
      </c>
      <c r="K7244" s="96">
        <v>1935</v>
      </c>
      <c r="L7244" s="33" t="s">
        <v>199</v>
      </c>
      <c r="M7244" s="97">
        <f>V7275*1.4</f>
        <v>0</v>
      </c>
      <c r="N7244" s="96"/>
      <c r="O7244" s="96"/>
      <c r="P7244" s="96"/>
      <c r="Q7244" s="96"/>
      <c r="R7244" s="96"/>
      <c r="S7244" s="96"/>
      <c r="T7244" s="96"/>
      <c r="U7244" s="96"/>
      <c r="V7244" s="96"/>
      <c r="W7244" s="96"/>
      <c r="X7244" s="96"/>
      <c r="Y7244" s="96"/>
      <c r="Z7244" s="96"/>
    </row>
    <row r="7245" spans="1:26" ht="15" customHeight="1" x14ac:dyDescent="0.2">
      <c r="B7245" s="33" t="s">
        <v>111</v>
      </c>
      <c r="C7245" s="98">
        <v>900</v>
      </c>
      <c r="D7245" s="96">
        <v>600</v>
      </c>
      <c r="E7245" s="96">
        <f t="shared" si="1504"/>
        <v>300</v>
      </c>
      <c r="F7245" s="96"/>
      <c r="G7245" s="96"/>
      <c r="H7245" s="33" t="s">
        <v>105</v>
      </c>
      <c r="I7245" s="98">
        <v>8000.2</v>
      </c>
      <c r="J7245" s="96">
        <v>6450</v>
      </c>
      <c r="K7245" s="96">
        <v>1935</v>
      </c>
      <c r="L7245" s="33" t="s">
        <v>200</v>
      </c>
      <c r="M7245" s="97">
        <f t="shared" ref="M7245:M7247" si="1505">V7276*1.35</f>
        <v>0</v>
      </c>
      <c r="N7245" s="96"/>
      <c r="O7245" s="96"/>
      <c r="P7245" s="96"/>
      <c r="Q7245" s="96"/>
      <c r="R7245" s="96"/>
      <c r="S7245" s="96"/>
      <c r="T7245" s="96"/>
      <c r="U7245" s="96"/>
      <c r="V7245" s="96"/>
      <c r="W7245" s="96"/>
      <c r="X7245" s="96"/>
      <c r="Y7245" s="96"/>
      <c r="Z7245" s="96"/>
    </row>
    <row r="7246" spans="1:26" ht="15" customHeight="1" x14ac:dyDescent="0.2">
      <c r="B7246" s="33" t="s">
        <v>113</v>
      </c>
      <c r="C7246" s="98">
        <v>900</v>
      </c>
      <c r="D7246" s="96">
        <v>600</v>
      </c>
      <c r="E7246" s="96">
        <f t="shared" si="1504"/>
        <v>300</v>
      </c>
      <c r="F7246" s="96"/>
      <c r="G7246" s="96"/>
      <c r="H7246" s="33" t="s">
        <v>201</v>
      </c>
      <c r="I7246" s="98">
        <v>4550</v>
      </c>
      <c r="J7246" s="96">
        <v>3500</v>
      </c>
      <c r="K7246" s="96">
        <v>1050</v>
      </c>
      <c r="L7246" s="33" t="s">
        <v>202</v>
      </c>
      <c r="M7246" s="97">
        <f t="shared" si="1505"/>
        <v>0</v>
      </c>
      <c r="N7246" s="96"/>
      <c r="O7246" s="96"/>
      <c r="P7246" s="96"/>
      <c r="Q7246" s="96"/>
      <c r="R7246" s="96"/>
      <c r="S7246" s="96"/>
      <c r="T7246" s="96"/>
      <c r="U7246" s="96"/>
      <c r="V7246" s="96"/>
      <c r="W7246" s="96"/>
      <c r="X7246" s="96"/>
      <c r="Y7246" s="96"/>
      <c r="Z7246" s="96"/>
    </row>
    <row r="7247" spans="1:26" ht="15" customHeight="1" x14ac:dyDescent="0.2">
      <c r="B7247" s="33" t="s">
        <v>117</v>
      </c>
      <c r="C7247" s="98">
        <v>1304.19</v>
      </c>
      <c r="D7247" s="98">
        <v>1011</v>
      </c>
      <c r="E7247" s="96">
        <v>293</v>
      </c>
      <c r="F7247" s="96"/>
      <c r="G7247" s="96"/>
      <c r="H7247" s="33" t="s">
        <v>132</v>
      </c>
      <c r="I7247" s="98">
        <v>7605</v>
      </c>
      <c r="J7247" s="96">
        <v>6450</v>
      </c>
      <c r="K7247" s="96">
        <v>1935</v>
      </c>
      <c r="L7247" s="33" t="s">
        <v>203</v>
      </c>
      <c r="M7247" s="97">
        <f t="shared" si="1505"/>
        <v>0</v>
      </c>
      <c r="N7247" s="96"/>
      <c r="O7247" s="96"/>
      <c r="P7247" s="96"/>
      <c r="Q7247" s="96"/>
      <c r="R7247" s="96"/>
      <c r="S7247" s="96"/>
      <c r="T7247" s="96"/>
      <c r="U7247" s="96"/>
      <c r="V7247" s="96"/>
      <c r="W7247" s="96"/>
      <c r="X7247" s="96"/>
      <c r="Y7247" s="96"/>
      <c r="Z7247" s="96"/>
    </row>
    <row r="7248" spans="1:26" ht="15" customHeight="1" x14ac:dyDescent="0.2">
      <c r="B7248" s="33" t="s">
        <v>121</v>
      </c>
      <c r="C7248" s="98">
        <v>1006.5</v>
      </c>
      <c r="D7248" s="96">
        <v>677</v>
      </c>
      <c r="E7248" s="96">
        <f>D7248*50%</f>
        <v>338.5</v>
      </c>
      <c r="F7248" s="96"/>
      <c r="G7248" s="96"/>
      <c r="H7248" s="33" t="s">
        <v>137</v>
      </c>
      <c r="I7248" s="98">
        <v>5751.2</v>
      </c>
      <c r="J7248" s="96">
        <v>4625</v>
      </c>
      <c r="K7248" s="96">
        <v>1387.5</v>
      </c>
      <c r="L7248" s="33"/>
      <c r="M7248" s="96"/>
      <c r="N7248" s="96"/>
      <c r="O7248" s="96"/>
      <c r="P7248" s="96"/>
      <c r="Q7248" s="96"/>
      <c r="R7248" s="96"/>
      <c r="S7248" s="96"/>
      <c r="T7248" s="96"/>
      <c r="U7248" s="96"/>
      <c r="V7248" s="96"/>
      <c r="W7248" s="96"/>
      <c r="X7248" s="96"/>
      <c r="Y7248" s="96"/>
      <c r="Z7248" s="96"/>
    </row>
    <row r="7249" spans="2:26" ht="15" customHeight="1" x14ac:dyDescent="0.2">
      <c r="B7249" s="33" t="s">
        <v>126</v>
      </c>
      <c r="C7249" s="98">
        <v>1050.32</v>
      </c>
      <c r="D7249" s="96">
        <v>691</v>
      </c>
      <c r="E7249" s="96">
        <v>359</v>
      </c>
      <c r="F7249" s="96"/>
      <c r="G7249" s="96"/>
      <c r="H7249" s="33" t="s">
        <v>142</v>
      </c>
      <c r="I7249" s="98">
        <v>8000.2</v>
      </c>
      <c r="J7249" s="96">
        <v>6450</v>
      </c>
      <c r="K7249" s="96">
        <v>1935</v>
      </c>
      <c r="L7249" s="33"/>
      <c r="M7249" s="96"/>
      <c r="N7249" s="96"/>
      <c r="O7249" s="96"/>
      <c r="P7249" s="96"/>
      <c r="Q7249" s="96"/>
      <c r="R7249" s="96"/>
      <c r="S7249" s="96"/>
      <c r="T7249" s="96"/>
      <c r="U7249" s="96"/>
      <c r="V7249" s="96"/>
      <c r="W7249" s="96"/>
      <c r="X7249" s="96"/>
      <c r="Y7249" s="96"/>
      <c r="Z7249" s="96"/>
    </row>
    <row r="7250" spans="2:26" ht="15" customHeight="1" x14ac:dyDescent="0.2">
      <c r="B7250" s="33" t="s">
        <v>141</v>
      </c>
      <c r="C7250" s="98">
        <v>1850.8</v>
      </c>
      <c r="D7250" s="96">
        <v>1322</v>
      </c>
      <c r="E7250" s="96">
        <v>529</v>
      </c>
      <c r="F7250" s="96"/>
      <c r="G7250" s="96"/>
      <c r="H7250" s="33" t="s">
        <v>145</v>
      </c>
      <c r="I7250" s="98">
        <v>8000.2</v>
      </c>
      <c r="J7250" s="96">
        <v>6450</v>
      </c>
      <c r="K7250" s="96">
        <v>1935</v>
      </c>
      <c r="L7250" s="33"/>
      <c r="M7250" s="96"/>
      <c r="N7250" s="96"/>
      <c r="O7250" s="96"/>
      <c r="P7250" s="96"/>
      <c r="Q7250" s="96"/>
      <c r="R7250" s="96"/>
      <c r="S7250" s="96"/>
      <c r="T7250" s="96"/>
      <c r="U7250" s="96"/>
      <c r="V7250" s="96"/>
      <c r="W7250" s="96"/>
      <c r="X7250" s="96"/>
      <c r="Y7250" s="96"/>
      <c r="Z7250" s="96"/>
    </row>
    <row r="7251" spans="2:26" ht="15" customHeight="1" x14ac:dyDescent="0.2">
      <c r="B7251" s="33" t="s">
        <v>144</v>
      </c>
      <c r="C7251" s="98">
        <v>3005.85</v>
      </c>
      <c r="D7251" s="96">
        <v>2078</v>
      </c>
      <c r="E7251" s="96">
        <v>933</v>
      </c>
      <c r="F7251" s="96"/>
      <c r="G7251" s="96"/>
      <c r="H7251" s="33"/>
      <c r="I7251" s="96"/>
      <c r="J7251" s="96"/>
      <c r="K7251" s="96"/>
      <c r="L7251" s="33"/>
      <c r="M7251" s="96"/>
      <c r="N7251" s="96"/>
      <c r="O7251" s="96"/>
      <c r="P7251" s="96"/>
      <c r="Q7251" s="96"/>
      <c r="R7251" s="96"/>
      <c r="S7251" s="96"/>
      <c r="T7251" s="96"/>
      <c r="U7251" s="96"/>
      <c r="V7251" s="96"/>
      <c r="W7251" s="96"/>
      <c r="X7251" s="96"/>
      <c r="Y7251" s="96"/>
      <c r="Z7251" s="96"/>
    </row>
    <row r="7252" spans="2:26" ht="15" customHeight="1" x14ac:dyDescent="0.2">
      <c r="B7252" s="33" t="s">
        <v>147</v>
      </c>
      <c r="C7252" s="98">
        <v>5500.6</v>
      </c>
      <c r="D7252" s="96">
        <v>3929</v>
      </c>
      <c r="E7252" s="96">
        <v>1572</v>
      </c>
      <c r="F7252" s="96"/>
      <c r="G7252" s="96"/>
      <c r="H7252" s="33"/>
      <c r="I7252" s="96"/>
      <c r="J7252" s="96"/>
      <c r="K7252" s="96"/>
      <c r="L7252" s="33"/>
      <c r="M7252" s="96"/>
      <c r="N7252" s="96"/>
      <c r="O7252" s="96"/>
      <c r="P7252" s="96"/>
      <c r="Q7252" s="96"/>
      <c r="R7252" s="96"/>
      <c r="S7252" s="96"/>
      <c r="T7252" s="96"/>
      <c r="U7252" s="96"/>
      <c r="V7252" s="96"/>
      <c r="W7252" s="96"/>
      <c r="X7252" s="96"/>
      <c r="Y7252" s="96"/>
      <c r="Z7252" s="96"/>
    </row>
    <row r="7253" spans="2:26" ht="15" customHeight="1" x14ac:dyDescent="0.2">
      <c r="B7253" s="33" t="s">
        <v>150</v>
      </c>
      <c r="C7253" s="98">
        <v>6202</v>
      </c>
      <c r="D7253" s="96">
        <v>4430</v>
      </c>
      <c r="E7253" s="96">
        <v>1772</v>
      </c>
      <c r="F7253" s="96"/>
      <c r="G7253" s="96"/>
      <c r="H7253" s="33"/>
      <c r="I7253" s="96"/>
      <c r="J7253" s="96"/>
      <c r="K7253" s="96"/>
      <c r="L7253" s="33"/>
      <c r="M7253" s="96"/>
      <c r="N7253" s="96"/>
      <c r="O7253" s="96"/>
      <c r="P7253" s="96"/>
      <c r="Q7253" s="96"/>
      <c r="R7253" s="96"/>
      <c r="S7253" s="96"/>
      <c r="T7253" s="96"/>
      <c r="U7253" s="96"/>
      <c r="V7253" s="96"/>
      <c r="W7253" s="96"/>
      <c r="X7253" s="96"/>
      <c r="Y7253" s="96"/>
      <c r="Z7253" s="96"/>
    </row>
    <row r="7254" spans="2:26" ht="15" customHeight="1" x14ac:dyDescent="0.2">
      <c r="B7254" s="33" t="s">
        <v>152</v>
      </c>
      <c r="C7254" s="98">
        <v>6202</v>
      </c>
      <c r="D7254" s="96">
        <v>4430</v>
      </c>
      <c r="E7254" s="96">
        <v>1772</v>
      </c>
      <c r="F7254" s="96"/>
      <c r="G7254" s="96"/>
      <c r="H7254" s="33"/>
      <c r="I7254" s="96"/>
      <c r="J7254" s="96"/>
      <c r="K7254" s="96"/>
      <c r="L7254" s="33"/>
      <c r="M7254" s="96"/>
      <c r="N7254" s="96"/>
      <c r="O7254" s="96"/>
      <c r="P7254" s="96"/>
      <c r="Q7254" s="96"/>
      <c r="R7254" s="96"/>
      <c r="S7254" s="96"/>
      <c r="T7254" s="96"/>
      <c r="U7254" s="96"/>
      <c r="V7254" s="96"/>
      <c r="W7254" s="96"/>
      <c r="X7254" s="96"/>
      <c r="Y7254" s="96"/>
      <c r="Z7254" s="96"/>
    </row>
    <row r="7255" spans="2:26" ht="15" customHeight="1" x14ac:dyDescent="0.2">
      <c r="B7255" s="33" t="s">
        <v>155</v>
      </c>
      <c r="C7255" s="98">
        <v>7301</v>
      </c>
      <c r="D7255" s="96">
        <v>5770</v>
      </c>
      <c r="E7255" s="96">
        <v>2086</v>
      </c>
      <c r="F7255" s="96"/>
      <c r="G7255" s="96"/>
      <c r="H7255" s="33"/>
      <c r="I7255" s="96"/>
      <c r="J7255" s="96"/>
      <c r="K7255" s="96"/>
      <c r="L7255" s="33"/>
      <c r="M7255" s="96"/>
      <c r="N7255" s="96"/>
      <c r="O7255" s="96"/>
      <c r="P7255" s="96"/>
      <c r="Q7255" s="96"/>
      <c r="R7255" s="96"/>
      <c r="S7255" s="96"/>
      <c r="T7255" s="96"/>
      <c r="U7255" s="96"/>
      <c r="V7255" s="96"/>
      <c r="W7255" s="96"/>
      <c r="X7255" s="96"/>
      <c r="Y7255" s="96"/>
      <c r="Z7255" s="96"/>
    </row>
    <row r="7256" spans="2:26" ht="15" customHeight="1" x14ac:dyDescent="0.2">
      <c r="B7256" s="33" t="s">
        <v>157</v>
      </c>
      <c r="C7256" s="98">
        <v>3800</v>
      </c>
      <c r="D7256" s="96">
        <v>3600</v>
      </c>
      <c r="E7256" s="96">
        <v>894</v>
      </c>
      <c r="F7256" s="96"/>
      <c r="G7256" s="96"/>
      <c r="H7256" s="33"/>
      <c r="I7256" s="96"/>
      <c r="J7256" s="96"/>
      <c r="K7256" s="96"/>
      <c r="L7256" s="33"/>
      <c r="M7256" s="96"/>
      <c r="N7256" s="96"/>
      <c r="O7256" s="96"/>
      <c r="P7256" s="96"/>
      <c r="Q7256" s="96"/>
      <c r="R7256" s="96"/>
      <c r="S7256" s="96"/>
      <c r="T7256" s="96"/>
      <c r="U7256" s="96"/>
      <c r="V7256" s="96"/>
      <c r="W7256" s="96"/>
      <c r="X7256" s="96"/>
      <c r="Y7256" s="96"/>
      <c r="Z7256" s="96"/>
    </row>
    <row r="7257" spans="2:26" ht="15" customHeight="1" x14ac:dyDescent="0.2">
      <c r="C7257" s="86">
        <f>D7257+E7257</f>
        <v>2002</v>
      </c>
      <c r="D7257" s="86">
        <v>1300</v>
      </c>
      <c r="E7257" s="86">
        <f>D7257*54%</f>
        <v>702</v>
      </c>
    </row>
    <row r="7265" spans="1:53" s="291" customFormat="1" ht="33" customHeight="1" x14ac:dyDescent="0.2"/>
    <row r="7272" spans="1:53" ht="15" customHeight="1" x14ac:dyDescent="0.2">
      <c r="A7272" s="1" t="s">
        <v>0</v>
      </c>
      <c r="B7272" s="1" t="s">
        <v>1</v>
      </c>
      <c r="C7272" s="2" t="s">
        <v>2</v>
      </c>
      <c r="D7272" s="2" t="s">
        <v>3</v>
      </c>
      <c r="E7272" s="2" t="s">
        <v>4</v>
      </c>
      <c r="F7272" s="2" t="s">
        <v>5</v>
      </c>
      <c r="G7272" s="2" t="s">
        <v>6</v>
      </c>
      <c r="H7272" s="2" t="s">
        <v>7</v>
      </c>
      <c r="I7272" s="2" t="s">
        <v>8</v>
      </c>
      <c r="J7272" s="2" t="s">
        <v>9</v>
      </c>
      <c r="K7272" s="2" t="s">
        <v>10</v>
      </c>
      <c r="L7272" s="2" t="s">
        <v>11</v>
      </c>
      <c r="M7272" s="2" t="s">
        <v>12</v>
      </c>
      <c r="N7272" s="2" t="s">
        <v>13</v>
      </c>
      <c r="O7272" s="2" t="s">
        <v>14</v>
      </c>
      <c r="P7272" s="1" t="s">
        <v>15</v>
      </c>
      <c r="Q7272" s="1" t="s">
        <v>16</v>
      </c>
      <c r="R7272" s="3" t="s">
        <v>17</v>
      </c>
      <c r="S7272" s="3" t="s">
        <v>18</v>
      </c>
      <c r="T7272" s="3" t="s">
        <v>19</v>
      </c>
      <c r="U7272" s="4" t="s">
        <v>20</v>
      </c>
      <c r="V7272" s="3" t="s">
        <v>21</v>
      </c>
      <c r="W7272" s="3" t="s">
        <v>22</v>
      </c>
      <c r="X7272" s="4" t="s">
        <v>23</v>
      </c>
      <c r="Y7272" s="5" t="s">
        <v>24</v>
      </c>
      <c r="Z7272" s="5" t="s">
        <v>25</v>
      </c>
      <c r="AA7272" s="5" t="s">
        <v>26</v>
      </c>
      <c r="AB7272" s="6" t="s">
        <v>27</v>
      </c>
      <c r="AC7272" s="6" t="s">
        <v>28</v>
      </c>
      <c r="AD7272" s="7" t="s">
        <v>29</v>
      </c>
      <c r="AE7272" s="6" t="s">
        <v>30</v>
      </c>
      <c r="AF7272" s="8" t="s">
        <v>31</v>
      </c>
      <c r="AG7272" s="8" t="s">
        <v>32</v>
      </c>
      <c r="AH7272" s="8" t="s">
        <v>33</v>
      </c>
      <c r="AI7272" s="8"/>
      <c r="AJ7272" s="8" t="s">
        <v>34</v>
      </c>
      <c r="AK7272" s="8" t="s">
        <v>35</v>
      </c>
      <c r="AL7272" s="8" t="s">
        <v>36</v>
      </c>
      <c r="AM7272" s="8" t="s">
        <v>37</v>
      </c>
      <c r="AN7272" s="8" t="s">
        <v>38</v>
      </c>
      <c r="AO7272" s="8"/>
      <c r="AP7272" s="9" t="s">
        <v>39</v>
      </c>
      <c r="AQ7272" s="9" t="s">
        <v>40</v>
      </c>
      <c r="AR7272" s="9" t="s">
        <v>33</v>
      </c>
      <c r="AS7272" s="9" t="s">
        <v>32</v>
      </c>
      <c r="AT7272" s="9" t="s">
        <v>41</v>
      </c>
      <c r="AU7272" s="9" t="s">
        <v>42</v>
      </c>
      <c r="AV7272" s="9" t="s">
        <v>43</v>
      </c>
      <c r="AW7272" s="9" t="s">
        <v>44</v>
      </c>
      <c r="AX7272" s="9" t="s">
        <v>45</v>
      </c>
      <c r="AY7272" s="9" t="s">
        <v>46</v>
      </c>
      <c r="AZ7272" s="10"/>
      <c r="BA7272" s="10"/>
    </row>
    <row r="7273" spans="1:53" ht="15" customHeight="1" x14ac:dyDescent="0.2">
      <c r="A7273" s="11"/>
      <c r="B7273" s="11">
        <v>1</v>
      </c>
      <c r="C7273" s="11" t="s">
        <v>47</v>
      </c>
      <c r="D7273" s="11"/>
      <c r="E7273" s="11"/>
      <c r="F7273" s="11"/>
      <c r="G7273" s="11"/>
      <c r="H7273" s="11"/>
      <c r="I7273" s="11"/>
      <c r="J7273" s="11"/>
      <c r="K7273" s="11"/>
      <c r="L7273" s="11"/>
      <c r="M7273" s="11"/>
      <c r="N7273" s="11"/>
      <c r="O7273" s="11"/>
      <c r="P7273" s="11"/>
      <c r="Q7273" s="11"/>
      <c r="R7273" s="11"/>
      <c r="S7273" s="11"/>
      <c r="T7273" s="11"/>
      <c r="U7273" s="11"/>
      <c r="V7273" s="11"/>
      <c r="W7273" s="11"/>
      <c r="X7273" s="11"/>
      <c r="Y7273" s="11"/>
      <c r="Z7273" s="11"/>
      <c r="AA7273" s="11"/>
      <c r="AB7273" s="11"/>
      <c r="AC7273" s="11"/>
      <c r="AD7273" s="11"/>
      <c r="AE7273" s="11"/>
      <c r="AF7273" s="11"/>
      <c r="AG7273" s="11"/>
      <c r="AH7273" s="11"/>
      <c r="AI7273" s="11"/>
      <c r="AJ7273" s="11"/>
      <c r="AK7273" s="11"/>
      <c r="AL7273" s="11"/>
      <c r="AM7273" s="11"/>
      <c r="AN7273" s="11"/>
      <c r="AO7273" s="11"/>
      <c r="AP7273" s="11"/>
      <c r="AQ7273" s="11"/>
      <c r="AR7273" s="11"/>
      <c r="AS7273" s="11"/>
      <c r="AT7273" s="11"/>
      <c r="AU7273" s="11"/>
      <c r="AV7273" s="11"/>
      <c r="AW7273" s="11"/>
      <c r="AX7273" s="11"/>
      <c r="AY7273" s="11"/>
      <c r="AZ7273" s="12"/>
      <c r="BA7273" s="12"/>
    </row>
    <row r="7274" spans="1:53" ht="15" customHeight="1" x14ac:dyDescent="0.2">
      <c r="A7274" s="1"/>
      <c r="B7274" s="1"/>
      <c r="C7274" s="13"/>
      <c r="D7274" s="14"/>
      <c r="E7274" s="14"/>
      <c r="F7274" s="14"/>
      <c r="G7274" s="14"/>
      <c r="H7274" s="14"/>
      <c r="I7274" s="14"/>
      <c r="J7274" s="14"/>
      <c r="K7274" s="14"/>
      <c r="L7274" s="14"/>
      <c r="M7274" s="14"/>
      <c r="N7274" s="14"/>
      <c r="O7274" s="14"/>
      <c r="P7274" s="14"/>
      <c r="Q7274" s="14"/>
      <c r="R7274" s="4"/>
      <c r="S7274" s="4"/>
      <c r="T7274" s="4"/>
      <c r="U7274" s="4"/>
      <c r="V7274" s="4"/>
      <c r="W7274" s="4"/>
      <c r="X7274" s="4"/>
      <c r="Y7274" s="4"/>
      <c r="Z7274" s="4"/>
      <c r="AA7274" s="4"/>
      <c r="AB7274" s="8"/>
      <c r="AC7274" s="8"/>
      <c r="AD7274" s="8"/>
      <c r="AE7274" s="8"/>
      <c r="AF7274" s="8"/>
      <c r="AG7274" s="8"/>
      <c r="AH7274" s="8"/>
      <c r="AI7274" s="8"/>
      <c r="AJ7274" s="8"/>
      <c r="AK7274" s="8"/>
      <c r="AL7274" s="8"/>
      <c r="AM7274" s="8"/>
      <c r="AN7274" s="8"/>
      <c r="AO7274" s="8"/>
      <c r="AP7274" s="15"/>
      <c r="AQ7274" s="15"/>
      <c r="AR7274" s="15"/>
      <c r="AS7274" s="15"/>
      <c r="AT7274" s="15"/>
      <c r="AU7274" s="15"/>
      <c r="AV7274" s="15"/>
      <c r="AW7274" s="15"/>
      <c r="AX7274" s="15"/>
      <c r="AY7274" s="15"/>
      <c r="AZ7274" s="10"/>
      <c r="BA7274" s="10"/>
    </row>
    <row r="7275" spans="1:53" ht="15" customHeight="1" x14ac:dyDescent="0.2">
      <c r="A7275" s="1"/>
      <c r="B7275" s="16">
        <v>1</v>
      </c>
      <c r="C7275" s="310"/>
      <c r="D7275" s="18"/>
      <c r="E7275" s="14"/>
      <c r="F7275" s="14"/>
      <c r="G7275" s="14"/>
      <c r="H7275" s="14"/>
      <c r="I7275" s="14"/>
      <c r="J7275" s="14"/>
      <c r="K7275" s="14"/>
      <c r="L7275" s="14"/>
      <c r="M7275" s="14"/>
      <c r="N7275" s="14"/>
      <c r="O7275" s="14"/>
      <c r="P7275" s="14"/>
      <c r="Q7275" s="14"/>
      <c r="R7275" s="4"/>
      <c r="S7275" s="4"/>
      <c r="T7275" s="4"/>
      <c r="U7275" s="4"/>
      <c r="V7275" s="4"/>
      <c r="W7275" s="4"/>
      <c r="X7275" s="4"/>
      <c r="Y7275" s="4"/>
      <c r="Z7275" s="4"/>
      <c r="AA7275" s="4"/>
      <c r="AB7275" s="8"/>
      <c r="AC7275" s="8"/>
      <c r="AD7275" s="8"/>
      <c r="AE7275" s="8"/>
      <c r="AF7275" s="8"/>
      <c r="AG7275" s="8"/>
      <c r="AH7275" s="8"/>
      <c r="AI7275" s="8"/>
      <c r="AJ7275" s="8"/>
      <c r="AK7275" s="8"/>
      <c r="AL7275" s="8"/>
      <c r="AM7275" s="8"/>
      <c r="AN7275" s="8"/>
      <c r="AO7275" s="8"/>
      <c r="AP7275" s="15"/>
      <c r="AQ7275" s="15"/>
      <c r="AR7275" s="15"/>
      <c r="AS7275" s="15"/>
      <c r="AT7275" s="15"/>
      <c r="AU7275" s="15"/>
      <c r="AV7275" s="15"/>
      <c r="AW7275" s="15"/>
      <c r="AX7275" s="15"/>
      <c r="AY7275" s="15"/>
      <c r="AZ7275" s="10"/>
      <c r="BA7275" s="10"/>
    </row>
    <row r="7276" spans="1:53" ht="15" customHeight="1" x14ac:dyDescent="0.2">
      <c r="A7276" s="19"/>
      <c r="B7276" s="20"/>
      <c r="C7276" s="292"/>
      <c r="D7276" s="18"/>
      <c r="E7276" s="14"/>
      <c r="F7276" s="14"/>
      <c r="G7276" s="14"/>
      <c r="H7276" s="14"/>
      <c r="I7276" s="14"/>
      <c r="J7276" s="14"/>
      <c r="K7276" s="14"/>
      <c r="L7276" s="14"/>
      <c r="M7276" s="14"/>
      <c r="N7276" s="14"/>
      <c r="O7276" s="14"/>
      <c r="P7276" s="14"/>
      <c r="Q7276" s="14"/>
      <c r="R7276" s="4"/>
      <c r="S7276" s="4"/>
      <c r="T7276" s="4"/>
      <c r="U7276" s="4"/>
      <c r="V7276" s="4"/>
      <c r="W7276" s="4"/>
      <c r="X7276" s="4"/>
      <c r="Y7276" s="4"/>
      <c r="Z7276" s="4"/>
      <c r="AA7276" s="4"/>
      <c r="AB7276" s="8"/>
      <c r="AC7276" s="8"/>
      <c r="AD7276" s="8"/>
      <c r="AE7276" s="8"/>
      <c r="AF7276" s="8"/>
      <c r="AG7276" s="8"/>
      <c r="AH7276" s="8"/>
      <c r="AI7276" s="8"/>
      <c r="AJ7276" s="8"/>
      <c r="AK7276" s="8"/>
      <c r="AL7276" s="8"/>
      <c r="AM7276" s="8"/>
      <c r="AN7276" s="8"/>
      <c r="AO7276" s="8"/>
      <c r="AP7276" s="15"/>
      <c r="AQ7276" s="15"/>
      <c r="AR7276" s="15"/>
      <c r="AS7276" s="15"/>
      <c r="AT7276" s="15"/>
      <c r="AU7276" s="15"/>
      <c r="AV7276" s="15"/>
      <c r="AW7276" s="15"/>
      <c r="AX7276" s="15"/>
      <c r="AY7276" s="15"/>
    </row>
    <row r="7277" spans="1:53" ht="15" customHeight="1" x14ac:dyDescent="0.2">
      <c r="A7277" s="1"/>
      <c r="B7277" s="16">
        <v>3</v>
      </c>
      <c r="C7277" s="293" t="s">
        <v>54</v>
      </c>
      <c r="D7277" s="18"/>
      <c r="E7277" s="14"/>
      <c r="F7277" s="14"/>
      <c r="G7277" s="14"/>
      <c r="H7277" s="14"/>
      <c r="I7277" s="14"/>
      <c r="J7277" s="14"/>
      <c r="K7277" s="14"/>
      <c r="L7277" s="14"/>
      <c r="M7277" s="14"/>
      <c r="N7277" s="14"/>
      <c r="O7277" s="14"/>
      <c r="P7277" s="14"/>
      <c r="Q7277" s="14"/>
      <c r="R7277" s="4"/>
      <c r="S7277" s="4"/>
      <c r="T7277" s="4"/>
      <c r="U7277" s="4"/>
      <c r="V7277" s="4"/>
      <c r="W7277" s="4"/>
      <c r="X7277" s="4"/>
      <c r="Y7277" s="4"/>
      <c r="Z7277" s="4"/>
      <c r="AA7277" s="4"/>
      <c r="AB7277" s="8">
        <v>10</v>
      </c>
      <c r="AC7277" s="8"/>
      <c r="AD7277" s="8"/>
      <c r="AE7277" s="8"/>
      <c r="AF7277" s="8"/>
      <c r="AG7277" s="8"/>
      <c r="AH7277" s="8"/>
      <c r="AI7277" s="8"/>
      <c r="AJ7277" s="8"/>
      <c r="AK7277" s="8"/>
      <c r="AL7277" s="8"/>
      <c r="AM7277" s="8"/>
      <c r="AN7277" s="8"/>
      <c r="AO7277" s="8"/>
      <c r="AP7277" s="15"/>
      <c r="AQ7277" s="15"/>
      <c r="AR7277" s="15"/>
      <c r="AS7277" s="15"/>
      <c r="AT7277" s="15"/>
      <c r="AU7277" s="15"/>
      <c r="AV7277" s="15"/>
      <c r="AW7277" s="15"/>
      <c r="AX7277" s="15"/>
      <c r="AY7277" s="15"/>
      <c r="AZ7277" s="10"/>
      <c r="BA7277" s="10"/>
    </row>
    <row r="7278" spans="1:53" ht="15" customHeight="1" x14ac:dyDescent="0.2">
      <c r="A7278" s="1">
        <v>13500</v>
      </c>
      <c r="B7278" s="16">
        <v>4</v>
      </c>
      <c r="C7278" s="327" t="s">
        <v>557</v>
      </c>
      <c r="D7278" s="18"/>
      <c r="E7278" s="14"/>
      <c r="F7278" s="14"/>
      <c r="G7278" s="14"/>
      <c r="H7278" s="14"/>
      <c r="I7278" s="14"/>
      <c r="J7278" s="14"/>
      <c r="K7278" s="14"/>
      <c r="L7278" s="14"/>
      <c r="M7278" s="14"/>
      <c r="N7278" s="14"/>
      <c r="O7278" s="14"/>
      <c r="P7278" s="14"/>
      <c r="Q7278" s="14"/>
      <c r="R7278" s="4"/>
      <c r="S7278" s="4"/>
      <c r="T7278" s="4"/>
      <c r="U7278" s="4">
        <v>1</v>
      </c>
      <c r="V7278" s="4"/>
      <c r="W7278" s="4"/>
      <c r="X7278" s="4"/>
      <c r="Y7278" s="4"/>
      <c r="Z7278" s="4"/>
      <c r="AA7278" s="4"/>
      <c r="AB7278" s="8"/>
      <c r="AC7278" s="8"/>
      <c r="AD7278" s="8"/>
      <c r="AE7278" s="8"/>
      <c r="AF7278" s="8"/>
      <c r="AG7278" s="8"/>
      <c r="AH7278" s="8"/>
      <c r="AI7278" s="8"/>
      <c r="AJ7278" s="8">
        <v>1</v>
      </c>
      <c r="AK7278" s="8"/>
      <c r="AL7278" s="8"/>
      <c r="AM7278" s="8"/>
      <c r="AN7278" s="8"/>
      <c r="AO7278" s="8"/>
      <c r="AP7278" s="15"/>
      <c r="AQ7278" s="15"/>
      <c r="AR7278" s="15"/>
      <c r="AS7278" s="15"/>
      <c r="AT7278" s="15"/>
      <c r="AU7278" s="15"/>
      <c r="AV7278" s="15"/>
      <c r="AW7278" s="15"/>
      <c r="AX7278" s="15"/>
      <c r="AY7278" s="15"/>
      <c r="AZ7278" s="10"/>
      <c r="BA7278" s="10"/>
    </row>
    <row r="7279" spans="1:53" ht="15" customHeight="1" x14ac:dyDescent="0.2">
      <c r="A7279" s="1"/>
      <c r="B7279" s="21">
        <v>5</v>
      </c>
      <c r="C7279" s="391" t="s">
        <v>572</v>
      </c>
      <c r="D7279" s="18">
        <v>5</v>
      </c>
      <c r="E7279" s="14">
        <v>5</v>
      </c>
      <c r="F7279" s="14">
        <v>5</v>
      </c>
      <c r="G7279" s="14"/>
      <c r="H7279" s="14"/>
      <c r="I7279" s="14"/>
      <c r="J7279" s="14"/>
      <c r="K7279" s="14"/>
      <c r="L7279" s="14"/>
      <c r="M7279" s="14"/>
      <c r="N7279" s="14"/>
      <c r="O7279" s="14"/>
      <c r="P7279" s="14"/>
      <c r="Q7279" s="14"/>
      <c r="R7279" s="4"/>
      <c r="S7279" s="4"/>
      <c r="T7279" s="4"/>
      <c r="U7279" s="4"/>
      <c r="V7279" s="4"/>
      <c r="W7279" s="4"/>
      <c r="X7279" s="4"/>
      <c r="Y7279" s="4"/>
      <c r="Z7279" s="4"/>
      <c r="AA7279" s="4"/>
      <c r="AB7279" s="8"/>
      <c r="AC7279" s="8"/>
      <c r="AD7279" s="8"/>
      <c r="AE7279" s="8"/>
      <c r="AF7279" s="8"/>
      <c r="AG7279" s="8"/>
      <c r="AH7279" s="8"/>
      <c r="AI7279" s="8"/>
      <c r="AJ7279" s="8"/>
      <c r="AK7279" s="8"/>
      <c r="AL7279" s="8"/>
      <c r="AM7279" s="8"/>
      <c r="AN7279" s="8"/>
      <c r="AO7279" s="8"/>
      <c r="AP7279" s="15"/>
      <c r="AQ7279" s="15"/>
      <c r="AR7279" s="15"/>
      <c r="AS7279" s="15"/>
      <c r="AT7279" s="15"/>
      <c r="AU7279" s="15"/>
      <c r="AV7279" s="15"/>
      <c r="AW7279" s="15"/>
      <c r="AX7279" s="15"/>
      <c r="AY7279" s="15"/>
      <c r="AZ7279" s="10"/>
      <c r="BA7279" s="10"/>
    </row>
    <row r="7280" spans="1:53" ht="15" customHeight="1" x14ac:dyDescent="0.2">
      <c r="A7280" s="22"/>
      <c r="B7280" s="23">
        <v>6</v>
      </c>
      <c r="C7280" s="293" t="s">
        <v>573</v>
      </c>
      <c r="D7280" s="18">
        <v>10</v>
      </c>
      <c r="E7280" s="14">
        <v>10</v>
      </c>
      <c r="F7280" s="14"/>
      <c r="G7280" s="14"/>
      <c r="H7280" s="14"/>
      <c r="I7280" s="14"/>
      <c r="J7280" s="14"/>
      <c r="K7280" s="14"/>
      <c r="L7280" s="14"/>
      <c r="M7280" s="14"/>
      <c r="N7280" s="14"/>
      <c r="O7280" s="14"/>
      <c r="P7280" s="14"/>
      <c r="Q7280" s="14"/>
      <c r="R7280" s="4"/>
      <c r="S7280" s="4"/>
      <c r="T7280" s="4"/>
      <c r="U7280" s="4"/>
      <c r="V7280" s="4"/>
      <c r="W7280" s="4"/>
      <c r="X7280" s="4"/>
      <c r="Y7280" s="4"/>
      <c r="Z7280" s="4"/>
      <c r="AA7280" s="4"/>
      <c r="AB7280" s="8"/>
      <c r="AC7280" s="8"/>
      <c r="AD7280" s="8"/>
      <c r="AE7280" s="8"/>
      <c r="AF7280" s="8"/>
      <c r="AG7280" s="8"/>
      <c r="AH7280" s="8"/>
      <c r="AI7280" s="8"/>
      <c r="AJ7280" s="8"/>
      <c r="AK7280" s="8"/>
      <c r="AL7280" s="8"/>
      <c r="AM7280" s="8"/>
      <c r="AN7280" s="8"/>
      <c r="AO7280" s="8"/>
      <c r="AP7280" s="15"/>
      <c r="AQ7280" s="15"/>
      <c r="AR7280" s="15"/>
      <c r="AS7280" s="15"/>
      <c r="AT7280" s="15"/>
      <c r="AU7280" s="15"/>
      <c r="AV7280" s="15"/>
      <c r="AW7280" s="15"/>
      <c r="AX7280" s="15"/>
      <c r="AY7280" s="15"/>
      <c r="AZ7280" s="10"/>
      <c r="BA7280" s="10"/>
    </row>
    <row r="7281" spans="1:53" ht="15" customHeight="1" x14ac:dyDescent="0.2">
      <c r="A7281" s="24"/>
      <c r="B7281" s="25"/>
      <c r="C7281" s="293" t="s">
        <v>535</v>
      </c>
      <c r="D7281" s="18"/>
      <c r="E7281" s="14"/>
      <c r="F7281" s="14"/>
      <c r="G7281" s="14"/>
      <c r="H7281" s="14"/>
      <c r="I7281" s="14"/>
      <c r="J7281" s="14"/>
      <c r="K7281" s="14"/>
      <c r="L7281" s="14"/>
      <c r="M7281" s="14"/>
      <c r="N7281" s="14"/>
      <c r="O7281" s="14"/>
      <c r="P7281" s="14"/>
      <c r="Q7281" s="14"/>
      <c r="R7281" s="4"/>
      <c r="S7281" s="4"/>
      <c r="T7281" s="4"/>
      <c r="U7281" s="4"/>
      <c r="V7281" s="4"/>
      <c r="W7281" s="4"/>
      <c r="X7281" s="4"/>
      <c r="Y7281" s="4"/>
      <c r="Z7281" s="4"/>
      <c r="AA7281" s="4"/>
      <c r="AB7281" s="8">
        <v>10</v>
      </c>
      <c r="AC7281" s="8"/>
      <c r="AD7281" s="8"/>
      <c r="AE7281" s="8"/>
      <c r="AF7281" s="8"/>
      <c r="AG7281" s="8"/>
      <c r="AH7281" s="8"/>
      <c r="AI7281" s="8"/>
      <c r="AJ7281" s="8"/>
      <c r="AK7281" s="8"/>
      <c r="AL7281" s="8"/>
      <c r="AM7281" s="8"/>
      <c r="AN7281" s="8"/>
      <c r="AO7281" s="8"/>
      <c r="AP7281" s="15"/>
      <c r="AQ7281" s="15"/>
      <c r="AR7281" s="15"/>
      <c r="AS7281" s="15"/>
      <c r="AT7281" s="15"/>
      <c r="AU7281" s="9"/>
      <c r="AV7281" s="15"/>
      <c r="AW7281" s="15"/>
      <c r="AX7281" s="15"/>
      <c r="AY7281" s="15"/>
      <c r="AZ7281" s="10"/>
      <c r="BA7281" s="10"/>
    </row>
    <row r="7282" spans="1:53" ht="15" customHeight="1" x14ac:dyDescent="0.2">
      <c r="A7282" s="1"/>
      <c r="B7282" s="24"/>
      <c r="C7282" s="293" t="s">
        <v>588</v>
      </c>
      <c r="D7282" s="18"/>
      <c r="E7282" s="14"/>
      <c r="F7282" s="14"/>
      <c r="G7282" s="14"/>
      <c r="H7282" s="14"/>
      <c r="I7282" s="14"/>
      <c r="J7282" s="14"/>
      <c r="K7282" s="14">
        <v>1</v>
      </c>
      <c r="L7282" s="14"/>
      <c r="M7282" s="14"/>
      <c r="N7282" s="14"/>
      <c r="O7282" s="14"/>
      <c r="P7282" s="14"/>
      <c r="Q7282" s="14"/>
      <c r="R7282" s="4"/>
      <c r="S7282" s="4"/>
      <c r="T7282" s="4"/>
      <c r="U7282" s="4">
        <v>2</v>
      </c>
      <c r="V7282" s="4"/>
      <c r="W7282" s="4"/>
      <c r="X7282" s="4"/>
      <c r="Y7282" s="4"/>
      <c r="Z7282" s="4"/>
      <c r="AA7282" s="4"/>
      <c r="AB7282" s="8"/>
      <c r="AC7282" s="8"/>
      <c r="AD7282" s="8"/>
      <c r="AE7282" s="8"/>
      <c r="AF7282" s="8"/>
      <c r="AG7282" s="8"/>
      <c r="AH7282" s="8"/>
      <c r="AI7282" s="8"/>
      <c r="AJ7282" s="8"/>
      <c r="AK7282" s="8"/>
      <c r="AL7282" s="8"/>
      <c r="AM7282" s="8"/>
      <c r="AN7282" s="8"/>
      <c r="AO7282" s="8"/>
      <c r="AP7282" s="15"/>
      <c r="AQ7282" s="15"/>
      <c r="AR7282" s="15"/>
      <c r="AS7282" s="15"/>
      <c r="AT7282" s="15"/>
      <c r="AU7282" s="15"/>
      <c r="AV7282" s="15"/>
      <c r="AW7282" s="15"/>
      <c r="AX7282" s="15"/>
      <c r="AY7282" s="15"/>
      <c r="AZ7282" s="10"/>
      <c r="BA7282" s="10"/>
    </row>
    <row r="7283" spans="1:53" ht="15" customHeight="1" x14ac:dyDescent="0.2">
      <c r="A7283" s="1"/>
      <c r="B7283" s="26">
        <v>7</v>
      </c>
      <c r="C7283" s="293" t="s">
        <v>55</v>
      </c>
      <c r="D7283" s="18"/>
      <c r="E7283" s="14"/>
      <c r="F7283" s="14"/>
      <c r="G7283" s="14"/>
      <c r="H7283" s="14"/>
      <c r="I7283" s="14"/>
      <c r="J7283" s="14"/>
      <c r="K7283" s="14">
        <v>1</v>
      </c>
      <c r="L7283" s="14"/>
      <c r="M7283" s="14"/>
      <c r="N7283" s="14"/>
      <c r="O7283" s="14"/>
      <c r="P7283" s="14"/>
      <c r="Q7283" s="14"/>
      <c r="R7283" s="4"/>
      <c r="S7283" s="4"/>
      <c r="T7283" s="4"/>
      <c r="U7283" s="4"/>
      <c r="V7283" s="4"/>
      <c r="W7283" s="4"/>
      <c r="X7283" s="4"/>
      <c r="Y7283" s="4"/>
      <c r="Z7283" s="4"/>
      <c r="AA7283" s="4"/>
      <c r="AB7283" s="8"/>
      <c r="AC7283" s="8"/>
      <c r="AD7283" s="8"/>
      <c r="AE7283" s="8"/>
      <c r="AF7283" s="8"/>
      <c r="AG7283" s="8"/>
      <c r="AH7283" s="8"/>
      <c r="AI7283" s="8"/>
      <c r="AJ7283" s="8"/>
      <c r="AK7283" s="8"/>
      <c r="AL7283" s="8"/>
      <c r="AM7283" s="8"/>
      <c r="AN7283" s="8"/>
      <c r="AO7283" s="8"/>
      <c r="AP7283" s="15"/>
      <c r="AQ7283" s="15"/>
      <c r="AR7283" s="15"/>
      <c r="AS7283" s="15"/>
      <c r="AT7283" s="15"/>
      <c r="AU7283" s="15"/>
      <c r="AV7283" s="15"/>
      <c r="AW7283" s="15"/>
      <c r="AX7283" s="15"/>
      <c r="AY7283" s="15"/>
      <c r="AZ7283" s="10"/>
      <c r="BA7283" s="10"/>
    </row>
    <row r="7284" spans="1:53" ht="15" customHeight="1" x14ac:dyDescent="0.2">
      <c r="A7284" s="1"/>
      <c r="B7284" s="26">
        <v>8</v>
      </c>
      <c r="C7284" s="335"/>
      <c r="D7284" s="18"/>
      <c r="E7284" s="14"/>
      <c r="F7284" s="14"/>
      <c r="G7284" s="14"/>
      <c r="H7284" s="14"/>
      <c r="I7284" s="14"/>
      <c r="J7284" s="14"/>
      <c r="K7284" s="14"/>
      <c r="L7284" s="14"/>
      <c r="M7284" s="14"/>
      <c r="N7284" s="14"/>
      <c r="O7284" s="14"/>
      <c r="P7284" s="14"/>
      <c r="Q7284" s="14"/>
      <c r="R7284" s="4"/>
      <c r="S7284" s="4"/>
      <c r="T7284" s="4"/>
      <c r="U7284" s="4"/>
      <c r="V7284" s="4"/>
      <c r="W7284" s="4"/>
      <c r="X7284" s="4"/>
      <c r="Y7284" s="4"/>
      <c r="Z7284" s="4"/>
      <c r="AA7284" s="4"/>
      <c r="AB7284" s="8"/>
      <c r="AC7284" s="8"/>
      <c r="AD7284" s="8"/>
      <c r="AE7284" s="8"/>
      <c r="AF7284" s="8"/>
      <c r="AG7284" s="8"/>
      <c r="AH7284" s="8"/>
      <c r="AI7284" s="8"/>
      <c r="AJ7284" s="8"/>
      <c r="AK7284" s="8"/>
      <c r="AL7284" s="8"/>
      <c r="AM7284" s="8"/>
      <c r="AN7284" s="8"/>
      <c r="AO7284" s="8"/>
      <c r="AP7284" s="15"/>
      <c r="AQ7284" s="15"/>
      <c r="AR7284" s="15"/>
      <c r="AS7284" s="15"/>
      <c r="AT7284" s="15"/>
      <c r="AU7284" s="15"/>
      <c r="AV7284" s="15"/>
      <c r="AW7284" s="15"/>
      <c r="AX7284" s="15"/>
      <c r="AY7284" s="15"/>
      <c r="AZ7284" s="10"/>
      <c r="BA7284" s="10"/>
    </row>
    <row r="7285" spans="1:53" ht="15" customHeight="1" x14ac:dyDescent="0.2">
      <c r="A7285" s="1"/>
      <c r="B7285" s="26">
        <v>9</v>
      </c>
      <c r="C7285" s="303"/>
      <c r="D7285" s="18"/>
      <c r="E7285" s="14"/>
      <c r="F7285" s="14"/>
      <c r="G7285" s="14"/>
      <c r="H7285" s="14"/>
      <c r="I7285" s="14"/>
      <c r="J7285" s="14"/>
      <c r="K7285" s="14"/>
      <c r="L7285" s="14"/>
      <c r="M7285" s="14"/>
      <c r="N7285" s="14"/>
      <c r="O7285" s="14"/>
      <c r="P7285" s="14"/>
      <c r="Q7285" s="14"/>
      <c r="R7285" s="4"/>
      <c r="S7285" s="4"/>
      <c r="T7285" s="4"/>
      <c r="U7285" s="4"/>
      <c r="V7285" s="4"/>
      <c r="W7285" s="4"/>
      <c r="X7285" s="4"/>
      <c r="Y7285" s="4"/>
      <c r="Z7285" s="4"/>
      <c r="AA7285" s="4"/>
      <c r="AB7285" s="8"/>
      <c r="AC7285" s="8"/>
      <c r="AD7285" s="8"/>
      <c r="AE7285" s="8"/>
      <c r="AF7285" s="8"/>
      <c r="AG7285" s="8"/>
      <c r="AH7285" s="8"/>
      <c r="AI7285" s="8"/>
      <c r="AJ7285" s="8"/>
      <c r="AK7285" s="8"/>
      <c r="AL7285" s="8"/>
      <c r="AM7285" s="8"/>
      <c r="AN7285" s="8"/>
      <c r="AO7285" s="8"/>
      <c r="AP7285" s="15"/>
      <c r="AQ7285" s="15"/>
      <c r="AR7285" s="15"/>
      <c r="AS7285" s="15"/>
      <c r="AT7285" s="15"/>
      <c r="AU7285" s="15"/>
      <c r="AV7285" s="15"/>
      <c r="AW7285" s="15"/>
      <c r="AX7285" s="15"/>
      <c r="AY7285" s="15"/>
      <c r="AZ7285" s="10"/>
      <c r="BA7285" s="10"/>
    </row>
    <row r="7286" spans="1:53" ht="15" customHeight="1" x14ac:dyDescent="0.2">
      <c r="A7286" s="1"/>
      <c r="B7286" s="24"/>
      <c r="C7286" s="303"/>
      <c r="D7286" s="18"/>
      <c r="E7286" s="14"/>
      <c r="F7286" s="14"/>
      <c r="G7286" s="14"/>
      <c r="H7286" s="14"/>
      <c r="I7286" s="14"/>
      <c r="J7286" s="14"/>
      <c r="K7286" s="14"/>
      <c r="L7286" s="14"/>
      <c r="M7286" s="14"/>
      <c r="N7286" s="14"/>
      <c r="O7286" s="14"/>
      <c r="P7286" s="14"/>
      <c r="Q7286" s="14"/>
      <c r="R7286" s="4"/>
      <c r="S7286" s="4"/>
      <c r="T7286" s="4"/>
      <c r="U7286" s="4"/>
      <c r="V7286" s="4"/>
      <c r="W7286" s="4"/>
      <c r="X7286" s="4"/>
      <c r="Y7286" s="4"/>
      <c r="Z7286" s="4"/>
      <c r="AA7286" s="4"/>
      <c r="AB7286" s="8"/>
      <c r="AC7286" s="28"/>
      <c r="AD7286" s="8"/>
      <c r="AE7286" s="8"/>
      <c r="AF7286" s="8"/>
      <c r="AG7286" s="8"/>
      <c r="AH7286" s="8"/>
      <c r="AI7286" s="8"/>
      <c r="AJ7286" s="8"/>
      <c r="AK7286" s="8"/>
      <c r="AL7286" s="8"/>
      <c r="AM7286" s="8"/>
      <c r="AN7286" s="8"/>
      <c r="AO7286" s="8"/>
      <c r="AP7286" s="15"/>
      <c r="AQ7286" s="15"/>
      <c r="AR7286" s="15"/>
      <c r="AS7286" s="15"/>
      <c r="AT7286" s="15"/>
      <c r="AU7286" s="15"/>
      <c r="AV7286" s="15"/>
      <c r="AW7286" s="15"/>
      <c r="AX7286" s="15"/>
      <c r="AY7286" s="15"/>
      <c r="AZ7286" s="10"/>
      <c r="BA7286" s="10"/>
    </row>
    <row r="7287" spans="1:53" ht="15" customHeight="1" x14ac:dyDescent="0.2">
      <c r="A7287" s="22"/>
      <c r="B7287" s="29">
        <v>10</v>
      </c>
      <c r="C7287" s="303"/>
      <c r="D7287" s="18"/>
      <c r="E7287" s="14"/>
      <c r="F7287" s="14"/>
      <c r="G7287" s="14"/>
      <c r="H7287" s="14"/>
      <c r="I7287" s="14"/>
      <c r="J7287" s="14"/>
      <c r="K7287" s="14"/>
      <c r="L7287" s="14"/>
      <c r="M7287" s="14"/>
      <c r="N7287" s="14"/>
      <c r="O7287" s="14"/>
      <c r="P7287" s="14"/>
      <c r="Q7287" s="14"/>
      <c r="R7287" s="4"/>
      <c r="S7287" s="4"/>
      <c r="T7287" s="4"/>
      <c r="U7287" s="4"/>
      <c r="V7287" s="4"/>
      <c r="W7287" s="4"/>
      <c r="X7287" s="4"/>
      <c r="Y7287" s="4"/>
      <c r="Z7287" s="4"/>
      <c r="AA7287" s="4"/>
      <c r="AB7287" s="8"/>
      <c r="AC7287" s="8"/>
      <c r="AD7287" s="8"/>
      <c r="AE7287" s="8"/>
      <c r="AF7287" s="8"/>
      <c r="AG7287" s="8"/>
      <c r="AH7287" s="8"/>
      <c r="AI7287" s="8"/>
      <c r="AJ7287" s="8"/>
      <c r="AK7287" s="8"/>
      <c r="AL7287" s="8"/>
      <c r="AM7287" s="8"/>
      <c r="AN7287" s="8"/>
      <c r="AO7287" s="8"/>
      <c r="AP7287" s="15"/>
      <c r="AQ7287" s="15"/>
      <c r="AR7287" s="15"/>
      <c r="AS7287" s="15"/>
      <c r="AT7287" s="15"/>
      <c r="AU7287" s="15"/>
      <c r="AV7287" s="15"/>
      <c r="AW7287" s="15"/>
      <c r="AX7287" s="15"/>
      <c r="AY7287" s="15"/>
      <c r="AZ7287" s="10"/>
      <c r="BA7287" s="10"/>
    </row>
    <row r="7288" spans="1:53" ht="15" customHeight="1" x14ac:dyDescent="0.2">
      <c r="A7288" s="1"/>
      <c r="B7288" s="30">
        <v>11</v>
      </c>
      <c r="C7288" s="303"/>
      <c r="D7288" s="18"/>
      <c r="E7288" s="14"/>
      <c r="F7288" s="14"/>
      <c r="G7288" s="14"/>
      <c r="H7288" s="14"/>
      <c r="I7288" s="14"/>
      <c r="J7288" s="14"/>
      <c r="K7288" s="14"/>
      <c r="L7288" s="14"/>
      <c r="M7288" s="14"/>
      <c r="N7288" s="14"/>
      <c r="O7288" s="14"/>
      <c r="P7288" s="14"/>
      <c r="Q7288" s="14"/>
      <c r="R7288" s="4"/>
      <c r="S7288" s="4"/>
      <c r="T7288" s="4"/>
      <c r="U7288" s="4"/>
      <c r="V7288" s="4"/>
      <c r="W7288" s="4"/>
      <c r="X7288" s="4"/>
      <c r="Y7288" s="4"/>
      <c r="Z7288" s="4"/>
      <c r="AA7288" s="4"/>
      <c r="AB7288" s="8"/>
      <c r="AC7288" s="8"/>
      <c r="AD7288" s="8"/>
      <c r="AE7288" s="8"/>
      <c r="AF7288" s="8"/>
      <c r="AG7288" s="8"/>
      <c r="AH7288" s="8"/>
      <c r="AI7288" s="8"/>
      <c r="AJ7288" s="8"/>
      <c r="AK7288" s="8"/>
      <c r="AL7288" s="8"/>
      <c r="AM7288" s="8"/>
      <c r="AN7288" s="8"/>
      <c r="AO7288" s="8"/>
      <c r="AP7288" s="15"/>
      <c r="AQ7288" s="15"/>
      <c r="AR7288" s="15"/>
      <c r="AS7288" s="15"/>
      <c r="AT7288" s="15"/>
      <c r="AU7288" s="15"/>
      <c r="AV7288" s="15"/>
      <c r="AW7288" s="15"/>
      <c r="AX7288" s="15"/>
      <c r="AY7288" s="15"/>
      <c r="AZ7288" s="10"/>
      <c r="BA7288" s="10"/>
    </row>
    <row r="7289" spans="1:53" ht="15" customHeight="1" x14ac:dyDescent="0.2">
      <c r="A7289" s="1"/>
      <c r="B7289" s="31">
        <v>12</v>
      </c>
      <c r="C7289" s="303"/>
      <c r="D7289" s="18"/>
      <c r="E7289" s="14"/>
      <c r="F7289" s="14"/>
      <c r="G7289" s="14"/>
      <c r="H7289" s="14"/>
      <c r="I7289" s="14"/>
      <c r="J7289" s="14"/>
      <c r="K7289" s="14"/>
      <c r="L7289" s="14"/>
      <c r="M7289" s="14"/>
      <c r="N7289" s="14"/>
      <c r="O7289" s="14"/>
      <c r="P7289" s="14"/>
      <c r="Q7289" s="14"/>
      <c r="R7289" s="4"/>
      <c r="S7289" s="4"/>
      <c r="T7289" s="4"/>
      <c r="U7289" s="4"/>
      <c r="V7289" s="4"/>
      <c r="W7289" s="4"/>
      <c r="X7289" s="4"/>
      <c r="Y7289" s="4"/>
      <c r="Z7289" s="4"/>
      <c r="AA7289" s="4"/>
      <c r="AB7289" s="8"/>
      <c r="AC7289" s="8"/>
      <c r="AD7289" s="8"/>
      <c r="AE7289" s="8"/>
      <c r="AF7289" s="8"/>
      <c r="AG7289" s="8"/>
      <c r="AH7289" s="8"/>
      <c r="AI7289" s="8"/>
      <c r="AJ7289" s="8"/>
      <c r="AK7289" s="8"/>
      <c r="AL7289" s="8"/>
      <c r="AM7289" s="8"/>
      <c r="AN7289" s="8"/>
      <c r="AO7289" s="8"/>
      <c r="AP7289" s="15"/>
      <c r="AQ7289" s="15"/>
      <c r="AR7289" s="15"/>
      <c r="AS7289" s="15"/>
      <c r="AT7289" s="9"/>
      <c r="AU7289" s="15"/>
      <c r="AV7289" s="15"/>
      <c r="AW7289" s="15"/>
      <c r="AX7289" s="15"/>
      <c r="AY7289" s="15"/>
      <c r="AZ7289" s="10"/>
      <c r="BA7289" s="10"/>
    </row>
    <row r="7290" spans="1:53" ht="15" customHeight="1" x14ac:dyDescent="0.2">
      <c r="A7290" s="1"/>
      <c r="B7290" s="31">
        <v>13</v>
      </c>
      <c r="C7290" s="303"/>
      <c r="D7290" s="18"/>
      <c r="E7290" s="14"/>
      <c r="F7290" s="14"/>
      <c r="G7290" s="14"/>
      <c r="H7290" s="14"/>
      <c r="I7290" s="14"/>
      <c r="J7290" s="14"/>
      <c r="K7290" s="14"/>
      <c r="L7290" s="14"/>
      <c r="M7290" s="14"/>
      <c r="N7290" s="14"/>
      <c r="O7290" s="14"/>
      <c r="P7290" s="14"/>
      <c r="Q7290" s="14"/>
      <c r="R7290" s="4"/>
      <c r="S7290" s="4"/>
      <c r="T7290" s="4"/>
      <c r="U7290" s="4"/>
      <c r="V7290" s="4"/>
      <c r="W7290" s="4"/>
      <c r="X7290" s="4"/>
      <c r="Y7290" s="4"/>
      <c r="Z7290" s="4"/>
      <c r="AA7290" s="4"/>
      <c r="AB7290" s="8"/>
      <c r="AC7290" s="8"/>
      <c r="AD7290" s="8"/>
      <c r="AE7290" s="8"/>
      <c r="AF7290" s="8"/>
      <c r="AG7290" s="8"/>
      <c r="AH7290" s="8"/>
      <c r="AI7290" s="8"/>
      <c r="AJ7290" s="8"/>
      <c r="AK7290" s="8"/>
      <c r="AL7290" s="8"/>
      <c r="AM7290" s="8"/>
      <c r="AN7290" s="8"/>
      <c r="AO7290" s="8"/>
      <c r="AP7290" s="15"/>
      <c r="AQ7290" s="15"/>
      <c r="AR7290" s="15"/>
      <c r="AS7290" s="15"/>
      <c r="AT7290" s="15"/>
      <c r="AU7290" s="15"/>
      <c r="AV7290" s="15"/>
      <c r="AW7290" s="15"/>
      <c r="AX7290" s="15"/>
      <c r="AY7290" s="15"/>
      <c r="AZ7290" s="10"/>
      <c r="BA7290" s="10"/>
    </row>
    <row r="7291" spans="1:53" ht="15" customHeight="1" x14ac:dyDescent="0.2">
      <c r="A7291" s="1"/>
      <c r="B7291" s="31">
        <v>14</v>
      </c>
      <c r="C7291" s="293" t="s">
        <v>62</v>
      </c>
      <c r="D7291" s="18"/>
      <c r="E7291" s="14"/>
      <c r="F7291" s="14"/>
      <c r="G7291" s="14"/>
      <c r="H7291" s="14"/>
      <c r="I7291" s="14"/>
      <c r="J7291" s="14"/>
      <c r="K7291" s="14"/>
      <c r="L7291" s="14"/>
      <c r="M7291" s="14"/>
      <c r="N7291" s="14"/>
      <c r="O7291" s="14"/>
      <c r="P7291" s="14"/>
      <c r="Q7291" s="14"/>
      <c r="R7291" s="4"/>
      <c r="S7291" s="4"/>
      <c r="T7291" s="4"/>
      <c r="U7291" s="4"/>
      <c r="V7291" s="4"/>
      <c r="W7291" s="4"/>
      <c r="X7291" s="4"/>
      <c r="Y7291" s="4"/>
      <c r="Z7291" s="4"/>
      <c r="AA7291" s="4"/>
      <c r="AB7291" s="8">
        <v>10</v>
      </c>
      <c r="AC7291" s="8"/>
      <c r="AD7291" s="8"/>
      <c r="AE7291" s="8"/>
      <c r="AF7291" s="8"/>
      <c r="AG7291" s="8">
        <v>1</v>
      </c>
      <c r="AH7291" s="8">
        <v>1</v>
      </c>
      <c r="AI7291" s="8"/>
      <c r="AJ7291" s="8"/>
      <c r="AK7291" s="8"/>
      <c r="AL7291" s="8"/>
      <c r="AM7291" s="8"/>
      <c r="AN7291" s="8"/>
      <c r="AO7291" s="8"/>
      <c r="AP7291" s="15"/>
      <c r="AQ7291" s="15"/>
      <c r="AR7291" s="15"/>
      <c r="AS7291" s="15"/>
      <c r="AT7291" s="15"/>
      <c r="AU7291" s="15"/>
      <c r="AV7291" s="15"/>
      <c r="AW7291" s="15"/>
      <c r="AX7291" s="15"/>
      <c r="AY7291" s="15"/>
      <c r="AZ7291" s="10"/>
      <c r="BA7291" s="10"/>
    </row>
    <row r="7292" spans="1:53" ht="15" customHeight="1" x14ac:dyDescent="0.2">
      <c r="A7292" s="1"/>
      <c r="B7292" s="31">
        <v>15</v>
      </c>
      <c r="C7292" s="293" t="s">
        <v>63</v>
      </c>
      <c r="D7292" s="18"/>
      <c r="E7292" s="14"/>
      <c r="F7292" s="14"/>
      <c r="G7292" s="14"/>
      <c r="H7292" s="14"/>
      <c r="I7292" s="14"/>
      <c r="J7292" s="14"/>
      <c r="K7292" s="14"/>
      <c r="L7292" s="14"/>
      <c r="M7292" s="14"/>
      <c r="N7292" s="14"/>
      <c r="O7292" s="14"/>
      <c r="P7292" s="14"/>
      <c r="Q7292" s="14"/>
      <c r="R7292" s="4"/>
      <c r="S7292" s="4"/>
      <c r="T7292" s="4"/>
      <c r="U7292" s="4"/>
      <c r="V7292" s="4"/>
      <c r="W7292" s="4"/>
      <c r="X7292" s="4"/>
      <c r="Y7292" s="4"/>
      <c r="Z7292" s="4"/>
      <c r="AA7292" s="4"/>
      <c r="AB7292" s="8">
        <v>6</v>
      </c>
      <c r="AC7292" s="8"/>
      <c r="AD7292" s="8"/>
      <c r="AE7292" s="8"/>
      <c r="AF7292" s="8"/>
      <c r="AG7292" s="8"/>
      <c r="AH7292" s="8"/>
      <c r="AI7292" s="8"/>
      <c r="AJ7292" s="8"/>
      <c r="AK7292" s="8"/>
      <c r="AL7292" s="8"/>
      <c r="AM7292" s="8"/>
      <c r="AN7292" s="8"/>
      <c r="AO7292" s="8"/>
      <c r="AP7292" s="15"/>
      <c r="AQ7292" s="15"/>
      <c r="AR7292" s="15"/>
      <c r="AS7292" s="15"/>
      <c r="AT7292" s="15"/>
      <c r="AU7292" s="9"/>
      <c r="AV7292" s="15"/>
      <c r="AW7292" s="15"/>
      <c r="AX7292" s="15"/>
      <c r="AY7292" s="15"/>
      <c r="AZ7292" s="10"/>
      <c r="BA7292" s="10"/>
    </row>
    <row r="7293" spans="1:53" ht="15" customHeight="1" x14ac:dyDescent="0.2">
      <c r="A7293" s="1"/>
      <c r="B7293" s="31">
        <v>16</v>
      </c>
      <c r="C7293" s="293" t="s">
        <v>64</v>
      </c>
      <c r="D7293" s="18"/>
      <c r="E7293" s="14"/>
      <c r="F7293" s="14"/>
      <c r="G7293" s="14"/>
      <c r="H7293" s="14"/>
      <c r="I7293" s="14"/>
      <c r="J7293" s="14"/>
      <c r="K7293" s="14"/>
      <c r="L7293" s="14"/>
      <c r="M7293" s="14"/>
      <c r="N7293" s="14"/>
      <c r="O7293" s="14"/>
      <c r="P7293" s="14"/>
      <c r="Q7293" s="14"/>
      <c r="R7293" s="4"/>
      <c r="S7293" s="4"/>
      <c r="T7293" s="4"/>
      <c r="U7293" s="4"/>
      <c r="V7293" s="4"/>
      <c r="W7293" s="4"/>
      <c r="X7293" s="4"/>
      <c r="Y7293" s="4"/>
      <c r="Z7293" s="4"/>
      <c r="AA7293" s="4"/>
      <c r="AB7293" s="8">
        <v>3</v>
      </c>
      <c r="AC7293" s="8"/>
      <c r="AD7293" s="8"/>
      <c r="AE7293" s="8"/>
      <c r="AF7293" s="8"/>
      <c r="AG7293" s="8">
        <v>1</v>
      </c>
      <c r="AH7293" s="8"/>
      <c r="AI7293" s="8"/>
      <c r="AJ7293" s="8"/>
      <c r="AK7293" s="8"/>
      <c r="AL7293" s="8"/>
      <c r="AM7293" s="8"/>
      <c r="AN7293" s="8"/>
      <c r="AO7293" s="8"/>
      <c r="AP7293" s="15"/>
      <c r="AQ7293" s="15"/>
      <c r="AR7293" s="15"/>
      <c r="AS7293" s="15"/>
      <c r="AT7293" s="15"/>
      <c r="AU7293" s="15"/>
      <c r="AV7293" s="15"/>
      <c r="AW7293" s="15"/>
      <c r="AX7293" s="15"/>
      <c r="AY7293" s="15"/>
      <c r="AZ7293" s="10"/>
      <c r="BA7293" s="10"/>
    </row>
    <row r="7294" spans="1:53" ht="15" customHeight="1" x14ac:dyDescent="0.2">
      <c r="A7294" s="1"/>
      <c r="B7294" s="31">
        <v>17</v>
      </c>
      <c r="C7294" s="293" t="s">
        <v>65</v>
      </c>
      <c r="D7294" s="18">
        <v>5</v>
      </c>
      <c r="E7294" s="14">
        <v>5</v>
      </c>
      <c r="F7294" s="14">
        <v>1</v>
      </c>
      <c r="G7294" s="14">
        <v>1</v>
      </c>
      <c r="H7294" s="14"/>
      <c r="I7294" s="14"/>
      <c r="J7294" s="14"/>
      <c r="K7294" s="14"/>
      <c r="L7294" s="14"/>
      <c r="M7294" s="14"/>
      <c r="N7294" s="14"/>
      <c r="O7294" s="14"/>
      <c r="P7294" s="14"/>
      <c r="Q7294" s="14"/>
      <c r="R7294" s="4"/>
      <c r="S7294" s="4"/>
      <c r="T7294" s="4"/>
      <c r="U7294" s="4"/>
      <c r="V7294" s="4"/>
      <c r="W7294" s="4"/>
      <c r="X7294" s="4"/>
      <c r="Y7294" s="4"/>
      <c r="Z7294" s="4"/>
      <c r="AA7294" s="4"/>
      <c r="AB7294" s="8"/>
      <c r="AC7294" s="8"/>
      <c r="AD7294" s="8"/>
      <c r="AE7294" s="8"/>
      <c r="AF7294" s="8"/>
      <c r="AG7294" s="8"/>
      <c r="AH7294" s="8"/>
      <c r="AI7294" s="8"/>
      <c r="AJ7294" s="8">
        <v>2</v>
      </c>
      <c r="AK7294" s="8">
        <v>2</v>
      </c>
      <c r="AL7294" s="8">
        <v>2</v>
      </c>
      <c r="AM7294" s="8"/>
      <c r="AN7294" s="8"/>
      <c r="AO7294" s="8">
        <v>2</v>
      </c>
      <c r="AP7294" s="15"/>
      <c r="AQ7294" s="15"/>
      <c r="AR7294" s="15"/>
      <c r="AS7294" s="15"/>
      <c r="AT7294" s="15"/>
      <c r="AU7294" s="15"/>
      <c r="AV7294" s="15"/>
      <c r="AW7294" s="15"/>
      <c r="AX7294" s="15"/>
      <c r="AY7294" s="15"/>
      <c r="AZ7294" s="10"/>
      <c r="BA7294" s="10"/>
    </row>
    <row r="7295" spans="1:53" ht="15" customHeight="1" x14ac:dyDescent="0.2">
      <c r="B7295" s="31">
        <v>18</v>
      </c>
      <c r="C7295" s="303"/>
      <c r="D7295" s="18"/>
      <c r="E7295" s="14"/>
      <c r="F7295" s="14"/>
      <c r="G7295" s="14"/>
      <c r="H7295" s="14"/>
      <c r="I7295" s="14"/>
      <c r="J7295" s="14"/>
      <c r="K7295" s="32"/>
      <c r="L7295" s="14"/>
      <c r="M7295" s="14"/>
      <c r="N7295" s="14"/>
      <c r="O7295" s="14"/>
      <c r="P7295" s="14"/>
      <c r="Q7295" s="14"/>
      <c r="R7295" s="4"/>
      <c r="S7295" s="4"/>
      <c r="T7295" s="4"/>
      <c r="U7295" s="4"/>
      <c r="V7295" s="4"/>
      <c r="W7295" s="4"/>
      <c r="X7295" s="4"/>
      <c r="Y7295" s="4"/>
      <c r="Z7295" s="4"/>
      <c r="AA7295" s="4"/>
      <c r="AB7295" s="8"/>
      <c r="AC7295" s="8"/>
      <c r="AD7295" s="8"/>
      <c r="AE7295" s="8"/>
      <c r="AF7295" s="8"/>
      <c r="AG7295" s="8"/>
      <c r="AH7295" s="8"/>
      <c r="AI7295" s="8"/>
      <c r="AJ7295" s="8"/>
      <c r="AK7295" s="8"/>
      <c r="AL7295" s="8"/>
      <c r="AM7295" s="8"/>
      <c r="AN7295" s="8"/>
      <c r="AO7295" s="8"/>
      <c r="AP7295" s="15"/>
      <c r="AQ7295" s="15"/>
      <c r="AR7295" s="15"/>
      <c r="AS7295" s="15"/>
      <c r="AT7295" s="15"/>
      <c r="AU7295" s="15"/>
      <c r="AV7295" s="15"/>
      <c r="AW7295" s="15"/>
      <c r="AX7295" s="15"/>
      <c r="AY7295" s="15"/>
      <c r="AZ7295" s="10"/>
      <c r="BA7295" s="10"/>
    </row>
    <row r="7296" spans="1:53" ht="15" customHeight="1" x14ac:dyDescent="0.2">
      <c r="A7296" s="329"/>
      <c r="B7296" s="31">
        <v>19</v>
      </c>
      <c r="C7296" s="293" t="s">
        <v>68</v>
      </c>
      <c r="D7296" s="18"/>
      <c r="E7296" s="14"/>
      <c r="F7296" s="14"/>
      <c r="G7296" s="14"/>
      <c r="H7296" s="14"/>
      <c r="I7296" s="14"/>
      <c r="J7296" s="14"/>
      <c r="K7296" s="14"/>
      <c r="L7296" s="14"/>
      <c r="M7296" s="14"/>
      <c r="N7296" s="14"/>
      <c r="O7296" s="14"/>
      <c r="P7296" s="14"/>
      <c r="Q7296" s="14"/>
      <c r="R7296" s="4"/>
      <c r="S7296" s="4"/>
      <c r="T7296" s="4"/>
      <c r="U7296" s="4"/>
      <c r="V7296" s="4"/>
      <c r="W7296" s="4"/>
      <c r="X7296" s="4"/>
      <c r="Y7296" s="4"/>
      <c r="Z7296" s="4"/>
      <c r="AA7296" s="4"/>
      <c r="AB7296" s="8"/>
      <c r="AC7296" s="8"/>
      <c r="AD7296" s="8"/>
      <c r="AE7296" s="8"/>
      <c r="AF7296" s="8">
        <v>1</v>
      </c>
      <c r="AG7296" s="8"/>
      <c r="AH7296" s="8">
        <v>1</v>
      </c>
      <c r="AI7296" s="34"/>
      <c r="AJ7296" s="8"/>
      <c r="AK7296" s="8"/>
      <c r="AL7296" s="8"/>
      <c r="AM7296" s="8"/>
      <c r="AN7296" s="8"/>
      <c r="AO7296" s="8"/>
      <c r="AP7296" s="15"/>
      <c r="AQ7296" s="15"/>
      <c r="AR7296" s="15"/>
      <c r="AS7296" s="15"/>
      <c r="AT7296" s="15"/>
      <c r="AU7296" s="15"/>
      <c r="AV7296" s="15"/>
      <c r="AW7296" s="15"/>
      <c r="AX7296" s="15"/>
      <c r="AY7296" s="15"/>
      <c r="AZ7296" s="10"/>
      <c r="BA7296" s="10"/>
    </row>
    <row r="7297" spans="1:53" ht="15" customHeight="1" x14ac:dyDescent="0.2">
      <c r="A7297" s="1"/>
      <c r="B7297" s="31">
        <v>20</v>
      </c>
      <c r="C7297" s="293" t="s">
        <v>69</v>
      </c>
      <c r="D7297" s="35"/>
      <c r="E7297" s="14"/>
      <c r="F7297" s="14"/>
      <c r="G7297" s="14"/>
      <c r="H7297" s="14"/>
      <c r="I7297" s="14"/>
      <c r="J7297" s="14"/>
      <c r="K7297" s="14"/>
      <c r="L7297" s="14"/>
      <c r="M7297" s="14"/>
      <c r="N7297" s="14"/>
      <c r="O7297" s="14"/>
      <c r="P7297" s="14"/>
      <c r="Q7297" s="14"/>
      <c r="R7297" s="4"/>
      <c r="S7297" s="4"/>
      <c r="T7297" s="4"/>
      <c r="U7297" s="4"/>
      <c r="V7297" s="4"/>
      <c r="W7297" s="4"/>
      <c r="X7297" s="4"/>
      <c r="Y7297" s="4"/>
      <c r="Z7297" s="4"/>
      <c r="AA7297" s="4"/>
      <c r="AB7297" s="8"/>
      <c r="AC7297" s="8"/>
      <c r="AD7297" s="8"/>
      <c r="AE7297" s="8"/>
      <c r="AF7297" s="8"/>
      <c r="AG7297" s="8"/>
      <c r="AH7297" s="8"/>
      <c r="AI7297" s="8"/>
      <c r="AJ7297" s="8">
        <v>1</v>
      </c>
      <c r="AK7297" s="8"/>
      <c r="AL7297" s="8"/>
      <c r="AM7297" s="8"/>
      <c r="AN7297" s="8"/>
      <c r="AO7297" s="8"/>
      <c r="AP7297" s="15"/>
      <c r="AQ7297" s="15"/>
      <c r="AR7297" s="15"/>
      <c r="AS7297" s="15"/>
      <c r="AT7297" s="15"/>
      <c r="AU7297" s="15"/>
      <c r="AV7297" s="15"/>
      <c r="AW7297" s="15"/>
      <c r="AX7297" s="15"/>
      <c r="AY7297" s="15"/>
      <c r="AZ7297" s="10"/>
      <c r="BA7297" s="10"/>
    </row>
    <row r="7298" spans="1:53" ht="15" customHeight="1" x14ac:dyDescent="0.2">
      <c r="A7298" s="1"/>
      <c r="B7298" s="31">
        <v>21</v>
      </c>
      <c r="C7298" s="293" t="s">
        <v>70</v>
      </c>
      <c r="D7298" s="18">
        <v>3</v>
      </c>
      <c r="E7298" s="14"/>
      <c r="F7298" s="14">
        <v>2</v>
      </c>
      <c r="G7298" s="14"/>
      <c r="H7298" s="14"/>
      <c r="I7298" s="14"/>
      <c r="J7298" s="14"/>
      <c r="K7298" s="14"/>
      <c r="L7298" s="14"/>
      <c r="M7298" s="14"/>
      <c r="N7298" s="14"/>
      <c r="O7298" s="14"/>
      <c r="P7298" s="14"/>
      <c r="Q7298" s="14"/>
      <c r="R7298" s="4"/>
      <c r="S7298" s="4"/>
      <c r="T7298" s="4"/>
      <c r="U7298" s="4">
        <v>1</v>
      </c>
      <c r="V7298" s="4"/>
      <c r="W7298" s="4"/>
      <c r="X7298" s="4"/>
      <c r="Y7298" s="4"/>
      <c r="Z7298" s="4"/>
      <c r="AA7298" s="4"/>
      <c r="AB7298" s="8"/>
      <c r="AC7298" s="8"/>
      <c r="AD7298" s="8"/>
      <c r="AE7298" s="8"/>
      <c r="AF7298" s="8"/>
      <c r="AG7298" s="8"/>
      <c r="AH7298" s="8"/>
      <c r="AI7298" s="8"/>
      <c r="AJ7298" s="8"/>
      <c r="AK7298" s="8"/>
      <c r="AL7298" s="8"/>
      <c r="AM7298" s="8"/>
      <c r="AN7298" s="8"/>
      <c r="AO7298" s="8"/>
      <c r="AP7298" s="15"/>
      <c r="AQ7298" s="15"/>
      <c r="AR7298" s="15"/>
      <c r="AS7298" s="15"/>
      <c r="AT7298" s="15"/>
      <c r="AU7298" s="15"/>
      <c r="AV7298" s="15"/>
      <c r="AW7298" s="15"/>
      <c r="AX7298" s="15"/>
      <c r="AY7298" s="15"/>
      <c r="AZ7298" s="10"/>
      <c r="BA7298" s="10"/>
    </row>
    <row r="7299" spans="1:53" ht="15" customHeight="1" x14ac:dyDescent="0.2">
      <c r="A7299" s="1"/>
      <c r="B7299" s="31">
        <v>22</v>
      </c>
      <c r="C7299" s="303"/>
      <c r="D7299" s="18"/>
      <c r="E7299" s="14"/>
      <c r="F7299" s="14"/>
      <c r="G7299" s="14"/>
      <c r="H7299" s="14"/>
      <c r="I7299" s="14"/>
      <c r="J7299" s="14"/>
      <c r="K7299" s="14"/>
      <c r="L7299" s="14"/>
      <c r="M7299" s="14"/>
      <c r="N7299" s="14"/>
      <c r="O7299" s="14"/>
      <c r="P7299" s="14"/>
      <c r="Q7299" s="14"/>
      <c r="R7299" s="4"/>
      <c r="S7299" s="4"/>
      <c r="T7299" s="4"/>
      <c r="U7299" s="4"/>
      <c r="V7299" s="4"/>
      <c r="W7299" s="4"/>
      <c r="X7299" s="4"/>
      <c r="Y7299" s="4"/>
      <c r="Z7299" s="4"/>
      <c r="AA7299" s="4"/>
      <c r="AB7299" s="8"/>
      <c r="AC7299" s="8"/>
      <c r="AD7299" s="8"/>
      <c r="AE7299" s="8"/>
      <c r="AF7299" s="8"/>
      <c r="AG7299" s="8"/>
      <c r="AH7299" s="8"/>
      <c r="AI7299" s="8"/>
      <c r="AJ7299" s="8"/>
      <c r="AK7299" s="8"/>
      <c r="AL7299" s="8"/>
      <c r="AM7299" s="8"/>
      <c r="AN7299" s="8"/>
      <c r="AO7299" s="8"/>
      <c r="AP7299" s="15"/>
      <c r="AQ7299" s="15"/>
      <c r="AR7299" s="15"/>
      <c r="AS7299" s="15"/>
      <c r="AT7299" s="15"/>
      <c r="AU7299" s="15"/>
      <c r="AV7299" s="15"/>
      <c r="AW7299" s="15"/>
      <c r="AX7299" s="15"/>
      <c r="AY7299" s="15"/>
      <c r="AZ7299" s="10"/>
      <c r="BA7299" s="10"/>
    </row>
    <row r="7300" spans="1:53" ht="15" customHeight="1" x14ac:dyDescent="0.2">
      <c r="A7300" s="1"/>
      <c r="B7300" s="31">
        <v>23</v>
      </c>
      <c r="C7300" s="293" t="s">
        <v>72</v>
      </c>
      <c r="D7300" s="18">
        <v>3</v>
      </c>
      <c r="E7300" s="14"/>
      <c r="F7300" s="14"/>
      <c r="G7300" s="14"/>
      <c r="H7300" s="14"/>
      <c r="I7300" s="14"/>
      <c r="J7300" s="14"/>
      <c r="K7300" s="14"/>
      <c r="L7300" s="14">
        <v>6</v>
      </c>
      <c r="M7300" s="36"/>
      <c r="N7300" s="14"/>
      <c r="O7300" s="14"/>
      <c r="P7300" s="14"/>
      <c r="Q7300" s="14"/>
      <c r="R7300" s="4"/>
      <c r="S7300" s="4"/>
      <c r="T7300" s="4"/>
      <c r="U7300" s="4"/>
      <c r="V7300" s="4"/>
      <c r="W7300" s="4"/>
      <c r="X7300" s="4"/>
      <c r="Y7300" s="4"/>
      <c r="Z7300" s="4"/>
      <c r="AA7300" s="4"/>
      <c r="AB7300" s="8"/>
      <c r="AC7300" s="8"/>
      <c r="AD7300" s="8"/>
      <c r="AE7300" s="8"/>
      <c r="AF7300" s="8"/>
      <c r="AG7300" s="8">
        <v>1</v>
      </c>
      <c r="AH7300" s="8"/>
      <c r="AI7300" s="8"/>
      <c r="AJ7300" s="8"/>
      <c r="AK7300" s="8"/>
      <c r="AL7300" s="8"/>
      <c r="AM7300" s="8"/>
      <c r="AN7300" s="8"/>
      <c r="AO7300" s="8"/>
      <c r="AP7300" s="15"/>
      <c r="AQ7300" s="15"/>
      <c r="AR7300" s="15"/>
      <c r="AS7300" s="15"/>
      <c r="AT7300" s="15"/>
      <c r="AU7300" s="15"/>
      <c r="AV7300" s="15"/>
      <c r="AW7300" s="15"/>
      <c r="AX7300" s="15"/>
      <c r="AY7300" s="15"/>
      <c r="AZ7300" s="10"/>
      <c r="BA7300" s="10"/>
    </row>
    <row r="7301" spans="1:53" ht="15" customHeight="1" x14ac:dyDescent="0.2">
      <c r="A7301" s="1"/>
      <c r="B7301" s="31">
        <v>24</v>
      </c>
      <c r="C7301" s="293" t="s">
        <v>73</v>
      </c>
      <c r="D7301" s="18">
        <v>3</v>
      </c>
      <c r="E7301" s="14"/>
      <c r="F7301" s="14"/>
      <c r="G7301" s="14"/>
      <c r="H7301" s="14"/>
      <c r="I7301" s="14"/>
      <c r="J7301" s="14"/>
      <c r="K7301" s="14">
        <v>2</v>
      </c>
      <c r="L7301" s="14"/>
      <c r="M7301" s="14"/>
      <c r="N7301" s="14"/>
      <c r="O7301" s="14"/>
      <c r="P7301" s="14"/>
      <c r="Q7301" s="14"/>
      <c r="R7301" s="4"/>
      <c r="S7301" s="4"/>
      <c r="T7301" s="4"/>
      <c r="U7301" s="4">
        <v>1</v>
      </c>
      <c r="V7301" s="4"/>
      <c r="W7301" s="4"/>
      <c r="X7301" s="4"/>
      <c r="Y7301" s="4"/>
      <c r="Z7301" s="4"/>
      <c r="AA7301" s="4"/>
      <c r="AB7301" s="8">
        <v>4</v>
      </c>
      <c r="AC7301" s="8"/>
      <c r="AD7301" s="8"/>
      <c r="AE7301" s="8"/>
      <c r="AF7301" s="8"/>
      <c r="AG7301" s="8"/>
      <c r="AH7301" s="8"/>
      <c r="AI7301" s="8"/>
      <c r="AJ7301" s="8"/>
      <c r="AK7301" s="8">
        <v>2</v>
      </c>
      <c r="AL7301" s="8">
        <v>3</v>
      </c>
      <c r="AM7301" s="8"/>
      <c r="AN7301" s="8"/>
      <c r="AO7301" s="8">
        <v>2</v>
      </c>
      <c r="AP7301" s="15"/>
      <c r="AQ7301" s="15"/>
      <c r="AR7301" s="15"/>
      <c r="AS7301" s="15"/>
      <c r="AT7301" s="15"/>
      <c r="AU7301" s="15"/>
      <c r="AV7301" s="15"/>
      <c r="AW7301" s="15"/>
      <c r="AX7301" s="15"/>
      <c r="AY7301" s="15"/>
      <c r="AZ7301" s="10"/>
      <c r="BA7301" s="10"/>
    </row>
    <row r="7302" spans="1:53" ht="15" customHeight="1" x14ac:dyDescent="0.2">
      <c r="A7302" s="1"/>
      <c r="B7302" s="31">
        <v>25</v>
      </c>
      <c r="C7302" s="303"/>
      <c r="D7302" s="18"/>
      <c r="E7302" s="14"/>
      <c r="F7302" s="14"/>
      <c r="G7302" s="14"/>
      <c r="H7302" s="14"/>
      <c r="I7302" s="14"/>
      <c r="J7302" s="14"/>
      <c r="K7302" s="14"/>
      <c r="L7302" s="14"/>
      <c r="M7302" s="14"/>
      <c r="N7302" s="14"/>
      <c r="O7302" s="14"/>
      <c r="P7302" s="14"/>
      <c r="Q7302" s="14"/>
      <c r="R7302" s="4"/>
      <c r="S7302" s="4"/>
      <c r="T7302" s="4"/>
      <c r="U7302" s="4"/>
      <c r="V7302" s="4"/>
      <c r="W7302" s="4"/>
      <c r="X7302" s="4"/>
      <c r="Y7302" s="4"/>
      <c r="Z7302" s="4"/>
      <c r="AA7302" s="4"/>
      <c r="AB7302" s="8"/>
      <c r="AC7302" s="8"/>
      <c r="AD7302" s="8"/>
      <c r="AE7302" s="8"/>
      <c r="AF7302" s="8"/>
      <c r="AG7302" s="8"/>
      <c r="AH7302" s="8"/>
      <c r="AI7302" s="8"/>
      <c r="AJ7302" s="8"/>
      <c r="AK7302" s="8"/>
      <c r="AL7302" s="8"/>
      <c r="AM7302" s="8"/>
      <c r="AN7302" s="8"/>
      <c r="AO7302" s="8"/>
      <c r="AP7302" s="15"/>
      <c r="AQ7302" s="15"/>
      <c r="AR7302" s="15"/>
      <c r="AS7302" s="15"/>
      <c r="AT7302" s="15"/>
      <c r="AU7302" s="15"/>
      <c r="AV7302" s="15"/>
      <c r="AW7302" s="15"/>
      <c r="AX7302" s="15"/>
      <c r="AY7302" s="15"/>
      <c r="AZ7302" s="10"/>
      <c r="BA7302" s="10"/>
    </row>
    <row r="7303" spans="1:53" ht="15" customHeight="1" x14ac:dyDescent="0.2">
      <c r="A7303" s="1"/>
      <c r="B7303" s="31">
        <v>26</v>
      </c>
      <c r="C7303" s="303" t="s">
        <v>75</v>
      </c>
      <c r="D7303" s="18"/>
      <c r="E7303" s="14"/>
      <c r="F7303" s="14"/>
      <c r="G7303" s="14"/>
      <c r="H7303" s="14"/>
      <c r="I7303" s="14"/>
      <c r="J7303" s="14"/>
      <c r="K7303" s="14"/>
      <c r="L7303" s="14"/>
      <c r="M7303" s="14"/>
      <c r="N7303" s="14"/>
      <c r="O7303" s="14"/>
      <c r="P7303" s="14"/>
      <c r="Q7303" s="14"/>
      <c r="R7303" s="4"/>
      <c r="S7303" s="4"/>
      <c r="T7303" s="4"/>
      <c r="U7303" s="4"/>
      <c r="V7303" s="4"/>
      <c r="W7303" s="4"/>
      <c r="X7303" s="4"/>
      <c r="Y7303" s="4"/>
      <c r="Z7303" s="4"/>
      <c r="AA7303" s="4"/>
      <c r="AB7303" s="8"/>
      <c r="AC7303" s="8"/>
      <c r="AD7303" s="8"/>
      <c r="AE7303" s="8"/>
      <c r="AF7303" s="8"/>
      <c r="AG7303" s="8"/>
      <c r="AH7303" s="8"/>
      <c r="AI7303" s="8"/>
      <c r="AJ7303" s="8"/>
      <c r="AK7303" s="8"/>
      <c r="AL7303" s="8"/>
      <c r="AM7303" s="8"/>
      <c r="AN7303" s="8"/>
      <c r="AO7303" s="8"/>
      <c r="AP7303" s="15"/>
      <c r="AQ7303" s="15"/>
      <c r="AR7303" s="15"/>
      <c r="AS7303" s="15"/>
      <c r="AT7303" s="15"/>
      <c r="AU7303" s="15"/>
      <c r="AV7303" s="15"/>
      <c r="AW7303" s="15"/>
      <c r="AX7303" s="15"/>
      <c r="AY7303" s="15"/>
      <c r="AZ7303" s="10"/>
      <c r="BA7303" s="10"/>
    </row>
    <row r="7304" spans="1:53" ht="15" customHeight="1" x14ac:dyDescent="0.2">
      <c r="A7304" s="1"/>
      <c r="B7304" s="31">
        <v>27</v>
      </c>
      <c r="C7304" s="303"/>
      <c r="D7304" s="18"/>
      <c r="E7304" s="14"/>
      <c r="F7304" s="14"/>
      <c r="G7304" s="14"/>
      <c r="H7304" s="14"/>
      <c r="I7304" s="14"/>
      <c r="J7304" s="14"/>
      <c r="K7304" s="14"/>
      <c r="L7304" s="14"/>
      <c r="M7304" s="14"/>
      <c r="N7304" s="14"/>
      <c r="O7304" s="14"/>
      <c r="P7304" s="14"/>
      <c r="Q7304" s="14"/>
      <c r="R7304" s="4"/>
      <c r="S7304" s="4"/>
      <c r="T7304" s="4"/>
      <c r="U7304" s="4"/>
      <c r="V7304" s="4"/>
      <c r="W7304" s="4"/>
      <c r="X7304" s="4"/>
      <c r="Y7304" s="4"/>
      <c r="Z7304" s="4"/>
      <c r="AA7304" s="4"/>
      <c r="AB7304" s="8"/>
      <c r="AC7304" s="8"/>
      <c r="AD7304" s="8"/>
      <c r="AE7304" s="8"/>
      <c r="AF7304" s="8"/>
      <c r="AG7304" s="8"/>
      <c r="AH7304" s="8"/>
      <c r="AI7304" s="8"/>
      <c r="AJ7304" s="8"/>
      <c r="AK7304" s="8"/>
      <c r="AL7304" s="8"/>
      <c r="AM7304" s="8"/>
      <c r="AN7304" s="8"/>
      <c r="AO7304" s="8"/>
      <c r="AP7304" s="15"/>
      <c r="AQ7304" s="15"/>
      <c r="AR7304" s="15"/>
      <c r="AS7304" s="15"/>
      <c r="AT7304" s="15"/>
      <c r="AU7304" s="15"/>
      <c r="AV7304" s="15"/>
      <c r="AW7304" s="15"/>
      <c r="AX7304" s="15"/>
      <c r="AY7304" s="15"/>
      <c r="AZ7304" s="10"/>
      <c r="BA7304" s="10"/>
    </row>
    <row r="7305" spans="1:53" ht="15" customHeight="1" x14ac:dyDescent="0.2">
      <c r="A7305" s="1"/>
      <c r="B7305" s="31">
        <v>28</v>
      </c>
      <c r="C7305" s="293" t="s">
        <v>77</v>
      </c>
      <c r="D7305" s="18">
        <v>5</v>
      </c>
      <c r="E7305" s="14">
        <v>5</v>
      </c>
      <c r="F7305" s="14"/>
      <c r="G7305" s="14"/>
      <c r="H7305" s="14"/>
      <c r="I7305" s="14"/>
      <c r="J7305" s="14"/>
      <c r="K7305" s="14"/>
      <c r="L7305" s="14"/>
      <c r="M7305" s="14"/>
      <c r="N7305" s="14"/>
      <c r="O7305" s="14"/>
      <c r="P7305" s="14"/>
      <c r="Q7305" s="14"/>
      <c r="R7305" s="4"/>
      <c r="S7305" s="4"/>
      <c r="T7305" s="4"/>
      <c r="U7305" s="4"/>
      <c r="V7305" s="4"/>
      <c r="W7305" s="4"/>
      <c r="X7305" s="4"/>
      <c r="Y7305" s="4"/>
      <c r="Z7305" s="4"/>
      <c r="AA7305" s="4"/>
      <c r="AB7305" s="8">
        <v>8</v>
      </c>
      <c r="AC7305" s="8"/>
      <c r="AD7305" s="8"/>
      <c r="AE7305" s="8"/>
      <c r="AF7305" s="8"/>
      <c r="AG7305" s="8"/>
      <c r="AH7305" s="8"/>
      <c r="AI7305" s="8"/>
      <c r="AJ7305" s="8"/>
      <c r="AK7305" s="8"/>
      <c r="AL7305" s="8"/>
      <c r="AM7305" s="8"/>
      <c r="AN7305" s="8"/>
      <c r="AO7305" s="8"/>
      <c r="AP7305" s="15"/>
      <c r="AQ7305" s="15"/>
      <c r="AR7305" s="15"/>
      <c r="AS7305" s="15"/>
      <c r="AT7305" s="15"/>
      <c r="AU7305" s="15"/>
      <c r="AV7305" s="15"/>
      <c r="AW7305" s="15"/>
      <c r="AX7305" s="15"/>
      <c r="AY7305" s="15"/>
      <c r="AZ7305" s="10"/>
      <c r="BA7305" s="10"/>
    </row>
    <row r="7306" spans="1:53" ht="15" customHeight="1" x14ac:dyDescent="0.2">
      <c r="A7306" s="1">
        <v>500</v>
      </c>
      <c r="B7306" s="31">
        <v>29</v>
      </c>
      <c r="C7306" s="293" t="s">
        <v>78</v>
      </c>
      <c r="D7306" s="18">
        <v>6</v>
      </c>
      <c r="E7306" s="14"/>
      <c r="F7306" s="14"/>
      <c r="G7306" s="14"/>
      <c r="H7306" s="14"/>
      <c r="I7306" s="14"/>
      <c r="J7306" s="14"/>
      <c r="K7306" s="14">
        <v>2</v>
      </c>
      <c r="L7306" s="14"/>
      <c r="M7306" s="14"/>
      <c r="N7306" s="14"/>
      <c r="O7306" s="14"/>
      <c r="P7306" s="14"/>
      <c r="Q7306" s="14"/>
      <c r="R7306" s="4"/>
      <c r="S7306" s="4"/>
      <c r="T7306" s="4"/>
      <c r="U7306" s="4"/>
      <c r="V7306" s="4"/>
      <c r="W7306" s="4"/>
      <c r="X7306" s="4"/>
      <c r="Y7306" s="4"/>
      <c r="Z7306" s="4"/>
      <c r="AA7306" s="4"/>
      <c r="AB7306" s="8"/>
      <c r="AC7306" s="8"/>
      <c r="AD7306" s="8"/>
      <c r="AE7306" s="8"/>
      <c r="AF7306" s="8"/>
      <c r="AG7306" s="8"/>
      <c r="AH7306" s="8"/>
      <c r="AI7306" s="8"/>
      <c r="AJ7306" s="8"/>
      <c r="AK7306" s="8"/>
      <c r="AL7306" s="8"/>
      <c r="AM7306" s="8"/>
      <c r="AN7306" s="8"/>
      <c r="AO7306" s="8"/>
      <c r="AP7306" s="15"/>
      <c r="AQ7306" s="15"/>
      <c r="AR7306" s="15"/>
      <c r="AS7306" s="15"/>
      <c r="AT7306" s="15"/>
      <c r="AU7306" s="15"/>
      <c r="AV7306" s="15"/>
      <c r="AW7306" s="15"/>
      <c r="AX7306" s="15"/>
      <c r="AY7306" s="15"/>
      <c r="AZ7306" s="10"/>
      <c r="BA7306" s="10"/>
    </row>
    <row r="7307" spans="1:53" ht="15" customHeight="1" x14ac:dyDescent="0.2">
      <c r="A7307" s="1"/>
      <c r="B7307" s="37"/>
      <c r="C7307" s="303"/>
      <c r="D7307" s="18"/>
      <c r="E7307" s="14"/>
      <c r="F7307" s="14"/>
      <c r="G7307" s="14"/>
      <c r="H7307" s="14"/>
      <c r="I7307" s="14"/>
      <c r="J7307" s="14"/>
      <c r="K7307" s="14"/>
      <c r="L7307" s="14"/>
      <c r="M7307" s="14"/>
      <c r="N7307" s="14"/>
      <c r="O7307" s="14"/>
      <c r="P7307" s="14"/>
      <c r="Q7307" s="14"/>
      <c r="R7307" s="4"/>
      <c r="S7307" s="4"/>
      <c r="T7307" s="4"/>
      <c r="U7307" s="4"/>
      <c r="V7307" s="4"/>
      <c r="W7307" s="4"/>
      <c r="X7307" s="4"/>
      <c r="Y7307" s="4"/>
      <c r="Z7307" s="4"/>
      <c r="AA7307" s="4"/>
      <c r="AB7307" s="8"/>
      <c r="AC7307" s="8"/>
      <c r="AD7307" s="8"/>
      <c r="AE7307" s="8"/>
      <c r="AF7307" s="8"/>
      <c r="AG7307" s="8"/>
      <c r="AH7307" s="8"/>
      <c r="AI7307" s="8"/>
      <c r="AJ7307" s="8"/>
      <c r="AK7307" s="8"/>
      <c r="AL7307" s="8"/>
      <c r="AM7307" s="8"/>
      <c r="AN7307" s="8"/>
      <c r="AO7307" s="8"/>
      <c r="AP7307" s="15"/>
      <c r="AQ7307" s="15"/>
      <c r="AR7307" s="15"/>
      <c r="AS7307" s="15"/>
      <c r="AT7307" s="15"/>
      <c r="AU7307" s="15"/>
      <c r="AV7307" s="15"/>
      <c r="AW7307" s="15"/>
      <c r="AX7307" s="15"/>
      <c r="AY7307" s="15"/>
      <c r="AZ7307" s="10"/>
      <c r="BA7307" s="10"/>
    </row>
    <row r="7308" spans="1:53" ht="15" customHeight="1" x14ac:dyDescent="0.2">
      <c r="A7308" s="1"/>
      <c r="B7308" s="38"/>
      <c r="C7308" s="303"/>
      <c r="D7308" s="18"/>
      <c r="E7308" s="14"/>
      <c r="F7308" s="14"/>
      <c r="G7308" s="14"/>
      <c r="H7308" s="14"/>
      <c r="I7308" s="14"/>
      <c r="J7308" s="14"/>
      <c r="K7308" s="14"/>
      <c r="L7308" s="14"/>
      <c r="M7308" s="14"/>
      <c r="N7308" s="14"/>
      <c r="O7308" s="14"/>
      <c r="P7308" s="14"/>
      <c r="Q7308" s="14"/>
      <c r="R7308" s="4"/>
      <c r="S7308" s="4"/>
      <c r="T7308" s="4"/>
      <c r="U7308" s="4"/>
      <c r="V7308" s="4"/>
      <c r="W7308" s="4"/>
      <c r="X7308" s="4"/>
      <c r="Y7308" s="4"/>
      <c r="Z7308" s="4"/>
      <c r="AA7308" s="4"/>
      <c r="AB7308" s="8"/>
      <c r="AC7308" s="8"/>
      <c r="AD7308" s="8"/>
      <c r="AE7308" s="8"/>
      <c r="AF7308" s="8"/>
      <c r="AG7308" s="8"/>
      <c r="AH7308" s="8"/>
      <c r="AI7308" s="8"/>
      <c r="AJ7308" s="8"/>
      <c r="AK7308" s="8"/>
      <c r="AL7308" s="8"/>
      <c r="AM7308" s="8"/>
      <c r="AN7308" s="8"/>
      <c r="AO7308" s="8"/>
      <c r="AP7308" s="15"/>
      <c r="AQ7308" s="15"/>
      <c r="AR7308" s="15"/>
      <c r="AS7308" s="15"/>
      <c r="AT7308" s="15"/>
      <c r="AU7308" s="15"/>
      <c r="AV7308" s="15"/>
      <c r="AW7308" s="15"/>
      <c r="AX7308" s="15"/>
      <c r="AY7308" s="15"/>
      <c r="AZ7308" s="10"/>
      <c r="BA7308" s="10"/>
    </row>
    <row r="7309" spans="1:53" ht="15" customHeight="1" x14ac:dyDescent="0.2">
      <c r="A7309" s="1"/>
      <c r="B7309" s="39">
        <v>30</v>
      </c>
      <c r="C7309" s="293" t="s">
        <v>80</v>
      </c>
      <c r="D7309" s="18"/>
      <c r="E7309" s="14"/>
      <c r="F7309" s="14"/>
      <c r="G7309" s="14"/>
      <c r="H7309" s="14"/>
      <c r="I7309" s="14"/>
      <c r="J7309" s="14"/>
      <c r="K7309" s="14"/>
      <c r="L7309" s="14"/>
      <c r="M7309" s="14"/>
      <c r="N7309" s="14"/>
      <c r="O7309" s="14"/>
      <c r="P7309" s="14"/>
      <c r="Q7309" s="14"/>
      <c r="R7309" s="4"/>
      <c r="S7309" s="4"/>
      <c r="T7309" s="4"/>
      <c r="U7309" s="4">
        <v>5</v>
      </c>
      <c r="V7309" s="4"/>
      <c r="W7309" s="4"/>
      <c r="X7309" s="4"/>
      <c r="Y7309" s="5"/>
      <c r="Z7309" s="5"/>
      <c r="AA7309" s="5"/>
      <c r="AB7309" s="8"/>
      <c r="AC7309" s="8"/>
      <c r="AD7309" s="8"/>
      <c r="AE7309" s="8"/>
      <c r="AF7309" s="8"/>
      <c r="AG7309" s="8"/>
      <c r="AH7309" s="8"/>
      <c r="AI7309" s="8"/>
      <c r="AJ7309" s="8"/>
      <c r="AK7309" s="8"/>
      <c r="AL7309" s="8"/>
      <c r="AM7309" s="8"/>
      <c r="AN7309" s="8"/>
      <c r="AO7309" s="8"/>
      <c r="AP7309" s="15"/>
      <c r="AQ7309" s="15"/>
      <c r="AR7309" s="15"/>
      <c r="AS7309" s="15"/>
      <c r="AT7309" s="15"/>
      <c r="AU7309" s="15"/>
      <c r="AV7309" s="15"/>
      <c r="AW7309" s="15"/>
      <c r="AX7309" s="15"/>
      <c r="AY7309" s="15"/>
      <c r="AZ7309" s="10"/>
      <c r="BA7309" s="10"/>
    </row>
    <row r="7310" spans="1:53" ht="15" customHeight="1" x14ac:dyDescent="0.2">
      <c r="A7310" s="1"/>
      <c r="B7310" s="39">
        <v>31</v>
      </c>
      <c r="C7310" s="303"/>
      <c r="D7310" s="18"/>
      <c r="E7310" s="14"/>
      <c r="F7310" s="14"/>
      <c r="G7310" s="14"/>
      <c r="H7310" s="14"/>
      <c r="I7310" s="14"/>
      <c r="J7310" s="14"/>
      <c r="K7310" s="14"/>
      <c r="L7310" s="14"/>
      <c r="M7310" s="14"/>
      <c r="N7310" s="14"/>
      <c r="O7310" s="14"/>
      <c r="P7310" s="14"/>
      <c r="Q7310" s="14"/>
      <c r="R7310" s="4"/>
      <c r="S7310" s="4"/>
      <c r="T7310" s="4"/>
      <c r="U7310" s="4"/>
      <c r="V7310" s="4"/>
      <c r="W7310" s="4"/>
      <c r="X7310" s="4"/>
      <c r="Y7310" s="4"/>
      <c r="Z7310" s="4"/>
      <c r="AA7310" s="4"/>
      <c r="AB7310" s="8"/>
      <c r="AC7310" s="8"/>
      <c r="AD7310" s="8"/>
      <c r="AE7310" s="8"/>
      <c r="AF7310" s="8"/>
      <c r="AG7310" s="8"/>
      <c r="AH7310" s="8"/>
      <c r="AI7310" s="8"/>
      <c r="AJ7310" s="8"/>
      <c r="AK7310" s="8"/>
      <c r="AL7310" s="8"/>
      <c r="AM7310" s="8"/>
      <c r="AN7310" s="8"/>
      <c r="AO7310" s="8"/>
      <c r="AP7310" s="15"/>
      <c r="AQ7310" s="15"/>
      <c r="AR7310" s="15"/>
      <c r="AS7310" s="15"/>
      <c r="AT7310" s="15"/>
      <c r="AU7310" s="15"/>
      <c r="AV7310" s="15"/>
      <c r="AW7310" s="15"/>
      <c r="AX7310" s="15"/>
      <c r="AY7310" s="15"/>
      <c r="AZ7310" s="10"/>
      <c r="BA7310" s="10"/>
    </row>
    <row r="7311" spans="1:53" ht="15" customHeight="1" x14ac:dyDescent="0.2">
      <c r="A7311" s="1"/>
      <c r="B7311" s="39">
        <v>32</v>
      </c>
      <c r="C7311" s="292"/>
      <c r="D7311" s="18"/>
      <c r="E7311" s="14"/>
      <c r="F7311" s="14"/>
      <c r="G7311" s="14"/>
      <c r="H7311" s="14"/>
      <c r="I7311" s="14"/>
      <c r="J7311" s="14"/>
      <c r="K7311" s="14"/>
      <c r="L7311" s="14"/>
      <c r="M7311" s="14"/>
      <c r="N7311" s="14"/>
      <c r="O7311" s="14"/>
      <c r="P7311" s="14"/>
      <c r="Q7311" s="14"/>
      <c r="R7311" s="4"/>
      <c r="S7311" s="4"/>
      <c r="T7311" s="4"/>
      <c r="U7311" s="4"/>
      <c r="V7311" s="4"/>
      <c r="W7311" s="4"/>
      <c r="X7311" s="4"/>
      <c r="Y7311" s="4"/>
      <c r="Z7311" s="4"/>
      <c r="AA7311" s="4"/>
      <c r="AB7311" s="8"/>
      <c r="AC7311" s="8"/>
      <c r="AD7311" s="8"/>
      <c r="AE7311" s="8"/>
      <c r="AF7311" s="8"/>
      <c r="AG7311" s="8"/>
      <c r="AH7311" s="8"/>
      <c r="AI7311" s="8"/>
      <c r="AJ7311" s="8"/>
      <c r="AK7311" s="8"/>
      <c r="AL7311" s="8"/>
      <c r="AM7311" s="8"/>
      <c r="AN7311" s="8"/>
      <c r="AO7311" s="8"/>
      <c r="AP7311" s="15"/>
      <c r="AQ7311" s="15"/>
      <c r="AR7311" s="15"/>
      <c r="AS7311" s="15"/>
      <c r="AT7311" s="15"/>
      <c r="AU7311" s="15"/>
      <c r="AV7311" s="15"/>
      <c r="AW7311" s="15"/>
      <c r="AX7311" s="15"/>
      <c r="AY7311" s="15"/>
      <c r="AZ7311" s="10"/>
      <c r="BA7311" s="10"/>
    </row>
    <row r="7312" spans="1:53" ht="15" customHeight="1" x14ac:dyDescent="0.2">
      <c r="A7312" s="1"/>
      <c r="B7312" s="22"/>
      <c r="C7312" s="303"/>
      <c r="D7312" s="18"/>
      <c r="E7312" s="14"/>
      <c r="F7312" s="14"/>
      <c r="G7312" s="14"/>
      <c r="H7312" s="14"/>
      <c r="I7312" s="14"/>
      <c r="J7312" s="14"/>
      <c r="K7312" s="14"/>
      <c r="L7312" s="14"/>
      <c r="M7312" s="14"/>
      <c r="N7312" s="14"/>
      <c r="O7312" s="14"/>
      <c r="P7312" s="14"/>
      <c r="Q7312" s="14"/>
      <c r="R7312" s="4"/>
      <c r="S7312" s="4"/>
      <c r="T7312" s="4"/>
      <c r="U7312" s="4"/>
      <c r="V7312" s="4"/>
      <c r="W7312" s="4"/>
      <c r="X7312" s="4"/>
      <c r="Y7312" s="4"/>
      <c r="Z7312" s="4"/>
      <c r="AA7312" s="4"/>
      <c r="AB7312" s="8"/>
      <c r="AC7312" s="8"/>
      <c r="AD7312" s="8"/>
      <c r="AE7312" s="8"/>
      <c r="AF7312" s="8"/>
      <c r="AG7312" s="8"/>
      <c r="AH7312" s="8"/>
      <c r="AI7312" s="8"/>
      <c r="AJ7312" s="8"/>
      <c r="AK7312" s="8"/>
      <c r="AL7312" s="8"/>
      <c r="AM7312" s="8"/>
      <c r="AN7312" s="8"/>
      <c r="AO7312" s="8"/>
      <c r="AP7312" s="15"/>
      <c r="AQ7312" s="15"/>
      <c r="AR7312" s="15"/>
      <c r="AS7312" s="15"/>
      <c r="AT7312" s="15"/>
      <c r="AU7312" s="15"/>
      <c r="AV7312" s="15"/>
      <c r="AW7312" s="15"/>
      <c r="AX7312" s="15"/>
      <c r="AY7312" s="15"/>
      <c r="AZ7312" s="10"/>
      <c r="BA7312" s="10"/>
    </row>
    <row r="7313" spans="1:53" ht="15" customHeight="1" x14ac:dyDescent="0.2">
      <c r="A7313" s="1"/>
      <c r="B7313" s="40">
        <v>33</v>
      </c>
      <c r="C7313" s="303" t="s">
        <v>83</v>
      </c>
      <c r="D7313" s="18"/>
      <c r="E7313" s="14"/>
      <c r="F7313" s="14"/>
      <c r="G7313" s="14"/>
      <c r="H7313" s="14"/>
      <c r="I7313" s="14"/>
      <c r="J7313" s="14"/>
      <c r="K7313" s="14"/>
      <c r="L7313" s="14"/>
      <c r="M7313" s="14"/>
      <c r="N7313" s="14"/>
      <c r="O7313" s="14"/>
      <c r="P7313" s="14"/>
      <c r="Q7313" s="14"/>
      <c r="R7313" s="4"/>
      <c r="S7313" s="4"/>
      <c r="T7313" s="4"/>
      <c r="U7313" s="4"/>
      <c r="V7313" s="4"/>
      <c r="W7313" s="4"/>
      <c r="X7313" s="4"/>
      <c r="Y7313" s="4"/>
      <c r="Z7313" s="4"/>
      <c r="AA7313" s="4"/>
      <c r="AB7313" s="8"/>
      <c r="AC7313" s="8"/>
      <c r="AD7313" s="8"/>
      <c r="AE7313" s="8"/>
      <c r="AF7313" s="8"/>
      <c r="AG7313" s="8"/>
      <c r="AH7313" s="8"/>
      <c r="AI7313" s="8"/>
      <c r="AJ7313" s="8"/>
      <c r="AK7313" s="8"/>
      <c r="AL7313" s="8"/>
      <c r="AM7313" s="8"/>
      <c r="AN7313" s="8"/>
      <c r="AO7313" s="8"/>
      <c r="AP7313" s="15"/>
      <c r="AQ7313" s="15"/>
      <c r="AR7313" s="15"/>
      <c r="AS7313" s="15"/>
      <c r="AT7313" s="15"/>
      <c r="AU7313" s="15"/>
      <c r="AV7313" s="15"/>
      <c r="AW7313" s="15"/>
      <c r="AX7313" s="15"/>
      <c r="AY7313" s="15"/>
      <c r="AZ7313" s="10"/>
      <c r="BA7313" s="10"/>
    </row>
    <row r="7314" spans="1:53" ht="15" customHeight="1" x14ac:dyDescent="0.2">
      <c r="A7314" s="1"/>
      <c r="B7314" s="40">
        <v>38</v>
      </c>
      <c r="C7314" s="303" t="s">
        <v>84</v>
      </c>
      <c r="D7314" s="18"/>
      <c r="E7314" s="14"/>
      <c r="F7314" s="14"/>
      <c r="G7314" s="14"/>
      <c r="H7314" s="14"/>
      <c r="I7314" s="14"/>
      <c r="J7314" s="14"/>
      <c r="K7314" s="14"/>
      <c r="L7314" s="14"/>
      <c r="M7314" s="14"/>
      <c r="N7314" s="14"/>
      <c r="O7314" s="14"/>
      <c r="P7314" s="14"/>
      <c r="Q7314" s="14"/>
      <c r="R7314" s="4"/>
      <c r="S7314" s="4"/>
      <c r="T7314" s="4"/>
      <c r="U7314" s="4"/>
      <c r="V7314" s="4"/>
      <c r="W7314" s="4"/>
      <c r="X7314" s="4"/>
      <c r="Y7314" s="4"/>
      <c r="Z7314" s="4"/>
      <c r="AA7314" s="4"/>
      <c r="AB7314" s="8"/>
      <c r="AC7314" s="8"/>
      <c r="AD7314" s="8"/>
      <c r="AE7314" s="8"/>
      <c r="AF7314" s="8"/>
      <c r="AG7314" s="8"/>
      <c r="AH7314" s="8"/>
      <c r="AI7314" s="8"/>
      <c r="AJ7314" s="8"/>
      <c r="AK7314" s="8"/>
      <c r="AL7314" s="8"/>
      <c r="AM7314" s="8"/>
      <c r="AN7314" s="8"/>
      <c r="AO7314" s="8"/>
      <c r="AP7314" s="15"/>
      <c r="AQ7314" s="15"/>
      <c r="AR7314" s="15"/>
      <c r="AS7314" s="15"/>
      <c r="AT7314" s="15"/>
      <c r="AU7314" s="15"/>
      <c r="AV7314" s="15"/>
      <c r="AW7314" s="15"/>
      <c r="AX7314" s="15"/>
      <c r="AY7314" s="15"/>
      <c r="AZ7314" s="10"/>
      <c r="BA7314" s="10"/>
    </row>
    <row r="7315" spans="1:53" ht="15" customHeight="1" x14ac:dyDescent="0.2">
      <c r="A7315" s="1"/>
      <c r="B7315" s="40">
        <v>34</v>
      </c>
      <c r="C7315" s="303" t="s">
        <v>85</v>
      </c>
      <c r="D7315" s="18"/>
      <c r="E7315" s="14"/>
      <c r="F7315" s="14"/>
      <c r="G7315" s="14"/>
      <c r="H7315" s="14"/>
      <c r="I7315" s="14"/>
      <c r="J7315" s="14"/>
      <c r="K7315" s="14"/>
      <c r="L7315" s="14"/>
      <c r="M7315" s="14"/>
      <c r="N7315" s="14"/>
      <c r="O7315" s="14"/>
      <c r="P7315" s="14"/>
      <c r="Q7315" s="14"/>
      <c r="R7315" s="4"/>
      <c r="S7315" s="4"/>
      <c r="T7315" s="4"/>
      <c r="U7315" s="4"/>
      <c r="V7315" s="4"/>
      <c r="W7315" s="4"/>
      <c r="X7315" s="4"/>
      <c r="Y7315" s="4"/>
      <c r="Z7315" s="4"/>
      <c r="AA7315" s="4"/>
      <c r="AB7315" s="8"/>
      <c r="AC7315" s="8"/>
      <c r="AD7315" s="8"/>
      <c r="AE7315" s="8"/>
      <c r="AF7315" s="8"/>
      <c r="AG7315" s="8"/>
      <c r="AH7315" s="8"/>
      <c r="AI7315" s="8"/>
      <c r="AJ7315" s="8"/>
      <c r="AK7315" s="8"/>
      <c r="AL7315" s="8"/>
      <c r="AM7315" s="8"/>
      <c r="AN7315" s="8"/>
      <c r="AO7315" s="8"/>
      <c r="AP7315" s="15"/>
      <c r="AQ7315" s="15"/>
      <c r="AR7315" s="15"/>
      <c r="AS7315" s="15"/>
      <c r="AT7315" s="15"/>
      <c r="AU7315" s="15"/>
      <c r="AV7315" s="15"/>
      <c r="AW7315" s="15"/>
      <c r="AX7315" s="15"/>
      <c r="AY7315" s="15"/>
      <c r="AZ7315" s="10"/>
      <c r="BA7315" s="10"/>
    </row>
    <row r="7316" spans="1:53" ht="15" customHeight="1" x14ac:dyDescent="0.2">
      <c r="A7316" s="1"/>
      <c r="B7316" s="22"/>
      <c r="C7316" s="303"/>
      <c r="D7316" s="18"/>
      <c r="E7316" s="14"/>
      <c r="F7316" s="14"/>
      <c r="G7316" s="14"/>
      <c r="H7316" s="14"/>
      <c r="I7316" s="14"/>
      <c r="J7316" s="14"/>
      <c r="K7316" s="14"/>
      <c r="L7316" s="14"/>
      <c r="M7316" s="14"/>
      <c r="N7316" s="14"/>
      <c r="O7316" s="14"/>
      <c r="P7316" s="14"/>
      <c r="Q7316" s="14"/>
      <c r="R7316" s="4"/>
      <c r="S7316" s="4"/>
      <c r="T7316" s="4"/>
      <c r="U7316" s="4"/>
      <c r="V7316" s="4"/>
      <c r="W7316" s="4"/>
      <c r="X7316" s="4"/>
      <c r="Y7316" s="4"/>
      <c r="Z7316" s="4"/>
      <c r="AA7316" s="4"/>
      <c r="AB7316" s="8"/>
      <c r="AC7316" s="8"/>
      <c r="AD7316" s="8"/>
      <c r="AE7316" s="8"/>
      <c r="AF7316" s="8"/>
      <c r="AG7316" s="8"/>
      <c r="AH7316" s="8"/>
      <c r="AI7316" s="8"/>
      <c r="AJ7316" s="8"/>
      <c r="AK7316" s="8"/>
      <c r="AL7316" s="8"/>
      <c r="AM7316" s="8"/>
      <c r="AN7316" s="8"/>
      <c r="AO7316" s="8"/>
      <c r="AP7316" s="15"/>
      <c r="AQ7316" s="15"/>
      <c r="AR7316" s="15"/>
      <c r="AS7316" s="15"/>
      <c r="AT7316" s="15"/>
      <c r="AU7316" s="15"/>
      <c r="AV7316" s="15"/>
      <c r="AW7316" s="15"/>
      <c r="AX7316" s="15"/>
      <c r="AY7316" s="15"/>
      <c r="AZ7316" s="10"/>
      <c r="BA7316" s="10"/>
    </row>
    <row r="7317" spans="1:53" ht="15" customHeight="1" x14ac:dyDescent="0.2">
      <c r="A7317" s="1"/>
      <c r="B7317" s="22"/>
      <c r="C7317" s="303"/>
      <c r="D7317" s="18"/>
      <c r="E7317" s="14"/>
      <c r="F7317" s="14"/>
      <c r="G7317" s="14"/>
      <c r="H7317" s="14"/>
      <c r="I7317" s="14"/>
      <c r="J7317" s="14"/>
      <c r="K7317" s="14"/>
      <c r="L7317" s="14"/>
      <c r="M7317" s="14"/>
      <c r="N7317" s="14"/>
      <c r="O7317" s="14"/>
      <c r="P7317" s="14"/>
      <c r="Q7317" s="14"/>
      <c r="R7317" s="4"/>
      <c r="S7317" s="4"/>
      <c r="T7317" s="4"/>
      <c r="U7317" s="4"/>
      <c r="V7317" s="4"/>
      <c r="W7317" s="4"/>
      <c r="X7317" s="4"/>
      <c r="Y7317" s="4"/>
      <c r="Z7317" s="4"/>
      <c r="AA7317" s="4"/>
      <c r="AB7317" s="8"/>
      <c r="AC7317" s="8"/>
      <c r="AD7317" s="8"/>
      <c r="AE7317" s="8"/>
      <c r="AF7317" s="8"/>
      <c r="AG7317" s="8"/>
      <c r="AH7317" s="8"/>
      <c r="AI7317" s="8"/>
      <c r="AJ7317" s="8"/>
      <c r="AK7317" s="8"/>
      <c r="AL7317" s="8"/>
      <c r="AM7317" s="8"/>
      <c r="AN7317" s="8"/>
      <c r="AO7317" s="8"/>
      <c r="AP7317" s="15"/>
      <c r="AQ7317" s="15"/>
      <c r="AR7317" s="15"/>
      <c r="AS7317" s="15"/>
      <c r="AT7317" s="15"/>
      <c r="AU7317" s="15"/>
      <c r="AV7317" s="15"/>
      <c r="AW7317" s="15"/>
      <c r="AX7317" s="15"/>
      <c r="AY7317" s="15"/>
      <c r="AZ7317" s="10"/>
      <c r="BA7317" s="10"/>
    </row>
    <row r="7318" spans="1:53" ht="15" customHeight="1" x14ac:dyDescent="0.2">
      <c r="A7318" s="1"/>
      <c r="B7318" s="22"/>
      <c r="C7318" s="303"/>
      <c r="D7318" s="18"/>
      <c r="E7318" s="14"/>
      <c r="F7318" s="14"/>
      <c r="G7318" s="14"/>
      <c r="H7318" s="14"/>
      <c r="I7318" s="14"/>
      <c r="J7318" s="14"/>
      <c r="K7318" s="14"/>
      <c r="L7318" s="14"/>
      <c r="M7318" s="14"/>
      <c r="N7318" s="14"/>
      <c r="O7318" s="14"/>
      <c r="P7318" s="14"/>
      <c r="Q7318" s="14"/>
      <c r="R7318" s="4"/>
      <c r="S7318" s="4"/>
      <c r="T7318" s="4"/>
      <c r="U7318" s="4"/>
      <c r="V7318" s="4"/>
      <c r="W7318" s="4"/>
      <c r="X7318" s="4"/>
      <c r="Y7318" s="4"/>
      <c r="Z7318" s="4"/>
      <c r="AA7318" s="4"/>
      <c r="AB7318" s="8"/>
      <c r="AC7318" s="8"/>
      <c r="AD7318" s="8"/>
      <c r="AE7318" s="8"/>
      <c r="AF7318" s="8"/>
      <c r="AG7318" s="8"/>
      <c r="AH7318" s="8"/>
      <c r="AI7318" s="8"/>
      <c r="AJ7318" s="8"/>
      <c r="AK7318" s="8"/>
      <c r="AL7318" s="8"/>
      <c r="AM7318" s="8"/>
      <c r="AN7318" s="8"/>
      <c r="AO7318" s="8"/>
      <c r="AP7318" s="15"/>
      <c r="AQ7318" s="15"/>
      <c r="AR7318" s="15"/>
      <c r="AS7318" s="15"/>
      <c r="AT7318" s="15"/>
      <c r="AU7318" s="15"/>
      <c r="AV7318" s="15"/>
      <c r="AW7318" s="15"/>
      <c r="AX7318" s="15"/>
      <c r="AY7318" s="15"/>
      <c r="AZ7318" s="10"/>
      <c r="BA7318" s="10"/>
    </row>
    <row r="7319" spans="1:53" ht="15" customHeight="1" x14ac:dyDescent="0.2">
      <c r="A7319" s="1"/>
      <c r="B7319" s="42">
        <v>35</v>
      </c>
      <c r="C7319" s="303" t="s">
        <v>87</v>
      </c>
      <c r="D7319" s="18"/>
      <c r="E7319" s="14"/>
      <c r="F7319" s="14"/>
      <c r="G7319" s="14"/>
      <c r="H7319" s="14"/>
      <c r="I7319" s="14"/>
      <c r="J7319" s="14"/>
      <c r="K7319" s="14"/>
      <c r="L7319" s="14"/>
      <c r="M7319" s="14"/>
      <c r="N7319" s="14"/>
      <c r="O7319" s="14"/>
      <c r="P7319" s="14"/>
      <c r="Q7319" s="14"/>
      <c r="R7319" s="4"/>
      <c r="S7319" s="4"/>
      <c r="T7319" s="4"/>
      <c r="U7319" s="4"/>
      <c r="V7319" s="4"/>
      <c r="W7319" s="4"/>
      <c r="X7319" s="4"/>
      <c r="Y7319" s="4"/>
      <c r="Z7319" s="4"/>
      <c r="AA7319" s="4"/>
      <c r="AB7319" s="8"/>
      <c r="AC7319" s="8"/>
      <c r="AD7319" s="8"/>
      <c r="AE7319" s="8"/>
      <c r="AF7319" s="8"/>
      <c r="AG7319" s="8"/>
      <c r="AH7319" s="8"/>
      <c r="AI7319" s="8"/>
      <c r="AJ7319" s="8"/>
      <c r="AK7319" s="8"/>
      <c r="AL7319" s="8"/>
      <c r="AM7319" s="8"/>
      <c r="AN7319" s="8"/>
      <c r="AO7319" s="8"/>
      <c r="AP7319" s="15"/>
      <c r="AQ7319" s="15"/>
      <c r="AR7319" s="15"/>
      <c r="AS7319" s="15"/>
      <c r="AT7319" s="15"/>
      <c r="AU7319" s="15"/>
      <c r="AV7319" s="15"/>
      <c r="AW7319" s="15"/>
      <c r="AX7319" s="15"/>
      <c r="AY7319" s="15"/>
      <c r="AZ7319" s="10"/>
      <c r="BA7319" s="10"/>
    </row>
    <row r="7320" spans="1:53" ht="15" customHeight="1" x14ac:dyDescent="0.2">
      <c r="A7320" s="1"/>
      <c r="B7320" s="1"/>
      <c r="C7320" s="43"/>
      <c r="D7320" s="14"/>
      <c r="E7320" s="14"/>
      <c r="F7320" s="14"/>
      <c r="G7320" s="14"/>
      <c r="H7320" s="14"/>
      <c r="I7320" s="14"/>
      <c r="J7320" s="14"/>
      <c r="K7320" s="14"/>
      <c r="L7320" s="14"/>
      <c r="M7320" s="14"/>
      <c r="N7320" s="14"/>
      <c r="O7320" s="14"/>
      <c r="P7320" s="14"/>
      <c r="Q7320" s="14"/>
      <c r="R7320" s="4"/>
      <c r="S7320" s="4"/>
      <c r="T7320" s="4"/>
      <c r="U7320" s="4"/>
      <c r="V7320" s="4"/>
      <c r="W7320" s="4"/>
      <c r="X7320" s="4"/>
      <c r="Y7320" s="4"/>
      <c r="Z7320" s="4"/>
      <c r="AA7320" s="4"/>
      <c r="AB7320" s="8"/>
      <c r="AC7320" s="8"/>
      <c r="AD7320" s="8"/>
      <c r="AE7320" s="8"/>
      <c r="AF7320" s="8"/>
      <c r="AG7320" s="8"/>
      <c r="AH7320" s="8"/>
      <c r="AI7320" s="8"/>
      <c r="AJ7320" s="8"/>
      <c r="AK7320" s="8"/>
      <c r="AL7320" s="8"/>
      <c r="AM7320" s="8"/>
      <c r="AN7320" s="8"/>
      <c r="AO7320" s="8"/>
      <c r="AP7320" s="15"/>
      <c r="AQ7320" s="15"/>
      <c r="AR7320" s="15"/>
      <c r="AS7320" s="15"/>
      <c r="AT7320" s="15"/>
      <c r="AU7320" s="15"/>
      <c r="AV7320" s="15"/>
      <c r="AW7320" s="15"/>
      <c r="AX7320" s="15"/>
      <c r="AY7320" s="15"/>
      <c r="AZ7320" s="10"/>
      <c r="BA7320" s="10"/>
    </row>
    <row r="7321" spans="1:53" ht="15" customHeight="1" x14ac:dyDescent="0.2">
      <c r="A7321" s="1">
        <f>SUM(A7275:A7320)</f>
        <v>14000</v>
      </c>
      <c r="B7321" s="1"/>
      <c r="D7321" s="14"/>
      <c r="E7321" s="14"/>
      <c r="F7321" s="14"/>
      <c r="G7321" s="14"/>
      <c r="H7321" s="14"/>
      <c r="I7321" s="14"/>
      <c r="J7321" s="14"/>
      <c r="K7321" s="14"/>
      <c r="L7321" s="14"/>
      <c r="M7321" s="14"/>
      <c r="N7321" s="14"/>
      <c r="O7321" s="14"/>
      <c r="P7321" s="14"/>
      <c r="Q7321" s="14"/>
      <c r="R7321" s="4"/>
      <c r="S7321" s="4"/>
      <c r="T7321" s="4"/>
      <c r="U7321" s="4"/>
      <c r="V7321" s="4"/>
      <c r="W7321" s="4"/>
      <c r="X7321" s="4"/>
      <c r="Y7321" s="4"/>
      <c r="Z7321" s="4"/>
      <c r="AA7321" s="4"/>
      <c r="AB7321" s="8"/>
      <c r="AC7321" s="8"/>
      <c r="AD7321" s="8"/>
      <c r="AE7321" s="8"/>
      <c r="AF7321" s="8"/>
      <c r="AG7321" s="8"/>
      <c r="AH7321" s="8"/>
      <c r="AI7321" s="8"/>
      <c r="AJ7321" s="8"/>
      <c r="AK7321" s="8"/>
      <c r="AL7321" s="8"/>
      <c r="AM7321" s="8"/>
      <c r="AN7321" s="8"/>
      <c r="AO7321" s="8"/>
      <c r="AP7321" s="15"/>
      <c r="AQ7321" s="15"/>
      <c r="AR7321" s="15"/>
      <c r="AS7321" s="15"/>
      <c r="AT7321" s="15"/>
      <c r="AU7321" s="15"/>
      <c r="AV7321" s="15"/>
      <c r="AW7321" s="15"/>
      <c r="AX7321" s="15"/>
      <c r="AY7321" s="15"/>
      <c r="AZ7321" s="10"/>
      <c r="BA7321" s="10"/>
    </row>
    <row r="7322" spans="1:53" ht="15" customHeight="1" x14ac:dyDescent="0.2">
      <c r="A7322" s="33"/>
      <c r="B7322" s="33"/>
      <c r="C7322" s="33"/>
      <c r="D7322" s="33">
        <f t="shared" ref="D7322:AY7322" si="1506">SUM(D7274:D7321)</f>
        <v>40</v>
      </c>
      <c r="E7322" s="33">
        <f t="shared" si="1506"/>
        <v>25</v>
      </c>
      <c r="F7322" s="33">
        <f t="shared" si="1506"/>
        <v>8</v>
      </c>
      <c r="G7322" s="33">
        <f t="shared" si="1506"/>
        <v>1</v>
      </c>
      <c r="H7322" s="33">
        <f t="shared" si="1506"/>
        <v>0</v>
      </c>
      <c r="I7322" s="33">
        <f t="shared" si="1506"/>
        <v>0</v>
      </c>
      <c r="J7322" s="33">
        <f t="shared" si="1506"/>
        <v>0</v>
      </c>
      <c r="K7322" s="33">
        <f t="shared" si="1506"/>
        <v>6</v>
      </c>
      <c r="L7322" s="33">
        <f t="shared" si="1506"/>
        <v>6</v>
      </c>
      <c r="M7322" s="33">
        <f t="shared" si="1506"/>
        <v>0</v>
      </c>
      <c r="N7322" s="33">
        <f t="shared" si="1506"/>
        <v>0</v>
      </c>
      <c r="O7322" s="33">
        <f t="shared" si="1506"/>
        <v>0</v>
      </c>
      <c r="P7322" s="33">
        <f t="shared" si="1506"/>
        <v>0</v>
      </c>
      <c r="Q7322" s="33">
        <f t="shared" si="1506"/>
        <v>0</v>
      </c>
      <c r="R7322" s="33">
        <f t="shared" si="1506"/>
        <v>0</v>
      </c>
      <c r="S7322" s="33">
        <f t="shared" si="1506"/>
        <v>0</v>
      </c>
      <c r="T7322" s="33">
        <f t="shared" si="1506"/>
        <v>0</v>
      </c>
      <c r="U7322" s="33">
        <f t="shared" si="1506"/>
        <v>10</v>
      </c>
      <c r="V7322" s="33">
        <f t="shared" si="1506"/>
        <v>0</v>
      </c>
      <c r="W7322" s="33">
        <f t="shared" si="1506"/>
        <v>0</v>
      </c>
      <c r="X7322" s="33">
        <f t="shared" si="1506"/>
        <v>0</v>
      </c>
      <c r="Y7322" s="33">
        <f t="shared" si="1506"/>
        <v>0</v>
      </c>
      <c r="Z7322" s="33">
        <f t="shared" si="1506"/>
        <v>0</v>
      </c>
      <c r="AA7322" s="33">
        <f t="shared" si="1506"/>
        <v>0</v>
      </c>
      <c r="AB7322" s="33">
        <f t="shared" si="1506"/>
        <v>51</v>
      </c>
      <c r="AC7322" s="33">
        <f t="shared" si="1506"/>
        <v>0</v>
      </c>
      <c r="AD7322" s="33">
        <f t="shared" si="1506"/>
        <v>0</v>
      </c>
      <c r="AE7322" s="33">
        <f t="shared" si="1506"/>
        <v>0</v>
      </c>
      <c r="AF7322" s="33">
        <f t="shared" si="1506"/>
        <v>1</v>
      </c>
      <c r="AG7322" s="33">
        <f t="shared" si="1506"/>
        <v>3</v>
      </c>
      <c r="AH7322" s="33">
        <f t="shared" si="1506"/>
        <v>2</v>
      </c>
      <c r="AI7322" s="33">
        <f t="shared" si="1506"/>
        <v>0</v>
      </c>
      <c r="AJ7322" s="33">
        <f t="shared" si="1506"/>
        <v>4</v>
      </c>
      <c r="AK7322" s="33">
        <f t="shared" si="1506"/>
        <v>4</v>
      </c>
      <c r="AL7322" s="33">
        <f t="shared" si="1506"/>
        <v>5</v>
      </c>
      <c r="AM7322" s="33">
        <f t="shared" si="1506"/>
        <v>0</v>
      </c>
      <c r="AN7322" s="33">
        <f t="shared" si="1506"/>
        <v>0</v>
      </c>
      <c r="AO7322" s="33">
        <f t="shared" si="1506"/>
        <v>4</v>
      </c>
      <c r="AP7322" s="33">
        <f t="shared" si="1506"/>
        <v>0</v>
      </c>
      <c r="AQ7322" s="33">
        <f t="shared" si="1506"/>
        <v>0</v>
      </c>
      <c r="AR7322" s="33">
        <f t="shared" si="1506"/>
        <v>0</v>
      </c>
      <c r="AS7322" s="33">
        <f t="shared" si="1506"/>
        <v>0</v>
      </c>
      <c r="AT7322" s="33">
        <f t="shared" si="1506"/>
        <v>0</v>
      </c>
      <c r="AU7322" s="33">
        <f t="shared" si="1506"/>
        <v>0</v>
      </c>
      <c r="AV7322" s="33">
        <f t="shared" si="1506"/>
        <v>0</v>
      </c>
      <c r="AW7322" s="33">
        <f t="shared" si="1506"/>
        <v>0</v>
      </c>
      <c r="AX7322" s="33">
        <f t="shared" si="1506"/>
        <v>0</v>
      </c>
      <c r="AY7322" s="33">
        <f t="shared" si="1506"/>
        <v>0</v>
      </c>
      <c r="AZ7322" s="10"/>
      <c r="BA7322" s="10"/>
    </row>
    <row r="7323" spans="1:53" ht="15" customHeight="1" x14ac:dyDescent="0.2">
      <c r="A7323" s="44"/>
      <c r="B7323" s="44"/>
      <c r="C7323" s="44"/>
      <c r="D7323" s="44"/>
      <c r="E7323" s="44"/>
      <c r="F7323" s="44"/>
      <c r="G7323" s="44"/>
      <c r="H7323" s="44"/>
      <c r="I7323" s="44"/>
      <c r="J7323" s="44"/>
      <c r="K7323" s="44"/>
      <c r="L7323" s="44"/>
      <c r="M7323" s="44"/>
      <c r="N7323" s="44"/>
      <c r="O7323" s="44"/>
      <c r="P7323" s="44"/>
      <c r="Q7323" s="44"/>
      <c r="R7323" s="44"/>
      <c r="S7323" s="44"/>
      <c r="T7323" s="44"/>
      <c r="U7323" s="44"/>
      <c r="V7323" s="44"/>
      <c r="W7323" s="44"/>
      <c r="X7323" s="44"/>
    </row>
    <row r="7324" spans="1:53" ht="15" customHeight="1" x14ac:dyDescent="0.2">
      <c r="A7324" s="44"/>
      <c r="B7324" s="44"/>
      <c r="C7324" s="44"/>
      <c r="D7324" s="44"/>
      <c r="E7324" s="44"/>
      <c r="F7324" s="44"/>
      <c r="G7324" s="44"/>
      <c r="H7324" s="44"/>
      <c r="I7324" s="44"/>
      <c r="J7324" s="44"/>
      <c r="K7324" s="44"/>
      <c r="L7324" s="44"/>
      <c r="M7324" s="44"/>
      <c r="N7324" s="44"/>
      <c r="O7324" s="44"/>
      <c r="P7324" s="44"/>
      <c r="Q7324" s="44"/>
      <c r="R7324" s="44"/>
      <c r="S7324" s="44"/>
      <c r="T7324" s="44"/>
      <c r="U7324" s="44"/>
      <c r="V7324" s="44"/>
      <c r="W7324" s="44"/>
      <c r="X7324" s="44"/>
    </row>
    <row r="7325" spans="1:53" ht="15" customHeight="1" x14ac:dyDescent="0.2">
      <c r="A7325" s="44"/>
      <c r="B7325" s="44"/>
      <c r="C7325" s="44"/>
      <c r="D7325" s="44"/>
      <c r="E7325" s="44"/>
      <c r="F7325" s="44"/>
      <c r="G7325" s="44"/>
      <c r="H7325" s="44"/>
      <c r="I7325" s="44"/>
      <c r="J7325" s="44"/>
      <c r="K7325" s="44"/>
      <c r="L7325" s="44"/>
      <c r="M7325" s="44"/>
      <c r="N7325" s="44"/>
      <c r="O7325" s="44"/>
      <c r="P7325" s="44"/>
      <c r="Q7325" s="44"/>
      <c r="R7325" s="44"/>
      <c r="S7325" s="44"/>
      <c r="T7325" s="44"/>
      <c r="U7325" s="44"/>
      <c r="V7325" s="44"/>
      <c r="W7325" s="44"/>
      <c r="X7325" s="44"/>
    </row>
    <row r="7326" spans="1:53" ht="15" customHeight="1" x14ac:dyDescent="0.2">
      <c r="A7326" s="45"/>
      <c r="B7326" s="45"/>
      <c r="C7326" s="45"/>
      <c r="D7326" s="45"/>
      <c r="E7326" s="45"/>
      <c r="F7326" s="45"/>
      <c r="G7326" s="45"/>
      <c r="H7326" s="45"/>
      <c r="I7326" s="44"/>
      <c r="J7326" s="44"/>
      <c r="K7326" s="44"/>
      <c r="L7326" s="44"/>
      <c r="M7326" s="44"/>
      <c r="N7326" s="44"/>
      <c r="O7326" s="44"/>
      <c r="P7326" s="44"/>
      <c r="Q7326" s="44"/>
      <c r="R7326" s="44"/>
      <c r="S7326" s="44"/>
      <c r="T7326" s="44"/>
      <c r="U7326" s="44"/>
      <c r="V7326" s="44"/>
      <c r="W7326" s="44"/>
      <c r="X7326" s="44"/>
    </row>
    <row r="7327" spans="1:53" ht="15" customHeight="1" x14ac:dyDescent="0.2">
      <c r="A7327" s="45"/>
      <c r="B7327" s="45"/>
      <c r="C7327" s="45"/>
      <c r="D7327" s="45"/>
      <c r="E7327" s="45"/>
      <c r="F7327" s="45"/>
      <c r="G7327" s="45"/>
      <c r="H7327" s="45"/>
      <c r="I7327" s="44"/>
      <c r="J7327" s="44"/>
      <c r="K7327" s="44"/>
      <c r="L7327" s="46"/>
      <c r="M7327" s="46"/>
      <c r="N7327" s="46"/>
      <c r="O7327" s="46"/>
      <c r="P7327" s="46"/>
      <c r="Q7327" s="46"/>
      <c r="R7327" s="46"/>
      <c r="S7327" s="46"/>
      <c r="T7327" s="46"/>
      <c r="U7327" s="46"/>
      <c r="V7327" s="46"/>
      <c r="W7327" s="46"/>
      <c r="X7327" s="46"/>
      <c r="Y7327" s="46"/>
      <c r="Z7327" s="46"/>
      <c r="AA7327" s="46"/>
    </row>
    <row r="7328" spans="1:53" ht="15" customHeight="1" x14ac:dyDescent="0.6">
      <c r="A7328" s="45"/>
      <c r="B7328" s="47" t="s">
        <v>88</v>
      </c>
      <c r="C7328" s="48"/>
      <c r="D7328" s="48"/>
      <c r="E7328" s="48"/>
      <c r="F7328" s="48"/>
      <c r="G7328" s="48"/>
      <c r="H7328" s="45"/>
      <c r="I7328" s="44"/>
      <c r="J7328" s="44"/>
      <c r="K7328" s="44"/>
      <c r="L7328" s="46"/>
      <c r="M7328" s="46"/>
      <c r="N7328" s="46"/>
      <c r="O7328" s="46"/>
      <c r="P7328" s="46"/>
      <c r="Q7328" s="46"/>
      <c r="R7328" s="46"/>
      <c r="S7328" s="46"/>
      <c r="T7328" s="46"/>
      <c r="U7328" s="46"/>
      <c r="V7328" s="46"/>
      <c r="W7328" s="46"/>
      <c r="X7328" s="46"/>
      <c r="Y7328" s="46"/>
      <c r="Z7328" s="46"/>
      <c r="AA7328" s="46"/>
    </row>
    <row r="7329" spans="1:27" ht="15" customHeight="1" x14ac:dyDescent="0.2">
      <c r="A7329" s="45"/>
      <c r="B7329" s="49" t="s">
        <v>89</v>
      </c>
      <c r="C7329" s="33" t="s">
        <v>90</v>
      </c>
      <c r="D7329" s="33" t="s">
        <v>91</v>
      </c>
      <c r="E7329" s="33" t="s">
        <v>92</v>
      </c>
      <c r="F7329" s="50"/>
      <c r="G7329" s="50" t="s">
        <v>93</v>
      </c>
      <c r="H7329" s="45"/>
      <c r="I7329" s="44"/>
      <c r="J7329" s="44"/>
      <c r="K7329" s="44"/>
      <c r="L7329" s="46"/>
      <c r="M7329" s="46"/>
      <c r="N7329" s="46"/>
      <c r="O7329" s="46"/>
      <c r="P7329" s="46"/>
      <c r="Q7329" s="46"/>
      <c r="R7329" s="46"/>
      <c r="S7329" s="46"/>
      <c r="T7329" s="46"/>
      <c r="U7329" s="46"/>
      <c r="V7329" s="46"/>
      <c r="W7329" s="46"/>
      <c r="Y7329" s="51" t="s">
        <v>94</v>
      </c>
      <c r="Z7329" s="52"/>
      <c r="AA7329" s="52"/>
    </row>
    <row r="7330" spans="1:27" ht="15" customHeight="1" x14ac:dyDescent="0.2">
      <c r="A7330" s="45"/>
      <c r="B7330" s="53" t="s">
        <v>3</v>
      </c>
      <c r="C7330" s="15">
        <f>D7322</f>
        <v>40</v>
      </c>
      <c r="D7330" s="54">
        <f>S7333*C7330</f>
        <v>33205.199999999997</v>
      </c>
      <c r="E7330" s="34">
        <f>T7332*C7330</f>
        <v>23600</v>
      </c>
      <c r="F7330" s="45"/>
      <c r="G7330" s="45"/>
      <c r="H7330" s="45"/>
      <c r="I7330" s="44"/>
      <c r="J7330" s="44"/>
      <c r="K7330" s="44"/>
      <c r="L7330" s="46"/>
      <c r="M7330" s="51" t="s">
        <v>95</v>
      </c>
      <c r="N7330" s="52"/>
      <c r="O7330" s="52"/>
      <c r="P7330" s="52"/>
      <c r="Q7330" s="52"/>
      <c r="R7330" s="51" t="s">
        <v>96</v>
      </c>
      <c r="S7330" s="52"/>
      <c r="T7330" s="46"/>
      <c r="U7330" s="51" t="s">
        <v>97</v>
      </c>
      <c r="V7330" s="52"/>
      <c r="W7330" s="46"/>
      <c r="Y7330" s="6" t="s">
        <v>98</v>
      </c>
      <c r="Z7330" s="55"/>
      <c r="AA7330" s="56"/>
    </row>
    <row r="7331" spans="1:27" ht="15" customHeight="1" x14ac:dyDescent="0.2">
      <c r="A7331" s="45"/>
      <c r="B7331" s="53" t="s">
        <v>99</v>
      </c>
      <c r="C7331" s="15">
        <f>E7322</f>
        <v>25</v>
      </c>
      <c r="D7331" s="54">
        <f>S7332*C7331</f>
        <v>20753.25</v>
      </c>
      <c r="E7331" s="34">
        <f>T7333*C7331</f>
        <v>14750</v>
      </c>
      <c r="F7331" s="45"/>
      <c r="G7331" s="45"/>
      <c r="H7331" s="45"/>
      <c r="I7331" s="44"/>
      <c r="J7331" s="44"/>
      <c r="K7331" s="44"/>
      <c r="L7331" s="46"/>
      <c r="M7331" s="6" t="s">
        <v>100</v>
      </c>
      <c r="N7331" s="52"/>
      <c r="O7331" s="52"/>
      <c r="P7331" s="52"/>
      <c r="Q7331" s="52"/>
      <c r="R7331" s="6"/>
      <c r="S7331" s="55" t="s">
        <v>101</v>
      </c>
      <c r="T7331" s="295"/>
      <c r="U7331" s="57" t="s">
        <v>102</v>
      </c>
      <c r="V7331" s="58">
        <f t="shared" ref="V7331:V7342" si="1507">W7331*1.303</f>
        <v>9772.5</v>
      </c>
      <c r="W7331" s="59">
        <v>7500</v>
      </c>
      <c r="Y7331" s="60" t="s">
        <v>31</v>
      </c>
      <c r="Z7331" s="55">
        <f>AA7331*1.318</f>
        <v>6853.6</v>
      </c>
      <c r="AA7331" s="56">
        <v>5200</v>
      </c>
    </row>
    <row r="7332" spans="1:27" ht="15" customHeight="1" x14ac:dyDescent="0.2">
      <c r="A7332" s="45"/>
      <c r="B7332" s="53" t="s">
        <v>103</v>
      </c>
      <c r="C7332" s="15">
        <f>F7322</f>
        <v>8</v>
      </c>
      <c r="D7332" s="54">
        <f>S7335*C7332</f>
        <v>9228.9600000000009</v>
      </c>
      <c r="E7332" s="34">
        <f>T7334*C7332</f>
        <v>6240</v>
      </c>
      <c r="F7332" s="45"/>
      <c r="G7332" s="45"/>
      <c r="H7332" s="61"/>
      <c r="I7332" s="44"/>
      <c r="J7332" s="44"/>
      <c r="K7332" s="44"/>
      <c r="L7332" s="46"/>
      <c r="M7332" s="6"/>
      <c r="N7332" s="52"/>
      <c r="O7332" s="52"/>
      <c r="P7332" s="52"/>
      <c r="Q7332" s="52"/>
      <c r="R7332" s="6" t="s">
        <v>104</v>
      </c>
      <c r="S7332" s="55">
        <f>T7332*1.407</f>
        <v>830.13</v>
      </c>
      <c r="T7332" s="295">
        <v>590</v>
      </c>
      <c r="U7332" s="57" t="s">
        <v>105</v>
      </c>
      <c r="V7332" s="58">
        <f t="shared" si="1507"/>
        <v>9772.5</v>
      </c>
      <c r="W7332" s="62">
        <v>7500</v>
      </c>
      <c r="Y7332" s="6" t="s">
        <v>33</v>
      </c>
      <c r="Z7332" s="55">
        <f t="shared" ref="Z7332:Z7333" si="1508">AA7332*1.318</f>
        <v>6853.6</v>
      </c>
      <c r="AA7332" s="56">
        <v>5200</v>
      </c>
    </row>
    <row r="7333" spans="1:27" ht="15" customHeight="1" x14ac:dyDescent="0.2">
      <c r="A7333" s="45"/>
      <c r="B7333" s="53" t="s">
        <v>106</v>
      </c>
      <c r="C7333" s="15">
        <f>G7322</f>
        <v>1</v>
      </c>
      <c r="D7333" s="54">
        <f>S7335*C7333</f>
        <v>1153.6200000000001</v>
      </c>
      <c r="E7333" s="34">
        <f>T7335*C7333</f>
        <v>780</v>
      </c>
      <c r="F7333" s="45"/>
      <c r="G7333" s="45"/>
      <c r="H7333" s="45"/>
      <c r="I7333" s="44"/>
      <c r="J7333" s="44"/>
      <c r="K7333" s="44"/>
      <c r="L7333" s="46"/>
      <c r="M7333" s="6" t="s">
        <v>107</v>
      </c>
      <c r="N7333" s="52"/>
      <c r="O7333" s="52"/>
      <c r="P7333" s="52"/>
      <c r="Q7333" s="52"/>
      <c r="R7333" s="6" t="s">
        <v>108</v>
      </c>
      <c r="S7333" s="55">
        <f>T7333*1.407</f>
        <v>830.13</v>
      </c>
      <c r="T7333" s="295">
        <v>590</v>
      </c>
      <c r="U7333" s="6" t="s">
        <v>109</v>
      </c>
      <c r="V7333" s="58">
        <f t="shared" si="1507"/>
        <v>4560.5</v>
      </c>
      <c r="W7333" s="59">
        <v>3500</v>
      </c>
      <c r="Y7333" s="6" t="s">
        <v>32</v>
      </c>
      <c r="Z7333" s="55">
        <f t="shared" si="1508"/>
        <v>6853.6</v>
      </c>
      <c r="AA7333" s="56">
        <v>5200</v>
      </c>
    </row>
    <row r="7334" spans="1:27" ht="15" customHeight="1" x14ac:dyDescent="0.2">
      <c r="A7334" s="45"/>
      <c r="B7334" s="53" t="s">
        <v>7</v>
      </c>
      <c r="C7334" s="15">
        <f>H7322</f>
        <v>0</v>
      </c>
      <c r="D7334" s="54">
        <f>S7337*C7334</f>
        <v>0</v>
      </c>
      <c r="E7334" s="34">
        <f>T7337*C7334</f>
        <v>0</v>
      </c>
      <c r="F7334" s="45"/>
      <c r="G7334" s="45"/>
      <c r="H7334" s="45"/>
      <c r="I7334" s="44"/>
      <c r="J7334" s="44"/>
      <c r="K7334" s="44"/>
      <c r="L7334" s="46"/>
      <c r="M7334" s="6" t="s">
        <v>110</v>
      </c>
      <c r="N7334" s="55">
        <f>P7334*1.42</f>
        <v>1917</v>
      </c>
      <c r="O7334" s="52"/>
      <c r="P7334" s="63">
        <v>1350</v>
      </c>
      <c r="Q7334" s="52"/>
      <c r="R7334" s="6" t="s">
        <v>111</v>
      </c>
      <c r="S7334" s="55">
        <f>T7334*1.479</f>
        <v>1153.6200000000001</v>
      </c>
      <c r="T7334" s="295">
        <v>780</v>
      </c>
      <c r="U7334" s="57" t="s">
        <v>112</v>
      </c>
      <c r="V7334" s="58">
        <f t="shared" si="1507"/>
        <v>2410.5499999999997</v>
      </c>
      <c r="W7334" s="62">
        <v>1850</v>
      </c>
      <c r="Y7334" s="6" t="s">
        <v>42</v>
      </c>
      <c r="Z7334" s="55">
        <f t="shared" ref="Z7334:Z7339" si="1509">AA7334*1.32</f>
        <v>7260</v>
      </c>
      <c r="AA7334" s="56">
        <v>5500</v>
      </c>
    </row>
    <row r="7335" spans="1:27" ht="15" customHeight="1" x14ac:dyDescent="0.2">
      <c r="A7335" s="45"/>
      <c r="B7335" s="53" t="s">
        <v>8</v>
      </c>
      <c r="C7335" s="15">
        <f>I7322</f>
        <v>0</v>
      </c>
      <c r="D7335" s="54">
        <f>S7336*C7335</f>
        <v>0</v>
      </c>
      <c r="E7335" s="34">
        <f>T7336*C7335</f>
        <v>0</v>
      </c>
      <c r="F7335" s="45"/>
      <c r="G7335" s="45"/>
      <c r="H7335" s="45"/>
      <c r="I7335" s="44"/>
      <c r="J7335" s="44"/>
      <c r="K7335" s="44"/>
      <c r="L7335" s="46"/>
      <c r="M7335" s="6" t="s">
        <v>27</v>
      </c>
      <c r="N7335" s="55">
        <f>P7335*1.48</f>
        <v>1850</v>
      </c>
      <c r="O7335" s="52"/>
      <c r="P7335" s="64">
        <v>1250</v>
      </c>
      <c r="Q7335" s="65"/>
      <c r="R7335" s="6" t="s">
        <v>113</v>
      </c>
      <c r="S7335" s="55">
        <f>T7335*1.479</f>
        <v>1153.6200000000001</v>
      </c>
      <c r="T7335" s="295">
        <v>780</v>
      </c>
      <c r="U7335" s="57" t="s">
        <v>114</v>
      </c>
      <c r="V7335" s="58">
        <f t="shared" si="1507"/>
        <v>1209.184</v>
      </c>
      <c r="W7335" s="59">
        <v>928</v>
      </c>
      <c r="Y7335" s="6" t="s">
        <v>115</v>
      </c>
      <c r="Z7335" s="55">
        <f t="shared" si="1509"/>
        <v>7260</v>
      </c>
      <c r="AA7335" s="56">
        <v>5500</v>
      </c>
    </row>
    <row r="7336" spans="1:27" ht="15" customHeight="1" x14ac:dyDescent="0.2">
      <c r="A7336" s="45"/>
      <c r="B7336" s="53" t="s">
        <v>116</v>
      </c>
      <c r="C7336" s="15">
        <f>J7322</f>
        <v>0</v>
      </c>
      <c r="D7336" s="54">
        <f t="shared" ref="D7336:D7337" si="1510">S7341*C7336</f>
        <v>0</v>
      </c>
      <c r="E7336" s="34">
        <f t="shared" ref="E7336" si="1511">D7399*C7336</f>
        <v>0</v>
      </c>
      <c r="F7336" s="45"/>
      <c r="G7336" s="45"/>
      <c r="H7336" s="45"/>
      <c r="I7336" s="44"/>
      <c r="J7336" s="44"/>
      <c r="K7336" s="44"/>
      <c r="L7336" s="46"/>
      <c r="M7336" s="6" t="s">
        <v>28</v>
      </c>
      <c r="N7336" s="55">
        <f t="shared" ref="N7336:N7340" si="1512">P7336*1.4</f>
        <v>1330</v>
      </c>
      <c r="O7336" s="52"/>
      <c r="P7336" s="64">
        <v>950</v>
      </c>
      <c r="Q7336" s="65"/>
      <c r="R7336" s="6" t="s">
        <v>117</v>
      </c>
      <c r="S7336" s="55">
        <f>T7336*1.3</f>
        <v>2113.8000000000002</v>
      </c>
      <c r="T7336" s="296">
        <v>1626</v>
      </c>
      <c r="U7336" s="66" t="s">
        <v>118</v>
      </c>
      <c r="V7336" s="58">
        <f t="shared" si="1507"/>
        <v>1395.5129999999999</v>
      </c>
      <c r="W7336" s="62">
        <v>1071</v>
      </c>
      <c r="Y7336" s="6" t="s">
        <v>119</v>
      </c>
      <c r="Z7336" s="55">
        <f>AA7336*1.318</f>
        <v>6853.6</v>
      </c>
      <c r="AA7336" s="56">
        <v>5200</v>
      </c>
    </row>
    <row r="7337" spans="1:27" ht="15" customHeight="1" x14ac:dyDescent="0.2">
      <c r="A7337" s="45"/>
      <c r="B7337" s="53" t="s">
        <v>10</v>
      </c>
      <c r="C7337" s="15">
        <f>K7322</f>
        <v>6</v>
      </c>
      <c r="D7337" s="54">
        <f t="shared" si="1510"/>
        <v>26455.199999999997</v>
      </c>
      <c r="E7337" s="34">
        <f>T7342*C7337</f>
        <v>18120</v>
      </c>
      <c r="F7337" s="45"/>
      <c r="G7337" s="45"/>
      <c r="H7337" s="45"/>
      <c r="I7337" s="44"/>
      <c r="J7337" s="44"/>
      <c r="K7337" s="44"/>
      <c r="L7337" s="46"/>
      <c r="M7337" s="6" t="s">
        <v>120</v>
      </c>
      <c r="N7337" s="55">
        <f t="shared" si="1512"/>
        <v>1889.9999999999998</v>
      </c>
      <c r="O7337" s="52"/>
      <c r="P7337" s="67">
        <v>1350</v>
      </c>
      <c r="Q7337" s="65"/>
      <c r="R7337" s="6" t="s">
        <v>121</v>
      </c>
      <c r="S7337" s="55">
        <f>T7337*1.436</f>
        <v>1550.8799999999999</v>
      </c>
      <c r="T7337" s="295">
        <v>1080</v>
      </c>
      <c r="U7337" s="6" t="s">
        <v>122</v>
      </c>
      <c r="V7337" s="58">
        <f t="shared" si="1507"/>
        <v>8404.35</v>
      </c>
      <c r="W7337" s="59">
        <v>6450</v>
      </c>
      <c r="Y7337" s="6" t="s">
        <v>123</v>
      </c>
      <c r="Z7337" s="55">
        <f t="shared" si="1509"/>
        <v>10560</v>
      </c>
      <c r="AA7337" s="56">
        <v>8000</v>
      </c>
    </row>
    <row r="7338" spans="1:27" ht="15" customHeight="1" thickBot="1" x14ac:dyDescent="0.25">
      <c r="A7338" s="45"/>
      <c r="B7338" s="53" t="s">
        <v>124</v>
      </c>
      <c r="C7338" s="15">
        <f>L7322</f>
        <v>6</v>
      </c>
      <c r="D7338" s="54">
        <f>S7338*C7338</f>
        <v>8108.1</v>
      </c>
      <c r="E7338" s="34">
        <f>T7338*C7338</f>
        <v>5460</v>
      </c>
      <c r="F7338" s="68" t="s">
        <v>92</v>
      </c>
      <c r="G7338" s="69"/>
      <c r="H7338" s="45"/>
      <c r="I7338" s="44"/>
      <c r="J7338" s="44"/>
      <c r="K7338" s="44"/>
      <c r="L7338" s="46"/>
      <c r="M7338" s="6" t="s">
        <v>125</v>
      </c>
      <c r="N7338" s="55">
        <f t="shared" si="1512"/>
        <v>1889.9999999999998</v>
      </c>
      <c r="O7338" s="52"/>
      <c r="P7338" s="67">
        <v>1350</v>
      </c>
      <c r="Q7338" s="65"/>
      <c r="R7338" s="6" t="s">
        <v>126</v>
      </c>
      <c r="S7338" s="55">
        <f>T7338*1.485</f>
        <v>1351.3500000000001</v>
      </c>
      <c r="T7338" s="295">
        <v>910</v>
      </c>
      <c r="U7338" s="6" t="s">
        <v>127</v>
      </c>
      <c r="V7338" s="58">
        <f t="shared" si="1507"/>
        <v>0</v>
      </c>
      <c r="W7338" s="70"/>
      <c r="Y7338" s="6" t="s">
        <v>128</v>
      </c>
      <c r="Z7338" s="55">
        <f t="shared" si="1509"/>
        <v>10560</v>
      </c>
      <c r="AA7338" s="56">
        <v>8000</v>
      </c>
    </row>
    <row r="7339" spans="1:27" ht="15" customHeight="1" thickTop="1" x14ac:dyDescent="0.2">
      <c r="A7339" s="45"/>
      <c r="B7339" s="53" t="s">
        <v>129</v>
      </c>
      <c r="C7339" s="15">
        <f>M7322</f>
        <v>0</v>
      </c>
      <c r="D7339" s="54">
        <f t="shared" ref="D7339:D7340" si="1513">S7343*C7339</f>
        <v>0</v>
      </c>
      <c r="E7339" s="34">
        <f t="shared" ref="E7339:E7340" si="1514">D7401*C7339</f>
        <v>0</v>
      </c>
      <c r="F7339" s="68" t="s">
        <v>130</v>
      </c>
      <c r="G7339" s="71">
        <f>D7383*0.33</f>
        <v>120396.31890000001</v>
      </c>
      <c r="H7339" s="45"/>
      <c r="I7339" s="44"/>
      <c r="J7339" s="44"/>
      <c r="K7339" s="44"/>
      <c r="L7339" s="46"/>
      <c r="M7339" s="6" t="s">
        <v>131</v>
      </c>
      <c r="N7339" s="55">
        <f t="shared" si="1512"/>
        <v>700</v>
      </c>
      <c r="O7339" s="52"/>
      <c r="P7339" s="67">
        <v>500</v>
      </c>
      <c r="Q7339" s="65"/>
      <c r="R7339" s="6"/>
      <c r="S7339" s="55"/>
      <c r="T7339" s="297"/>
      <c r="U7339" s="57" t="s">
        <v>132</v>
      </c>
      <c r="V7339" s="58">
        <f t="shared" si="1507"/>
        <v>9218.7250000000004</v>
      </c>
      <c r="W7339" s="70">
        <v>7075</v>
      </c>
      <c r="Y7339" s="6" t="s">
        <v>133</v>
      </c>
      <c r="Z7339" s="55">
        <f t="shared" si="1509"/>
        <v>7260</v>
      </c>
      <c r="AA7339" s="56">
        <v>5500</v>
      </c>
    </row>
    <row r="7340" spans="1:27" ht="15" customHeight="1" x14ac:dyDescent="0.2">
      <c r="A7340" s="45"/>
      <c r="B7340" s="53" t="s">
        <v>134</v>
      </c>
      <c r="C7340" s="15">
        <f>N7322</f>
        <v>0</v>
      </c>
      <c r="D7340" s="54">
        <f t="shared" si="1513"/>
        <v>0</v>
      </c>
      <c r="E7340" s="34">
        <f t="shared" si="1514"/>
        <v>0</v>
      </c>
      <c r="F7340" s="68" t="s">
        <v>135</v>
      </c>
      <c r="G7340" s="72">
        <f>D7383-F7383</f>
        <v>364837.33</v>
      </c>
      <c r="H7340" s="45"/>
      <c r="I7340" s="44"/>
      <c r="J7340" s="44"/>
      <c r="K7340" s="44"/>
      <c r="L7340" s="46"/>
      <c r="M7340" s="6" t="s">
        <v>136</v>
      </c>
      <c r="N7340" s="55">
        <f t="shared" si="1512"/>
        <v>1400</v>
      </c>
      <c r="O7340" s="52"/>
      <c r="P7340" s="67">
        <v>1000</v>
      </c>
      <c r="Q7340" s="65"/>
      <c r="R7340" s="6"/>
      <c r="S7340" s="55"/>
      <c r="T7340" s="297"/>
      <c r="U7340" s="57" t="s">
        <v>137</v>
      </c>
      <c r="V7340" s="58">
        <f t="shared" si="1507"/>
        <v>7166.5</v>
      </c>
      <c r="W7340" s="73">
        <v>5500</v>
      </c>
      <c r="Y7340" s="6" t="s">
        <v>39</v>
      </c>
      <c r="Z7340" s="55">
        <f>AA7340*1.321</f>
        <v>8454.4</v>
      </c>
      <c r="AA7340" s="56">
        <v>6400</v>
      </c>
    </row>
    <row r="7341" spans="1:27" ht="15" customHeight="1" x14ac:dyDescent="0.35">
      <c r="A7341" s="45"/>
      <c r="B7341" s="53" t="s">
        <v>138</v>
      </c>
      <c r="C7341" s="15">
        <f>P7322</f>
        <v>0</v>
      </c>
      <c r="D7341" s="54">
        <f>S7346*C7341</f>
        <v>0</v>
      </c>
      <c r="E7341" s="34">
        <f>D7404*C7341</f>
        <v>0</v>
      </c>
      <c r="F7341" s="68" t="s">
        <v>139</v>
      </c>
      <c r="G7341" s="74">
        <f>D7383-E7383</f>
        <v>108237.33000000002</v>
      </c>
      <c r="H7341" s="45"/>
      <c r="I7341" s="44"/>
      <c r="J7341" s="44"/>
      <c r="K7341" s="44"/>
      <c r="L7341" s="46"/>
      <c r="M7341" s="6" t="s">
        <v>140</v>
      </c>
      <c r="N7341" s="55"/>
      <c r="O7341" s="52"/>
      <c r="P7341" s="67"/>
      <c r="Q7341" s="65"/>
      <c r="R7341" s="6" t="s">
        <v>141</v>
      </c>
      <c r="S7341" s="55">
        <v>1850.8</v>
      </c>
      <c r="T7341" s="295">
        <v>1815</v>
      </c>
      <c r="U7341" s="57" t="s">
        <v>142</v>
      </c>
      <c r="V7341" s="58">
        <f t="shared" si="1507"/>
        <v>9218.7250000000004</v>
      </c>
      <c r="W7341" s="73">
        <v>7075</v>
      </c>
      <c r="Y7341" s="6" t="s">
        <v>143</v>
      </c>
      <c r="Z7341" s="55">
        <f>AA7341*1.32</f>
        <v>3564</v>
      </c>
      <c r="AA7341" s="56">
        <v>2700</v>
      </c>
    </row>
    <row r="7342" spans="1:27" ht="15" customHeight="1" x14ac:dyDescent="0.2">
      <c r="A7342" s="45"/>
      <c r="B7342" s="53" t="s">
        <v>14</v>
      </c>
      <c r="C7342" s="15">
        <f>O7322</f>
        <v>0</v>
      </c>
      <c r="D7342" s="54">
        <f>S7345*C7342</f>
        <v>0</v>
      </c>
      <c r="E7342" s="34">
        <f>D7403*C7342</f>
        <v>0</v>
      </c>
      <c r="F7342" s="61"/>
      <c r="G7342" s="61"/>
      <c r="H7342" s="45"/>
      <c r="I7342" s="44"/>
      <c r="J7342" s="44"/>
      <c r="K7342" s="44"/>
      <c r="L7342" s="46"/>
      <c r="M7342" s="6"/>
      <c r="N7342" s="55"/>
      <c r="O7342" s="52"/>
      <c r="P7342" s="67"/>
      <c r="Q7342" s="65"/>
      <c r="R7342" s="6" t="s">
        <v>144</v>
      </c>
      <c r="S7342" s="55">
        <f>T7342*1.46</f>
        <v>4409.2</v>
      </c>
      <c r="T7342" s="295">
        <v>3020</v>
      </c>
      <c r="U7342" s="57" t="s">
        <v>145</v>
      </c>
      <c r="V7342" s="58">
        <f t="shared" si="1507"/>
        <v>9218.7250000000004</v>
      </c>
      <c r="W7342" s="73">
        <v>7075</v>
      </c>
      <c r="AA7342" s="46"/>
    </row>
    <row r="7343" spans="1:27" ht="15" customHeight="1" x14ac:dyDescent="0.2">
      <c r="A7343" s="45"/>
      <c r="B7343" s="53" t="s">
        <v>16</v>
      </c>
      <c r="C7343" s="15">
        <f>Q7322</f>
        <v>0</v>
      </c>
      <c r="D7343" s="54">
        <f>S7348*C7343</f>
        <v>0</v>
      </c>
      <c r="E7343" s="34"/>
      <c r="F7343" s="61"/>
      <c r="G7343" s="61"/>
      <c r="H7343" s="45"/>
      <c r="I7343" s="44"/>
      <c r="J7343" s="44"/>
      <c r="K7343" s="44"/>
      <c r="L7343" s="46"/>
      <c r="M7343" s="6" t="s">
        <v>146</v>
      </c>
      <c r="N7343" s="55">
        <f>P7343*1.46</f>
        <v>7592</v>
      </c>
      <c r="O7343" s="52"/>
      <c r="P7343" s="67">
        <v>5200</v>
      </c>
      <c r="Q7343" s="65"/>
      <c r="R7343" s="6" t="s">
        <v>147</v>
      </c>
      <c r="S7343" s="55">
        <v>6101.2</v>
      </c>
      <c r="T7343" s="295">
        <v>4380</v>
      </c>
      <c r="U7343" s="46"/>
      <c r="V7343" s="46"/>
      <c r="W7343" s="46"/>
      <c r="X7343" s="46"/>
      <c r="Y7343" s="46"/>
      <c r="Z7343" s="46"/>
    </row>
    <row r="7344" spans="1:27" ht="15" customHeight="1" x14ac:dyDescent="0.2">
      <c r="A7344" s="45"/>
      <c r="B7344" s="320" t="s">
        <v>148</v>
      </c>
      <c r="C7344" s="33"/>
      <c r="D7344" s="75">
        <f t="shared" ref="D7344:E7344" si="1515">SUM(D7330:D7343)</f>
        <v>98904.33</v>
      </c>
      <c r="E7344" s="75">
        <f t="shared" si="1515"/>
        <v>68950</v>
      </c>
      <c r="F7344" s="75"/>
      <c r="G7344" s="33"/>
      <c r="H7344" s="45"/>
      <c r="I7344" s="44"/>
      <c r="J7344" s="44"/>
      <c r="K7344" s="44"/>
      <c r="L7344" s="46"/>
      <c r="M7344" s="6" t="s">
        <v>149</v>
      </c>
      <c r="N7344" s="55">
        <f t="shared" ref="N7344" si="1516">P7344*1.4</f>
        <v>3360</v>
      </c>
      <c r="O7344" s="52"/>
      <c r="P7344" s="67">
        <v>2400</v>
      </c>
      <c r="Q7344" s="65"/>
      <c r="R7344" s="6" t="s">
        <v>150</v>
      </c>
      <c r="S7344" s="55">
        <f>T7344*1.444</f>
        <v>7797.5999999999995</v>
      </c>
      <c r="T7344" s="295">
        <v>5400</v>
      </c>
      <c r="U7344" s="46"/>
      <c r="V7344" s="46"/>
      <c r="W7344" s="46"/>
      <c r="X7344" s="46"/>
      <c r="Y7344" s="46"/>
      <c r="Z7344" s="46"/>
      <c r="AA7344" s="46"/>
    </row>
    <row r="7345" spans="1:27" ht="15" customHeight="1" x14ac:dyDescent="0.2">
      <c r="A7345" s="45"/>
      <c r="B7345" s="317" t="s">
        <v>24</v>
      </c>
      <c r="C7345" s="319">
        <f>Y7322</f>
        <v>0</v>
      </c>
      <c r="D7345" s="54">
        <f t="shared" ref="D7345:D7347" si="1517">V7334*C7345</f>
        <v>0</v>
      </c>
      <c r="E7345" s="34">
        <f t="shared" ref="E7345:E7347" si="1518">W7334*C7345</f>
        <v>0</v>
      </c>
      <c r="F7345" s="45"/>
      <c r="G7345" s="45"/>
      <c r="H7345" s="45"/>
      <c r="I7345" s="44"/>
      <c r="J7345" s="44"/>
      <c r="K7345" s="44"/>
      <c r="L7345" s="46"/>
      <c r="M7345" s="6" t="s">
        <v>151</v>
      </c>
      <c r="N7345" s="55">
        <f>P7345*1.46</f>
        <v>7592</v>
      </c>
      <c r="O7345" s="52"/>
      <c r="P7345" s="67">
        <v>5200</v>
      </c>
      <c r="Q7345" s="65"/>
      <c r="R7345" s="6" t="s">
        <v>152</v>
      </c>
      <c r="S7345" s="55">
        <f>T7345*1.444</f>
        <v>7799.0439999999999</v>
      </c>
      <c r="T7345" s="295">
        <v>5401</v>
      </c>
      <c r="U7345" s="46"/>
      <c r="V7345" s="46"/>
      <c r="W7345" s="46"/>
      <c r="X7345" s="46"/>
      <c r="Y7345" s="46"/>
      <c r="Z7345" s="46"/>
      <c r="AA7345" s="46"/>
    </row>
    <row r="7346" spans="1:27" ht="15" customHeight="1" x14ac:dyDescent="0.2">
      <c r="A7346" s="45"/>
      <c r="B7346" s="317" t="s">
        <v>153</v>
      </c>
      <c r="C7346" s="319">
        <f>Z7322</f>
        <v>0</v>
      </c>
      <c r="D7346" s="54">
        <f t="shared" si="1517"/>
        <v>0</v>
      </c>
      <c r="E7346" s="34">
        <f t="shared" si="1518"/>
        <v>0</v>
      </c>
      <c r="F7346" s="45"/>
      <c r="G7346" s="45"/>
      <c r="H7346" s="45"/>
      <c r="I7346" s="44"/>
      <c r="J7346" s="44"/>
      <c r="K7346" s="44"/>
      <c r="L7346" s="46"/>
      <c r="M7346" s="6" t="s">
        <v>154</v>
      </c>
      <c r="N7346" s="55">
        <f t="shared" ref="N7346:N7347" si="1519">P7346*1.4</f>
        <v>5250</v>
      </c>
      <c r="O7346" s="52"/>
      <c r="P7346" s="67">
        <v>3750</v>
      </c>
      <c r="Q7346" s="65"/>
      <c r="R7346" s="6" t="s">
        <v>155</v>
      </c>
      <c r="S7346" s="55">
        <f>T7346*1.45</f>
        <v>10701</v>
      </c>
      <c r="T7346" s="295">
        <v>7380</v>
      </c>
      <c r="U7346" s="46"/>
      <c r="V7346" s="46"/>
      <c r="W7346" s="46"/>
      <c r="X7346" s="46"/>
      <c r="Y7346" s="46"/>
      <c r="Z7346" s="46"/>
      <c r="AA7346" s="46"/>
    </row>
    <row r="7347" spans="1:27" ht="15" customHeight="1" x14ac:dyDescent="0.2">
      <c r="A7347" s="45"/>
      <c r="B7347" s="317" t="s">
        <v>26</v>
      </c>
      <c r="C7347" s="319">
        <f>AA7322</f>
        <v>0</v>
      </c>
      <c r="D7347" s="54">
        <f t="shared" si="1517"/>
        <v>0</v>
      </c>
      <c r="E7347" s="34">
        <f t="shared" si="1518"/>
        <v>0</v>
      </c>
      <c r="F7347" s="45"/>
      <c r="G7347" s="45"/>
      <c r="H7347" s="45"/>
      <c r="I7347" s="44"/>
      <c r="J7347" s="44"/>
      <c r="K7347" s="44"/>
      <c r="L7347" s="46"/>
      <c r="M7347" s="6" t="s">
        <v>156</v>
      </c>
      <c r="N7347" s="55">
        <f t="shared" si="1519"/>
        <v>9800</v>
      </c>
      <c r="O7347" s="52"/>
      <c r="P7347" s="67">
        <v>7000</v>
      </c>
      <c r="Q7347" s="65"/>
      <c r="R7347" s="6" t="s">
        <v>157</v>
      </c>
      <c r="S7347" s="55">
        <v>8000</v>
      </c>
      <c r="T7347" s="295">
        <v>3600</v>
      </c>
      <c r="U7347" s="46"/>
      <c r="V7347" s="46"/>
      <c r="W7347" s="46"/>
      <c r="X7347" s="46"/>
      <c r="Y7347" s="46"/>
      <c r="Z7347" s="46"/>
      <c r="AA7347" s="46"/>
    </row>
    <row r="7348" spans="1:27" ht="15" customHeight="1" x14ac:dyDescent="0.2">
      <c r="A7348" s="45"/>
      <c r="B7348" s="318" t="s">
        <v>158</v>
      </c>
      <c r="C7348" s="319">
        <f>R7322</f>
        <v>0</v>
      </c>
      <c r="D7348" s="54">
        <f>V7331*C7348</f>
        <v>0</v>
      </c>
      <c r="E7348" s="34">
        <f t="shared" ref="E7348:E7350" si="1520">J7397*C7348</f>
        <v>0</v>
      </c>
      <c r="F7348" s="45"/>
      <c r="G7348" s="45"/>
      <c r="H7348" s="45"/>
      <c r="I7348" s="44"/>
      <c r="J7348" s="44"/>
      <c r="K7348" s="44"/>
      <c r="L7348" s="46"/>
      <c r="M7348" s="6"/>
      <c r="N7348" s="55"/>
      <c r="O7348" s="52"/>
      <c r="P7348" s="67"/>
      <c r="Q7348" s="65"/>
      <c r="R7348" s="6" t="s">
        <v>16</v>
      </c>
      <c r="S7348" s="55">
        <v>1500</v>
      </c>
      <c r="T7348" s="298">
        <v>1300</v>
      </c>
      <c r="U7348" s="46"/>
      <c r="V7348" s="46"/>
      <c r="W7348" s="46"/>
      <c r="X7348" s="46"/>
      <c r="Y7348" s="46"/>
      <c r="Z7348" s="46"/>
      <c r="AA7348" s="46"/>
    </row>
    <row r="7349" spans="1:27" ht="15" customHeight="1" x14ac:dyDescent="0.2">
      <c r="A7349" s="45"/>
      <c r="B7349" s="321" t="s">
        <v>159</v>
      </c>
      <c r="C7349" s="15">
        <f>T7322</f>
        <v>0</v>
      </c>
      <c r="D7349" s="54">
        <f t="shared" ref="D7349:D7350" si="1521">V7331*C7349</f>
        <v>0</v>
      </c>
      <c r="E7349" s="34">
        <f t="shared" si="1520"/>
        <v>0</v>
      </c>
      <c r="F7349" s="45"/>
      <c r="G7349" s="45"/>
      <c r="H7349" s="45"/>
      <c r="I7349" s="44"/>
      <c r="J7349" s="44"/>
      <c r="K7349" s="44"/>
      <c r="L7349" s="46"/>
      <c r="M7349" s="6" t="s">
        <v>160</v>
      </c>
      <c r="N7349" s="55"/>
      <c r="O7349" s="52"/>
      <c r="P7349" s="67"/>
      <c r="Q7349" s="65"/>
      <c r="R7349" s="46"/>
      <c r="S7349" s="46"/>
      <c r="T7349" s="46"/>
      <c r="U7349" s="46"/>
      <c r="V7349" s="46"/>
      <c r="W7349" s="46"/>
      <c r="X7349" s="46"/>
      <c r="Y7349" s="46"/>
      <c r="Z7349" s="46"/>
      <c r="AA7349" s="46"/>
    </row>
    <row r="7350" spans="1:27" ht="15" customHeight="1" x14ac:dyDescent="0.2">
      <c r="A7350" s="45"/>
      <c r="B7350" s="79" t="s">
        <v>161</v>
      </c>
      <c r="C7350" s="80">
        <f>S7322</f>
        <v>0</v>
      </c>
      <c r="D7350" s="81">
        <f t="shared" si="1521"/>
        <v>0</v>
      </c>
      <c r="E7350" s="34">
        <f t="shared" si="1520"/>
        <v>0</v>
      </c>
      <c r="F7350" s="45"/>
      <c r="G7350" s="45"/>
      <c r="H7350" s="45"/>
      <c r="I7350" s="44"/>
      <c r="J7350" s="44"/>
      <c r="K7350" s="44"/>
      <c r="L7350" s="46"/>
      <c r="M7350" s="6"/>
      <c r="N7350" s="55"/>
      <c r="O7350" s="52"/>
      <c r="P7350" s="67"/>
      <c r="Q7350" s="65"/>
      <c r="R7350" s="46"/>
      <c r="S7350" s="46"/>
      <c r="T7350" s="46"/>
      <c r="U7350" s="46"/>
      <c r="V7350" s="46"/>
      <c r="W7350" s="46"/>
      <c r="X7350" s="46"/>
      <c r="Y7350" s="46"/>
      <c r="Z7350" s="46"/>
      <c r="AA7350" s="46"/>
    </row>
    <row r="7351" spans="1:27" ht="15" customHeight="1" x14ac:dyDescent="0.2">
      <c r="A7351" s="45"/>
      <c r="B7351" s="78" t="s">
        <v>20</v>
      </c>
      <c r="C7351" s="15">
        <f>U7322</f>
        <v>10</v>
      </c>
      <c r="D7351" s="81">
        <f>V7340*C7351</f>
        <v>71665</v>
      </c>
      <c r="E7351" s="34">
        <f>W7340*C7351</f>
        <v>55000</v>
      </c>
      <c r="F7351" s="45"/>
      <c r="G7351" s="45"/>
      <c r="H7351" s="45"/>
      <c r="I7351" s="44"/>
      <c r="J7351" s="44"/>
      <c r="K7351" s="44"/>
      <c r="L7351" s="46"/>
      <c r="M7351" s="6" t="s">
        <v>162</v>
      </c>
      <c r="N7351" s="55">
        <f>P7351*1.42</f>
        <v>1846</v>
      </c>
      <c r="O7351" s="52"/>
      <c r="P7351" s="67">
        <v>1300</v>
      </c>
      <c r="Q7351" s="65"/>
      <c r="R7351" s="46"/>
      <c r="S7351" s="46"/>
      <c r="T7351" s="46"/>
      <c r="U7351" s="46"/>
      <c r="V7351" s="46"/>
      <c r="W7351" s="46"/>
      <c r="X7351" s="46"/>
      <c r="Y7351" s="46"/>
      <c r="Z7351" s="46"/>
      <c r="AA7351" s="46"/>
    </row>
    <row r="7352" spans="1:27" ht="15" customHeight="1" x14ac:dyDescent="0.2">
      <c r="A7352" s="45"/>
      <c r="B7352" s="78" t="s">
        <v>163</v>
      </c>
      <c r="C7352" s="15">
        <f>V7322</f>
        <v>0</v>
      </c>
      <c r="D7352" s="81">
        <f t="shared" ref="D7352:D7353" si="1522">V7334*C7352</f>
        <v>0</v>
      </c>
      <c r="E7352" s="34">
        <f>W7339*C7352</f>
        <v>0</v>
      </c>
      <c r="F7352" s="45"/>
      <c r="G7352" s="45"/>
      <c r="H7352" s="45"/>
      <c r="I7352" s="44"/>
      <c r="J7352" s="44"/>
      <c r="K7352" s="44"/>
      <c r="L7352" s="46"/>
      <c r="M7352" s="6" t="s">
        <v>164</v>
      </c>
      <c r="N7352" s="55">
        <f t="shared" ref="N7352:N7353" si="1523">P7352*1.42</f>
        <v>1846</v>
      </c>
      <c r="O7352" s="52"/>
      <c r="P7352" s="67">
        <v>1300</v>
      </c>
      <c r="Q7352" s="65"/>
      <c r="R7352" s="46"/>
      <c r="S7352" s="46"/>
      <c r="T7352" s="46"/>
      <c r="U7352" s="46"/>
      <c r="V7352" s="46"/>
      <c r="W7352" s="46"/>
      <c r="X7352" s="46"/>
      <c r="Y7352" s="46"/>
      <c r="Z7352" s="46"/>
      <c r="AA7352" s="46"/>
    </row>
    <row r="7353" spans="1:27" ht="15" customHeight="1" x14ac:dyDescent="0.2">
      <c r="A7353" s="45"/>
      <c r="B7353" s="78" t="s">
        <v>165</v>
      </c>
      <c r="C7353" s="15">
        <f>W7322</f>
        <v>0</v>
      </c>
      <c r="D7353" s="81">
        <f t="shared" si="1522"/>
        <v>0</v>
      </c>
      <c r="E7353" s="34">
        <f>J7402*C7353</f>
        <v>0</v>
      </c>
      <c r="F7353" s="45"/>
      <c r="G7353" s="45"/>
      <c r="H7353" s="45"/>
      <c r="I7353" s="44"/>
      <c r="J7353" s="44"/>
      <c r="K7353" s="44"/>
      <c r="L7353" s="46"/>
      <c r="M7353" s="6" t="s">
        <v>166</v>
      </c>
      <c r="N7353" s="55">
        <f t="shared" si="1523"/>
        <v>1846</v>
      </c>
      <c r="O7353" s="52"/>
      <c r="P7353" s="67">
        <v>1300</v>
      </c>
      <c r="Q7353" s="65"/>
      <c r="R7353" s="46"/>
      <c r="S7353" s="46"/>
      <c r="T7353" s="46"/>
      <c r="U7353" s="46"/>
      <c r="V7353" s="46"/>
      <c r="W7353" s="46"/>
      <c r="X7353" s="46"/>
      <c r="Y7353" s="46"/>
      <c r="Z7353" s="46"/>
      <c r="AA7353" s="46"/>
    </row>
    <row r="7354" spans="1:27" ht="15" customHeight="1" x14ac:dyDescent="0.2">
      <c r="A7354" s="45"/>
      <c r="B7354" s="53" t="s">
        <v>23</v>
      </c>
      <c r="C7354" s="15">
        <f>X7322</f>
        <v>0</v>
      </c>
      <c r="D7354" s="81">
        <f>V7332*C7354</f>
        <v>0</v>
      </c>
      <c r="E7354" s="34">
        <f>W7332*C7354</f>
        <v>0</v>
      </c>
      <c r="F7354" s="45"/>
      <c r="G7354" s="45"/>
      <c r="H7354" s="45"/>
      <c r="I7354" s="44"/>
      <c r="J7354" s="44"/>
      <c r="K7354" s="44"/>
      <c r="L7354" s="46"/>
      <c r="M7354" s="6" t="s">
        <v>167</v>
      </c>
      <c r="N7354" s="55">
        <f>P7354*1.39</f>
        <v>1320.5</v>
      </c>
      <c r="O7354" s="52"/>
      <c r="P7354" s="67">
        <v>950</v>
      </c>
      <c r="Q7354" s="65"/>
      <c r="R7354" s="46"/>
      <c r="S7354" s="46"/>
      <c r="T7354" s="46"/>
      <c r="U7354" s="46"/>
      <c r="V7354" s="46"/>
      <c r="W7354" s="46"/>
      <c r="X7354" s="46"/>
      <c r="Y7354" s="46"/>
      <c r="Z7354" s="46"/>
      <c r="AA7354" s="46"/>
    </row>
    <row r="7355" spans="1:27" ht="15" customHeight="1" x14ac:dyDescent="0.2">
      <c r="A7355" s="45"/>
      <c r="B7355" s="49" t="s">
        <v>95</v>
      </c>
      <c r="C7355" s="33"/>
      <c r="D7355" s="75">
        <f t="shared" ref="D7355:E7355" si="1524">SUM(D7345:D7354)</f>
        <v>71665</v>
      </c>
      <c r="E7355" s="82">
        <f t="shared" si="1524"/>
        <v>55000</v>
      </c>
      <c r="F7355" s="45"/>
      <c r="G7355" s="45"/>
      <c r="H7355" s="45"/>
      <c r="I7355" s="44"/>
      <c r="J7355" s="44"/>
      <c r="K7355" s="44"/>
      <c r="L7355" s="46"/>
      <c r="M7355" s="6" t="s">
        <v>168</v>
      </c>
      <c r="N7355" s="55">
        <f>P7355*1.42</f>
        <v>923</v>
      </c>
      <c r="O7355" s="52"/>
      <c r="P7355" s="67">
        <v>650</v>
      </c>
      <c r="Q7355" s="65"/>
      <c r="R7355" s="46"/>
      <c r="S7355" s="46"/>
      <c r="T7355" s="46"/>
      <c r="U7355" s="46"/>
      <c r="V7355" s="46"/>
      <c r="W7355" s="46"/>
      <c r="X7355" s="46"/>
      <c r="Y7355" s="46"/>
      <c r="Z7355" s="46"/>
      <c r="AA7355" s="46"/>
    </row>
    <row r="7356" spans="1:27" ht="15" customHeight="1" x14ac:dyDescent="0.2">
      <c r="A7356" s="45"/>
      <c r="B7356" s="53" t="s">
        <v>36</v>
      </c>
      <c r="C7356" s="15">
        <f>AL7322</f>
        <v>5</v>
      </c>
      <c r="D7356" s="83">
        <f>N7351*C7356</f>
        <v>9230</v>
      </c>
      <c r="E7356" s="34">
        <f>P7351*C7356</f>
        <v>6500</v>
      </c>
      <c r="F7356" s="45"/>
      <c r="G7356" s="45"/>
      <c r="H7356" s="45"/>
      <c r="I7356" s="44"/>
      <c r="J7356" s="44"/>
      <c r="K7356" s="44"/>
      <c r="L7356" s="46"/>
      <c r="M7356" s="46"/>
      <c r="N7356" s="46"/>
      <c r="O7356" s="46"/>
      <c r="P7356" s="46"/>
      <c r="Q7356" s="46"/>
      <c r="R7356" s="46"/>
      <c r="S7356" s="46"/>
      <c r="T7356" s="46"/>
      <c r="U7356" s="46"/>
      <c r="V7356" s="46"/>
      <c r="W7356" s="46"/>
      <c r="X7356" s="46"/>
      <c r="Y7356" s="46"/>
      <c r="Z7356" s="46"/>
      <c r="AA7356" s="46"/>
    </row>
    <row r="7357" spans="1:27" ht="15" customHeight="1" x14ac:dyDescent="0.2">
      <c r="A7357" s="45"/>
      <c r="B7357" s="53" t="s">
        <v>35</v>
      </c>
      <c r="C7357" s="15">
        <f>AK7322</f>
        <v>4</v>
      </c>
      <c r="D7357" s="83">
        <f t="shared" ref="D7357:D7359" si="1525">N7353*C7357</f>
        <v>7384</v>
      </c>
      <c r="E7357" s="34">
        <f t="shared" ref="E7357:E7359" si="1526">P7353*C7357</f>
        <v>5200</v>
      </c>
      <c r="F7357" s="45"/>
      <c r="G7357" s="45"/>
      <c r="H7357" s="45"/>
      <c r="L7357" s="24"/>
      <c r="M7357" s="24"/>
      <c r="N7357" s="24"/>
      <c r="O7357" s="24"/>
      <c r="P7357" s="24"/>
      <c r="Q7357" s="24"/>
    </row>
    <row r="7358" spans="1:27" ht="15" customHeight="1" x14ac:dyDescent="0.2">
      <c r="A7358" s="45"/>
      <c r="B7358" s="84" t="s">
        <v>169</v>
      </c>
      <c r="C7358" s="15">
        <f>AM7322</f>
        <v>0</v>
      </c>
      <c r="D7358" s="83">
        <f t="shared" si="1525"/>
        <v>0</v>
      </c>
      <c r="E7358" s="34">
        <f t="shared" si="1526"/>
        <v>0</v>
      </c>
      <c r="F7358" s="85"/>
      <c r="G7358" s="45"/>
      <c r="H7358" s="45"/>
      <c r="L7358" s="24"/>
      <c r="M7358" s="24"/>
      <c r="N7358" s="24"/>
      <c r="O7358" s="24"/>
      <c r="P7358" s="24"/>
      <c r="Q7358" s="24"/>
    </row>
    <row r="7359" spans="1:27" ht="15" customHeight="1" x14ac:dyDescent="0.2">
      <c r="A7359" s="45"/>
      <c r="B7359" s="84" t="s">
        <v>38</v>
      </c>
      <c r="C7359" s="15">
        <f>AN7322</f>
        <v>0</v>
      </c>
      <c r="D7359" s="83">
        <f t="shared" si="1525"/>
        <v>0</v>
      </c>
      <c r="E7359" s="34">
        <f t="shared" si="1526"/>
        <v>0</v>
      </c>
      <c r="F7359" s="45"/>
      <c r="G7359" s="45"/>
      <c r="H7359" s="45"/>
      <c r="L7359" s="24"/>
      <c r="M7359" s="24"/>
      <c r="N7359" s="24"/>
      <c r="O7359" s="24"/>
      <c r="P7359" s="24"/>
      <c r="Q7359" s="24"/>
    </row>
    <row r="7360" spans="1:27" ht="15" customHeight="1" x14ac:dyDescent="0.2">
      <c r="A7360" s="45"/>
      <c r="B7360" s="84" t="s">
        <v>170</v>
      </c>
      <c r="C7360" s="15">
        <f>AO7322</f>
        <v>4</v>
      </c>
      <c r="D7360" s="83">
        <f>N7352*C7360</f>
        <v>7384</v>
      </c>
      <c r="E7360" s="34">
        <f>P7352*C7360</f>
        <v>5200</v>
      </c>
      <c r="F7360" s="45"/>
      <c r="G7360" s="45"/>
      <c r="H7360" s="45"/>
      <c r="L7360" s="24"/>
      <c r="M7360" s="24"/>
      <c r="N7360" s="24"/>
      <c r="O7360" s="24"/>
      <c r="P7360" s="24"/>
      <c r="Q7360" s="24"/>
    </row>
    <row r="7361" spans="1:12" ht="15" customHeight="1" x14ac:dyDescent="0.2">
      <c r="A7361" s="45"/>
      <c r="B7361" s="53" t="s">
        <v>31</v>
      </c>
      <c r="C7361" s="15">
        <f>AF7322</f>
        <v>1</v>
      </c>
      <c r="D7361" s="83">
        <f>N7343*C7361</f>
        <v>7592</v>
      </c>
      <c r="E7361" s="34">
        <f>P7343*C7361</f>
        <v>5200</v>
      </c>
      <c r="F7361" s="45"/>
      <c r="G7361" s="45"/>
      <c r="H7361" s="45"/>
    </row>
    <row r="7362" spans="1:12" ht="15" customHeight="1" x14ac:dyDescent="0.2">
      <c r="A7362" s="45"/>
      <c r="B7362" s="53" t="s">
        <v>171</v>
      </c>
      <c r="C7362" s="15">
        <f>AH7322</f>
        <v>2</v>
      </c>
      <c r="D7362" s="83">
        <f>N7343*C7362</f>
        <v>15184</v>
      </c>
      <c r="E7362" s="34">
        <f>P7343*C7362</f>
        <v>10400</v>
      </c>
      <c r="F7362" s="45"/>
      <c r="G7362" s="45"/>
      <c r="H7362" s="45"/>
      <c r="L7362" s="86" t="s">
        <v>172</v>
      </c>
    </row>
    <row r="7363" spans="1:12" ht="15" customHeight="1" x14ac:dyDescent="0.2">
      <c r="A7363" s="45"/>
      <c r="B7363" s="53" t="s">
        <v>151</v>
      </c>
      <c r="C7363" s="15">
        <f>AG7322</f>
        <v>3</v>
      </c>
      <c r="D7363" s="83">
        <f>N7345*C7363</f>
        <v>22776</v>
      </c>
      <c r="E7363" s="34">
        <f>P7345*C7363</f>
        <v>15600</v>
      </c>
      <c r="F7363" s="45"/>
      <c r="G7363" s="45"/>
      <c r="H7363" s="45"/>
    </row>
    <row r="7364" spans="1:12" ht="15" customHeight="1" x14ac:dyDescent="0.2">
      <c r="A7364" s="45"/>
      <c r="B7364" s="53" t="s">
        <v>173</v>
      </c>
      <c r="C7364" s="15">
        <f>AJ7322</f>
        <v>4</v>
      </c>
      <c r="D7364" s="83">
        <f>N7343*C7364</f>
        <v>30368</v>
      </c>
      <c r="E7364" s="34">
        <f>P7343*C7364</f>
        <v>20800</v>
      </c>
      <c r="F7364" s="45"/>
      <c r="G7364" s="45"/>
      <c r="H7364" s="45"/>
      <c r="L7364" s="86" t="s">
        <v>107</v>
      </c>
    </row>
    <row r="7365" spans="1:12" ht="15" customHeight="1" x14ac:dyDescent="0.2">
      <c r="A7365" s="45"/>
      <c r="B7365" s="53" t="s">
        <v>174</v>
      </c>
      <c r="C7365" s="15">
        <f>AE7322</f>
        <v>0</v>
      </c>
      <c r="D7365" s="83">
        <f>N7347*C7365</f>
        <v>0</v>
      </c>
      <c r="E7365" s="34">
        <f>P7343*C7365</f>
        <v>0</v>
      </c>
      <c r="F7365" s="45"/>
      <c r="G7365" s="45"/>
      <c r="H7365" s="45"/>
    </row>
    <row r="7366" spans="1:12" ht="15" customHeight="1" x14ac:dyDescent="0.2">
      <c r="A7366" s="45"/>
      <c r="B7366" s="87" t="s">
        <v>27</v>
      </c>
      <c r="C7366" s="15">
        <f>AB7322</f>
        <v>51</v>
      </c>
      <c r="D7366" s="83">
        <f t="shared" ref="D7366:D7367" si="1527">N7335*C7366</f>
        <v>94350</v>
      </c>
      <c r="E7366" s="34">
        <f t="shared" ref="E7366:E7367" si="1528">P7335*C7366</f>
        <v>63750</v>
      </c>
      <c r="F7366" s="45"/>
      <c r="G7366" s="45"/>
      <c r="H7366" s="45"/>
      <c r="L7366" s="86" t="s">
        <v>175</v>
      </c>
    </row>
    <row r="7367" spans="1:12" ht="15" customHeight="1" x14ac:dyDescent="0.2">
      <c r="A7367" s="45"/>
      <c r="B7367" s="87" t="s">
        <v>28</v>
      </c>
      <c r="C7367" s="15">
        <f>AC7322</f>
        <v>0</v>
      </c>
      <c r="D7367" s="83">
        <f t="shared" si="1527"/>
        <v>0</v>
      </c>
      <c r="E7367" s="34">
        <f t="shared" si="1528"/>
        <v>0</v>
      </c>
      <c r="F7367" s="45"/>
      <c r="G7367" s="45"/>
      <c r="H7367" s="45"/>
      <c r="L7367" s="86" t="s">
        <v>176</v>
      </c>
    </row>
    <row r="7368" spans="1:12" ht="15" customHeight="1" x14ac:dyDescent="0.2">
      <c r="A7368" s="45"/>
      <c r="B7368" s="53" t="s">
        <v>177</v>
      </c>
      <c r="C7368" s="15">
        <f>AD7322</f>
        <v>0</v>
      </c>
      <c r="D7368" s="83">
        <f>N7340*C7368</f>
        <v>0</v>
      </c>
      <c r="E7368" s="34">
        <f>P7340*C7368</f>
        <v>0</v>
      </c>
      <c r="F7368" s="45"/>
      <c r="G7368" s="45"/>
      <c r="H7368" s="45"/>
      <c r="L7368" s="86" t="s">
        <v>178</v>
      </c>
    </row>
    <row r="7369" spans="1:12" ht="15" customHeight="1" x14ac:dyDescent="0.2">
      <c r="A7369" s="45"/>
      <c r="B7369" s="49" t="s">
        <v>94</v>
      </c>
      <c r="C7369" s="33"/>
      <c r="D7369" s="75">
        <f t="shared" ref="D7369:E7369" si="1529">SUM(D7356:D7368)</f>
        <v>194268</v>
      </c>
      <c r="E7369" s="82">
        <f t="shared" si="1529"/>
        <v>132650</v>
      </c>
      <c r="F7369" s="41"/>
      <c r="G7369" s="45"/>
      <c r="H7369" s="88"/>
      <c r="L7369" s="86" t="s">
        <v>179</v>
      </c>
    </row>
    <row r="7370" spans="1:12" ht="15" customHeight="1" x14ac:dyDescent="0.2">
      <c r="A7370" s="45"/>
      <c r="B7370" s="78" t="s">
        <v>39</v>
      </c>
      <c r="C7370" s="89">
        <f>AP7322</f>
        <v>0</v>
      </c>
      <c r="D7370" s="83">
        <f>Z7340*C7370</f>
        <v>0</v>
      </c>
      <c r="E7370" s="34">
        <f>AA7340*C7370</f>
        <v>0</v>
      </c>
      <c r="F7370" s="88"/>
      <c r="G7370" s="88"/>
      <c r="H7370" s="88"/>
      <c r="L7370" s="86" t="s">
        <v>180</v>
      </c>
    </row>
    <row r="7371" spans="1:12" ht="15" customHeight="1" x14ac:dyDescent="0.2">
      <c r="A7371" s="45"/>
      <c r="B7371" s="78" t="s">
        <v>40</v>
      </c>
      <c r="C7371" s="90">
        <f>AQ7322</f>
        <v>0</v>
      </c>
      <c r="D7371" s="83">
        <f t="shared" ref="D7371:D7373" si="1530">Z7331*C7371</f>
        <v>0</v>
      </c>
      <c r="E7371" s="34">
        <f>AA7331*C7371</f>
        <v>0</v>
      </c>
      <c r="F7371" s="88"/>
      <c r="G7371" s="88"/>
      <c r="H7371" s="88"/>
      <c r="L7371" s="86" t="s">
        <v>181</v>
      </c>
    </row>
    <row r="7372" spans="1:12" ht="15" customHeight="1" x14ac:dyDescent="0.2">
      <c r="A7372" s="45"/>
      <c r="B7372" s="78" t="s">
        <v>33</v>
      </c>
      <c r="C7372" s="90">
        <f>AR7322</f>
        <v>0</v>
      </c>
      <c r="D7372" s="83">
        <f t="shared" si="1530"/>
        <v>0</v>
      </c>
      <c r="E7372" s="34">
        <f>P7342*C7372</f>
        <v>0</v>
      </c>
      <c r="F7372" s="88"/>
      <c r="G7372" s="88"/>
      <c r="H7372" s="88"/>
    </row>
    <row r="7373" spans="1:12" ht="15" customHeight="1" x14ac:dyDescent="0.2">
      <c r="A7373" s="45"/>
      <c r="B7373" s="78" t="s">
        <v>32</v>
      </c>
      <c r="C7373" s="90">
        <f>AS7322</f>
        <v>0</v>
      </c>
      <c r="D7373" s="83">
        <f t="shared" si="1530"/>
        <v>0</v>
      </c>
      <c r="E7373" s="34">
        <f>AA7332*C7373</f>
        <v>0</v>
      </c>
      <c r="F7373" s="88"/>
      <c r="G7373" s="88"/>
      <c r="H7373" s="88"/>
      <c r="L7373" s="86" t="s">
        <v>140</v>
      </c>
    </row>
    <row r="7374" spans="1:12" ht="15" customHeight="1" x14ac:dyDescent="0.2">
      <c r="A7374" s="45"/>
      <c r="B7374" s="78" t="s">
        <v>41</v>
      </c>
      <c r="C7374" s="90">
        <f>AT7322</f>
        <v>0</v>
      </c>
      <c r="D7374" s="83">
        <f>Z7339*C7374</f>
        <v>0</v>
      </c>
      <c r="E7374" s="34">
        <f>AA7339*C7374</f>
        <v>0</v>
      </c>
      <c r="F7374" s="88"/>
      <c r="G7374" s="88"/>
      <c r="H7374" s="88"/>
    </row>
    <row r="7375" spans="1:12" ht="15" customHeight="1" x14ac:dyDescent="0.2">
      <c r="A7375" s="45"/>
      <c r="B7375" s="78" t="s">
        <v>42</v>
      </c>
      <c r="C7375" s="90">
        <f>AU7322</f>
        <v>0</v>
      </c>
      <c r="D7375" s="83">
        <f>Z7334*C7375</f>
        <v>0</v>
      </c>
      <c r="E7375" s="34">
        <f>AA7334*C7375</f>
        <v>0</v>
      </c>
      <c r="F7375" s="88"/>
      <c r="G7375" s="88"/>
      <c r="H7375" s="88"/>
      <c r="L7375" s="86" t="s">
        <v>182</v>
      </c>
    </row>
    <row r="7376" spans="1:12" ht="15" customHeight="1" x14ac:dyDescent="0.2">
      <c r="A7376" s="45"/>
      <c r="B7376" s="78" t="s">
        <v>43</v>
      </c>
      <c r="C7376" s="90">
        <f>AV7322</f>
        <v>0</v>
      </c>
      <c r="D7376" s="83">
        <f t="shared" ref="D7376:D7378" si="1531">Z7336*C7376</f>
        <v>0</v>
      </c>
      <c r="E7376" s="34">
        <f>AA7336*C7376</f>
        <v>0</v>
      </c>
      <c r="F7376" s="88"/>
      <c r="G7376" s="88"/>
      <c r="H7376" s="88"/>
      <c r="L7376" s="86" t="s">
        <v>183</v>
      </c>
    </row>
    <row r="7377" spans="1:26" ht="15" customHeight="1" x14ac:dyDescent="0.2">
      <c r="A7377" s="45"/>
      <c r="B7377" s="78" t="s">
        <v>44</v>
      </c>
      <c r="C7377" s="90">
        <f>AW7322</f>
        <v>0</v>
      </c>
      <c r="D7377" s="83">
        <f t="shared" si="1531"/>
        <v>0</v>
      </c>
      <c r="E7377" s="34">
        <f>AA7338*C7377</f>
        <v>0</v>
      </c>
      <c r="F7377" s="88"/>
      <c r="G7377" s="88"/>
      <c r="H7377" s="88"/>
      <c r="L7377" s="86" t="s">
        <v>184</v>
      </c>
    </row>
    <row r="7378" spans="1:26" ht="15" customHeight="1" x14ac:dyDescent="0.2">
      <c r="A7378" s="45"/>
      <c r="B7378" s="78" t="s">
        <v>45</v>
      </c>
      <c r="C7378" s="90">
        <f>AX7322</f>
        <v>0</v>
      </c>
      <c r="D7378" s="83">
        <f t="shared" si="1531"/>
        <v>0</v>
      </c>
      <c r="E7378" s="34">
        <f>AA7337*C7378</f>
        <v>0</v>
      </c>
      <c r="F7378" s="88"/>
      <c r="G7378" s="88"/>
      <c r="H7378" s="88"/>
    </row>
    <row r="7379" spans="1:26" ht="15" customHeight="1" x14ac:dyDescent="0.2">
      <c r="A7379" s="45"/>
      <c r="B7379" s="78" t="s">
        <v>46</v>
      </c>
      <c r="C7379" s="90">
        <f>AY7322</f>
        <v>0</v>
      </c>
      <c r="D7379" s="83">
        <f>Z7335*C7379</f>
        <v>0</v>
      </c>
      <c r="E7379" s="34">
        <f>AA7335*C7379</f>
        <v>0</v>
      </c>
      <c r="F7379" s="88"/>
      <c r="G7379" s="88"/>
      <c r="H7379" s="88"/>
      <c r="L7379" s="86" t="s">
        <v>160</v>
      </c>
    </row>
    <row r="7380" spans="1:26" ht="15" customHeight="1" x14ac:dyDescent="0.2">
      <c r="A7380" s="45"/>
      <c r="B7380" s="53"/>
      <c r="C7380" s="89"/>
      <c r="D7380" s="83">
        <f t="shared" ref="D7380:D7381" si="1532">Z7340*C7380</f>
        <v>0</v>
      </c>
      <c r="E7380" s="34">
        <f t="shared" ref="E7380:E7381" si="1533">P7350*C7380</f>
        <v>0</v>
      </c>
      <c r="F7380" s="88"/>
      <c r="G7380" s="88"/>
      <c r="H7380" s="88"/>
    </row>
    <row r="7381" spans="1:26" ht="15" customHeight="1" x14ac:dyDescent="0.2">
      <c r="A7381" s="45"/>
      <c r="B7381" s="53"/>
      <c r="C7381" s="89"/>
      <c r="D7381" s="83">
        <f t="shared" si="1532"/>
        <v>0</v>
      </c>
      <c r="E7381" s="34">
        <f t="shared" si="1533"/>
        <v>0</v>
      </c>
      <c r="F7381" s="88"/>
      <c r="G7381" s="88"/>
      <c r="H7381" s="88"/>
      <c r="L7381" s="86" t="s">
        <v>185</v>
      </c>
    </row>
    <row r="7382" spans="1:26" ht="15" customHeight="1" x14ac:dyDescent="0.2">
      <c r="A7382" s="45"/>
      <c r="B7382" s="91"/>
      <c r="C7382" s="91"/>
      <c r="D7382" s="92">
        <f t="shared" ref="D7382:E7382" si="1534">SUM(D7370:D7381)</f>
        <v>0</v>
      </c>
      <c r="E7382" s="93">
        <f t="shared" si="1534"/>
        <v>0</v>
      </c>
      <c r="F7382" s="41"/>
      <c r="G7382" s="88"/>
      <c r="H7382" s="45"/>
      <c r="L7382" s="86" t="s">
        <v>186</v>
      </c>
    </row>
    <row r="7383" spans="1:26" ht="15" customHeight="1" x14ac:dyDescent="0.2">
      <c r="A7383" s="45"/>
      <c r="B7383" s="33" t="s">
        <v>187</v>
      </c>
      <c r="C7383" s="61"/>
      <c r="D7383" s="94">
        <f>SUM(D7355,D7344,D7369,D7382)</f>
        <v>364837.33</v>
      </c>
      <c r="E7383" s="95">
        <f>SUM(E7382,E7355,E7344,E7369)</f>
        <v>256600</v>
      </c>
      <c r="F7383" s="92">
        <f>SUM(F7382,F7369,F7358,F7344)</f>
        <v>0</v>
      </c>
      <c r="G7383" s="45"/>
      <c r="H7383" s="45"/>
      <c r="L7383" s="86" t="s">
        <v>188</v>
      </c>
    </row>
    <row r="7384" spans="1:26" ht="15" customHeight="1" x14ac:dyDescent="0.2">
      <c r="A7384" s="45"/>
      <c r="B7384" s="45"/>
      <c r="C7384" s="45"/>
      <c r="D7384" s="45"/>
      <c r="E7384" s="45"/>
      <c r="F7384" s="45"/>
      <c r="G7384" s="45"/>
      <c r="H7384" s="45"/>
    </row>
    <row r="7385" spans="1:26" ht="15" customHeight="1" x14ac:dyDescent="0.2">
      <c r="L7385" s="86" t="s">
        <v>189</v>
      </c>
    </row>
    <row r="7387" spans="1:26" ht="15" customHeight="1" x14ac:dyDescent="0.2">
      <c r="L7387" s="86" t="s">
        <v>190</v>
      </c>
    </row>
    <row r="7388" spans="1:26" ht="15" customHeight="1" x14ac:dyDescent="0.2">
      <c r="L7388" s="86" t="s">
        <v>191</v>
      </c>
    </row>
    <row r="7389" spans="1:26" ht="15" customHeight="1" x14ac:dyDescent="0.2">
      <c r="L7389" s="24" t="s">
        <v>192</v>
      </c>
      <c r="M7389" s="24"/>
      <c r="N7389" s="24"/>
      <c r="O7389" s="24"/>
      <c r="P7389" s="24"/>
      <c r="Q7389" s="24"/>
      <c r="R7389" s="24"/>
      <c r="S7389" s="24"/>
    </row>
    <row r="7390" spans="1:26" ht="15" customHeight="1" x14ac:dyDescent="0.2">
      <c r="B7390" s="33"/>
      <c r="C7390" s="96"/>
      <c r="D7390" s="96" t="s">
        <v>193</v>
      </c>
      <c r="E7390" s="96"/>
      <c r="F7390" s="96"/>
      <c r="G7390" s="96"/>
      <c r="H7390" s="33" t="s">
        <v>193</v>
      </c>
      <c r="I7390" s="96"/>
      <c r="J7390" s="96"/>
      <c r="K7390" s="96"/>
      <c r="L7390" s="33" t="s">
        <v>194</v>
      </c>
      <c r="M7390" s="96"/>
      <c r="N7390" s="96"/>
      <c r="O7390" s="96"/>
      <c r="P7390" s="96"/>
      <c r="Q7390" s="96"/>
      <c r="R7390" s="96"/>
      <c r="S7390" s="96"/>
      <c r="T7390" s="96"/>
      <c r="U7390" s="96"/>
      <c r="V7390" s="96"/>
      <c r="W7390" s="96"/>
      <c r="X7390" s="96"/>
      <c r="Y7390" s="96"/>
      <c r="Z7390" s="96"/>
    </row>
    <row r="7391" spans="1:26" ht="15" customHeight="1" x14ac:dyDescent="0.2">
      <c r="B7391" s="33" t="s">
        <v>195</v>
      </c>
      <c r="C7391" s="96" t="s">
        <v>101</v>
      </c>
      <c r="D7391" s="96"/>
      <c r="E7391" s="96"/>
      <c r="F7391" s="96"/>
      <c r="G7391" s="96"/>
      <c r="H7391" s="33"/>
      <c r="I7391" s="96"/>
      <c r="J7391" s="96"/>
      <c r="K7391" s="96"/>
      <c r="L7391" s="33" t="s">
        <v>196</v>
      </c>
      <c r="M7391" s="97">
        <f t="shared" ref="M7391:M7392" si="1535">V7422*1.35</f>
        <v>0</v>
      </c>
      <c r="N7391" s="96"/>
      <c r="O7391" s="96"/>
      <c r="P7391" s="96"/>
      <c r="Q7391" s="96"/>
      <c r="R7391" s="96"/>
      <c r="S7391" s="96"/>
      <c r="T7391" s="96"/>
      <c r="U7391" s="96"/>
      <c r="V7391" s="96"/>
      <c r="W7391" s="96"/>
      <c r="X7391" s="96"/>
      <c r="Y7391" s="96"/>
      <c r="Z7391" s="96"/>
    </row>
    <row r="7392" spans="1:26" ht="15" customHeight="1" x14ac:dyDescent="0.2">
      <c r="B7392" s="33" t="s">
        <v>104</v>
      </c>
      <c r="C7392" s="98">
        <v>651</v>
      </c>
      <c r="D7392" s="96">
        <v>434</v>
      </c>
      <c r="E7392" s="96">
        <f t="shared" ref="E7392:E7395" si="1536">D7392*50%</f>
        <v>217</v>
      </c>
      <c r="F7392" s="96"/>
      <c r="G7392" s="96"/>
      <c r="H7392" s="33" t="s">
        <v>197</v>
      </c>
      <c r="I7392" s="96"/>
      <c r="J7392" s="96"/>
      <c r="K7392" s="96"/>
      <c r="L7392" s="33" t="s">
        <v>198</v>
      </c>
      <c r="M7392" s="97">
        <f t="shared" si="1535"/>
        <v>0</v>
      </c>
      <c r="N7392" s="96"/>
      <c r="O7392" s="96"/>
      <c r="P7392" s="96"/>
      <c r="Q7392" s="96"/>
      <c r="R7392" s="96"/>
      <c r="S7392" s="96"/>
      <c r="T7392" s="96"/>
      <c r="U7392" s="96"/>
      <c r="V7392" s="96"/>
      <c r="W7392" s="96"/>
      <c r="X7392" s="96"/>
      <c r="Y7392" s="96"/>
      <c r="Z7392" s="96"/>
    </row>
    <row r="7393" spans="2:26" ht="15" customHeight="1" x14ac:dyDescent="0.2">
      <c r="B7393" s="33" t="s">
        <v>108</v>
      </c>
      <c r="C7393" s="98">
        <v>651</v>
      </c>
      <c r="D7393" s="96">
        <v>434</v>
      </c>
      <c r="E7393" s="96">
        <f t="shared" si="1536"/>
        <v>217</v>
      </c>
      <c r="F7393" s="96"/>
      <c r="G7393" s="96"/>
      <c r="H7393" s="33" t="s">
        <v>102</v>
      </c>
      <c r="I7393" s="98">
        <v>8000.2</v>
      </c>
      <c r="J7393" s="96">
        <v>6450</v>
      </c>
      <c r="K7393" s="96">
        <v>1935</v>
      </c>
      <c r="L7393" s="33" t="s">
        <v>199</v>
      </c>
      <c r="M7393" s="97">
        <f>V7424*1.4</f>
        <v>0</v>
      </c>
      <c r="N7393" s="96"/>
      <c r="O7393" s="96"/>
      <c r="P7393" s="96"/>
      <c r="Q7393" s="96"/>
      <c r="R7393" s="96"/>
      <c r="S7393" s="96"/>
      <c r="T7393" s="96"/>
      <c r="U7393" s="96"/>
      <c r="V7393" s="96"/>
      <c r="W7393" s="96"/>
      <c r="X7393" s="96"/>
      <c r="Y7393" s="96"/>
      <c r="Z7393" s="96"/>
    </row>
    <row r="7394" spans="2:26" ht="15" customHeight="1" x14ac:dyDescent="0.2">
      <c r="B7394" s="33" t="s">
        <v>111</v>
      </c>
      <c r="C7394" s="98">
        <v>900</v>
      </c>
      <c r="D7394" s="96">
        <v>600</v>
      </c>
      <c r="E7394" s="96">
        <f t="shared" si="1536"/>
        <v>300</v>
      </c>
      <c r="F7394" s="96"/>
      <c r="G7394" s="96"/>
      <c r="H7394" s="33" t="s">
        <v>105</v>
      </c>
      <c r="I7394" s="98">
        <v>8000.2</v>
      </c>
      <c r="J7394" s="96">
        <v>6450</v>
      </c>
      <c r="K7394" s="96">
        <v>1935</v>
      </c>
      <c r="L7394" s="33" t="s">
        <v>200</v>
      </c>
      <c r="M7394" s="97">
        <f t="shared" ref="M7394:M7396" si="1537">V7425*1.35</f>
        <v>0</v>
      </c>
      <c r="N7394" s="96"/>
      <c r="O7394" s="96"/>
      <c r="P7394" s="96"/>
      <c r="Q7394" s="96"/>
      <c r="R7394" s="96"/>
      <c r="S7394" s="96"/>
      <c r="T7394" s="96"/>
      <c r="U7394" s="96"/>
      <c r="V7394" s="96"/>
      <c r="W7394" s="96"/>
      <c r="X7394" s="96"/>
      <c r="Y7394" s="96"/>
      <c r="Z7394" s="96"/>
    </row>
    <row r="7395" spans="2:26" ht="15" customHeight="1" x14ac:dyDescent="0.2">
      <c r="B7395" s="33" t="s">
        <v>113</v>
      </c>
      <c r="C7395" s="98">
        <v>900</v>
      </c>
      <c r="D7395" s="96">
        <v>600</v>
      </c>
      <c r="E7395" s="96">
        <f t="shared" si="1536"/>
        <v>300</v>
      </c>
      <c r="F7395" s="96"/>
      <c r="G7395" s="96"/>
      <c r="H7395" s="33" t="s">
        <v>201</v>
      </c>
      <c r="I7395" s="98">
        <v>4550</v>
      </c>
      <c r="J7395" s="96">
        <v>3500</v>
      </c>
      <c r="K7395" s="96">
        <v>1050</v>
      </c>
      <c r="L7395" s="33" t="s">
        <v>202</v>
      </c>
      <c r="M7395" s="97">
        <f t="shared" si="1537"/>
        <v>0</v>
      </c>
      <c r="N7395" s="96"/>
      <c r="O7395" s="96"/>
      <c r="P7395" s="96"/>
      <c r="Q7395" s="96"/>
      <c r="R7395" s="96"/>
      <c r="S7395" s="96"/>
      <c r="T7395" s="96"/>
      <c r="U7395" s="96"/>
      <c r="V7395" s="96"/>
      <c r="W7395" s="96"/>
      <c r="X7395" s="96"/>
      <c r="Y7395" s="96"/>
      <c r="Z7395" s="96"/>
    </row>
    <row r="7396" spans="2:26" ht="15" customHeight="1" x14ac:dyDescent="0.2">
      <c r="B7396" s="33" t="s">
        <v>117</v>
      </c>
      <c r="C7396" s="98">
        <v>1304.19</v>
      </c>
      <c r="D7396" s="98">
        <v>1011</v>
      </c>
      <c r="E7396" s="96">
        <v>293</v>
      </c>
      <c r="F7396" s="96"/>
      <c r="G7396" s="96"/>
      <c r="H7396" s="33" t="s">
        <v>132</v>
      </c>
      <c r="I7396" s="98">
        <v>7605</v>
      </c>
      <c r="J7396" s="96">
        <v>6450</v>
      </c>
      <c r="K7396" s="96">
        <v>1935</v>
      </c>
      <c r="L7396" s="33" t="s">
        <v>203</v>
      </c>
      <c r="M7396" s="97">
        <f t="shared" si="1537"/>
        <v>0</v>
      </c>
      <c r="N7396" s="96"/>
      <c r="O7396" s="96"/>
      <c r="P7396" s="96"/>
      <c r="Q7396" s="96"/>
      <c r="R7396" s="96"/>
      <c r="S7396" s="96"/>
      <c r="T7396" s="96"/>
      <c r="U7396" s="96"/>
      <c r="V7396" s="96"/>
      <c r="W7396" s="96"/>
      <c r="X7396" s="96"/>
      <c r="Y7396" s="96"/>
      <c r="Z7396" s="96"/>
    </row>
    <row r="7397" spans="2:26" ht="15" customHeight="1" x14ac:dyDescent="0.2">
      <c r="B7397" s="33" t="s">
        <v>121</v>
      </c>
      <c r="C7397" s="98">
        <v>1006.5</v>
      </c>
      <c r="D7397" s="96">
        <v>677</v>
      </c>
      <c r="E7397" s="96">
        <f>D7397*50%</f>
        <v>338.5</v>
      </c>
      <c r="F7397" s="96"/>
      <c r="G7397" s="96"/>
      <c r="H7397" s="33" t="s">
        <v>137</v>
      </c>
      <c r="I7397" s="98">
        <v>5751.2</v>
      </c>
      <c r="J7397" s="96">
        <v>4625</v>
      </c>
      <c r="K7397" s="96">
        <v>1387.5</v>
      </c>
      <c r="L7397" s="33"/>
      <c r="M7397" s="96"/>
      <c r="N7397" s="96"/>
      <c r="O7397" s="96"/>
      <c r="P7397" s="96"/>
      <c r="Q7397" s="96"/>
      <c r="R7397" s="96"/>
      <c r="S7397" s="96"/>
      <c r="T7397" s="96"/>
      <c r="U7397" s="96"/>
      <c r="V7397" s="96"/>
      <c r="W7397" s="96"/>
      <c r="X7397" s="96"/>
      <c r="Y7397" s="96"/>
      <c r="Z7397" s="96"/>
    </row>
    <row r="7398" spans="2:26" ht="15" customHeight="1" x14ac:dyDescent="0.2">
      <c r="B7398" s="33" t="s">
        <v>126</v>
      </c>
      <c r="C7398" s="98">
        <v>1050.32</v>
      </c>
      <c r="D7398" s="96">
        <v>691</v>
      </c>
      <c r="E7398" s="96">
        <v>359</v>
      </c>
      <c r="F7398" s="96"/>
      <c r="G7398" s="96"/>
      <c r="H7398" s="33" t="s">
        <v>142</v>
      </c>
      <c r="I7398" s="98">
        <v>8000.2</v>
      </c>
      <c r="J7398" s="96">
        <v>6450</v>
      </c>
      <c r="K7398" s="96">
        <v>1935</v>
      </c>
      <c r="L7398" s="33"/>
      <c r="M7398" s="96"/>
      <c r="N7398" s="96"/>
      <c r="O7398" s="96"/>
      <c r="P7398" s="96"/>
      <c r="Q7398" s="96"/>
      <c r="R7398" s="96"/>
      <c r="S7398" s="96"/>
      <c r="T7398" s="96"/>
      <c r="U7398" s="96"/>
      <c r="V7398" s="96"/>
      <c r="W7398" s="96"/>
      <c r="X7398" s="96"/>
      <c r="Y7398" s="96"/>
      <c r="Z7398" s="96"/>
    </row>
    <row r="7399" spans="2:26" ht="15" customHeight="1" x14ac:dyDescent="0.2">
      <c r="B7399" s="33" t="s">
        <v>141</v>
      </c>
      <c r="C7399" s="98">
        <v>1850.8</v>
      </c>
      <c r="D7399" s="96">
        <v>1322</v>
      </c>
      <c r="E7399" s="96">
        <v>529</v>
      </c>
      <c r="F7399" s="96"/>
      <c r="G7399" s="96"/>
      <c r="H7399" s="33" t="s">
        <v>145</v>
      </c>
      <c r="I7399" s="98">
        <v>8000.2</v>
      </c>
      <c r="J7399" s="96">
        <v>6450</v>
      </c>
      <c r="K7399" s="96">
        <v>1935</v>
      </c>
      <c r="L7399" s="33"/>
      <c r="M7399" s="96"/>
      <c r="N7399" s="96"/>
      <c r="O7399" s="96"/>
      <c r="P7399" s="96"/>
      <c r="Q7399" s="96"/>
      <c r="R7399" s="96"/>
      <c r="S7399" s="96"/>
      <c r="T7399" s="96"/>
      <c r="U7399" s="96"/>
      <c r="V7399" s="96"/>
      <c r="W7399" s="96"/>
      <c r="X7399" s="96"/>
      <c r="Y7399" s="96"/>
      <c r="Z7399" s="96"/>
    </row>
    <row r="7400" spans="2:26" ht="15" customHeight="1" x14ac:dyDescent="0.2">
      <c r="B7400" s="33" t="s">
        <v>144</v>
      </c>
      <c r="C7400" s="98">
        <v>3005.85</v>
      </c>
      <c r="D7400" s="96">
        <v>2078</v>
      </c>
      <c r="E7400" s="96">
        <v>933</v>
      </c>
      <c r="F7400" s="96"/>
      <c r="G7400" s="96"/>
      <c r="H7400" s="33"/>
      <c r="I7400" s="96"/>
      <c r="J7400" s="96"/>
      <c r="K7400" s="96"/>
      <c r="L7400" s="33"/>
      <c r="M7400" s="96"/>
      <c r="N7400" s="96"/>
      <c r="O7400" s="96"/>
      <c r="P7400" s="96"/>
      <c r="Q7400" s="96"/>
      <c r="R7400" s="96"/>
      <c r="S7400" s="96"/>
      <c r="T7400" s="96"/>
      <c r="U7400" s="96"/>
      <c r="V7400" s="96"/>
      <c r="W7400" s="96"/>
      <c r="X7400" s="96"/>
      <c r="Y7400" s="96"/>
      <c r="Z7400" s="96"/>
    </row>
    <row r="7401" spans="2:26" ht="15" customHeight="1" x14ac:dyDescent="0.2">
      <c r="B7401" s="33" t="s">
        <v>147</v>
      </c>
      <c r="C7401" s="98">
        <v>5500.6</v>
      </c>
      <c r="D7401" s="96">
        <v>3929</v>
      </c>
      <c r="E7401" s="96">
        <v>1572</v>
      </c>
      <c r="F7401" s="96"/>
      <c r="G7401" s="96"/>
      <c r="H7401" s="33"/>
      <c r="I7401" s="96"/>
      <c r="J7401" s="96"/>
      <c r="K7401" s="96"/>
      <c r="L7401" s="33"/>
      <c r="M7401" s="96"/>
      <c r="N7401" s="96"/>
      <c r="O7401" s="96"/>
      <c r="P7401" s="96"/>
      <c r="Q7401" s="96"/>
      <c r="R7401" s="96"/>
      <c r="S7401" s="96"/>
      <c r="T7401" s="96"/>
      <c r="U7401" s="96"/>
      <c r="V7401" s="96"/>
      <c r="W7401" s="96"/>
      <c r="X7401" s="96"/>
      <c r="Y7401" s="96"/>
      <c r="Z7401" s="96"/>
    </row>
    <row r="7402" spans="2:26" ht="15" customHeight="1" x14ac:dyDescent="0.2">
      <c r="B7402" s="33" t="s">
        <v>150</v>
      </c>
      <c r="C7402" s="98">
        <v>6202</v>
      </c>
      <c r="D7402" s="96">
        <v>4430</v>
      </c>
      <c r="E7402" s="96">
        <v>1772</v>
      </c>
      <c r="F7402" s="96"/>
      <c r="G7402" s="96"/>
      <c r="H7402" s="33"/>
      <c r="I7402" s="96"/>
      <c r="J7402" s="96"/>
      <c r="K7402" s="96"/>
      <c r="L7402" s="33"/>
      <c r="M7402" s="96"/>
      <c r="N7402" s="96"/>
      <c r="O7402" s="96"/>
      <c r="P7402" s="96"/>
      <c r="Q7402" s="96"/>
      <c r="R7402" s="96"/>
      <c r="S7402" s="96"/>
      <c r="T7402" s="96"/>
      <c r="U7402" s="96"/>
      <c r="V7402" s="96"/>
      <c r="W7402" s="96"/>
      <c r="X7402" s="96"/>
      <c r="Y7402" s="96"/>
      <c r="Z7402" s="96"/>
    </row>
    <row r="7403" spans="2:26" ht="15" customHeight="1" x14ac:dyDescent="0.2">
      <c r="B7403" s="33" t="s">
        <v>152</v>
      </c>
      <c r="C7403" s="98">
        <v>6202</v>
      </c>
      <c r="D7403" s="96">
        <v>4430</v>
      </c>
      <c r="E7403" s="96">
        <v>1772</v>
      </c>
      <c r="F7403" s="96"/>
      <c r="G7403" s="96"/>
      <c r="H7403" s="33"/>
      <c r="I7403" s="96"/>
      <c r="J7403" s="96"/>
      <c r="K7403" s="96"/>
      <c r="L7403" s="33"/>
      <c r="M7403" s="96"/>
      <c r="N7403" s="96"/>
      <c r="O7403" s="96"/>
      <c r="P7403" s="96"/>
      <c r="Q7403" s="96"/>
      <c r="R7403" s="96"/>
      <c r="S7403" s="96"/>
      <c r="T7403" s="96"/>
      <c r="U7403" s="96"/>
      <c r="V7403" s="96"/>
      <c r="W7403" s="96"/>
      <c r="X7403" s="96"/>
      <c r="Y7403" s="96"/>
      <c r="Z7403" s="96"/>
    </row>
    <row r="7404" spans="2:26" ht="15" customHeight="1" x14ac:dyDescent="0.2">
      <c r="B7404" s="33" t="s">
        <v>155</v>
      </c>
      <c r="C7404" s="98">
        <v>7301</v>
      </c>
      <c r="D7404" s="96">
        <v>5770</v>
      </c>
      <c r="E7404" s="96">
        <v>2086</v>
      </c>
      <c r="F7404" s="96"/>
      <c r="G7404" s="96"/>
      <c r="H7404" s="33"/>
      <c r="I7404" s="96"/>
      <c r="J7404" s="96"/>
      <c r="K7404" s="96"/>
      <c r="L7404" s="33"/>
      <c r="M7404" s="96"/>
      <c r="N7404" s="96"/>
      <c r="O7404" s="96"/>
      <c r="P7404" s="96"/>
      <c r="Q7404" s="96"/>
      <c r="R7404" s="96"/>
      <c r="S7404" s="96"/>
      <c r="T7404" s="96"/>
      <c r="U7404" s="96"/>
      <c r="V7404" s="96"/>
      <c r="W7404" s="96"/>
      <c r="X7404" s="96"/>
      <c r="Y7404" s="96"/>
      <c r="Z7404" s="96"/>
    </row>
    <row r="7405" spans="2:26" ht="15" customHeight="1" x14ac:dyDescent="0.2">
      <c r="B7405" s="33" t="s">
        <v>157</v>
      </c>
      <c r="C7405" s="98">
        <v>3800</v>
      </c>
      <c r="D7405" s="96">
        <v>3600</v>
      </c>
      <c r="E7405" s="96">
        <v>894</v>
      </c>
      <c r="F7405" s="96"/>
      <c r="G7405" s="96"/>
      <c r="H7405" s="33"/>
      <c r="I7405" s="96"/>
      <c r="J7405" s="96"/>
      <c r="K7405" s="96"/>
      <c r="L7405" s="33"/>
      <c r="M7405" s="96"/>
      <c r="N7405" s="96"/>
      <c r="O7405" s="96"/>
      <c r="P7405" s="96"/>
      <c r="Q7405" s="96"/>
      <c r="R7405" s="96"/>
      <c r="S7405" s="96"/>
      <c r="T7405" s="96"/>
      <c r="U7405" s="96"/>
      <c r="V7405" s="96"/>
      <c r="W7405" s="96"/>
      <c r="X7405" s="96"/>
      <c r="Y7405" s="96"/>
      <c r="Z7405" s="96"/>
    </row>
    <row r="7406" spans="2:26" ht="15" customHeight="1" x14ac:dyDescent="0.2">
      <c r="C7406" s="86">
        <f>D7406+E7406</f>
        <v>2002</v>
      </c>
      <c r="D7406" s="86">
        <v>1300</v>
      </c>
      <c r="E7406" s="86">
        <f>D7406*54%</f>
        <v>702</v>
      </c>
    </row>
    <row r="7416" spans="1:53" s="400" customFormat="1" ht="36" customHeight="1" x14ac:dyDescent="0.55000000000000004">
      <c r="A7416" s="400" t="s">
        <v>419</v>
      </c>
      <c r="B7416" s="401">
        <f>SUM(G7489,G7607,G7727,G7845)</f>
        <v>364868.38000000006</v>
      </c>
    </row>
    <row r="7420" spans="1:53" ht="15" customHeight="1" x14ac:dyDescent="0.2">
      <c r="A7420" s="1" t="s">
        <v>0</v>
      </c>
      <c r="B7420" s="1" t="s">
        <v>1</v>
      </c>
      <c r="C7420" s="2" t="s">
        <v>2</v>
      </c>
      <c r="D7420" s="2" t="s">
        <v>3</v>
      </c>
      <c r="E7420" s="2" t="s">
        <v>4</v>
      </c>
      <c r="F7420" s="2" t="s">
        <v>5</v>
      </c>
      <c r="G7420" s="2" t="s">
        <v>6</v>
      </c>
      <c r="H7420" s="2" t="s">
        <v>7</v>
      </c>
      <c r="I7420" s="2" t="s">
        <v>8</v>
      </c>
      <c r="J7420" s="2" t="s">
        <v>9</v>
      </c>
      <c r="K7420" s="2" t="s">
        <v>10</v>
      </c>
      <c r="L7420" s="2" t="s">
        <v>11</v>
      </c>
      <c r="M7420" s="2" t="s">
        <v>12</v>
      </c>
      <c r="N7420" s="2" t="s">
        <v>13</v>
      </c>
      <c r="O7420" s="2" t="s">
        <v>14</v>
      </c>
      <c r="P7420" s="1" t="s">
        <v>15</v>
      </c>
      <c r="Q7420" s="1" t="s">
        <v>16</v>
      </c>
      <c r="R7420" s="3" t="s">
        <v>17</v>
      </c>
      <c r="S7420" s="3" t="s">
        <v>18</v>
      </c>
      <c r="T7420" s="3" t="s">
        <v>19</v>
      </c>
      <c r="U7420" s="4" t="s">
        <v>20</v>
      </c>
      <c r="V7420" s="3" t="s">
        <v>21</v>
      </c>
      <c r="W7420" s="3" t="s">
        <v>22</v>
      </c>
      <c r="X7420" s="4" t="s">
        <v>23</v>
      </c>
      <c r="Y7420" s="5" t="s">
        <v>24</v>
      </c>
      <c r="Z7420" s="5" t="s">
        <v>25</v>
      </c>
      <c r="AA7420" s="5" t="s">
        <v>26</v>
      </c>
      <c r="AB7420" s="6" t="s">
        <v>27</v>
      </c>
      <c r="AC7420" s="6" t="s">
        <v>28</v>
      </c>
      <c r="AD7420" s="7" t="s">
        <v>29</v>
      </c>
      <c r="AE7420" s="6" t="s">
        <v>30</v>
      </c>
      <c r="AF7420" s="8" t="s">
        <v>31</v>
      </c>
      <c r="AG7420" s="8" t="s">
        <v>32</v>
      </c>
      <c r="AH7420" s="8" t="s">
        <v>33</v>
      </c>
      <c r="AI7420" s="8"/>
      <c r="AJ7420" s="8" t="s">
        <v>34</v>
      </c>
      <c r="AK7420" s="8" t="s">
        <v>35</v>
      </c>
      <c r="AL7420" s="8" t="s">
        <v>36</v>
      </c>
      <c r="AM7420" s="8" t="s">
        <v>37</v>
      </c>
      <c r="AN7420" s="8" t="s">
        <v>38</v>
      </c>
      <c r="AO7420" s="8"/>
      <c r="AP7420" s="9" t="s">
        <v>39</v>
      </c>
      <c r="AQ7420" s="9" t="s">
        <v>40</v>
      </c>
      <c r="AR7420" s="9" t="s">
        <v>33</v>
      </c>
      <c r="AS7420" s="9" t="s">
        <v>32</v>
      </c>
      <c r="AT7420" s="9" t="s">
        <v>41</v>
      </c>
      <c r="AU7420" s="9" t="s">
        <v>42</v>
      </c>
      <c r="AV7420" s="9" t="s">
        <v>43</v>
      </c>
      <c r="AW7420" s="9" t="s">
        <v>44</v>
      </c>
      <c r="AX7420" s="9" t="s">
        <v>45</v>
      </c>
      <c r="AY7420" s="9" t="s">
        <v>46</v>
      </c>
      <c r="AZ7420" s="10"/>
      <c r="BA7420" s="10"/>
    </row>
    <row r="7421" spans="1:53" ht="15" customHeight="1" x14ac:dyDescent="0.2">
      <c r="A7421" s="11"/>
      <c r="B7421" s="11">
        <v>1</v>
      </c>
      <c r="C7421" s="390" t="s">
        <v>47</v>
      </c>
      <c r="D7421" s="11"/>
      <c r="E7421" s="11"/>
      <c r="F7421" s="11"/>
      <c r="G7421" s="11"/>
      <c r="H7421" s="11"/>
      <c r="I7421" s="11"/>
      <c r="J7421" s="11"/>
      <c r="K7421" s="11"/>
      <c r="L7421" s="11"/>
      <c r="M7421" s="11"/>
      <c r="N7421" s="11"/>
      <c r="O7421" s="11"/>
      <c r="P7421" s="11"/>
      <c r="Q7421" s="11"/>
      <c r="R7421" s="11"/>
      <c r="S7421" s="11"/>
      <c r="T7421" s="11"/>
      <c r="U7421" s="11"/>
      <c r="V7421" s="11"/>
      <c r="W7421" s="11"/>
      <c r="X7421" s="11"/>
      <c r="Y7421" s="11"/>
      <c r="Z7421" s="11"/>
      <c r="AA7421" s="11"/>
      <c r="AB7421" s="11"/>
      <c r="AC7421" s="11"/>
      <c r="AD7421" s="11"/>
      <c r="AE7421" s="11"/>
      <c r="AF7421" s="11"/>
      <c r="AG7421" s="11"/>
      <c r="AH7421" s="11"/>
      <c r="AI7421" s="11"/>
      <c r="AJ7421" s="11"/>
      <c r="AK7421" s="11"/>
      <c r="AL7421" s="11"/>
      <c r="AM7421" s="11"/>
      <c r="AN7421" s="11"/>
      <c r="AO7421" s="11"/>
      <c r="AP7421" s="11"/>
      <c r="AQ7421" s="11"/>
      <c r="AR7421" s="11"/>
      <c r="AS7421" s="11"/>
      <c r="AT7421" s="11"/>
      <c r="AU7421" s="11"/>
      <c r="AV7421" s="11"/>
      <c r="AW7421" s="11"/>
      <c r="AX7421" s="11"/>
      <c r="AY7421" s="11"/>
      <c r="AZ7421" s="12"/>
      <c r="BA7421" s="12"/>
    </row>
    <row r="7422" spans="1:53" ht="15" customHeight="1" x14ac:dyDescent="0.2">
      <c r="A7422" s="1"/>
      <c r="B7422" s="22"/>
      <c r="C7422" s="278"/>
      <c r="D7422" s="18"/>
      <c r="E7422" s="14"/>
      <c r="F7422" s="14"/>
      <c r="G7422" s="14"/>
      <c r="H7422" s="14"/>
      <c r="I7422" s="14"/>
      <c r="J7422" s="14"/>
      <c r="K7422" s="14"/>
      <c r="L7422" s="14"/>
      <c r="M7422" s="14"/>
      <c r="N7422" s="14"/>
      <c r="O7422" s="14"/>
      <c r="P7422" s="14"/>
      <c r="Q7422" s="14"/>
      <c r="R7422" s="4"/>
      <c r="S7422" s="4"/>
      <c r="T7422" s="4"/>
      <c r="U7422" s="4"/>
      <c r="V7422" s="4"/>
      <c r="W7422" s="4"/>
      <c r="X7422" s="4"/>
      <c r="Y7422" s="4"/>
      <c r="Z7422" s="4"/>
      <c r="AA7422" s="4"/>
      <c r="AB7422" s="8"/>
      <c r="AC7422" s="8"/>
      <c r="AD7422" s="8"/>
      <c r="AE7422" s="8"/>
      <c r="AF7422" s="8"/>
      <c r="AG7422" s="8"/>
      <c r="AH7422" s="8"/>
      <c r="AI7422" s="8"/>
      <c r="AJ7422" s="8"/>
      <c r="AK7422" s="8"/>
      <c r="AL7422" s="8"/>
      <c r="AM7422" s="8"/>
      <c r="AN7422" s="8"/>
      <c r="AO7422" s="8"/>
      <c r="AP7422" s="15"/>
      <c r="AQ7422" s="15"/>
      <c r="AR7422" s="15"/>
      <c r="AS7422" s="15"/>
      <c r="AT7422" s="15"/>
      <c r="AU7422" s="15"/>
      <c r="AV7422" s="15"/>
      <c r="AW7422" s="15"/>
      <c r="AX7422" s="15"/>
      <c r="AY7422" s="15"/>
      <c r="AZ7422" s="10"/>
      <c r="BA7422" s="10"/>
    </row>
    <row r="7423" spans="1:53" ht="15" customHeight="1" x14ac:dyDescent="0.2">
      <c r="A7423" s="1"/>
      <c r="B7423" s="377"/>
      <c r="C7423" s="303"/>
      <c r="D7423" s="18"/>
      <c r="E7423" s="14"/>
      <c r="F7423" s="14"/>
      <c r="G7423" s="14"/>
      <c r="H7423" s="14"/>
      <c r="I7423" s="14"/>
      <c r="J7423" s="14"/>
      <c r="K7423" s="14"/>
      <c r="L7423" s="14"/>
      <c r="M7423" s="14"/>
      <c r="N7423" s="14"/>
      <c r="O7423" s="14"/>
      <c r="P7423" s="14"/>
      <c r="Q7423" s="14"/>
      <c r="R7423" s="4"/>
      <c r="S7423" s="4"/>
      <c r="T7423" s="4"/>
      <c r="U7423" s="4"/>
      <c r="V7423" s="4"/>
      <c r="W7423" s="4"/>
      <c r="X7423" s="4"/>
      <c r="Y7423" s="4"/>
      <c r="Z7423" s="4"/>
      <c r="AA7423" s="4"/>
      <c r="AB7423" s="8"/>
      <c r="AC7423" s="8"/>
      <c r="AD7423" s="8"/>
      <c r="AE7423" s="8"/>
      <c r="AF7423" s="8"/>
      <c r="AG7423" s="8"/>
      <c r="AH7423" s="8"/>
      <c r="AI7423" s="8"/>
      <c r="AJ7423" s="8"/>
      <c r="AK7423" s="8"/>
      <c r="AL7423" s="8"/>
      <c r="AM7423" s="8"/>
      <c r="AN7423" s="8"/>
      <c r="AO7423" s="8"/>
      <c r="AP7423" s="15"/>
      <c r="AQ7423" s="15"/>
      <c r="AR7423" s="15"/>
      <c r="AS7423" s="15"/>
      <c r="AT7423" s="15"/>
      <c r="AU7423" s="15"/>
      <c r="AV7423" s="15"/>
      <c r="AW7423" s="15"/>
      <c r="AX7423" s="15"/>
      <c r="AY7423" s="15"/>
      <c r="AZ7423" s="10"/>
      <c r="BA7423" s="10"/>
    </row>
    <row r="7424" spans="1:53" ht="15" customHeight="1" x14ac:dyDescent="0.2">
      <c r="A7424" s="19">
        <v>22800</v>
      </c>
      <c r="B7424" s="20">
        <v>1</v>
      </c>
      <c r="C7424" s="327" t="s">
        <v>49</v>
      </c>
      <c r="D7424" s="18"/>
      <c r="E7424" s="14"/>
      <c r="F7424" s="14"/>
      <c r="G7424" s="14"/>
      <c r="H7424" s="14"/>
      <c r="I7424" s="14"/>
      <c r="J7424" s="14"/>
      <c r="K7424" s="14"/>
      <c r="L7424" s="14"/>
      <c r="M7424" s="14"/>
      <c r="N7424" s="14"/>
      <c r="O7424" s="14"/>
      <c r="P7424" s="14"/>
      <c r="Q7424" s="14"/>
      <c r="R7424" s="4"/>
      <c r="S7424" s="4"/>
      <c r="T7424" s="4"/>
      <c r="U7424" s="4"/>
      <c r="V7424" s="4"/>
      <c r="W7424" s="4"/>
      <c r="X7424" s="4"/>
      <c r="Y7424" s="4"/>
      <c r="Z7424" s="4"/>
      <c r="AA7424" s="4"/>
      <c r="AB7424" s="8"/>
      <c r="AC7424" s="8"/>
      <c r="AD7424" s="8"/>
      <c r="AE7424" s="8"/>
      <c r="AF7424" s="8">
        <v>1</v>
      </c>
      <c r="AG7424" s="8">
        <v>1</v>
      </c>
      <c r="AH7424" s="8">
        <v>1</v>
      </c>
      <c r="AI7424" s="8"/>
      <c r="AJ7424" s="8"/>
      <c r="AK7424" s="8"/>
      <c r="AL7424" s="8"/>
      <c r="AM7424" s="8"/>
      <c r="AN7424" s="8"/>
      <c r="AO7424" s="8"/>
      <c r="AP7424" s="15"/>
      <c r="AQ7424" s="15"/>
      <c r="AR7424" s="15"/>
      <c r="AS7424" s="15"/>
      <c r="AT7424" s="15"/>
      <c r="AU7424" s="15"/>
      <c r="AV7424" s="15"/>
      <c r="AW7424" s="15"/>
      <c r="AX7424" s="15"/>
      <c r="AY7424" s="15"/>
    </row>
    <row r="7425" spans="1:53" ht="15" customHeight="1" x14ac:dyDescent="0.2">
      <c r="A7425" s="1"/>
      <c r="B7425" s="378">
        <v>2</v>
      </c>
      <c r="C7425" s="292" t="s">
        <v>54</v>
      </c>
      <c r="D7425" s="18"/>
      <c r="E7425" s="14"/>
      <c r="F7425" s="14"/>
      <c r="G7425" s="14"/>
      <c r="H7425" s="14"/>
      <c r="I7425" s="14"/>
      <c r="J7425" s="14"/>
      <c r="K7425" s="14"/>
      <c r="L7425" s="14"/>
      <c r="M7425" s="14"/>
      <c r="N7425" s="14"/>
      <c r="O7425" s="14"/>
      <c r="P7425" s="14"/>
      <c r="Q7425" s="14"/>
      <c r="R7425" s="4"/>
      <c r="S7425" s="4"/>
      <c r="T7425" s="4"/>
      <c r="U7425" s="4"/>
      <c r="V7425" s="4"/>
      <c r="W7425" s="4"/>
      <c r="X7425" s="4"/>
      <c r="Y7425" s="4"/>
      <c r="Z7425" s="4"/>
      <c r="AA7425" s="4"/>
      <c r="AB7425" s="392">
        <v>23</v>
      </c>
      <c r="AC7425" s="8"/>
      <c r="AD7425" s="8"/>
      <c r="AE7425" s="8"/>
      <c r="AF7425" s="8"/>
      <c r="AG7425" s="8"/>
      <c r="AH7425" s="8"/>
      <c r="AI7425" s="8"/>
      <c r="AJ7425" s="8"/>
      <c r="AK7425" s="8"/>
      <c r="AL7425" s="8"/>
      <c r="AM7425" s="8"/>
      <c r="AN7425" s="8"/>
      <c r="AO7425" s="8"/>
      <c r="AP7425" s="15"/>
      <c r="AQ7425" s="15"/>
      <c r="AR7425" s="15"/>
      <c r="AS7425" s="15"/>
      <c r="AT7425" s="15"/>
      <c r="AU7425" s="15"/>
      <c r="AV7425" s="15"/>
      <c r="AW7425" s="15"/>
      <c r="AX7425" s="15"/>
      <c r="AY7425" s="15"/>
      <c r="AZ7425" s="10"/>
      <c r="BA7425" s="10"/>
    </row>
    <row r="7426" spans="1:53" ht="15" customHeight="1" x14ac:dyDescent="0.2">
      <c r="A7426" s="1"/>
      <c r="B7426" s="378">
        <v>3</v>
      </c>
      <c r="C7426" s="303" t="s">
        <v>557</v>
      </c>
      <c r="D7426" s="18"/>
      <c r="E7426" s="14"/>
      <c r="F7426" s="14"/>
      <c r="G7426" s="14"/>
      <c r="H7426" s="14"/>
      <c r="I7426" s="14"/>
      <c r="J7426" s="14"/>
      <c r="K7426" s="14"/>
      <c r="L7426" s="14"/>
      <c r="M7426" s="14"/>
      <c r="N7426" s="14"/>
      <c r="O7426" s="14"/>
      <c r="P7426" s="14"/>
      <c r="Q7426" s="14"/>
      <c r="R7426" s="4"/>
      <c r="S7426" s="4"/>
      <c r="T7426" s="4"/>
      <c r="U7426" s="4"/>
      <c r="V7426" s="4"/>
      <c r="W7426" s="4"/>
      <c r="X7426" s="4"/>
      <c r="Y7426" s="4"/>
      <c r="Z7426" s="4"/>
      <c r="AA7426" s="4"/>
      <c r="AB7426" s="8"/>
      <c r="AC7426" s="8"/>
      <c r="AD7426" s="8"/>
      <c r="AE7426" s="8"/>
      <c r="AF7426" s="8"/>
      <c r="AG7426" s="8"/>
      <c r="AH7426" s="8"/>
      <c r="AI7426" s="8"/>
      <c r="AJ7426" s="8"/>
      <c r="AK7426" s="8"/>
      <c r="AL7426" s="8"/>
      <c r="AM7426" s="8"/>
      <c r="AN7426" s="8"/>
      <c r="AO7426" s="8"/>
      <c r="AP7426" s="15"/>
      <c r="AQ7426" s="15"/>
      <c r="AR7426" s="15"/>
      <c r="AS7426" s="15"/>
      <c r="AT7426" s="15"/>
      <c r="AU7426" s="15"/>
      <c r="AV7426" s="15"/>
      <c r="AW7426" s="15"/>
      <c r="AX7426" s="15"/>
      <c r="AY7426" s="15"/>
      <c r="AZ7426" s="10"/>
      <c r="BA7426" s="10"/>
    </row>
    <row r="7427" spans="1:53" ht="15" customHeight="1" x14ac:dyDescent="0.2">
      <c r="A7427" s="352"/>
      <c r="B7427" s="353">
        <v>5</v>
      </c>
      <c r="C7427" s="375"/>
      <c r="D7427" s="355"/>
      <c r="E7427" s="352"/>
      <c r="F7427" s="352"/>
      <c r="G7427" s="352"/>
      <c r="H7427" s="352"/>
      <c r="I7427" s="352"/>
      <c r="J7427" s="352"/>
      <c r="K7427" s="352"/>
      <c r="L7427" s="352"/>
      <c r="M7427" s="352"/>
      <c r="N7427" s="352"/>
      <c r="O7427" s="352"/>
      <c r="P7427" s="352"/>
      <c r="Q7427" s="352"/>
      <c r="R7427" s="352"/>
      <c r="S7427" s="352"/>
      <c r="T7427" s="352"/>
      <c r="U7427" s="352"/>
      <c r="V7427" s="352"/>
      <c r="W7427" s="352"/>
      <c r="X7427" s="352"/>
      <c r="Y7427" s="352"/>
      <c r="Z7427" s="352"/>
      <c r="AA7427" s="352"/>
      <c r="AB7427" s="352"/>
      <c r="AC7427" s="352"/>
      <c r="AD7427" s="352"/>
      <c r="AE7427" s="352"/>
      <c r="AF7427" s="352"/>
      <c r="AG7427" s="352"/>
      <c r="AH7427" s="352"/>
      <c r="AI7427" s="352"/>
      <c r="AJ7427" s="352"/>
      <c r="AK7427" s="352"/>
      <c r="AL7427" s="352"/>
      <c r="AM7427" s="352"/>
      <c r="AN7427" s="352"/>
      <c r="AO7427" s="352"/>
      <c r="AP7427" s="352"/>
      <c r="AQ7427" s="352"/>
      <c r="AR7427" s="352"/>
      <c r="AS7427" s="352"/>
      <c r="AT7427" s="352"/>
      <c r="AU7427" s="352"/>
      <c r="AV7427" s="352"/>
      <c r="AW7427" s="352"/>
      <c r="AX7427" s="352"/>
      <c r="AY7427" s="352"/>
      <c r="AZ7427" s="356"/>
      <c r="BA7427" s="356"/>
    </row>
    <row r="7428" spans="1:53" ht="15" customHeight="1" x14ac:dyDescent="0.2">
      <c r="A7428" s="357"/>
      <c r="B7428" s="379">
        <v>6</v>
      </c>
      <c r="C7428" s="375"/>
      <c r="D7428" s="355"/>
      <c r="E7428" s="352"/>
      <c r="F7428" s="352"/>
      <c r="G7428" s="352"/>
      <c r="H7428" s="352"/>
      <c r="I7428" s="352"/>
      <c r="J7428" s="352"/>
      <c r="K7428" s="352"/>
      <c r="L7428" s="352"/>
      <c r="M7428" s="352"/>
      <c r="N7428" s="352"/>
      <c r="O7428" s="352"/>
      <c r="P7428" s="352"/>
      <c r="Q7428" s="352"/>
      <c r="R7428" s="352"/>
      <c r="S7428" s="352"/>
      <c r="T7428" s="352"/>
      <c r="U7428" s="352"/>
      <c r="V7428" s="352"/>
      <c r="W7428" s="352"/>
      <c r="X7428" s="352"/>
      <c r="Y7428" s="352"/>
      <c r="Z7428" s="352"/>
      <c r="AA7428" s="352"/>
      <c r="AB7428" s="352"/>
      <c r="AC7428" s="352"/>
      <c r="AD7428" s="352"/>
      <c r="AE7428" s="352"/>
      <c r="AF7428" s="352"/>
      <c r="AG7428" s="352"/>
      <c r="AH7428" s="352"/>
      <c r="AI7428" s="352"/>
      <c r="AJ7428" s="352"/>
      <c r="AK7428" s="352"/>
      <c r="AL7428" s="352"/>
      <c r="AM7428" s="352"/>
      <c r="AN7428" s="352"/>
      <c r="AO7428" s="352"/>
      <c r="AP7428" s="352"/>
      <c r="AQ7428" s="352"/>
      <c r="AR7428" s="352"/>
      <c r="AS7428" s="352"/>
      <c r="AT7428" s="352"/>
      <c r="AU7428" s="352"/>
      <c r="AV7428" s="352"/>
      <c r="AW7428" s="352"/>
      <c r="AX7428" s="352"/>
      <c r="AY7428" s="352"/>
      <c r="AZ7428" s="356"/>
      <c r="BA7428" s="356"/>
    </row>
    <row r="7429" spans="1:53" ht="15" customHeight="1" x14ac:dyDescent="0.2">
      <c r="A7429" s="24"/>
      <c r="B7429" s="374">
        <v>4</v>
      </c>
      <c r="C7429" s="303" t="s">
        <v>572</v>
      </c>
      <c r="D7429" s="18"/>
      <c r="E7429" s="14"/>
      <c r="F7429" s="14"/>
      <c r="G7429" s="14"/>
      <c r="H7429" s="14"/>
      <c r="I7429" s="14"/>
      <c r="J7429" s="14"/>
      <c r="K7429" s="14"/>
      <c r="L7429" s="14"/>
      <c r="M7429" s="14"/>
      <c r="N7429" s="14"/>
      <c r="O7429" s="14"/>
      <c r="P7429" s="14"/>
      <c r="Q7429" s="14"/>
      <c r="R7429" s="4"/>
      <c r="S7429" s="4"/>
      <c r="T7429" s="4"/>
      <c r="U7429" s="4"/>
      <c r="V7429" s="4"/>
      <c r="W7429" s="4"/>
      <c r="X7429" s="4"/>
      <c r="Y7429" s="4"/>
      <c r="Z7429" s="4"/>
      <c r="AA7429" s="4"/>
      <c r="AB7429" s="8"/>
      <c r="AC7429" s="8"/>
      <c r="AD7429" s="8"/>
      <c r="AE7429" s="8"/>
      <c r="AF7429" s="8"/>
      <c r="AG7429" s="8"/>
      <c r="AH7429" s="8"/>
      <c r="AI7429" s="8"/>
      <c r="AJ7429" s="8"/>
      <c r="AK7429" s="8"/>
      <c r="AL7429" s="8"/>
      <c r="AM7429" s="8"/>
      <c r="AN7429" s="8"/>
      <c r="AO7429" s="8"/>
      <c r="AP7429" s="15"/>
      <c r="AQ7429" s="15"/>
      <c r="AR7429" s="15"/>
      <c r="AS7429" s="15"/>
      <c r="AT7429" s="15"/>
      <c r="AU7429" s="9"/>
      <c r="AV7429" s="15"/>
      <c r="AW7429" s="15"/>
      <c r="AX7429" s="15"/>
      <c r="AY7429" s="15"/>
      <c r="AZ7429" s="10"/>
      <c r="BA7429" s="10"/>
    </row>
    <row r="7430" spans="1:53" ht="15" customHeight="1" x14ac:dyDescent="0.2">
      <c r="A7430" s="1"/>
      <c r="B7430" s="380">
        <v>5</v>
      </c>
      <c r="C7430" s="293" t="s">
        <v>588</v>
      </c>
      <c r="D7430" s="18"/>
      <c r="E7430" s="14"/>
      <c r="F7430" s="14"/>
      <c r="G7430" s="14"/>
      <c r="H7430" s="14"/>
      <c r="I7430" s="14"/>
      <c r="J7430" s="14"/>
      <c r="K7430" s="14">
        <v>1</v>
      </c>
      <c r="L7430" s="14"/>
      <c r="M7430" s="14"/>
      <c r="N7430" s="14"/>
      <c r="O7430" s="14"/>
      <c r="P7430" s="14"/>
      <c r="Q7430" s="14"/>
      <c r="R7430" s="4"/>
      <c r="S7430" s="4"/>
      <c r="T7430" s="4">
        <v>1</v>
      </c>
      <c r="U7430" s="4">
        <v>2</v>
      </c>
      <c r="V7430" s="4"/>
      <c r="W7430" s="4"/>
      <c r="X7430" s="4"/>
      <c r="Y7430" s="4"/>
      <c r="Z7430" s="4"/>
      <c r="AA7430" s="4"/>
      <c r="AB7430" s="8"/>
      <c r="AC7430" s="8"/>
      <c r="AD7430" s="8"/>
      <c r="AE7430" s="8"/>
      <c r="AF7430" s="8"/>
      <c r="AG7430" s="8"/>
      <c r="AH7430" s="8"/>
      <c r="AI7430" s="8"/>
      <c r="AJ7430" s="8"/>
      <c r="AK7430" s="8"/>
      <c r="AL7430" s="8"/>
      <c r="AM7430" s="8"/>
      <c r="AN7430" s="8"/>
      <c r="AO7430" s="8"/>
      <c r="AP7430" s="15"/>
      <c r="AQ7430" s="15"/>
      <c r="AR7430" s="15"/>
      <c r="AS7430" s="15"/>
      <c r="AT7430" s="15"/>
      <c r="AU7430" s="15"/>
      <c r="AV7430" s="15"/>
      <c r="AW7430" s="15"/>
      <c r="AX7430" s="15"/>
      <c r="AY7430" s="15"/>
      <c r="AZ7430" s="10"/>
      <c r="BA7430" s="10"/>
    </row>
    <row r="7431" spans="1:53" ht="15" customHeight="1" x14ac:dyDescent="0.2">
      <c r="A7431" s="352"/>
      <c r="B7431" s="357">
        <v>7</v>
      </c>
      <c r="C7431" s="375"/>
      <c r="D7431" s="355"/>
      <c r="E7431" s="352"/>
      <c r="F7431" s="352"/>
      <c r="G7431" s="352"/>
      <c r="H7431" s="352"/>
      <c r="I7431" s="352"/>
      <c r="J7431" s="352"/>
      <c r="K7431" s="352"/>
      <c r="L7431" s="352"/>
      <c r="M7431" s="352"/>
      <c r="N7431" s="352"/>
      <c r="O7431" s="352"/>
      <c r="P7431" s="352"/>
      <c r="Q7431" s="352"/>
      <c r="R7431" s="352"/>
      <c r="S7431" s="352"/>
      <c r="T7431" s="352"/>
      <c r="U7431" s="352"/>
      <c r="V7431" s="352"/>
      <c r="W7431" s="352"/>
      <c r="X7431" s="352"/>
      <c r="Y7431" s="352"/>
      <c r="Z7431" s="352"/>
      <c r="AA7431" s="352"/>
      <c r="AB7431" s="352"/>
      <c r="AC7431" s="352"/>
      <c r="AD7431" s="352"/>
      <c r="AE7431" s="352"/>
      <c r="AF7431" s="352"/>
      <c r="AG7431" s="352"/>
      <c r="AH7431" s="352"/>
      <c r="AI7431" s="352"/>
      <c r="AJ7431" s="352"/>
      <c r="AK7431" s="352"/>
      <c r="AL7431" s="352"/>
      <c r="AM7431" s="352"/>
      <c r="AN7431" s="352"/>
      <c r="AO7431" s="352"/>
      <c r="AP7431" s="352"/>
      <c r="AQ7431" s="352"/>
      <c r="AR7431" s="352"/>
      <c r="AS7431" s="352"/>
      <c r="AT7431" s="352"/>
      <c r="AU7431" s="352"/>
      <c r="AV7431" s="352"/>
      <c r="AW7431" s="352"/>
      <c r="AX7431" s="352"/>
      <c r="AY7431" s="352"/>
      <c r="AZ7431" s="356"/>
      <c r="BA7431" s="356"/>
    </row>
    <row r="7432" spans="1:53" ht="15" customHeight="1" x14ac:dyDescent="0.2">
      <c r="A7432" s="352"/>
      <c r="B7432" s="357">
        <v>8</v>
      </c>
      <c r="C7432" s="358"/>
      <c r="D7432" s="355"/>
      <c r="E7432" s="352"/>
      <c r="F7432" s="352"/>
      <c r="G7432" s="352"/>
      <c r="H7432" s="352"/>
      <c r="I7432" s="352"/>
      <c r="J7432" s="352"/>
      <c r="K7432" s="352"/>
      <c r="L7432" s="352"/>
      <c r="M7432" s="352"/>
      <c r="N7432" s="352"/>
      <c r="O7432" s="352"/>
      <c r="P7432" s="352"/>
      <c r="Q7432" s="352"/>
      <c r="R7432" s="352"/>
      <c r="S7432" s="352"/>
      <c r="T7432" s="352"/>
      <c r="U7432" s="352"/>
      <c r="V7432" s="352"/>
      <c r="W7432" s="352"/>
      <c r="X7432" s="352"/>
      <c r="Y7432" s="352"/>
      <c r="Z7432" s="352"/>
      <c r="AA7432" s="352"/>
      <c r="AB7432" s="352"/>
      <c r="AC7432" s="352"/>
      <c r="AD7432" s="352"/>
      <c r="AE7432" s="352"/>
      <c r="AF7432" s="352"/>
      <c r="AG7432" s="352"/>
      <c r="AH7432" s="352"/>
      <c r="AI7432" s="352"/>
      <c r="AJ7432" s="352"/>
      <c r="AK7432" s="352"/>
      <c r="AL7432" s="352"/>
      <c r="AM7432" s="352"/>
      <c r="AN7432" s="352"/>
      <c r="AO7432" s="352"/>
      <c r="AP7432" s="352"/>
      <c r="AQ7432" s="352"/>
      <c r="AR7432" s="352"/>
      <c r="AS7432" s="352"/>
      <c r="AT7432" s="352"/>
      <c r="AU7432" s="352"/>
      <c r="AV7432" s="352"/>
      <c r="AW7432" s="352"/>
      <c r="AX7432" s="352"/>
      <c r="AY7432" s="352"/>
      <c r="AZ7432" s="356"/>
      <c r="BA7432" s="356"/>
    </row>
    <row r="7433" spans="1:53" ht="15" customHeight="1" x14ac:dyDescent="0.2">
      <c r="A7433" s="1"/>
      <c r="B7433" s="381">
        <v>6</v>
      </c>
      <c r="C7433" s="293" t="s">
        <v>55</v>
      </c>
      <c r="D7433" s="18"/>
      <c r="E7433" s="14"/>
      <c r="F7433" s="14"/>
      <c r="G7433" s="14"/>
      <c r="H7433" s="14"/>
      <c r="I7433" s="14"/>
      <c r="J7433" s="14"/>
      <c r="K7433" s="14">
        <v>1</v>
      </c>
      <c r="L7433" s="14"/>
      <c r="M7433" s="14"/>
      <c r="N7433" s="14"/>
      <c r="O7433" s="14"/>
      <c r="P7433" s="14"/>
      <c r="Q7433" s="14"/>
      <c r="R7433" s="4"/>
      <c r="S7433" s="4"/>
      <c r="T7433" s="4"/>
      <c r="U7433" s="4"/>
      <c r="V7433" s="4"/>
      <c r="W7433" s="4"/>
      <c r="X7433" s="4"/>
      <c r="Y7433" s="4"/>
      <c r="Z7433" s="4"/>
      <c r="AA7433" s="4"/>
      <c r="AB7433" s="8"/>
      <c r="AC7433" s="8"/>
      <c r="AD7433" s="8"/>
      <c r="AE7433" s="8"/>
      <c r="AF7433" s="8"/>
      <c r="AG7433" s="8"/>
      <c r="AH7433" s="8"/>
      <c r="AI7433" s="8"/>
      <c r="AJ7433" s="8"/>
      <c r="AK7433" s="8"/>
      <c r="AL7433" s="8"/>
      <c r="AM7433" s="8"/>
      <c r="AN7433" s="8"/>
      <c r="AO7433" s="8"/>
      <c r="AP7433" s="15"/>
      <c r="AQ7433" s="15"/>
      <c r="AR7433" s="15"/>
      <c r="AS7433" s="15"/>
      <c r="AT7433" s="15"/>
      <c r="AU7433" s="15"/>
      <c r="AV7433" s="15"/>
      <c r="AW7433" s="15"/>
      <c r="AX7433" s="15"/>
      <c r="AY7433" s="15"/>
      <c r="AZ7433" s="10"/>
      <c r="BA7433" s="10"/>
    </row>
    <row r="7434" spans="1:53" ht="15" customHeight="1" x14ac:dyDescent="0.2">
      <c r="A7434" s="352"/>
      <c r="B7434" s="356"/>
      <c r="C7434" s="359"/>
      <c r="D7434" s="355"/>
      <c r="E7434" s="352"/>
      <c r="F7434" s="352"/>
      <c r="G7434" s="352"/>
      <c r="H7434" s="352"/>
      <c r="I7434" s="352"/>
      <c r="J7434" s="352"/>
      <c r="K7434" s="352"/>
      <c r="L7434" s="352"/>
      <c r="M7434" s="352"/>
      <c r="N7434" s="352"/>
      <c r="O7434" s="352"/>
      <c r="P7434" s="352"/>
      <c r="Q7434" s="352"/>
      <c r="R7434" s="352"/>
      <c r="S7434" s="352"/>
      <c r="T7434" s="352"/>
      <c r="U7434" s="352"/>
      <c r="V7434" s="352"/>
      <c r="W7434" s="352"/>
      <c r="X7434" s="352"/>
      <c r="Y7434" s="352"/>
      <c r="Z7434" s="352"/>
      <c r="AA7434" s="352"/>
      <c r="AB7434" s="352"/>
      <c r="AC7434" s="360"/>
      <c r="AD7434" s="352"/>
      <c r="AE7434" s="352"/>
      <c r="AF7434" s="352"/>
      <c r="AG7434" s="352"/>
      <c r="AH7434" s="352"/>
      <c r="AI7434" s="352"/>
      <c r="AJ7434" s="352"/>
      <c r="AK7434" s="352"/>
      <c r="AL7434" s="352"/>
      <c r="AM7434" s="352"/>
      <c r="AN7434" s="352"/>
      <c r="AO7434" s="352"/>
      <c r="AP7434" s="352"/>
      <c r="AQ7434" s="352"/>
      <c r="AR7434" s="352"/>
      <c r="AS7434" s="352"/>
      <c r="AT7434" s="352"/>
      <c r="AU7434" s="352"/>
      <c r="AV7434" s="352"/>
      <c r="AW7434" s="352"/>
      <c r="AX7434" s="352"/>
      <c r="AY7434" s="352"/>
      <c r="AZ7434" s="356"/>
      <c r="BA7434" s="356"/>
    </row>
    <row r="7435" spans="1:53" ht="15" customHeight="1" x14ac:dyDescent="0.2">
      <c r="A7435" s="22"/>
      <c r="B7435" s="382">
        <v>7</v>
      </c>
      <c r="C7435" s="293" t="s">
        <v>62</v>
      </c>
      <c r="D7435" s="18"/>
      <c r="E7435" s="14"/>
      <c r="F7435" s="14"/>
      <c r="G7435" s="14"/>
      <c r="H7435" s="14"/>
      <c r="I7435" s="14"/>
      <c r="J7435" s="14"/>
      <c r="K7435" s="14"/>
      <c r="L7435" s="14"/>
      <c r="M7435" s="14"/>
      <c r="N7435" s="14"/>
      <c r="O7435" s="14"/>
      <c r="P7435" s="14"/>
      <c r="Q7435" s="14"/>
      <c r="R7435" s="4"/>
      <c r="S7435" s="4"/>
      <c r="T7435" s="4"/>
      <c r="U7435" s="4"/>
      <c r="V7435" s="4"/>
      <c r="W7435" s="4"/>
      <c r="X7435" s="4"/>
      <c r="Y7435" s="4"/>
      <c r="Z7435" s="4"/>
      <c r="AA7435" s="4"/>
      <c r="AB7435" s="8">
        <v>5</v>
      </c>
      <c r="AC7435" s="8"/>
      <c r="AD7435" s="8"/>
      <c r="AE7435" s="8"/>
      <c r="AF7435" s="8"/>
      <c r="AG7435" s="8">
        <v>1</v>
      </c>
      <c r="AH7435" s="8">
        <v>1</v>
      </c>
      <c r="AI7435" s="8"/>
      <c r="AJ7435" s="8"/>
      <c r="AK7435" s="8"/>
      <c r="AL7435" s="8"/>
      <c r="AM7435" s="8"/>
      <c r="AN7435" s="8"/>
      <c r="AO7435" s="8"/>
      <c r="AP7435" s="15"/>
      <c r="AQ7435" s="15"/>
      <c r="AR7435" s="15"/>
      <c r="AS7435" s="15"/>
      <c r="AT7435" s="15"/>
      <c r="AU7435" s="15"/>
      <c r="AV7435" s="15"/>
      <c r="AW7435" s="15"/>
      <c r="AX7435" s="15"/>
      <c r="AY7435" s="15"/>
      <c r="AZ7435" s="10"/>
      <c r="BA7435" s="10"/>
    </row>
    <row r="7436" spans="1:53" ht="15" customHeight="1" x14ac:dyDescent="0.2">
      <c r="A7436" s="1"/>
      <c r="B7436" s="30">
        <v>8</v>
      </c>
      <c r="C7436" s="293" t="s">
        <v>63</v>
      </c>
      <c r="D7436" s="18"/>
      <c r="E7436" s="14"/>
      <c r="F7436" s="14"/>
      <c r="G7436" s="14"/>
      <c r="H7436" s="14"/>
      <c r="I7436" s="14"/>
      <c r="J7436" s="14"/>
      <c r="K7436" s="14">
        <v>1</v>
      </c>
      <c r="L7436" s="14"/>
      <c r="M7436" s="14"/>
      <c r="N7436" s="14"/>
      <c r="O7436" s="14"/>
      <c r="P7436" s="14"/>
      <c r="Q7436" s="14"/>
      <c r="R7436" s="4"/>
      <c r="S7436" s="4"/>
      <c r="T7436" s="4"/>
      <c r="U7436" s="4"/>
      <c r="V7436" s="4"/>
      <c r="W7436" s="4"/>
      <c r="X7436" s="4"/>
      <c r="Y7436" s="4"/>
      <c r="Z7436" s="4"/>
      <c r="AA7436" s="4"/>
      <c r="AB7436" s="8">
        <v>5</v>
      </c>
      <c r="AC7436" s="8"/>
      <c r="AD7436" s="8"/>
      <c r="AE7436" s="8"/>
      <c r="AF7436" s="8"/>
      <c r="AG7436" s="8"/>
      <c r="AH7436" s="8"/>
      <c r="AI7436" s="8"/>
      <c r="AJ7436" s="8"/>
      <c r="AK7436" s="8"/>
      <c r="AL7436" s="8"/>
      <c r="AM7436" s="8"/>
      <c r="AN7436" s="8"/>
      <c r="AO7436" s="8"/>
      <c r="AP7436" s="15"/>
      <c r="AQ7436" s="15"/>
      <c r="AR7436" s="15"/>
      <c r="AS7436" s="15"/>
      <c r="AT7436" s="15"/>
      <c r="AU7436" s="15"/>
      <c r="AV7436" s="15"/>
      <c r="AW7436" s="15"/>
      <c r="AX7436" s="15"/>
      <c r="AY7436" s="15"/>
      <c r="AZ7436" s="10"/>
      <c r="BA7436" s="10"/>
    </row>
    <row r="7437" spans="1:53" ht="15" customHeight="1" x14ac:dyDescent="0.2">
      <c r="A7437" s="1"/>
      <c r="B7437" s="383">
        <v>9</v>
      </c>
      <c r="C7437" s="293" t="s">
        <v>64</v>
      </c>
      <c r="D7437" s="18"/>
      <c r="E7437" s="14"/>
      <c r="F7437" s="14"/>
      <c r="G7437" s="14"/>
      <c r="H7437" s="14"/>
      <c r="I7437" s="14"/>
      <c r="J7437" s="14"/>
      <c r="K7437" s="14"/>
      <c r="L7437" s="14"/>
      <c r="M7437" s="14"/>
      <c r="N7437" s="14"/>
      <c r="O7437" s="14"/>
      <c r="P7437" s="14"/>
      <c r="Q7437" s="14"/>
      <c r="R7437" s="4"/>
      <c r="S7437" s="4"/>
      <c r="T7437" s="4"/>
      <c r="U7437" s="4"/>
      <c r="V7437" s="4"/>
      <c r="W7437" s="4"/>
      <c r="X7437" s="4"/>
      <c r="Y7437" s="4"/>
      <c r="Z7437" s="4"/>
      <c r="AA7437" s="4"/>
      <c r="AB7437" s="8">
        <v>4</v>
      </c>
      <c r="AC7437" s="8"/>
      <c r="AD7437" s="8"/>
      <c r="AE7437" s="8"/>
      <c r="AF7437" s="8"/>
      <c r="AG7437" s="8"/>
      <c r="AH7437" s="8"/>
      <c r="AI7437" s="8"/>
      <c r="AJ7437" s="8"/>
      <c r="AK7437" s="8"/>
      <c r="AL7437" s="8"/>
      <c r="AM7437" s="8"/>
      <c r="AN7437" s="8"/>
      <c r="AO7437" s="8"/>
      <c r="AP7437" s="15"/>
      <c r="AQ7437" s="15"/>
      <c r="AR7437" s="15"/>
      <c r="AS7437" s="15"/>
      <c r="AT7437" s="9"/>
      <c r="AU7437" s="15"/>
      <c r="AV7437" s="15"/>
      <c r="AW7437" s="15"/>
      <c r="AX7437" s="15"/>
      <c r="AY7437" s="15"/>
      <c r="AZ7437" s="10"/>
      <c r="BA7437" s="10"/>
    </row>
    <row r="7438" spans="1:53" ht="15" customHeight="1" x14ac:dyDescent="0.2">
      <c r="A7438" s="394"/>
      <c r="B7438" s="383">
        <v>10</v>
      </c>
      <c r="C7438" s="293" t="s">
        <v>65</v>
      </c>
      <c r="D7438" s="18">
        <v>2</v>
      </c>
      <c r="E7438" s="14"/>
      <c r="F7438" s="14">
        <v>1</v>
      </c>
      <c r="G7438" s="14">
        <v>1</v>
      </c>
      <c r="H7438" s="14"/>
      <c r="I7438" s="14"/>
      <c r="J7438" s="14"/>
      <c r="K7438" s="14"/>
      <c r="L7438" s="14"/>
      <c r="M7438" s="14"/>
      <c r="N7438" s="14"/>
      <c r="O7438" s="14"/>
      <c r="P7438" s="14"/>
      <c r="Q7438" s="14"/>
      <c r="R7438" s="4"/>
      <c r="S7438" s="4"/>
      <c r="T7438" s="4"/>
      <c r="U7438" s="4"/>
      <c r="V7438" s="4"/>
      <c r="W7438" s="4"/>
      <c r="X7438" s="4"/>
      <c r="Y7438" s="4"/>
      <c r="Z7438" s="4"/>
      <c r="AA7438" s="4"/>
      <c r="AB7438" s="8"/>
      <c r="AC7438" s="8"/>
      <c r="AD7438" s="8"/>
      <c r="AE7438" s="8"/>
      <c r="AF7438" s="8"/>
      <c r="AG7438" s="8"/>
      <c r="AH7438" s="8"/>
      <c r="AI7438" s="8"/>
      <c r="AJ7438" s="8">
        <v>1</v>
      </c>
      <c r="AK7438" s="8"/>
      <c r="AL7438" s="8"/>
      <c r="AM7438" s="8"/>
      <c r="AN7438" s="8"/>
      <c r="AO7438" s="8"/>
      <c r="AP7438" s="15"/>
      <c r="AQ7438" s="15"/>
      <c r="AR7438" s="15"/>
      <c r="AS7438" s="15"/>
      <c r="AT7438" s="15"/>
      <c r="AU7438" s="15"/>
      <c r="AV7438" s="15"/>
      <c r="AW7438" s="15"/>
      <c r="AX7438" s="15"/>
      <c r="AY7438" s="15"/>
      <c r="AZ7438" s="10"/>
      <c r="BA7438" s="10"/>
    </row>
    <row r="7439" spans="1:53" ht="15" customHeight="1" x14ac:dyDescent="0.2">
      <c r="A7439" s="1"/>
      <c r="B7439" s="383">
        <v>11</v>
      </c>
      <c r="C7439" s="293" t="s">
        <v>573</v>
      </c>
      <c r="D7439" s="18">
        <v>10</v>
      </c>
      <c r="E7439" s="14">
        <v>10</v>
      </c>
      <c r="F7439" s="14"/>
      <c r="G7439" s="14"/>
      <c r="H7439" s="14"/>
      <c r="I7439" s="14"/>
      <c r="J7439" s="14"/>
      <c r="K7439" s="14"/>
      <c r="L7439" s="14"/>
      <c r="M7439" s="14"/>
      <c r="N7439" s="14"/>
      <c r="O7439" s="14"/>
      <c r="P7439" s="14"/>
      <c r="Q7439" s="14"/>
      <c r="R7439" s="4"/>
      <c r="S7439" s="4"/>
      <c r="T7439" s="4"/>
      <c r="U7439" s="4"/>
      <c r="V7439" s="4"/>
      <c r="W7439" s="4"/>
      <c r="X7439" s="4"/>
      <c r="Y7439" s="4"/>
      <c r="Z7439" s="4"/>
      <c r="AA7439" s="4"/>
      <c r="AB7439" s="8"/>
      <c r="AC7439" s="8"/>
      <c r="AD7439" s="8"/>
      <c r="AE7439" s="8"/>
      <c r="AF7439" s="8"/>
      <c r="AG7439" s="8"/>
      <c r="AH7439" s="8"/>
      <c r="AI7439" s="8"/>
      <c r="AJ7439" s="8"/>
      <c r="AK7439" s="8"/>
      <c r="AL7439" s="8"/>
      <c r="AM7439" s="8"/>
      <c r="AN7439" s="8"/>
      <c r="AO7439" s="8"/>
      <c r="AP7439" s="15"/>
      <c r="AQ7439" s="15"/>
      <c r="AR7439" s="15"/>
      <c r="AS7439" s="15"/>
      <c r="AT7439" s="15"/>
      <c r="AU7439" s="15"/>
      <c r="AV7439" s="15"/>
      <c r="AW7439" s="15"/>
      <c r="AX7439" s="15"/>
      <c r="AY7439" s="15"/>
      <c r="AZ7439" s="10"/>
      <c r="BA7439" s="10"/>
    </row>
    <row r="7440" spans="1:53" ht="15" customHeight="1" x14ac:dyDescent="0.2">
      <c r="A7440" s="1"/>
      <c r="B7440" s="383">
        <v>12</v>
      </c>
      <c r="C7440" s="293" t="s">
        <v>68</v>
      </c>
      <c r="D7440" s="18"/>
      <c r="E7440" s="14"/>
      <c r="F7440" s="14"/>
      <c r="G7440" s="14"/>
      <c r="H7440" s="14"/>
      <c r="I7440" s="14"/>
      <c r="J7440" s="14"/>
      <c r="K7440" s="14"/>
      <c r="L7440" s="14"/>
      <c r="M7440" s="14"/>
      <c r="N7440" s="14"/>
      <c r="O7440" s="14"/>
      <c r="P7440" s="14"/>
      <c r="Q7440" s="14"/>
      <c r="R7440" s="4"/>
      <c r="S7440" s="4"/>
      <c r="T7440" s="4"/>
      <c r="U7440" s="4"/>
      <c r="V7440" s="4"/>
      <c r="W7440" s="4"/>
      <c r="X7440" s="4"/>
      <c r="Y7440" s="4"/>
      <c r="Z7440" s="4"/>
      <c r="AA7440" s="4"/>
      <c r="AB7440" s="8"/>
      <c r="AC7440" s="8"/>
      <c r="AD7440" s="8"/>
      <c r="AE7440" s="8"/>
      <c r="AF7440" s="8"/>
      <c r="AG7440" s="8"/>
      <c r="AH7440" s="8"/>
      <c r="AI7440" s="8"/>
      <c r="AJ7440" s="8">
        <v>1</v>
      </c>
      <c r="AK7440" s="8"/>
      <c r="AL7440" s="8"/>
      <c r="AM7440" s="8"/>
      <c r="AN7440" s="8"/>
      <c r="AO7440" s="8"/>
      <c r="AP7440" s="15"/>
      <c r="AQ7440" s="15"/>
      <c r="AR7440" s="15"/>
      <c r="AS7440" s="15"/>
      <c r="AT7440" s="15"/>
      <c r="AU7440" s="9"/>
      <c r="AV7440" s="15"/>
      <c r="AW7440" s="15"/>
      <c r="AX7440" s="15"/>
      <c r="AY7440" s="15"/>
      <c r="AZ7440" s="10"/>
      <c r="BA7440" s="10"/>
    </row>
    <row r="7441" spans="1:53" ht="15" customHeight="1" x14ac:dyDescent="0.2">
      <c r="A7441" s="1"/>
      <c r="B7441" s="383">
        <v>13</v>
      </c>
      <c r="C7441" s="293" t="s">
        <v>69</v>
      </c>
      <c r="D7441" s="18"/>
      <c r="E7441" s="14"/>
      <c r="F7441" s="14"/>
      <c r="G7441" s="14"/>
      <c r="H7441" s="14"/>
      <c r="I7441" s="14"/>
      <c r="J7441" s="14"/>
      <c r="K7441" s="14"/>
      <c r="L7441" s="14"/>
      <c r="M7441" s="14"/>
      <c r="N7441" s="14"/>
      <c r="O7441" s="14"/>
      <c r="P7441" s="14"/>
      <c r="Q7441" s="14"/>
      <c r="R7441" s="4"/>
      <c r="S7441" s="4"/>
      <c r="T7441" s="4"/>
      <c r="U7441" s="4">
        <v>1</v>
      </c>
      <c r="V7441" s="4"/>
      <c r="W7441" s="4"/>
      <c r="X7441" s="4"/>
      <c r="Y7441" s="4"/>
      <c r="Z7441" s="4"/>
      <c r="AA7441" s="4"/>
      <c r="AB7441" s="8"/>
      <c r="AC7441" s="8"/>
      <c r="AD7441" s="8"/>
      <c r="AE7441" s="8"/>
      <c r="AF7441" s="8"/>
      <c r="AG7441" s="8"/>
      <c r="AH7441" s="8"/>
      <c r="AI7441" s="8"/>
      <c r="AJ7441" s="8">
        <v>1</v>
      </c>
      <c r="AK7441" s="8"/>
      <c r="AL7441" s="8"/>
      <c r="AM7441" s="8"/>
      <c r="AN7441" s="8"/>
      <c r="AO7441" s="8"/>
      <c r="AP7441" s="15"/>
      <c r="AQ7441" s="15"/>
      <c r="AR7441" s="15"/>
      <c r="AS7441" s="15"/>
      <c r="AT7441" s="15"/>
      <c r="AU7441" s="15"/>
      <c r="AV7441" s="15"/>
      <c r="AW7441" s="15"/>
      <c r="AX7441" s="15"/>
      <c r="AY7441" s="15"/>
      <c r="AZ7441" s="10"/>
      <c r="BA7441" s="10"/>
    </row>
    <row r="7442" spans="1:53" ht="15" customHeight="1" x14ac:dyDescent="0.2">
      <c r="A7442" s="1"/>
      <c r="B7442" s="383">
        <v>14</v>
      </c>
      <c r="C7442" s="293" t="s">
        <v>70</v>
      </c>
      <c r="D7442" s="18"/>
      <c r="E7442" s="14">
        <v>3</v>
      </c>
      <c r="F7442" s="14"/>
      <c r="G7442" s="14"/>
      <c r="H7442" s="14"/>
      <c r="I7442" s="14"/>
      <c r="J7442" s="14"/>
      <c r="K7442" s="14"/>
      <c r="L7442" s="14"/>
      <c r="M7442" s="14"/>
      <c r="N7442" s="14"/>
      <c r="O7442" s="14"/>
      <c r="P7442" s="14"/>
      <c r="Q7442" s="14"/>
      <c r="R7442" s="4"/>
      <c r="S7442" s="4"/>
      <c r="T7442" s="4"/>
      <c r="U7442" s="4">
        <v>1</v>
      </c>
      <c r="V7442" s="4"/>
      <c r="W7442" s="4"/>
      <c r="X7442" s="4"/>
      <c r="Y7442" s="4"/>
      <c r="Z7442" s="4"/>
      <c r="AA7442" s="4"/>
      <c r="AB7442" s="8"/>
      <c r="AC7442" s="8"/>
      <c r="AD7442" s="8"/>
      <c r="AE7442" s="8"/>
      <c r="AF7442" s="8"/>
      <c r="AG7442" s="8"/>
      <c r="AH7442" s="8"/>
      <c r="AI7442" s="8"/>
      <c r="AJ7442" s="8">
        <v>1</v>
      </c>
      <c r="AK7442" s="8"/>
      <c r="AL7442" s="8"/>
      <c r="AM7442" s="8"/>
      <c r="AN7442" s="8"/>
      <c r="AO7442" s="8"/>
      <c r="AP7442" s="15"/>
      <c r="AQ7442" s="15"/>
      <c r="AR7442" s="15"/>
      <c r="AS7442" s="15"/>
      <c r="AT7442" s="15"/>
      <c r="AU7442" s="15"/>
      <c r="AV7442" s="15"/>
      <c r="AW7442" s="15"/>
      <c r="AX7442" s="15"/>
      <c r="AY7442" s="15"/>
      <c r="AZ7442" s="10"/>
      <c r="BA7442" s="10"/>
    </row>
    <row r="7443" spans="1:53" ht="15" customHeight="1" x14ac:dyDescent="0.2">
      <c r="A7443" s="354"/>
      <c r="B7443" s="357">
        <v>18</v>
      </c>
      <c r="C7443" s="359"/>
      <c r="D7443" s="355"/>
      <c r="E7443" s="352"/>
      <c r="F7443" s="352"/>
      <c r="G7443" s="352"/>
      <c r="H7443" s="352"/>
      <c r="I7443" s="352"/>
      <c r="J7443" s="352"/>
      <c r="K7443" s="361"/>
      <c r="L7443" s="352"/>
      <c r="M7443" s="352"/>
      <c r="N7443" s="352"/>
      <c r="O7443" s="352"/>
      <c r="P7443" s="352"/>
      <c r="Q7443" s="352"/>
      <c r="R7443" s="352"/>
      <c r="S7443" s="352"/>
      <c r="T7443" s="352"/>
      <c r="U7443" s="352"/>
      <c r="V7443" s="352"/>
      <c r="W7443" s="352"/>
      <c r="X7443" s="352"/>
      <c r="Y7443" s="352"/>
      <c r="Z7443" s="352"/>
      <c r="AA7443" s="352"/>
      <c r="AB7443" s="352"/>
      <c r="AC7443" s="352"/>
      <c r="AD7443" s="352"/>
      <c r="AE7443" s="352"/>
      <c r="AF7443" s="352"/>
      <c r="AG7443" s="352"/>
      <c r="AH7443" s="352"/>
      <c r="AI7443" s="352"/>
      <c r="AJ7443" s="352"/>
      <c r="AK7443" s="352"/>
      <c r="AL7443" s="352"/>
      <c r="AM7443" s="352"/>
      <c r="AN7443" s="352"/>
      <c r="AO7443" s="352"/>
      <c r="AP7443" s="352"/>
      <c r="AQ7443" s="352"/>
      <c r="AR7443" s="352"/>
      <c r="AS7443" s="352"/>
      <c r="AT7443" s="352"/>
      <c r="AU7443" s="352"/>
      <c r="AV7443" s="352"/>
      <c r="AW7443" s="352"/>
      <c r="AX7443" s="352"/>
      <c r="AY7443" s="352"/>
      <c r="AZ7443" s="356"/>
      <c r="BA7443" s="356"/>
    </row>
    <row r="7444" spans="1:53" ht="15" customHeight="1" x14ac:dyDescent="0.2">
      <c r="A7444" s="329"/>
      <c r="B7444" s="384">
        <v>15</v>
      </c>
      <c r="C7444" s="293" t="s">
        <v>72</v>
      </c>
      <c r="D7444" s="18">
        <v>6</v>
      </c>
      <c r="E7444" s="14"/>
      <c r="F7444" s="14"/>
      <c r="G7444" s="14"/>
      <c r="H7444" s="14"/>
      <c r="I7444" s="14"/>
      <c r="J7444" s="14"/>
      <c r="K7444" s="14"/>
      <c r="L7444" s="14">
        <v>2</v>
      </c>
      <c r="M7444" s="14"/>
      <c r="N7444" s="14"/>
      <c r="O7444" s="14"/>
      <c r="P7444" s="14"/>
      <c r="Q7444" s="14"/>
      <c r="R7444" s="4"/>
      <c r="S7444" s="4"/>
      <c r="T7444" s="4"/>
      <c r="U7444" s="4"/>
      <c r="V7444" s="4"/>
      <c r="W7444" s="4"/>
      <c r="X7444" s="4"/>
      <c r="Y7444" s="4"/>
      <c r="Z7444" s="4"/>
      <c r="AA7444" s="4"/>
      <c r="AB7444" s="8"/>
      <c r="AC7444" s="8"/>
      <c r="AD7444" s="8"/>
      <c r="AE7444" s="8"/>
      <c r="AF7444" s="8"/>
      <c r="AG7444" s="8">
        <v>1</v>
      </c>
      <c r="AH7444" s="8"/>
      <c r="AI7444" s="34"/>
      <c r="AJ7444" s="8"/>
      <c r="AK7444" s="8"/>
      <c r="AL7444" s="8"/>
      <c r="AM7444" s="8"/>
      <c r="AN7444" s="8"/>
      <c r="AO7444" s="8"/>
      <c r="AP7444" s="15"/>
      <c r="AQ7444" s="15"/>
      <c r="AR7444" s="15"/>
      <c r="AS7444" s="15"/>
      <c r="AT7444" s="15"/>
      <c r="AU7444" s="15"/>
      <c r="AV7444" s="15"/>
      <c r="AW7444" s="15"/>
      <c r="AX7444" s="15"/>
      <c r="AY7444" s="15"/>
      <c r="AZ7444" s="10"/>
      <c r="BA7444" s="10"/>
    </row>
    <row r="7445" spans="1:53" ht="15" customHeight="1" x14ac:dyDescent="0.2">
      <c r="A7445" s="1"/>
      <c r="B7445" s="384">
        <v>16</v>
      </c>
      <c r="C7445" s="293" t="s">
        <v>73</v>
      </c>
      <c r="D7445" s="35"/>
      <c r="E7445" s="14">
        <v>4</v>
      </c>
      <c r="F7445" s="14"/>
      <c r="G7445" s="14"/>
      <c r="H7445" s="14"/>
      <c r="I7445" s="14"/>
      <c r="J7445" s="14"/>
      <c r="K7445" s="14">
        <v>1</v>
      </c>
      <c r="L7445" s="14"/>
      <c r="M7445" s="14"/>
      <c r="N7445" s="14"/>
      <c r="O7445" s="14"/>
      <c r="P7445" s="14"/>
      <c r="Q7445" s="14"/>
      <c r="R7445" s="4"/>
      <c r="S7445" s="4"/>
      <c r="T7445" s="4"/>
      <c r="U7445" s="4"/>
      <c r="V7445" s="4"/>
      <c r="W7445" s="4"/>
      <c r="X7445" s="4"/>
      <c r="Y7445" s="4"/>
      <c r="Z7445" s="4"/>
      <c r="AA7445" s="4"/>
      <c r="AB7445" s="8">
        <v>4</v>
      </c>
      <c r="AC7445" s="8"/>
      <c r="AD7445" s="8"/>
      <c r="AE7445" s="8"/>
      <c r="AF7445" s="8"/>
      <c r="AG7445" s="8"/>
      <c r="AH7445" s="8">
        <v>1</v>
      </c>
      <c r="AI7445" s="8"/>
      <c r="AJ7445" s="8"/>
      <c r="AK7445" s="8"/>
      <c r="AL7445" s="8"/>
      <c r="AM7445" s="8"/>
      <c r="AN7445" s="8"/>
      <c r="AO7445" s="8"/>
      <c r="AP7445" s="15"/>
      <c r="AQ7445" s="15"/>
      <c r="AR7445" s="15"/>
      <c r="AS7445" s="15"/>
      <c r="AT7445" s="15"/>
      <c r="AU7445" s="15"/>
      <c r="AV7445" s="15"/>
      <c r="AW7445" s="15"/>
      <c r="AX7445" s="15"/>
      <c r="AY7445" s="15"/>
      <c r="AZ7445" s="10"/>
      <c r="BA7445" s="10"/>
    </row>
    <row r="7446" spans="1:53" ht="15" customHeight="1" x14ac:dyDescent="0.2">
      <c r="A7446" s="1"/>
      <c r="B7446" s="384">
        <v>17</v>
      </c>
      <c r="C7446" s="303" t="s">
        <v>75</v>
      </c>
      <c r="D7446" s="18"/>
      <c r="E7446" s="14"/>
      <c r="F7446" s="14"/>
      <c r="G7446" s="14"/>
      <c r="H7446" s="14"/>
      <c r="I7446" s="14"/>
      <c r="J7446" s="14"/>
      <c r="K7446" s="14"/>
      <c r="L7446" s="14"/>
      <c r="M7446" s="14"/>
      <c r="N7446" s="14"/>
      <c r="O7446" s="14"/>
      <c r="P7446" s="14"/>
      <c r="Q7446" s="14"/>
      <c r="R7446" s="4"/>
      <c r="S7446" s="4"/>
      <c r="T7446" s="4"/>
      <c r="U7446" s="4"/>
      <c r="V7446" s="4"/>
      <c r="W7446" s="4"/>
      <c r="X7446" s="4"/>
      <c r="Y7446" s="4"/>
      <c r="Z7446" s="4"/>
      <c r="AA7446" s="4"/>
      <c r="AB7446" s="8"/>
      <c r="AC7446" s="8"/>
      <c r="AD7446" s="8"/>
      <c r="AE7446" s="8"/>
      <c r="AF7446" s="8"/>
      <c r="AG7446" s="8"/>
      <c r="AH7446" s="8"/>
      <c r="AI7446" s="8"/>
      <c r="AJ7446" s="8"/>
      <c r="AK7446" s="8"/>
      <c r="AL7446" s="8"/>
      <c r="AM7446" s="8"/>
      <c r="AN7446" s="8"/>
      <c r="AO7446" s="8"/>
      <c r="AP7446" s="15"/>
      <c r="AQ7446" s="15"/>
      <c r="AR7446" s="15"/>
      <c r="AS7446" s="15"/>
      <c r="AT7446" s="15"/>
      <c r="AU7446" s="15"/>
      <c r="AV7446" s="15"/>
      <c r="AW7446" s="15"/>
      <c r="AX7446" s="15"/>
      <c r="AY7446" s="15"/>
      <c r="AZ7446" s="10"/>
      <c r="BA7446" s="10"/>
    </row>
    <row r="7447" spans="1:53" ht="15" customHeight="1" x14ac:dyDescent="0.2">
      <c r="A7447" s="352"/>
      <c r="B7447" s="357">
        <v>22</v>
      </c>
      <c r="C7447" s="375"/>
      <c r="D7447" s="355"/>
      <c r="E7447" s="352"/>
      <c r="F7447" s="352"/>
      <c r="G7447" s="352"/>
      <c r="H7447" s="352"/>
      <c r="I7447" s="352"/>
      <c r="J7447" s="352"/>
      <c r="K7447" s="352"/>
      <c r="L7447" s="352"/>
      <c r="M7447" s="352"/>
      <c r="N7447" s="352"/>
      <c r="O7447" s="352"/>
      <c r="P7447" s="352"/>
      <c r="Q7447" s="352"/>
      <c r="R7447" s="352"/>
      <c r="S7447" s="352"/>
      <c r="T7447" s="352"/>
      <c r="U7447" s="352"/>
      <c r="V7447" s="352"/>
      <c r="W7447" s="352"/>
      <c r="X7447" s="352"/>
      <c r="Y7447" s="352"/>
      <c r="Z7447" s="352"/>
      <c r="AA7447" s="352"/>
      <c r="AB7447" s="352"/>
      <c r="AC7447" s="352"/>
      <c r="AD7447" s="352"/>
      <c r="AE7447" s="352"/>
      <c r="AF7447" s="352"/>
      <c r="AG7447" s="352"/>
      <c r="AH7447" s="352"/>
      <c r="AI7447" s="352"/>
      <c r="AJ7447" s="352"/>
      <c r="AK7447" s="352"/>
      <c r="AL7447" s="352"/>
      <c r="AM7447" s="352"/>
      <c r="AN7447" s="352"/>
      <c r="AO7447" s="352"/>
      <c r="AP7447" s="352"/>
      <c r="AQ7447" s="352"/>
      <c r="AR7447" s="352"/>
      <c r="AS7447" s="352"/>
      <c r="AT7447" s="352"/>
      <c r="AU7447" s="352"/>
      <c r="AV7447" s="352"/>
      <c r="AW7447" s="352"/>
      <c r="AX7447" s="352"/>
      <c r="AY7447" s="352"/>
      <c r="AZ7447" s="356"/>
      <c r="BA7447" s="356"/>
    </row>
    <row r="7448" spans="1:53" ht="15" customHeight="1" x14ac:dyDescent="0.2">
      <c r="A7448" s="352"/>
      <c r="B7448" s="357">
        <v>23</v>
      </c>
      <c r="C7448" s="359"/>
      <c r="D7448" s="355"/>
      <c r="E7448" s="352"/>
      <c r="F7448" s="352"/>
      <c r="G7448" s="352"/>
      <c r="H7448" s="352"/>
      <c r="I7448" s="352"/>
      <c r="J7448" s="352"/>
      <c r="K7448" s="352"/>
      <c r="L7448" s="352"/>
      <c r="M7448" s="360"/>
      <c r="N7448" s="352"/>
      <c r="O7448" s="352"/>
      <c r="P7448" s="352"/>
      <c r="Q7448" s="352"/>
      <c r="R7448" s="352"/>
      <c r="S7448" s="352"/>
      <c r="T7448" s="352"/>
      <c r="U7448" s="352"/>
      <c r="V7448" s="352"/>
      <c r="W7448" s="352"/>
      <c r="X7448" s="352"/>
      <c r="Y7448" s="352"/>
      <c r="Z7448" s="352"/>
      <c r="AA7448" s="352"/>
      <c r="AB7448" s="352"/>
      <c r="AC7448" s="352"/>
      <c r="AD7448" s="352"/>
      <c r="AE7448" s="352"/>
      <c r="AF7448" s="352"/>
      <c r="AG7448" s="352"/>
      <c r="AH7448" s="352"/>
      <c r="AI7448" s="352"/>
      <c r="AJ7448" s="352"/>
      <c r="AK7448" s="352"/>
      <c r="AL7448" s="352"/>
      <c r="AM7448" s="352"/>
      <c r="AN7448" s="352"/>
      <c r="AO7448" s="352"/>
      <c r="AP7448" s="352"/>
      <c r="AQ7448" s="352"/>
      <c r="AR7448" s="352"/>
      <c r="AS7448" s="352"/>
      <c r="AT7448" s="352"/>
      <c r="AU7448" s="352"/>
      <c r="AV7448" s="352"/>
      <c r="AW7448" s="352"/>
      <c r="AX7448" s="352"/>
      <c r="AY7448" s="352"/>
      <c r="AZ7448" s="356"/>
      <c r="BA7448" s="356"/>
    </row>
    <row r="7449" spans="1:53" ht="15" customHeight="1" x14ac:dyDescent="0.2">
      <c r="A7449" s="1"/>
      <c r="B7449" s="385">
        <v>18</v>
      </c>
      <c r="C7449" s="293" t="s">
        <v>77</v>
      </c>
      <c r="D7449" s="18">
        <v>5</v>
      </c>
      <c r="E7449" s="14"/>
      <c r="F7449" s="14"/>
      <c r="G7449" s="14"/>
      <c r="H7449" s="14"/>
      <c r="I7449" s="14"/>
      <c r="J7449" s="14"/>
      <c r="K7449" s="14"/>
      <c r="L7449" s="14"/>
      <c r="M7449" s="14"/>
      <c r="N7449" s="14"/>
      <c r="O7449" s="14"/>
      <c r="P7449" s="14"/>
      <c r="Q7449" s="14"/>
      <c r="R7449" s="4"/>
      <c r="S7449" s="4"/>
      <c r="T7449" s="4"/>
      <c r="U7449" s="4"/>
      <c r="V7449" s="4"/>
      <c r="W7449" s="4"/>
      <c r="X7449" s="4"/>
      <c r="Y7449" s="4"/>
      <c r="Z7449" s="4"/>
      <c r="AA7449" s="4"/>
      <c r="AB7449" s="8">
        <v>10</v>
      </c>
      <c r="AC7449" s="8"/>
      <c r="AD7449" s="8"/>
      <c r="AE7449" s="8"/>
      <c r="AF7449" s="8"/>
      <c r="AG7449" s="8"/>
      <c r="AH7449" s="8"/>
      <c r="AI7449" s="8"/>
      <c r="AJ7449" s="8"/>
      <c r="AK7449" s="8"/>
      <c r="AL7449" s="8"/>
      <c r="AM7449" s="8"/>
      <c r="AN7449" s="8"/>
      <c r="AO7449" s="8"/>
      <c r="AP7449" s="15"/>
      <c r="AQ7449" s="15"/>
      <c r="AR7449" s="15"/>
      <c r="AS7449" s="15"/>
      <c r="AT7449" s="15"/>
      <c r="AU7449" s="15"/>
      <c r="AV7449" s="15"/>
      <c r="AW7449" s="15"/>
      <c r="AX7449" s="15"/>
      <c r="AY7449" s="15"/>
      <c r="AZ7449" s="10"/>
      <c r="BA7449" s="10"/>
    </row>
    <row r="7450" spans="1:53" ht="15" customHeight="1" x14ac:dyDescent="0.2">
      <c r="A7450" s="1"/>
      <c r="B7450" s="385">
        <v>19</v>
      </c>
      <c r="C7450" s="303" t="s">
        <v>78</v>
      </c>
      <c r="D7450" s="18"/>
      <c r="E7450" s="14"/>
      <c r="F7450" s="14"/>
      <c r="G7450" s="14"/>
      <c r="H7450" s="14"/>
      <c r="I7450" s="14"/>
      <c r="J7450" s="14"/>
      <c r="K7450" s="14"/>
      <c r="L7450" s="14"/>
      <c r="M7450" s="14"/>
      <c r="N7450" s="14"/>
      <c r="O7450" s="14"/>
      <c r="P7450" s="14"/>
      <c r="Q7450" s="14"/>
      <c r="R7450" s="4"/>
      <c r="S7450" s="4"/>
      <c r="T7450" s="4"/>
      <c r="U7450" s="4"/>
      <c r="V7450" s="4"/>
      <c r="W7450" s="4"/>
      <c r="X7450" s="4"/>
      <c r="Y7450" s="4"/>
      <c r="Z7450" s="4"/>
      <c r="AA7450" s="4"/>
      <c r="AB7450" s="8"/>
      <c r="AC7450" s="8"/>
      <c r="AD7450" s="8"/>
      <c r="AE7450" s="8"/>
      <c r="AF7450" s="8"/>
      <c r="AG7450" s="8"/>
      <c r="AH7450" s="8"/>
      <c r="AI7450" s="8"/>
      <c r="AJ7450" s="8"/>
      <c r="AK7450" s="8"/>
      <c r="AL7450" s="8"/>
      <c r="AM7450" s="8"/>
      <c r="AN7450" s="8"/>
      <c r="AO7450" s="8"/>
      <c r="AP7450" s="15"/>
      <c r="AQ7450" s="15"/>
      <c r="AR7450" s="15"/>
      <c r="AS7450" s="15"/>
      <c r="AT7450" s="15"/>
      <c r="AU7450" s="15"/>
      <c r="AV7450" s="15"/>
      <c r="AW7450" s="15"/>
      <c r="AX7450" s="15"/>
      <c r="AY7450" s="15"/>
      <c r="AZ7450" s="10"/>
      <c r="BA7450" s="10"/>
    </row>
    <row r="7451" spans="1:53" ht="15" customHeight="1" x14ac:dyDescent="0.2">
      <c r="A7451" s="352"/>
      <c r="B7451" s="357">
        <v>26</v>
      </c>
      <c r="C7451" s="359"/>
      <c r="D7451" s="355"/>
      <c r="E7451" s="352"/>
      <c r="F7451" s="352"/>
      <c r="G7451" s="352"/>
      <c r="H7451" s="352"/>
      <c r="I7451" s="352"/>
      <c r="J7451" s="352"/>
      <c r="K7451" s="352"/>
      <c r="L7451" s="352"/>
      <c r="M7451" s="352"/>
      <c r="N7451" s="352"/>
      <c r="O7451" s="352"/>
      <c r="P7451" s="352"/>
      <c r="Q7451" s="352"/>
      <c r="R7451" s="352"/>
      <c r="S7451" s="352"/>
      <c r="T7451" s="352"/>
      <c r="U7451" s="352"/>
      <c r="V7451" s="352"/>
      <c r="W7451" s="352"/>
      <c r="X7451" s="352"/>
      <c r="Y7451" s="352"/>
      <c r="Z7451" s="352"/>
      <c r="AA7451" s="352"/>
      <c r="AB7451" s="352"/>
      <c r="AC7451" s="352"/>
      <c r="AD7451" s="352"/>
      <c r="AE7451" s="352"/>
      <c r="AF7451" s="352"/>
      <c r="AG7451" s="352"/>
      <c r="AH7451" s="352"/>
      <c r="AI7451" s="352"/>
      <c r="AJ7451" s="352"/>
      <c r="AK7451" s="352"/>
      <c r="AL7451" s="352"/>
      <c r="AM7451" s="352"/>
      <c r="AN7451" s="352"/>
      <c r="AO7451" s="352"/>
      <c r="AP7451" s="352"/>
      <c r="AQ7451" s="352"/>
      <c r="AR7451" s="352"/>
      <c r="AS7451" s="352"/>
      <c r="AT7451" s="352"/>
      <c r="AU7451" s="352"/>
      <c r="AV7451" s="352"/>
      <c r="AW7451" s="352"/>
      <c r="AX7451" s="352"/>
      <c r="AY7451" s="352"/>
      <c r="AZ7451" s="356"/>
      <c r="BA7451" s="356"/>
    </row>
    <row r="7452" spans="1:53" ht="15" customHeight="1" x14ac:dyDescent="0.2">
      <c r="A7452" s="352"/>
      <c r="B7452" s="357">
        <v>27</v>
      </c>
      <c r="C7452" s="359"/>
      <c r="D7452" s="355"/>
      <c r="E7452" s="352"/>
      <c r="F7452" s="352"/>
      <c r="G7452" s="352"/>
      <c r="H7452" s="352"/>
      <c r="I7452" s="352"/>
      <c r="J7452" s="352"/>
      <c r="K7452" s="352"/>
      <c r="L7452" s="352"/>
      <c r="M7452" s="352"/>
      <c r="N7452" s="352"/>
      <c r="O7452" s="352"/>
      <c r="P7452" s="352"/>
      <c r="Q7452" s="352"/>
      <c r="R7452" s="352"/>
      <c r="S7452" s="352"/>
      <c r="T7452" s="352"/>
      <c r="U7452" s="352"/>
      <c r="V7452" s="352"/>
      <c r="W7452" s="352"/>
      <c r="X7452" s="352"/>
      <c r="Y7452" s="352"/>
      <c r="Z7452" s="352"/>
      <c r="AA7452" s="352"/>
      <c r="AB7452" s="352"/>
      <c r="AC7452" s="352"/>
      <c r="AD7452" s="352"/>
      <c r="AE7452" s="352"/>
      <c r="AF7452" s="352"/>
      <c r="AG7452" s="352"/>
      <c r="AH7452" s="352"/>
      <c r="AI7452" s="352"/>
      <c r="AJ7452" s="352"/>
      <c r="AK7452" s="352"/>
      <c r="AL7452" s="352"/>
      <c r="AM7452" s="352"/>
      <c r="AN7452" s="352"/>
      <c r="AO7452" s="352"/>
      <c r="AP7452" s="352"/>
      <c r="AQ7452" s="352"/>
      <c r="AR7452" s="352"/>
      <c r="AS7452" s="352"/>
      <c r="AT7452" s="352"/>
      <c r="AU7452" s="352"/>
      <c r="AV7452" s="352"/>
      <c r="AW7452" s="352"/>
      <c r="AX7452" s="352"/>
      <c r="AY7452" s="352"/>
      <c r="AZ7452" s="356"/>
      <c r="BA7452" s="356"/>
    </row>
    <row r="7453" spans="1:53" ht="15" customHeight="1" x14ac:dyDescent="0.2">
      <c r="A7453" s="1"/>
      <c r="B7453" s="386">
        <v>20</v>
      </c>
      <c r="C7453" s="303" t="s">
        <v>80</v>
      </c>
      <c r="D7453" s="18"/>
      <c r="E7453" s="14"/>
      <c r="F7453" s="14"/>
      <c r="G7453" s="14"/>
      <c r="H7453" s="14"/>
      <c r="I7453" s="14"/>
      <c r="J7453" s="14"/>
      <c r="K7453" s="14"/>
      <c r="L7453" s="14"/>
      <c r="M7453" s="14"/>
      <c r="N7453" s="14"/>
      <c r="O7453" s="14"/>
      <c r="P7453" s="14"/>
      <c r="Q7453" s="14"/>
      <c r="R7453" s="4"/>
      <c r="S7453" s="4"/>
      <c r="T7453" s="4"/>
      <c r="U7453" s="4"/>
      <c r="V7453" s="4"/>
      <c r="W7453" s="4"/>
      <c r="X7453" s="4"/>
      <c r="Y7453" s="4"/>
      <c r="Z7453" s="4"/>
      <c r="AA7453" s="4"/>
      <c r="AB7453" s="8"/>
      <c r="AC7453" s="8"/>
      <c r="AD7453" s="8"/>
      <c r="AE7453" s="8"/>
      <c r="AF7453" s="8"/>
      <c r="AG7453" s="8"/>
      <c r="AH7453" s="8"/>
      <c r="AI7453" s="8"/>
      <c r="AJ7453" s="8"/>
      <c r="AK7453" s="8"/>
      <c r="AL7453" s="8"/>
      <c r="AM7453" s="8"/>
      <c r="AN7453" s="8"/>
      <c r="AO7453" s="8"/>
      <c r="AP7453" s="15"/>
      <c r="AQ7453" s="15"/>
      <c r="AR7453" s="15"/>
      <c r="AS7453" s="15"/>
      <c r="AT7453" s="15"/>
      <c r="AU7453" s="15"/>
      <c r="AV7453" s="15"/>
      <c r="AW7453" s="15"/>
      <c r="AX7453" s="15"/>
      <c r="AY7453" s="15"/>
      <c r="AZ7453" s="10"/>
      <c r="BA7453" s="10"/>
    </row>
    <row r="7454" spans="1:53" ht="15" customHeight="1" x14ac:dyDescent="0.2">
      <c r="A7454" s="368"/>
      <c r="B7454" s="373">
        <v>29</v>
      </c>
      <c r="C7454" s="369"/>
      <c r="D7454" s="370"/>
      <c r="E7454" s="368"/>
      <c r="F7454" s="368"/>
      <c r="G7454" s="368"/>
      <c r="H7454" s="368"/>
      <c r="I7454" s="368"/>
      <c r="J7454" s="368"/>
      <c r="K7454" s="368"/>
      <c r="L7454" s="368"/>
      <c r="M7454" s="368"/>
      <c r="N7454" s="368"/>
      <c r="O7454" s="368"/>
      <c r="P7454" s="368"/>
      <c r="Q7454" s="368"/>
      <c r="R7454" s="368"/>
      <c r="S7454" s="368"/>
      <c r="T7454" s="368"/>
      <c r="U7454" s="368"/>
      <c r="V7454" s="368"/>
      <c r="W7454" s="368"/>
      <c r="X7454" s="368"/>
      <c r="Y7454" s="368"/>
      <c r="Z7454" s="368"/>
      <c r="AA7454" s="368"/>
      <c r="AB7454" s="368"/>
      <c r="AC7454" s="368"/>
      <c r="AD7454" s="368"/>
      <c r="AE7454" s="368"/>
      <c r="AF7454" s="368"/>
      <c r="AG7454" s="368"/>
      <c r="AH7454" s="368"/>
      <c r="AI7454" s="368"/>
      <c r="AJ7454" s="368"/>
      <c r="AK7454" s="368"/>
      <c r="AL7454" s="368"/>
      <c r="AM7454" s="368"/>
      <c r="AN7454" s="368"/>
      <c r="AO7454" s="368"/>
      <c r="AP7454" s="368"/>
      <c r="AQ7454" s="368"/>
      <c r="AR7454" s="368"/>
      <c r="AS7454" s="368"/>
      <c r="AT7454" s="368"/>
      <c r="AU7454" s="368"/>
      <c r="AV7454" s="368"/>
      <c r="AW7454" s="368"/>
      <c r="AX7454" s="368"/>
      <c r="AY7454" s="368"/>
      <c r="AZ7454" s="371"/>
      <c r="BA7454" s="371"/>
    </row>
    <row r="7455" spans="1:53" ht="15" customHeight="1" x14ac:dyDescent="0.2">
      <c r="A7455" s="1"/>
      <c r="B7455" s="387">
        <v>21</v>
      </c>
      <c r="C7455" s="303" t="s">
        <v>85</v>
      </c>
      <c r="D7455" s="18"/>
      <c r="E7455" s="14"/>
      <c r="F7455" s="14"/>
      <c r="G7455" s="14"/>
      <c r="H7455" s="14"/>
      <c r="I7455" s="14"/>
      <c r="J7455" s="14"/>
      <c r="K7455" s="14"/>
      <c r="L7455" s="14"/>
      <c r="M7455" s="14"/>
      <c r="N7455" s="14"/>
      <c r="O7455" s="14"/>
      <c r="P7455" s="14"/>
      <c r="Q7455" s="14"/>
      <c r="R7455" s="4"/>
      <c r="S7455" s="4"/>
      <c r="T7455" s="4"/>
      <c r="U7455" s="4"/>
      <c r="V7455" s="4"/>
      <c r="W7455" s="4"/>
      <c r="X7455" s="4"/>
      <c r="Y7455" s="4"/>
      <c r="Z7455" s="4"/>
      <c r="AA7455" s="4"/>
      <c r="AB7455" s="8"/>
      <c r="AC7455" s="8"/>
      <c r="AD7455" s="8"/>
      <c r="AE7455" s="8"/>
      <c r="AF7455" s="8"/>
      <c r="AG7455" s="8"/>
      <c r="AH7455" s="8"/>
      <c r="AI7455" s="8"/>
      <c r="AJ7455" s="8"/>
      <c r="AK7455" s="8"/>
      <c r="AL7455" s="8"/>
      <c r="AM7455" s="8"/>
      <c r="AN7455" s="8"/>
      <c r="AO7455" s="8"/>
      <c r="AP7455" s="15"/>
      <c r="AQ7455" s="15"/>
      <c r="AR7455" s="15"/>
      <c r="AS7455" s="15"/>
      <c r="AT7455" s="15"/>
      <c r="AU7455" s="15"/>
      <c r="AV7455" s="15"/>
      <c r="AW7455" s="15"/>
      <c r="AX7455" s="15"/>
      <c r="AY7455" s="15"/>
      <c r="AZ7455" s="10"/>
      <c r="BA7455" s="10"/>
    </row>
    <row r="7456" spans="1:53" ht="15" customHeight="1" x14ac:dyDescent="0.2">
      <c r="A7456" s="1"/>
      <c r="B7456" s="387">
        <v>22</v>
      </c>
      <c r="C7456" s="303" t="s">
        <v>612</v>
      </c>
      <c r="D7456" s="18"/>
      <c r="E7456" s="14"/>
      <c r="F7456" s="14"/>
      <c r="G7456" s="14"/>
      <c r="H7456" s="14"/>
      <c r="I7456" s="14"/>
      <c r="J7456" s="14"/>
      <c r="K7456" s="14"/>
      <c r="L7456" s="14"/>
      <c r="M7456" s="14"/>
      <c r="N7456" s="14"/>
      <c r="O7456" s="14"/>
      <c r="P7456" s="14"/>
      <c r="Q7456" s="14"/>
      <c r="R7456" s="4"/>
      <c r="S7456" s="4"/>
      <c r="T7456" s="4"/>
      <c r="U7456" s="4"/>
      <c r="V7456" s="4"/>
      <c r="W7456" s="4"/>
      <c r="X7456" s="4"/>
      <c r="Y7456" s="4"/>
      <c r="Z7456" s="4"/>
      <c r="AA7456" s="4"/>
      <c r="AB7456" s="8"/>
      <c r="AC7456" s="8"/>
      <c r="AD7456" s="8"/>
      <c r="AE7456" s="8"/>
      <c r="AF7456" s="8"/>
      <c r="AG7456" s="8"/>
      <c r="AH7456" s="8"/>
      <c r="AI7456" s="8"/>
      <c r="AJ7456" s="8"/>
      <c r="AK7456" s="8"/>
      <c r="AL7456" s="8"/>
      <c r="AM7456" s="8"/>
      <c r="AN7456" s="8"/>
      <c r="AO7456" s="8"/>
      <c r="AP7456" s="15"/>
      <c r="AQ7456" s="15"/>
      <c r="AR7456" s="15"/>
      <c r="AS7456" s="15"/>
      <c r="AT7456" s="15"/>
      <c r="AU7456" s="15"/>
      <c r="AV7456" s="15"/>
      <c r="AW7456" s="15"/>
      <c r="AX7456" s="15"/>
      <c r="AY7456" s="15"/>
      <c r="AZ7456" s="10"/>
      <c r="BA7456" s="10"/>
    </row>
    <row r="7457" spans="1:53" ht="15" customHeight="1" x14ac:dyDescent="0.2">
      <c r="A7457" s="362"/>
      <c r="B7457" s="388">
        <v>30</v>
      </c>
      <c r="C7457" s="363"/>
      <c r="D7457" s="364"/>
      <c r="E7457" s="362"/>
      <c r="F7457" s="362"/>
      <c r="G7457" s="362"/>
      <c r="H7457" s="362"/>
      <c r="I7457" s="362"/>
      <c r="J7457" s="362"/>
      <c r="K7457" s="362"/>
      <c r="L7457" s="362"/>
      <c r="M7457" s="362"/>
      <c r="N7457" s="362"/>
      <c r="O7457" s="362"/>
      <c r="P7457" s="362"/>
      <c r="Q7457" s="362"/>
      <c r="R7457" s="362"/>
      <c r="S7457" s="362"/>
      <c r="T7457" s="362"/>
      <c r="U7457" s="362"/>
      <c r="V7457" s="362"/>
      <c r="W7457" s="362"/>
      <c r="X7457" s="362"/>
      <c r="Y7457" s="365"/>
      <c r="Z7457" s="365"/>
      <c r="AA7457" s="365"/>
      <c r="AB7457" s="362"/>
      <c r="AC7457" s="362"/>
      <c r="AD7457" s="362"/>
      <c r="AE7457" s="362"/>
      <c r="AF7457" s="362"/>
      <c r="AG7457" s="362"/>
      <c r="AH7457" s="362"/>
      <c r="AI7457" s="362"/>
      <c r="AJ7457" s="362"/>
      <c r="AK7457" s="362"/>
      <c r="AL7457" s="362"/>
      <c r="AM7457" s="362"/>
      <c r="AN7457" s="362"/>
      <c r="AO7457" s="362"/>
      <c r="AP7457" s="362"/>
      <c r="AQ7457" s="362"/>
      <c r="AR7457" s="362"/>
      <c r="AS7457" s="362"/>
      <c r="AT7457" s="362"/>
      <c r="AU7457" s="362"/>
      <c r="AV7457" s="362"/>
      <c r="AW7457" s="362"/>
      <c r="AX7457" s="362"/>
      <c r="AY7457" s="362"/>
      <c r="AZ7457" s="366"/>
      <c r="BA7457" s="366"/>
    </row>
    <row r="7458" spans="1:53" ht="15" customHeight="1" x14ac:dyDescent="0.2">
      <c r="A7458" s="1"/>
      <c r="B7458" s="377">
        <v>23</v>
      </c>
      <c r="C7458" s="303" t="s">
        <v>535</v>
      </c>
      <c r="D7458" s="18"/>
      <c r="E7458" s="14"/>
      <c r="F7458" s="14"/>
      <c r="G7458" s="14"/>
      <c r="H7458" s="14"/>
      <c r="I7458" s="14"/>
      <c r="J7458" s="14"/>
      <c r="K7458" s="14"/>
      <c r="L7458" s="14"/>
      <c r="M7458" s="14"/>
      <c r="N7458" s="14"/>
      <c r="O7458" s="14"/>
      <c r="P7458" s="14"/>
      <c r="Q7458" s="14"/>
      <c r="R7458" s="4"/>
      <c r="S7458" s="4"/>
      <c r="T7458" s="4"/>
      <c r="U7458" s="4"/>
      <c r="V7458" s="4"/>
      <c r="W7458" s="4"/>
      <c r="X7458" s="4"/>
      <c r="Y7458" s="4"/>
      <c r="Z7458" s="4"/>
      <c r="AA7458" s="4"/>
      <c r="AB7458" s="8"/>
      <c r="AC7458" s="8"/>
      <c r="AD7458" s="8"/>
      <c r="AE7458" s="8"/>
      <c r="AF7458" s="8"/>
      <c r="AG7458" s="8"/>
      <c r="AH7458" s="8"/>
      <c r="AI7458" s="8"/>
      <c r="AJ7458" s="8"/>
      <c r="AK7458" s="8"/>
      <c r="AL7458" s="8"/>
      <c r="AM7458" s="8"/>
      <c r="AN7458" s="8"/>
      <c r="AO7458" s="8"/>
      <c r="AP7458" s="15"/>
      <c r="AQ7458" s="15"/>
      <c r="AR7458" s="15"/>
      <c r="AS7458" s="15"/>
      <c r="AT7458" s="15"/>
      <c r="AU7458" s="15"/>
      <c r="AV7458" s="15"/>
      <c r="AW7458" s="15"/>
      <c r="AX7458" s="15"/>
      <c r="AY7458" s="15"/>
      <c r="AZ7458" s="10"/>
      <c r="BA7458" s="10"/>
    </row>
    <row r="7459" spans="1:53" ht="15" customHeight="1" x14ac:dyDescent="0.2">
      <c r="A7459" s="1"/>
      <c r="B7459" s="377">
        <v>24</v>
      </c>
      <c r="C7459" s="393" t="s">
        <v>613</v>
      </c>
      <c r="D7459" s="18">
        <v>6</v>
      </c>
      <c r="E7459" s="14">
        <v>4</v>
      </c>
      <c r="F7459" s="14">
        <v>3</v>
      </c>
      <c r="G7459" s="14">
        <v>3</v>
      </c>
      <c r="H7459" s="14"/>
      <c r="I7459" s="14"/>
      <c r="J7459" s="14"/>
      <c r="K7459" s="14"/>
      <c r="L7459" s="14"/>
      <c r="M7459" s="14"/>
      <c r="N7459" s="14"/>
      <c r="O7459" s="14"/>
      <c r="P7459" s="14"/>
      <c r="Q7459" s="14"/>
      <c r="R7459" s="4"/>
      <c r="S7459" s="4"/>
      <c r="T7459" s="4"/>
      <c r="U7459" s="4"/>
      <c r="V7459" s="4"/>
      <c r="W7459" s="4"/>
      <c r="X7459" s="4"/>
      <c r="Y7459" s="4"/>
      <c r="Z7459" s="4"/>
      <c r="AA7459" s="4"/>
      <c r="AB7459" s="8"/>
      <c r="AC7459" s="8"/>
      <c r="AD7459" s="8"/>
      <c r="AE7459" s="8"/>
      <c r="AF7459" s="8"/>
      <c r="AG7459" s="8"/>
      <c r="AH7459" s="8"/>
      <c r="AI7459" s="8"/>
      <c r="AJ7459" s="8"/>
      <c r="AK7459" s="8"/>
      <c r="AL7459" s="8"/>
      <c r="AM7459" s="8"/>
      <c r="AN7459" s="8"/>
      <c r="AO7459" s="8"/>
      <c r="AP7459" s="15"/>
      <c r="AQ7459" s="15"/>
      <c r="AR7459" s="15"/>
      <c r="AS7459" s="15"/>
      <c r="AT7459" s="15"/>
      <c r="AU7459" s="15"/>
      <c r="AV7459" s="15"/>
      <c r="AW7459" s="15"/>
      <c r="AX7459" s="15"/>
      <c r="AY7459" s="15"/>
      <c r="AZ7459" s="10"/>
      <c r="BA7459" s="10"/>
    </row>
    <row r="7460" spans="1:53" ht="15" customHeight="1" x14ac:dyDescent="0.2">
      <c r="A7460" s="368"/>
      <c r="B7460" s="373"/>
      <c r="C7460" s="369"/>
      <c r="D7460" s="370"/>
      <c r="E7460" s="368"/>
      <c r="F7460" s="368"/>
      <c r="G7460" s="368"/>
      <c r="H7460" s="368"/>
      <c r="I7460" s="368"/>
      <c r="J7460" s="368"/>
      <c r="K7460" s="368"/>
      <c r="L7460" s="368"/>
      <c r="M7460" s="368"/>
      <c r="N7460" s="368"/>
      <c r="O7460" s="368"/>
      <c r="P7460" s="368"/>
      <c r="Q7460" s="368"/>
      <c r="R7460" s="368"/>
      <c r="S7460" s="368"/>
      <c r="T7460" s="368"/>
      <c r="U7460" s="368"/>
      <c r="V7460" s="368"/>
      <c r="W7460" s="368"/>
      <c r="X7460" s="368"/>
      <c r="Y7460" s="368"/>
      <c r="Z7460" s="368"/>
      <c r="AA7460" s="368"/>
      <c r="AB7460" s="368"/>
      <c r="AC7460" s="368"/>
      <c r="AD7460" s="368"/>
      <c r="AE7460" s="368"/>
      <c r="AF7460" s="368"/>
      <c r="AG7460" s="368"/>
      <c r="AH7460" s="368"/>
      <c r="AI7460" s="368"/>
      <c r="AJ7460" s="368"/>
      <c r="AK7460" s="368"/>
      <c r="AL7460" s="368"/>
      <c r="AM7460" s="368"/>
      <c r="AN7460" s="368"/>
      <c r="AO7460" s="368"/>
      <c r="AP7460" s="368"/>
      <c r="AQ7460" s="368"/>
      <c r="AR7460" s="368"/>
      <c r="AS7460" s="368"/>
      <c r="AT7460" s="368"/>
      <c r="AU7460" s="368"/>
      <c r="AV7460" s="368"/>
      <c r="AW7460" s="368"/>
      <c r="AX7460" s="368"/>
      <c r="AY7460" s="368"/>
      <c r="AZ7460" s="371"/>
      <c r="BA7460" s="371"/>
    </row>
    <row r="7461" spans="1:53" ht="15" customHeight="1" x14ac:dyDescent="0.2">
      <c r="A7461" s="1"/>
      <c r="B7461" s="389">
        <v>33</v>
      </c>
      <c r="C7461" s="303"/>
      <c r="D7461" s="18"/>
      <c r="E7461" s="14"/>
      <c r="F7461" s="14"/>
      <c r="G7461" s="14"/>
      <c r="H7461" s="14"/>
      <c r="I7461" s="14"/>
      <c r="J7461" s="14"/>
      <c r="K7461" s="14"/>
      <c r="L7461" s="14"/>
      <c r="M7461" s="14"/>
      <c r="N7461" s="14"/>
      <c r="O7461" s="14"/>
      <c r="P7461" s="14"/>
      <c r="Q7461" s="14"/>
      <c r="R7461" s="4"/>
      <c r="S7461" s="4"/>
      <c r="T7461" s="4"/>
      <c r="U7461" s="4"/>
      <c r="V7461" s="4"/>
      <c r="W7461" s="4"/>
      <c r="X7461" s="4"/>
      <c r="Y7461" s="4"/>
      <c r="Z7461" s="4"/>
      <c r="AA7461" s="4"/>
      <c r="AB7461" s="8"/>
      <c r="AC7461" s="8"/>
      <c r="AD7461" s="8"/>
      <c r="AE7461" s="8"/>
      <c r="AF7461" s="8"/>
      <c r="AG7461" s="8"/>
      <c r="AH7461" s="8"/>
      <c r="AI7461" s="8"/>
      <c r="AJ7461" s="8"/>
      <c r="AK7461" s="8"/>
      <c r="AL7461" s="8"/>
      <c r="AM7461" s="8"/>
      <c r="AN7461" s="8"/>
      <c r="AO7461" s="8"/>
      <c r="AP7461" s="15"/>
      <c r="AQ7461" s="15"/>
      <c r="AR7461" s="15"/>
      <c r="AS7461" s="15"/>
      <c r="AT7461" s="15"/>
      <c r="AU7461" s="15"/>
      <c r="AV7461" s="15"/>
      <c r="AW7461" s="15"/>
      <c r="AX7461" s="15"/>
      <c r="AY7461" s="15"/>
      <c r="AZ7461" s="10"/>
      <c r="BA7461" s="10"/>
    </row>
    <row r="7462" spans="1:53" ht="15" customHeight="1" x14ac:dyDescent="0.2">
      <c r="A7462" s="368"/>
      <c r="B7462" s="373"/>
      <c r="C7462" s="369"/>
      <c r="D7462" s="370"/>
      <c r="E7462" s="368"/>
      <c r="F7462" s="368"/>
      <c r="G7462" s="368"/>
      <c r="H7462" s="368"/>
      <c r="I7462" s="368"/>
      <c r="J7462" s="368"/>
      <c r="K7462" s="368"/>
      <c r="L7462" s="368"/>
      <c r="M7462" s="368"/>
      <c r="N7462" s="368"/>
      <c r="O7462" s="368"/>
      <c r="P7462" s="368"/>
      <c r="Q7462" s="368"/>
      <c r="R7462" s="368"/>
      <c r="S7462" s="368"/>
      <c r="T7462" s="368"/>
      <c r="U7462" s="368"/>
      <c r="V7462" s="368"/>
      <c r="W7462" s="368"/>
      <c r="X7462" s="368"/>
      <c r="Y7462" s="368"/>
      <c r="Z7462" s="368"/>
      <c r="AA7462" s="368"/>
      <c r="AB7462" s="368"/>
      <c r="AC7462" s="368"/>
      <c r="AD7462" s="368"/>
      <c r="AE7462" s="368"/>
      <c r="AF7462" s="368"/>
      <c r="AG7462" s="368"/>
      <c r="AH7462" s="368"/>
      <c r="AI7462" s="368"/>
      <c r="AJ7462" s="368"/>
      <c r="AK7462" s="368"/>
      <c r="AL7462" s="368"/>
      <c r="AM7462" s="368"/>
      <c r="AN7462" s="368"/>
      <c r="AO7462" s="368"/>
      <c r="AP7462" s="368"/>
      <c r="AQ7462" s="368"/>
      <c r="AR7462" s="368"/>
      <c r="AS7462" s="368"/>
      <c r="AT7462" s="368"/>
      <c r="AU7462" s="368"/>
      <c r="AV7462" s="368"/>
      <c r="AW7462" s="368"/>
      <c r="AX7462" s="368"/>
      <c r="AY7462" s="368"/>
      <c r="AZ7462" s="371"/>
      <c r="BA7462" s="371"/>
    </row>
    <row r="7463" spans="1:53" ht="15" customHeight="1" x14ac:dyDescent="0.2">
      <c r="A7463" s="368"/>
      <c r="B7463" s="373"/>
      <c r="C7463" s="369"/>
      <c r="D7463" s="370"/>
      <c r="E7463" s="368"/>
      <c r="F7463" s="368"/>
      <c r="G7463" s="368"/>
      <c r="H7463" s="368"/>
      <c r="I7463" s="368"/>
      <c r="J7463" s="368"/>
      <c r="K7463" s="368"/>
      <c r="L7463" s="368"/>
      <c r="M7463" s="368"/>
      <c r="N7463" s="368"/>
      <c r="O7463" s="368"/>
      <c r="P7463" s="368"/>
      <c r="Q7463" s="368"/>
      <c r="R7463" s="368"/>
      <c r="S7463" s="368"/>
      <c r="T7463" s="368"/>
      <c r="U7463" s="368"/>
      <c r="V7463" s="368"/>
      <c r="W7463" s="368"/>
      <c r="X7463" s="368"/>
      <c r="Y7463" s="368"/>
      <c r="Z7463" s="368"/>
      <c r="AA7463" s="368"/>
      <c r="AB7463" s="368"/>
      <c r="AC7463" s="368"/>
      <c r="AD7463" s="368"/>
      <c r="AE7463" s="368"/>
      <c r="AF7463" s="368"/>
      <c r="AG7463" s="368"/>
      <c r="AH7463" s="368"/>
      <c r="AI7463" s="368"/>
      <c r="AJ7463" s="368"/>
      <c r="AK7463" s="368"/>
      <c r="AL7463" s="368"/>
      <c r="AM7463" s="368"/>
      <c r="AN7463" s="368"/>
      <c r="AO7463" s="368"/>
      <c r="AP7463" s="368"/>
      <c r="AQ7463" s="368"/>
      <c r="AR7463" s="368"/>
      <c r="AS7463" s="368"/>
      <c r="AT7463" s="368"/>
      <c r="AU7463" s="368"/>
      <c r="AV7463" s="368"/>
      <c r="AW7463" s="368"/>
      <c r="AX7463" s="368"/>
      <c r="AY7463" s="368"/>
      <c r="AZ7463" s="371"/>
      <c r="BA7463" s="371"/>
    </row>
    <row r="7464" spans="1:53" ht="15" customHeight="1" x14ac:dyDescent="0.2">
      <c r="A7464" s="368"/>
      <c r="B7464" s="373"/>
      <c r="C7464" s="376"/>
      <c r="D7464" s="370"/>
      <c r="E7464" s="368"/>
      <c r="F7464" s="368"/>
      <c r="G7464" s="368"/>
      <c r="H7464" s="368"/>
      <c r="I7464" s="368"/>
      <c r="J7464" s="368"/>
      <c r="K7464" s="368"/>
      <c r="L7464" s="368"/>
      <c r="M7464" s="368"/>
      <c r="N7464" s="368"/>
      <c r="O7464" s="368"/>
      <c r="P7464" s="368"/>
      <c r="Q7464" s="368"/>
      <c r="R7464" s="368"/>
      <c r="S7464" s="368"/>
      <c r="T7464" s="368"/>
      <c r="U7464" s="368"/>
      <c r="V7464" s="368"/>
      <c r="W7464" s="368"/>
      <c r="X7464" s="368"/>
      <c r="Y7464" s="368"/>
      <c r="Z7464" s="368"/>
      <c r="AA7464" s="368"/>
      <c r="AB7464" s="368"/>
      <c r="AC7464" s="368"/>
      <c r="AD7464" s="368"/>
      <c r="AE7464" s="368"/>
      <c r="AF7464" s="368"/>
      <c r="AG7464" s="368"/>
      <c r="AH7464" s="368"/>
      <c r="AI7464" s="368"/>
      <c r="AJ7464" s="368"/>
      <c r="AK7464" s="368"/>
      <c r="AL7464" s="368"/>
      <c r="AM7464" s="368"/>
      <c r="AN7464" s="368"/>
      <c r="AO7464" s="368"/>
      <c r="AP7464" s="368"/>
      <c r="AQ7464" s="368"/>
      <c r="AR7464" s="368"/>
      <c r="AS7464" s="368"/>
      <c r="AT7464" s="368"/>
      <c r="AU7464" s="368"/>
      <c r="AV7464" s="368"/>
      <c r="AW7464" s="368"/>
      <c r="AX7464" s="368"/>
      <c r="AY7464" s="368"/>
      <c r="AZ7464" s="371"/>
      <c r="BA7464" s="371"/>
    </row>
    <row r="7465" spans="1:53" ht="15" customHeight="1" x14ac:dyDescent="0.2">
      <c r="A7465" s="1"/>
      <c r="B7465" s="22"/>
      <c r="C7465" s="313"/>
      <c r="D7465" s="18"/>
      <c r="E7465" s="14"/>
      <c r="F7465" s="14"/>
      <c r="G7465" s="14"/>
      <c r="H7465" s="14"/>
      <c r="I7465" s="14"/>
      <c r="J7465" s="14"/>
      <c r="K7465" s="14"/>
      <c r="L7465" s="14"/>
      <c r="M7465" s="14"/>
      <c r="N7465" s="14"/>
      <c r="O7465" s="14"/>
      <c r="P7465" s="14"/>
      <c r="Q7465" s="14"/>
      <c r="R7465" s="4"/>
      <c r="S7465" s="4"/>
      <c r="T7465" s="4"/>
      <c r="U7465" s="4"/>
      <c r="V7465" s="4"/>
      <c r="W7465" s="4"/>
      <c r="X7465" s="4"/>
      <c r="Y7465" s="4"/>
      <c r="Z7465" s="4"/>
      <c r="AA7465" s="4"/>
      <c r="AB7465" s="8"/>
      <c r="AC7465" s="8"/>
      <c r="AD7465" s="8"/>
      <c r="AE7465" s="8"/>
      <c r="AF7465" s="8"/>
      <c r="AG7465" s="8"/>
      <c r="AH7465" s="8"/>
      <c r="AI7465" s="8"/>
      <c r="AJ7465" s="8"/>
      <c r="AK7465" s="8"/>
      <c r="AL7465" s="8"/>
      <c r="AM7465" s="8"/>
      <c r="AN7465" s="8"/>
      <c r="AO7465" s="8"/>
      <c r="AP7465" s="15"/>
      <c r="AQ7465" s="15"/>
      <c r="AR7465" s="15"/>
      <c r="AS7465" s="15"/>
      <c r="AT7465" s="15"/>
      <c r="AU7465" s="15"/>
      <c r="AV7465" s="15"/>
      <c r="AW7465" s="15"/>
      <c r="AX7465" s="15"/>
      <c r="AY7465" s="15"/>
      <c r="AZ7465" s="10"/>
      <c r="BA7465" s="10"/>
    </row>
    <row r="7466" spans="1:53" ht="15" customHeight="1" x14ac:dyDescent="0.2">
      <c r="A7466" s="1"/>
      <c r="B7466" s="22"/>
      <c r="D7466" s="18"/>
      <c r="E7466" s="14"/>
      <c r="F7466" s="14"/>
      <c r="G7466" s="14"/>
      <c r="H7466" s="14"/>
      <c r="I7466" s="14"/>
      <c r="J7466" s="14"/>
      <c r="K7466" s="14"/>
      <c r="L7466" s="14"/>
      <c r="M7466" s="14"/>
      <c r="N7466" s="14"/>
      <c r="O7466" s="14"/>
      <c r="P7466" s="14"/>
      <c r="Q7466" s="14"/>
      <c r="R7466" s="4"/>
      <c r="S7466" s="4"/>
      <c r="T7466" s="4"/>
      <c r="U7466" s="4"/>
      <c r="V7466" s="4"/>
      <c r="W7466" s="4"/>
      <c r="X7466" s="4"/>
      <c r="Y7466" s="4"/>
      <c r="Z7466" s="4"/>
      <c r="AA7466" s="4"/>
      <c r="AB7466" s="8"/>
      <c r="AC7466" s="8"/>
      <c r="AD7466" s="8"/>
      <c r="AE7466" s="8"/>
      <c r="AF7466" s="8"/>
      <c r="AG7466" s="8"/>
      <c r="AH7466" s="8"/>
      <c r="AI7466" s="8"/>
      <c r="AJ7466" s="8"/>
      <c r="AK7466" s="8"/>
      <c r="AL7466" s="8"/>
      <c r="AM7466" s="8"/>
      <c r="AN7466" s="8"/>
      <c r="AO7466" s="8"/>
      <c r="AP7466" s="15"/>
      <c r="AQ7466" s="15"/>
      <c r="AR7466" s="15"/>
      <c r="AS7466" s="15"/>
      <c r="AT7466" s="15"/>
      <c r="AU7466" s="15"/>
      <c r="AV7466" s="15"/>
      <c r="AW7466" s="15"/>
      <c r="AX7466" s="15"/>
      <c r="AY7466" s="15"/>
      <c r="AZ7466" s="10"/>
      <c r="BA7466" s="10"/>
    </row>
    <row r="7467" spans="1:53" ht="15" customHeight="1" x14ac:dyDescent="0.2">
      <c r="A7467" s="1">
        <f>SUM(A7422:A7466)</f>
        <v>22800</v>
      </c>
      <c r="B7467" s="42" t="s">
        <v>187</v>
      </c>
      <c r="D7467" s="18"/>
      <c r="E7467" s="14"/>
      <c r="F7467" s="14"/>
      <c r="G7467" s="14"/>
      <c r="H7467" s="14"/>
      <c r="I7467" s="14"/>
      <c r="J7467" s="14"/>
      <c r="K7467" s="14"/>
      <c r="L7467" s="14"/>
      <c r="M7467" s="14"/>
      <c r="N7467" s="14"/>
      <c r="O7467" s="14"/>
      <c r="P7467" s="14"/>
      <c r="Q7467" s="14"/>
      <c r="R7467" s="4"/>
      <c r="S7467" s="4"/>
      <c r="T7467" s="4"/>
      <c r="U7467" s="4"/>
      <c r="V7467" s="4"/>
      <c r="W7467" s="4"/>
      <c r="X7467" s="4"/>
      <c r="Y7467" s="4"/>
      <c r="Z7467" s="4"/>
      <c r="AA7467" s="4"/>
      <c r="AB7467" s="8"/>
      <c r="AC7467" s="8"/>
      <c r="AD7467" s="8"/>
      <c r="AE7467" s="8"/>
      <c r="AF7467" s="8"/>
      <c r="AG7467" s="8"/>
      <c r="AH7467" s="8"/>
      <c r="AI7467" s="8"/>
      <c r="AJ7467" s="8"/>
      <c r="AK7467" s="8"/>
      <c r="AL7467" s="8"/>
      <c r="AM7467" s="8"/>
      <c r="AN7467" s="8"/>
      <c r="AO7467" s="8"/>
      <c r="AP7467" s="15"/>
      <c r="AQ7467" s="15"/>
      <c r="AR7467" s="15"/>
      <c r="AS7467" s="15"/>
      <c r="AT7467" s="15"/>
      <c r="AU7467" s="15"/>
      <c r="AV7467" s="15"/>
      <c r="AW7467" s="15"/>
      <c r="AX7467" s="15"/>
      <c r="AY7467" s="15"/>
      <c r="AZ7467" s="10"/>
      <c r="BA7467" s="10"/>
    </row>
    <row r="7468" spans="1:53" ht="15" customHeight="1" x14ac:dyDescent="0.2">
      <c r="A7468" s="1"/>
      <c r="B7468" s="1"/>
      <c r="C7468" s="43"/>
      <c r="D7468" s="14"/>
      <c r="E7468" s="14"/>
      <c r="F7468" s="14"/>
      <c r="G7468" s="14"/>
      <c r="H7468" s="14"/>
      <c r="I7468" s="14"/>
      <c r="J7468" s="14"/>
      <c r="K7468" s="14"/>
      <c r="L7468" s="14"/>
      <c r="M7468" s="14"/>
      <c r="N7468" s="14"/>
      <c r="O7468" s="14"/>
      <c r="P7468" s="14"/>
      <c r="Q7468" s="14"/>
      <c r="R7468" s="4"/>
      <c r="S7468" s="4"/>
      <c r="T7468" s="4"/>
      <c r="U7468" s="4"/>
      <c r="V7468" s="4"/>
      <c r="W7468" s="4"/>
      <c r="X7468" s="4"/>
      <c r="Y7468" s="4"/>
      <c r="Z7468" s="4"/>
      <c r="AA7468" s="4"/>
      <c r="AB7468" s="8"/>
      <c r="AC7468" s="8"/>
      <c r="AD7468" s="8"/>
      <c r="AE7468" s="8"/>
      <c r="AF7468" s="8"/>
      <c r="AG7468" s="8"/>
      <c r="AH7468" s="8"/>
      <c r="AI7468" s="8"/>
      <c r="AJ7468" s="8"/>
      <c r="AK7468" s="8"/>
      <c r="AL7468" s="8"/>
      <c r="AM7468" s="8"/>
      <c r="AN7468" s="8"/>
      <c r="AO7468" s="8"/>
      <c r="AP7468" s="15"/>
      <c r="AQ7468" s="15"/>
      <c r="AR7468" s="15"/>
      <c r="AS7468" s="15"/>
      <c r="AT7468" s="15"/>
      <c r="AU7468" s="15"/>
      <c r="AV7468" s="15"/>
      <c r="AW7468" s="15"/>
      <c r="AX7468" s="15"/>
      <c r="AY7468" s="15"/>
      <c r="AZ7468" s="10"/>
      <c r="BA7468" s="10"/>
    </row>
    <row r="7469" spans="1:53" ht="15" customHeight="1" x14ac:dyDescent="0.2">
      <c r="A7469" s="1"/>
      <c r="B7469" s="1"/>
      <c r="D7469" s="14"/>
      <c r="E7469" s="14"/>
      <c r="F7469" s="14"/>
      <c r="G7469" s="14"/>
      <c r="H7469" s="14"/>
      <c r="I7469" s="14"/>
      <c r="J7469" s="14"/>
      <c r="K7469" s="14"/>
      <c r="L7469" s="14"/>
      <c r="M7469" s="14"/>
      <c r="N7469" s="14"/>
      <c r="O7469" s="14"/>
      <c r="P7469" s="14"/>
      <c r="Q7469" s="14"/>
      <c r="R7469" s="4"/>
      <c r="S7469" s="4"/>
      <c r="T7469" s="4"/>
      <c r="U7469" s="4"/>
      <c r="V7469" s="4"/>
      <c r="W7469" s="4"/>
      <c r="X7469" s="4"/>
      <c r="Y7469" s="4"/>
      <c r="Z7469" s="4"/>
      <c r="AA7469" s="4"/>
      <c r="AB7469" s="8"/>
      <c r="AC7469" s="8"/>
      <c r="AD7469" s="8"/>
      <c r="AE7469" s="8"/>
      <c r="AF7469" s="8"/>
      <c r="AG7469" s="8"/>
      <c r="AH7469" s="8"/>
      <c r="AI7469" s="8"/>
      <c r="AJ7469" s="8"/>
      <c r="AK7469" s="8"/>
      <c r="AL7469" s="8"/>
      <c r="AM7469" s="8"/>
      <c r="AN7469" s="8"/>
      <c r="AO7469" s="8"/>
      <c r="AP7469" s="15"/>
      <c r="AQ7469" s="15"/>
      <c r="AR7469" s="15"/>
      <c r="AS7469" s="15"/>
      <c r="AT7469" s="15"/>
      <c r="AU7469" s="15"/>
      <c r="AV7469" s="15"/>
      <c r="AW7469" s="15"/>
      <c r="AX7469" s="15"/>
      <c r="AY7469" s="15"/>
      <c r="AZ7469" s="10"/>
      <c r="BA7469" s="10"/>
    </row>
    <row r="7470" spans="1:53" ht="15" customHeight="1" x14ac:dyDescent="0.2">
      <c r="A7470" s="33"/>
      <c r="B7470" s="33"/>
      <c r="C7470" s="33"/>
      <c r="D7470" s="33">
        <f t="shared" ref="D7470:AY7470" si="1538">SUM(D7422:D7469)</f>
        <v>29</v>
      </c>
      <c r="E7470" s="33">
        <f t="shared" si="1538"/>
        <v>21</v>
      </c>
      <c r="F7470" s="33">
        <f t="shared" si="1538"/>
        <v>4</v>
      </c>
      <c r="G7470" s="33">
        <f t="shared" si="1538"/>
        <v>4</v>
      </c>
      <c r="H7470" s="33">
        <f t="shared" si="1538"/>
        <v>0</v>
      </c>
      <c r="I7470" s="33">
        <f t="shared" si="1538"/>
        <v>0</v>
      </c>
      <c r="J7470" s="33">
        <f t="shared" si="1538"/>
        <v>0</v>
      </c>
      <c r="K7470" s="33">
        <f t="shared" si="1538"/>
        <v>4</v>
      </c>
      <c r="L7470" s="33">
        <f t="shared" si="1538"/>
        <v>2</v>
      </c>
      <c r="M7470" s="33">
        <f t="shared" si="1538"/>
        <v>0</v>
      </c>
      <c r="N7470" s="33">
        <f t="shared" si="1538"/>
        <v>0</v>
      </c>
      <c r="O7470" s="33">
        <f t="shared" si="1538"/>
        <v>0</v>
      </c>
      <c r="P7470" s="33">
        <f t="shared" si="1538"/>
        <v>0</v>
      </c>
      <c r="Q7470" s="33">
        <f t="shared" si="1538"/>
        <v>0</v>
      </c>
      <c r="R7470" s="33">
        <f t="shared" si="1538"/>
        <v>0</v>
      </c>
      <c r="S7470" s="33">
        <f t="shared" si="1538"/>
        <v>0</v>
      </c>
      <c r="T7470" s="33">
        <f t="shared" si="1538"/>
        <v>1</v>
      </c>
      <c r="U7470" s="33">
        <f t="shared" si="1538"/>
        <v>4</v>
      </c>
      <c r="V7470" s="33">
        <f t="shared" si="1538"/>
        <v>0</v>
      </c>
      <c r="W7470" s="33">
        <f t="shared" si="1538"/>
        <v>0</v>
      </c>
      <c r="X7470" s="33">
        <f t="shared" si="1538"/>
        <v>0</v>
      </c>
      <c r="Y7470" s="33">
        <f t="shared" si="1538"/>
        <v>0</v>
      </c>
      <c r="Z7470" s="33">
        <f t="shared" si="1538"/>
        <v>0</v>
      </c>
      <c r="AA7470" s="33">
        <f t="shared" si="1538"/>
        <v>0</v>
      </c>
      <c r="AB7470" s="33">
        <f t="shared" si="1538"/>
        <v>51</v>
      </c>
      <c r="AC7470" s="33">
        <f t="shared" si="1538"/>
        <v>0</v>
      </c>
      <c r="AD7470" s="33">
        <f t="shared" si="1538"/>
        <v>0</v>
      </c>
      <c r="AE7470" s="33">
        <f t="shared" si="1538"/>
        <v>0</v>
      </c>
      <c r="AF7470" s="33">
        <f t="shared" si="1538"/>
        <v>1</v>
      </c>
      <c r="AG7470" s="33">
        <f t="shared" si="1538"/>
        <v>3</v>
      </c>
      <c r="AH7470" s="33">
        <f t="shared" si="1538"/>
        <v>3</v>
      </c>
      <c r="AI7470" s="33">
        <f t="shared" si="1538"/>
        <v>0</v>
      </c>
      <c r="AJ7470" s="33">
        <f t="shared" si="1538"/>
        <v>4</v>
      </c>
      <c r="AK7470" s="33">
        <f t="shared" si="1538"/>
        <v>0</v>
      </c>
      <c r="AL7470" s="33">
        <f t="shared" si="1538"/>
        <v>0</v>
      </c>
      <c r="AM7470" s="33">
        <f t="shared" si="1538"/>
        <v>0</v>
      </c>
      <c r="AN7470" s="33">
        <f t="shared" si="1538"/>
        <v>0</v>
      </c>
      <c r="AO7470" s="33">
        <f t="shared" si="1538"/>
        <v>0</v>
      </c>
      <c r="AP7470" s="33">
        <f t="shared" si="1538"/>
        <v>0</v>
      </c>
      <c r="AQ7470" s="33">
        <f t="shared" si="1538"/>
        <v>0</v>
      </c>
      <c r="AR7470" s="33">
        <f t="shared" si="1538"/>
        <v>0</v>
      </c>
      <c r="AS7470" s="33">
        <f t="shared" si="1538"/>
        <v>0</v>
      </c>
      <c r="AT7470" s="33">
        <f t="shared" si="1538"/>
        <v>0</v>
      </c>
      <c r="AU7470" s="33">
        <f t="shared" si="1538"/>
        <v>0</v>
      </c>
      <c r="AV7470" s="33">
        <f t="shared" si="1538"/>
        <v>0</v>
      </c>
      <c r="AW7470" s="33">
        <f t="shared" si="1538"/>
        <v>0</v>
      </c>
      <c r="AX7470" s="33">
        <f t="shared" si="1538"/>
        <v>0</v>
      </c>
      <c r="AY7470" s="33">
        <f t="shared" si="1538"/>
        <v>0</v>
      </c>
      <c r="AZ7470" s="10"/>
      <c r="BA7470" s="10"/>
    </row>
    <row r="7471" spans="1:53" ht="15" customHeight="1" x14ac:dyDescent="0.2">
      <c r="A7471" s="44"/>
      <c r="B7471" s="44"/>
      <c r="C7471" s="44"/>
      <c r="D7471" s="44"/>
      <c r="E7471" s="44"/>
      <c r="F7471" s="44"/>
      <c r="G7471" s="44"/>
      <c r="H7471" s="44"/>
      <c r="I7471" s="44"/>
      <c r="J7471" s="44"/>
      <c r="K7471" s="44"/>
      <c r="L7471" s="44"/>
      <c r="M7471" s="44"/>
      <c r="N7471" s="44"/>
      <c r="O7471" s="44"/>
      <c r="P7471" s="44"/>
      <c r="Q7471" s="44"/>
      <c r="R7471" s="44"/>
      <c r="S7471" s="44"/>
      <c r="T7471" s="44"/>
      <c r="U7471" s="44"/>
      <c r="V7471" s="44"/>
      <c r="W7471" s="44"/>
      <c r="X7471" s="44"/>
    </row>
    <row r="7472" spans="1:53" ht="15" customHeight="1" x14ac:dyDescent="0.2">
      <c r="A7472" s="44"/>
      <c r="B7472" s="44"/>
      <c r="C7472" s="44"/>
      <c r="D7472" s="44"/>
      <c r="E7472" s="44"/>
      <c r="F7472" s="44"/>
      <c r="G7472" s="44"/>
      <c r="H7472" s="44"/>
      <c r="I7472" s="44"/>
      <c r="J7472" s="44"/>
      <c r="K7472" s="44"/>
      <c r="L7472" s="44"/>
      <c r="M7472" s="44"/>
      <c r="N7472" s="44"/>
      <c r="O7472" s="44"/>
      <c r="P7472" s="44"/>
      <c r="Q7472" s="44"/>
      <c r="R7472" s="44"/>
      <c r="S7472" s="44"/>
      <c r="T7472" s="44"/>
      <c r="U7472" s="44"/>
      <c r="V7472" s="44"/>
      <c r="W7472" s="44"/>
      <c r="X7472" s="44"/>
    </row>
    <row r="7473" spans="1:27" ht="15" customHeight="1" x14ac:dyDescent="0.2">
      <c r="A7473" s="44"/>
      <c r="B7473" s="44"/>
      <c r="C7473" s="44"/>
      <c r="D7473" s="44"/>
      <c r="E7473" s="44"/>
      <c r="F7473" s="44"/>
      <c r="G7473" s="44"/>
      <c r="H7473" s="44"/>
      <c r="I7473" s="44"/>
      <c r="J7473" s="44"/>
      <c r="K7473" s="44"/>
      <c r="L7473" s="44"/>
      <c r="M7473" s="44"/>
      <c r="N7473" s="44"/>
      <c r="O7473" s="44"/>
      <c r="P7473" s="44"/>
      <c r="Q7473" s="44"/>
      <c r="R7473" s="44"/>
      <c r="S7473" s="44"/>
      <c r="T7473" s="44"/>
      <c r="U7473" s="44"/>
      <c r="V7473" s="44"/>
      <c r="W7473" s="44"/>
      <c r="X7473" s="44"/>
    </row>
    <row r="7474" spans="1:27" ht="15" customHeight="1" x14ac:dyDescent="0.2">
      <c r="A7474" s="45"/>
      <c r="B7474" s="45"/>
      <c r="C7474" s="45"/>
      <c r="D7474" s="45"/>
      <c r="E7474" s="45"/>
      <c r="F7474" s="45"/>
      <c r="G7474" s="45"/>
      <c r="H7474" s="45"/>
      <c r="I7474" s="44"/>
      <c r="J7474" s="44"/>
      <c r="K7474" s="44"/>
      <c r="L7474" s="44"/>
      <c r="M7474" s="44"/>
      <c r="N7474" s="44"/>
      <c r="O7474" s="44"/>
      <c r="P7474" s="44"/>
      <c r="Q7474" s="44"/>
      <c r="R7474" s="44"/>
      <c r="S7474" s="44"/>
      <c r="T7474" s="44"/>
      <c r="U7474" s="44"/>
      <c r="V7474" s="44"/>
      <c r="W7474" s="44"/>
      <c r="X7474" s="44"/>
    </row>
    <row r="7475" spans="1:27" ht="15" customHeight="1" x14ac:dyDescent="0.2">
      <c r="A7475" s="45"/>
      <c r="B7475" s="45"/>
      <c r="C7475" s="45"/>
      <c r="D7475" s="45"/>
      <c r="E7475" s="45"/>
      <c r="F7475" s="45"/>
      <c r="G7475" s="45"/>
      <c r="H7475" s="45"/>
      <c r="I7475" s="44"/>
      <c r="J7475" s="44"/>
      <c r="K7475" s="44"/>
      <c r="L7475" s="46"/>
      <c r="M7475" s="46"/>
      <c r="N7475" s="46"/>
      <c r="O7475" s="46"/>
      <c r="P7475" s="46"/>
      <c r="Q7475" s="46"/>
      <c r="R7475" s="46"/>
      <c r="S7475" s="46"/>
      <c r="T7475" s="46"/>
      <c r="U7475" s="46"/>
      <c r="V7475" s="46"/>
      <c r="W7475" s="46"/>
      <c r="X7475" s="46"/>
      <c r="Y7475" s="46"/>
      <c r="Z7475" s="46"/>
      <c r="AA7475" s="46"/>
    </row>
    <row r="7476" spans="1:27" ht="15" customHeight="1" x14ac:dyDescent="0.6">
      <c r="A7476" s="45"/>
      <c r="B7476" s="47" t="s">
        <v>88</v>
      </c>
      <c r="C7476" s="48"/>
      <c r="D7476" s="48"/>
      <c r="E7476" s="48"/>
      <c r="F7476" s="48"/>
      <c r="G7476" s="48"/>
      <c r="H7476" s="45"/>
      <c r="I7476" s="44"/>
      <c r="J7476" s="44"/>
      <c r="K7476" s="44"/>
      <c r="L7476" s="46"/>
      <c r="M7476" s="46"/>
      <c r="N7476" s="46"/>
      <c r="O7476" s="46"/>
      <c r="P7476" s="46"/>
      <c r="Q7476" s="46"/>
      <c r="R7476" s="46"/>
      <c r="S7476" s="46"/>
      <c r="T7476" s="46"/>
      <c r="U7476" s="46"/>
      <c r="V7476" s="46"/>
      <c r="W7476" s="46"/>
      <c r="X7476" s="46"/>
      <c r="Y7476" s="46"/>
      <c r="Z7476" s="46"/>
      <c r="AA7476" s="46"/>
    </row>
    <row r="7477" spans="1:27" ht="15" customHeight="1" x14ac:dyDescent="0.2">
      <c r="A7477" s="45"/>
      <c r="B7477" s="49" t="s">
        <v>89</v>
      </c>
      <c r="C7477" s="33" t="s">
        <v>90</v>
      </c>
      <c r="D7477" s="33" t="s">
        <v>91</v>
      </c>
      <c r="E7477" s="33" t="s">
        <v>92</v>
      </c>
      <c r="F7477" s="50"/>
      <c r="G7477" s="50" t="s">
        <v>93</v>
      </c>
      <c r="H7477" s="45"/>
      <c r="I7477" s="44"/>
      <c r="J7477" s="44"/>
      <c r="K7477" s="44"/>
      <c r="L7477" s="46"/>
      <c r="M7477" s="46"/>
      <c r="N7477" s="46"/>
      <c r="O7477" s="46"/>
      <c r="P7477" s="46"/>
      <c r="Q7477" s="46"/>
      <c r="R7477" s="46"/>
      <c r="S7477" s="46"/>
      <c r="T7477" s="46"/>
      <c r="U7477" s="46"/>
      <c r="V7477" s="46"/>
      <c r="W7477" s="46"/>
      <c r="Y7477" s="51" t="s">
        <v>94</v>
      </c>
      <c r="Z7477" s="52"/>
      <c r="AA7477" s="52"/>
    </row>
    <row r="7478" spans="1:27" ht="15" customHeight="1" x14ac:dyDescent="0.2">
      <c r="A7478" s="45"/>
      <c r="B7478" s="53" t="s">
        <v>3</v>
      </c>
      <c r="C7478" s="15">
        <f>D7470</f>
        <v>29</v>
      </c>
      <c r="D7478" s="54">
        <f>S7481*C7478</f>
        <v>24073.77</v>
      </c>
      <c r="E7478" s="34">
        <f>T7480*C7478</f>
        <v>17110</v>
      </c>
      <c r="F7478" s="45"/>
      <c r="G7478" s="45"/>
      <c r="H7478" s="45"/>
      <c r="I7478" s="44"/>
      <c r="J7478" s="44"/>
      <c r="K7478" s="44"/>
      <c r="L7478" s="46"/>
      <c r="M7478" s="51" t="s">
        <v>95</v>
      </c>
      <c r="N7478" s="52"/>
      <c r="O7478" s="52"/>
      <c r="P7478" s="52"/>
      <c r="Q7478" s="52"/>
      <c r="R7478" s="51" t="s">
        <v>96</v>
      </c>
      <c r="S7478" s="52"/>
      <c r="T7478" s="46"/>
      <c r="U7478" s="51" t="s">
        <v>97</v>
      </c>
      <c r="V7478" s="52"/>
      <c r="W7478" s="46"/>
      <c r="Y7478" s="6" t="s">
        <v>98</v>
      </c>
      <c r="Z7478" s="55"/>
      <c r="AA7478" s="56"/>
    </row>
    <row r="7479" spans="1:27" ht="15" customHeight="1" x14ac:dyDescent="0.2">
      <c r="A7479" s="45"/>
      <c r="B7479" s="53" t="s">
        <v>99</v>
      </c>
      <c r="C7479" s="15">
        <f>E7470</f>
        <v>21</v>
      </c>
      <c r="D7479" s="54">
        <f>S7480*C7479</f>
        <v>17432.73</v>
      </c>
      <c r="E7479" s="34">
        <f>T7481*C7479</f>
        <v>12390</v>
      </c>
      <c r="F7479" s="45"/>
      <c r="G7479" s="45"/>
      <c r="H7479" s="45"/>
      <c r="I7479" s="44"/>
      <c r="J7479" s="44"/>
      <c r="K7479" s="44"/>
      <c r="L7479" s="46"/>
      <c r="M7479" s="6" t="s">
        <v>100</v>
      </c>
      <c r="N7479" s="52"/>
      <c r="O7479" s="52"/>
      <c r="P7479" s="52"/>
      <c r="Q7479" s="52"/>
      <c r="R7479" s="6"/>
      <c r="S7479" s="55" t="s">
        <v>101</v>
      </c>
      <c r="T7479" s="295"/>
      <c r="U7479" s="57" t="s">
        <v>102</v>
      </c>
      <c r="V7479" s="58">
        <f t="shared" ref="V7479:V7490" si="1539">W7479*1.303</f>
        <v>9772.5</v>
      </c>
      <c r="W7479" s="59">
        <v>7500</v>
      </c>
      <c r="Y7479" s="60" t="s">
        <v>31</v>
      </c>
      <c r="Z7479" s="55">
        <f>AA7479*1.318</f>
        <v>6853.6</v>
      </c>
      <c r="AA7479" s="56">
        <v>5200</v>
      </c>
    </row>
    <row r="7480" spans="1:27" ht="15" customHeight="1" x14ac:dyDescent="0.2">
      <c r="A7480" s="45"/>
      <c r="B7480" s="53" t="s">
        <v>103</v>
      </c>
      <c r="C7480" s="15">
        <f>F7470</f>
        <v>4</v>
      </c>
      <c r="D7480" s="54">
        <f>S7483*C7480</f>
        <v>4614.4800000000005</v>
      </c>
      <c r="E7480" s="34">
        <f>T7482*C7480</f>
        <v>3120</v>
      </c>
      <c r="F7480" s="45"/>
      <c r="G7480" s="45"/>
      <c r="H7480" s="61"/>
      <c r="I7480" s="44"/>
      <c r="J7480" s="44"/>
      <c r="K7480" s="44"/>
      <c r="L7480" s="46"/>
      <c r="M7480" s="6"/>
      <c r="N7480" s="52"/>
      <c r="O7480" s="52"/>
      <c r="P7480" s="52"/>
      <c r="Q7480" s="52"/>
      <c r="R7480" s="6" t="s">
        <v>104</v>
      </c>
      <c r="S7480" s="55">
        <f>T7480*1.407</f>
        <v>830.13</v>
      </c>
      <c r="T7480" s="295">
        <v>590</v>
      </c>
      <c r="U7480" s="57" t="s">
        <v>105</v>
      </c>
      <c r="V7480" s="58">
        <f t="shared" si="1539"/>
        <v>9772.5</v>
      </c>
      <c r="W7480" s="62">
        <v>7500</v>
      </c>
      <c r="Y7480" s="6" t="s">
        <v>33</v>
      </c>
      <c r="Z7480" s="55">
        <f t="shared" ref="Z7480:Z7481" si="1540">AA7480*1.318</f>
        <v>6853.6</v>
      </c>
      <c r="AA7480" s="56">
        <v>5200</v>
      </c>
    </row>
    <row r="7481" spans="1:27" ht="15" customHeight="1" x14ac:dyDescent="0.2">
      <c r="A7481" s="45"/>
      <c r="B7481" s="53" t="s">
        <v>106</v>
      </c>
      <c r="C7481" s="15">
        <f>G7470</f>
        <v>4</v>
      </c>
      <c r="D7481" s="54">
        <f>S7483*C7481</f>
        <v>4614.4800000000005</v>
      </c>
      <c r="E7481" s="34">
        <f>T7483*C7481</f>
        <v>3120</v>
      </c>
      <c r="F7481" s="45"/>
      <c r="G7481" s="45"/>
      <c r="H7481" s="45"/>
      <c r="I7481" s="44"/>
      <c r="J7481" s="44"/>
      <c r="K7481" s="44"/>
      <c r="L7481" s="46"/>
      <c r="M7481" s="6" t="s">
        <v>107</v>
      </c>
      <c r="N7481" s="52"/>
      <c r="O7481" s="52"/>
      <c r="P7481" s="52"/>
      <c r="Q7481" s="52"/>
      <c r="R7481" s="6" t="s">
        <v>108</v>
      </c>
      <c r="S7481" s="55">
        <f>T7481*1.407</f>
        <v>830.13</v>
      </c>
      <c r="T7481" s="295">
        <v>590</v>
      </c>
      <c r="U7481" s="6" t="s">
        <v>109</v>
      </c>
      <c r="V7481" s="58">
        <f t="shared" si="1539"/>
        <v>4560.5</v>
      </c>
      <c r="W7481" s="59">
        <v>3500</v>
      </c>
      <c r="Y7481" s="6" t="s">
        <v>32</v>
      </c>
      <c r="Z7481" s="55">
        <f t="shared" si="1540"/>
        <v>6853.6</v>
      </c>
      <c r="AA7481" s="56">
        <v>5200</v>
      </c>
    </row>
    <row r="7482" spans="1:27" ht="15" customHeight="1" x14ac:dyDescent="0.2">
      <c r="A7482" s="45"/>
      <c r="B7482" s="53" t="s">
        <v>7</v>
      </c>
      <c r="C7482" s="15">
        <f>H7470</f>
        <v>0</v>
      </c>
      <c r="D7482" s="54">
        <f>S7485*C7482</f>
        <v>0</v>
      </c>
      <c r="E7482" s="34">
        <f>T7485*C7482</f>
        <v>0</v>
      </c>
      <c r="F7482" s="45"/>
      <c r="G7482" s="45"/>
      <c r="H7482" s="45"/>
      <c r="I7482" s="44"/>
      <c r="J7482" s="44"/>
      <c r="K7482" s="44"/>
      <c r="L7482" s="46"/>
      <c r="M7482" s="6" t="s">
        <v>110</v>
      </c>
      <c r="N7482" s="55">
        <f>P7482*1.42</f>
        <v>1917</v>
      </c>
      <c r="O7482" s="52"/>
      <c r="P7482" s="63">
        <v>1350</v>
      </c>
      <c r="Q7482" s="52"/>
      <c r="R7482" s="6" t="s">
        <v>111</v>
      </c>
      <c r="S7482" s="55">
        <f>T7482*1.479</f>
        <v>1153.6200000000001</v>
      </c>
      <c r="T7482" s="295">
        <v>780</v>
      </c>
      <c r="U7482" s="57" t="s">
        <v>112</v>
      </c>
      <c r="V7482" s="58">
        <f t="shared" si="1539"/>
        <v>2410.5499999999997</v>
      </c>
      <c r="W7482" s="62">
        <v>1850</v>
      </c>
      <c r="Y7482" s="6" t="s">
        <v>42</v>
      </c>
      <c r="Z7482" s="55">
        <f t="shared" ref="Z7482:Z7487" si="1541">AA7482*1.32</f>
        <v>7260</v>
      </c>
      <c r="AA7482" s="56">
        <v>5500</v>
      </c>
    </row>
    <row r="7483" spans="1:27" ht="15" customHeight="1" x14ac:dyDescent="0.2">
      <c r="A7483" s="45"/>
      <c r="B7483" s="53" t="s">
        <v>8</v>
      </c>
      <c r="C7483" s="15">
        <f>I7470</f>
        <v>0</v>
      </c>
      <c r="D7483" s="54">
        <f>S7484*C7483</f>
        <v>0</v>
      </c>
      <c r="E7483" s="34">
        <f>T7484*C7483</f>
        <v>0</v>
      </c>
      <c r="F7483" s="45"/>
      <c r="G7483" s="45"/>
      <c r="H7483" s="45"/>
      <c r="I7483" s="44"/>
      <c r="J7483" s="44"/>
      <c r="K7483" s="44"/>
      <c r="L7483" s="46"/>
      <c r="M7483" s="6" t="s">
        <v>27</v>
      </c>
      <c r="N7483" s="55">
        <f>P7483*1.48</f>
        <v>1850</v>
      </c>
      <c r="O7483" s="52"/>
      <c r="P7483" s="64">
        <v>1250</v>
      </c>
      <c r="Q7483" s="65"/>
      <c r="R7483" s="6" t="s">
        <v>113</v>
      </c>
      <c r="S7483" s="55">
        <f>T7483*1.479</f>
        <v>1153.6200000000001</v>
      </c>
      <c r="T7483" s="295">
        <v>780</v>
      </c>
      <c r="U7483" s="57" t="s">
        <v>114</v>
      </c>
      <c r="V7483" s="58">
        <f t="shared" si="1539"/>
        <v>1209.184</v>
      </c>
      <c r="W7483" s="59">
        <v>928</v>
      </c>
      <c r="Y7483" s="6" t="s">
        <v>115</v>
      </c>
      <c r="Z7483" s="55">
        <f t="shared" si="1541"/>
        <v>7260</v>
      </c>
      <c r="AA7483" s="56">
        <v>5500</v>
      </c>
    </row>
    <row r="7484" spans="1:27" ht="15" customHeight="1" x14ac:dyDescent="0.2">
      <c r="A7484" s="45"/>
      <c r="B7484" s="53" t="s">
        <v>116</v>
      </c>
      <c r="C7484" s="15">
        <f>J7470</f>
        <v>0</v>
      </c>
      <c r="D7484" s="54">
        <f t="shared" ref="D7484:D7485" si="1542">S7489*C7484</f>
        <v>0</v>
      </c>
      <c r="E7484" s="34">
        <f t="shared" ref="E7484" si="1543">D7547*C7484</f>
        <v>0</v>
      </c>
      <c r="F7484" s="45"/>
      <c r="G7484" s="45"/>
      <c r="H7484" s="45"/>
      <c r="I7484" s="44"/>
      <c r="J7484" s="44"/>
      <c r="K7484" s="44"/>
      <c r="L7484" s="46"/>
      <c r="M7484" s="6" t="s">
        <v>28</v>
      </c>
      <c r="N7484" s="55">
        <f t="shared" ref="N7484:N7488" si="1544">P7484*1.4</f>
        <v>1330</v>
      </c>
      <c r="O7484" s="52"/>
      <c r="P7484" s="64">
        <v>950</v>
      </c>
      <c r="Q7484" s="65"/>
      <c r="R7484" s="6" t="s">
        <v>117</v>
      </c>
      <c r="S7484" s="55">
        <f>T7484*1.3</f>
        <v>2113.8000000000002</v>
      </c>
      <c r="T7484" s="296">
        <v>1626</v>
      </c>
      <c r="U7484" s="66" t="s">
        <v>118</v>
      </c>
      <c r="V7484" s="58">
        <f t="shared" si="1539"/>
        <v>1395.5129999999999</v>
      </c>
      <c r="W7484" s="62">
        <v>1071</v>
      </c>
      <c r="Y7484" s="6" t="s">
        <v>119</v>
      </c>
      <c r="Z7484" s="55">
        <f>AA7484*1.318</f>
        <v>6853.6</v>
      </c>
      <c r="AA7484" s="56">
        <v>5200</v>
      </c>
    </row>
    <row r="7485" spans="1:27" ht="15" customHeight="1" x14ac:dyDescent="0.2">
      <c r="A7485" s="45"/>
      <c r="B7485" s="53" t="s">
        <v>10</v>
      </c>
      <c r="C7485" s="15">
        <f>K7470</f>
        <v>4</v>
      </c>
      <c r="D7485" s="54">
        <f t="shared" si="1542"/>
        <v>17636.8</v>
      </c>
      <c r="E7485" s="34">
        <f>T7490*C7485</f>
        <v>12080</v>
      </c>
      <c r="F7485" s="45"/>
      <c r="G7485" s="45"/>
      <c r="H7485" s="45"/>
      <c r="I7485" s="44"/>
      <c r="J7485" s="44"/>
      <c r="K7485" s="44"/>
      <c r="L7485" s="46"/>
      <c r="M7485" s="6" t="s">
        <v>120</v>
      </c>
      <c r="N7485" s="55">
        <f t="shared" si="1544"/>
        <v>1889.9999999999998</v>
      </c>
      <c r="O7485" s="52"/>
      <c r="P7485" s="67">
        <v>1350</v>
      </c>
      <c r="Q7485" s="65"/>
      <c r="R7485" s="6" t="s">
        <v>121</v>
      </c>
      <c r="S7485" s="55">
        <f>T7485*1.436</f>
        <v>1550.8799999999999</v>
      </c>
      <c r="T7485" s="295">
        <v>1080</v>
      </c>
      <c r="U7485" s="6" t="s">
        <v>122</v>
      </c>
      <c r="V7485" s="58">
        <f t="shared" si="1539"/>
        <v>8404.35</v>
      </c>
      <c r="W7485" s="59">
        <v>6450</v>
      </c>
      <c r="Y7485" s="6" t="s">
        <v>123</v>
      </c>
      <c r="Z7485" s="55">
        <f t="shared" si="1541"/>
        <v>10560</v>
      </c>
      <c r="AA7485" s="56">
        <v>8000</v>
      </c>
    </row>
    <row r="7486" spans="1:27" ht="15" customHeight="1" thickBot="1" x14ac:dyDescent="0.25">
      <c r="A7486" s="45"/>
      <c r="B7486" s="53" t="s">
        <v>124</v>
      </c>
      <c r="C7486" s="15">
        <f>L7470</f>
        <v>2</v>
      </c>
      <c r="D7486" s="54">
        <f>S7486*C7486</f>
        <v>2702.7000000000003</v>
      </c>
      <c r="E7486" s="34">
        <f>T7486*C7486</f>
        <v>1820</v>
      </c>
      <c r="F7486" s="68" t="s">
        <v>92</v>
      </c>
      <c r="G7486" s="69"/>
      <c r="H7486" s="45"/>
      <c r="I7486" s="44"/>
      <c r="J7486" s="44"/>
      <c r="K7486" s="44"/>
      <c r="L7486" s="46"/>
      <c r="M7486" s="6" t="s">
        <v>125</v>
      </c>
      <c r="N7486" s="55">
        <f t="shared" si="1544"/>
        <v>1889.9999999999998</v>
      </c>
      <c r="O7486" s="52"/>
      <c r="P7486" s="67">
        <v>1350</v>
      </c>
      <c r="Q7486" s="65"/>
      <c r="R7486" s="6" t="s">
        <v>126</v>
      </c>
      <c r="S7486" s="55">
        <f>T7486*1.485</f>
        <v>1351.3500000000001</v>
      </c>
      <c r="T7486" s="295">
        <v>910</v>
      </c>
      <c r="U7486" s="6" t="s">
        <v>127</v>
      </c>
      <c r="V7486" s="58">
        <f t="shared" si="1539"/>
        <v>0</v>
      </c>
      <c r="W7486" s="70"/>
      <c r="Y7486" s="6" t="s">
        <v>128</v>
      </c>
      <c r="Z7486" s="55">
        <f t="shared" si="1541"/>
        <v>10560</v>
      </c>
      <c r="AA7486" s="56">
        <v>8000</v>
      </c>
    </row>
    <row r="7487" spans="1:27" ht="15" customHeight="1" thickTop="1" x14ac:dyDescent="0.2">
      <c r="A7487" s="45"/>
      <c r="B7487" s="53" t="s">
        <v>129</v>
      </c>
      <c r="C7487" s="15">
        <f>M7470</f>
        <v>0</v>
      </c>
      <c r="D7487" s="54">
        <f t="shared" ref="D7487:D7488" si="1545">S7491*C7487</f>
        <v>0</v>
      </c>
      <c r="E7487" s="34">
        <f t="shared" ref="E7487:E7488" si="1546">D7549*C7487</f>
        <v>0</v>
      </c>
      <c r="F7487" s="68" t="s">
        <v>130</v>
      </c>
      <c r="G7487" s="71">
        <f>D7531*0.33</f>
        <v>94833.901800000007</v>
      </c>
      <c r="H7487" s="45"/>
      <c r="I7487" s="44"/>
      <c r="J7487" s="44"/>
      <c r="K7487" s="44"/>
      <c r="L7487" s="46"/>
      <c r="M7487" s="6" t="s">
        <v>131</v>
      </c>
      <c r="N7487" s="55">
        <f t="shared" si="1544"/>
        <v>700</v>
      </c>
      <c r="O7487" s="52"/>
      <c r="P7487" s="67">
        <v>500</v>
      </c>
      <c r="Q7487" s="65"/>
      <c r="R7487" s="6"/>
      <c r="S7487" s="55"/>
      <c r="T7487" s="297"/>
      <c r="U7487" s="57" t="s">
        <v>132</v>
      </c>
      <c r="V7487" s="58">
        <f t="shared" si="1539"/>
        <v>9218.7250000000004</v>
      </c>
      <c r="W7487" s="70">
        <v>7075</v>
      </c>
      <c r="Y7487" s="6" t="s">
        <v>133</v>
      </c>
      <c r="Z7487" s="55">
        <f t="shared" si="1541"/>
        <v>7260</v>
      </c>
      <c r="AA7487" s="56">
        <v>5500</v>
      </c>
    </row>
    <row r="7488" spans="1:27" ht="15" customHeight="1" x14ac:dyDescent="0.2">
      <c r="A7488" s="45"/>
      <c r="B7488" s="53" t="s">
        <v>134</v>
      </c>
      <c r="C7488" s="15">
        <f>N7470</f>
        <v>0</v>
      </c>
      <c r="D7488" s="54">
        <f t="shared" si="1545"/>
        <v>0</v>
      </c>
      <c r="E7488" s="34">
        <f t="shared" si="1546"/>
        <v>0</v>
      </c>
      <c r="F7488" s="68" t="s">
        <v>135</v>
      </c>
      <c r="G7488" s="72">
        <f>D7531-F7531</f>
        <v>287375.46000000002</v>
      </c>
      <c r="H7488" s="45"/>
      <c r="I7488" s="44"/>
      <c r="J7488" s="44"/>
      <c r="K7488" s="44"/>
      <c r="L7488" s="46"/>
      <c r="M7488" s="6" t="s">
        <v>136</v>
      </c>
      <c r="N7488" s="55">
        <f t="shared" si="1544"/>
        <v>1400</v>
      </c>
      <c r="O7488" s="52"/>
      <c r="P7488" s="67">
        <v>1000</v>
      </c>
      <c r="Q7488" s="65"/>
      <c r="R7488" s="6"/>
      <c r="S7488" s="55"/>
      <c r="T7488" s="297"/>
      <c r="U7488" s="57" t="s">
        <v>137</v>
      </c>
      <c r="V7488" s="58">
        <f t="shared" si="1539"/>
        <v>7166.5</v>
      </c>
      <c r="W7488" s="73">
        <v>5500</v>
      </c>
      <c r="Y7488" s="6" t="s">
        <v>39</v>
      </c>
      <c r="Z7488" s="55">
        <f>AA7488*1.321</f>
        <v>8454.4</v>
      </c>
      <c r="AA7488" s="56">
        <v>6400</v>
      </c>
    </row>
    <row r="7489" spans="1:27" ht="15" customHeight="1" x14ac:dyDescent="0.35">
      <c r="A7489" s="45"/>
      <c r="B7489" s="53" t="s">
        <v>138</v>
      </c>
      <c r="C7489" s="15">
        <f>P7470</f>
        <v>0</v>
      </c>
      <c r="D7489" s="54">
        <f>S7494*C7489</f>
        <v>0</v>
      </c>
      <c r="E7489" s="34">
        <f>D7552*C7489</f>
        <v>0</v>
      </c>
      <c r="F7489" s="68" t="s">
        <v>139</v>
      </c>
      <c r="G7489" s="74">
        <f>D7531-E7531</f>
        <v>94785.460000000021</v>
      </c>
      <c r="H7489" s="45"/>
      <c r="I7489" s="44"/>
      <c r="J7489" s="44"/>
      <c r="K7489" s="44"/>
      <c r="L7489" s="46"/>
      <c r="M7489" s="6" t="s">
        <v>140</v>
      </c>
      <c r="N7489" s="55"/>
      <c r="O7489" s="52"/>
      <c r="P7489" s="67"/>
      <c r="Q7489" s="65"/>
      <c r="R7489" s="6" t="s">
        <v>141</v>
      </c>
      <c r="S7489" s="55">
        <v>1850.8</v>
      </c>
      <c r="T7489" s="295">
        <v>1815</v>
      </c>
      <c r="U7489" s="57" t="s">
        <v>142</v>
      </c>
      <c r="V7489" s="58">
        <f t="shared" si="1539"/>
        <v>9218.7250000000004</v>
      </c>
      <c r="W7489" s="73">
        <v>7075</v>
      </c>
      <c r="Y7489" s="6" t="s">
        <v>143</v>
      </c>
      <c r="Z7489" s="55">
        <f>AA7489*1.32</f>
        <v>3564</v>
      </c>
      <c r="AA7489" s="56">
        <v>2700</v>
      </c>
    </row>
    <row r="7490" spans="1:27" ht="15" customHeight="1" x14ac:dyDescent="0.2">
      <c r="A7490" s="45"/>
      <c r="B7490" s="53" t="s">
        <v>14</v>
      </c>
      <c r="C7490" s="15">
        <f>O7470</f>
        <v>0</v>
      </c>
      <c r="D7490" s="54">
        <f>S7493*C7490</f>
        <v>0</v>
      </c>
      <c r="E7490" s="34">
        <f>D7551*C7490</f>
        <v>0</v>
      </c>
      <c r="F7490" s="61"/>
      <c r="G7490" s="61"/>
      <c r="H7490" s="45"/>
      <c r="I7490" s="44"/>
      <c r="J7490" s="44"/>
      <c r="K7490" s="44"/>
      <c r="L7490" s="46"/>
      <c r="M7490" s="6"/>
      <c r="N7490" s="55"/>
      <c r="O7490" s="52"/>
      <c r="P7490" s="67"/>
      <c r="Q7490" s="65"/>
      <c r="R7490" s="6" t="s">
        <v>144</v>
      </c>
      <c r="S7490" s="55">
        <f>T7490*1.46</f>
        <v>4409.2</v>
      </c>
      <c r="T7490" s="295">
        <v>3020</v>
      </c>
      <c r="U7490" s="57" t="s">
        <v>145</v>
      </c>
      <c r="V7490" s="58">
        <f t="shared" si="1539"/>
        <v>9218.7250000000004</v>
      </c>
      <c r="W7490" s="73">
        <v>7075</v>
      </c>
      <c r="AA7490" s="46"/>
    </row>
    <row r="7491" spans="1:27" ht="15" customHeight="1" x14ac:dyDescent="0.2">
      <c r="A7491" s="45"/>
      <c r="B7491" s="53" t="s">
        <v>16</v>
      </c>
      <c r="C7491" s="15">
        <f>Q7470</f>
        <v>0</v>
      </c>
      <c r="D7491" s="54">
        <f>S7496*C7491</f>
        <v>0</v>
      </c>
      <c r="E7491" s="34"/>
      <c r="F7491" s="61"/>
      <c r="G7491" s="61"/>
      <c r="H7491" s="45"/>
      <c r="I7491" s="44"/>
      <c r="J7491" s="44"/>
      <c r="K7491" s="44"/>
      <c r="L7491" s="46"/>
      <c r="M7491" s="6" t="s">
        <v>146</v>
      </c>
      <c r="N7491" s="55">
        <f>P7491*1.46</f>
        <v>7592</v>
      </c>
      <c r="O7491" s="52"/>
      <c r="P7491" s="67">
        <v>5200</v>
      </c>
      <c r="Q7491" s="65"/>
      <c r="R7491" s="6" t="s">
        <v>147</v>
      </c>
      <c r="S7491" s="55">
        <v>6101.2</v>
      </c>
      <c r="T7491" s="295">
        <v>4380</v>
      </c>
      <c r="U7491" s="46"/>
      <c r="V7491" s="46"/>
      <c r="W7491" s="46"/>
      <c r="X7491" s="46"/>
      <c r="Y7491" s="46"/>
      <c r="Z7491" s="46"/>
    </row>
    <row r="7492" spans="1:27" ht="15" customHeight="1" x14ac:dyDescent="0.2">
      <c r="A7492" s="45"/>
      <c r="B7492" s="320" t="s">
        <v>148</v>
      </c>
      <c r="C7492" s="33"/>
      <c r="D7492" s="75">
        <f t="shared" ref="D7492:E7492" si="1547">SUM(D7478:D7491)</f>
        <v>71074.960000000006</v>
      </c>
      <c r="E7492" s="75">
        <f t="shared" si="1547"/>
        <v>49640</v>
      </c>
      <c r="F7492" s="75"/>
      <c r="G7492" s="33"/>
      <c r="H7492" s="45"/>
      <c r="I7492" s="44"/>
      <c r="J7492" s="44"/>
      <c r="K7492" s="44"/>
      <c r="L7492" s="46"/>
      <c r="M7492" s="6" t="s">
        <v>149</v>
      </c>
      <c r="N7492" s="55">
        <f t="shared" ref="N7492" si="1548">P7492*1.4</f>
        <v>3360</v>
      </c>
      <c r="O7492" s="52"/>
      <c r="P7492" s="67">
        <v>2400</v>
      </c>
      <c r="Q7492" s="65"/>
      <c r="R7492" s="6" t="s">
        <v>150</v>
      </c>
      <c r="S7492" s="55">
        <f>T7492*1.444</f>
        <v>7797.5999999999995</v>
      </c>
      <c r="T7492" s="295">
        <v>5400</v>
      </c>
      <c r="U7492" s="46"/>
      <c r="V7492" s="46"/>
      <c r="W7492" s="46"/>
      <c r="X7492" s="46"/>
      <c r="Y7492" s="46"/>
      <c r="Z7492" s="46"/>
      <c r="AA7492" s="46"/>
    </row>
    <row r="7493" spans="1:27" ht="15" customHeight="1" x14ac:dyDescent="0.2">
      <c r="A7493" s="45"/>
      <c r="B7493" s="317" t="s">
        <v>24</v>
      </c>
      <c r="C7493" s="319">
        <f>Y7470</f>
        <v>0</v>
      </c>
      <c r="D7493" s="54">
        <f t="shared" ref="D7493:D7495" si="1549">V7482*C7493</f>
        <v>0</v>
      </c>
      <c r="E7493" s="34">
        <f t="shared" ref="E7493:E7495" si="1550">W7482*C7493</f>
        <v>0</v>
      </c>
      <c r="F7493" s="45"/>
      <c r="G7493" s="45"/>
      <c r="H7493" s="45"/>
      <c r="I7493" s="44"/>
      <c r="J7493" s="44"/>
      <c r="K7493" s="44"/>
      <c r="L7493" s="46"/>
      <c r="M7493" s="6" t="s">
        <v>151</v>
      </c>
      <c r="N7493" s="55">
        <f>P7493*1.46</f>
        <v>7592</v>
      </c>
      <c r="O7493" s="52"/>
      <c r="P7493" s="67">
        <v>5200</v>
      </c>
      <c r="Q7493" s="65"/>
      <c r="R7493" s="6" t="s">
        <v>152</v>
      </c>
      <c r="S7493" s="55">
        <f>T7493*1.444</f>
        <v>7799.0439999999999</v>
      </c>
      <c r="T7493" s="295">
        <v>5401</v>
      </c>
      <c r="U7493" s="46"/>
      <c r="V7493" s="46"/>
      <c r="W7493" s="46"/>
      <c r="X7493" s="46"/>
      <c r="Y7493" s="46"/>
      <c r="Z7493" s="46"/>
      <c r="AA7493" s="46"/>
    </row>
    <row r="7494" spans="1:27" ht="15" customHeight="1" x14ac:dyDescent="0.2">
      <c r="A7494" s="45"/>
      <c r="B7494" s="317" t="s">
        <v>153</v>
      </c>
      <c r="C7494" s="319">
        <f>Z7470</f>
        <v>0</v>
      </c>
      <c r="D7494" s="54">
        <f t="shared" si="1549"/>
        <v>0</v>
      </c>
      <c r="E7494" s="34">
        <f t="shared" si="1550"/>
        <v>0</v>
      </c>
      <c r="F7494" s="45"/>
      <c r="G7494" s="45"/>
      <c r="H7494" s="45"/>
      <c r="I7494" s="44"/>
      <c r="J7494" s="44"/>
      <c r="K7494" s="44"/>
      <c r="L7494" s="46"/>
      <c r="M7494" s="6" t="s">
        <v>154</v>
      </c>
      <c r="N7494" s="55">
        <f t="shared" ref="N7494:N7495" si="1551">P7494*1.4</f>
        <v>5250</v>
      </c>
      <c r="O7494" s="52"/>
      <c r="P7494" s="67">
        <v>3750</v>
      </c>
      <c r="Q7494" s="65"/>
      <c r="R7494" s="6" t="s">
        <v>155</v>
      </c>
      <c r="S7494" s="55">
        <f>T7494*1.45</f>
        <v>10701</v>
      </c>
      <c r="T7494" s="295">
        <v>7380</v>
      </c>
      <c r="U7494" s="46"/>
      <c r="V7494" s="46"/>
      <c r="W7494" s="46"/>
      <c r="X7494" s="46"/>
      <c r="Y7494" s="46"/>
      <c r="Z7494" s="46"/>
      <c r="AA7494" s="46"/>
    </row>
    <row r="7495" spans="1:27" ht="15" customHeight="1" x14ac:dyDescent="0.2">
      <c r="A7495" s="45"/>
      <c r="B7495" s="317" t="s">
        <v>26</v>
      </c>
      <c r="C7495" s="319">
        <f>AA7470</f>
        <v>0</v>
      </c>
      <c r="D7495" s="54">
        <f t="shared" si="1549"/>
        <v>0</v>
      </c>
      <c r="E7495" s="34">
        <f t="shared" si="1550"/>
        <v>0</v>
      </c>
      <c r="F7495" s="45"/>
      <c r="G7495" s="45"/>
      <c r="H7495" s="45"/>
      <c r="I7495" s="44"/>
      <c r="J7495" s="44"/>
      <c r="K7495" s="44"/>
      <c r="L7495" s="46"/>
      <c r="M7495" s="6" t="s">
        <v>156</v>
      </c>
      <c r="N7495" s="55">
        <f t="shared" si="1551"/>
        <v>9800</v>
      </c>
      <c r="O7495" s="52"/>
      <c r="P7495" s="67">
        <v>7000</v>
      </c>
      <c r="Q7495" s="65"/>
      <c r="R7495" s="6" t="s">
        <v>157</v>
      </c>
      <c r="S7495" s="55">
        <v>8000</v>
      </c>
      <c r="T7495" s="295">
        <v>3600</v>
      </c>
      <c r="U7495" s="46"/>
      <c r="V7495" s="46"/>
      <c r="W7495" s="46"/>
      <c r="X7495" s="46"/>
      <c r="Y7495" s="46"/>
      <c r="Z7495" s="46"/>
      <c r="AA7495" s="46"/>
    </row>
    <row r="7496" spans="1:27" ht="15" customHeight="1" x14ac:dyDescent="0.2">
      <c r="A7496" s="45"/>
      <c r="B7496" s="318" t="s">
        <v>158</v>
      </c>
      <c r="C7496" s="319">
        <f>R7470</f>
        <v>0</v>
      </c>
      <c r="D7496" s="54">
        <f>V7479*C7496</f>
        <v>0</v>
      </c>
      <c r="E7496" s="34">
        <f t="shared" ref="E7496:E7498" si="1552">J7545*C7496</f>
        <v>0</v>
      </c>
      <c r="F7496" s="45"/>
      <c r="G7496" s="45"/>
      <c r="H7496" s="45"/>
      <c r="I7496" s="44"/>
      <c r="J7496" s="44"/>
      <c r="K7496" s="44"/>
      <c r="L7496" s="46"/>
      <c r="M7496" s="6"/>
      <c r="N7496" s="55"/>
      <c r="O7496" s="52"/>
      <c r="P7496" s="67"/>
      <c r="Q7496" s="65"/>
      <c r="R7496" s="6" t="s">
        <v>16</v>
      </c>
      <c r="S7496" s="55">
        <v>1500</v>
      </c>
      <c r="T7496" s="298">
        <v>1300</v>
      </c>
      <c r="U7496" s="46"/>
      <c r="V7496" s="46"/>
      <c r="W7496" s="46"/>
      <c r="X7496" s="46"/>
      <c r="Y7496" s="46"/>
      <c r="Z7496" s="46"/>
      <c r="AA7496" s="46"/>
    </row>
    <row r="7497" spans="1:27" ht="15" customHeight="1" x14ac:dyDescent="0.2">
      <c r="A7497" s="45"/>
      <c r="B7497" s="321" t="s">
        <v>159</v>
      </c>
      <c r="C7497" s="15">
        <f>T7470</f>
        <v>1</v>
      </c>
      <c r="D7497" s="54">
        <f t="shared" ref="D7497:D7498" si="1553">V7479*C7497</f>
        <v>9772.5</v>
      </c>
      <c r="E7497" s="34">
        <f t="shared" si="1552"/>
        <v>0</v>
      </c>
      <c r="F7497" s="45"/>
      <c r="G7497" s="45"/>
      <c r="H7497" s="45"/>
      <c r="I7497" s="44"/>
      <c r="J7497" s="44"/>
      <c r="K7497" s="44"/>
      <c r="L7497" s="46"/>
      <c r="M7497" s="6" t="s">
        <v>160</v>
      </c>
      <c r="N7497" s="55"/>
      <c r="O7497" s="52"/>
      <c r="P7497" s="67"/>
      <c r="Q7497" s="65"/>
      <c r="R7497" s="46"/>
      <c r="S7497" s="46"/>
      <c r="T7497" s="46"/>
      <c r="U7497" s="46"/>
      <c r="V7497" s="46"/>
      <c r="W7497" s="46"/>
      <c r="X7497" s="46"/>
      <c r="Y7497" s="46"/>
      <c r="Z7497" s="46"/>
      <c r="AA7497" s="46"/>
    </row>
    <row r="7498" spans="1:27" ht="15" customHeight="1" x14ac:dyDescent="0.2">
      <c r="A7498" s="45"/>
      <c r="B7498" s="79" t="s">
        <v>161</v>
      </c>
      <c r="C7498" s="80">
        <f>S7470</f>
        <v>0</v>
      </c>
      <c r="D7498" s="81">
        <f t="shared" si="1553"/>
        <v>0</v>
      </c>
      <c r="E7498" s="34">
        <f t="shared" si="1552"/>
        <v>0</v>
      </c>
      <c r="F7498" s="45"/>
      <c r="G7498" s="45"/>
      <c r="H7498" s="45"/>
      <c r="I7498" s="44"/>
      <c r="J7498" s="44"/>
      <c r="K7498" s="44"/>
      <c r="L7498" s="46"/>
      <c r="M7498" s="6"/>
      <c r="N7498" s="55"/>
      <c r="O7498" s="52"/>
      <c r="P7498" s="67"/>
      <c r="Q7498" s="65"/>
      <c r="R7498" s="46"/>
      <c r="S7498" s="46"/>
      <c r="T7498" s="46"/>
      <c r="U7498" s="46"/>
      <c r="V7498" s="46"/>
      <c r="W7498" s="46"/>
      <c r="X7498" s="46"/>
      <c r="Y7498" s="46"/>
      <c r="Z7498" s="46"/>
      <c r="AA7498" s="46"/>
    </row>
    <row r="7499" spans="1:27" ht="15" customHeight="1" x14ac:dyDescent="0.2">
      <c r="A7499" s="45"/>
      <c r="B7499" s="78" t="s">
        <v>20</v>
      </c>
      <c r="C7499" s="15">
        <f>U7470</f>
        <v>4</v>
      </c>
      <c r="D7499" s="81">
        <f>V7488*C7499</f>
        <v>28666</v>
      </c>
      <c r="E7499" s="34">
        <f>W7488*C7499</f>
        <v>22000</v>
      </c>
      <c r="F7499" s="45"/>
      <c r="G7499" s="45"/>
      <c r="H7499" s="45"/>
      <c r="I7499" s="44"/>
      <c r="J7499" s="44"/>
      <c r="K7499" s="44"/>
      <c r="L7499" s="46"/>
      <c r="M7499" s="6" t="s">
        <v>162</v>
      </c>
      <c r="N7499" s="55"/>
      <c r="O7499" s="52"/>
      <c r="P7499" s="67">
        <v>1300</v>
      </c>
      <c r="Q7499" s="65"/>
      <c r="R7499" s="46"/>
      <c r="S7499" s="46"/>
      <c r="T7499" s="46"/>
      <c r="U7499" s="46"/>
      <c r="V7499" s="46"/>
      <c r="W7499" s="46"/>
      <c r="X7499" s="46"/>
      <c r="Y7499" s="46"/>
      <c r="Z7499" s="46"/>
      <c r="AA7499" s="46"/>
    </row>
    <row r="7500" spans="1:27" ht="15" customHeight="1" x14ac:dyDescent="0.2">
      <c r="A7500" s="45"/>
      <c r="B7500" s="78" t="s">
        <v>163</v>
      </c>
      <c r="C7500" s="15">
        <f>V7470</f>
        <v>0</v>
      </c>
      <c r="D7500" s="81">
        <f t="shared" ref="D7500:D7501" si="1554">V7482*C7500</f>
        <v>0</v>
      </c>
      <c r="E7500" s="34">
        <f>W7487*C7500</f>
        <v>0</v>
      </c>
      <c r="F7500" s="45"/>
      <c r="G7500" s="45"/>
      <c r="H7500" s="45"/>
      <c r="I7500" s="44"/>
      <c r="J7500" s="44"/>
      <c r="K7500" s="44"/>
      <c r="L7500" s="46"/>
      <c r="M7500" s="6" t="s">
        <v>164</v>
      </c>
      <c r="N7500" s="55">
        <f t="shared" ref="N7500:N7501" si="1555">P7500*1.42</f>
        <v>1846</v>
      </c>
      <c r="O7500" s="52"/>
      <c r="P7500" s="67">
        <v>1300</v>
      </c>
      <c r="Q7500" s="65"/>
      <c r="R7500" s="46"/>
      <c r="S7500" s="46"/>
      <c r="T7500" s="46"/>
      <c r="U7500" s="46"/>
      <c r="V7500" s="46"/>
      <c r="W7500" s="46"/>
      <c r="X7500" s="46"/>
      <c r="Y7500" s="46"/>
      <c r="Z7500" s="46"/>
      <c r="AA7500" s="46"/>
    </row>
    <row r="7501" spans="1:27" ht="15" customHeight="1" x14ac:dyDescent="0.2">
      <c r="A7501" s="45"/>
      <c r="B7501" s="78" t="s">
        <v>165</v>
      </c>
      <c r="C7501" s="15">
        <f>W7470</f>
        <v>0</v>
      </c>
      <c r="D7501" s="81">
        <f t="shared" si="1554"/>
        <v>0</v>
      </c>
      <c r="E7501" s="34">
        <f>J7550*C7501</f>
        <v>0</v>
      </c>
      <c r="F7501" s="45"/>
      <c r="G7501" s="45"/>
      <c r="H7501" s="45"/>
      <c r="I7501" s="44"/>
      <c r="J7501" s="44"/>
      <c r="K7501" s="44"/>
      <c r="L7501" s="46"/>
      <c r="M7501" s="6" t="s">
        <v>166</v>
      </c>
      <c r="N7501" s="55">
        <f t="shared" si="1555"/>
        <v>1846</v>
      </c>
      <c r="O7501" s="52"/>
      <c r="P7501" s="67">
        <v>1300</v>
      </c>
      <c r="Q7501" s="65"/>
      <c r="R7501" s="46"/>
      <c r="S7501" s="46"/>
      <c r="T7501" s="46"/>
      <c r="U7501" s="46"/>
      <c r="V7501" s="46"/>
      <c r="W7501" s="46"/>
      <c r="X7501" s="46"/>
      <c r="Y7501" s="46"/>
      <c r="Z7501" s="46"/>
      <c r="AA7501" s="46"/>
    </row>
    <row r="7502" spans="1:27" ht="15" customHeight="1" x14ac:dyDescent="0.2">
      <c r="A7502" s="45"/>
      <c r="B7502" s="53" t="s">
        <v>23</v>
      </c>
      <c r="C7502" s="15">
        <f>X7470</f>
        <v>0</v>
      </c>
      <c r="D7502" s="81">
        <f>V7480*C7502</f>
        <v>0</v>
      </c>
      <c r="E7502" s="34">
        <f>W7480*C7502</f>
        <v>0</v>
      </c>
      <c r="F7502" s="45"/>
      <c r="G7502" s="45"/>
      <c r="H7502" s="45"/>
      <c r="I7502" s="44"/>
      <c r="J7502" s="44"/>
      <c r="K7502" s="44"/>
      <c r="L7502" s="46"/>
      <c r="M7502" s="6" t="s">
        <v>167</v>
      </c>
      <c r="N7502" s="55">
        <f>P7502*1.39</f>
        <v>1320.5</v>
      </c>
      <c r="O7502" s="52"/>
      <c r="P7502" s="67">
        <v>950</v>
      </c>
      <c r="Q7502" s="65"/>
      <c r="R7502" s="46"/>
      <c r="S7502" s="46"/>
      <c r="T7502" s="46"/>
      <c r="U7502" s="46"/>
      <c r="V7502" s="46"/>
      <c r="W7502" s="46"/>
      <c r="X7502" s="46"/>
      <c r="Y7502" s="46"/>
      <c r="Z7502" s="46"/>
      <c r="AA7502" s="46"/>
    </row>
    <row r="7503" spans="1:27" ht="15" customHeight="1" x14ac:dyDescent="0.2">
      <c r="A7503" s="45"/>
      <c r="B7503" s="49" t="s">
        <v>95</v>
      </c>
      <c r="C7503" s="33"/>
      <c r="D7503" s="75">
        <f t="shared" ref="D7503:E7503" si="1556">SUM(D7493:D7502)</f>
        <v>38438.5</v>
      </c>
      <c r="E7503" s="82">
        <f t="shared" si="1556"/>
        <v>22000</v>
      </c>
      <c r="F7503" s="45"/>
      <c r="G7503" s="45"/>
      <c r="H7503" s="45"/>
      <c r="I7503" s="44"/>
      <c r="J7503" s="44"/>
      <c r="K7503" s="44"/>
      <c r="L7503" s="46"/>
      <c r="M7503" s="6" t="s">
        <v>168</v>
      </c>
      <c r="N7503" s="55">
        <f>P7503*1.42</f>
        <v>923</v>
      </c>
      <c r="O7503" s="52"/>
      <c r="P7503" s="67">
        <v>650</v>
      </c>
      <c r="Q7503" s="65"/>
      <c r="R7503" s="46"/>
      <c r="S7503" s="46"/>
      <c r="T7503" s="46"/>
      <c r="U7503" s="46"/>
      <c r="V7503" s="46"/>
      <c r="W7503" s="46"/>
      <c r="X7503" s="46"/>
      <c r="Y7503" s="46"/>
      <c r="Z7503" s="46"/>
      <c r="AA7503" s="46"/>
    </row>
    <row r="7504" spans="1:27" ht="15" customHeight="1" x14ac:dyDescent="0.2">
      <c r="A7504" s="45"/>
      <c r="B7504" s="53" t="s">
        <v>36</v>
      </c>
      <c r="C7504" s="15">
        <f>AL7470</f>
        <v>0</v>
      </c>
      <c r="D7504" s="83">
        <f>N7499*C7504</f>
        <v>0</v>
      </c>
      <c r="E7504" s="34">
        <f>P7499*C7504</f>
        <v>0</v>
      </c>
      <c r="F7504" s="45"/>
      <c r="G7504" s="45"/>
      <c r="H7504" s="45"/>
      <c r="I7504" s="44"/>
      <c r="J7504" s="44"/>
      <c r="K7504" s="44"/>
      <c r="L7504" s="46"/>
      <c r="M7504" s="46"/>
      <c r="N7504" s="46"/>
      <c r="O7504" s="46"/>
      <c r="P7504" s="46"/>
      <c r="Q7504" s="46"/>
      <c r="R7504" s="46"/>
      <c r="S7504" s="46"/>
      <c r="T7504" s="46"/>
      <c r="U7504" s="46"/>
      <c r="V7504" s="46"/>
      <c r="W7504" s="46"/>
      <c r="X7504" s="46"/>
      <c r="Y7504" s="46"/>
      <c r="Z7504" s="46"/>
      <c r="AA7504" s="46"/>
    </row>
    <row r="7505" spans="1:17" ht="15" customHeight="1" x14ac:dyDescent="0.2">
      <c r="A7505" s="45"/>
      <c r="B7505" s="53" t="s">
        <v>35</v>
      </c>
      <c r="C7505" s="15">
        <f>AK7470</f>
        <v>0</v>
      </c>
      <c r="D7505" s="83">
        <f t="shared" ref="D7505:D7507" si="1557">N7501*C7505</f>
        <v>0</v>
      </c>
      <c r="E7505" s="34">
        <f t="shared" ref="E7505:E7507" si="1558">P7501*C7505</f>
        <v>0</v>
      </c>
      <c r="F7505" s="45"/>
      <c r="G7505" s="45"/>
      <c r="H7505" s="45"/>
      <c r="L7505" s="24"/>
      <c r="M7505" s="24"/>
      <c r="N7505" s="24"/>
      <c r="O7505" s="24"/>
      <c r="P7505" s="24"/>
      <c r="Q7505" s="24"/>
    </row>
    <row r="7506" spans="1:17" ht="15" customHeight="1" x14ac:dyDescent="0.2">
      <c r="A7506" s="45"/>
      <c r="B7506" s="84" t="s">
        <v>169</v>
      </c>
      <c r="C7506" s="15">
        <f>AM7470</f>
        <v>0</v>
      </c>
      <c r="D7506" s="83">
        <f t="shared" si="1557"/>
        <v>0</v>
      </c>
      <c r="E7506" s="34">
        <f t="shared" si="1558"/>
        <v>0</v>
      </c>
      <c r="F7506" s="85"/>
      <c r="G7506" s="45"/>
      <c r="H7506" s="45"/>
      <c r="L7506" s="24"/>
      <c r="M7506" s="24"/>
      <c r="N7506" s="24"/>
      <c r="O7506" s="24"/>
      <c r="P7506" s="24"/>
      <c r="Q7506" s="24"/>
    </row>
    <row r="7507" spans="1:17" ht="15" customHeight="1" x14ac:dyDescent="0.2">
      <c r="A7507" s="45"/>
      <c r="B7507" s="84" t="s">
        <v>38</v>
      </c>
      <c r="C7507" s="15">
        <f>AN7470</f>
        <v>0</v>
      </c>
      <c r="D7507" s="83">
        <f t="shared" si="1557"/>
        <v>0</v>
      </c>
      <c r="E7507" s="34">
        <f t="shared" si="1558"/>
        <v>0</v>
      </c>
      <c r="F7507" s="45"/>
      <c r="G7507" s="45"/>
      <c r="H7507" s="45"/>
      <c r="L7507" s="24"/>
      <c r="M7507" s="24"/>
      <c r="N7507" s="24"/>
      <c r="O7507" s="24"/>
      <c r="P7507" s="24"/>
      <c r="Q7507" s="24"/>
    </row>
    <row r="7508" spans="1:17" ht="15" customHeight="1" x14ac:dyDescent="0.2">
      <c r="A7508" s="45"/>
      <c r="B7508" s="84" t="s">
        <v>170</v>
      </c>
      <c r="C7508" s="15">
        <f>AO7470</f>
        <v>0</v>
      </c>
      <c r="D7508" s="83">
        <f>N7500*C7508</f>
        <v>0</v>
      </c>
      <c r="E7508" s="34">
        <f>P7500*C7508</f>
        <v>0</v>
      </c>
      <c r="F7508" s="45"/>
      <c r="G7508" s="45"/>
      <c r="H7508" s="45"/>
      <c r="L7508" s="24"/>
      <c r="M7508" s="24"/>
      <c r="N7508" s="24"/>
      <c r="O7508" s="24"/>
      <c r="P7508" s="24"/>
      <c r="Q7508" s="24"/>
    </row>
    <row r="7509" spans="1:17" ht="15" customHeight="1" x14ac:dyDescent="0.2">
      <c r="A7509" s="45"/>
      <c r="B7509" s="53" t="s">
        <v>31</v>
      </c>
      <c r="C7509" s="15">
        <f>AF7470</f>
        <v>1</v>
      </c>
      <c r="D7509" s="83">
        <f>N7491*C7509</f>
        <v>7592</v>
      </c>
      <c r="E7509" s="34">
        <f>P7491*C7509</f>
        <v>5200</v>
      </c>
      <c r="F7509" s="45"/>
      <c r="G7509" s="45"/>
      <c r="H7509" s="45"/>
    </row>
    <row r="7510" spans="1:17" ht="15" customHeight="1" x14ac:dyDescent="0.2">
      <c r="A7510" s="45"/>
      <c r="B7510" s="53" t="s">
        <v>171</v>
      </c>
      <c r="C7510" s="15">
        <f>AH7470</f>
        <v>3</v>
      </c>
      <c r="D7510" s="83">
        <f>N7491*C7510</f>
        <v>22776</v>
      </c>
      <c r="E7510" s="34">
        <f>P7491*C7510</f>
        <v>15600</v>
      </c>
      <c r="F7510" s="45"/>
      <c r="G7510" s="45"/>
      <c r="H7510" s="45"/>
      <c r="L7510" s="86" t="s">
        <v>172</v>
      </c>
    </row>
    <row r="7511" spans="1:17" ht="15" customHeight="1" x14ac:dyDescent="0.2">
      <c r="A7511" s="45"/>
      <c r="B7511" s="53" t="s">
        <v>151</v>
      </c>
      <c r="C7511" s="15">
        <f>AG7470</f>
        <v>3</v>
      </c>
      <c r="D7511" s="83">
        <f>N7493*C7511</f>
        <v>22776</v>
      </c>
      <c r="E7511" s="34">
        <f>P7493*C7511</f>
        <v>15600</v>
      </c>
      <c r="F7511" s="45"/>
      <c r="G7511" s="45"/>
      <c r="H7511" s="45"/>
    </row>
    <row r="7512" spans="1:17" ht="15" customHeight="1" x14ac:dyDescent="0.2">
      <c r="A7512" s="45"/>
      <c r="B7512" s="53" t="s">
        <v>173</v>
      </c>
      <c r="C7512" s="15">
        <f>AJ7470</f>
        <v>4</v>
      </c>
      <c r="D7512" s="83">
        <f>N7491*C7512</f>
        <v>30368</v>
      </c>
      <c r="E7512" s="34">
        <f>P7491*C7512</f>
        <v>20800</v>
      </c>
      <c r="F7512" s="45"/>
      <c r="G7512" s="45"/>
      <c r="H7512" s="45"/>
      <c r="L7512" s="86" t="s">
        <v>107</v>
      </c>
    </row>
    <row r="7513" spans="1:17" ht="15" customHeight="1" x14ac:dyDescent="0.2">
      <c r="A7513" s="45"/>
      <c r="B7513" s="53" t="s">
        <v>174</v>
      </c>
      <c r="C7513" s="15">
        <f>AE7470</f>
        <v>0</v>
      </c>
      <c r="D7513" s="83">
        <f>N7495*C7513</f>
        <v>0</v>
      </c>
      <c r="E7513" s="34">
        <f>P7491*C7513</f>
        <v>0</v>
      </c>
      <c r="F7513" s="45"/>
      <c r="G7513" s="45"/>
      <c r="H7513" s="45"/>
    </row>
    <row r="7514" spans="1:17" ht="15" customHeight="1" x14ac:dyDescent="0.2">
      <c r="A7514" s="45"/>
      <c r="B7514" s="87" t="s">
        <v>27</v>
      </c>
      <c r="C7514" s="15">
        <f>AB7470</f>
        <v>51</v>
      </c>
      <c r="D7514" s="83">
        <f>N7483*C7514</f>
        <v>94350</v>
      </c>
      <c r="E7514" s="34">
        <f t="shared" ref="E7514:E7515" si="1559">P7483*C7514</f>
        <v>63750</v>
      </c>
      <c r="F7514" s="45"/>
      <c r="G7514" s="45"/>
      <c r="H7514" s="45"/>
      <c r="L7514" s="86" t="s">
        <v>175</v>
      </c>
    </row>
    <row r="7515" spans="1:17" ht="15" customHeight="1" x14ac:dyDescent="0.2">
      <c r="A7515" s="45"/>
      <c r="B7515" s="87" t="s">
        <v>28</v>
      </c>
      <c r="C7515" s="15">
        <f>AC7470</f>
        <v>0</v>
      </c>
      <c r="D7515" s="83">
        <f t="shared" ref="D7514:D7515" si="1560">N7484*C7515</f>
        <v>0</v>
      </c>
      <c r="E7515" s="34">
        <f t="shared" si="1559"/>
        <v>0</v>
      </c>
      <c r="F7515" s="45"/>
      <c r="G7515" s="45"/>
      <c r="H7515" s="45"/>
      <c r="L7515" s="86" t="s">
        <v>176</v>
      </c>
    </row>
    <row r="7516" spans="1:17" ht="15" customHeight="1" x14ac:dyDescent="0.2">
      <c r="A7516" s="45"/>
      <c r="B7516" s="53" t="s">
        <v>177</v>
      </c>
      <c r="C7516" s="15">
        <f>AD7470</f>
        <v>0</v>
      </c>
      <c r="D7516" s="83">
        <f>N7488*C7516</f>
        <v>0</v>
      </c>
      <c r="E7516" s="34">
        <f>P7488*C7516</f>
        <v>0</v>
      </c>
      <c r="F7516" s="45"/>
      <c r="G7516" s="45"/>
      <c r="H7516" s="45"/>
      <c r="L7516" s="86" t="s">
        <v>178</v>
      </c>
    </row>
    <row r="7517" spans="1:17" ht="15" customHeight="1" x14ac:dyDescent="0.2">
      <c r="A7517" s="45"/>
      <c r="B7517" s="49" t="s">
        <v>94</v>
      </c>
      <c r="C7517" s="33"/>
      <c r="D7517" s="75">
        <f t="shared" ref="D7517:E7517" si="1561">SUM(D7504:D7516)</f>
        <v>177862</v>
      </c>
      <c r="E7517" s="82">
        <f t="shared" si="1561"/>
        <v>120950</v>
      </c>
      <c r="F7517" s="41"/>
      <c r="G7517" s="45"/>
      <c r="H7517" s="88"/>
      <c r="L7517" s="86" t="s">
        <v>179</v>
      </c>
    </row>
    <row r="7518" spans="1:17" ht="15" customHeight="1" x14ac:dyDescent="0.2">
      <c r="A7518" s="45"/>
      <c r="B7518" s="78" t="s">
        <v>39</v>
      </c>
      <c r="C7518" s="89">
        <f>AP7470</f>
        <v>0</v>
      </c>
      <c r="D7518" s="83">
        <f>Z7488*C7518</f>
        <v>0</v>
      </c>
      <c r="E7518" s="34">
        <f>AA7488*C7518</f>
        <v>0</v>
      </c>
      <c r="F7518" s="88"/>
      <c r="G7518" s="88"/>
      <c r="H7518" s="88"/>
      <c r="L7518" s="86" t="s">
        <v>180</v>
      </c>
    </row>
    <row r="7519" spans="1:17" ht="15" customHeight="1" x14ac:dyDescent="0.2">
      <c r="A7519" s="45"/>
      <c r="B7519" s="78" t="s">
        <v>40</v>
      </c>
      <c r="C7519" s="90">
        <f>AQ7470</f>
        <v>0</v>
      </c>
      <c r="D7519" s="83">
        <f t="shared" ref="D7519:D7521" si="1562">Z7479*C7519</f>
        <v>0</v>
      </c>
      <c r="E7519" s="34">
        <f>AA7479*C7519</f>
        <v>0</v>
      </c>
      <c r="F7519" s="88"/>
      <c r="G7519" s="88"/>
      <c r="H7519" s="88"/>
      <c r="L7519" s="86" t="s">
        <v>181</v>
      </c>
    </row>
    <row r="7520" spans="1:17" ht="15" customHeight="1" x14ac:dyDescent="0.2">
      <c r="A7520" s="45"/>
      <c r="B7520" s="78" t="s">
        <v>33</v>
      </c>
      <c r="C7520" s="90">
        <f>AR7470</f>
        <v>0</v>
      </c>
      <c r="D7520" s="83">
        <f t="shared" si="1562"/>
        <v>0</v>
      </c>
      <c r="E7520" s="34">
        <f>P7490*C7520</f>
        <v>0</v>
      </c>
      <c r="F7520" s="88"/>
      <c r="G7520" s="88"/>
      <c r="H7520" s="88"/>
    </row>
    <row r="7521" spans="1:53" ht="15" customHeight="1" x14ac:dyDescent="0.2">
      <c r="A7521" s="45"/>
      <c r="B7521" s="78" t="s">
        <v>32</v>
      </c>
      <c r="C7521" s="90">
        <f>AS7470</f>
        <v>0</v>
      </c>
      <c r="D7521" s="83">
        <f t="shared" si="1562"/>
        <v>0</v>
      </c>
      <c r="E7521" s="34">
        <f>AA7480*C7521</f>
        <v>0</v>
      </c>
      <c r="F7521" s="88"/>
      <c r="G7521" s="88"/>
      <c r="H7521" s="88"/>
      <c r="L7521" s="86" t="s">
        <v>140</v>
      </c>
    </row>
    <row r="7522" spans="1:53" ht="15" customHeight="1" x14ac:dyDescent="0.2">
      <c r="A7522" s="45"/>
      <c r="B7522" s="78" t="s">
        <v>41</v>
      </c>
      <c r="C7522" s="90">
        <f>AT7470</f>
        <v>0</v>
      </c>
      <c r="D7522" s="83">
        <f>Z7487*C7522</f>
        <v>0</v>
      </c>
      <c r="E7522" s="34">
        <f>AA7487*C7522</f>
        <v>0</v>
      </c>
      <c r="F7522" s="88"/>
      <c r="G7522" s="88"/>
      <c r="H7522" s="88"/>
    </row>
    <row r="7523" spans="1:53" ht="15" customHeight="1" x14ac:dyDescent="0.2">
      <c r="A7523" s="45"/>
      <c r="B7523" s="78" t="s">
        <v>42</v>
      </c>
      <c r="C7523" s="90">
        <f>AU7470</f>
        <v>0</v>
      </c>
      <c r="D7523" s="83">
        <f>Z7482*C7523</f>
        <v>0</v>
      </c>
      <c r="E7523" s="34">
        <f>AA7482*C7523</f>
        <v>0</v>
      </c>
      <c r="F7523" s="88"/>
      <c r="G7523" s="88"/>
      <c r="H7523" s="88"/>
      <c r="L7523" s="86" t="s">
        <v>182</v>
      </c>
    </row>
    <row r="7524" spans="1:53" ht="15" customHeight="1" x14ac:dyDescent="0.2">
      <c r="A7524" s="45"/>
      <c r="B7524" s="78" t="s">
        <v>43</v>
      </c>
      <c r="C7524" s="90">
        <f>AV7470</f>
        <v>0</v>
      </c>
      <c r="D7524" s="83">
        <f t="shared" ref="D7524:D7526" si="1563">Z7484*C7524</f>
        <v>0</v>
      </c>
      <c r="E7524" s="34">
        <f>AA7484*C7524</f>
        <v>0</v>
      </c>
      <c r="F7524" s="88"/>
      <c r="G7524" s="88"/>
      <c r="H7524" s="88"/>
      <c r="L7524" s="86" t="s">
        <v>183</v>
      </c>
    </row>
    <row r="7525" spans="1:53" ht="15" customHeight="1" x14ac:dyDescent="0.2">
      <c r="A7525" s="45"/>
      <c r="B7525" s="78" t="s">
        <v>44</v>
      </c>
      <c r="C7525" s="90">
        <f>AW7470</f>
        <v>0</v>
      </c>
      <c r="D7525" s="83">
        <f t="shared" si="1563"/>
        <v>0</v>
      </c>
      <c r="E7525" s="34">
        <f>AA7486*C7525</f>
        <v>0</v>
      </c>
      <c r="F7525" s="88"/>
      <c r="G7525" s="88"/>
      <c r="H7525" s="88"/>
      <c r="L7525" s="86" t="s">
        <v>184</v>
      </c>
    </row>
    <row r="7526" spans="1:53" ht="15" customHeight="1" x14ac:dyDescent="0.2">
      <c r="A7526" s="45"/>
      <c r="B7526" s="78" t="s">
        <v>45</v>
      </c>
      <c r="C7526" s="90">
        <f>AX7470</f>
        <v>0</v>
      </c>
      <c r="D7526" s="83">
        <f t="shared" si="1563"/>
        <v>0</v>
      </c>
      <c r="E7526" s="34">
        <f>AA7485*C7526</f>
        <v>0</v>
      </c>
      <c r="F7526" s="88"/>
      <c r="G7526" s="88"/>
      <c r="H7526" s="88"/>
    </row>
    <row r="7527" spans="1:53" ht="15" customHeight="1" x14ac:dyDescent="0.2">
      <c r="A7527" s="45"/>
      <c r="B7527" s="78" t="s">
        <v>46</v>
      </c>
      <c r="C7527" s="90">
        <f>AY7470</f>
        <v>0</v>
      </c>
      <c r="D7527" s="83">
        <f>Z7483*C7527</f>
        <v>0</v>
      </c>
      <c r="E7527" s="34">
        <f>AA7483*C7527</f>
        <v>0</v>
      </c>
      <c r="F7527" s="88"/>
      <c r="G7527" s="88"/>
      <c r="H7527" s="88"/>
      <c r="L7527" s="86" t="s">
        <v>160</v>
      </c>
    </row>
    <row r="7528" spans="1:53" ht="15" customHeight="1" x14ac:dyDescent="0.2">
      <c r="A7528" s="45"/>
      <c r="B7528" s="53"/>
      <c r="C7528" s="89"/>
      <c r="D7528" s="83">
        <f t="shared" ref="D7528:D7529" si="1564">Z7488*C7528</f>
        <v>0</v>
      </c>
      <c r="E7528" s="34">
        <f t="shared" ref="E7528:E7529" si="1565">P7498*C7528</f>
        <v>0</v>
      </c>
      <c r="F7528" s="88"/>
      <c r="G7528" s="88"/>
      <c r="H7528" s="88"/>
    </row>
    <row r="7529" spans="1:53" ht="15" customHeight="1" x14ac:dyDescent="0.2">
      <c r="A7529" s="45"/>
      <c r="B7529" s="53"/>
      <c r="C7529" s="89"/>
      <c r="D7529" s="83">
        <f t="shared" si="1564"/>
        <v>0</v>
      </c>
      <c r="E7529" s="34">
        <f t="shared" si="1565"/>
        <v>0</v>
      </c>
      <c r="F7529" s="88"/>
      <c r="G7529" s="88"/>
      <c r="H7529" s="88"/>
      <c r="L7529" s="86" t="s">
        <v>185</v>
      </c>
    </row>
    <row r="7530" spans="1:53" ht="15" customHeight="1" x14ac:dyDescent="0.2">
      <c r="A7530" s="45"/>
      <c r="B7530" s="91"/>
      <c r="C7530" s="91"/>
      <c r="D7530" s="92">
        <f t="shared" ref="D7530:E7530" si="1566">SUM(D7518:D7529)</f>
        <v>0</v>
      </c>
      <c r="E7530" s="93">
        <f t="shared" si="1566"/>
        <v>0</v>
      </c>
      <c r="F7530" s="41"/>
      <c r="G7530" s="88"/>
      <c r="H7530" s="45"/>
      <c r="L7530" s="86" t="s">
        <v>186</v>
      </c>
    </row>
    <row r="7531" spans="1:53" ht="15" customHeight="1" x14ac:dyDescent="0.2">
      <c r="A7531" s="45"/>
      <c r="B7531" s="33" t="s">
        <v>187</v>
      </c>
      <c r="C7531" s="61"/>
      <c r="D7531" s="94">
        <f>SUM(D7503,D7492,D7517,D7530)</f>
        <v>287375.46000000002</v>
      </c>
      <c r="E7531" s="95">
        <f>SUM(E7530,E7503,E7492,E7517)</f>
        <v>192590</v>
      </c>
      <c r="F7531" s="92">
        <f>SUM(F7530,F7517,F7506,F7492)</f>
        <v>0</v>
      </c>
      <c r="G7531" s="45"/>
      <c r="H7531" s="45"/>
      <c r="L7531" s="86" t="s">
        <v>188</v>
      </c>
    </row>
    <row r="7532" spans="1:53" ht="15" customHeight="1" x14ac:dyDescent="0.2">
      <c r="A7532" s="45"/>
      <c r="B7532" s="45"/>
      <c r="C7532" s="45"/>
      <c r="D7532" s="45"/>
      <c r="E7532" s="45"/>
      <c r="F7532" s="45"/>
      <c r="G7532" s="45"/>
      <c r="H7532" s="45"/>
    </row>
    <row r="7533" spans="1:53" ht="15" customHeight="1" x14ac:dyDescent="0.2">
      <c r="L7533" s="86" t="s">
        <v>189</v>
      </c>
    </row>
    <row r="7534" spans="1:53" ht="15" customHeight="1" x14ac:dyDescent="0.2">
      <c r="A7534" s="291"/>
      <c r="B7534" s="291"/>
      <c r="C7534" s="291"/>
      <c r="D7534" s="291"/>
      <c r="E7534" s="291"/>
      <c r="F7534" s="291"/>
      <c r="G7534" s="291"/>
      <c r="H7534" s="291"/>
      <c r="I7534" s="291"/>
      <c r="J7534" s="291"/>
      <c r="K7534" s="291"/>
      <c r="L7534" s="291"/>
      <c r="M7534" s="291"/>
      <c r="N7534" s="291"/>
      <c r="O7534" s="291"/>
      <c r="P7534" s="291"/>
      <c r="Q7534" s="291"/>
      <c r="R7534" s="291"/>
      <c r="S7534" s="291"/>
      <c r="T7534" s="291"/>
      <c r="U7534" s="291"/>
      <c r="V7534" s="291"/>
      <c r="W7534" s="291"/>
      <c r="X7534" s="291"/>
      <c r="Y7534" s="291"/>
      <c r="Z7534" s="291"/>
      <c r="AA7534" s="291"/>
      <c r="AB7534" s="291"/>
      <c r="AC7534" s="291"/>
      <c r="AD7534" s="291"/>
      <c r="AE7534" s="291"/>
      <c r="AF7534" s="291"/>
      <c r="AG7534" s="291"/>
      <c r="AH7534" s="291"/>
      <c r="AI7534" s="291"/>
      <c r="AJ7534" s="291"/>
      <c r="AK7534" s="291"/>
      <c r="AL7534" s="291"/>
      <c r="AM7534" s="291"/>
      <c r="AN7534" s="291"/>
      <c r="AO7534" s="291"/>
      <c r="AP7534" s="291"/>
      <c r="AQ7534" s="291"/>
      <c r="AR7534" s="291"/>
      <c r="AS7534" s="291"/>
      <c r="AT7534" s="291"/>
      <c r="AU7534" s="291"/>
      <c r="AV7534" s="291"/>
      <c r="AW7534" s="291"/>
      <c r="AX7534" s="291"/>
      <c r="AY7534" s="291"/>
      <c r="AZ7534" s="291"/>
      <c r="BA7534" s="291"/>
    </row>
    <row r="7535" spans="1:53" ht="15" customHeight="1" x14ac:dyDescent="0.2">
      <c r="L7535" s="86" t="s">
        <v>190</v>
      </c>
    </row>
    <row r="7538" spans="1:53" ht="15" customHeight="1" x14ac:dyDescent="0.2">
      <c r="A7538" s="1" t="s">
        <v>0</v>
      </c>
      <c r="B7538" s="1" t="s">
        <v>1</v>
      </c>
      <c r="C7538" s="2" t="s">
        <v>2</v>
      </c>
      <c r="D7538" s="2" t="s">
        <v>3</v>
      </c>
      <c r="E7538" s="2" t="s">
        <v>4</v>
      </c>
      <c r="F7538" s="2" t="s">
        <v>5</v>
      </c>
      <c r="G7538" s="2" t="s">
        <v>6</v>
      </c>
      <c r="H7538" s="2" t="s">
        <v>7</v>
      </c>
      <c r="I7538" s="2" t="s">
        <v>8</v>
      </c>
      <c r="J7538" s="2" t="s">
        <v>9</v>
      </c>
      <c r="K7538" s="2" t="s">
        <v>10</v>
      </c>
      <c r="L7538" s="2" t="s">
        <v>11</v>
      </c>
      <c r="M7538" s="2" t="s">
        <v>12</v>
      </c>
      <c r="N7538" s="2" t="s">
        <v>13</v>
      </c>
      <c r="O7538" s="2" t="s">
        <v>14</v>
      </c>
      <c r="P7538" s="1" t="s">
        <v>15</v>
      </c>
      <c r="Q7538" s="1" t="s">
        <v>16</v>
      </c>
      <c r="R7538" s="3" t="s">
        <v>17</v>
      </c>
      <c r="S7538" s="3" t="s">
        <v>18</v>
      </c>
      <c r="T7538" s="3" t="s">
        <v>19</v>
      </c>
      <c r="U7538" s="4" t="s">
        <v>20</v>
      </c>
      <c r="V7538" s="3" t="s">
        <v>21</v>
      </c>
      <c r="W7538" s="3" t="s">
        <v>22</v>
      </c>
      <c r="X7538" s="4" t="s">
        <v>23</v>
      </c>
      <c r="Y7538" s="5" t="s">
        <v>24</v>
      </c>
      <c r="Z7538" s="5" t="s">
        <v>25</v>
      </c>
      <c r="AA7538" s="5" t="s">
        <v>26</v>
      </c>
      <c r="AB7538" s="6" t="s">
        <v>27</v>
      </c>
      <c r="AC7538" s="6" t="s">
        <v>28</v>
      </c>
      <c r="AD7538" s="7" t="s">
        <v>29</v>
      </c>
      <c r="AE7538" s="6" t="s">
        <v>30</v>
      </c>
      <c r="AF7538" s="8" t="s">
        <v>31</v>
      </c>
      <c r="AG7538" s="8" t="s">
        <v>32</v>
      </c>
      <c r="AH7538" s="8" t="s">
        <v>33</v>
      </c>
      <c r="AI7538" s="8"/>
      <c r="AJ7538" s="8" t="s">
        <v>34</v>
      </c>
      <c r="AK7538" s="8" t="s">
        <v>35</v>
      </c>
      <c r="AL7538" s="8" t="s">
        <v>36</v>
      </c>
      <c r="AM7538" s="8" t="s">
        <v>37</v>
      </c>
      <c r="AN7538" s="8" t="s">
        <v>38</v>
      </c>
      <c r="AO7538" s="8"/>
      <c r="AP7538" s="9" t="s">
        <v>39</v>
      </c>
      <c r="AQ7538" s="9" t="s">
        <v>40</v>
      </c>
      <c r="AR7538" s="9" t="s">
        <v>33</v>
      </c>
      <c r="AS7538" s="9" t="s">
        <v>32</v>
      </c>
      <c r="AT7538" s="9" t="s">
        <v>41</v>
      </c>
      <c r="AU7538" s="9" t="s">
        <v>42</v>
      </c>
      <c r="AV7538" s="9" t="s">
        <v>43</v>
      </c>
      <c r="AW7538" s="9" t="s">
        <v>44</v>
      </c>
      <c r="AX7538" s="9" t="s">
        <v>45</v>
      </c>
      <c r="AY7538" s="9" t="s">
        <v>46</v>
      </c>
      <c r="AZ7538" s="10"/>
      <c r="BA7538" s="10"/>
    </row>
    <row r="7539" spans="1:53" ht="15" customHeight="1" x14ac:dyDescent="0.2">
      <c r="A7539" s="11"/>
      <c r="B7539" s="11">
        <v>1</v>
      </c>
      <c r="C7539" s="390" t="s">
        <v>47</v>
      </c>
      <c r="D7539" s="11"/>
      <c r="E7539" s="11"/>
      <c r="F7539" s="11"/>
      <c r="G7539" s="11"/>
      <c r="H7539" s="11"/>
      <c r="I7539" s="11"/>
      <c r="J7539" s="11"/>
      <c r="K7539" s="11"/>
      <c r="L7539" s="11"/>
      <c r="M7539" s="11"/>
      <c r="N7539" s="11"/>
      <c r="O7539" s="11"/>
      <c r="P7539" s="11"/>
      <c r="Q7539" s="11"/>
      <c r="R7539" s="11"/>
      <c r="S7539" s="11"/>
      <c r="T7539" s="11"/>
      <c r="U7539" s="11"/>
      <c r="V7539" s="11"/>
      <c r="W7539" s="11"/>
      <c r="X7539" s="11"/>
      <c r="Y7539" s="11"/>
      <c r="Z7539" s="11"/>
      <c r="AA7539" s="11"/>
      <c r="AB7539" s="11"/>
      <c r="AC7539" s="11"/>
      <c r="AD7539" s="11"/>
      <c r="AE7539" s="11"/>
      <c r="AF7539" s="11"/>
      <c r="AG7539" s="11"/>
      <c r="AH7539" s="11"/>
      <c r="AI7539" s="11"/>
      <c r="AJ7539" s="11"/>
      <c r="AK7539" s="11"/>
      <c r="AL7539" s="11"/>
      <c r="AM7539" s="11"/>
      <c r="AN7539" s="11"/>
      <c r="AO7539" s="11"/>
      <c r="AP7539" s="11"/>
      <c r="AQ7539" s="11"/>
      <c r="AR7539" s="11"/>
      <c r="AS7539" s="11"/>
      <c r="AT7539" s="11"/>
      <c r="AU7539" s="11"/>
      <c r="AV7539" s="11"/>
      <c r="AW7539" s="11"/>
      <c r="AX7539" s="11"/>
      <c r="AY7539" s="11"/>
      <c r="AZ7539" s="12"/>
      <c r="BA7539" s="12"/>
    </row>
    <row r="7540" spans="1:53" ht="15" customHeight="1" x14ac:dyDescent="0.2">
      <c r="A7540" s="1"/>
      <c r="B7540" s="22"/>
      <c r="C7540" s="278"/>
      <c r="D7540" s="18"/>
      <c r="E7540" s="14"/>
      <c r="F7540" s="14"/>
      <c r="G7540" s="14"/>
      <c r="H7540" s="14"/>
      <c r="I7540" s="14"/>
      <c r="J7540" s="14"/>
      <c r="K7540" s="14"/>
      <c r="L7540" s="14"/>
      <c r="M7540" s="14"/>
      <c r="N7540" s="14"/>
      <c r="O7540" s="14"/>
      <c r="P7540" s="14"/>
      <c r="Q7540" s="14"/>
      <c r="R7540" s="4"/>
      <c r="S7540" s="4"/>
      <c r="T7540" s="4"/>
      <c r="U7540" s="4"/>
      <c r="V7540" s="4"/>
      <c r="W7540" s="4"/>
      <c r="X7540" s="4"/>
      <c r="Y7540" s="4"/>
      <c r="Z7540" s="4"/>
      <c r="AA7540" s="4"/>
      <c r="AB7540" s="8"/>
      <c r="AC7540" s="8"/>
      <c r="AD7540" s="8"/>
      <c r="AE7540" s="8"/>
      <c r="AF7540" s="8"/>
      <c r="AG7540" s="8"/>
      <c r="AH7540" s="8"/>
      <c r="AI7540" s="8"/>
      <c r="AJ7540" s="8"/>
      <c r="AK7540" s="8"/>
      <c r="AL7540" s="8"/>
      <c r="AM7540" s="8"/>
      <c r="AN7540" s="8"/>
      <c r="AO7540" s="8"/>
      <c r="AP7540" s="15"/>
      <c r="AQ7540" s="15"/>
      <c r="AR7540" s="15"/>
      <c r="AS7540" s="15"/>
      <c r="AT7540" s="15"/>
      <c r="AU7540" s="15"/>
      <c r="AV7540" s="15"/>
      <c r="AW7540" s="15"/>
      <c r="AX7540" s="15"/>
      <c r="AY7540" s="15"/>
      <c r="AZ7540" s="10"/>
      <c r="BA7540" s="10"/>
    </row>
    <row r="7541" spans="1:53" ht="15" customHeight="1" x14ac:dyDescent="0.2">
      <c r="A7541" s="1"/>
      <c r="B7541" s="377"/>
      <c r="C7541" s="303"/>
      <c r="D7541" s="18"/>
      <c r="E7541" s="14"/>
      <c r="F7541" s="14"/>
      <c r="G7541" s="14"/>
      <c r="H7541" s="14"/>
      <c r="I7541" s="14"/>
      <c r="J7541" s="14"/>
      <c r="K7541" s="14"/>
      <c r="L7541" s="14"/>
      <c r="M7541" s="14"/>
      <c r="N7541" s="14"/>
      <c r="O7541" s="14"/>
      <c r="P7541" s="14"/>
      <c r="Q7541" s="14"/>
      <c r="R7541" s="4"/>
      <c r="S7541" s="4"/>
      <c r="T7541" s="4"/>
      <c r="U7541" s="4"/>
      <c r="V7541" s="4"/>
      <c r="W7541" s="4"/>
      <c r="X7541" s="4"/>
      <c r="Y7541" s="4"/>
      <c r="Z7541" s="4"/>
      <c r="AA7541" s="4"/>
      <c r="AB7541" s="8"/>
      <c r="AC7541" s="8"/>
      <c r="AD7541" s="8"/>
      <c r="AE7541" s="8"/>
      <c r="AF7541" s="8"/>
      <c r="AG7541" s="8"/>
      <c r="AH7541" s="8"/>
      <c r="AI7541" s="8"/>
      <c r="AJ7541" s="8"/>
      <c r="AK7541" s="8"/>
      <c r="AL7541" s="8"/>
      <c r="AM7541" s="8"/>
      <c r="AN7541" s="8"/>
      <c r="AO7541" s="8"/>
      <c r="AP7541" s="15"/>
      <c r="AQ7541" s="15"/>
      <c r="AR7541" s="15"/>
      <c r="AS7541" s="15"/>
      <c r="AT7541" s="15"/>
      <c r="AU7541" s="15"/>
      <c r="AV7541" s="15"/>
      <c r="AW7541" s="15"/>
      <c r="AX7541" s="15"/>
      <c r="AY7541" s="15"/>
      <c r="AZ7541" s="10"/>
      <c r="BA7541" s="10"/>
    </row>
    <row r="7542" spans="1:53" ht="15" customHeight="1" x14ac:dyDescent="0.2">
      <c r="A7542" s="398">
        <v>18000</v>
      </c>
      <c r="B7542" s="20"/>
      <c r="C7542" s="293" t="s">
        <v>49</v>
      </c>
      <c r="D7542" s="18"/>
      <c r="E7542" s="14"/>
      <c r="F7542" s="14"/>
      <c r="G7542" s="14"/>
      <c r="H7542" s="14"/>
      <c r="I7542" s="14"/>
      <c r="J7542" s="14"/>
      <c r="K7542" s="14"/>
      <c r="L7542" s="14"/>
      <c r="M7542" s="14"/>
      <c r="N7542" s="14"/>
      <c r="O7542" s="14"/>
      <c r="P7542" s="14"/>
      <c r="Q7542" s="14"/>
      <c r="R7542" s="4"/>
      <c r="S7542" s="4"/>
      <c r="T7542" s="4"/>
      <c r="U7542" s="4"/>
      <c r="V7542" s="4"/>
      <c r="W7542" s="4"/>
      <c r="X7542" s="4"/>
      <c r="Y7542" s="4"/>
      <c r="Z7542" s="4"/>
      <c r="AA7542" s="4"/>
      <c r="AB7542" s="8"/>
      <c r="AC7542" s="8"/>
      <c r="AD7542" s="8"/>
      <c r="AE7542" s="8"/>
      <c r="AF7542" s="8">
        <v>2</v>
      </c>
      <c r="AG7542" s="8"/>
      <c r="AH7542" s="8"/>
      <c r="AI7542" s="8"/>
      <c r="AJ7542" s="8"/>
      <c r="AK7542" s="8"/>
      <c r="AL7542" s="8"/>
      <c r="AM7542" s="8"/>
      <c r="AN7542" s="8"/>
      <c r="AO7542" s="8"/>
      <c r="AP7542" s="15"/>
      <c r="AQ7542" s="15"/>
      <c r="AR7542" s="15"/>
      <c r="AS7542" s="15"/>
      <c r="AT7542" s="15"/>
      <c r="AU7542" s="15"/>
      <c r="AV7542" s="15"/>
      <c r="AW7542" s="15"/>
      <c r="AX7542" s="15"/>
      <c r="AY7542" s="15"/>
    </row>
    <row r="7543" spans="1:53" ht="15" customHeight="1" x14ac:dyDescent="0.2">
      <c r="A7543" s="1"/>
      <c r="B7543" s="378">
        <v>2</v>
      </c>
      <c r="C7543" s="293" t="s">
        <v>54</v>
      </c>
      <c r="D7543" s="18"/>
      <c r="E7543" s="14"/>
      <c r="F7543" s="14"/>
      <c r="G7543" s="14"/>
      <c r="H7543" s="14"/>
      <c r="I7543" s="14"/>
      <c r="J7543" s="14"/>
      <c r="K7543" s="14"/>
      <c r="L7543" s="14"/>
      <c r="M7543" s="14"/>
      <c r="N7543" s="14"/>
      <c r="O7543" s="14"/>
      <c r="P7543" s="14"/>
      <c r="Q7543" s="14"/>
      <c r="R7543" s="4"/>
      <c r="S7543" s="4"/>
      <c r="T7543" s="4"/>
      <c r="U7543" s="4"/>
      <c r="V7543" s="4"/>
      <c r="W7543" s="4"/>
      <c r="X7543" s="4"/>
      <c r="Y7543" s="4"/>
      <c r="Z7543" s="4"/>
      <c r="AA7543" s="4"/>
      <c r="AB7543" s="8">
        <v>15</v>
      </c>
      <c r="AC7543" s="8"/>
      <c r="AD7543" s="8"/>
      <c r="AE7543" s="8"/>
      <c r="AF7543" s="8"/>
      <c r="AG7543" s="8"/>
      <c r="AH7543" s="8"/>
      <c r="AI7543" s="8"/>
      <c r="AJ7543" s="8"/>
      <c r="AK7543" s="8"/>
      <c r="AL7543" s="8"/>
      <c r="AM7543" s="8"/>
      <c r="AN7543" s="8"/>
      <c r="AO7543" s="8"/>
      <c r="AP7543" s="15"/>
      <c r="AQ7543" s="15"/>
      <c r="AR7543" s="15"/>
      <c r="AS7543" s="15"/>
      <c r="AT7543" s="15"/>
      <c r="AU7543" s="15"/>
      <c r="AV7543" s="15"/>
      <c r="AW7543" s="15"/>
      <c r="AX7543" s="15"/>
      <c r="AY7543" s="15"/>
      <c r="AZ7543" s="10"/>
      <c r="BA7543" s="10"/>
    </row>
    <row r="7544" spans="1:53" ht="15" customHeight="1" x14ac:dyDescent="0.2">
      <c r="A7544" s="1"/>
      <c r="B7544" s="378">
        <v>3</v>
      </c>
      <c r="C7544" s="293" t="s">
        <v>557</v>
      </c>
      <c r="D7544" s="18"/>
      <c r="E7544" s="14"/>
      <c r="F7544" s="14"/>
      <c r="G7544" s="14"/>
      <c r="H7544" s="14"/>
      <c r="I7544" s="14"/>
      <c r="J7544" s="14"/>
      <c r="K7544" s="14"/>
      <c r="L7544" s="14"/>
      <c r="M7544" s="14"/>
      <c r="N7544" s="14"/>
      <c r="O7544" s="14"/>
      <c r="P7544" s="14"/>
      <c r="Q7544" s="14"/>
      <c r="R7544" s="4"/>
      <c r="S7544" s="4"/>
      <c r="T7544" s="4"/>
      <c r="U7544" s="4">
        <v>1</v>
      </c>
      <c r="V7544" s="4"/>
      <c r="W7544" s="4"/>
      <c r="X7544" s="4"/>
      <c r="Y7544" s="4"/>
      <c r="Z7544" s="4"/>
      <c r="AA7544" s="4"/>
      <c r="AB7544" s="8"/>
      <c r="AC7544" s="8"/>
      <c r="AD7544" s="8"/>
      <c r="AE7544" s="8"/>
      <c r="AF7544" s="8"/>
      <c r="AG7544" s="8"/>
      <c r="AH7544" s="8"/>
      <c r="AI7544" s="8"/>
      <c r="AJ7544" s="8">
        <v>1</v>
      </c>
      <c r="AK7544" s="8"/>
      <c r="AL7544" s="8"/>
      <c r="AM7544" s="8"/>
      <c r="AN7544" s="8"/>
      <c r="AO7544" s="8"/>
      <c r="AP7544" s="15"/>
      <c r="AQ7544" s="15"/>
      <c r="AR7544" s="15"/>
      <c r="AS7544" s="15"/>
      <c r="AT7544" s="15"/>
      <c r="AU7544" s="15"/>
      <c r="AV7544" s="15"/>
      <c r="AW7544" s="15"/>
      <c r="AX7544" s="15"/>
      <c r="AY7544" s="15"/>
      <c r="AZ7544" s="10"/>
      <c r="BA7544" s="10"/>
    </row>
    <row r="7545" spans="1:53" ht="15" customHeight="1" x14ac:dyDescent="0.2">
      <c r="A7545" s="352"/>
      <c r="B7545" s="353">
        <v>5</v>
      </c>
      <c r="C7545" s="375"/>
      <c r="D7545" s="355"/>
      <c r="E7545" s="352"/>
      <c r="F7545" s="352"/>
      <c r="G7545" s="352"/>
      <c r="H7545" s="352"/>
      <c r="I7545" s="352"/>
      <c r="J7545" s="352"/>
      <c r="K7545" s="352"/>
      <c r="L7545" s="352"/>
      <c r="M7545" s="352"/>
      <c r="N7545" s="352"/>
      <c r="O7545" s="352"/>
      <c r="P7545" s="352"/>
      <c r="Q7545" s="352"/>
      <c r="R7545" s="352"/>
      <c r="S7545" s="352"/>
      <c r="T7545" s="352"/>
      <c r="U7545" s="352"/>
      <c r="V7545" s="352"/>
      <c r="W7545" s="352"/>
      <c r="X7545" s="352"/>
      <c r="Y7545" s="352"/>
      <c r="Z7545" s="352"/>
      <c r="AA7545" s="352"/>
      <c r="AB7545" s="352"/>
      <c r="AC7545" s="352"/>
      <c r="AD7545" s="352"/>
      <c r="AE7545" s="352"/>
      <c r="AF7545" s="352"/>
      <c r="AG7545" s="352"/>
      <c r="AH7545" s="352"/>
      <c r="AI7545" s="352"/>
      <c r="AJ7545" s="352"/>
      <c r="AK7545" s="352"/>
      <c r="AL7545" s="352"/>
      <c r="AM7545" s="352"/>
      <c r="AN7545" s="352"/>
      <c r="AO7545" s="352"/>
      <c r="AP7545" s="352"/>
      <c r="AQ7545" s="352"/>
      <c r="AR7545" s="352"/>
      <c r="AS7545" s="352"/>
      <c r="AT7545" s="352"/>
      <c r="AU7545" s="352"/>
      <c r="AV7545" s="352"/>
      <c r="AW7545" s="352"/>
      <c r="AX7545" s="352"/>
      <c r="AY7545" s="352"/>
      <c r="AZ7545" s="356"/>
      <c r="BA7545" s="356"/>
    </row>
    <row r="7546" spans="1:53" ht="15" customHeight="1" x14ac:dyDescent="0.2">
      <c r="A7546" s="357"/>
      <c r="B7546" s="379">
        <v>6</v>
      </c>
      <c r="C7546" s="375"/>
      <c r="D7546" s="355"/>
      <c r="E7546" s="352"/>
      <c r="F7546" s="352"/>
      <c r="G7546" s="352"/>
      <c r="H7546" s="352"/>
      <c r="I7546" s="352"/>
      <c r="J7546" s="352"/>
      <c r="K7546" s="352"/>
      <c r="L7546" s="352"/>
      <c r="M7546" s="352"/>
      <c r="N7546" s="352"/>
      <c r="O7546" s="352"/>
      <c r="P7546" s="352"/>
      <c r="Q7546" s="352"/>
      <c r="R7546" s="352"/>
      <c r="S7546" s="352"/>
      <c r="T7546" s="352"/>
      <c r="U7546" s="352"/>
      <c r="V7546" s="352"/>
      <c r="W7546" s="352"/>
      <c r="X7546" s="352"/>
      <c r="Y7546" s="352"/>
      <c r="Z7546" s="352"/>
      <c r="AA7546" s="352"/>
      <c r="AB7546" s="352"/>
      <c r="AC7546" s="352"/>
      <c r="AD7546" s="352"/>
      <c r="AE7546" s="352"/>
      <c r="AF7546" s="352"/>
      <c r="AG7546" s="352"/>
      <c r="AH7546" s="352"/>
      <c r="AI7546" s="352"/>
      <c r="AJ7546" s="352"/>
      <c r="AK7546" s="352"/>
      <c r="AL7546" s="352"/>
      <c r="AM7546" s="352"/>
      <c r="AN7546" s="352"/>
      <c r="AO7546" s="352"/>
      <c r="AP7546" s="352"/>
      <c r="AQ7546" s="352"/>
      <c r="AR7546" s="352"/>
      <c r="AS7546" s="352"/>
      <c r="AT7546" s="352"/>
      <c r="AU7546" s="352"/>
      <c r="AV7546" s="352"/>
      <c r="AW7546" s="352"/>
      <c r="AX7546" s="352"/>
      <c r="AY7546" s="352"/>
      <c r="AZ7546" s="356"/>
      <c r="BA7546" s="356"/>
    </row>
    <row r="7547" spans="1:53" ht="15" customHeight="1" x14ac:dyDescent="0.2">
      <c r="A7547" s="24"/>
      <c r="B7547" s="374">
        <v>4</v>
      </c>
      <c r="C7547" s="303" t="s">
        <v>572</v>
      </c>
      <c r="D7547" s="18"/>
      <c r="E7547" s="14"/>
      <c r="F7547" s="14"/>
      <c r="G7547" s="14"/>
      <c r="H7547" s="14"/>
      <c r="I7547" s="14"/>
      <c r="J7547" s="14"/>
      <c r="K7547" s="14"/>
      <c r="L7547" s="14"/>
      <c r="M7547" s="14"/>
      <c r="N7547" s="14"/>
      <c r="O7547" s="14"/>
      <c r="P7547" s="14"/>
      <c r="Q7547" s="14"/>
      <c r="R7547" s="4"/>
      <c r="S7547" s="4"/>
      <c r="T7547" s="4"/>
      <c r="U7547" s="4"/>
      <c r="V7547" s="4"/>
      <c r="W7547" s="4"/>
      <c r="X7547" s="4"/>
      <c r="Y7547" s="4"/>
      <c r="Z7547" s="4"/>
      <c r="AA7547" s="4"/>
      <c r="AB7547" s="8"/>
      <c r="AC7547" s="8"/>
      <c r="AD7547" s="8"/>
      <c r="AE7547" s="8"/>
      <c r="AF7547" s="8"/>
      <c r="AG7547" s="8"/>
      <c r="AH7547" s="8"/>
      <c r="AI7547" s="8"/>
      <c r="AJ7547" s="8"/>
      <c r="AK7547" s="8"/>
      <c r="AL7547" s="8"/>
      <c r="AM7547" s="8"/>
      <c r="AN7547" s="8"/>
      <c r="AO7547" s="8"/>
      <c r="AP7547" s="15"/>
      <c r="AQ7547" s="15"/>
      <c r="AR7547" s="15"/>
      <c r="AS7547" s="15"/>
      <c r="AT7547" s="15"/>
      <c r="AU7547" s="9"/>
      <c r="AV7547" s="15"/>
      <c r="AW7547" s="15"/>
      <c r="AX7547" s="15"/>
      <c r="AY7547" s="15"/>
      <c r="AZ7547" s="10"/>
      <c r="BA7547" s="10"/>
    </row>
    <row r="7548" spans="1:53" ht="15" customHeight="1" x14ac:dyDescent="0.2">
      <c r="A7548" s="1"/>
      <c r="B7548" s="380">
        <v>5</v>
      </c>
      <c r="C7548" s="293" t="s">
        <v>588</v>
      </c>
      <c r="D7548" s="18"/>
      <c r="E7548" s="14"/>
      <c r="F7548" s="14"/>
      <c r="G7548" s="14"/>
      <c r="H7548" s="14"/>
      <c r="I7548" s="14"/>
      <c r="J7548" s="14"/>
      <c r="K7548" s="14">
        <v>1</v>
      </c>
      <c r="L7548" s="14"/>
      <c r="M7548" s="14"/>
      <c r="N7548" s="14"/>
      <c r="O7548" s="14"/>
      <c r="P7548" s="14"/>
      <c r="Q7548" s="14"/>
      <c r="R7548" s="4"/>
      <c r="S7548" s="4"/>
      <c r="T7548" s="4"/>
      <c r="U7548" s="4">
        <v>3</v>
      </c>
      <c r="V7548" s="4"/>
      <c r="W7548" s="4"/>
      <c r="X7548" s="4"/>
      <c r="Y7548" s="4"/>
      <c r="Z7548" s="4"/>
      <c r="AA7548" s="4"/>
      <c r="AB7548" s="8"/>
      <c r="AC7548" s="8"/>
      <c r="AD7548" s="8"/>
      <c r="AE7548" s="8"/>
      <c r="AF7548" s="8"/>
      <c r="AG7548" s="8"/>
      <c r="AH7548" s="8"/>
      <c r="AI7548" s="8"/>
      <c r="AJ7548" s="8"/>
      <c r="AK7548" s="8"/>
      <c r="AL7548" s="8"/>
      <c r="AM7548" s="8"/>
      <c r="AN7548" s="8"/>
      <c r="AO7548" s="8"/>
      <c r="AP7548" s="15"/>
      <c r="AQ7548" s="15"/>
      <c r="AR7548" s="15"/>
      <c r="AS7548" s="15"/>
      <c r="AT7548" s="15"/>
      <c r="AU7548" s="15"/>
      <c r="AV7548" s="15"/>
      <c r="AW7548" s="15"/>
      <c r="AX7548" s="15"/>
      <c r="AY7548" s="15"/>
      <c r="AZ7548" s="10"/>
      <c r="BA7548" s="10"/>
    </row>
    <row r="7549" spans="1:53" ht="15" customHeight="1" x14ac:dyDescent="0.2">
      <c r="A7549" s="352"/>
      <c r="B7549" s="357">
        <v>7</v>
      </c>
      <c r="C7549" s="375"/>
      <c r="D7549" s="355"/>
      <c r="E7549" s="352"/>
      <c r="F7549" s="352"/>
      <c r="G7549" s="352"/>
      <c r="H7549" s="352"/>
      <c r="I7549" s="352"/>
      <c r="J7549" s="352"/>
      <c r="K7549" s="352"/>
      <c r="L7549" s="352"/>
      <c r="M7549" s="352"/>
      <c r="N7549" s="352"/>
      <c r="O7549" s="352"/>
      <c r="P7549" s="352"/>
      <c r="Q7549" s="352"/>
      <c r="R7549" s="352"/>
      <c r="S7549" s="352"/>
      <c r="T7549" s="352"/>
      <c r="U7549" s="352"/>
      <c r="V7549" s="352"/>
      <c r="W7549" s="352"/>
      <c r="X7549" s="352"/>
      <c r="Y7549" s="352"/>
      <c r="Z7549" s="352"/>
      <c r="AA7549" s="352"/>
      <c r="AB7549" s="352"/>
      <c r="AC7549" s="352"/>
      <c r="AD7549" s="352"/>
      <c r="AE7549" s="352"/>
      <c r="AF7549" s="352"/>
      <c r="AG7549" s="352"/>
      <c r="AH7549" s="352"/>
      <c r="AI7549" s="352"/>
      <c r="AJ7549" s="352"/>
      <c r="AK7549" s="352"/>
      <c r="AL7549" s="352"/>
      <c r="AM7549" s="352"/>
      <c r="AN7549" s="352"/>
      <c r="AO7549" s="352"/>
      <c r="AP7549" s="352"/>
      <c r="AQ7549" s="352"/>
      <c r="AR7549" s="352"/>
      <c r="AS7549" s="352"/>
      <c r="AT7549" s="352"/>
      <c r="AU7549" s="352"/>
      <c r="AV7549" s="352"/>
      <c r="AW7549" s="352"/>
      <c r="AX7549" s="352"/>
      <c r="AY7549" s="352"/>
      <c r="AZ7549" s="356"/>
      <c r="BA7549" s="356"/>
    </row>
    <row r="7550" spans="1:53" ht="15" customHeight="1" x14ac:dyDescent="0.2">
      <c r="A7550" s="352"/>
      <c r="B7550" s="357">
        <v>8</v>
      </c>
      <c r="C7550" s="358"/>
      <c r="D7550" s="355"/>
      <c r="E7550" s="352"/>
      <c r="F7550" s="352"/>
      <c r="G7550" s="352"/>
      <c r="H7550" s="352"/>
      <c r="I7550" s="352"/>
      <c r="J7550" s="352"/>
      <c r="K7550" s="352"/>
      <c r="L7550" s="352"/>
      <c r="M7550" s="352"/>
      <c r="N7550" s="352"/>
      <c r="O7550" s="352"/>
      <c r="P7550" s="352"/>
      <c r="Q7550" s="352"/>
      <c r="R7550" s="352"/>
      <c r="S7550" s="352"/>
      <c r="T7550" s="352"/>
      <c r="U7550" s="352"/>
      <c r="V7550" s="352"/>
      <c r="W7550" s="352"/>
      <c r="X7550" s="352"/>
      <c r="Y7550" s="352"/>
      <c r="Z7550" s="352"/>
      <c r="AA7550" s="352"/>
      <c r="AB7550" s="352"/>
      <c r="AC7550" s="352"/>
      <c r="AD7550" s="352"/>
      <c r="AE7550" s="352"/>
      <c r="AF7550" s="352"/>
      <c r="AG7550" s="352"/>
      <c r="AH7550" s="352"/>
      <c r="AI7550" s="352"/>
      <c r="AJ7550" s="352"/>
      <c r="AK7550" s="352"/>
      <c r="AL7550" s="352"/>
      <c r="AM7550" s="352"/>
      <c r="AN7550" s="352"/>
      <c r="AO7550" s="352"/>
      <c r="AP7550" s="352"/>
      <c r="AQ7550" s="352"/>
      <c r="AR7550" s="352"/>
      <c r="AS7550" s="352"/>
      <c r="AT7550" s="352"/>
      <c r="AU7550" s="352"/>
      <c r="AV7550" s="352"/>
      <c r="AW7550" s="352"/>
      <c r="AX7550" s="352"/>
      <c r="AY7550" s="352"/>
      <c r="AZ7550" s="356"/>
      <c r="BA7550" s="356"/>
    </row>
    <row r="7551" spans="1:53" ht="15" customHeight="1" x14ac:dyDescent="0.2">
      <c r="A7551" s="1"/>
      <c r="B7551" s="381">
        <v>6</v>
      </c>
      <c r="C7551" s="293" t="s">
        <v>55</v>
      </c>
      <c r="D7551" s="18"/>
      <c r="E7551" s="14"/>
      <c r="F7551" s="14"/>
      <c r="G7551" s="14"/>
      <c r="H7551" s="14"/>
      <c r="I7551" s="14"/>
      <c r="J7551" s="14"/>
      <c r="K7551" s="14">
        <v>1</v>
      </c>
      <c r="L7551" s="14"/>
      <c r="M7551" s="14"/>
      <c r="N7551" s="14"/>
      <c r="O7551" s="14"/>
      <c r="P7551" s="14"/>
      <c r="Q7551" s="14"/>
      <c r="R7551" s="4"/>
      <c r="S7551" s="4"/>
      <c r="T7551" s="4"/>
      <c r="U7551" s="4"/>
      <c r="V7551" s="4"/>
      <c r="W7551" s="4"/>
      <c r="X7551" s="4"/>
      <c r="Y7551" s="4"/>
      <c r="Z7551" s="4"/>
      <c r="AA7551" s="4"/>
      <c r="AB7551" s="8"/>
      <c r="AC7551" s="8"/>
      <c r="AD7551" s="8"/>
      <c r="AE7551" s="8"/>
      <c r="AF7551" s="8"/>
      <c r="AG7551" s="8"/>
      <c r="AH7551" s="8"/>
      <c r="AI7551" s="8"/>
      <c r="AJ7551" s="8"/>
      <c r="AK7551" s="8"/>
      <c r="AL7551" s="8"/>
      <c r="AM7551" s="8"/>
      <c r="AN7551" s="8"/>
      <c r="AO7551" s="8"/>
      <c r="AP7551" s="15"/>
      <c r="AQ7551" s="15"/>
      <c r="AR7551" s="15"/>
      <c r="AS7551" s="15"/>
      <c r="AT7551" s="15"/>
      <c r="AU7551" s="15"/>
      <c r="AV7551" s="15"/>
      <c r="AW7551" s="15"/>
      <c r="AX7551" s="15"/>
      <c r="AY7551" s="15"/>
      <c r="AZ7551" s="10"/>
      <c r="BA7551" s="10"/>
    </row>
    <row r="7552" spans="1:53" ht="15" customHeight="1" x14ac:dyDescent="0.2">
      <c r="A7552" s="352"/>
      <c r="B7552" s="356"/>
      <c r="C7552" s="359"/>
      <c r="D7552" s="355"/>
      <c r="E7552" s="352"/>
      <c r="F7552" s="352"/>
      <c r="G7552" s="352"/>
      <c r="H7552" s="352"/>
      <c r="I7552" s="352"/>
      <c r="J7552" s="352"/>
      <c r="K7552" s="352"/>
      <c r="L7552" s="352"/>
      <c r="M7552" s="352"/>
      <c r="N7552" s="352"/>
      <c r="O7552" s="352"/>
      <c r="P7552" s="352"/>
      <c r="Q7552" s="352"/>
      <c r="R7552" s="352"/>
      <c r="S7552" s="352"/>
      <c r="T7552" s="352"/>
      <c r="U7552" s="352"/>
      <c r="V7552" s="352"/>
      <c r="W7552" s="352"/>
      <c r="X7552" s="352"/>
      <c r="Y7552" s="352"/>
      <c r="Z7552" s="352"/>
      <c r="AA7552" s="352"/>
      <c r="AB7552" s="352"/>
      <c r="AC7552" s="360"/>
      <c r="AD7552" s="352"/>
      <c r="AE7552" s="352"/>
      <c r="AF7552" s="352"/>
      <c r="AG7552" s="352"/>
      <c r="AH7552" s="352"/>
      <c r="AI7552" s="352"/>
      <c r="AJ7552" s="352"/>
      <c r="AK7552" s="352"/>
      <c r="AL7552" s="352"/>
      <c r="AM7552" s="352"/>
      <c r="AN7552" s="352"/>
      <c r="AO7552" s="352"/>
      <c r="AP7552" s="352"/>
      <c r="AQ7552" s="352"/>
      <c r="AR7552" s="352"/>
      <c r="AS7552" s="352"/>
      <c r="AT7552" s="352"/>
      <c r="AU7552" s="352"/>
      <c r="AV7552" s="352"/>
      <c r="AW7552" s="352"/>
      <c r="AX7552" s="352"/>
      <c r="AY7552" s="352"/>
      <c r="AZ7552" s="356"/>
      <c r="BA7552" s="356"/>
    </row>
    <row r="7553" spans="1:53" ht="15" customHeight="1" x14ac:dyDescent="0.2">
      <c r="A7553" s="22"/>
      <c r="B7553" s="382">
        <v>7</v>
      </c>
      <c r="C7553" s="293" t="s">
        <v>62</v>
      </c>
      <c r="D7553" s="18"/>
      <c r="E7553" s="14"/>
      <c r="F7553" s="14"/>
      <c r="G7553" s="14"/>
      <c r="H7553" s="14"/>
      <c r="I7553" s="14"/>
      <c r="J7553" s="14"/>
      <c r="K7553" s="14"/>
      <c r="L7553" s="14"/>
      <c r="M7553" s="14"/>
      <c r="N7553" s="14"/>
      <c r="O7553" s="14"/>
      <c r="P7553" s="14"/>
      <c r="Q7553" s="14"/>
      <c r="R7553" s="4"/>
      <c r="S7553" s="4"/>
      <c r="T7553" s="4"/>
      <c r="U7553" s="4"/>
      <c r="V7553" s="4"/>
      <c r="W7553" s="4"/>
      <c r="X7553" s="4"/>
      <c r="Y7553" s="4"/>
      <c r="Z7553" s="4"/>
      <c r="AA7553" s="4"/>
      <c r="AB7553" s="8">
        <v>10</v>
      </c>
      <c r="AC7553" s="8"/>
      <c r="AD7553" s="8"/>
      <c r="AE7553" s="8"/>
      <c r="AF7553" s="8"/>
      <c r="AG7553" s="8"/>
      <c r="AH7553" s="8">
        <v>2</v>
      </c>
      <c r="AI7553" s="8"/>
      <c r="AJ7553" s="8"/>
      <c r="AK7553" s="8"/>
      <c r="AL7553" s="8"/>
      <c r="AM7553" s="8"/>
      <c r="AN7553" s="8"/>
      <c r="AO7553" s="8"/>
      <c r="AP7553" s="15"/>
      <c r="AQ7553" s="15"/>
      <c r="AR7553" s="15"/>
      <c r="AS7553" s="15"/>
      <c r="AT7553" s="15"/>
      <c r="AU7553" s="15"/>
      <c r="AV7553" s="15"/>
      <c r="AW7553" s="15"/>
      <c r="AX7553" s="15"/>
      <c r="AY7553" s="15"/>
      <c r="AZ7553" s="10"/>
      <c r="BA7553" s="10"/>
    </row>
    <row r="7554" spans="1:53" ht="15" customHeight="1" x14ac:dyDescent="0.2">
      <c r="A7554" s="1"/>
      <c r="B7554" s="30">
        <v>8</v>
      </c>
      <c r="C7554" s="293" t="s">
        <v>63</v>
      </c>
      <c r="D7554" s="18"/>
      <c r="E7554" s="14"/>
      <c r="F7554" s="14"/>
      <c r="G7554" s="14"/>
      <c r="H7554" s="14"/>
      <c r="I7554" s="14"/>
      <c r="J7554" s="14"/>
      <c r="K7554" s="14">
        <v>1</v>
      </c>
      <c r="L7554" s="14"/>
      <c r="M7554" s="14"/>
      <c r="N7554" s="14"/>
      <c r="O7554" s="14"/>
      <c r="P7554" s="14"/>
      <c r="Q7554" s="14"/>
      <c r="R7554" s="4"/>
      <c r="S7554" s="4"/>
      <c r="T7554" s="4"/>
      <c r="U7554" s="4"/>
      <c r="V7554" s="4"/>
      <c r="W7554" s="4"/>
      <c r="X7554" s="4"/>
      <c r="Y7554" s="4"/>
      <c r="Z7554" s="4"/>
      <c r="AA7554" s="4"/>
      <c r="AB7554" s="8">
        <v>6</v>
      </c>
      <c r="AC7554" s="8"/>
      <c r="AD7554" s="8"/>
      <c r="AE7554" s="8"/>
      <c r="AF7554" s="8"/>
      <c r="AG7554" s="8"/>
      <c r="AH7554" s="8"/>
      <c r="AI7554" s="8"/>
      <c r="AJ7554" s="8"/>
      <c r="AK7554" s="8"/>
      <c r="AL7554" s="8"/>
      <c r="AM7554" s="8"/>
      <c r="AN7554" s="8"/>
      <c r="AO7554" s="8"/>
      <c r="AP7554" s="15"/>
      <c r="AQ7554" s="15"/>
      <c r="AR7554" s="15"/>
      <c r="AS7554" s="15"/>
      <c r="AT7554" s="15"/>
      <c r="AU7554" s="15"/>
      <c r="AV7554" s="15"/>
      <c r="AW7554" s="15"/>
      <c r="AX7554" s="15"/>
      <c r="AY7554" s="15"/>
      <c r="AZ7554" s="10"/>
      <c r="BA7554" s="10"/>
    </row>
    <row r="7555" spans="1:53" ht="15" customHeight="1" x14ac:dyDescent="0.2">
      <c r="A7555" s="1"/>
      <c r="B7555" s="383">
        <v>9</v>
      </c>
      <c r="C7555" s="293" t="s">
        <v>64</v>
      </c>
      <c r="D7555" s="18"/>
      <c r="E7555" s="14"/>
      <c r="F7555" s="14"/>
      <c r="G7555" s="14"/>
      <c r="H7555" s="14"/>
      <c r="I7555" s="14"/>
      <c r="J7555" s="14"/>
      <c r="K7555" s="14"/>
      <c r="L7555" s="14"/>
      <c r="M7555" s="14"/>
      <c r="N7555" s="14"/>
      <c r="O7555" s="14"/>
      <c r="P7555" s="14"/>
      <c r="Q7555" s="14"/>
      <c r="R7555" s="4"/>
      <c r="S7555" s="4"/>
      <c r="T7555" s="4"/>
      <c r="U7555" s="4"/>
      <c r="V7555" s="4"/>
      <c r="W7555" s="4"/>
      <c r="X7555" s="4"/>
      <c r="Y7555" s="4"/>
      <c r="Z7555" s="4"/>
      <c r="AA7555" s="4"/>
      <c r="AB7555" s="8">
        <v>6</v>
      </c>
      <c r="AC7555" s="8"/>
      <c r="AD7555" s="8"/>
      <c r="AE7555" s="8"/>
      <c r="AF7555" s="8"/>
      <c r="AG7555" s="8"/>
      <c r="AH7555" s="8"/>
      <c r="AI7555" s="8"/>
      <c r="AJ7555" s="8">
        <v>1</v>
      </c>
      <c r="AK7555" s="8"/>
      <c r="AL7555" s="8"/>
      <c r="AM7555" s="8"/>
      <c r="AN7555" s="8"/>
      <c r="AO7555" s="8"/>
      <c r="AP7555" s="15"/>
      <c r="AQ7555" s="15"/>
      <c r="AR7555" s="15"/>
      <c r="AS7555" s="15"/>
      <c r="AT7555" s="9"/>
      <c r="AU7555" s="15"/>
      <c r="AV7555" s="15"/>
      <c r="AW7555" s="15"/>
      <c r="AX7555" s="15"/>
      <c r="AY7555" s="15"/>
      <c r="AZ7555" s="10"/>
      <c r="BA7555" s="10"/>
    </row>
    <row r="7556" spans="1:53" ht="15" customHeight="1" x14ac:dyDescent="0.2">
      <c r="A7556" s="1"/>
      <c r="B7556" s="383">
        <v>10</v>
      </c>
      <c r="C7556" s="293" t="s">
        <v>65</v>
      </c>
      <c r="D7556" s="18">
        <v>5</v>
      </c>
      <c r="E7556" s="14">
        <v>5</v>
      </c>
      <c r="F7556" s="14">
        <v>2</v>
      </c>
      <c r="G7556" s="14">
        <v>2</v>
      </c>
      <c r="H7556" s="14"/>
      <c r="I7556" s="14"/>
      <c r="J7556" s="14"/>
      <c r="K7556" s="14">
        <v>1</v>
      </c>
      <c r="L7556" s="14"/>
      <c r="M7556" s="14"/>
      <c r="N7556" s="14"/>
      <c r="O7556" s="14"/>
      <c r="P7556" s="14"/>
      <c r="Q7556" s="14"/>
      <c r="R7556" s="4"/>
      <c r="S7556" s="4"/>
      <c r="T7556" s="4"/>
      <c r="U7556" s="4"/>
      <c r="V7556" s="4"/>
      <c r="W7556" s="4"/>
      <c r="X7556" s="4"/>
      <c r="Y7556" s="4"/>
      <c r="Z7556" s="4"/>
      <c r="AA7556" s="4"/>
      <c r="AB7556" s="8"/>
      <c r="AC7556" s="8"/>
      <c r="AD7556" s="8"/>
      <c r="AE7556" s="8"/>
      <c r="AF7556" s="8"/>
      <c r="AG7556" s="8"/>
      <c r="AH7556" s="8"/>
      <c r="AI7556" s="8"/>
      <c r="AJ7556" s="8">
        <v>1</v>
      </c>
      <c r="AK7556" s="8">
        <v>2</v>
      </c>
      <c r="AL7556" s="8">
        <v>2</v>
      </c>
      <c r="AM7556" s="8"/>
      <c r="AN7556" s="8"/>
      <c r="AO7556" s="8">
        <v>2</v>
      </c>
      <c r="AP7556" s="15"/>
      <c r="AQ7556" s="15"/>
      <c r="AR7556" s="15"/>
      <c r="AS7556" s="15"/>
      <c r="AT7556" s="15"/>
      <c r="AU7556" s="15"/>
      <c r="AV7556" s="15"/>
      <c r="AW7556" s="15"/>
      <c r="AX7556" s="15"/>
      <c r="AY7556" s="15"/>
      <c r="AZ7556" s="10"/>
      <c r="BA7556" s="10"/>
    </row>
    <row r="7557" spans="1:53" ht="15" customHeight="1" x14ac:dyDescent="0.2">
      <c r="A7557" s="1"/>
      <c r="B7557" s="383">
        <v>11</v>
      </c>
      <c r="C7557" s="293" t="s">
        <v>573</v>
      </c>
      <c r="D7557" s="18">
        <v>10</v>
      </c>
      <c r="E7557" s="14">
        <v>10</v>
      </c>
      <c r="F7557" s="14"/>
      <c r="G7557" s="14"/>
      <c r="H7557" s="14"/>
      <c r="I7557" s="14"/>
      <c r="J7557" s="14"/>
      <c r="K7557" s="14"/>
      <c r="L7557" s="14"/>
      <c r="M7557" s="14"/>
      <c r="N7557" s="14"/>
      <c r="O7557" s="14"/>
      <c r="P7557" s="14"/>
      <c r="Q7557" s="14"/>
      <c r="R7557" s="4"/>
      <c r="S7557" s="4"/>
      <c r="T7557" s="4"/>
      <c r="U7557" s="4"/>
      <c r="V7557" s="4"/>
      <c r="W7557" s="4"/>
      <c r="X7557" s="4"/>
      <c r="Y7557" s="4"/>
      <c r="Z7557" s="4"/>
      <c r="AA7557" s="4"/>
      <c r="AB7557" s="8"/>
      <c r="AC7557" s="8"/>
      <c r="AD7557" s="8"/>
      <c r="AE7557" s="8"/>
      <c r="AF7557" s="8"/>
      <c r="AG7557" s="8"/>
      <c r="AH7557" s="8"/>
      <c r="AI7557" s="8"/>
      <c r="AJ7557" s="8"/>
      <c r="AK7557" s="8"/>
      <c r="AL7557" s="8"/>
      <c r="AM7557" s="8"/>
      <c r="AN7557" s="8"/>
      <c r="AO7557" s="8"/>
      <c r="AP7557" s="15"/>
      <c r="AQ7557" s="15"/>
      <c r="AR7557" s="15"/>
      <c r="AS7557" s="15"/>
      <c r="AT7557" s="15"/>
      <c r="AU7557" s="15"/>
      <c r="AV7557" s="15"/>
      <c r="AW7557" s="15"/>
      <c r="AX7557" s="15"/>
      <c r="AY7557" s="15"/>
      <c r="AZ7557" s="10"/>
      <c r="BA7557" s="10"/>
    </row>
    <row r="7558" spans="1:53" ht="15" customHeight="1" x14ac:dyDescent="0.2">
      <c r="A7558" s="1"/>
      <c r="B7558" s="383">
        <v>12</v>
      </c>
      <c r="C7558" s="303" t="s">
        <v>68</v>
      </c>
      <c r="D7558" s="18"/>
      <c r="E7558" s="14"/>
      <c r="F7558" s="14"/>
      <c r="G7558" s="14"/>
      <c r="H7558" s="14"/>
      <c r="I7558" s="14"/>
      <c r="J7558" s="14"/>
      <c r="K7558" s="14"/>
      <c r="L7558" s="14"/>
      <c r="M7558" s="14"/>
      <c r="N7558" s="14"/>
      <c r="O7558" s="14"/>
      <c r="P7558" s="14"/>
      <c r="Q7558" s="14"/>
      <c r="R7558" s="4"/>
      <c r="S7558" s="4"/>
      <c r="T7558" s="4"/>
      <c r="U7558" s="4"/>
      <c r="V7558" s="4"/>
      <c r="W7558" s="4"/>
      <c r="X7558" s="4"/>
      <c r="Y7558" s="4"/>
      <c r="Z7558" s="4"/>
      <c r="AA7558" s="4"/>
      <c r="AB7558" s="8"/>
      <c r="AC7558" s="8"/>
      <c r="AD7558" s="8"/>
      <c r="AE7558" s="8"/>
      <c r="AF7558" s="8"/>
      <c r="AG7558" s="8"/>
      <c r="AH7558" s="8"/>
      <c r="AI7558" s="8"/>
      <c r="AJ7558" s="8"/>
      <c r="AK7558" s="8"/>
      <c r="AL7558" s="8"/>
      <c r="AM7558" s="8"/>
      <c r="AN7558" s="8"/>
      <c r="AO7558" s="8"/>
      <c r="AP7558" s="15"/>
      <c r="AQ7558" s="15"/>
      <c r="AR7558" s="15"/>
      <c r="AS7558" s="15"/>
      <c r="AT7558" s="15"/>
      <c r="AU7558" s="9"/>
      <c r="AV7558" s="15"/>
      <c r="AW7558" s="15"/>
      <c r="AX7558" s="15"/>
      <c r="AY7558" s="15"/>
      <c r="AZ7558" s="10"/>
      <c r="BA7558" s="10"/>
    </row>
    <row r="7559" spans="1:53" ht="15" customHeight="1" x14ac:dyDescent="0.2">
      <c r="A7559" s="1"/>
      <c r="B7559" s="383">
        <v>13</v>
      </c>
      <c r="C7559" s="293" t="s">
        <v>69</v>
      </c>
      <c r="D7559" s="18"/>
      <c r="E7559" s="14"/>
      <c r="F7559" s="14"/>
      <c r="G7559" s="14"/>
      <c r="H7559" s="14"/>
      <c r="I7559" s="14"/>
      <c r="J7559" s="14"/>
      <c r="K7559" s="14">
        <v>1</v>
      </c>
      <c r="L7559" s="14"/>
      <c r="M7559" s="14"/>
      <c r="N7559" s="14"/>
      <c r="O7559" s="14"/>
      <c r="P7559" s="14"/>
      <c r="Q7559" s="14"/>
      <c r="R7559" s="4"/>
      <c r="S7559" s="4"/>
      <c r="T7559" s="4"/>
      <c r="U7559" s="4"/>
      <c r="V7559" s="4"/>
      <c r="W7559" s="4"/>
      <c r="X7559" s="4"/>
      <c r="Y7559" s="4"/>
      <c r="Z7559" s="4"/>
      <c r="AA7559" s="4"/>
      <c r="AB7559" s="8"/>
      <c r="AC7559" s="8"/>
      <c r="AD7559" s="8"/>
      <c r="AE7559" s="8"/>
      <c r="AF7559" s="8"/>
      <c r="AG7559" s="8"/>
      <c r="AH7559" s="8"/>
      <c r="AI7559" s="8"/>
      <c r="AJ7559" s="8"/>
      <c r="AK7559" s="8"/>
      <c r="AL7559" s="8"/>
      <c r="AM7559" s="8"/>
      <c r="AN7559" s="8"/>
      <c r="AO7559" s="8"/>
      <c r="AP7559" s="15"/>
      <c r="AQ7559" s="15"/>
      <c r="AR7559" s="15"/>
      <c r="AS7559" s="15"/>
      <c r="AT7559" s="15"/>
      <c r="AU7559" s="15"/>
      <c r="AV7559" s="15"/>
      <c r="AW7559" s="15"/>
      <c r="AX7559" s="15"/>
      <c r="AY7559" s="15"/>
      <c r="AZ7559" s="10"/>
      <c r="BA7559" s="10"/>
    </row>
    <row r="7560" spans="1:53" ht="15" customHeight="1" x14ac:dyDescent="0.2">
      <c r="A7560" s="1"/>
      <c r="B7560" s="383">
        <v>14</v>
      </c>
      <c r="C7560" s="293" t="s">
        <v>70</v>
      </c>
      <c r="D7560" s="18"/>
      <c r="E7560" s="14"/>
      <c r="F7560" s="14">
        <v>3</v>
      </c>
      <c r="G7560" s="14"/>
      <c r="H7560" s="14"/>
      <c r="I7560" s="14"/>
      <c r="J7560" s="14"/>
      <c r="K7560" s="14"/>
      <c r="L7560" s="14"/>
      <c r="M7560" s="14"/>
      <c r="N7560" s="14"/>
      <c r="O7560" s="14"/>
      <c r="P7560" s="14"/>
      <c r="Q7560" s="14"/>
      <c r="R7560" s="4"/>
      <c r="S7560" s="4"/>
      <c r="T7560" s="4"/>
      <c r="U7560" s="4"/>
      <c r="V7560" s="4"/>
      <c r="W7560" s="4"/>
      <c r="X7560" s="4"/>
      <c r="Y7560" s="4"/>
      <c r="Z7560" s="4"/>
      <c r="AA7560" s="4"/>
      <c r="AB7560" s="8"/>
      <c r="AC7560" s="8"/>
      <c r="AD7560" s="8"/>
      <c r="AE7560" s="8"/>
      <c r="AF7560" s="8"/>
      <c r="AG7560" s="8"/>
      <c r="AH7560" s="8"/>
      <c r="AI7560" s="8"/>
      <c r="AJ7560" s="8">
        <v>1</v>
      </c>
      <c r="AK7560" s="8"/>
      <c r="AL7560" s="8"/>
      <c r="AM7560" s="8"/>
      <c r="AN7560" s="8"/>
      <c r="AO7560" s="8"/>
      <c r="AP7560" s="15"/>
      <c r="AQ7560" s="15"/>
      <c r="AR7560" s="15"/>
      <c r="AS7560" s="15"/>
      <c r="AT7560" s="15"/>
      <c r="AU7560" s="15"/>
      <c r="AV7560" s="15"/>
      <c r="AW7560" s="15"/>
      <c r="AX7560" s="15"/>
      <c r="AY7560" s="15"/>
      <c r="AZ7560" s="10"/>
      <c r="BA7560" s="10"/>
    </row>
    <row r="7561" spans="1:53" ht="15" customHeight="1" x14ac:dyDescent="0.2">
      <c r="A7561" s="354"/>
      <c r="B7561" s="357">
        <v>18</v>
      </c>
      <c r="C7561" s="359"/>
      <c r="D7561" s="355"/>
      <c r="E7561" s="352"/>
      <c r="F7561" s="352"/>
      <c r="G7561" s="352"/>
      <c r="H7561" s="352"/>
      <c r="I7561" s="352"/>
      <c r="J7561" s="352"/>
      <c r="K7561" s="361"/>
      <c r="L7561" s="352"/>
      <c r="M7561" s="352"/>
      <c r="N7561" s="352"/>
      <c r="O7561" s="352"/>
      <c r="P7561" s="352"/>
      <c r="Q7561" s="352"/>
      <c r="R7561" s="352"/>
      <c r="S7561" s="352"/>
      <c r="T7561" s="352"/>
      <c r="U7561" s="352"/>
      <c r="V7561" s="352"/>
      <c r="W7561" s="352"/>
      <c r="X7561" s="352"/>
      <c r="Y7561" s="352"/>
      <c r="Z7561" s="352"/>
      <c r="AA7561" s="352"/>
      <c r="AB7561" s="352"/>
      <c r="AC7561" s="352"/>
      <c r="AD7561" s="352"/>
      <c r="AE7561" s="352"/>
      <c r="AF7561" s="352"/>
      <c r="AG7561" s="352"/>
      <c r="AH7561" s="352"/>
      <c r="AI7561" s="352"/>
      <c r="AJ7561" s="352"/>
      <c r="AK7561" s="352"/>
      <c r="AL7561" s="352"/>
      <c r="AM7561" s="352"/>
      <c r="AN7561" s="352"/>
      <c r="AO7561" s="352"/>
      <c r="AP7561" s="352"/>
      <c r="AQ7561" s="352"/>
      <c r="AR7561" s="352"/>
      <c r="AS7561" s="352"/>
      <c r="AT7561" s="352"/>
      <c r="AU7561" s="352"/>
      <c r="AV7561" s="352"/>
      <c r="AW7561" s="352"/>
      <c r="AX7561" s="352"/>
      <c r="AY7561" s="352"/>
      <c r="AZ7561" s="356"/>
      <c r="BA7561" s="356"/>
    </row>
    <row r="7562" spans="1:53" ht="15" customHeight="1" x14ac:dyDescent="0.2">
      <c r="A7562" s="329"/>
      <c r="B7562" s="384">
        <v>15</v>
      </c>
      <c r="C7562" s="303" t="s">
        <v>72</v>
      </c>
      <c r="D7562" s="18"/>
      <c r="E7562" s="14"/>
      <c r="F7562" s="14"/>
      <c r="G7562" s="14"/>
      <c r="H7562" s="14"/>
      <c r="I7562" s="14"/>
      <c r="J7562" s="14"/>
      <c r="K7562" s="14"/>
      <c r="L7562" s="14"/>
      <c r="M7562" s="14"/>
      <c r="N7562" s="14"/>
      <c r="O7562" s="14"/>
      <c r="P7562" s="14"/>
      <c r="Q7562" s="14"/>
      <c r="R7562" s="4"/>
      <c r="S7562" s="4"/>
      <c r="T7562" s="4"/>
      <c r="U7562" s="4"/>
      <c r="V7562" s="4"/>
      <c r="W7562" s="4"/>
      <c r="X7562" s="4"/>
      <c r="Y7562" s="4"/>
      <c r="Z7562" s="4"/>
      <c r="AA7562" s="4"/>
      <c r="AB7562" s="8"/>
      <c r="AC7562" s="8"/>
      <c r="AD7562" s="8"/>
      <c r="AE7562" s="8"/>
      <c r="AF7562" s="8"/>
      <c r="AG7562" s="8"/>
      <c r="AH7562" s="8"/>
      <c r="AI7562" s="34"/>
      <c r="AJ7562" s="8"/>
      <c r="AK7562" s="8"/>
      <c r="AL7562" s="8"/>
      <c r="AM7562" s="8"/>
      <c r="AN7562" s="8"/>
      <c r="AO7562" s="8"/>
      <c r="AP7562" s="15"/>
      <c r="AQ7562" s="15"/>
      <c r="AR7562" s="15"/>
      <c r="AS7562" s="15"/>
      <c r="AT7562" s="15"/>
      <c r="AU7562" s="15"/>
      <c r="AV7562" s="15"/>
      <c r="AW7562" s="15"/>
      <c r="AX7562" s="15"/>
      <c r="AY7562" s="15"/>
      <c r="AZ7562" s="10"/>
      <c r="BA7562" s="10"/>
    </row>
    <row r="7563" spans="1:53" ht="15" customHeight="1" x14ac:dyDescent="0.2">
      <c r="A7563" s="1"/>
      <c r="B7563" s="384">
        <v>16</v>
      </c>
      <c r="C7563" s="293" t="s">
        <v>73</v>
      </c>
      <c r="D7563" s="35"/>
      <c r="E7563" s="14"/>
      <c r="F7563" s="14"/>
      <c r="G7563" s="14"/>
      <c r="H7563" s="14"/>
      <c r="I7563" s="14"/>
      <c r="J7563" s="14"/>
      <c r="K7563" s="14">
        <v>1</v>
      </c>
      <c r="L7563" s="14"/>
      <c r="M7563" s="14"/>
      <c r="N7563" s="14"/>
      <c r="O7563" s="14"/>
      <c r="P7563" s="14"/>
      <c r="Q7563" s="14"/>
      <c r="R7563" s="4"/>
      <c r="S7563" s="4"/>
      <c r="T7563" s="4"/>
      <c r="U7563" s="4">
        <v>1</v>
      </c>
      <c r="V7563" s="4"/>
      <c r="W7563" s="4"/>
      <c r="X7563" s="4"/>
      <c r="Y7563" s="4"/>
      <c r="Z7563" s="4"/>
      <c r="AA7563" s="4"/>
      <c r="AB7563" s="8">
        <v>5</v>
      </c>
      <c r="AC7563" s="8"/>
      <c r="AD7563" s="8"/>
      <c r="AE7563" s="8"/>
      <c r="AF7563" s="8"/>
      <c r="AG7563" s="8">
        <v>1</v>
      </c>
      <c r="AH7563" s="8"/>
      <c r="AI7563" s="8"/>
      <c r="AJ7563" s="8"/>
      <c r="AK7563" s="8"/>
      <c r="AL7563" s="8"/>
      <c r="AM7563" s="8"/>
      <c r="AN7563" s="8"/>
      <c r="AO7563" s="8"/>
      <c r="AP7563" s="15"/>
      <c r="AQ7563" s="15"/>
      <c r="AR7563" s="15"/>
      <c r="AS7563" s="15"/>
      <c r="AT7563" s="15"/>
      <c r="AU7563" s="15"/>
      <c r="AV7563" s="15"/>
      <c r="AW7563" s="15"/>
      <c r="AX7563" s="15"/>
      <c r="AY7563" s="15"/>
      <c r="AZ7563" s="10"/>
      <c r="BA7563" s="10"/>
    </row>
    <row r="7564" spans="1:53" ht="15" customHeight="1" x14ac:dyDescent="0.2">
      <c r="A7564" s="1"/>
      <c r="B7564" s="384">
        <v>17</v>
      </c>
      <c r="C7564" s="303" t="s">
        <v>75</v>
      </c>
      <c r="D7564" s="18"/>
      <c r="E7564" s="14"/>
      <c r="F7564" s="14"/>
      <c r="G7564" s="14"/>
      <c r="H7564" s="14"/>
      <c r="I7564" s="14"/>
      <c r="J7564" s="14"/>
      <c r="K7564" s="14"/>
      <c r="L7564" s="14"/>
      <c r="M7564" s="14"/>
      <c r="N7564" s="14"/>
      <c r="O7564" s="14"/>
      <c r="P7564" s="14"/>
      <c r="Q7564" s="14"/>
      <c r="R7564" s="4"/>
      <c r="S7564" s="4"/>
      <c r="T7564" s="4"/>
      <c r="U7564" s="4"/>
      <c r="V7564" s="4"/>
      <c r="W7564" s="4"/>
      <c r="X7564" s="4"/>
      <c r="Y7564" s="4"/>
      <c r="Z7564" s="4"/>
      <c r="AA7564" s="4"/>
      <c r="AB7564" s="8"/>
      <c r="AC7564" s="8"/>
      <c r="AD7564" s="8"/>
      <c r="AE7564" s="8"/>
      <c r="AF7564" s="8"/>
      <c r="AG7564" s="8"/>
      <c r="AH7564" s="8"/>
      <c r="AI7564" s="8"/>
      <c r="AJ7564" s="8"/>
      <c r="AK7564" s="8"/>
      <c r="AL7564" s="8"/>
      <c r="AM7564" s="8"/>
      <c r="AN7564" s="8"/>
      <c r="AO7564" s="8"/>
      <c r="AP7564" s="15"/>
      <c r="AQ7564" s="15"/>
      <c r="AR7564" s="15"/>
      <c r="AS7564" s="15"/>
      <c r="AT7564" s="15"/>
      <c r="AU7564" s="15"/>
      <c r="AV7564" s="15"/>
      <c r="AW7564" s="15"/>
      <c r="AX7564" s="15"/>
      <c r="AY7564" s="15"/>
      <c r="AZ7564" s="10"/>
      <c r="BA7564" s="10"/>
    </row>
    <row r="7565" spans="1:53" ht="15" customHeight="1" x14ac:dyDescent="0.2">
      <c r="A7565" s="352"/>
      <c r="B7565" s="357">
        <v>22</v>
      </c>
      <c r="C7565" s="375"/>
      <c r="D7565" s="355"/>
      <c r="E7565" s="352"/>
      <c r="F7565" s="352"/>
      <c r="G7565" s="352"/>
      <c r="H7565" s="352"/>
      <c r="I7565" s="352"/>
      <c r="J7565" s="352"/>
      <c r="K7565" s="352"/>
      <c r="L7565" s="352"/>
      <c r="M7565" s="352"/>
      <c r="N7565" s="352"/>
      <c r="O7565" s="352"/>
      <c r="P7565" s="352"/>
      <c r="Q7565" s="352"/>
      <c r="R7565" s="352"/>
      <c r="S7565" s="352"/>
      <c r="T7565" s="352"/>
      <c r="U7565" s="352"/>
      <c r="V7565" s="352"/>
      <c r="W7565" s="352"/>
      <c r="X7565" s="352"/>
      <c r="Y7565" s="352"/>
      <c r="Z7565" s="352"/>
      <c r="AA7565" s="352"/>
      <c r="AB7565" s="352"/>
      <c r="AC7565" s="352"/>
      <c r="AD7565" s="352"/>
      <c r="AE7565" s="352"/>
      <c r="AF7565" s="352"/>
      <c r="AG7565" s="352"/>
      <c r="AH7565" s="352"/>
      <c r="AI7565" s="352"/>
      <c r="AJ7565" s="352"/>
      <c r="AK7565" s="352"/>
      <c r="AL7565" s="352"/>
      <c r="AM7565" s="352"/>
      <c r="AN7565" s="352"/>
      <c r="AO7565" s="352"/>
      <c r="AP7565" s="352"/>
      <c r="AQ7565" s="352"/>
      <c r="AR7565" s="352"/>
      <c r="AS7565" s="352"/>
      <c r="AT7565" s="352"/>
      <c r="AU7565" s="352"/>
      <c r="AV7565" s="352"/>
      <c r="AW7565" s="352"/>
      <c r="AX7565" s="352"/>
      <c r="AY7565" s="352"/>
      <c r="AZ7565" s="356"/>
      <c r="BA7565" s="356"/>
    </row>
    <row r="7566" spans="1:53" ht="15" customHeight="1" x14ac:dyDescent="0.2">
      <c r="A7566" s="352"/>
      <c r="B7566" s="357">
        <v>23</v>
      </c>
      <c r="C7566" s="359"/>
      <c r="D7566" s="355"/>
      <c r="E7566" s="352"/>
      <c r="F7566" s="352"/>
      <c r="G7566" s="352"/>
      <c r="H7566" s="352"/>
      <c r="I7566" s="352"/>
      <c r="J7566" s="352"/>
      <c r="K7566" s="352"/>
      <c r="L7566" s="352"/>
      <c r="M7566" s="360"/>
      <c r="N7566" s="352"/>
      <c r="O7566" s="352"/>
      <c r="P7566" s="352"/>
      <c r="Q7566" s="352"/>
      <c r="R7566" s="352"/>
      <c r="S7566" s="352"/>
      <c r="T7566" s="352"/>
      <c r="U7566" s="352"/>
      <c r="V7566" s="352"/>
      <c r="W7566" s="352"/>
      <c r="X7566" s="352"/>
      <c r="Y7566" s="352"/>
      <c r="Z7566" s="352"/>
      <c r="AA7566" s="352"/>
      <c r="AB7566" s="352"/>
      <c r="AC7566" s="352"/>
      <c r="AD7566" s="352"/>
      <c r="AE7566" s="352"/>
      <c r="AF7566" s="352"/>
      <c r="AG7566" s="352"/>
      <c r="AH7566" s="352"/>
      <c r="AI7566" s="352"/>
      <c r="AJ7566" s="352"/>
      <c r="AK7566" s="352"/>
      <c r="AL7566" s="352"/>
      <c r="AM7566" s="352"/>
      <c r="AN7566" s="352"/>
      <c r="AO7566" s="352"/>
      <c r="AP7566" s="352"/>
      <c r="AQ7566" s="352"/>
      <c r="AR7566" s="352"/>
      <c r="AS7566" s="352"/>
      <c r="AT7566" s="352"/>
      <c r="AU7566" s="352"/>
      <c r="AV7566" s="352"/>
      <c r="AW7566" s="352"/>
      <c r="AX7566" s="352"/>
      <c r="AY7566" s="352"/>
      <c r="AZ7566" s="356"/>
      <c r="BA7566" s="356"/>
    </row>
    <row r="7567" spans="1:53" ht="15" customHeight="1" x14ac:dyDescent="0.2">
      <c r="A7567" s="1"/>
      <c r="B7567" s="385">
        <v>18</v>
      </c>
      <c r="C7567" s="293" t="s">
        <v>77</v>
      </c>
      <c r="D7567" s="18">
        <v>5</v>
      </c>
      <c r="E7567" s="14">
        <v>5</v>
      </c>
      <c r="F7567" s="14"/>
      <c r="G7567" s="14"/>
      <c r="H7567" s="14"/>
      <c r="I7567" s="14"/>
      <c r="J7567" s="14"/>
      <c r="K7567" s="14"/>
      <c r="L7567" s="14"/>
      <c r="M7567" s="14"/>
      <c r="N7567" s="14"/>
      <c r="O7567" s="14"/>
      <c r="P7567" s="14"/>
      <c r="Q7567" s="14"/>
      <c r="R7567" s="4"/>
      <c r="S7567" s="4"/>
      <c r="T7567" s="4"/>
      <c r="U7567" s="4"/>
      <c r="V7567" s="4"/>
      <c r="W7567" s="4"/>
      <c r="X7567" s="4"/>
      <c r="Y7567" s="4"/>
      <c r="Z7567" s="4"/>
      <c r="AA7567" s="4"/>
      <c r="AB7567" s="8">
        <v>10</v>
      </c>
      <c r="AC7567" s="8"/>
      <c r="AD7567" s="8"/>
      <c r="AE7567" s="8"/>
      <c r="AF7567" s="8"/>
      <c r="AG7567" s="8"/>
      <c r="AH7567" s="8"/>
      <c r="AI7567" s="8"/>
      <c r="AJ7567" s="8"/>
      <c r="AK7567" s="8"/>
      <c r="AL7567" s="8"/>
      <c r="AM7567" s="8"/>
      <c r="AN7567" s="8"/>
      <c r="AO7567" s="8"/>
      <c r="AP7567" s="15"/>
      <c r="AQ7567" s="15"/>
      <c r="AR7567" s="15"/>
      <c r="AS7567" s="15"/>
      <c r="AT7567" s="15"/>
      <c r="AU7567" s="15"/>
      <c r="AV7567" s="15"/>
      <c r="AW7567" s="15"/>
      <c r="AX7567" s="15"/>
      <c r="AY7567" s="15"/>
      <c r="AZ7567" s="10"/>
      <c r="BA7567" s="10"/>
    </row>
    <row r="7568" spans="1:53" ht="15" customHeight="1" x14ac:dyDescent="0.2">
      <c r="A7568" s="1"/>
      <c r="B7568" s="385">
        <v>19</v>
      </c>
      <c r="C7568" s="293" t="s">
        <v>78</v>
      </c>
      <c r="D7568" s="18"/>
      <c r="E7568" s="14"/>
      <c r="F7568" s="14"/>
      <c r="G7568" s="14"/>
      <c r="H7568" s="14"/>
      <c r="I7568" s="14"/>
      <c r="J7568" s="14"/>
      <c r="K7568" s="14">
        <v>3</v>
      </c>
      <c r="L7568" s="14"/>
      <c r="M7568" s="14"/>
      <c r="N7568" s="14"/>
      <c r="O7568" s="14"/>
      <c r="P7568" s="14"/>
      <c r="Q7568" s="14"/>
      <c r="R7568" s="4"/>
      <c r="S7568" s="4"/>
      <c r="T7568" s="4"/>
      <c r="U7568" s="4"/>
      <c r="V7568" s="4"/>
      <c r="W7568" s="4"/>
      <c r="X7568" s="4"/>
      <c r="Y7568" s="4"/>
      <c r="Z7568" s="4"/>
      <c r="AA7568" s="4"/>
      <c r="AB7568" s="8"/>
      <c r="AC7568" s="8"/>
      <c r="AD7568" s="8"/>
      <c r="AE7568" s="8"/>
      <c r="AF7568" s="8"/>
      <c r="AG7568" s="8"/>
      <c r="AH7568" s="8"/>
      <c r="AI7568" s="8"/>
      <c r="AJ7568" s="8">
        <v>1</v>
      </c>
      <c r="AK7568" s="8"/>
      <c r="AL7568" s="8"/>
      <c r="AM7568" s="8"/>
      <c r="AN7568" s="8"/>
      <c r="AO7568" s="8"/>
      <c r="AP7568" s="15"/>
      <c r="AQ7568" s="15"/>
      <c r="AR7568" s="15"/>
      <c r="AS7568" s="15"/>
      <c r="AT7568" s="15"/>
      <c r="AU7568" s="15"/>
      <c r="AV7568" s="15"/>
      <c r="AW7568" s="15"/>
      <c r="AX7568" s="15"/>
      <c r="AY7568" s="15"/>
      <c r="AZ7568" s="10"/>
      <c r="BA7568" s="10"/>
    </row>
    <row r="7569" spans="1:53" ht="15" customHeight="1" x14ac:dyDescent="0.2">
      <c r="A7569" s="352"/>
      <c r="B7569" s="357">
        <v>26</v>
      </c>
      <c r="C7569" s="359"/>
      <c r="D7569" s="355"/>
      <c r="E7569" s="352"/>
      <c r="F7569" s="352"/>
      <c r="G7569" s="352"/>
      <c r="H7569" s="352"/>
      <c r="I7569" s="352"/>
      <c r="J7569" s="352"/>
      <c r="K7569" s="352"/>
      <c r="L7569" s="352"/>
      <c r="M7569" s="352"/>
      <c r="N7569" s="352"/>
      <c r="O7569" s="352"/>
      <c r="P7569" s="352"/>
      <c r="Q7569" s="352"/>
      <c r="R7569" s="352"/>
      <c r="S7569" s="352"/>
      <c r="T7569" s="352"/>
      <c r="U7569" s="352"/>
      <c r="V7569" s="352"/>
      <c r="W7569" s="352"/>
      <c r="X7569" s="352"/>
      <c r="Y7569" s="352"/>
      <c r="Z7569" s="352"/>
      <c r="AA7569" s="352"/>
      <c r="AB7569" s="352"/>
      <c r="AC7569" s="352"/>
      <c r="AD7569" s="352"/>
      <c r="AE7569" s="352"/>
      <c r="AF7569" s="352"/>
      <c r="AG7569" s="352"/>
      <c r="AH7569" s="352"/>
      <c r="AI7569" s="352"/>
      <c r="AJ7569" s="352"/>
      <c r="AK7569" s="352"/>
      <c r="AL7569" s="352"/>
      <c r="AM7569" s="352"/>
      <c r="AN7569" s="352"/>
      <c r="AO7569" s="352"/>
      <c r="AP7569" s="352"/>
      <c r="AQ7569" s="352"/>
      <c r="AR7569" s="352"/>
      <c r="AS7569" s="352"/>
      <c r="AT7569" s="352"/>
      <c r="AU7569" s="352"/>
      <c r="AV7569" s="352"/>
      <c r="AW7569" s="352"/>
      <c r="AX7569" s="352"/>
      <c r="AY7569" s="352"/>
      <c r="AZ7569" s="356"/>
      <c r="BA7569" s="356"/>
    </row>
    <row r="7570" spans="1:53" ht="15" customHeight="1" x14ac:dyDescent="0.2">
      <c r="A7570" s="352"/>
      <c r="B7570" s="357">
        <v>27</v>
      </c>
      <c r="C7570" s="359"/>
      <c r="D7570" s="355"/>
      <c r="E7570" s="352"/>
      <c r="F7570" s="352"/>
      <c r="G7570" s="352"/>
      <c r="H7570" s="352"/>
      <c r="I7570" s="352"/>
      <c r="J7570" s="352"/>
      <c r="K7570" s="352"/>
      <c r="L7570" s="352"/>
      <c r="M7570" s="352"/>
      <c r="N7570" s="352"/>
      <c r="O7570" s="352"/>
      <c r="P7570" s="352"/>
      <c r="Q7570" s="352"/>
      <c r="R7570" s="352"/>
      <c r="S7570" s="352"/>
      <c r="T7570" s="352"/>
      <c r="U7570" s="352"/>
      <c r="V7570" s="352"/>
      <c r="W7570" s="352"/>
      <c r="X7570" s="352"/>
      <c r="Y7570" s="352"/>
      <c r="Z7570" s="352"/>
      <c r="AA7570" s="352"/>
      <c r="AB7570" s="352"/>
      <c r="AC7570" s="352"/>
      <c r="AD7570" s="352"/>
      <c r="AE7570" s="352"/>
      <c r="AF7570" s="352"/>
      <c r="AG7570" s="352"/>
      <c r="AH7570" s="352"/>
      <c r="AI7570" s="352"/>
      <c r="AJ7570" s="352"/>
      <c r="AK7570" s="352"/>
      <c r="AL7570" s="352"/>
      <c r="AM7570" s="352"/>
      <c r="AN7570" s="352"/>
      <c r="AO7570" s="352"/>
      <c r="AP7570" s="352"/>
      <c r="AQ7570" s="352"/>
      <c r="AR7570" s="352"/>
      <c r="AS7570" s="352"/>
      <c r="AT7570" s="352"/>
      <c r="AU7570" s="352"/>
      <c r="AV7570" s="352"/>
      <c r="AW7570" s="352"/>
      <c r="AX7570" s="352"/>
      <c r="AY7570" s="352"/>
      <c r="AZ7570" s="356"/>
      <c r="BA7570" s="356"/>
    </row>
    <row r="7571" spans="1:53" ht="15" customHeight="1" x14ac:dyDescent="0.2">
      <c r="A7571" s="1"/>
      <c r="B7571" s="386">
        <v>20</v>
      </c>
      <c r="C7571" s="293" t="s">
        <v>80</v>
      </c>
      <c r="D7571" s="18"/>
      <c r="E7571" s="14"/>
      <c r="F7571" s="14"/>
      <c r="G7571" s="14"/>
      <c r="H7571" s="14"/>
      <c r="I7571" s="14"/>
      <c r="J7571" s="14"/>
      <c r="K7571" s="14"/>
      <c r="L7571" s="14"/>
      <c r="M7571" s="14"/>
      <c r="N7571" s="14">
        <v>1</v>
      </c>
      <c r="O7571" s="14"/>
      <c r="P7571" s="14"/>
      <c r="Q7571" s="14"/>
      <c r="R7571" s="4"/>
      <c r="S7571" s="4"/>
      <c r="T7571" s="4"/>
      <c r="U7571" s="4">
        <v>3</v>
      </c>
      <c r="V7571" s="4"/>
      <c r="W7571" s="4"/>
      <c r="X7571" s="4"/>
      <c r="Y7571" s="4"/>
      <c r="Z7571" s="4"/>
      <c r="AA7571" s="4"/>
      <c r="AB7571" s="8"/>
      <c r="AC7571" s="8"/>
      <c r="AD7571" s="8"/>
      <c r="AE7571" s="8"/>
      <c r="AF7571" s="8"/>
      <c r="AG7571" s="8">
        <v>1</v>
      </c>
      <c r="AH7571" s="8"/>
      <c r="AI7571" s="8"/>
      <c r="AJ7571" s="8"/>
      <c r="AK7571" s="8"/>
      <c r="AL7571" s="8"/>
      <c r="AM7571" s="8"/>
      <c r="AN7571" s="8"/>
      <c r="AO7571" s="8"/>
      <c r="AP7571" s="15"/>
      <c r="AQ7571" s="15"/>
      <c r="AR7571" s="15"/>
      <c r="AS7571" s="15"/>
      <c r="AT7571" s="15"/>
      <c r="AU7571" s="15"/>
      <c r="AV7571" s="15"/>
      <c r="AW7571" s="15"/>
      <c r="AX7571" s="15"/>
      <c r="AY7571" s="15"/>
      <c r="AZ7571" s="10"/>
      <c r="BA7571" s="10"/>
    </row>
    <row r="7572" spans="1:53" ht="15" customHeight="1" x14ac:dyDescent="0.2">
      <c r="A7572" s="368"/>
      <c r="B7572" s="373">
        <v>29</v>
      </c>
      <c r="C7572" s="369"/>
      <c r="D7572" s="370"/>
      <c r="E7572" s="368"/>
      <c r="F7572" s="368"/>
      <c r="G7572" s="368"/>
      <c r="H7572" s="368"/>
      <c r="I7572" s="368"/>
      <c r="J7572" s="368"/>
      <c r="K7572" s="368"/>
      <c r="L7572" s="368"/>
      <c r="M7572" s="368"/>
      <c r="N7572" s="368"/>
      <c r="O7572" s="368"/>
      <c r="P7572" s="368"/>
      <c r="Q7572" s="368"/>
      <c r="R7572" s="368"/>
      <c r="S7572" s="368"/>
      <c r="T7572" s="368"/>
      <c r="U7572" s="368"/>
      <c r="V7572" s="368"/>
      <c r="W7572" s="368"/>
      <c r="X7572" s="368"/>
      <c r="Y7572" s="368"/>
      <c r="Z7572" s="368"/>
      <c r="AA7572" s="368"/>
      <c r="AB7572" s="368"/>
      <c r="AC7572" s="368"/>
      <c r="AD7572" s="368"/>
      <c r="AE7572" s="368"/>
      <c r="AF7572" s="368"/>
      <c r="AG7572" s="368"/>
      <c r="AH7572" s="368"/>
      <c r="AI7572" s="368"/>
      <c r="AJ7572" s="368"/>
      <c r="AK7572" s="368"/>
      <c r="AL7572" s="368"/>
      <c r="AM7572" s="368"/>
      <c r="AN7572" s="368"/>
      <c r="AO7572" s="368"/>
      <c r="AP7572" s="368"/>
      <c r="AQ7572" s="368"/>
      <c r="AR7572" s="368"/>
      <c r="AS7572" s="368"/>
      <c r="AT7572" s="368"/>
      <c r="AU7572" s="368"/>
      <c r="AV7572" s="368"/>
      <c r="AW7572" s="368"/>
      <c r="AX7572" s="368"/>
      <c r="AY7572" s="368"/>
      <c r="AZ7572" s="371"/>
      <c r="BA7572" s="371"/>
    </row>
    <row r="7573" spans="1:53" ht="15" customHeight="1" x14ac:dyDescent="0.2">
      <c r="A7573" s="1"/>
      <c r="B7573" s="387">
        <v>21</v>
      </c>
      <c r="C7573" s="303" t="s">
        <v>85</v>
      </c>
      <c r="D7573" s="18"/>
      <c r="E7573" s="14"/>
      <c r="F7573" s="14"/>
      <c r="G7573" s="14"/>
      <c r="H7573" s="14"/>
      <c r="I7573" s="14"/>
      <c r="J7573" s="14"/>
      <c r="K7573" s="14"/>
      <c r="L7573" s="14"/>
      <c r="M7573" s="14"/>
      <c r="N7573" s="14"/>
      <c r="O7573" s="14"/>
      <c r="P7573" s="14"/>
      <c r="Q7573" s="14"/>
      <c r="R7573" s="4"/>
      <c r="S7573" s="4"/>
      <c r="T7573" s="4"/>
      <c r="U7573" s="4"/>
      <c r="V7573" s="4"/>
      <c r="W7573" s="4"/>
      <c r="X7573" s="4"/>
      <c r="Y7573" s="4"/>
      <c r="Z7573" s="4"/>
      <c r="AA7573" s="4"/>
      <c r="AB7573" s="8"/>
      <c r="AC7573" s="8"/>
      <c r="AD7573" s="8"/>
      <c r="AE7573" s="8"/>
      <c r="AF7573" s="8"/>
      <c r="AG7573" s="8"/>
      <c r="AH7573" s="8"/>
      <c r="AI7573" s="8"/>
      <c r="AJ7573" s="8"/>
      <c r="AK7573" s="8"/>
      <c r="AL7573" s="8"/>
      <c r="AM7573" s="8"/>
      <c r="AN7573" s="8"/>
      <c r="AO7573" s="8"/>
      <c r="AP7573" s="15"/>
      <c r="AQ7573" s="15"/>
      <c r="AR7573" s="15"/>
      <c r="AS7573" s="15"/>
      <c r="AT7573" s="15"/>
      <c r="AU7573" s="15"/>
      <c r="AV7573" s="15"/>
      <c r="AW7573" s="15"/>
      <c r="AX7573" s="15"/>
      <c r="AY7573" s="15"/>
      <c r="AZ7573" s="10"/>
      <c r="BA7573" s="10"/>
    </row>
    <row r="7574" spans="1:53" ht="15" customHeight="1" x14ac:dyDescent="0.2">
      <c r="A7574" s="1"/>
      <c r="B7574" s="387">
        <v>22</v>
      </c>
      <c r="C7574" s="303" t="s">
        <v>612</v>
      </c>
      <c r="D7574" s="18"/>
      <c r="E7574" s="14"/>
      <c r="F7574" s="14"/>
      <c r="G7574" s="14"/>
      <c r="H7574" s="14"/>
      <c r="I7574" s="14"/>
      <c r="J7574" s="14"/>
      <c r="K7574" s="14"/>
      <c r="L7574" s="14"/>
      <c r="M7574" s="14"/>
      <c r="N7574" s="14"/>
      <c r="O7574" s="14"/>
      <c r="P7574" s="14"/>
      <c r="Q7574" s="14"/>
      <c r="R7574" s="4"/>
      <c r="S7574" s="4"/>
      <c r="T7574" s="4"/>
      <c r="U7574" s="4"/>
      <c r="V7574" s="4"/>
      <c r="W7574" s="4"/>
      <c r="X7574" s="4"/>
      <c r="Y7574" s="4"/>
      <c r="Z7574" s="4"/>
      <c r="AA7574" s="4"/>
      <c r="AB7574" s="8"/>
      <c r="AC7574" s="8"/>
      <c r="AD7574" s="8"/>
      <c r="AE7574" s="8"/>
      <c r="AF7574" s="8"/>
      <c r="AG7574" s="8"/>
      <c r="AH7574" s="8"/>
      <c r="AI7574" s="8"/>
      <c r="AJ7574" s="8"/>
      <c r="AK7574" s="8"/>
      <c r="AL7574" s="8"/>
      <c r="AM7574" s="8"/>
      <c r="AN7574" s="8"/>
      <c r="AO7574" s="8"/>
      <c r="AP7574" s="15"/>
      <c r="AQ7574" s="15"/>
      <c r="AR7574" s="15"/>
      <c r="AS7574" s="15"/>
      <c r="AT7574" s="15"/>
      <c r="AU7574" s="15"/>
      <c r="AV7574" s="15"/>
      <c r="AW7574" s="15"/>
      <c r="AX7574" s="15"/>
      <c r="AY7574" s="15"/>
      <c r="AZ7574" s="10"/>
      <c r="BA7574" s="10"/>
    </row>
    <row r="7575" spans="1:53" ht="15" customHeight="1" x14ac:dyDescent="0.2">
      <c r="A7575" s="362"/>
      <c r="B7575" s="388">
        <v>30</v>
      </c>
      <c r="C7575" s="363"/>
      <c r="D7575" s="364"/>
      <c r="E7575" s="362"/>
      <c r="F7575" s="362"/>
      <c r="G7575" s="362"/>
      <c r="H7575" s="362"/>
      <c r="I7575" s="362"/>
      <c r="J7575" s="362"/>
      <c r="K7575" s="362"/>
      <c r="L7575" s="362"/>
      <c r="M7575" s="362"/>
      <c r="N7575" s="362"/>
      <c r="O7575" s="362"/>
      <c r="P7575" s="362"/>
      <c r="Q7575" s="362"/>
      <c r="R7575" s="362"/>
      <c r="S7575" s="362"/>
      <c r="T7575" s="362"/>
      <c r="U7575" s="362"/>
      <c r="V7575" s="362"/>
      <c r="W7575" s="362"/>
      <c r="X7575" s="362"/>
      <c r="Y7575" s="365"/>
      <c r="Z7575" s="365"/>
      <c r="AA7575" s="365"/>
      <c r="AB7575" s="362"/>
      <c r="AC7575" s="362"/>
      <c r="AD7575" s="362"/>
      <c r="AE7575" s="362"/>
      <c r="AF7575" s="362"/>
      <c r="AG7575" s="362"/>
      <c r="AH7575" s="362"/>
      <c r="AI7575" s="362"/>
      <c r="AJ7575" s="362"/>
      <c r="AK7575" s="362"/>
      <c r="AL7575" s="362"/>
      <c r="AM7575" s="362"/>
      <c r="AN7575" s="362"/>
      <c r="AO7575" s="362"/>
      <c r="AP7575" s="362"/>
      <c r="AQ7575" s="362"/>
      <c r="AR7575" s="362"/>
      <c r="AS7575" s="362"/>
      <c r="AT7575" s="362"/>
      <c r="AU7575" s="362"/>
      <c r="AV7575" s="362"/>
      <c r="AW7575" s="362"/>
      <c r="AX7575" s="362"/>
      <c r="AY7575" s="362"/>
      <c r="AZ7575" s="366"/>
      <c r="BA7575" s="366"/>
    </row>
    <row r="7576" spans="1:53" ht="15" customHeight="1" x14ac:dyDescent="0.2">
      <c r="A7576" s="1"/>
      <c r="B7576" s="377">
        <v>23</v>
      </c>
      <c r="C7576" s="293" t="s">
        <v>535</v>
      </c>
      <c r="D7576" s="18"/>
      <c r="E7576" s="14"/>
      <c r="F7576" s="14"/>
      <c r="G7576" s="14"/>
      <c r="H7576" s="14"/>
      <c r="I7576" s="14"/>
      <c r="J7576" s="14"/>
      <c r="K7576" s="14"/>
      <c r="L7576" s="14"/>
      <c r="M7576" s="14"/>
      <c r="N7576" s="14"/>
      <c r="O7576" s="14"/>
      <c r="P7576" s="14"/>
      <c r="Q7576" s="14"/>
      <c r="R7576" s="4"/>
      <c r="S7576" s="4"/>
      <c r="T7576" s="4"/>
      <c r="U7576" s="4"/>
      <c r="V7576" s="4"/>
      <c r="W7576" s="4"/>
      <c r="X7576" s="4"/>
      <c r="Y7576" s="4"/>
      <c r="Z7576" s="4"/>
      <c r="AA7576" s="4"/>
      <c r="AB7576" s="8">
        <v>10</v>
      </c>
      <c r="AC7576" s="8"/>
      <c r="AD7576" s="8"/>
      <c r="AE7576" s="8"/>
      <c r="AF7576" s="8"/>
      <c r="AG7576" s="8"/>
      <c r="AH7576" s="8"/>
      <c r="AI7576" s="8"/>
      <c r="AJ7576" s="8"/>
      <c r="AK7576" s="8"/>
      <c r="AL7576" s="8"/>
      <c r="AM7576" s="8"/>
      <c r="AN7576" s="8"/>
      <c r="AO7576" s="8"/>
      <c r="AP7576" s="15"/>
      <c r="AQ7576" s="15"/>
      <c r="AR7576" s="15"/>
      <c r="AS7576" s="15"/>
      <c r="AT7576" s="15"/>
      <c r="AU7576" s="15"/>
      <c r="AV7576" s="15"/>
      <c r="AW7576" s="15"/>
      <c r="AX7576" s="15"/>
      <c r="AY7576" s="15"/>
      <c r="AZ7576" s="10"/>
      <c r="BA7576" s="10"/>
    </row>
    <row r="7577" spans="1:53" ht="15" customHeight="1" x14ac:dyDescent="0.2">
      <c r="A7577" s="1"/>
      <c r="B7577" s="377">
        <v>24</v>
      </c>
      <c r="C7577" s="311" t="s">
        <v>613</v>
      </c>
      <c r="D7577" s="18"/>
      <c r="E7577" s="14"/>
      <c r="F7577" s="14"/>
      <c r="G7577" s="14"/>
      <c r="H7577" s="14"/>
      <c r="I7577" s="14"/>
      <c r="J7577" s="14"/>
      <c r="K7577" s="14"/>
      <c r="L7577" s="14"/>
      <c r="M7577" s="14"/>
      <c r="N7577" s="14"/>
      <c r="O7577" s="14"/>
      <c r="P7577" s="14"/>
      <c r="Q7577" s="14"/>
      <c r="R7577" s="4"/>
      <c r="S7577" s="4"/>
      <c r="T7577" s="4"/>
      <c r="U7577" s="4"/>
      <c r="V7577" s="4"/>
      <c r="W7577" s="4"/>
      <c r="X7577" s="4"/>
      <c r="Y7577" s="4"/>
      <c r="Z7577" s="4"/>
      <c r="AA7577" s="4"/>
      <c r="AB7577" s="8"/>
      <c r="AC7577" s="8"/>
      <c r="AD7577" s="8"/>
      <c r="AE7577" s="8"/>
      <c r="AF7577" s="8"/>
      <c r="AG7577" s="8"/>
      <c r="AH7577" s="8"/>
      <c r="AI7577" s="8"/>
      <c r="AJ7577" s="8"/>
      <c r="AK7577" s="8"/>
      <c r="AL7577" s="8"/>
      <c r="AM7577" s="8"/>
      <c r="AN7577" s="8"/>
      <c r="AO7577" s="8"/>
      <c r="AP7577" s="15"/>
      <c r="AQ7577" s="15"/>
      <c r="AR7577" s="15"/>
      <c r="AS7577" s="15"/>
      <c r="AT7577" s="15"/>
      <c r="AU7577" s="15"/>
      <c r="AV7577" s="15"/>
      <c r="AW7577" s="15"/>
      <c r="AX7577" s="15"/>
      <c r="AY7577" s="15"/>
      <c r="AZ7577" s="10"/>
      <c r="BA7577" s="10"/>
    </row>
    <row r="7578" spans="1:53" ht="15" customHeight="1" x14ac:dyDescent="0.2">
      <c r="A7578" s="368"/>
      <c r="B7578" s="373"/>
      <c r="C7578" s="369"/>
      <c r="D7578" s="370"/>
      <c r="E7578" s="368"/>
      <c r="F7578" s="368"/>
      <c r="G7578" s="368"/>
      <c r="H7578" s="368"/>
      <c r="I7578" s="368"/>
      <c r="J7578" s="368"/>
      <c r="K7578" s="368"/>
      <c r="L7578" s="368"/>
      <c r="M7578" s="368"/>
      <c r="N7578" s="368"/>
      <c r="O7578" s="368"/>
      <c r="P7578" s="368"/>
      <c r="Q7578" s="368"/>
      <c r="R7578" s="368"/>
      <c r="S7578" s="368"/>
      <c r="T7578" s="368"/>
      <c r="U7578" s="368"/>
      <c r="V7578" s="368"/>
      <c r="W7578" s="368"/>
      <c r="X7578" s="368"/>
      <c r="Y7578" s="368"/>
      <c r="Z7578" s="368"/>
      <c r="AA7578" s="368"/>
      <c r="AB7578" s="368"/>
      <c r="AC7578" s="368"/>
      <c r="AD7578" s="368"/>
      <c r="AE7578" s="368"/>
      <c r="AF7578" s="368"/>
      <c r="AG7578" s="368"/>
      <c r="AH7578" s="368"/>
      <c r="AI7578" s="368"/>
      <c r="AJ7578" s="368"/>
      <c r="AK7578" s="368"/>
      <c r="AL7578" s="368"/>
      <c r="AM7578" s="368"/>
      <c r="AN7578" s="368"/>
      <c r="AO7578" s="368"/>
      <c r="AP7578" s="368"/>
      <c r="AQ7578" s="368"/>
      <c r="AR7578" s="368"/>
      <c r="AS7578" s="368"/>
      <c r="AT7578" s="368"/>
      <c r="AU7578" s="368"/>
      <c r="AV7578" s="368"/>
      <c r="AW7578" s="368"/>
      <c r="AX7578" s="368"/>
      <c r="AY7578" s="368"/>
      <c r="AZ7578" s="371"/>
      <c r="BA7578" s="371"/>
    </row>
    <row r="7579" spans="1:53" ht="15" customHeight="1" x14ac:dyDescent="0.2">
      <c r="A7579" s="1"/>
      <c r="B7579" s="389">
        <v>33</v>
      </c>
      <c r="C7579" s="303" t="s">
        <v>612</v>
      </c>
      <c r="D7579" s="18"/>
      <c r="E7579" s="14"/>
      <c r="F7579" s="14"/>
      <c r="G7579" s="14"/>
      <c r="H7579" s="14"/>
      <c r="I7579" s="14"/>
      <c r="J7579" s="14"/>
      <c r="K7579" s="14"/>
      <c r="L7579" s="14"/>
      <c r="M7579" s="14"/>
      <c r="N7579" s="14"/>
      <c r="O7579" s="14"/>
      <c r="P7579" s="14"/>
      <c r="Q7579" s="14"/>
      <c r="R7579" s="4"/>
      <c r="S7579" s="4"/>
      <c r="T7579" s="4"/>
      <c r="U7579" s="4"/>
      <c r="V7579" s="4"/>
      <c r="W7579" s="4"/>
      <c r="X7579" s="4"/>
      <c r="Y7579" s="4"/>
      <c r="Z7579" s="4"/>
      <c r="AA7579" s="4"/>
      <c r="AB7579" s="8">
        <v>3</v>
      </c>
      <c r="AC7579" s="8"/>
      <c r="AD7579" s="8"/>
      <c r="AE7579" s="8"/>
      <c r="AF7579" s="8"/>
      <c r="AG7579" s="8"/>
      <c r="AH7579" s="8"/>
      <c r="AI7579" s="8"/>
      <c r="AJ7579" s="8"/>
      <c r="AK7579" s="8"/>
      <c r="AL7579" s="8"/>
      <c r="AM7579" s="8"/>
      <c r="AN7579" s="8"/>
      <c r="AO7579" s="8"/>
      <c r="AP7579" s="15"/>
      <c r="AQ7579" s="15"/>
      <c r="AR7579" s="15"/>
      <c r="AS7579" s="15"/>
      <c r="AT7579" s="15"/>
      <c r="AU7579" s="15"/>
      <c r="AV7579" s="15"/>
      <c r="AW7579" s="15"/>
      <c r="AX7579" s="15"/>
      <c r="AY7579" s="15"/>
      <c r="AZ7579" s="10"/>
      <c r="BA7579" s="10"/>
    </row>
    <row r="7580" spans="1:53" ht="15" customHeight="1" x14ac:dyDescent="0.2">
      <c r="A7580" s="368"/>
      <c r="B7580" s="373"/>
      <c r="C7580" s="369"/>
      <c r="D7580" s="370"/>
      <c r="E7580" s="368"/>
      <c r="F7580" s="368"/>
      <c r="G7580" s="368"/>
      <c r="H7580" s="368"/>
      <c r="I7580" s="368"/>
      <c r="J7580" s="368"/>
      <c r="K7580" s="368"/>
      <c r="L7580" s="368"/>
      <c r="M7580" s="368"/>
      <c r="N7580" s="368"/>
      <c r="O7580" s="368"/>
      <c r="P7580" s="368"/>
      <c r="Q7580" s="368"/>
      <c r="R7580" s="368"/>
      <c r="S7580" s="368"/>
      <c r="T7580" s="368"/>
      <c r="U7580" s="368"/>
      <c r="V7580" s="368"/>
      <c r="W7580" s="368"/>
      <c r="X7580" s="368"/>
      <c r="Y7580" s="368"/>
      <c r="Z7580" s="368"/>
      <c r="AA7580" s="368"/>
      <c r="AB7580" s="368"/>
      <c r="AC7580" s="368"/>
      <c r="AD7580" s="368"/>
      <c r="AE7580" s="368"/>
      <c r="AF7580" s="368"/>
      <c r="AG7580" s="368"/>
      <c r="AH7580" s="368"/>
      <c r="AI7580" s="368"/>
      <c r="AJ7580" s="368"/>
      <c r="AK7580" s="368"/>
      <c r="AL7580" s="368"/>
      <c r="AM7580" s="368"/>
      <c r="AN7580" s="368"/>
      <c r="AO7580" s="368"/>
      <c r="AP7580" s="368"/>
      <c r="AQ7580" s="368"/>
      <c r="AR7580" s="368"/>
      <c r="AS7580" s="368"/>
      <c r="AT7580" s="368"/>
      <c r="AU7580" s="368"/>
      <c r="AV7580" s="368"/>
      <c r="AW7580" s="368"/>
      <c r="AX7580" s="368"/>
      <c r="AY7580" s="368"/>
      <c r="AZ7580" s="371"/>
      <c r="BA7580" s="371"/>
    </row>
    <row r="7581" spans="1:53" ht="15" customHeight="1" x14ac:dyDescent="0.2">
      <c r="A7581" s="368"/>
      <c r="B7581" s="373"/>
      <c r="C7581" s="369"/>
      <c r="D7581" s="370"/>
      <c r="E7581" s="368"/>
      <c r="F7581" s="368"/>
      <c r="G7581" s="368"/>
      <c r="H7581" s="368"/>
      <c r="I7581" s="368"/>
      <c r="J7581" s="368"/>
      <c r="K7581" s="368"/>
      <c r="L7581" s="368"/>
      <c r="M7581" s="368"/>
      <c r="N7581" s="368"/>
      <c r="O7581" s="368"/>
      <c r="P7581" s="368"/>
      <c r="Q7581" s="368"/>
      <c r="R7581" s="368"/>
      <c r="S7581" s="368"/>
      <c r="T7581" s="368"/>
      <c r="U7581" s="368"/>
      <c r="V7581" s="368"/>
      <c r="W7581" s="368"/>
      <c r="X7581" s="368"/>
      <c r="Y7581" s="368"/>
      <c r="Z7581" s="368"/>
      <c r="AA7581" s="368"/>
      <c r="AB7581" s="368"/>
      <c r="AC7581" s="368"/>
      <c r="AD7581" s="368"/>
      <c r="AE7581" s="368"/>
      <c r="AF7581" s="368"/>
      <c r="AG7581" s="368"/>
      <c r="AH7581" s="368"/>
      <c r="AI7581" s="368"/>
      <c r="AJ7581" s="368"/>
      <c r="AK7581" s="368"/>
      <c r="AL7581" s="368"/>
      <c r="AM7581" s="368"/>
      <c r="AN7581" s="368"/>
      <c r="AO7581" s="368"/>
      <c r="AP7581" s="368"/>
      <c r="AQ7581" s="368"/>
      <c r="AR7581" s="368"/>
      <c r="AS7581" s="368"/>
      <c r="AT7581" s="368"/>
      <c r="AU7581" s="368"/>
      <c r="AV7581" s="368"/>
      <c r="AW7581" s="368"/>
      <c r="AX7581" s="368"/>
      <c r="AY7581" s="368"/>
      <c r="AZ7581" s="371"/>
      <c r="BA7581" s="371"/>
    </row>
    <row r="7582" spans="1:53" ht="15" customHeight="1" x14ac:dyDescent="0.2">
      <c r="A7582" s="368"/>
      <c r="B7582" s="373"/>
      <c r="C7582" s="376"/>
      <c r="D7582" s="370"/>
      <c r="E7582" s="368"/>
      <c r="F7582" s="368"/>
      <c r="G7582" s="368"/>
      <c r="H7582" s="368"/>
      <c r="I7582" s="368"/>
      <c r="J7582" s="368"/>
      <c r="K7582" s="368"/>
      <c r="L7582" s="368"/>
      <c r="M7582" s="368"/>
      <c r="N7582" s="368"/>
      <c r="O7582" s="368"/>
      <c r="P7582" s="368"/>
      <c r="Q7582" s="368"/>
      <c r="R7582" s="368"/>
      <c r="S7582" s="368"/>
      <c r="T7582" s="368"/>
      <c r="U7582" s="368"/>
      <c r="V7582" s="368"/>
      <c r="W7582" s="368"/>
      <c r="X7582" s="368"/>
      <c r="Y7582" s="368"/>
      <c r="Z7582" s="368"/>
      <c r="AA7582" s="368"/>
      <c r="AB7582" s="368"/>
      <c r="AC7582" s="368"/>
      <c r="AD7582" s="368"/>
      <c r="AE7582" s="368"/>
      <c r="AF7582" s="368"/>
      <c r="AG7582" s="368"/>
      <c r="AH7582" s="368"/>
      <c r="AI7582" s="368"/>
      <c r="AJ7582" s="368"/>
      <c r="AK7582" s="368"/>
      <c r="AL7582" s="368"/>
      <c r="AM7582" s="368"/>
      <c r="AN7582" s="368"/>
      <c r="AO7582" s="368"/>
      <c r="AP7582" s="368"/>
      <c r="AQ7582" s="368"/>
      <c r="AR7582" s="368"/>
      <c r="AS7582" s="368"/>
      <c r="AT7582" s="368"/>
      <c r="AU7582" s="368"/>
      <c r="AV7582" s="368"/>
      <c r="AW7582" s="368"/>
      <c r="AX7582" s="368"/>
      <c r="AY7582" s="368"/>
      <c r="AZ7582" s="371"/>
      <c r="BA7582" s="371"/>
    </row>
    <row r="7583" spans="1:53" ht="15" customHeight="1" x14ac:dyDescent="0.2">
      <c r="A7583" s="1"/>
      <c r="B7583" s="22"/>
      <c r="C7583" s="313"/>
      <c r="D7583" s="18"/>
      <c r="E7583" s="14"/>
      <c r="F7583" s="14"/>
      <c r="G7583" s="14"/>
      <c r="H7583" s="14"/>
      <c r="I7583" s="14"/>
      <c r="J7583" s="14"/>
      <c r="K7583" s="14"/>
      <c r="L7583" s="14"/>
      <c r="M7583" s="14"/>
      <c r="N7583" s="14"/>
      <c r="O7583" s="14"/>
      <c r="P7583" s="14"/>
      <c r="Q7583" s="14"/>
      <c r="R7583" s="4"/>
      <c r="S7583" s="4"/>
      <c r="T7583" s="4"/>
      <c r="U7583" s="4"/>
      <c r="V7583" s="4"/>
      <c r="W7583" s="4"/>
      <c r="X7583" s="4"/>
      <c r="Y7583" s="4"/>
      <c r="Z7583" s="4"/>
      <c r="AA7583" s="4"/>
      <c r="AB7583" s="8"/>
      <c r="AC7583" s="8"/>
      <c r="AD7583" s="8"/>
      <c r="AE7583" s="8"/>
      <c r="AF7583" s="8"/>
      <c r="AG7583" s="8"/>
      <c r="AH7583" s="8"/>
      <c r="AI7583" s="8"/>
      <c r="AJ7583" s="8"/>
      <c r="AK7583" s="8"/>
      <c r="AL7583" s="8"/>
      <c r="AM7583" s="8"/>
      <c r="AN7583" s="8"/>
      <c r="AO7583" s="8"/>
      <c r="AP7583" s="15"/>
      <c r="AQ7583" s="15"/>
      <c r="AR7583" s="15"/>
      <c r="AS7583" s="15"/>
      <c r="AT7583" s="15"/>
      <c r="AU7583" s="15"/>
      <c r="AV7583" s="15"/>
      <c r="AW7583" s="15"/>
      <c r="AX7583" s="15"/>
      <c r="AY7583" s="15"/>
      <c r="AZ7583" s="10"/>
      <c r="BA7583" s="10"/>
    </row>
    <row r="7584" spans="1:53" ht="15" customHeight="1" x14ac:dyDescent="0.2">
      <c r="A7584" s="1"/>
      <c r="B7584" s="22"/>
      <c r="D7584" s="18"/>
      <c r="E7584" s="14"/>
      <c r="F7584" s="14"/>
      <c r="G7584" s="14"/>
      <c r="H7584" s="14"/>
      <c r="I7584" s="14"/>
      <c r="J7584" s="14"/>
      <c r="K7584" s="14"/>
      <c r="L7584" s="14"/>
      <c r="M7584" s="14"/>
      <c r="N7584" s="14"/>
      <c r="O7584" s="14"/>
      <c r="P7584" s="14"/>
      <c r="Q7584" s="14"/>
      <c r="R7584" s="4"/>
      <c r="S7584" s="4"/>
      <c r="T7584" s="4"/>
      <c r="U7584" s="4"/>
      <c r="V7584" s="4"/>
      <c r="W7584" s="4"/>
      <c r="X7584" s="4"/>
      <c r="Y7584" s="4"/>
      <c r="Z7584" s="4"/>
      <c r="AA7584" s="4"/>
      <c r="AB7584" s="8"/>
      <c r="AC7584" s="8"/>
      <c r="AD7584" s="8"/>
      <c r="AE7584" s="8"/>
      <c r="AF7584" s="8"/>
      <c r="AG7584" s="8"/>
      <c r="AH7584" s="8"/>
      <c r="AI7584" s="8"/>
      <c r="AJ7584" s="8"/>
      <c r="AK7584" s="8"/>
      <c r="AL7584" s="8"/>
      <c r="AM7584" s="8"/>
      <c r="AN7584" s="8"/>
      <c r="AO7584" s="8"/>
      <c r="AP7584" s="15"/>
      <c r="AQ7584" s="15"/>
      <c r="AR7584" s="15"/>
      <c r="AS7584" s="15"/>
      <c r="AT7584" s="15"/>
      <c r="AU7584" s="15"/>
      <c r="AV7584" s="15"/>
      <c r="AW7584" s="15"/>
      <c r="AX7584" s="15"/>
      <c r="AY7584" s="15"/>
      <c r="AZ7584" s="10"/>
      <c r="BA7584" s="10"/>
    </row>
    <row r="7585" spans="1:53" ht="15" customHeight="1" x14ac:dyDescent="0.2">
      <c r="A7585" s="1">
        <f>SUM(A7540:A7584)</f>
        <v>18000</v>
      </c>
      <c r="B7585" s="42"/>
      <c r="D7585" s="18"/>
      <c r="E7585" s="14"/>
      <c r="F7585" s="14"/>
      <c r="G7585" s="14"/>
      <c r="H7585" s="14"/>
      <c r="I7585" s="14"/>
      <c r="J7585" s="14"/>
      <c r="K7585" s="14"/>
      <c r="L7585" s="14"/>
      <c r="M7585" s="14"/>
      <c r="N7585" s="14"/>
      <c r="O7585" s="14"/>
      <c r="P7585" s="14"/>
      <c r="Q7585" s="14"/>
      <c r="R7585" s="4"/>
      <c r="S7585" s="4"/>
      <c r="T7585" s="4"/>
      <c r="U7585" s="4"/>
      <c r="V7585" s="4"/>
      <c r="W7585" s="4"/>
      <c r="X7585" s="4"/>
      <c r="Y7585" s="4"/>
      <c r="Z7585" s="4"/>
      <c r="AA7585" s="4"/>
      <c r="AB7585" s="8"/>
      <c r="AC7585" s="8"/>
      <c r="AD7585" s="8"/>
      <c r="AE7585" s="8"/>
      <c r="AF7585" s="8"/>
      <c r="AG7585" s="8"/>
      <c r="AH7585" s="8"/>
      <c r="AI7585" s="8"/>
      <c r="AJ7585" s="8"/>
      <c r="AK7585" s="8"/>
      <c r="AL7585" s="8"/>
      <c r="AM7585" s="8"/>
      <c r="AN7585" s="8"/>
      <c r="AO7585" s="8"/>
      <c r="AP7585" s="15"/>
      <c r="AQ7585" s="15"/>
      <c r="AR7585" s="15"/>
      <c r="AS7585" s="15"/>
      <c r="AT7585" s="15"/>
      <c r="AU7585" s="15"/>
      <c r="AV7585" s="15"/>
      <c r="AW7585" s="15"/>
      <c r="AX7585" s="15"/>
      <c r="AY7585" s="15"/>
      <c r="AZ7585" s="10"/>
      <c r="BA7585" s="10"/>
    </row>
    <row r="7586" spans="1:53" ht="15" customHeight="1" x14ac:dyDescent="0.2">
      <c r="A7586" s="1"/>
      <c r="B7586" s="1"/>
      <c r="C7586" s="43"/>
      <c r="D7586" s="14"/>
      <c r="E7586" s="14"/>
      <c r="F7586" s="14"/>
      <c r="G7586" s="14"/>
      <c r="H7586" s="14"/>
      <c r="I7586" s="14"/>
      <c r="J7586" s="14"/>
      <c r="K7586" s="14"/>
      <c r="L7586" s="14"/>
      <c r="M7586" s="14"/>
      <c r="N7586" s="14"/>
      <c r="O7586" s="14"/>
      <c r="P7586" s="14"/>
      <c r="Q7586" s="14"/>
      <c r="R7586" s="4"/>
      <c r="S7586" s="4"/>
      <c r="T7586" s="4"/>
      <c r="U7586" s="4"/>
      <c r="V7586" s="4"/>
      <c r="W7586" s="4"/>
      <c r="X7586" s="4"/>
      <c r="Y7586" s="4"/>
      <c r="Z7586" s="4"/>
      <c r="AA7586" s="4"/>
      <c r="AB7586" s="8"/>
      <c r="AC7586" s="8"/>
      <c r="AD7586" s="8"/>
      <c r="AE7586" s="8"/>
      <c r="AF7586" s="8"/>
      <c r="AG7586" s="8"/>
      <c r="AH7586" s="8"/>
      <c r="AI7586" s="8"/>
      <c r="AJ7586" s="8"/>
      <c r="AK7586" s="8"/>
      <c r="AL7586" s="8"/>
      <c r="AM7586" s="8"/>
      <c r="AN7586" s="8"/>
      <c r="AO7586" s="8"/>
      <c r="AP7586" s="15"/>
      <c r="AQ7586" s="15"/>
      <c r="AR7586" s="15"/>
      <c r="AS7586" s="15"/>
      <c r="AT7586" s="15"/>
      <c r="AU7586" s="15"/>
      <c r="AV7586" s="15"/>
      <c r="AW7586" s="15"/>
      <c r="AX7586" s="15"/>
      <c r="AY7586" s="15"/>
      <c r="AZ7586" s="10"/>
      <c r="BA7586" s="10"/>
    </row>
    <row r="7587" spans="1:53" ht="15" customHeight="1" x14ac:dyDescent="0.2">
      <c r="A7587" s="1"/>
      <c r="B7587" s="1"/>
      <c r="D7587" s="14"/>
      <c r="E7587" s="14"/>
      <c r="F7587" s="14"/>
      <c r="G7587" s="14"/>
      <c r="H7587" s="14"/>
      <c r="I7587" s="14"/>
      <c r="J7587" s="14"/>
      <c r="K7587" s="14"/>
      <c r="L7587" s="14"/>
      <c r="M7587" s="14"/>
      <c r="N7587" s="14"/>
      <c r="O7587" s="14"/>
      <c r="P7587" s="14"/>
      <c r="Q7587" s="14"/>
      <c r="R7587" s="4"/>
      <c r="S7587" s="4"/>
      <c r="T7587" s="4"/>
      <c r="U7587" s="4"/>
      <c r="V7587" s="4"/>
      <c r="W7587" s="4"/>
      <c r="X7587" s="4"/>
      <c r="Y7587" s="4"/>
      <c r="Z7587" s="4"/>
      <c r="AA7587" s="4"/>
      <c r="AB7587" s="8"/>
      <c r="AC7587" s="8"/>
      <c r="AD7587" s="8"/>
      <c r="AE7587" s="8"/>
      <c r="AF7587" s="8"/>
      <c r="AG7587" s="8"/>
      <c r="AH7587" s="8"/>
      <c r="AI7587" s="8"/>
      <c r="AJ7587" s="8"/>
      <c r="AK7587" s="8"/>
      <c r="AL7587" s="8"/>
      <c r="AM7587" s="8"/>
      <c r="AN7587" s="8"/>
      <c r="AO7587" s="8"/>
      <c r="AP7587" s="15"/>
      <c r="AQ7587" s="15"/>
      <c r="AR7587" s="15"/>
      <c r="AS7587" s="15"/>
      <c r="AT7587" s="15"/>
      <c r="AU7587" s="15"/>
      <c r="AV7587" s="15"/>
      <c r="AW7587" s="15"/>
      <c r="AX7587" s="15"/>
      <c r="AY7587" s="15"/>
      <c r="AZ7587" s="10"/>
      <c r="BA7587" s="10"/>
    </row>
    <row r="7588" spans="1:53" ht="15" customHeight="1" x14ac:dyDescent="0.2">
      <c r="A7588" s="33"/>
      <c r="B7588" s="33"/>
      <c r="C7588" s="33"/>
      <c r="D7588" s="33">
        <f t="shared" ref="D7588:AY7588" si="1567">SUM(D7540:D7587)</f>
        <v>20</v>
      </c>
      <c r="E7588" s="33">
        <f t="shared" si="1567"/>
        <v>20</v>
      </c>
      <c r="F7588" s="33">
        <f t="shared" si="1567"/>
        <v>5</v>
      </c>
      <c r="G7588" s="33">
        <f t="shared" si="1567"/>
        <v>2</v>
      </c>
      <c r="H7588" s="33">
        <f t="shared" si="1567"/>
        <v>0</v>
      </c>
      <c r="I7588" s="33">
        <f t="shared" si="1567"/>
        <v>0</v>
      </c>
      <c r="J7588" s="33">
        <f t="shared" si="1567"/>
        <v>0</v>
      </c>
      <c r="K7588" s="33">
        <f t="shared" si="1567"/>
        <v>9</v>
      </c>
      <c r="L7588" s="33">
        <f t="shared" si="1567"/>
        <v>0</v>
      </c>
      <c r="M7588" s="33">
        <f t="shared" si="1567"/>
        <v>0</v>
      </c>
      <c r="N7588" s="33">
        <f t="shared" si="1567"/>
        <v>1</v>
      </c>
      <c r="O7588" s="33">
        <f t="shared" si="1567"/>
        <v>0</v>
      </c>
      <c r="P7588" s="33">
        <f t="shared" si="1567"/>
        <v>0</v>
      </c>
      <c r="Q7588" s="33">
        <f t="shared" si="1567"/>
        <v>0</v>
      </c>
      <c r="R7588" s="33">
        <f t="shared" si="1567"/>
        <v>0</v>
      </c>
      <c r="S7588" s="33">
        <f t="shared" si="1567"/>
        <v>0</v>
      </c>
      <c r="T7588" s="33">
        <f t="shared" si="1567"/>
        <v>0</v>
      </c>
      <c r="U7588" s="33">
        <f t="shared" si="1567"/>
        <v>8</v>
      </c>
      <c r="V7588" s="33">
        <f t="shared" si="1567"/>
        <v>0</v>
      </c>
      <c r="W7588" s="33">
        <f t="shared" si="1567"/>
        <v>0</v>
      </c>
      <c r="X7588" s="33">
        <f t="shared" si="1567"/>
        <v>0</v>
      </c>
      <c r="Y7588" s="33">
        <f t="shared" si="1567"/>
        <v>0</v>
      </c>
      <c r="Z7588" s="33">
        <f t="shared" si="1567"/>
        <v>0</v>
      </c>
      <c r="AA7588" s="33">
        <f t="shared" si="1567"/>
        <v>0</v>
      </c>
      <c r="AB7588" s="33">
        <f t="shared" si="1567"/>
        <v>65</v>
      </c>
      <c r="AC7588" s="33">
        <f t="shared" si="1567"/>
        <v>0</v>
      </c>
      <c r="AD7588" s="33">
        <f t="shared" si="1567"/>
        <v>0</v>
      </c>
      <c r="AE7588" s="33">
        <f t="shared" si="1567"/>
        <v>0</v>
      </c>
      <c r="AF7588" s="33">
        <f t="shared" si="1567"/>
        <v>2</v>
      </c>
      <c r="AG7588" s="33">
        <f t="shared" si="1567"/>
        <v>2</v>
      </c>
      <c r="AH7588" s="33">
        <f t="shared" si="1567"/>
        <v>2</v>
      </c>
      <c r="AI7588" s="33">
        <f t="shared" si="1567"/>
        <v>0</v>
      </c>
      <c r="AJ7588" s="33">
        <f>SUM(AJ7540:AJ7587)</f>
        <v>5</v>
      </c>
      <c r="AK7588" s="33">
        <f t="shared" si="1567"/>
        <v>2</v>
      </c>
      <c r="AL7588" s="33">
        <f t="shared" si="1567"/>
        <v>2</v>
      </c>
      <c r="AM7588" s="33">
        <f t="shared" si="1567"/>
        <v>0</v>
      </c>
      <c r="AN7588" s="33">
        <f t="shared" si="1567"/>
        <v>0</v>
      </c>
      <c r="AO7588" s="33">
        <f t="shared" si="1567"/>
        <v>2</v>
      </c>
      <c r="AP7588" s="33">
        <f t="shared" si="1567"/>
        <v>0</v>
      </c>
      <c r="AQ7588" s="33">
        <f t="shared" si="1567"/>
        <v>0</v>
      </c>
      <c r="AR7588" s="33">
        <f t="shared" si="1567"/>
        <v>0</v>
      </c>
      <c r="AS7588" s="33">
        <f t="shared" si="1567"/>
        <v>0</v>
      </c>
      <c r="AT7588" s="33">
        <f t="shared" si="1567"/>
        <v>0</v>
      </c>
      <c r="AU7588" s="33">
        <f t="shared" si="1567"/>
        <v>0</v>
      </c>
      <c r="AV7588" s="33">
        <f t="shared" si="1567"/>
        <v>0</v>
      </c>
      <c r="AW7588" s="33">
        <f t="shared" si="1567"/>
        <v>0</v>
      </c>
      <c r="AX7588" s="33">
        <f t="shared" si="1567"/>
        <v>0</v>
      </c>
      <c r="AY7588" s="33">
        <f t="shared" si="1567"/>
        <v>0</v>
      </c>
      <c r="AZ7588" s="10"/>
      <c r="BA7588" s="10"/>
    </row>
    <row r="7589" spans="1:53" ht="15" customHeight="1" x14ac:dyDescent="0.2">
      <c r="A7589" s="44"/>
      <c r="B7589" s="44"/>
      <c r="C7589" s="44"/>
      <c r="D7589" s="44"/>
      <c r="E7589" s="44"/>
      <c r="F7589" s="44"/>
      <c r="G7589" s="44"/>
      <c r="H7589" s="44"/>
      <c r="I7589" s="44"/>
      <c r="J7589" s="44"/>
      <c r="K7589" s="44"/>
      <c r="L7589" s="44"/>
      <c r="M7589" s="44"/>
      <c r="N7589" s="44"/>
      <c r="O7589" s="44"/>
      <c r="P7589" s="44"/>
      <c r="Q7589" s="44"/>
      <c r="R7589" s="44"/>
      <c r="S7589" s="44"/>
      <c r="T7589" s="44"/>
      <c r="U7589" s="44"/>
      <c r="V7589" s="44"/>
      <c r="W7589" s="44"/>
      <c r="X7589" s="44"/>
    </row>
    <row r="7590" spans="1:53" ht="15" customHeight="1" x14ac:dyDescent="0.2">
      <c r="A7590" s="44"/>
      <c r="B7590" s="44"/>
      <c r="C7590" s="44"/>
      <c r="D7590" s="44"/>
      <c r="E7590" s="44"/>
      <c r="F7590" s="44"/>
      <c r="G7590" s="44"/>
      <c r="H7590" s="44"/>
      <c r="I7590" s="44"/>
      <c r="J7590" s="44"/>
      <c r="K7590" s="44"/>
      <c r="L7590" s="44"/>
      <c r="M7590" s="44"/>
      <c r="N7590" s="44"/>
      <c r="O7590" s="44"/>
      <c r="P7590" s="44"/>
      <c r="Q7590" s="44"/>
      <c r="R7590" s="44"/>
      <c r="S7590" s="44"/>
      <c r="T7590" s="44"/>
      <c r="U7590" s="44"/>
      <c r="V7590" s="44"/>
      <c r="W7590" s="44"/>
      <c r="X7590" s="44"/>
    </row>
    <row r="7591" spans="1:53" ht="15" customHeight="1" x14ac:dyDescent="0.2">
      <c r="A7591" s="44"/>
      <c r="B7591" s="44"/>
      <c r="C7591" s="44"/>
      <c r="D7591" s="44"/>
      <c r="E7591" s="44"/>
      <c r="F7591" s="44"/>
      <c r="G7591" s="44"/>
      <c r="H7591" s="44"/>
      <c r="I7591" s="44"/>
      <c r="J7591" s="44"/>
      <c r="K7591" s="44"/>
      <c r="L7591" s="44"/>
      <c r="M7591" s="44"/>
      <c r="N7591" s="44"/>
      <c r="O7591" s="44"/>
      <c r="P7591" s="44"/>
      <c r="Q7591" s="44"/>
      <c r="R7591" s="44"/>
      <c r="S7591" s="44"/>
      <c r="T7591" s="44"/>
      <c r="U7591" s="44"/>
      <c r="V7591" s="44"/>
      <c r="W7591" s="44"/>
      <c r="X7591" s="44"/>
    </row>
    <row r="7592" spans="1:53" ht="15" customHeight="1" x14ac:dyDescent="0.2">
      <c r="A7592" s="45"/>
      <c r="B7592" s="45"/>
      <c r="C7592" s="45"/>
      <c r="D7592" s="45"/>
      <c r="E7592" s="45"/>
      <c r="F7592" s="45"/>
      <c r="G7592" s="45"/>
      <c r="H7592" s="45"/>
      <c r="I7592" s="44"/>
      <c r="J7592" s="44"/>
      <c r="K7592" s="44"/>
      <c r="L7592" s="44"/>
      <c r="M7592" s="44"/>
      <c r="N7592" s="44"/>
      <c r="O7592" s="44"/>
      <c r="P7592" s="44"/>
      <c r="Q7592" s="44"/>
      <c r="R7592" s="44"/>
      <c r="S7592" s="44"/>
      <c r="T7592" s="44"/>
      <c r="U7592" s="44"/>
      <c r="V7592" s="44"/>
      <c r="W7592" s="44"/>
      <c r="X7592" s="44"/>
    </row>
    <row r="7593" spans="1:53" ht="15" customHeight="1" x14ac:dyDescent="0.2">
      <c r="A7593" s="45"/>
      <c r="B7593" s="45"/>
      <c r="C7593" s="45"/>
      <c r="D7593" s="45"/>
      <c r="E7593" s="45"/>
      <c r="F7593" s="45"/>
      <c r="G7593" s="45"/>
      <c r="H7593" s="45"/>
      <c r="I7593" s="44"/>
      <c r="J7593" s="44"/>
      <c r="K7593" s="44"/>
      <c r="L7593" s="46"/>
      <c r="M7593" s="46"/>
      <c r="N7593" s="46"/>
      <c r="O7593" s="46"/>
      <c r="P7593" s="46"/>
      <c r="Q7593" s="46"/>
      <c r="R7593" s="46"/>
      <c r="S7593" s="46"/>
      <c r="T7593" s="46"/>
      <c r="U7593" s="46"/>
      <c r="V7593" s="46"/>
      <c r="W7593" s="46"/>
      <c r="X7593" s="46"/>
      <c r="Y7593" s="46"/>
      <c r="Z7593" s="46"/>
      <c r="AA7593" s="46"/>
    </row>
    <row r="7594" spans="1:53" ht="15" customHeight="1" x14ac:dyDescent="0.6">
      <c r="A7594" s="45"/>
      <c r="B7594" s="47" t="s">
        <v>88</v>
      </c>
      <c r="C7594" s="48"/>
      <c r="D7594" s="48"/>
      <c r="E7594" s="48"/>
      <c r="F7594" s="48"/>
      <c r="G7594" s="48"/>
      <c r="H7594" s="45"/>
      <c r="I7594" s="44"/>
      <c r="J7594" s="44"/>
      <c r="K7594" s="44"/>
      <c r="L7594" s="46"/>
      <c r="M7594" s="46"/>
      <c r="N7594" s="46"/>
      <c r="O7594" s="46"/>
      <c r="P7594" s="46"/>
      <c r="Q7594" s="46"/>
      <c r="R7594" s="46"/>
      <c r="S7594" s="46"/>
      <c r="T7594" s="46"/>
      <c r="U7594" s="46"/>
      <c r="V7594" s="46"/>
      <c r="W7594" s="46"/>
      <c r="X7594" s="46"/>
      <c r="Y7594" s="46"/>
      <c r="Z7594" s="46"/>
      <c r="AA7594" s="46"/>
    </row>
    <row r="7595" spans="1:53" ht="15" customHeight="1" x14ac:dyDescent="0.2">
      <c r="A7595" s="45"/>
      <c r="B7595" s="49" t="s">
        <v>89</v>
      </c>
      <c r="C7595" s="33" t="s">
        <v>90</v>
      </c>
      <c r="D7595" s="33" t="s">
        <v>91</v>
      </c>
      <c r="E7595" s="33" t="s">
        <v>92</v>
      </c>
      <c r="F7595" s="50"/>
      <c r="G7595" s="50" t="s">
        <v>93</v>
      </c>
      <c r="H7595" s="45"/>
      <c r="I7595" s="44"/>
      <c r="J7595" s="44"/>
      <c r="K7595" s="44"/>
      <c r="L7595" s="46"/>
      <c r="M7595" s="46"/>
      <c r="N7595" s="46"/>
      <c r="O7595" s="46"/>
      <c r="P7595" s="46"/>
      <c r="Q7595" s="46"/>
      <c r="R7595" s="46"/>
      <c r="S7595" s="46"/>
      <c r="T7595" s="46"/>
      <c r="U7595" s="46"/>
      <c r="V7595" s="46"/>
      <c r="W7595" s="46"/>
      <c r="Y7595" s="51" t="s">
        <v>94</v>
      </c>
      <c r="Z7595" s="52"/>
      <c r="AA7595" s="52"/>
    </row>
    <row r="7596" spans="1:53" ht="15" customHeight="1" x14ac:dyDescent="0.2">
      <c r="A7596" s="45"/>
      <c r="B7596" s="53" t="s">
        <v>3</v>
      </c>
      <c r="C7596" s="15">
        <f>D7588</f>
        <v>20</v>
      </c>
      <c r="D7596" s="54">
        <f>S7599*C7596</f>
        <v>16602.599999999999</v>
      </c>
      <c r="E7596" s="34">
        <f>T7598*C7596</f>
        <v>11800</v>
      </c>
      <c r="F7596" s="45"/>
      <c r="G7596" s="45"/>
      <c r="H7596" s="45"/>
      <c r="I7596" s="44"/>
      <c r="J7596" s="44"/>
      <c r="K7596" s="44"/>
      <c r="L7596" s="46"/>
      <c r="M7596" s="51" t="s">
        <v>95</v>
      </c>
      <c r="N7596" s="52"/>
      <c r="O7596" s="52"/>
      <c r="P7596" s="52"/>
      <c r="Q7596" s="52"/>
      <c r="R7596" s="51" t="s">
        <v>96</v>
      </c>
      <c r="S7596" s="52"/>
      <c r="T7596" s="46"/>
      <c r="U7596" s="51" t="s">
        <v>97</v>
      </c>
      <c r="V7596" s="52"/>
      <c r="W7596" s="46"/>
      <c r="Y7596" s="6" t="s">
        <v>98</v>
      </c>
      <c r="Z7596" s="55"/>
      <c r="AA7596" s="56"/>
    </row>
    <row r="7597" spans="1:53" ht="15" customHeight="1" x14ac:dyDescent="0.2">
      <c r="A7597" s="45"/>
      <c r="B7597" s="53" t="s">
        <v>99</v>
      </c>
      <c r="C7597" s="15">
        <f>E7588</f>
        <v>20</v>
      </c>
      <c r="D7597" s="54">
        <f>S7598*C7597</f>
        <v>16602.599999999999</v>
      </c>
      <c r="E7597" s="34">
        <f>T7599*C7597</f>
        <v>11800</v>
      </c>
      <c r="F7597" s="45"/>
      <c r="G7597" s="45"/>
      <c r="H7597" s="45"/>
      <c r="I7597" s="44"/>
      <c r="J7597" s="44"/>
      <c r="K7597" s="44"/>
      <c r="L7597" s="46"/>
      <c r="M7597" s="6" t="s">
        <v>100</v>
      </c>
      <c r="N7597" s="52"/>
      <c r="O7597" s="52"/>
      <c r="P7597" s="52"/>
      <c r="Q7597" s="52"/>
      <c r="R7597" s="6"/>
      <c r="S7597" s="55" t="s">
        <v>101</v>
      </c>
      <c r="T7597" s="295"/>
      <c r="U7597" s="57" t="s">
        <v>102</v>
      </c>
      <c r="V7597" s="58">
        <f t="shared" ref="V7597:V7608" si="1568">W7597*1.303</f>
        <v>9772.5</v>
      </c>
      <c r="W7597" s="59">
        <v>7500</v>
      </c>
      <c r="Y7597" s="60" t="s">
        <v>31</v>
      </c>
      <c r="Z7597" s="55">
        <f>AA7597*1.318</f>
        <v>6853.6</v>
      </c>
      <c r="AA7597" s="56">
        <v>5200</v>
      </c>
    </row>
    <row r="7598" spans="1:53" ht="15" customHeight="1" x14ac:dyDescent="0.2">
      <c r="A7598" s="45"/>
      <c r="B7598" s="53" t="s">
        <v>103</v>
      </c>
      <c r="C7598" s="15">
        <f>F7588</f>
        <v>5</v>
      </c>
      <c r="D7598" s="54">
        <f>S7601*C7598</f>
        <v>5768.1</v>
      </c>
      <c r="E7598" s="34">
        <f>T7600*C7598</f>
        <v>3900</v>
      </c>
      <c r="F7598" s="45"/>
      <c r="G7598" s="45"/>
      <c r="H7598" s="61"/>
      <c r="I7598" s="44"/>
      <c r="J7598" s="44"/>
      <c r="K7598" s="44"/>
      <c r="L7598" s="46"/>
      <c r="M7598" s="6"/>
      <c r="N7598" s="52"/>
      <c r="O7598" s="52"/>
      <c r="P7598" s="52"/>
      <c r="Q7598" s="52"/>
      <c r="R7598" s="6" t="s">
        <v>104</v>
      </c>
      <c r="S7598" s="55">
        <f>T7598*1.407</f>
        <v>830.13</v>
      </c>
      <c r="T7598" s="295">
        <v>590</v>
      </c>
      <c r="U7598" s="57" t="s">
        <v>105</v>
      </c>
      <c r="V7598" s="58">
        <f t="shared" si="1568"/>
        <v>9772.5</v>
      </c>
      <c r="W7598" s="62">
        <v>7500</v>
      </c>
      <c r="Y7598" s="6" t="s">
        <v>33</v>
      </c>
      <c r="Z7598" s="55">
        <f t="shared" ref="Z7598:Z7599" si="1569">AA7598*1.318</f>
        <v>6853.6</v>
      </c>
      <c r="AA7598" s="56">
        <v>5200</v>
      </c>
    </row>
    <row r="7599" spans="1:53" ht="15" customHeight="1" x14ac:dyDescent="0.2">
      <c r="A7599" s="45"/>
      <c r="B7599" s="53" t="s">
        <v>106</v>
      </c>
      <c r="C7599" s="15">
        <f>G7588</f>
        <v>2</v>
      </c>
      <c r="D7599" s="54">
        <f>S7601*C7599</f>
        <v>2307.2400000000002</v>
      </c>
      <c r="E7599" s="34">
        <f>T7601*C7599</f>
        <v>1560</v>
      </c>
      <c r="F7599" s="45"/>
      <c r="G7599" s="45"/>
      <c r="H7599" s="45"/>
      <c r="I7599" s="44"/>
      <c r="J7599" s="44"/>
      <c r="K7599" s="44"/>
      <c r="L7599" s="46"/>
      <c r="M7599" s="6" t="s">
        <v>107</v>
      </c>
      <c r="N7599" s="52"/>
      <c r="O7599" s="52"/>
      <c r="P7599" s="52"/>
      <c r="Q7599" s="52"/>
      <c r="R7599" s="6" t="s">
        <v>108</v>
      </c>
      <c r="S7599" s="55">
        <f>T7599*1.407</f>
        <v>830.13</v>
      </c>
      <c r="T7599" s="295">
        <v>590</v>
      </c>
      <c r="U7599" s="6" t="s">
        <v>109</v>
      </c>
      <c r="V7599" s="58">
        <f t="shared" si="1568"/>
        <v>4560.5</v>
      </c>
      <c r="W7599" s="59">
        <v>3500</v>
      </c>
      <c r="Y7599" s="6" t="s">
        <v>32</v>
      </c>
      <c r="Z7599" s="55">
        <f t="shared" si="1569"/>
        <v>6853.6</v>
      </c>
      <c r="AA7599" s="56">
        <v>5200</v>
      </c>
    </row>
    <row r="7600" spans="1:53" ht="15" customHeight="1" x14ac:dyDescent="0.2">
      <c r="A7600" s="45"/>
      <c r="B7600" s="53" t="s">
        <v>7</v>
      </c>
      <c r="C7600" s="15">
        <f>H7588</f>
        <v>0</v>
      </c>
      <c r="D7600" s="54">
        <f>S7603*C7600</f>
        <v>0</v>
      </c>
      <c r="E7600" s="34">
        <f>T7603*C7600</f>
        <v>0</v>
      </c>
      <c r="F7600" s="45"/>
      <c r="G7600" s="45"/>
      <c r="H7600" s="45"/>
      <c r="I7600" s="44"/>
      <c r="J7600" s="44"/>
      <c r="K7600" s="44"/>
      <c r="L7600" s="46"/>
      <c r="M7600" s="6" t="s">
        <v>110</v>
      </c>
      <c r="N7600" s="55">
        <f>P7600*1.43</f>
        <v>2002</v>
      </c>
      <c r="O7600" s="52"/>
      <c r="P7600" s="63">
        <v>1400</v>
      </c>
      <c r="Q7600" s="52"/>
      <c r="R7600" s="6" t="s">
        <v>111</v>
      </c>
      <c r="S7600" s="55">
        <f>T7600*1.479</f>
        <v>1153.6200000000001</v>
      </c>
      <c r="T7600" s="295">
        <v>780</v>
      </c>
      <c r="U7600" s="57" t="s">
        <v>112</v>
      </c>
      <c r="V7600" s="58">
        <f t="shared" si="1568"/>
        <v>2410.5499999999997</v>
      </c>
      <c r="W7600" s="62">
        <v>1850</v>
      </c>
      <c r="Y7600" s="6" t="s">
        <v>42</v>
      </c>
      <c r="Z7600" s="55">
        <f t="shared" ref="Z7600:Z7605" si="1570">AA7600*1.32</f>
        <v>7260</v>
      </c>
      <c r="AA7600" s="56">
        <v>5500</v>
      </c>
    </row>
    <row r="7601" spans="1:27" ht="15" customHeight="1" x14ac:dyDescent="0.2">
      <c r="A7601" s="45"/>
      <c r="B7601" s="53" t="s">
        <v>8</v>
      </c>
      <c r="C7601" s="15">
        <f>I7588</f>
        <v>0</v>
      </c>
      <c r="D7601" s="54">
        <f>S7602*C7601</f>
        <v>0</v>
      </c>
      <c r="E7601" s="34">
        <f>T7602*C7601</f>
        <v>0</v>
      </c>
      <c r="F7601" s="45"/>
      <c r="G7601" s="45"/>
      <c r="H7601" s="45"/>
      <c r="I7601" s="44"/>
      <c r="J7601" s="44"/>
      <c r="K7601" s="44"/>
      <c r="L7601" s="46"/>
      <c r="M7601" s="6" t="s">
        <v>27</v>
      </c>
      <c r="N7601" s="55">
        <f>P7601*1.42</f>
        <v>1846</v>
      </c>
      <c r="O7601" s="52"/>
      <c r="P7601" s="64">
        <v>1300</v>
      </c>
      <c r="Q7601" s="65"/>
      <c r="R7601" s="6" t="s">
        <v>113</v>
      </c>
      <c r="S7601" s="55">
        <f>T7601*1.479</f>
        <v>1153.6200000000001</v>
      </c>
      <c r="T7601" s="295">
        <v>780</v>
      </c>
      <c r="U7601" s="57" t="s">
        <v>114</v>
      </c>
      <c r="V7601" s="58">
        <f t="shared" si="1568"/>
        <v>1209.184</v>
      </c>
      <c r="W7601" s="59">
        <v>928</v>
      </c>
      <c r="Y7601" s="6" t="s">
        <v>115</v>
      </c>
      <c r="Z7601" s="55">
        <f t="shared" si="1570"/>
        <v>7260</v>
      </c>
      <c r="AA7601" s="56">
        <v>5500</v>
      </c>
    </row>
    <row r="7602" spans="1:27" ht="15" customHeight="1" x14ac:dyDescent="0.2">
      <c r="A7602" s="45"/>
      <c r="B7602" s="53" t="s">
        <v>116</v>
      </c>
      <c r="C7602" s="15">
        <f>J7588</f>
        <v>0</v>
      </c>
      <c r="D7602" s="54">
        <f t="shared" ref="D7602:D7603" si="1571">S7607*C7602</f>
        <v>0</v>
      </c>
      <c r="E7602" s="34">
        <f t="shared" ref="E7602" si="1572">D7665*C7602</f>
        <v>0</v>
      </c>
      <c r="F7602" s="45"/>
      <c r="G7602" s="45"/>
      <c r="H7602" s="45"/>
      <c r="I7602" s="44"/>
      <c r="J7602" s="44"/>
      <c r="K7602" s="44"/>
      <c r="L7602" s="46"/>
      <c r="M7602" s="6" t="s">
        <v>28</v>
      </c>
      <c r="N7602" s="55">
        <f t="shared" ref="N7602:N7606" si="1573">P7602*1.4</f>
        <v>1470</v>
      </c>
      <c r="O7602" s="52"/>
      <c r="P7602" s="64">
        <v>1050</v>
      </c>
      <c r="Q7602" s="65"/>
      <c r="R7602" s="6" t="s">
        <v>117</v>
      </c>
      <c r="S7602" s="55">
        <f>T7602*1.3</f>
        <v>2113.8000000000002</v>
      </c>
      <c r="T7602" s="296">
        <v>1626</v>
      </c>
      <c r="U7602" s="66" t="s">
        <v>118</v>
      </c>
      <c r="V7602" s="58">
        <f t="shared" si="1568"/>
        <v>1395.5129999999999</v>
      </c>
      <c r="W7602" s="62">
        <v>1071</v>
      </c>
      <c r="Y7602" s="6" t="s">
        <v>119</v>
      </c>
      <c r="Z7602" s="55">
        <f>AA7602*1.318</f>
        <v>6853.6</v>
      </c>
      <c r="AA7602" s="56">
        <v>5200</v>
      </c>
    </row>
    <row r="7603" spans="1:27" ht="15" customHeight="1" x14ac:dyDescent="0.2">
      <c r="A7603" s="45"/>
      <c r="B7603" s="53" t="s">
        <v>10</v>
      </c>
      <c r="C7603" s="15">
        <f>K7588</f>
        <v>9</v>
      </c>
      <c r="D7603" s="54">
        <f t="shared" si="1571"/>
        <v>39682.799999999996</v>
      </c>
      <c r="E7603" s="34">
        <f>T7608*C7603</f>
        <v>27180</v>
      </c>
      <c r="F7603" s="45"/>
      <c r="G7603" s="45"/>
      <c r="H7603" s="45"/>
      <c r="I7603" s="44"/>
      <c r="J7603" s="44"/>
      <c r="K7603" s="44"/>
      <c r="L7603" s="46"/>
      <c r="M7603" s="6" t="s">
        <v>120</v>
      </c>
      <c r="N7603" s="55">
        <f t="shared" si="1573"/>
        <v>1889.9999999999998</v>
      </c>
      <c r="O7603" s="52"/>
      <c r="P7603" s="67">
        <v>1350</v>
      </c>
      <c r="Q7603" s="65"/>
      <c r="R7603" s="6" t="s">
        <v>121</v>
      </c>
      <c r="S7603" s="55">
        <f>T7603*1.436</f>
        <v>1550.8799999999999</v>
      </c>
      <c r="T7603" s="295">
        <v>1080</v>
      </c>
      <c r="U7603" s="6" t="s">
        <v>122</v>
      </c>
      <c r="V7603" s="58">
        <f t="shared" si="1568"/>
        <v>8404.35</v>
      </c>
      <c r="W7603" s="59">
        <v>6450</v>
      </c>
      <c r="Y7603" s="6" t="s">
        <v>123</v>
      </c>
      <c r="Z7603" s="55">
        <f t="shared" si="1570"/>
        <v>10560</v>
      </c>
      <c r="AA7603" s="56">
        <v>8000</v>
      </c>
    </row>
    <row r="7604" spans="1:27" ht="15" customHeight="1" thickBot="1" x14ac:dyDescent="0.25">
      <c r="A7604" s="45"/>
      <c r="B7604" s="53" t="s">
        <v>124</v>
      </c>
      <c r="C7604" s="15">
        <f>L7588</f>
        <v>0</v>
      </c>
      <c r="D7604" s="54">
        <f>S7604*C7604</f>
        <v>0</v>
      </c>
      <c r="E7604" s="34">
        <f>T7604*C7604</f>
        <v>0</v>
      </c>
      <c r="F7604" s="68" t="s">
        <v>92</v>
      </c>
      <c r="G7604" s="69"/>
      <c r="H7604" s="45"/>
      <c r="I7604" s="44"/>
      <c r="J7604" s="44"/>
      <c r="K7604" s="44"/>
      <c r="L7604" s="46"/>
      <c r="M7604" s="6" t="s">
        <v>125</v>
      </c>
      <c r="N7604" s="55">
        <f t="shared" si="1573"/>
        <v>1889.9999999999998</v>
      </c>
      <c r="O7604" s="52"/>
      <c r="P7604" s="67">
        <v>1350</v>
      </c>
      <c r="Q7604" s="65"/>
      <c r="R7604" s="6" t="s">
        <v>126</v>
      </c>
      <c r="S7604" s="55">
        <f>T7604*1.485</f>
        <v>1351.3500000000001</v>
      </c>
      <c r="T7604" s="295">
        <v>910</v>
      </c>
      <c r="U7604" s="6" t="s">
        <v>127</v>
      </c>
      <c r="V7604" s="58">
        <f t="shared" si="1568"/>
        <v>0</v>
      </c>
      <c r="W7604" s="70"/>
      <c r="Y7604" s="6" t="s">
        <v>128</v>
      </c>
      <c r="Z7604" s="55">
        <f t="shared" si="1570"/>
        <v>10560</v>
      </c>
      <c r="AA7604" s="56">
        <v>8000</v>
      </c>
    </row>
    <row r="7605" spans="1:27" ht="15" customHeight="1" thickTop="1" x14ac:dyDescent="0.2">
      <c r="A7605" s="45"/>
      <c r="B7605" s="53" t="s">
        <v>129</v>
      </c>
      <c r="C7605" s="15">
        <f>M7588</f>
        <v>0</v>
      </c>
      <c r="D7605" s="54">
        <f t="shared" ref="D7605:D7606" si="1574">S7609*C7605</f>
        <v>0</v>
      </c>
      <c r="E7605" s="34">
        <f t="shared" ref="E7605:E7606" si="1575">D7667*C7605</f>
        <v>0</v>
      </c>
      <c r="F7605" s="68" t="s">
        <v>130</v>
      </c>
      <c r="G7605" s="71">
        <f>D7649*0.33</f>
        <v>119580.4302</v>
      </c>
      <c r="H7605" s="45"/>
      <c r="I7605" s="44"/>
      <c r="J7605" s="44"/>
      <c r="K7605" s="44"/>
      <c r="L7605" s="46"/>
      <c r="M7605" s="6" t="s">
        <v>131</v>
      </c>
      <c r="N7605" s="55">
        <f t="shared" si="1573"/>
        <v>700</v>
      </c>
      <c r="O7605" s="52"/>
      <c r="P7605" s="67">
        <v>500</v>
      </c>
      <c r="Q7605" s="65"/>
      <c r="R7605" s="6"/>
      <c r="S7605" s="55"/>
      <c r="T7605" s="297"/>
      <c r="U7605" s="57" t="s">
        <v>132</v>
      </c>
      <c r="V7605" s="58">
        <f t="shared" si="1568"/>
        <v>9218.7250000000004</v>
      </c>
      <c r="W7605" s="70">
        <v>7075</v>
      </c>
      <c r="Y7605" s="6" t="s">
        <v>133</v>
      </c>
      <c r="Z7605" s="55">
        <f t="shared" si="1570"/>
        <v>7260</v>
      </c>
      <c r="AA7605" s="56">
        <v>5500</v>
      </c>
    </row>
    <row r="7606" spans="1:27" ht="15" customHeight="1" x14ac:dyDescent="0.2">
      <c r="A7606" s="45"/>
      <c r="B7606" s="53" t="s">
        <v>134</v>
      </c>
      <c r="C7606" s="15">
        <f>N7588</f>
        <v>1</v>
      </c>
      <c r="D7606" s="54">
        <f t="shared" si="1574"/>
        <v>7797.5999999999995</v>
      </c>
      <c r="E7606" s="34">
        <f t="shared" si="1575"/>
        <v>0</v>
      </c>
      <c r="F7606" s="68" t="s">
        <v>135</v>
      </c>
      <c r="G7606" s="72">
        <f>D7649-F7649</f>
        <v>362364.94</v>
      </c>
      <c r="H7606" s="45"/>
      <c r="I7606" s="44"/>
      <c r="J7606" s="44"/>
      <c r="K7606" s="44"/>
      <c r="L7606" s="46"/>
      <c r="M7606" s="6" t="s">
        <v>136</v>
      </c>
      <c r="N7606" s="55">
        <f t="shared" si="1573"/>
        <v>1400</v>
      </c>
      <c r="O7606" s="52"/>
      <c r="P7606" s="67">
        <v>1000</v>
      </c>
      <c r="Q7606" s="65"/>
      <c r="R7606" s="6"/>
      <c r="S7606" s="55"/>
      <c r="T7606" s="297"/>
      <c r="U7606" s="57" t="s">
        <v>137</v>
      </c>
      <c r="V7606" s="58">
        <f t="shared" si="1568"/>
        <v>7166.5</v>
      </c>
      <c r="W7606" s="73">
        <v>5500</v>
      </c>
      <c r="Y7606" s="6" t="s">
        <v>39</v>
      </c>
      <c r="Z7606" s="55">
        <f>AA7606*1.321</f>
        <v>8454.4</v>
      </c>
      <c r="AA7606" s="56">
        <v>6400</v>
      </c>
    </row>
    <row r="7607" spans="1:27" ht="15" customHeight="1" x14ac:dyDescent="0.35">
      <c r="A7607" s="45"/>
      <c r="B7607" s="53" t="s">
        <v>138</v>
      </c>
      <c r="C7607" s="15">
        <f>P7588</f>
        <v>0</v>
      </c>
      <c r="D7607" s="54">
        <f>S7612*C7607</f>
        <v>0</v>
      </c>
      <c r="E7607" s="34">
        <f>D7670*C7607</f>
        <v>0</v>
      </c>
      <c r="F7607" s="68" t="s">
        <v>139</v>
      </c>
      <c r="G7607" s="74">
        <f>D7649-E7649</f>
        <v>108924.94</v>
      </c>
      <c r="H7607" s="45"/>
      <c r="I7607" s="44"/>
      <c r="J7607" s="44"/>
      <c r="K7607" s="44"/>
      <c r="L7607" s="46"/>
      <c r="M7607" s="6" t="s">
        <v>140</v>
      </c>
      <c r="N7607" s="55"/>
      <c r="O7607" s="52"/>
      <c r="P7607" s="67"/>
      <c r="Q7607" s="65"/>
      <c r="R7607" s="6" t="s">
        <v>141</v>
      </c>
      <c r="S7607" s="55">
        <v>1850.8</v>
      </c>
      <c r="T7607" s="295">
        <v>1815</v>
      </c>
      <c r="U7607" s="57" t="s">
        <v>142</v>
      </c>
      <c r="V7607" s="58">
        <f t="shared" si="1568"/>
        <v>9218.7250000000004</v>
      </c>
      <c r="W7607" s="73">
        <v>7075</v>
      </c>
      <c r="Y7607" s="6" t="s">
        <v>143</v>
      </c>
      <c r="Z7607" s="55">
        <f>AA7607*1.32</f>
        <v>3564</v>
      </c>
      <c r="AA7607" s="56">
        <v>2700</v>
      </c>
    </row>
    <row r="7608" spans="1:27" ht="15" customHeight="1" x14ac:dyDescent="0.2">
      <c r="A7608" s="45"/>
      <c r="B7608" s="53" t="s">
        <v>14</v>
      </c>
      <c r="C7608" s="15">
        <f>O7588</f>
        <v>0</v>
      </c>
      <c r="D7608" s="54">
        <f>S7611*C7608</f>
        <v>0</v>
      </c>
      <c r="E7608" s="34">
        <f>D7669*C7608</f>
        <v>0</v>
      </c>
      <c r="F7608" s="61"/>
      <c r="G7608" s="61"/>
      <c r="H7608" s="45"/>
      <c r="I7608" s="44"/>
      <c r="J7608" s="44"/>
      <c r="K7608" s="44"/>
      <c r="L7608" s="46"/>
      <c r="M7608" s="6"/>
      <c r="N7608" s="55"/>
      <c r="O7608" s="52"/>
      <c r="P7608" s="67"/>
      <c r="Q7608" s="65"/>
      <c r="R7608" s="6" t="s">
        <v>144</v>
      </c>
      <c r="S7608" s="55">
        <f>T7608*1.46</f>
        <v>4409.2</v>
      </c>
      <c r="T7608" s="295">
        <v>3020</v>
      </c>
      <c r="U7608" s="57" t="s">
        <v>145</v>
      </c>
      <c r="V7608" s="58">
        <f t="shared" si="1568"/>
        <v>9218.7250000000004</v>
      </c>
      <c r="W7608" s="73">
        <v>7075</v>
      </c>
      <c r="AA7608" s="46"/>
    </row>
    <row r="7609" spans="1:27" ht="15" customHeight="1" x14ac:dyDescent="0.2">
      <c r="A7609" s="45"/>
      <c r="B7609" s="53" t="s">
        <v>16</v>
      </c>
      <c r="C7609" s="15">
        <f>Q7588</f>
        <v>0</v>
      </c>
      <c r="D7609" s="54">
        <f>S7614*C7609</f>
        <v>0</v>
      </c>
      <c r="E7609" s="34"/>
      <c r="F7609" s="61"/>
      <c r="G7609" s="61"/>
      <c r="H7609" s="45"/>
      <c r="I7609" s="44"/>
      <c r="J7609" s="44"/>
      <c r="K7609" s="44"/>
      <c r="L7609" s="46"/>
      <c r="M7609" s="6" t="s">
        <v>146</v>
      </c>
      <c r="N7609" s="55">
        <f>P7609*1.46</f>
        <v>8030</v>
      </c>
      <c r="O7609" s="52"/>
      <c r="P7609" s="67">
        <v>5500</v>
      </c>
      <c r="Q7609" s="65"/>
      <c r="R7609" s="6" t="s">
        <v>147</v>
      </c>
      <c r="S7609" s="55">
        <v>6101.2</v>
      </c>
      <c r="T7609" s="295">
        <v>4380</v>
      </c>
      <c r="U7609" s="46"/>
      <c r="V7609" s="46"/>
      <c r="W7609" s="46"/>
      <c r="X7609" s="46"/>
      <c r="Y7609" s="46"/>
      <c r="Z7609" s="46"/>
    </row>
    <row r="7610" spans="1:27" ht="15" customHeight="1" x14ac:dyDescent="0.2">
      <c r="A7610" s="45"/>
      <c r="B7610" s="320" t="s">
        <v>148</v>
      </c>
      <c r="C7610" s="33"/>
      <c r="D7610" s="75">
        <f t="shared" ref="D7610:E7610" si="1576">SUM(D7596:D7609)</f>
        <v>88760.94</v>
      </c>
      <c r="E7610" s="75">
        <f t="shared" si="1576"/>
        <v>56240</v>
      </c>
      <c r="F7610" s="75"/>
      <c r="G7610" s="33"/>
      <c r="H7610" s="45"/>
      <c r="I7610" s="44"/>
      <c r="J7610" s="44"/>
      <c r="K7610" s="44"/>
      <c r="L7610" s="46"/>
      <c r="M7610" s="6" t="s">
        <v>149</v>
      </c>
      <c r="N7610" s="55">
        <f t="shared" ref="N7610" si="1577">P7610*1.4</f>
        <v>3360</v>
      </c>
      <c r="O7610" s="52"/>
      <c r="P7610" s="67">
        <v>2400</v>
      </c>
      <c r="Q7610" s="65"/>
      <c r="R7610" s="6" t="s">
        <v>150</v>
      </c>
      <c r="S7610" s="55">
        <f>T7610*1.444</f>
        <v>7797.5999999999995</v>
      </c>
      <c r="T7610" s="295">
        <v>5400</v>
      </c>
      <c r="U7610" s="46"/>
      <c r="V7610" s="46"/>
      <c r="W7610" s="46"/>
      <c r="X7610" s="46"/>
      <c r="Y7610" s="46"/>
      <c r="Z7610" s="46"/>
      <c r="AA7610" s="46"/>
    </row>
    <row r="7611" spans="1:27" ht="15" customHeight="1" x14ac:dyDescent="0.2">
      <c r="A7611" s="45"/>
      <c r="B7611" s="317" t="s">
        <v>24</v>
      </c>
      <c r="C7611" s="319">
        <f>Y7588</f>
        <v>0</v>
      </c>
      <c r="D7611" s="54">
        <f t="shared" ref="D7611:D7613" si="1578">V7600*C7611</f>
        <v>0</v>
      </c>
      <c r="E7611" s="34">
        <f t="shared" ref="E7611:E7613" si="1579">W7600*C7611</f>
        <v>0</v>
      </c>
      <c r="F7611" s="45"/>
      <c r="G7611" s="45"/>
      <c r="H7611" s="45"/>
      <c r="I7611" s="44"/>
      <c r="J7611" s="44"/>
      <c r="K7611" s="44"/>
      <c r="L7611" s="46"/>
      <c r="M7611" s="6" t="s">
        <v>151</v>
      </c>
      <c r="N7611" s="55">
        <f>P7611*1.46</f>
        <v>8030</v>
      </c>
      <c r="O7611" s="52"/>
      <c r="P7611" s="67">
        <v>5500</v>
      </c>
      <c r="Q7611" s="65"/>
      <c r="R7611" s="6" t="s">
        <v>152</v>
      </c>
      <c r="S7611" s="55">
        <f>T7611*1.444</f>
        <v>7799.0439999999999</v>
      </c>
      <c r="T7611" s="295">
        <v>5401</v>
      </c>
      <c r="U7611" s="46"/>
      <c r="V7611" s="46"/>
      <c r="W7611" s="46"/>
      <c r="X7611" s="46"/>
      <c r="Y7611" s="46"/>
      <c r="Z7611" s="46"/>
      <c r="AA7611" s="46"/>
    </row>
    <row r="7612" spans="1:27" ht="15" customHeight="1" x14ac:dyDescent="0.2">
      <c r="A7612" s="45"/>
      <c r="B7612" s="317" t="s">
        <v>153</v>
      </c>
      <c r="C7612" s="319">
        <f>Z7588</f>
        <v>0</v>
      </c>
      <c r="D7612" s="54">
        <f t="shared" si="1578"/>
        <v>0</v>
      </c>
      <c r="E7612" s="34">
        <f t="shared" si="1579"/>
        <v>0</v>
      </c>
      <c r="F7612" s="45"/>
      <c r="G7612" s="45"/>
      <c r="H7612" s="45"/>
      <c r="I7612" s="44"/>
      <c r="J7612" s="44"/>
      <c r="K7612" s="44"/>
      <c r="L7612" s="46"/>
      <c r="M7612" s="6" t="s">
        <v>154</v>
      </c>
      <c r="N7612" s="55">
        <f t="shared" ref="N7612:N7613" si="1580">P7612*1.4</f>
        <v>5250</v>
      </c>
      <c r="O7612" s="52"/>
      <c r="P7612" s="67">
        <v>3750</v>
      </c>
      <c r="Q7612" s="65"/>
      <c r="R7612" s="6" t="s">
        <v>155</v>
      </c>
      <c r="S7612" s="55">
        <f>T7612*1.45</f>
        <v>10701</v>
      </c>
      <c r="T7612" s="295">
        <v>7380</v>
      </c>
      <c r="U7612" s="46"/>
      <c r="V7612" s="46"/>
      <c r="W7612" s="46"/>
      <c r="X7612" s="46"/>
      <c r="Y7612" s="46"/>
      <c r="Z7612" s="46"/>
      <c r="AA7612" s="46"/>
    </row>
    <row r="7613" spans="1:27" ht="15" customHeight="1" x14ac:dyDescent="0.2">
      <c r="A7613" s="45"/>
      <c r="B7613" s="317" t="s">
        <v>26</v>
      </c>
      <c r="C7613" s="319">
        <f>AA7588</f>
        <v>0</v>
      </c>
      <c r="D7613" s="54">
        <f t="shared" si="1578"/>
        <v>0</v>
      </c>
      <c r="E7613" s="34">
        <f t="shared" si="1579"/>
        <v>0</v>
      </c>
      <c r="F7613" s="45"/>
      <c r="G7613" s="45"/>
      <c r="H7613" s="45"/>
      <c r="I7613" s="44"/>
      <c r="J7613" s="44"/>
      <c r="K7613" s="44"/>
      <c r="L7613" s="46"/>
      <c r="M7613" s="6" t="s">
        <v>156</v>
      </c>
      <c r="N7613" s="55">
        <f t="shared" si="1580"/>
        <v>10500</v>
      </c>
      <c r="O7613" s="52"/>
      <c r="P7613" s="67">
        <v>7500</v>
      </c>
      <c r="Q7613" s="65"/>
      <c r="R7613" s="6" t="s">
        <v>157</v>
      </c>
      <c r="S7613" s="55">
        <v>8000</v>
      </c>
      <c r="T7613" s="295">
        <v>3600</v>
      </c>
      <c r="U7613" s="46"/>
      <c r="V7613" s="46"/>
      <c r="W7613" s="46"/>
      <c r="X7613" s="46"/>
      <c r="Y7613" s="46"/>
      <c r="Z7613" s="46"/>
      <c r="AA7613" s="46"/>
    </row>
    <row r="7614" spans="1:27" ht="15" customHeight="1" x14ac:dyDescent="0.2">
      <c r="A7614" s="45"/>
      <c r="B7614" s="318" t="s">
        <v>158</v>
      </c>
      <c r="C7614" s="319">
        <f>R7588</f>
        <v>0</v>
      </c>
      <c r="D7614" s="54">
        <f>V7597*C7614</f>
        <v>0</v>
      </c>
      <c r="E7614" s="34">
        <f t="shared" ref="E7614:E7616" si="1581">J7663*C7614</f>
        <v>0</v>
      </c>
      <c r="F7614" s="45"/>
      <c r="G7614" s="45"/>
      <c r="H7614" s="45"/>
      <c r="I7614" s="44"/>
      <c r="J7614" s="44"/>
      <c r="K7614" s="44"/>
      <c r="L7614" s="46"/>
      <c r="M7614" s="6"/>
      <c r="N7614" s="55"/>
      <c r="O7614" s="52"/>
      <c r="P7614" s="67"/>
      <c r="Q7614" s="65"/>
      <c r="R7614" s="6" t="s">
        <v>16</v>
      </c>
      <c r="S7614" s="55">
        <v>1500</v>
      </c>
      <c r="T7614" s="298">
        <v>1300</v>
      </c>
      <c r="U7614" s="46"/>
      <c r="V7614" s="46"/>
      <c r="W7614" s="46"/>
      <c r="X7614" s="46"/>
      <c r="Y7614" s="46"/>
      <c r="Z7614" s="46"/>
      <c r="AA7614" s="46"/>
    </row>
    <row r="7615" spans="1:27" ht="15" customHeight="1" x14ac:dyDescent="0.2">
      <c r="A7615" s="45"/>
      <c r="B7615" s="321" t="s">
        <v>159</v>
      </c>
      <c r="C7615" s="15">
        <f>T7588</f>
        <v>0</v>
      </c>
      <c r="D7615" s="54">
        <f t="shared" ref="D7615:D7616" si="1582">V7597*C7615</f>
        <v>0</v>
      </c>
      <c r="E7615" s="34">
        <f t="shared" si="1581"/>
        <v>0</v>
      </c>
      <c r="F7615" s="45"/>
      <c r="G7615" s="45"/>
      <c r="H7615" s="45"/>
      <c r="I7615" s="44"/>
      <c r="J7615" s="44"/>
      <c r="K7615" s="44"/>
      <c r="L7615" s="46"/>
      <c r="M7615" s="6" t="s">
        <v>160</v>
      </c>
      <c r="N7615" s="55"/>
      <c r="O7615" s="52"/>
      <c r="P7615" s="67"/>
      <c r="Q7615" s="65"/>
      <c r="R7615" s="46"/>
      <c r="S7615" s="46"/>
      <c r="T7615" s="46"/>
      <c r="U7615" s="46"/>
      <c r="V7615" s="46"/>
      <c r="W7615" s="46"/>
      <c r="X7615" s="46"/>
      <c r="Y7615" s="46"/>
      <c r="Z7615" s="46"/>
      <c r="AA7615" s="46"/>
    </row>
    <row r="7616" spans="1:27" ht="15" customHeight="1" x14ac:dyDescent="0.2">
      <c r="A7616" s="45"/>
      <c r="B7616" s="79" t="s">
        <v>161</v>
      </c>
      <c r="C7616" s="80">
        <f>S7588</f>
        <v>0</v>
      </c>
      <c r="D7616" s="81">
        <f t="shared" si="1582"/>
        <v>0</v>
      </c>
      <c r="E7616" s="34">
        <f t="shared" si="1581"/>
        <v>0</v>
      </c>
      <c r="F7616" s="45"/>
      <c r="G7616" s="45"/>
      <c r="H7616" s="45"/>
      <c r="I7616" s="44"/>
      <c r="J7616" s="44"/>
      <c r="K7616" s="44"/>
      <c r="L7616" s="46"/>
      <c r="M7616" s="6"/>
      <c r="N7616" s="55"/>
      <c r="O7616" s="52"/>
      <c r="P7616" s="67"/>
      <c r="Q7616" s="65"/>
      <c r="R7616" s="46"/>
      <c r="S7616" s="46"/>
      <c r="T7616" s="46"/>
      <c r="U7616" s="46"/>
      <c r="V7616" s="46"/>
      <c r="W7616" s="46"/>
      <c r="X7616" s="46"/>
      <c r="Y7616" s="46"/>
      <c r="Z7616" s="46"/>
      <c r="AA7616" s="46"/>
    </row>
    <row r="7617" spans="1:27" ht="15" customHeight="1" x14ac:dyDescent="0.2">
      <c r="A7617" s="45"/>
      <c r="B7617" s="78" t="s">
        <v>20</v>
      </c>
      <c r="C7617" s="15">
        <f>U7588</f>
        <v>8</v>
      </c>
      <c r="D7617" s="81">
        <f>V7606*C7617</f>
        <v>57332</v>
      </c>
      <c r="E7617" s="34">
        <f>W7606*C7617</f>
        <v>44000</v>
      </c>
      <c r="F7617" s="45"/>
      <c r="G7617" s="45"/>
      <c r="H7617" s="45"/>
      <c r="I7617" s="44"/>
      <c r="J7617" s="44"/>
      <c r="K7617" s="44"/>
      <c r="L7617" s="46"/>
      <c r="M7617" s="6" t="s">
        <v>162</v>
      </c>
      <c r="N7617" s="55"/>
      <c r="O7617" s="52"/>
      <c r="P7617" s="67">
        <v>1300</v>
      </c>
      <c r="Q7617" s="65"/>
      <c r="R7617" s="46"/>
      <c r="S7617" s="46"/>
      <c r="T7617" s="46"/>
      <c r="U7617" s="46"/>
      <c r="V7617" s="46"/>
      <c r="W7617" s="46"/>
      <c r="X7617" s="46"/>
      <c r="Y7617" s="46"/>
      <c r="Z7617" s="46"/>
      <c r="AA7617" s="46"/>
    </row>
    <row r="7618" spans="1:27" ht="15" customHeight="1" x14ac:dyDescent="0.2">
      <c r="A7618" s="45"/>
      <c r="B7618" s="78" t="s">
        <v>163</v>
      </c>
      <c r="C7618" s="15">
        <f>V7588</f>
        <v>0</v>
      </c>
      <c r="D7618" s="81">
        <f t="shared" ref="D7618:D7619" si="1583">V7600*C7618</f>
        <v>0</v>
      </c>
      <c r="E7618" s="34">
        <f>W7605*C7618</f>
        <v>0</v>
      </c>
      <c r="F7618" s="45"/>
      <c r="G7618" s="45"/>
      <c r="H7618" s="45"/>
      <c r="I7618" s="44"/>
      <c r="J7618" s="44"/>
      <c r="K7618" s="44"/>
      <c r="L7618" s="46"/>
      <c r="M7618" s="6" t="s">
        <v>164</v>
      </c>
      <c r="N7618" s="55">
        <f t="shared" ref="N7618:N7619" si="1584">P7618*1.42</f>
        <v>1988</v>
      </c>
      <c r="O7618" s="52"/>
      <c r="P7618" s="67">
        <v>1400</v>
      </c>
      <c r="Q7618" s="65"/>
      <c r="R7618" s="46"/>
      <c r="S7618" s="46"/>
      <c r="T7618" s="46"/>
      <c r="U7618" s="46"/>
      <c r="V7618" s="46"/>
      <c r="W7618" s="46"/>
      <c r="X7618" s="46"/>
      <c r="Y7618" s="46"/>
      <c r="Z7618" s="46"/>
      <c r="AA7618" s="46"/>
    </row>
    <row r="7619" spans="1:27" ht="15" customHeight="1" x14ac:dyDescent="0.2">
      <c r="A7619" s="45"/>
      <c r="B7619" s="78" t="s">
        <v>165</v>
      </c>
      <c r="C7619" s="15">
        <f>W7588</f>
        <v>0</v>
      </c>
      <c r="D7619" s="81">
        <f t="shared" si="1583"/>
        <v>0</v>
      </c>
      <c r="E7619" s="34">
        <f>J7668*C7619</f>
        <v>0</v>
      </c>
      <c r="F7619" s="45"/>
      <c r="G7619" s="45"/>
      <c r="H7619" s="45"/>
      <c r="I7619" s="44"/>
      <c r="J7619" s="44"/>
      <c r="K7619" s="44"/>
      <c r="L7619" s="46"/>
      <c r="M7619" s="6" t="s">
        <v>166</v>
      </c>
      <c r="N7619" s="55">
        <f t="shared" si="1584"/>
        <v>1988</v>
      </c>
      <c r="O7619" s="52"/>
      <c r="P7619" s="67">
        <v>1400</v>
      </c>
      <c r="Q7619" s="65"/>
      <c r="R7619" s="46"/>
      <c r="S7619" s="46"/>
      <c r="T7619" s="46"/>
      <c r="U7619" s="46"/>
      <c r="V7619" s="46"/>
      <c r="W7619" s="46"/>
      <c r="X7619" s="46"/>
      <c r="Y7619" s="46"/>
      <c r="Z7619" s="46"/>
      <c r="AA7619" s="46"/>
    </row>
    <row r="7620" spans="1:27" ht="15" customHeight="1" x14ac:dyDescent="0.2">
      <c r="A7620" s="45"/>
      <c r="B7620" s="53" t="s">
        <v>23</v>
      </c>
      <c r="C7620" s="15">
        <f>X7588</f>
        <v>0</v>
      </c>
      <c r="D7620" s="81">
        <f>V7598*C7620</f>
        <v>0</v>
      </c>
      <c r="E7620" s="34">
        <f>W7598*C7620</f>
        <v>0</v>
      </c>
      <c r="F7620" s="45"/>
      <c r="G7620" s="45"/>
      <c r="H7620" s="45"/>
      <c r="I7620" s="44"/>
      <c r="J7620" s="44"/>
      <c r="K7620" s="44"/>
      <c r="L7620" s="46"/>
      <c r="M7620" s="6" t="s">
        <v>167</v>
      </c>
      <c r="N7620" s="55">
        <f>P7620*1.39</f>
        <v>2154.5</v>
      </c>
      <c r="O7620" s="52"/>
      <c r="P7620" s="67">
        <v>1550</v>
      </c>
      <c r="Q7620" s="65"/>
      <c r="R7620" s="46"/>
      <c r="S7620" s="46"/>
      <c r="T7620" s="46"/>
      <c r="U7620" s="46"/>
      <c r="V7620" s="46"/>
      <c r="W7620" s="46"/>
      <c r="X7620" s="46"/>
      <c r="Y7620" s="46"/>
      <c r="Z7620" s="46"/>
      <c r="AA7620" s="46"/>
    </row>
    <row r="7621" spans="1:27" ht="15" customHeight="1" x14ac:dyDescent="0.2">
      <c r="A7621" s="45"/>
      <c r="B7621" s="49" t="s">
        <v>95</v>
      </c>
      <c r="C7621" s="33"/>
      <c r="D7621" s="75">
        <f t="shared" ref="D7621:E7621" si="1585">SUM(D7611:D7620)</f>
        <v>57332</v>
      </c>
      <c r="E7621" s="82">
        <f t="shared" si="1585"/>
        <v>44000</v>
      </c>
      <c r="F7621" s="45"/>
      <c r="G7621" s="45"/>
      <c r="H7621" s="45"/>
      <c r="I7621" s="44"/>
      <c r="J7621" s="44"/>
      <c r="K7621" s="44"/>
      <c r="L7621" s="46"/>
      <c r="M7621" s="6" t="s">
        <v>168</v>
      </c>
      <c r="N7621" s="55">
        <f>P7621*1.42</f>
        <v>1207</v>
      </c>
      <c r="O7621" s="52"/>
      <c r="P7621" s="67">
        <v>850</v>
      </c>
      <c r="Q7621" s="65"/>
      <c r="R7621" s="46"/>
      <c r="S7621" s="46"/>
      <c r="T7621" s="46"/>
      <c r="U7621" s="46"/>
      <c r="V7621" s="46"/>
      <c r="W7621" s="46"/>
      <c r="X7621" s="46"/>
      <c r="Y7621" s="46"/>
      <c r="Z7621" s="46"/>
      <c r="AA7621" s="46"/>
    </row>
    <row r="7622" spans="1:27" ht="15" customHeight="1" x14ac:dyDescent="0.2">
      <c r="A7622" s="45"/>
      <c r="B7622" s="53" t="s">
        <v>36</v>
      </c>
      <c r="C7622" s="15">
        <f>AL7588</f>
        <v>2</v>
      </c>
      <c r="D7622" s="83">
        <f>N7617*C7622</f>
        <v>0</v>
      </c>
      <c r="E7622" s="34">
        <f>P7617*C7622</f>
        <v>2600</v>
      </c>
      <c r="F7622" s="45"/>
      <c r="G7622" s="45"/>
      <c r="H7622" s="45"/>
      <c r="I7622" s="44"/>
      <c r="J7622" s="44"/>
      <c r="K7622" s="44"/>
      <c r="L7622" s="46"/>
      <c r="M7622" s="46"/>
      <c r="N7622" s="46"/>
      <c r="O7622" s="46"/>
      <c r="P7622" s="46"/>
      <c r="Q7622" s="46"/>
      <c r="R7622" s="46"/>
      <c r="S7622" s="46"/>
      <c r="T7622" s="46"/>
      <c r="U7622" s="46"/>
      <c r="V7622" s="46"/>
      <c r="W7622" s="46"/>
      <c r="X7622" s="46"/>
      <c r="Y7622" s="46"/>
      <c r="Z7622" s="46"/>
      <c r="AA7622" s="46"/>
    </row>
    <row r="7623" spans="1:27" ht="15" customHeight="1" x14ac:dyDescent="0.2">
      <c r="A7623" s="45"/>
      <c r="B7623" s="53" t="s">
        <v>35</v>
      </c>
      <c r="C7623" s="15">
        <f>AK7588</f>
        <v>2</v>
      </c>
      <c r="D7623" s="83">
        <f t="shared" ref="D7623:D7625" si="1586">N7619*C7623</f>
        <v>3976</v>
      </c>
      <c r="E7623" s="34">
        <f t="shared" ref="E7623:E7625" si="1587">P7619*C7623</f>
        <v>2800</v>
      </c>
      <c r="F7623" s="45"/>
      <c r="G7623" s="45"/>
      <c r="H7623" s="45"/>
      <c r="L7623" s="24"/>
      <c r="M7623" s="24"/>
      <c r="N7623" s="24"/>
      <c r="O7623" s="24"/>
      <c r="P7623" s="24"/>
      <c r="Q7623" s="24"/>
    </row>
    <row r="7624" spans="1:27" ht="15" customHeight="1" x14ac:dyDescent="0.2">
      <c r="A7624" s="45"/>
      <c r="B7624" s="84" t="s">
        <v>169</v>
      </c>
      <c r="C7624" s="15">
        <f>AM7588</f>
        <v>0</v>
      </c>
      <c r="D7624" s="83">
        <f t="shared" si="1586"/>
        <v>0</v>
      </c>
      <c r="E7624" s="34">
        <f t="shared" si="1587"/>
        <v>0</v>
      </c>
      <c r="F7624" s="85"/>
      <c r="G7624" s="45"/>
      <c r="H7624" s="45"/>
      <c r="L7624" s="24"/>
      <c r="M7624" s="24"/>
      <c r="N7624" s="24"/>
      <c r="O7624" s="24"/>
      <c r="P7624" s="24"/>
      <c r="Q7624" s="24"/>
    </row>
    <row r="7625" spans="1:27" ht="15" customHeight="1" x14ac:dyDescent="0.2">
      <c r="A7625" s="45"/>
      <c r="B7625" s="84" t="s">
        <v>38</v>
      </c>
      <c r="C7625" s="15">
        <f>AN7588</f>
        <v>0</v>
      </c>
      <c r="D7625" s="83">
        <f t="shared" si="1586"/>
        <v>0</v>
      </c>
      <c r="E7625" s="34">
        <f t="shared" si="1587"/>
        <v>0</v>
      </c>
      <c r="F7625" s="45"/>
      <c r="G7625" s="45"/>
      <c r="H7625" s="45"/>
      <c r="L7625" s="24"/>
      <c r="M7625" s="24"/>
      <c r="N7625" s="24"/>
      <c r="O7625" s="24"/>
      <c r="P7625" s="24"/>
      <c r="Q7625" s="24"/>
    </row>
    <row r="7626" spans="1:27" ht="15" customHeight="1" x14ac:dyDescent="0.2">
      <c r="A7626" s="45"/>
      <c r="B7626" s="84" t="s">
        <v>170</v>
      </c>
      <c r="C7626" s="15">
        <f>AO7588</f>
        <v>2</v>
      </c>
      <c r="D7626" s="83">
        <f>N7618*C7626</f>
        <v>3976</v>
      </c>
      <c r="E7626" s="34">
        <f>P7618*C7626</f>
        <v>2800</v>
      </c>
      <c r="F7626" s="45"/>
      <c r="G7626" s="45"/>
      <c r="H7626" s="45"/>
      <c r="L7626" s="24"/>
      <c r="M7626" s="24"/>
      <c r="N7626" s="24"/>
      <c r="O7626" s="24"/>
      <c r="P7626" s="24"/>
      <c r="Q7626" s="24"/>
    </row>
    <row r="7627" spans="1:27" ht="15" customHeight="1" x14ac:dyDescent="0.2">
      <c r="A7627" s="45"/>
      <c r="B7627" s="53" t="s">
        <v>31</v>
      </c>
      <c r="C7627" s="15">
        <f>AF7588</f>
        <v>2</v>
      </c>
      <c r="D7627" s="83">
        <f>N7609*C7627</f>
        <v>16060</v>
      </c>
      <c r="E7627" s="34">
        <f>P7609*C7627</f>
        <v>11000</v>
      </c>
      <c r="F7627" s="45"/>
      <c r="G7627" s="45"/>
      <c r="H7627" s="45"/>
    </row>
    <row r="7628" spans="1:27" ht="15" customHeight="1" x14ac:dyDescent="0.2">
      <c r="A7628" s="45"/>
      <c r="B7628" s="53" t="s">
        <v>171</v>
      </c>
      <c r="C7628" s="15">
        <f>AH7588</f>
        <v>2</v>
      </c>
      <c r="D7628" s="83">
        <f>N7609*C7628</f>
        <v>16060</v>
      </c>
      <c r="E7628" s="34">
        <f>P7609*C7628</f>
        <v>11000</v>
      </c>
      <c r="F7628" s="45"/>
      <c r="G7628" s="45"/>
      <c r="H7628" s="45"/>
      <c r="L7628" s="86" t="s">
        <v>172</v>
      </c>
    </row>
    <row r="7629" spans="1:27" ht="15" customHeight="1" x14ac:dyDescent="0.2">
      <c r="A7629" s="45"/>
      <c r="B7629" s="53" t="s">
        <v>151</v>
      </c>
      <c r="C7629" s="15">
        <f>AG7588</f>
        <v>2</v>
      </c>
      <c r="D7629" s="83">
        <f>N7611*C7629</f>
        <v>16060</v>
      </c>
      <c r="E7629" s="34">
        <f>P7611*C7629</f>
        <v>11000</v>
      </c>
      <c r="F7629" s="45"/>
      <c r="G7629" s="45"/>
      <c r="H7629" s="45"/>
    </row>
    <row r="7630" spans="1:27" ht="15" customHeight="1" x14ac:dyDescent="0.2">
      <c r="A7630" s="45"/>
      <c r="B7630" s="53" t="s">
        <v>173</v>
      </c>
      <c r="C7630" s="15">
        <f>AJ7588</f>
        <v>5</v>
      </c>
      <c r="D7630" s="83">
        <f>N7609*C7630</f>
        <v>40150</v>
      </c>
      <c r="E7630" s="34">
        <f>P7609*C7630</f>
        <v>27500</v>
      </c>
      <c r="F7630" s="45"/>
      <c r="G7630" s="45"/>
      <c r="H7630" s="45"/>
      <c r="L7630" s="86" t="s">
        <v>107</v>
      </c>
    </row>
    <row r="7631" spans="1:27" ht="15" customHeight="1" x14ac:dyDescent="0.2">
      <c r="A7631" s="45"/>
      <c r="B7631" s="53" t="s">
        <v>174</v>
      </c>
      <c r="C7631" s="15">
        <f>AE7588</f>
        <v>0</v>
      </c>
      <c r="D7631" s="83">
        <f>N7613*C7631</f>
        <v>0</v>
      </c>
      <c r="E7631" s="34">
        <f>P7609*C7631</f>
        <v>0</v>
      </c>
      <c r="F7631" s="45"/>
      <c r="G7631" s="45"/>
      <c r="H7631" s="45"/>
    </row>
    <row r="7632" spans="1:27" ht="15" customHeight="1" x14ac:dyDescent="0.2">
      <c r="A7632" s="45"/>
      <c r="B7632" s="87" t="s">
        <v>27</v>
      </c>
      <c r="C7632" s="15">
        <f>AB7588</f>
        <v>65</v>
      </c>
      <c r="D7632" s="83">
        <f t="shared" ref="D7632:D7633" si="1588">N7601*C7632</f>
        <v>119990</v>
      </c>
      <c r="E7632" s="34">
        <f>P7601*C7632</f>
        <v>84500</v>
      </c>
      <c r="F7632" s="45"/>
      <c r="G7632" s="45"/>
      <c r="H7632" s="45"/>
      <c r="L7632" s="86" t="s">
        <v>175</v>
      </c>
    </row>
    <row r="7633" spans="1:12" ht="15" customHeight="1" x14ac:dyDescent="0.2">
      <c r="A7633" s="45"/>
      <c r="B7633" s="87" t="s">
        <v>28</v>
      </c>
      <c r="C7633" s="15">
        <f>AC7588</f>
        <v>0</v>
      </c>
      <c r="D7633" s="83">
        <f t="shared" si="1588"/>
        <v>0</v>
      </c>
      <c r="E7633" s="34">
        <f t="shared" ref="E7632:E7633" si="1589">P7602*C7633</f>
        <v>0</v>
      </c>
      <c r="F7633" s="45"/>
      <c r="G7633" s="45"/>
      <c r="H7633" s="45"/>
      <c r="L7633" s="86" t="s">
        <v>176</v>
      </c>
    </row>
    <row r="7634" spans="1:12" ht="15" customHeight="1" x14ac:dyDescent="0.2">
      <c r="A7634" s="45"/>
      <c r="B7634" s="53" t="s">
        <v>177</v>
      </c>
      <c r="C7634" s="15">
        <f>AD7588</f>
        <v>0</v>
      </c>
      <c r="D7634" s="83">
        <f>N7606*C7634</f>
        <v>0</v>
      </c>
      <c r="E7634" s="34">
        <f>P7606*C7634</f>
        <v>0</v>
      </c>
      <c r="F7634" s="45"/>
      <c r="G7634" s="45"/>
      <c r="H7634" s="45"/>
      <c r="L7634" s="86" t="s">
        <v>178</v>
      </c>
    </row>
    <row r="7635" spans="1:12" ht="15" customHeight="1" x14ac:dyDescent="0.2">
      <c r="A7635" s="45"/>
      <c r="B7635" s="49" t="s">
        <v>94</v>
      </c>
      <c r="C7635" s="33"/>
      <c r="D7635" s="75">
        <f t="shared" ref="D7635:E7635" si="1590">SUM(D7622:D7634)</f>
        <v>216272</v>
      </c>
      <c r="E7635" s="82">
        <f t="shared" si="1590"/>
        <v>153200</v>
      </c>
      <c r="F7635" s="41"/>
      <c r="G7635" s="45"/>
      <c r="H7635" s="88"/>
      <c r="L7635" s="86" t="s">
        <v>179</v>
      </c>
    </row>
    <row r="7636" spans="1:12" ht="15" customHeight="1" x14ac:dyDescent="0.2">
      <c r="A7636" s="45"/>
      <c r="B7636" s="78" t="s">
        <v>39</v>
      </c>
      <c r="C7636" s="89">
        <f>AP7588</f>
        <v>0</v>
      </c>
      <c r="D7636" s="83">
        <f>Z7606*C7636</f>
        <v>0</v>
      </c>
      <c r="E7636" s="34">
        <f>AA7606*C7636</f>
        <v>0</v>
      </c>
      <c r="F7636" s="88"/>
      <c r="G7636" s="88"/>
      <c r="H7636" s="88"/>
      <c r="L7636" s="86" t="s">
        <v>180</v>
      </c>
    </row>
    <row r="7637" spans="1:12" ht="15" customHeight="1" x14ac:dyDescent="0.2">
      <c r="A7637" s="45"/>
      <c r="B7637" s="78" t="s">
        <v>40</v>
      </c>
      <c r="C7637" s="90">
        <f>AQ7588</f>
        <v>0</v>
      </c>
      <c r="D7637" s="83">
        <f t="shared" ref="D7637:D7639" si="1591">Z7597*C7637</f>
        <v>0</v>
      </c>
      <c r="E7637" s="34">
        <f>AA7597*C7637</f>
        <v>0</v>
      </c>
      <c r="F7637" s="88"/>
      <c r="G7637" s="88"/>
      <c r="H7637" s="88"/>
      <c r="L7637" s="86" t="s">
        <v>181</v>
      </c>
    </row>
    <row r="7638" spans="1:12" ht="15" customHeight="1" x14ac:dyDescent="0.2">
      <c r="A7638" s="45"/>
      <c r="B7638" s="78" t="s">
        <v>33</v>
      </c>
      <c r="C7638" s="90">
        <f>AR7588</f>
        <v>0</v>
      </c>
      <c r="D7638" s="83">
        <f t="shared" si="1591"/>
        <v>0</v>
      </c>
      <c r="E7638" s="34">
        <f>P7608*C7638</f>
        <v>0</v>
      </c>
      <c r="F7638" s="88"/>
      <c r="G7638" s="88"/>
      <c r="H7638" s="88"/>
    </row>
    <row r="7639" spans="1:12" ht="15" customHeight="1" x14ac:dyDescent="0.2">
      <c r="A7639" s="45"/>
      <c r="B7639" s="78" t="s">
        <v>32</v>
      </c>
      <c r="C7639" s="90">
        <f>AS7588</f>
        <v>0</v>
      </c>
      <c r="D7639" s="83">
        <f t="shared" si="1591"/>
        <v>0</v>
      </c>
      <c r="E7639" s="34">
        <f>AA7598*C7639</f>
        <v>0</v>
      </c>
      <c r="F7639" s="88"/>
      <c r="G7639" s="88"/>
      <c r="H7639" s="88"/>
      <c r="L7639" s="86" t="s">
        <v>140</v>
      </c>
    </row>
    <row r="7640" spans="1:12" ht="15" customHeight="1" x14ac:dyDescent="0.2">
      <c r="A7640" s="45"/>
      <c r="B7640" s="78" t="s">
        <v>41</v>
      </c>
      <c r="C7640" s="90">
        <f>AT7588</f>
        <v>0</v>
      </c>
      <c r="D7640" s="83">
        <f>Z7605*C7640</f>
        <v>0</v>
      </c>
      <c r="E7640" s="34">
        <f>AA7605*C7640</f>
        <v>0</v>
      </c>
      <c r="F7640" s="88"/>
      <c r="G7640" s="88"/>
      <c r="H7640" s="88"/>
    </row>
    <row r="7641" spans="1:12" ht="15" customHeight="1" x14ac:dyDescent="0.2">
      <c r="A7641" s="45"/>
      <c r="B7641" s="78" t="s">
        <v>42</v>
      </c>
      <c r="C7641" s="90">
        <f>AU7588</f>
        <v>0</v>
      </c>
      <c r="D7641" s="83">
        <f>Z7600*C7641</f>
        <v>0</v>
      </c>
      <c r="E7641" s="34">
        <f>AA7600*C7641</f>
        <v>0</v>
      </c>
      <c r="F7641" s="88"/>
      <c r="G7641" s="88"/>
      <c r="H7641" s="88"/>
      <c r="L7641" s="86" t="s">
        <v>182</v>
      </c>
    </row>
    <row r="7642" spans="1:12" ht="15" customHeight="1" x14ac:dyDescent="0.2">
      <c r="A7642" s="45"/>
      <c r="B7642" s="78" t="s">
        <v>43</v>
      </c>
      <c r="C7642" s="90">
        <f>AV7588</f>
        <v>0</v>
      </c>
      <c r="D7642" s="83">
        <f t="shared" ref="D7642:D7644" si="1592">Z7602*C7642</f>
        <v>0</v>
      </c>
      <c r="E7642" s="34">
        <f>AA7602*C7642</f>
        <v>0</v>
      </c>
      <c r="F7642" s="88"/>
      <c r="G7642" s="88"/>
      <c r="H7642" s="88"/>
      <c r="L7642" s="86" t="s">
        <v>183</v>
      </c>
    </row>
    <row r="7643" spans="1:12" ht="15" customHeight="1" x14ac:dyDescent="0.2">
      <c r="A7643" s="45"/>
      <c r="B7643" s="78" t="s">
        <v>44</v>
      </c>
      <c r="C7643" s="90">
        <f>AW7588</f>
        <v>0</v>
      </c>
      <c r="D7643" s="83">
        <f t="shared" si="1592"/>
        <v>0</v>
      </c>
      <c r="E7643" s="34">
        <f>AA7604*C7643</f>
        <v>0</v>
      </c>
      <c r="F7643" s="88"/>
      <c r="G7643" s="88"/>
      <c r="H7643" s="88"/>
      <c r="L7643" s="86" t="s">
        <v>184</v>
      </c>
    </row>
    <row r="7644" spans="1:12" ht="15" customHeight="1" x14ac:dyDescent="0.2">
      <c r="A7644" s="45"/>
      <c r="B7644" s="78" t="s">
        <v>45</v>
      </c>
      <c r="C7644" s="90">
        <f>AX7588</f>
        <v>0</v>
      </c>
      <c r="D7644" s="83">
        <f t="shared" si="1592"/>
        <v>0</v>
      </c>
      <c r="E7644" s="34">
        <f>AA7603*C7644</f>
        <v>0</v>
      </c>
      <c r="F7644" s="88"/>
      <c r="G7644" s="88"/>
      <c r="H7644" s="88"/>
    </row>
    <row r="7645" spans="1:12" ht="15" customHeight="1" x14ac:dyDescent="0.2">
      <c r="A7645" s="45"/>
      <c r="B7645" s="78" t="s">
        <v>46</v>
      </c>
      <c r="C7645" s="90">
        <f>AY7588</f>
        <v>0</v>
      </c>
      <c r="D7645" s="83">
        <f>Z7601*C7645</f>
        <v>0</v>
      </c>
      <c r="E7645" s="34">
        <f>AA7601*C7645</f>
        <v>0</v>
      </c>
      <c r="F7645" s="88"/>
      <c r="G7645" s="88"/>
      <c r="H7645" s="88"/>
      <c r="L7645" s="86" t="s">
        <v>160</v>
      </c>
    </row>
    <row r="7646" spans="1:12" ht="15" customHeight="1" x14ac:dyDescent="0.2">
      <c r="A7646" s="45"/>
      <c r="B7646" s="53"/>
      <c r="C7646" s="89"/>
      <c r="D7646" s="83">
        <f t="shared" ref="D7646:D7647" si="1593">Z7606*C7646</f>
        <v>0</v>
      </c>
      <c r="E7646" s="34">
        <f t="shared" ref="E7646:E7647" si="1594">P7616*C7646</f>
        <v>0</v>
      </c>
      <c r="F7646" s="88"/>
      <c r="G7646" s="88"/>
      <c r="H7646" s="88"/>
    </row>
    <row r="7647" spans="1:12" ht="15" customHeight="1" x14ac:dyDescent="0.2">
      <c r="A7647" s="45"/>
      <c r="B7647" s="53"/>
      <c r="C7647" s="89"/>
      <c r="D7647" s="83">
        <f t="shared" si="1593"/>
        <v>0</v>
      </c>
      <c r="E7647" s="34">
        <f t="shared" si="1594"/>
        <v>0</v>
      </c>
      <c r="F7647" s="88"/>
      <c r="G7647" s="88"/>
      <c r="H7647" s="88"/>
      <c r="L7647" s="86" t="s">
        <v>185</v>
      </c>
    </row>
    <row r="7648" spans="1:12" ht="15" customHeight="1" x14ac:dyDescent="0.2">
      <c r="A7648" s="45"/>
      <c r="B7648" s="91"/>
      <c r="C7648" s="91"/>
      <c r="D7648" s="92">
        <f t="shared" ref="D7648:E7648" si="1595">SUM(D7636:D7647)</f>
        <v>0</v>
      </c>
      <c r="E7648" s="93">
        <f t="shared" si="1595"/>
        <v>0</v>
      </c>
      <c r="F7648" s="41"/>
      <c r="G7648" s="88"/>
      <c r="H7648" s="45"/>
      <c r="L7648" s="86" t="s">
        <v>186</v>
      </c>
    </row>
    <row r="7649" spans="1:53" ht="15" customHeight="1" x14ac:dyDescent="0.2">
      <c r="A7649" s="45"/>
      <c r="B7649" s="33" t="s">
        <v>187</v>
      </c>
      <c r="C7649" s="61"/>
      <c r="D7649" s="94">
        <f>SUM(D7621,D7610,D7635,D7648)</f>
        <v>362364.94</v>
      </c>
      <c r="E7649" s="95">
        <f>SUM(E7648,E7621,E7610,E7635)</f>
        <v>253440</v>
      </c>
      <c r="F7649" s="92">
        <f>SUM(F7648,F7635,F7624,F7610)</f>
        <v>0</v>
      </c>
      <c r="G7649" s="45"/>
      <c r="H7649" s="45"/>
      <c r="L7649" s="86" t="s">
        <v>188</v>
      </c>
    </row>
    <row r="7650" spans="1:53" ht="15" customHeight="1" x14ac:dyDescent="0.2">
      <c r="A7650" s="45"/>
      <c r="B7650" s="45"/>
      <c r="C7650" s="45"/>
      <c r="D7650" s="45"/>
      <c r="E7650" s="45"/>
      <c r="F7650" s="45"/>
      <c r="G7650" s="45"/>
      <c r="H7650" s="45"/>
    </row>
    <row r="7651" spans="1:53" ht="15" customHeight="1" x14ac:dyDescent="0.2">
      <c r="L7651" s="86" t="s">
        <v>189</v>
      </c>
    </row>
    <row r="7652" spans="1:53" ht="15" customHeight="1" x14ac:dyDescent="0.2">
      <c r="A7652" s="291"/>
      <c r="B7652" s="291"/>
      <c r="C7652" s="291"/>
      <c r="D7652" s="291"/>
      <c r="E7652" s="291"/>
      <c r="F7652" s="291"/>
      <c r="G7652" s="291"/>
      <c r="H7652" s="291"/>
      <c r="I7652" s="291"/>
      <c r="J7652" s="291"/>
      <c r="K7652" s="291"/>
      <c r="L7652" s="291"/>
      <c r="M7652" s="291"/>
      <c r="N7652" s="291"/>
      <c r="O7652" s="291"/>
      <c r="P7652" s="291"/>
      <c r="Q7652" s="291"/>
      <c r="R7652" s="291"/>
      <c r="S7652" s="291"/>
      <c r="T7652" s="291"/>
      <c r="U7652" s="291"/>
      <c r="V7652" s="291"/>
      <c r="W7652" s="291"/>
      <c r="X7652" s="291"/>
      <c r="Y7652" s="291"/>
      <c r="Z7652" s="291"/>
      <c r="AA7652" s="291"/>
      <c r="AB7652" s="291"/>
      <c r="AC7652" s="291"/>
      <c r="AD7652" s="291"/>
      <c r="AE7652" s="291"/>
      <c r="AF7652" s="291"/>
      <c r="AG7652" s="291"/>
      <c r="AH7652" s="291"/>
      <c r="AI7652" s="291"/>
      <c r="AJ7652" s="291"/>
      <c r="AK7652" s="291"/>
      <c r="AL7652" s="291"/>
      <c r="AM7652" s="291"/>
      <c r="AN7652" s="291"/>
      <c r="AO7652" s="291"/>
      <c r="AP7652" s="291"/>
      <c r="AQ7652" s="291"/>
      <c r="AR7652" s="291"/>
      <c r="AS7652" s="291"/>
      <c r="AT7652" s="291"/>
      <c r="AU7652" s="291"/>
      <c r="AV7652" s="291"/>
      <c r="AW7652" s="291"/>
      <c r="AX7652" s="291"/>
      <c r="AY7652" s="291"/>
      <c r="AZ7652" s="291"/>
      <c r="BA7652" s="291"/>
    </row>
    <row r="7653" spans="1:53" ht="15" customHeight="1" x14ac:dyDescent="0.2">
      <c r="L7653" s="86" t="s">
        <v>190</v>
      </c>
    </row>
    <row r="7658" spans="1:53" ht="15" customHeight="1" x14ac:dyDescent="0.2">
      <c r="A7658" s="1" t="s">
        <v>0</v>
      </c>
      <c r="B7658" s="1" t="s">
        <v>1</v>
      </c>
      <c r="C7658" s="2" t="s">
        <v>2</v>
      </c>
      <c r="D7658" s="2" t="s">
        <v>3</v>
      </c>
      <c r="E7658" s="2" t="s">
        <v>4</v>
      </c>
      <c r="F7658" s="2" t="s">
        <v>5</v>
      </c>
      <c r="G7658" s="2" t="s">
        <v>6</v>
      </c>
      <c r="H7658" s="2" t="s">
        <v>7</v>
      </c>
      <c r="I7658" s="2" t="s">
        <v>8</v>
      </c>
      <c r="J7658" s="2" t="s">
        <v>9</v>
      </c>
      <c r="K7658" s="2" t="s">
        <v>10</v>
      </c>
      <c r="L7658" s="2" t="s">
        <v>11</v>
      </c>
      <c r="M7658" s="2" t="s">
        <v>12</v>
      </c>
      <c r="N7658" s="2" t="s">
        <v>13</v>
      </c>
      <c r="O7658" s="2" t="s">
        <v>14</v>
      </c>
      <c r="P7658" s="1" t="s">
        <v>15</v>
      </c>
      <c r="Q7658" s="1" t="s">
        <v>16</v>
      </c>
      <c r="R7658" s="3" t="s">
        <v>17</v>
      </c>
      <c r="S7658" s="3" t="s">
        <v>18</v>
      </c>
      <c r="T7658" s="3" t="s">
        <v>19</v>
      </c>
      <c r="U7658" s="4" t="s">
        <v>20</v>
      </c>
      <c r="V7658" s="3" t="s">
        <v>21</v>
      </c>
      <c r="W7658" s="3" t="s">
        <v>22</v>
      </c>
      <c r="X7658" s="4" t="s">
        <v>23</v>
      </c>
      <c r="Y7658" s="5" t="s">
        <v>24</v>
      </c>
      <c r="Z7658" s="5" t="s">
        <v>25</v>
      </c>
      <c r="AA7658" s="5" t="s">
        <v>26</v>
      </c>
      <c r="AB7658" s="6" t="s">
        <v>27</v>
      </c>
      <c r="AC7658" s="6" t="s">
        <v>28</v>
      </c>
      <c r="AD7658" s="7" t="s">
        <v>29</v>
      </c>
      <c r="AE7658" s="6" t="s">
        <v>30</v>
      </c>
      <c r="AF7658" s="8" t="s">
        <v>31</v>
      </c>
      <c r="AG7658" s="8" t="s">
        <v>32</v>
      </c>
      <c r="AH7658" s="8" t="s">
        <v>33</v>
      </c>
      <c r="AI7658" s="8"/>
      <c r="AJ7658" s="8" t="s">
        <v>34</v>
      </c>
      <c r="AK7658" s="8" t="s">
        <v>35</v>
      </c>
      <c r="AL7658" s="8" t="s">
        <v>36</v>
      </c>
      <c r="AM7658" s="8" t="s">
        <v>37</v>
      </c>
      <c r="AN7658" s="8" t="s">
        <v>38</v>
      </c>
      <c r="AO7658" s="8"/>
      <c r="AP7658" s="9" t="s">
        <v>39</v>
      </c>
      <c r="AQ7658" s="9" t="s">
        <v>40</v>
      </c>
      <c r="AR7658" s="9" t="s">
        <v>33</v>
      </c>
      <c r="AS7658" s="9" t="s">
        <v>32</v>
      </c>
      <c r="AT7658" s="9" t="s">
        <v>41</v>
      </c>
      <c r="AU7658" s="9" t="s">
        <v>42</v>
      </c>
      <c r="AV7658" s="9" t="s">
        <v>43</v>
      </c>
      <c r="AW7658" s="9" t="s">
        <v>44</v>
      </c>
      <c r="AX7658" s="9" t="s">
        <v>45</v>
      </c>
      <c r="AY7658" s="9" t="s">
        <v>46</v>
      </c>
      <c r="AZ7658" s="10"/>
      <c r="BA7658" s="10"/>
    </row>
    <row r="7659" spans="1:53" ht="15" customHeight="1" x14ac:dyDescent="0.2">
      <c r="A7659" s="11"/>
      <c r="B7659" s="11">
        <v>1</v>
      </c>
      <c r="C7659" s="390" t="s">
        <v>47</v>
      </c>
      <c r="D7659" s="11"/>
      <c r="E7659" s="11"/>
      <c r="F7659" s="11"/>
      <c r="G7659" s="11"/>
      <c r="H7659" s="11"/>
      <c r="I7659" s="11"/>
      <c r="J7659" s="11"/>
      <c r="K7659" s="11"/>
      <c r="L7659" s="11"/>
      <c r="M7659" s="11"/>
      <c r="N7659" s="11"/>
      <c r="O7659" s="11"/>
      <c r="P7659" s="11"/>
      <c r="Q7659" s="11"/>
      <c r="R7659" s="11"/>
      <c r="S7659" s="11"/>
      <c r="T7659" s="11"/>
      <c r="U7659" s="11"/>
      <c r="V7659" s="11"/>
      <c r="W7659" s="11"/>
      <c r="X7659" s="11"/>
      <c r="Y7659" s="11"/>
      <c r="Z7659" s="11"/>
      <c r="AA7659" s="11"/>
      <c r="AB7659" s="11"/>
      <c r="AC7659" s="11"/>
      <c r="AD7659" s="11"/>
      <c r="AE7659" s="11"/>
      <c r="AF7659" s="11"/>
      <c r="AG7659" s="11"/>
      <c r="AH7659" s="11"/>
      <c r="AI7659" s="11"/>
      <c r="AJ7659" s="11"/>
      <c r="AK7659" s="11"/>
      <c r="AL7659" s="11"/>
      <c r="AM7659" s="11"/>
      <c r="AN7659" s="11"/>
      <c r="AO7659" s="11"/>
      <c r="AP7659" s="11"/>
      <c r="AQ7659" s="11"/>
      <c r="AR7659" s="11"/>
      <c r="AS7659" s="11"/>
      <c r="AT7659" s="11"/>
      <c r="AU7659" s="11"/>
      <c r="AV7659" s="11"/>
      <c r="AW7659" s="11"/>
      <c r="AX7659" s="11"/>
      <c r="AY7659" s="11"/>
      <c r="AZ7659" s="12"/>
      <c r="BA7659" s="12"/>
    </row>
    <row r="7660" spans="1:53" ht="15" customHeight="1" x14ac:dyDescent="0.2">
      <c r="A7660" s="1"/>
      <c r="B7660" s="22"/>
      <c r="C7660" s="278"/>
      <c r="D7660" s="18"/>
      <c r="E7660" s="14"/>
      <c r="F7660" s="14"/>
      <c r="G7660" s="14"/>
      <c r="H7660" s="14"/>
      <c r="I7660" s="14"/>
      <c r="J7660" s="14"/>
      <c r="K7660" s="14"/>
      <c r="L7660" s="14"/>
      <c r="M7660" s="14"/>
      <c r="N7660" s="14"/>
      <c r="O7660" s="14"/>
      <c r="P7660" s="14"/>
      <c r="Q7660" s="14"/>
      <c r="R7660" s="4"/>
      <c r="S7660" s="4"/>
      <c r="T7660" s="4"/>
      <c r="U7660" s="4"/>
      <c r="V7660" s="4"/>
      <c r="W7660" s="4"/>
      <c r="X7660" s="4"/>
      <c r="Y7660" s="4"/>
      <c r="Z7660" s="4"/>
      <c r="AA7660" s="4"/>
      <c r="AB7660" s="8"/>
      <c r="AC7660" s="8"/>
      <c r="AD7660" s="8"/>
      <c r="AE7660" s="8"/>
      <c r="AF7660" s="8"/>
      <c r="AG7660" s="8"/>
      <c r="AH7660" s="8"/>
      <c r="AI7660" s="8"/>
      <c r="AJ7660" s="8"/>
      <c r="AK7660" s="8"/>
      <c r="AL7660" s="8"/>
      <c r="AM7660" s="8"/>
      <c r="AN7660" s="8"/>
      <c r="AO7660" s="8"/>
      <c r="AP7660" s="15"/>
      <c r="AQ7660" s="15"/>
      <c r="AR7660" s="15"/>
      <c r="AS7660" s="15"/>
      <c r="AT7660" s="15"/>
      <c r="AU7660" s="15"/>
      <c r="AV7660" s="15"/>
      <c r="AW7660" s="15"/>
      <c r="AX7660" s="15"/>
      <c r="AY7660" s="15"/>
      <c r="AZ7660" s="10"/>
      <c r="BA7660" s="10"/>
    </row>
    <row r="7661" spans="1:53" ht="15" customHeight="1" x14ac:dyDescent="0.2">
      <c r="A7661" s="1"/>
      <c r="B7661" s="377"/>
      <c r="C7661" s="303"/>
      <c r="D7661" s="18"/>
      <c r="E7661" s="14"/>
      <c r="F7661" s="14"/>
      <c r="G7661" s="14"/>
      <c r="H7661" s="14"/>
      <c r="I7661" s="14"/>
      <c r="J7661" s="14"/>
      <c r="K7661" s="14"/>
      <c r="L7661" s="14"/>
      <c r="M7661" s="14"/>
      <c r="N7661" s="14"/>
      <c r="O7661" s="14"/>
      <c r="P7661" s="14"/>
      <c r="Q7661" s="14"/>
      <c r="R7661" s="4"/>
      <c r="S7661" s="4"/>
      <c r="T7661" s="4"/>
      <c r="U7661" s="4"/>
      <c r="V7661" s="4"/>
      <c r="W7661" s="4"/>
      <c r="X7661" s="4"/>
      <c r="Y7661" s="4"/>
      <c r="Z7661" s="4"/>
      <c r="AA7661" s="4"/>
      <c r="AB7661" s="8"/>
      <c r="AC7661" s="8"/>
      <c r="AD7661" s="8"/>
      <c r="AE7661" s="8"/>
      <c r="AF7661" s="8"/>
      <c r="AG7661" s="8"/>
      <c r="AH7661" s="8"/>
      <c r="AI7661" s="8"/>
      <c r="AJ7661" s="8"/>
      <c r="AK7661" s="8"/>
      <c r="AL7661" s="8"/>
      <c r="AM7661" s="8"/>
      <c r="AN7661" s="8"/>
      <c r="AO7661" s="8"/>
      <c r="AP7661" s="15"/>
      <c r="AQ7661" s="15"/>
      <c r="AR7661" s="15"/>
      <c r="AS7661" s="15"/>
      <c r="AT7661" s="15"/>
      <c r="AU7661" s="15"/>
      <c r="AV7661" s="15"/>
      <c r="AW7661" s="15"/>
      <c r="AX7661" s="15"/>
      <c r="AY7661" s="15"/>
      <c r="AZ7661" s="10"/>
      <c r="BA7661" s="10"/>
    </row>
    <row r="7662" spans="1:53" ht="15" customHeight="1" x14ac:dyDescent="0.2">
      <c r="A7662" s="19">
        <v>14000</v>
      </c>
      <c r="B7662" s="20"/>
      <c r="C7662" s="399" t="s">
        <v>49</v>
      </c>
      <c r="D7662" s="18"/>
      <c r="E7662" s="14"/>
      <c r="F7662" s="14"/>
      <c r="G7662" s="14"/>
      <c r="H7662" s="14"/>
      <c r="I7662" s="14"/>
      <c r="J7662" s="14"/>
      <c r="K7662" s="14"/>
      <c r="L7662" s="14"/>
      <c r="M7662" s="14"/>
      <c r="N7662" s="14"/>
      <c r="O7662" s="14"/>
      <c r="P7662" s="14"/>
      <c r="Q7662" s="14"/>
      <c r="R7662" s="4"/>
      <c r="S7662" s="4"/>
      <c r="T7662" s="4"/>
      <c r="U7662" s="4"/>
      <c r="V7662" s="4"/>
      <c r="W7662" s="4"/>
      <c r="X7662" s="4"/>
      <c r="Y7662" s="4"/>
      <c r="Z7662" s="4"/>
      <c r="AA7662" s="4"/>
      <c r="AB7662" s="8"/>
      <c r="AC7662" s="8"/>
      <c r="AD7662" s="8"/>
      <c r="AE7662" s="8"/>
      <c r="AF7662" s="8">
        <v>1</v>
      </c>
      <c r="AG7662" s="8">
        <v>1</v>
      </c>
      <c r="AH7662" s="8">
        <v>1</v>
      </c>
      <c r="AI7662" s="8"/>
      <c r="AJ7662" s="8"/>
      <c r="AK7662" s="8"/>
      <c r="AL7662" s="8"/>
      <c r="AM7662" s="8"/>
      <c r="AN7662" s="8"/>
      <c r="AO7662" s="8"/>
      <c r="AP7662" s="15"/>
      <c r="AQ7662" s="15"/>
      <c r="AR7662" s="15"/>
      <c r="AS7662" s="15"/>
      <c r="AT7662" s="15"/>
      <c r="AU7662" s="15"/>
      <c r="AV7662" s="15"/>
      <c r="AW7662" s="15"/>
      <c r="AX7662" s="15"/>
      <c r="AY7662" s="15"/>
    </row>
    <row r="7663" spans="1:53" ht="15" customHeight="1" x14ac:dyDescent="0.2">
      <c r="A7663" s="1"/>
      <c r="B7663" s="378">
        <v>2</v>
      </c>
      <c r="C7663" s="293" t="s">
        <v>54</v>
      </c>
      <c r="D7663" s="18"/>
      <c r="E7663" s="14"/>
      <c r="F7663" s="14"/>
      <c r="G7663" s="14"/>
      <c r="H7663" s="14"/>
      <c r="I7663" s="14"/>
      <c r="J7663" s="14"/>
      <c r="K7663" s="14"/>
      <c r="L7663" s="14"/>
      <c r="M7663" s="14"/>
      <c r="N7663" s="14"/>
      <c r="O7663" s="14"/>
      <c r="P7663" s="14"/>
      <c r="Q7663" s="14"/>
      <c r="R7663" s="4"/>
      <c r="S7663" s="4"/>
      <c r="T7663" s="4"/>
      <c r="U7663" s="4"/>
      <c r="V7663" s="4"/>
      <c r="W7663" s="4"/>
      <c r="X7663" s="4"/>
      <c r="Y7663" s="4"/>
      <c r="Z7663" s="4"/>
      <c r="AA7663" s="4"/>
      <c r="AB7663" s="8">
        <v>16</v>
      </c>
      <c r="AC7663" s="8"/>
      <c r="AD7663" s="8"/>
      <c r="AE7663" s="8"/>
      <c r="AF7663" s="8"/>
      <c r="AG7663" s="8"/>
      <c r="AH7663" s="8"/>
      <c r="AI7663" s="8"/>
      <c r="AJ7663" s="8"/>
      <c r="AK7663" s="8"/>
      <c r="AL7663" s="8"/>
      <c r="AM7663" s="8"/>
      <c r="AN7663" s="8"/>
      <c r="AO7663" s="8"/>
      <c r="AP7663" s="15"/>
      <c r="AQ7663" s="15"/>
      <c r="AR7663" s="15"/>
      <c r="AS7663" s="15"/>
      <c r="AT7663" s="15"/>
      <c r="AU7663" s="15"/>
      <c r="AV7663" s="15"/>
      <c r="AW7663" s="15"/>
      <c r="AX7663" s="15"/>
      <c r="AY7663" s="15"/>
      <c r="AZ7663" s="10"/>
      <c r="BA7663" s="10"/>
    </row>
    <row r="7664" spans="1:53" ht="15" customHeight="1" x14ac:dyDescent="0.2">
      <c r="A7664" s="1"/>
      <c r="B7664" s="378">
        <v>3</v>
      </c>
      <c r="C7664" s="293" t="s">
        <v>557</v>
      </c>
      <c r="D7664" s="18"/>
      <c r="E7664" s="14"/>
      <c r="F7664" s="14"/>
      <c r="G7664" s="14"/>
      <c r="H7664" s="14"/>
      <c r="I7664" s="14"/>
      <c r="J7664" s="14"/>
      <c r="K7664" s="14"/>
      <c r="L7664" s="14"/>
      <c r="M7664" s="14"/>
      <c r="N7664" s="14"/>
      <c r="O7664" s="14"/>
      <c r="P7664" s="14"/>
      <c r="Q7664" s="14"/>
      <c r="R7664" s="4"/>
      <c r="S7664" s="4"/>
      <c r="T7664" s="4"/>
      <c r="U7664" s="4"/>
      <c r="V7664" s="4"/>
      <c r="W7664" s="4"/>
      <c r="X7664" s="4"/>
      <c r="Y7664" s="4"/>
      <c r="Z7664" s="4"/>
      <c r="AA7664" s="4"/>
      <c r="AB7664" s="8"/>
      <c r="AC7664" s="8"/>
      <c r="AD7664" s="8"/>
      <c r="AE7664" s="8"/>
      <c r="AF7664" s="8"/>
      <c r="AG7664" s="8"/>
      <c r="AH7664" s="8"/>
      <c r="AI7664" s="8"/>
      <c r="AJ7664" s="8"/>
      <c r="AK7664" s="8"/>
      <c r="AL7664" s="8"/>
      <c r="AM7664" s="8"/>
      <c r="AN7664" s="8"/>
      <c r="AO7664" s="8"/>
      <c r="AP7664" s="15"/>
      <c r="AQ7664" s="15"/>
      <c r="AR7664" s="15"/>
      <c r="AS7664" s="15"/>
      <c r="AT7664" s="15"/>
      <c r="AU7664" s="15"/>
      <c r="AV7664" s="15"/>
      <c r="AW7664" s="15"/>
      <c r="AX7664" s="15"/>
      <c r="AY7664" s="15"/>
      <c r="AZ7664" s="10"/>
      <c r="BA7664" s="10"/>
    </row>
    <row r="7665" spans="1:53" ht="15" customHeight="1" x14ac:dyDescent="0.2">
      <c r="A7665" s="352"/>
      <c r="B7665" s="353">
        <v>5</v>
      </c>
      <c r="C7665" s="375"/>
      <c r="D7665" s="355"/>
      <c r="E7665" s="352"/>
      <c r="F7665" s="352"/>
      <c r="G7665" s="352"/>
      <c r="H7665" s="352"/>
      <c r="I7665" s="352"/>
      <c r="J7665" s="352"/>
      <c r="K7665" s="352"/>
      <c r="L7665" s="352"/>
      <c r="M7665" s="352"/>
      <c r="N7665" s="352"/>
      <c r="O7665" s="352"/>
      <c r="P7665" s="352"/>
      <c r="Q7665" s="352"/>
      <c r="R7665" s="352"/>
      <c r="S7665" s="352"/>
      <c r="T7665" s="352"/>
      <c r="U7665" s="352"/>
      <c r="V7665" s="352"/>
      <c r="W7665" s="352"/>
      <c r="X7665" s="352"/>
      <c r="Y7665" s="352"/>
      <c r="Z7665" s="352"/>
      <c r="AA7665" s="352"/>
      <c r="AB7665" s="352"/>
      <c r="AC7665" s="352"/>
      <c r="AD7665" s="352"/>
      <c r="AE7665" s="352"/>
      <c r="AF7665" s="352"/>
      <c r="AG7665" s="352"/>
      <c r="AH7665" s="352"/>
      <c r="AI7665" s="352"/>
      <c r="AJ7665" s="352"/>
      <c r="AK7665" s="352"/>
      <c r="AL7665" s="352"/>
      <c r="AM7665" s="352"/>
      <c r="AN7665" s="352"/>
      <c r="AO7665" s="352"/>
      <c r="AP7665" s="352"/>
      <c r="AQ7665" s="352"/>
      <c r="AR7665" s="352"/>
      <c r="AS7665" s="352"/>
      <c r="AT7665" s="352"/>
      <c r="AU7665" s="352"/>
      <c r="AV7665" s="352"/>
      <c r="AW7665" s="352"/>
      <c r="AX7665" s="352"/>
      <c r="AY7665" s="352"/>
      <c r="AZ7665" s="356"/>
      <c r="BA7665" s="356"/>
    </row>
    <row r="7666" spans="1:53" s="397" customFormat="1" ht="15" customHeight="1" x14ac:dyDescent="0.2">
      <c r="A7666" s="377"/>
      <c r="B7666" s="395">
        <v>6</v>
      </c>
      <c r="C7666" s="393" t="s">
        <v>542</v>
      </c>
      <c r="D7666" s="18">
        <v>2</v>
      </c>
      <c r="E7666" s="329">
        <v>2</v>
      </c>
      <c r="F7666" s="329">
        <v>2</v>
      </c>
      <c r="G7666" s="329">
        <v>2</v>
      </c>
      <c r="H7666" s="329"/>
      <c r="I7666" s="329"/>
      <c r="J7666" s="329"/>
      <c r="K7666" s="329"/>
      <c r="L7666" s="329"/>
      <c r="M7666" s="329"/>
      <c r="N7666" s="329"/>
      <c r="O7666" s="329"/>
      <c r="P7666" s="329"/>
      <c r="Q7666" s="329"/>
      <c r="R7666" s="329"/>
      <c r="S7666" s="329"/>
      <c r="T7666" s="329"/>
      <c r="U7666" s="329"/>
      <c r="V7666" s="329"/>
      <c r="W7666" s="329"/>
      <c r="X7666" s="329"/>
      <c r="Y7666" s="329"/>
      <c r="Z7666" s="329"/>
      <c r="AA7666" s="329"/>
      <c r="AB7666" s="329"/>
      <c r="AC7666" s="329"/>
      <c r="AD7666" s="329"/>
      <c r="AE7666" s="329"/>
      <c r="AF7666" s="329"/>
      <c r="AG7666" s="329"/>
      <c r="AH7666" s="329"/>
      <c r="AI7666" s="329"/>
      <c r="AJ7666" s="329"/>
      <c r="AK7666" s="329"/>
      <c r="AL7666" s="329"/>
      <c r="AM7666" s="329"/>
      <c r="AN7666" s="329"/>
      <c r="AO7666" s="329"/>
      <c r="AP7666" s="329"/>
      <c r="AQ7666" s="329"/>
      <c r="AR7666" s="329"/>
      <c r="AS7666" s="329"/>
      <c r="AT7666" s="329"/>
      <c r="AU7666" s="329"/>
      <c r="AV7666" s="329"/>
      <c r="AW7666" s="329"/>
      <c r="AX7666" s="329"/>
      <c r="AY7666" s="329"/>
      <c r="AZ7666" s="396"/>
      <c r="BA7666" s="396"/>
    </row>
    <row r="7667" spans="1:53" ht="15" customHeight="1" x14ac:dyDescent="0.2">
      <c r="A7667" s="24"/>
      <c r="B7667" s="374">
        <v>4</v>
      </c>
      <c r="C7667" s="303" t="s">
        <v>572</v>
      </c>
      <c r="D7667" s="18"/>
      <c r="E7667" s="14"/>
      <c r="F7667" s="14"/>
      <c r="G7667" s="14"/>
      <c r="H7667" s="14"/>
      <c r="I7667" s="14"/>
      <c r="J7667" s="14"/>
      <c r="K7667" s="14"/>
      <c r="L7667" s="14"/>
      <c r="M7667" s="14"/>
      <c r="N7667" s="14"/>
      <c r="O7667" s="14"/>
      <c r="P7667" s="14"/>
      <c r="Q7667" s="14"/>
      <c r="R7667" s="4"/>
      <c r="S7667" s="4"/>
      <c r="T7667" s="4"/>
      <c r="U7667" s="4"/>
      <c r="V7667" s="4"/>
      <c r="W7667" s="4"/>
      <c r="X7667" s="4"/>
      <c r="Y7667" s="4"/>
      <c r="Z7667" s="4"/>
      <c r="AA7667" s="4"/>
      <c r="AB7667" s="8"/>
      <c r="AC7667" s="8"/>
      <c r="AD7667" s="8"/>
      <c r="AE7667" s="8"/>
      <c r="AF7667" s="8"/>
      <c r="AG7667" s="8"/>
      <c r="AH7667" s="8"/>
      <c r="AI7667" s="8"/>
      <c r="AJ7667" s="8"/>
      <c r="AK7667" s="8"/>
      <c r="AL7667" s="8"/>
      <c r="AM7667" s="8"/>
      <c r="AN7667" s="8"/>
      <c r="AO7667" s="8"/>
      <c r="AP7667" s="15"/>
      <c r="AQ7667" s="15"/>
      <c r="AR7667" s="15"/>
      <c r="AS7667" s="15"/>
      <c r="AT7667" s="15"/>
      <c r="AU7667" s="9"/>
      <c r="AV7667" s="15"/>
      <c r="AW7667" s="15"/>
      <c r="AX7667" s="15"/>
      <c r="AY7667" s="15"/>
      <c r="AZ7667" s="10"/>
      <c r="BA7667" s="10"/>
    </row>
    <row r="7668" spans="1:53" ht="15" customHeight="1" x14ac:dyDescent="0.2">
      <c r="A7668" s="1"/>
      <c r="B7668" s="380">
        <v>5</v>
      </c>
      <c r="C7668" s="293" t="s">
        <v>588</v>
      </c>
      <c r="D7668" s="18"/>
      <c r="E7668" s="14"/>
      <c r="F7668" s="14"/>
      <c r="G7668" s="14"/>
      <c r="H7668" s="14"/>
      <c r="I7668" s="14"/>
      <c r="J7668" s="14"/>
      <c r="K7668" s="14"/>
      <c r="L7668" s="14"/>
      <c r="M7668" s="14"/>
      <c r="N7668" s="14"/>
      <c r="O7668" s="14"/>
      <c r="P7668" s="14"/>
      <c r="Q7668" s="14"/>
      <c r="R7668" s="4"/>
      <c r="S7668" s="4"/>
      <c r="T7668" s="4">
        <v>1</v>
      </c>
      <c r="U7668" s="4">
        <v>2</v>
      </c>
      <c r="V7668" s="4"/>
      <c r="W7668" s="4"/>
      <c r="X7668" s="4"/>
      <c r="Y7668" s="4"/>
      <c r="Z7668" s="4"/>
      <c r="AA7668" s="4"/>
      <c r="AB7668" s="8"/>
      <c r="AC7668" s="8"/>
      <c r="AD7668" s="8"/>
      <c r="AE7668" s="8"/>
      <c r="AF7668" s="8"/>
      <c r="AG7668" s="8"/>
      <c r="AH7668" s="8"/>
      <c r="AI7668" s="8"/>
      <c r="AJ7668" s="8"/>
      <c r="AK7668" s="8"/>
      <c r="AL7668" s="8"/>
      <c r="AM7668" s="8"/>
      <c r="AN7668" s="8"/>
      <c r="AO7668" s="8"/>
      <c r="AP7668" s="15"/>
      <c r="AQ7668" s="15"/>
      <c r="AR7668" s="15"/>
      <c r="AS7668" s="15"/>
      <c r="AT7668" s="15"/>
      <c r="AU7668" s="15"/>
      <c r="AV7668" s="15"/>
      <c r="AW7668" s="15"/>
      <c r="AX7668" s="15"/>
      <c r="AY7668" s="15"/>
      <c r="AZ7668" s="10"/>
      <c r="BA7668" s="10"/>
    </row>
    <row r="7669" spans="1:53" ht="15" customHeight="1" x14ac:dyDescent="0.2">
      <c r="A7669" s="352"/>
      <c r="B7669" s="357">
        <v>7</v>
      </c>
      <c r="C7669" s="375"/>
      <c r="D7669" s="355"/>
      <c r="E7669" s="352"/>
      <c r="F7669" s="352"/>
      <c r="G7669" s="352"/>
      <c r="H7669" s="352"/>
      <c r="I7669" s="352"/>
      <c r="J7669" s="352"/>
      <c r="K7669" s="352"/>
      <c r="L7669" s="352"/>
      <c r="M7669" s="352"/>
      <c r="N7669" s="352"/>
      <c r="O7669" s="352"/>
      <c r="P7669" s="352"/>
      <c r="Q7669" s="352"/>
      <c r="R7669" s="352"/>
      <c r="S7669" s="352"/>
      <c r="T7669" s="352"/>
      <c r="U7669" s="352"/>
      <c r="V7669" s="352"/>
      <c r="W7669" s="352"/>
      <c r="X7669" s="352"/>
      <c r="Y7669" s="352"/>
      <c r="Z7669" s="352"/>
      <c r="AA7669" s="352"/>
      <c r="AB7669" s="352"/>
      <c r="AC7669" s="352"/>
      <c r="AD7669" s="352"/>
      <c r="AE7669" s="352"/>
      <c r="AF7669" s="352"/>
      <c r="AG7669" s="352"/>
      <c r="AH7669" s="352"/>
      <c r="AI7669" s="352"/>
      <c r="AJ7669" s="352"/>
      <c r="AK7669" s="352"/>
      <c r="AL7669" s="352"/>
      <c r="AM7669" s="352"/>
      <c r="AN7669" s="352"/>
      <c r="AO7669" s="352"/>
      <c r="AP7669" s="352"/>
      <c r="AQ7669" s="352"/>
      <c r="AR7669" s="352"/>
      <c r="AS7669" s="352"/>
      <c r="AT7669" s="352"/>
      <c r="AU7669" s="352"/>
      <c r="AV7669" s="352"/>
      <c r="AW7669" s="352"/>
      <c r="AX7669" s="352"/>
      <c r="AY7669" s="352"/>
      <c r="AZ7669" s="356"/>
      <c r="BA7669" s="356"/>
    </row>
    <row r="7670" spans="1:53" ht="15" customHeight="1" x14ac:dyDescent="0.2">
      <c r="A7670" s="352"/>
      <c r="B7670" s="357">
        <v>8</v>
      </c>
      <c r="C7670" s="358"/>
      <c r="D7670" s="355"/>
      <c r="E7670" s="352"/>
      <c r="F7670" s="352"/>
      <c r="G7670" s="352"/>
      <c r="H7670" s="352"/>
      <c r="I7670" s="352"/>
      <c r="J7670" s="352"/>
      <c r="K7670" s="352"/>
      <c r="L7670" s="352"/>
      <c r="M7670" s="352"/>
      <c r="N7670" s="352"/>
      <c r="O7670" s="352"/>
      <c r="P7670" s="352"/>
      <c r="Q7670" s="352"/>
      <c r="R7670" s="352"/>
      <c r="S7670" s="352"/>
      <c r="T7670" s="352"/>
      <c r="U7670" s="352"/>
      <c r="V7670" s="352"/>
      <c r="W7670" s="352"/>
      <c r="X7670" s="352"/>
      <c r="Y7670" s="352"/>
      <c r="Z7670" s="352"/>
      <c r="AA7670" s="352"/>
      <c r="AB7670" s="352"/>
      <c r="AC7670" s="352"/>
      <c r="AD7670" s="352"/>
      <c r="AE7670" s="352"/>
      <c r="AF7670" s="352"/>
      <c r="AG7670" s="352"/>
      <c r="AH7670" s="352"/>
      <c r="AI7670" s="352"/>
      <c r="AJ7670" s="352"/>
      <c r="AK7670" s="352"/>
      <c r="AL7670" s="352"/>
      <c r="AM7670" s="352"/>
      <c r="AN7670" s="352"/>
      <c r="AO7670" s="352"/>
      <c r="AP7670" s="352"/>
      <c r="AQ7670" s="352"/>
      <c r="AR7670" s="352"/>
      <c r="AS7670" s="352"/>
      <c r="AT7670" s="352"/>
      <c r="AU7670" s="352"/>
      <c r="AV7670" s="352"/>
      <c r="AW7670" s="352"/>
      <c r="AX7670" s="352"/>
      <c r="AY7670" s="352"/>
      <c r="AZ7670" s="356"/>
      <c r="BA7670" s="356"/>
    </row>
    <row r="7671" spans="1:53" ht="15" customHeight="1" x14ac:dyDescent="0.2">
      <c r="A7671" s="1"/>
      <c r="B7671" s="381">
        <v>6</v>
      </c>
      <c r="C7671" s="293" t="s">
        <v>55</v>
      </c>
      <c r="D7671" s="18"/>
      <c r="E7671" s="14"/>
      <c r="F7671" s="14"/>
      <c r="G7671" s="14"/>
      <c r="H7671" s="14"/>
      <c r="I7671" s="14"/>
      <c r="J7671" s="14"/>
      <c r="K7671" s="14">
        <v>2</v>
      </c>
      <c r="L7671" s="14"/>
      <c r="M7671" s="14"/>
      <c r="N7671" s="14"/>
      <c r="O7671" s="14"/>
      <c r="P7671" s="14"/>
      <c r="Q7671" s="14"/>
      <c r="R7671" s="4"/>
      <c r="S7671" s="4"/>
      <c r="T7671" s="4"/>
      <c r="U7671" s="4"/>
      <c r="V7671" s="4"/>
      <c r="W7671" s="4"/>
      <c r="X7671" s="4"/>
      <c r="Y7671" s="4"/>
      <c r="Z7671" s="4"/>
      <c r="AA7671" s="4"/>
      <c r="AB7671" s="8"/>
      <c r="AC7671" s="8"/>
      <c r="AD7671" s="8"/>
      <c r="AE7671" s="8"/>
      <c r="AF7671" s="8"/>
      <c r="AG7671" s="8"/>
      <c r="AH7671" s="8"/>
      <c r="AI7671" s="8"/>
      <c r="AJ7671" s="8"/>
      <c r="AK7671" s="8"/>
      <c r="AL7671" s="8"/>
      <c r="AM7671" s="8"/>
      <c r="AN7671" s="8"/>
      <c r="AO7671" s="8"/>
      <c r="AP7671" s="15"/>
      <c r="AQ7671" s="15"/>
      <c r="AR7671" s="15"/>
      <c r="AS7671" s="15"/>
      <c r="AT7671" s="15"/>
      <c r="AU7671" s="15"/>
      <c r="AV7671" s="15"/>
      <c r="AW7671" s="15"/>
      <c r="AX7671" s="15"/>
      <c r="AY7671" s="15"/>
      <c r="AZ7671" s="10"/>
      <c r="BA7671" s="10"/>
    </row>
    <row r="7672" spans="1:53" ht="15" customHeight="1" x14ac:dyDescent="0.2">
      <c r="A7672" s="352"/>
      <c r="B7672" s="356"/>
      <c r="C7672" s="359"/>
      <c r="D7672" s="355"/>
      <c r="E7672" s="352"/>
      <c r="F7672" s="352"/>
      <c r="G7672" s="352"/>
      <c r="H7672" s="352"/>
      <c r="I7672" s="352"/>
      <c r="J7672" s="352"/>
      <c r="K7672" s="352"/>
      <c r="L7672" s="352"/>
      <c r="M7672" s="352"/>
      <c r="N7672" s="352"/>
      <c r="O7672" s="352"/>
      <c r="P7672" s="352"/>
      <c r="Q7672" s="352"/>
      <c r="R7672" s="352"/>
      <c r="S7672" s="352"/>
      <c r="T7672" s="352"/>
      <c r="U7672" s="352"/>
      <c r="V7672" s="352"/>
      <c r="W7672" s="352"/>
      <c r="X7672" s="352"/>
      <c r="Y7672" s="352"/>
      <c r="Z7672" s="352"/>
      <c r="AA7672" s="352"/>
      <c r="AB7672" s="352"/>
      <c r="AC7672" s="360"/>
      <c r="AD7672" s="352"/>
      <c r="AE7672" s="352"/>
      <c r="AF7672" s="352"/>
      <c r="AG7672" s="352"/>
      <c r="AH7672" s="352"/>
      <c r="AI7672" s="352"/>
      <c r="AJ7672" s="352"/>
      <c r="AK7672" s="352"/>
      <c r="AL7672" s="352"/>
      <c r="AM7672" s="352"/>
      <c r="AN7672" s="352"/>
      <c r="AO7672" s="352"/>
      <c r="AP7672" s="352"/>
      <c r="AQ7672" s="352"/>
      <c r="AR7672" s="352"/>
      <c r="AS7672" s="352"/>
      <c r="AT7672" s="352"/>
      <c r="AU7672" s="352"/>
      <c r="AV7672" s="352"/>
      <c r="AW7672" s="352"/>
      <c r="AX7672" s="352"/>
      <c r="AY7672" s="352"/>
      <c r="AZ7672" s="356"/>
      <c r="BA7672" s="356"/>
    </row>
    <row r="7673" spans="1:53" ht="15" customHeight="1" x14ac:dyDescent="0.2">
      <c r="A7673" s="22"/>
      <c r="B7673" s="382">
        <v>7</v>
      </c>
      <c r="C7673" s="293" t="s">
        <v>62</v>
      </c>
      <c r="D7673" s="18"/>
      <c r="E7673" s="14"/>
      <c r="F7673" s="14"/>
      <c r="G7673" s="14"/>
      <c r="H7673" s="14"/>
      <c r="I7673" s="14"/>
      <c r="J7673" s="14"/>
      <c r="K7673" s="14"/>
      <c r="L7673" s="14"/>
      <c r="M7673" s="14"/>
      <c r="N7673" s="14"/>
      <c r="O7673" s="14"/>
      <c r="P7673" s="14"/>
      <c r="Q7673" s="14"/>
      <c r="R7673" s="4"/>
      <c r="S7673" s="4"/>
      <c r="T7673" s="4"/>
      <c r="U7673" s="4"/>
      <c r="V7673" s="4"/>
      <c r="W7673" s="4"/>
      <c r="X7673" s="4"/>
      <c r="Y7673" s="4"/>
      <c r="Z7673" s="4"/>
      <c r="AA7673" s="4"/>
      <c r="AB7673" s="8">
        <v>10</v>
      </c>
      <c r="AC7673" s="8"/>
      <c r="AD7673" s="8"/>
      <c r="AE7673" s="8"/>
      <c r="AF7673" s="8"/>
      <c r="AG7673" s="8">
        <v>1</v>
      </c>
      <c r="AH7673" s="8">
        <v>1</v>
      </c>
      <c r="AI7673" s="8"/>
      <c r="AJ7673" s="8"/>
      <c r="AK7673" s="8"/>
      <c r="AL7673" s="8"/>
      <c r="AM7673" s="8"/>
      <c r="AN7673" s="8"/>
      <c r="AO7673" s="8"/>
      <c r="AP7673" s="15"/>
      <c r="AQ7673" s="15"/>
      <c r="AR7673" s="15"/>
      <c r="AS7673" s="15"/>
      <c r="AT7673" s="15"/>
      <c r="AU7673" s="15"/>
      <c r="AV7673" s="15"/>
      <c r="AW7673" s="15"/>
      <c r="AX7673" s="15"/>
      <c r="AY7673" s="15"/>
      <c r="AZ7673" s="10"/>
      <c r="BA7673" s="10"/>
    </row>
    <row r="7674" spans="1:53" ht="15" customHeight="1" x14ac:dyDescent="0.2">
      <c r="A7674" s="1"/>
      <c r="B7674" s="30">
        <v>8</v>
      </c>
      <c r="C7674" s="293" t="s">
        <v>63</v>
      </c>
      <c r="D7674" s="18"/>
      <c r="E7674" s="14"/>
      <c r="F7674" s="14"/>
      <c r="G7674" s="14"/>
      <c r="H7674" s="14"/>
      <c r="I7674" s="14"/>
      <c r="J7674" s="14"/>
      <c r="K7674" s="14"/>
      <c r="L7674" s="14"/>
      <c r="M7674" s="14"/>
      <c r="N7674" s="14"/>
      <c r="O7674" s="14"/>
      <c r="P7674" s="14"/>
      <c r="Q7674" s="14"/>
      <c r="R7674" s="4"/>
      <c r="S7674" s="4"/>
      <c r="T7674" s="4"/>
      <c r="U7674" s="4"/>
      <c r="V7674" s="4"/>
      <c r="W7674" s="4"/>
      <c r="X7674" s="4"/>
      <c r="Y7674" s="4"/>
      <c r="Z7674" s="4"/>
      <c r="AA7674" s="4"/>
      <c r="AB7674" s="8">
        <v>8</v>
      </c>
      <c r="AC7674" s="8"/>
      <c r="AD7674" s="8"/>
      <c r="AE7674" s="8"/>
      <c r="AF7674" s="8"/>
      <c r="AG7674" s="8"/>
      <c r="AH7674" s="8"/>
      <c r="AI7674" s="8"/>
      <c r="AJ7674" s="8"/>
      <c r="AK7674" s="8"/>
      <c r="AL7674" s="8"/>
      <c r="AM7674" s="8"/>
      <c r="AN7674" s="8"/>
      <c r="AO7674" s="8"/>
      <c r="AP7674" s="15"/>
      <c r="AQ7674" s="15"/>
      <c r="AR7674" s="15"/>
      <c r="AS7674" s="15"/>
      <c r="AT7674" s="15"/>
      <c r="AU7674" s="15"/>
      <c r="AV7674" s="15"/>
      <c r="AW7674" s="15"/>
      <c r="AX7674" s="15"/>
      <c r="AY7674" s="15"/>
      <c r="AZ7674" s="10"/>
      <c r="BA7674" s="10"/>
    </row>
    <row r="7675" spans="1:53" ht="15" customHeight="1" x14ac:dyDescent="0.2">
      <c r="A7675" s="1"/>
      <c r="B7675" s="383">
        <v>9</v>
      </c>
      <c r="C7675" s="293" t="s">
        <v>64</v>
      </c>
      <c r="D7675" s="18"/>
      <c r="E7675" s="14"/>
      <c r="F7675" s="14"/>
      <c r="G7675" s="14"/>
      <c r="H7675" s="14">
        <v>2</v>
      </c>
      <c r="I7675" s="14"/>
      <c r="J7675" s="14"/>
      <c r="K7675" s="14"/>
      <c r="L7675" s="14"/>
      <c r="M7675" s="14"/>
      <c r="N7675" s="14"/>
      <c r="O7675" s="14"/>
      <c r="P7675" s="14"/>
      <c r="Q7675" s="14"/>
      <c r="R7675" s="4"/>
      <c r="S7675" s="4"/>
      <c r="T7675" s="4"/>
      <c r="U7675" s="4"/>
      <c r="V7675" s="4"/>
      <c r="W7675" s="4"/>
      <c r="X7675" s="4"/>
      <c r="Y7675" s="4"/>
      <c r="Z7675" s="4"/>
      <c r="AA7675" s="4"/>
      <c r="AB7675" s="8">
        <v>4</v>
      </c>
      <c r="AC7675" s="8"/>
      <c r="AD7675" s="8"/>
      <c r="AE7675" s="8"/>
      <c r="AF7675" s="8"/>
      <c r="AG7675" s="8"/>
      <c r="AH7675" s="8"/>
      <c r="AI7675" s="8"/>
      <c r="AJ7675" s="8"/>
      <c r="AK7675" s="8"/>
      <c r="AL7675" s="8"/>
      <c r="AM7675" s="8"/>
      <c r="AN7675" s="8"/>
      <c r="AO7675" s="8"/>
      <c r="AP7675" s="15"/>
      <c r="AQ7675" s="15"/>
      <c r="AR7675" s="15"/>
      <c r="AS7675" s="15"/>
      <c r="AT7675" s="9"/>
      <c r="AU7675" s="15"/>
      <c r="AV7675" s="15"/>
      <c r="AW7675" s="15"/>
      <c r="AX7675" s="15"/>
      <c r="AY7675" s="15"/>
      <c r="AZ7675" s="10"/>
      <c r="BA7675" s="10"/>
    </row>
    <row r="7676" spans="1:53" ht="15" customHeight="1" x14ac:dyDescent="0.2">
      <c r="A7676" s="1"/>
      <c r="B7676" s="383">
        <v>10</v>
      </c>
      <c r="C7676" s="303" t="s">
        <v>65</v>
      </c>
      <c r="D7676" s="18"/>
      <c r="E7676" s="14"/>
      <c r="F7676" s="14"/>
      <c r="G7676" s="14"/>
      <c r="H7676" s="14"/>
      <c r="I7676" s="14"/>
      <c r="J7676" s="14"/>
      <c r="K7676" s="14"/>
      <c r="L7676" s="14"/>
      <c r="M7676" s="14"/>
      <c r="N7676" s="14"/>
      <c r="O7676" s="14"/>
      <c r="P7676" s="14"/>
      <c r="Q7676" s="14"/>
      <c r="R7676" s="4"/>
      <c r="S7676" s="4"/>
      <c r="T7676" s="4"/>
      <c r="U7676" s="4"/>
      <c r="V7676" s="4"/>
      <c r="W7676" s="4"/>
      <c r="X7676" s="4"/>
      <c r="Y7676" s="4"/>
      <c r="Z7676" s="4"/>
      <c r="AA7676" s="4"/>
      <c r="AB7676" s="8"/>
      <c r="AC7676" s="8"/>
      <c r="AD7676" s="8"/>
      <c r="AE7676" s="8"/>
      <c r="AF7676" s="8"/>
      <c r="AG7676" s="8"/>
      <c r="AH7676" s="8"/>
      <c r="AI7676" s="8"/>
      <c r="AJ7676" s="8"/>
      <c r="AK7676" s="8"/>
      <c r="AL7676" s="8"/>
      <c r="AM7676" s="8"/>
      <c r="AN7676" s="8"/>
      <c r="AO7676" s="8"/>
      <c r="AP7676" s="15"/>
      <c r="AQ7676" s="15"/>
      <c r="AR7676" s="15"/>
      <c r="AS7676" s="15"/>
      <c r="AT7676" s="15"/>
      <c r="AU7676" s="15"/>
      <c r="AV7676" s="15"/>
      <c r="AW7676" s="15"/>
      <c r="AX7676" s="15"/>
      <c r="AY7676" s="15"/>
      <c r="AZ7676" s="10"/>
      <c r="BA7676" s="10"/>
    </row>
    <row r="7677" spans="1:53" ht="15" customHeight="1" x14ac:dyDescent="0.2">
      <c r="A7677" s="1"/>
      <c r="B7677" s="383">
        <v>11</v>
      </c>
      <c r="C7677" s="293" t="s">
        <v>573</v>
      </c>
      <c r="D7677" s="18">
        <v>10</v>
      </c>
      <c r="E7677" s="14">
        <v>10</v>
      </c>
      <c r="F7677" s="14"/>
      <c r="G7677" s="14"/>
      <c r="H7677" s="14"/>
      <c r="I7677" s="14"/>
      <c r="J7677" s="14"/>
      <c r="K7677" s="14"/>
      <c r="L7677" s="14"/>
      <c r="M7677" s="14"/>
      <c r="N7677" s="14"/>
      <c r="O7677" s="14"/>
      <c r="P7677" s="14"/>
      <c r="Q7677" s="14"/>
      <c r="R7677" s="4"/>
      <c r="S7677" s="4"/>
      <c r="T7677" s="4"/>
      <c r="U7677" s="4"/>
      <c r="V7677" s="4"/>
      <c r="W7677" s="4"/>
      <c r="X7677" s="4"/>
      <c r="Y7677" s="4"/>
      <c r="Z7677" s="4"/>
      <c r="AA7677" s="4"/>
      <c r="AB7677" s="8"/>
      <c r="AC7677" s="8"/>
      <c r="AD7677" s="8"/>
      <c r="AE7677" s="8"/>
      <c r="AF7677" s="8"/>
      <c r="AG7677" s="8"/>
      <c r="AH7677" s="8"/>
      <c r="AI7677" s="8"/>
      <c r="AJ7677" s="8"/>
      <c r="AK7677" s="8"/>
      <c r="AL7677" s="8"/>
      <c r="AM7677" s="8"/>
      <c r="AN7677" s="8"/>
      <c r="AO7677" s="8"/>
      <c r="AP7677" s="15"/>
      <c r="AQ7677" s="15"/>
      <c r="AR7677" s="15"/>
      <c r="AS7677" s="15"/>
      <c r="AT7677" s="15"/>
      <c r="AU7677" s="15"/>
      <c r="AV7677" s="15"/>
      <c r="AW7677" s="15"/>
      <c r="AX7677" s="15"/>
      <c r="AY7677" s="15"/>
      <c r="AZ7677" s="10"/>
      <c r="BA7677" s="10"/>
    </row>
    <row r="7678" spans="1:53" ht="15" customHeight="1" x14ac:dyDescent="0.2">
      <c r="A7678" s="1"/>
      <c r="B7678" s="383">
        <v>12</v>
      </c>
      <c r="C7678" s="293" t="s">
        <v>68</v>
      </c>
      <c r="D7678" s="18"/>
      <c r="E7678" s="14"/>
      <c r="F7678" s="14"/>
      <c r="G7678" s="14"/>
      <c r="H7678" s="14"/>
      <c r="I7678" s="14"/>
      <c r="J7678" s="14"/>
      <c r="K7678" s="14"/>
      <c r="L7678" s="14"/>
      <c r="M7678" s="14"/>
      <c r="N7678" s="14"/>
      <c r="O7678" s="14"/>
      <c r="P7678" s="14"/>
      <c r="Q7678" s="14"/>
      <c r="R7678" s="4"/>
      <c r="S7678" s="4"/>
      <c r="T7678" s="4"/>
      <c r="U7678" s="4"/>
      <c r="V7678" s="4"/>
      <c r="W7678" s="4"/>
      <c r="X7678" s="4"/>
      <c r="Y7678" s="4"/>
      <c r="Z7678" s="4"/>
      <c r="AA7678" s="4"/>
      <c r="AB7678" s="8"/>
      <c r="AC7678" s="8"/>
      <c r="AD7678" s="8"/>
      <c r="AE7678" s="8"/>
      <c r="AF7678" s="8"/>
      <c r="AG7678" s="8"/>
      <c r="AH7678" s="8"/>
      <c r="AI7678" s="8"/>
      <c r="AJ7678" s="8">
        <v>1</v>
      </c>
      <c r="AK7678" s="8"/>
      <c r="AL7678" s="8"/>
      <c r="AM7678" s="8"/>
      <c r="AN7678" s="8"/>
      <c r="AO7678" s="8"/>
      <c r="AP7678" s="15"/>
      <c r="AQ7678" s="15"/>
      <c r="AR7678" s="15"/>
      <c r="AS7678" s="15"/>
      <c r="AT7678" s="15"/>
      <c r="AU7678" s="9"/>
      <c r="AV7678" s="15"/>
      <c r="AW7678" s="15"/>
      <c r="AX7678" s="15"/>
      <c r="AY7678" s="15"/>
      <c r="AZ7678" s="10"/>
      <c r="BA7678" s="10"/>
    </row>
    <row r="7679" spans="1:53" ht="15" customHeight="1" x14ac:dyDescent="0.2">
      <c r="A7679" s="1"/>
      <c r="B7679" s="383">
        <v>13</v>
      </c>
      <c r="C7679" s="293" t="s">
        <v>69</v>
      </c>
      <c r="D7679" s="18"/>
      <c r="E7679" s="14"/>
      <c r="F7679" s="14"/>
      <c r="G7679" s="14"/>
      <c r="H7679" s="14"/>
      <c r="I7679" s="14"/>
      <c r="J7679" s="14"/>
      <c r="K7679" s="14">
        <v>1</v>
      </c>
      <c r="L7679" s="14"/>
      <c r="M7679" s="14"/>
      <c r="N7679" s="14"/>
      <c r="O7679" s="14"/>
      <c r="P7679" s="14"/>
      <c r="Q7679" s="14"/>
      <c r="R7679" s="4"/>
      <c r="S7679" s="4"/>
      <c r="T7679" s="4"/>
      <c r="U7679" s="4"/>
      <c r="V7679" s="4"/>
      <c r="W7679" s="4"/>
      <c r="X7679" s="4"/>
      <c r="Y7679" s="4"/>
      <c r="Z7679" s="4"/>
      <c r="AA7679" s="4"/>
      <c r="AB7679" s="8"/>
      <c r="AC7679" s="8"/>
      <c r="AD7679" s="8"/>
      <c r="AE7679" s="8"/>
      <c r="AF7679" s="8"/>
      <c r="AG7679" s="8"/>
      <c r="AH7679" s="8"/>
      <c r="AI7679" s="8"/>
      <c r="AJ7679" s="8"/>
      <c r="AK7679" s="8"/>
      <c r="AL7679" s="8"/>
      <c r="AM7679" s="8"/>
      <c r="AN7679" s="8"/>
      <c r="AO7679" s="8"/>
      <c r="AP7679" s="15"/>
      <c r="AQ7679" s="15"/>
      <c r="AR7679" s="15"/>
      <c r="AS7679" s="15"/>
      <c r="AT7679" s="15"/>
      <c r="AU7679" s="15"/>
      <c r="AV7679" s="15"/>
      <c r="AW7679" s="15"/>
      <c r="AX7679" s="15"/>
      <c r="AY7679" s="15"/>
      <c r="AZ7679" s="10"/>
      <c r="BA7679" s="10"/>
    </row>
    <row r="7680" spans="1:53" ht="15" customHeight="1" x14ac:dyDescent="0.2">
      <c r="A7680" s="1"/>
      <c r="B7680" s="383">
        <v>14</v>
      </c>
      <c r="C7680" s="293" t="s">
        <v>70</v>
      </c>
      <c r="D7680" s="18">
        <v>6</v>
      </c>
      <c r="E7680" s="14">
        <v>2</v>
      </c>
      <c r="F7680" s="14"/>
      <c r="G7680" s="14"/>
      <c r="H7680" s="14"/>
      <c r="I7680" s="14"/>
      <c r="J7680" s="14"/>
      <c r="K7680" s="14"/>
      <c r="L7680" s="14"/>
      <c r="M7680" s="14"/>
      <c r="N7680" s="14"/>
      <c r="O7680" s="14"/>
      <c r="P7680" s="14"/>
      <c r="Q7680" s="14"/>
      <c r="R7680" s="4"/>
      <c r="S7680" s="4"/>
      <c r="T7680" s="4"/>
      <c r="U7680" s="4"/>
      <c r="V7680" s="4"/>
      <c r="W7680" s="4"/>
      <c r="X7680" s="4"/>
      <c r="Y7680" s="4"/>
      <c r="Z7680" s="4"/>
      <c r="AA7680" s="4"/>
      <c r="AB7680" s="8"/>
      <c r="AC7680" s="8"/>
      <c r="AD7680" s="8"/>
      <c r="AE7680" s="8"/>
      <c r="AF7680" s="8">
        <v>1</v>
      </c>
      <c r="AG7680" s="8"/>
      <c r="AH7680" s="8"/>
      <c r="AI7680" s="8"/>
      <c r="AJ7680" s="8"/>
      <c r="AK7680" s="8"/>
      <c r="AL7680" s="8"/>
      <c r="AM7680" s="8"/>
      <c r="AN7680" s="8"/>
      <c r="AO7680" s="8"/>
      <c r="AP7680" s="15"/>
      <c r="AQ7680" s="15"/>
      <c r="AR7680" s="15"/>
      <c r="AS7680" s="15"/>
      <c r="AT7680" s="15"/>
      <c r="AU7680" s="15"/>
      <c r="AV7680" s="15"/>
      <c r="AW7680" s="15"/>
      <c r="AX7680" s="15"/>
      <c r="AY7680" s="15"/>
      <c r="AZ7680" s="10"/>
      <c r="BA7680" s="10"/>
    </row>
    <row r="7681" spans="1:53" ht="15" customHeight="1" x14ac:dyDescent="0.2">
      <c r="A7681" s="354"/>
      <c r="B7681" s="357">
        <v>18</v>
      </c>
      <c r="C7681" s="359"/>
      <c r="D7681" s="355"/>
      <c r="E7681" s="352"/>
      <c r="F7681" s="352"/>
      <c r="G7681" s="352"/>
      <c r="H7681" s="352"/>
      <c r="I7681" s="352"/>
      <c r="J7681" s="352"/>
      <c r="K7681" s="361"/>
      <c r="L7681" s="352"/>
      <c r="M7681" s="352"/>
      <c r="N7681" s="352"/>
      <c r="O7681" s="352"/>
      <c r="P7681" s="352"/>
      <c r="Q7681" s="352"/>
      <c r="R7681" s="352"/>
      <c r="S7681" s="352"/>
      <c r="T7681" s="352"/>
      <c r="U7681" s="352"/>
      <c r="V7681" s="352"/>
      <c r="W7681" s="352"/>
      <c r="X7681" s="352"/>
      <c r="Y7681" s="352"/>
      <c r="Z7681" s="352"/>
      <c r="AA7681" s="352"/>
      <c r="AB7681" s="352"/>
      <c r="AC7681" s="352"/>
      <c r="AD7681" s="352"/>
      <c r="AE7681" s="352"/>
      <c r="AF7681" s="352"/>
      <c r="AG7681" s="352"/>
      <c r="AH7681" s="352"/>
      <c r="AI7681" s="352"/>
      <c r="AJ7681" s="352"/>
      <c r="AK7681" s="352"/>
      <c r="AL7681" s="352"/>
      <c r="AM7681" s="352"/>
      <c r="AN7681" s="352"/>
      <c r="AO7681" s="352"/>
      <c r="AP7681" s="352"/>
      <c r="AQ7681" s="352"/>
      <c r="AR7681" s="352"/>
      <c r="AS7681" s="352"/>
      <c r="AT7681" s="352"/>
      <c r="AU7681" s="352"/>
      <c r="AV7681" s="352"/>
      <c r="AW7681" s="352"/>
      <c r="AX7681" s="352"/>
      <c r="AY7681" s="352"/>
      <c r="AZ7681" s="356"/>
      <c r="BA7681" s="356"/>
    </row>
    <row r="7682" spans="1:53" ht="15" customHeight="1" x14ac:dyDescent="0.2">
      <c r="A7682" s="329"/>
      <c r="B7682" s="384">
        <v>15</v>
      </c>
      <c r="C7682" s="293" t="s">
        <v>72</v>
      </c>
      <c r="D7682" s="18">
        <v>4</v>
      </c>
      <c r="E7682" s="14"/>
      <c r="F7682" s="14"/>
      <c r="G7682" s="14"/>
      <c r="H7682" s="14"/>
      <c r="I7682" s="14"/>
      <c r="J7682" s="14"/>
      <c r="K7682" s="14"/>
      <c r="L7682" s="14">
        <v>3</v>
      </c>
      <c r="M7682" s="14"/>
      <c r="N7682" s="14"/>
      <c r="O7682" s="14"/>
      <c r="P7682" s="14"/>
      <c r="Q7682" s="14"/>
      <c r="R7682" s="4"/>
      <c r="S7682" s="4"/>
      <c r="T7682" s="4"/>
      <c r="U7682" s="4"/>
      <c r="V7682" s="4"/>
      <c r="W7682" s="4"/>
      <c r="X7682" s="4"/>
      <c r="Y7682" s="4"/>
      <c r="Z7682" s="4"/>
      <c r="AA7682" s="4"/>
      <c r="AB7682" s="8"/>
      <c r="AC7682" s="8"/>
      <c r="AD7682" s="8"/>
      <c r="AE7682" s="8"/>
      <c r="AF7682" s="8"/>
      <c r="AG7682" s="8"/>
      <c r="AH7682" s="8"/>
      <c r="AI7682" s="34"/>
      <c r="AJ7682" s="8"/>
      <c r="AK7682" s="8"/>
      <c r="AL7682" s="8"/>
      <c r="AM7682" s="8"/>
      <c r="AN7682" s="8"/>
      <c r="AO7682" s="8"/>
      <c r="AP7682" s="15"/>
      <c r="AQ7682" s="15"/>
      <c r="AR7682" s="15"/>
      <c r="AS7682" s="15"/>
      <c r="AT7682" s="15"/>
      <c r="AU7682" s="15"/>
      <c r="AV7682" s="15"/>
      <c r="AW7682" s="15"/>
      <c r="AX7682" s="15"/>
      <c r="AY7682" s="15"/>
      <c r="AZ7682" s="10"/>
      <c r="BA7682" s="10"/>
    </row>
    <row r="7683" spans="1:53" ht="15" customHeight="1" x14ac:dyDescent="0.2">
      <c r="A7683" s="1"/>
      <c r="B7683" s="384">
        <v>16</v>
      </c>
      <c r="C7683" s="293" t="s">
        <v>73</v>
      </c>
      <c r="D7683" s="35">
        <v>3</v>
      </c>
      <c r="E7683" s="14">
        <v>3</v>
      </c>
      <c r="F7683" s="14"/>
      <c r="G7683" s="14"/>
      <c r="H7683" s="14"/>
      <c r="I7683" s="14"/>
      <c r="J7683" s="14"/>
      <c r="K7683" s="14">
        <v>1</v>
      </c>
      <c r="L7683" s="14"/>
      <c r="M7683" s="14"/>
      <c r="N7683" s="14"/>
      <c r="O7683" s="14"/>
      <c r="P7683" s="14"/>
      <c r="Q7683" s="14"/>
      <c r="R7683" s="4"/>
      <c r="S7683" s="4"/>
      <c r="T7683" s="4"/>
      <c r="U7683" s="4"/>
      <c r="V7683" s="4"/>
      <c r="W7683" s="4"/>
      <c r="X7683" s="4"/>
      <c r="Y7683" s="4"/>
      <c r="Z7683" s="4"/>
      <c r="AA7683" s="4"/>
      <c r="AB7683" s="8">
        <v>5</v>
      </c>
      <c r="AC7683" s="8"/>
      <c r="AD7683" s="8"/>
      <c r="AE7683" s="8"/>
      <c r="AF7683" s="8"/>
      <c r="AG7683" s="8">
        <v>1</v>
      </c>
      <c r="AH7683" s="8"/>
      <c r="AI7683" s="8"/>
      <c r="AJ7683" s="8"/>
      <c r="AK7683" s="8"/>
      <c r="AL7683" s="8"/>
      <c r="AM7683" s="8"/>
      <c r="AN7683" s="8"/>
      <c r="AO7683" s="8"/>
      <c r="AP7683" s="15"/>
      <c r="AQ7683" s="15"/>
      <c r="AR7683" s="15"/>
      <c r="AS7683" s="15"/>
      <c r="AT7683" s="15"/>
      <c r="AU7683" s="15"/>
      <c r="AV7683" s="15"/>
      <c r="AW7683" s="15"/>
      <c r="AX7683" s="15"/>
      <c r="AY7683" s="15"/>
      <c r="AZ7683" s="10"/>
      <c r="BA7683" s="10"/>
    </row>
    <row r="7684" spans="1:53" ht="15" customHeight="1" x14ac:dyDescent="0.2">
      <c r="A7684" s="1"/>
      <c r="B7684" s="384">
        <v>17</v>
      </c>
      <c r="C7684" s="303" t="s">
        <v>75</v>
      </c>
      <c r="D7684" s="18"/>
      <c r="E7684" s="14"/>
      <c r="F7684" s="14"/>
      <c r="G7684" s="14"/>
      <c r="H7684" s="14"/>
      <c r="I7684" s="14"/>
      <c r="J7684" s="14"/>
      <c r="K7684" s="14"/>
      <c r="L7684" s="14"/>
      <c r="M7684" s="14"/>
      <c r="N7684" s="14"/>
      <c r="O7684" s="14"/>
      <c r="P7684" s="14"/>
      <c r="Q7684" s="14"/>
      <c r="R7684" s="4"/>
      <c r="S7684" s="4"/>
      <c r="T7684" s="4"/>
      <c r="U7684" s="4"/>
      <c r="V7684" s="4"/>
      <c r="W7684" s="4"/>
      <c r="X7684" s="4"/>
      <c r="Y7684" s="4"/>
      <c r="Z7684" s="4"/>
      <c r="AA7684" s="4"/>
      <c r="AB7684" s="8"/>
      <c r="AC7684" s="8"/>
      <c r="AD7684" s="8"/>
      <c r="AE7684" s="8"/>
      <c r="AF7684" s="8"/>
      <c r="AG7684" s="8"/>
      <c r="AH7684" s="8"/>
      <c r="AI7684" s="8"/>
      <c r="AJ7684" s="8"/>
      <c r="AK7684" s="8"/>
      <c r="AL7684" s="8"/>
      <c r="AM7684" s="8"/>
      <c r="AN7684" s="8"/>
      <c r="AO7684" s="8"/>
      <c r="AP7684" s="15"/>
      <c r="AQ7684" s="15"/>
      <c r="AR7684" s="15"/>
      <c r="AS7684" s="15"/>
      <c r="AT7684" s="15"/>
      <c r="AU7684" s="15"/>
      <c r="AV7684" s="15"/>
      <c r="AW7684" s="15"/>
      <c r="AX7684" s="15"/>
      <c r="AY7684" s="15"/>
      <c r="AZ7684" s="10"/>
      <c r="BA7684" s="10"/>
    </row>
    <row r="7685" spans="1:53" ht="15" customHeight="1" x14ac:dyDescent="0.2">
      <c r="A7685" s="352"/>
      <c r="B7685" s="357">
        <v>22</v>
      </c>
      <c r="C7685" s="375"/>
      <c r="D7685" s="355"/>
      <c r="E7685" s="352"/>
      <c r="F7685" s="352"/>
      <c r="G7685" s="352"/>
      <c r="H7685" s="352"/>
      <c r="I7685" s="352"/>
      <c r="J7685" s="352"/>
      <c r="K7685" s="352"/>
      <c r="L7685" s="352"/>
      <c r="M7685" s="352"/>
      <c r="N7685" s="352"/>
      <c r="O7685" s="352"/>
      <c r="P7685" s="352"/>
      <c r="Q7685" s="352"/>
      <c r="R7685" s="352"/>
      <c r="S7685" s="352"/>
      <c r="T7685" s="352"/>
      <c r="U7685" s="352"/>
      <c r="V7685" s="352"/>
      <c r="W7685" s="352"/>
      <c r="X7685" s="352"/>
      <c r="Y7685" s="352"/>
      <c r="Z7685" s="352"/>
      <c r="AA7685" s="352"/>
      <c r="AB7685" s="352"/>
      <c r="AC7685" s="352"/>
      <c r="AD7685" s="352"/>
      <c r="AE7685" s="352"/>
      <c r="AF7685" s="352"/>
      <c r="AG7685" s="352"/>
      <c r="AH7685" s="352"/>
      <c r="AI7685" s="352"/>
      <c r="AJ7685" s="352"/>
      <c r="AK7685" s="352"/>
      <c r="AL7685" s="352"/>
      <c r="AM7685" s="352"/>
      <c r="AN7685" s="352"/>
      <c r="AO7685" s="352"/>
      <c r="AP7685" s="352"/>
      <c r="AQ7685" s="352"/>
      <c r="AR7685" s="352"/>
      <c r="AS7685" s="352"/>
      <c r="AT7685" s="352"/>
      <c r="AU7685" s="352"/>
      <c r="AV7685" s="352"/>
      <c r="AW7685" s="352"/>
      <c r="AX7685" s="352"/>
      <c r="AY7685" s="352"/>
      <c r="AZ7685" s="356"/>
      <c r="BA7685" s="356"/>
    </row>
    <row r="7686" spans="1:53" ht="15" customHeight="1" x14ac:dyDescent="0.2">
      <c r="A7686" s="352"/>
      <c r="B7686" s="357">
        <v>23</v>
      </c>
      <c r="C7686" s="359"/>
      <c r="D7686" s="355"/>
      <c r="E7686" s="352"/>
      <c r="F7686" s="352"/>
      <c r="G7686" s="352"/>
      <c r="H7686" s="352"/>
      <c r="I7686" s="352"/>
      <c r="J7686" s="352"/>
      <c r="K7686" s="352"/>
      <c r="L7686" s="352"/>
      <c r="M7686" s="360"/>
      <c r="N7686" s="352"/>
      <c r="O7686" s="352"/>
      <c r="P7686" s="352"/>
      <c r="Q7686" s="352"/>
      <c r="R7686" s="352"/>
      <c r="S7686" s="352"/>
      <c r="T7686" s="352"/>
      <c r="U7686" s="352"/>
      <c r="V7686" s="352"/>
      <c r="W7686" s="352"/>
      <c r="X7686" s="352"/>
      <c r="Y7686" s="352"/>
      <c r="Z7686" s="352"/>
      <c r="AA7686" s="352"/>
      <c r="AB7686" s="352"/>
      <c r="AC7686" s="352"/>
      <c r="AD7686" s="352"/>
      <c r="AE7686" s="352"/>
      <c r="AF7686" s="352"/>
      <c r="AG7686" s="352"/>
      <c r="AH7686" s="352"/>
      <c r="AI7686" s="352"/>
      <c r="AJ7686" s="352"/>
      <c r="AK7686" s="352"/>
      <c r="AL7686" s="352"/>
      <c r="AM7686" s="352"/>
      <c r="AN7686" s="352"/>
      <c r="AO7686" s="352"/>
      <c r="AP7686" s="352"/>
      <c r="AQ7686" s="352"/>
      <c r="AR7686" s="352"/>
      <c r="AS7686" s="352"/>
      <c r="AT7686" s="352"/>
      <c r="AU7686" s="352"/>
      <c r="AV7686" s="352"/>
      <c r="AW7686" s="352"/>
      <c r="AX7686" s="352"/>
      <c r="AY7686" s="352"/>
      <c r="AZ7686" s="356"/>
      <c r="BA7686" s="356"/>
    </row>
    <row r="7687" spans="1:53" ht="15" customHeight="1" x14ac:dyDescent="0.2">
      <c r="A7687" s="1"/>
      <c r="B7687" s="385">
        <v>18</v>
      </c>
      <c r="C7687" s="293" t="s">
        <v>77</v>
      </c>
      <c r="D7687" s="18">
        <v>5</v>
      </c>
      <c r="E7687" s="14">
        <v>5</v>
      </c>
      <c r="F7687" s="14"/>
      <c r="G7687" s="14"/>
      <c r="H7687" s="14"/>
      <c r="I7687" s="14"/>
      <c r="J7687" s="14"/>
      <c r="K7687" s="14"/>
      <c r="L7687" s="14"/>
      <c r="M7687" s="14"/>
      <c r="N7687" s="14"/>
      <c r="O7687" s="14"/>
      <c r="P7687" s="14"/>
      <c r="Q7687" s="14"/>
      <c r="R7687" s="4"/>
      <c r="S7687" s="4"/>
      <c r="T7687" s="4"/>
      <c r="U7687" s="4"/>
      <c r="V7687" s="4"/>
      <c r="W7687" s="4"/>
      <c r="X7687" s="4"/>
      <c r="Y7687" s="4"/>
      <c r="Z7687" s="4"/>
      <c r="AA7687" s="4"/>
      <c r="AB7687" s="8">
        <v>20</v>
      </c>
      <c r="AC7687" s="8"/>
      <c r="AD7687" s="8"/>
      <c r="AE7687" s="8"/>
      <c r="AF7687" s="8"/>
      <c r="AG7687" s="8"/>
      <c r="AH7687" s="8"/>
      <c r="AI7687" s="8"/>
      <c r="AJ7687" s="8"/>
      <c r="AK7687" s="8"/>
      <c r="AL7687" s="8"/>
      <c r="AM7687" s="8"/>
      <c r="AN7687" s="8"/>
      <c r="AO7687" s="8"/>
      <c r="AP7687" s="15"/>
      <c r="AQ7687" s="15"/>
      <c r="AR7687" s="15"/>
      <c r="AS7687" s="15"/>
      <c r="AT7687" s="15"/>
      <c r="AU7687" s="15"/>
      <c r="AV7687" s="15"/>
      <c r="AW7687" s="15"/>
      <c r="AX7687" s="15"/>
      <c r="AY7687" s="15"/>
      <c r="AZ7687" s="10"/>
      <c r="BA7687" s="10"/>
    </row>
    <row r="7688" spans="1:53" ht="15" customHeight="1" x14ac:dyDescent="0.2">
      <c r="A7688" s="1"/>
      <c r="B7688" s="385">
        <v>19</v>
      </c>
      <c r="C7688" s="293" t="s">
        <v>78</v>
      </c>
      <c r="D7688" s="18">
        <v>3</v>
      </c>
      <c r="E7688" s="14">
        <v>3</v>
      </c>
      <c r="F7688" s="14"/>
      <c r="G7688" s="14"/>
      <c r="H7688" s="14"/>
      <c r="I7688" s="14"/>
      <c r="J7688" s="14"/>
      <c r="K7688" s="14">
        <v>2</v>
      </c>
      <c r="L7688" s="14"/>
      <c r="M7688" s="14"/>
      <c r="N7688" s="14"/>
      <c r="O7688" s="14"/>
      <c r="P7688" s="14"/>
      <c r="Q7688" s="14"/>
      <c r="R7688" s="4"/>
      <c r="S7688" s="4"/>
      <c r="T7688" s="4"/>
      <c r="U7688" s="4"/>
      <c r="V7688" s="4"/>
      <c r="W7688" s="4"/>
      <c r="X7688" s="4"/>
      <c r="Y7688" s="4"/>
      <c r="Z7688" s="4"/>
      <c r="AA7688" s="4"/>
      <c r="AB7688" s="8"/>
      <c r="AC7688" s="8"/>
      <c r="AD7688" s="8"/>
      <c r="AE7688" s="8"/>
      <c r="AF7688" s="8"/>
      <c r="AG7688" s="8"/>
      <c r="AH7688" s="8"/>
      <c r="AI7688" s="8"/>
      <c r="AJ7688" s="8"/>
      <c r="AK7688" s="8"/>
      <c r="AL7688" s="8"/>
      <c r="AM7688" s="8"/>
      <c r="AN7688" s="8"/>
      <c r="AO7688" s="8"/>
      <c r="AP7688" s="15"/>
      <c r="AQ7688" s="15"/>
      <c r="AR7688" s="15"/>
      <c r="AS7688" s="15"/>
      <c r="AT7688" s="15"/>
      <c r="AU7688" s="15"/>
      <c r="AV7688" s="15"/>
      <c r="AW7688" s="15"/>
      <c r="AX7688" s="15"/>
      <c r="AY7688" s="15"/>
      <c r="AZ7688" s="10"/>
      <c r="BA7688" s="10"/>
    </row>
    <row r="7689" spans="1:53" ht="15" customHeight="1" x14ac:dyDescent="0.2">
      <c r="A7689" s="352"/>
      <c r="B7689" s="357">
        <v>26</v>
      </c>
      <c r="C7689" s="359"/>
      <c r="D7689" s="355"/>
      <c r="E7689" s="352"/>
      <c r="F7689" s="352"/>
      <c r="G7689" s="352"/>
      <c r="H7689" s="352"/>
      <c r="I7689" s="352"/>
      <c r="J7689" s="352"/>
      <c r="K7689" s="352"/>
      <c r="L7689" s="352"/>
      <c r="M7689" s="352"/>
      <c r="N7689" s="352"/>
      <c r="O7689" s="352"/>
      <c r="P7689" s="352"/>
      <c r="Q7689" s="352"/>
      <c r="R7689" s="352"/>
      <c r="S7689" s="352"/>
      <c r="T7689" s="352"/>
      <c r="U7689" s="352"/>
      <c r="V7689" s="352"/>
      <c r="W7689" s="352"/>
      <c r="X7689" s="352"/>
      <c r="Y7689" s="352"/>
      <c r="Z7689" s="352"/>
      <c r="AA7689" s="352"/>
      <c r="AB7689" s="352"/>
      <c r="AC7689" s="352"/>
      <c r="AD7689" s="352"/>
      <c r="AE7689" s="352"/>
      <c r="AF7689" s="352"/>
      <c r="AG7689" s="352"/>
      <c r="AH7689" s="352"/>
      <c r="AI7689" s="352"/>
      <c r="AJ7689" s="352"/>
      <c r="AK7689" s="352"/>
      <c r="AL7689" s="352"/>
      <c r="AM7689" s="352"/>
      <c r="AN7689" s="352"/>
      <c r="AO7689" s="352"/>
      <c r="AP7689" s="352"/>
      <c r="AQ7689" s="352"/>
      <c r="AR7689" s="352"/>
      <c r="AS7689" s="352"/>
      <c r="AT7689" s="352"/>
      <c r="AU7689" s="352"/>
      <c r="AV7689" s="352"/>
      <c r="AW7689" s="352"/>
      <c r="AX7689" s="352"/>
      <c r="AY7689" s="352"/>
      <c r="AZ7689" s="356"/>
      <c r="BA7689" s="356"/>
    </row>
    <row r="7690" spans="1:53" ht="15" customHeight="1" x14ac:dyDescent="0.2">
      <c r="A7690" s="352"/>
      <c r="B7690" s="357">
        <v>27</v>
      </c>
      <c r="C7690" s="359"/>
      <c r="D7690" s="355"/>
      <c r="E7690" s="352"/>
      <c r="F7690" s="352"/>
      <c r="G7690" s="352"/>
      <c r="H7690" s="352"/>
      <c r="I7690" s="352"/>
      <c r="J7690" s="352"/>
      <c r="K7690" s="352"/>
      <c r="L7690" s="352"/>
      <c r="M7690" s="352"/>
      <c r="N7690" s="352"/>
      <c r="O7690" s="352"/>
      <c r="P7690" s="352"/>
      <c r="Q7690" s="352"/>
      <c r="R7690" s="352"/>
      <c r="S7690" s="352"/>
      <c r="T7690" s="352"/>
      <c r="U7690" s="352"/>
      <c r="V7690" s="352"/>
      <c r="W7690" s="352"/>
      <c r="X7690" s="352"/>
      <c r="Y7690" s="352"/>
      <c r="Z7690" s="352"/>
      <c r="AA7690" s="352"/>
      <c r="AB7690" s="352"/>
      <c r="AC7690" s="352"/>
      <c r="AD7690" s="352"/>
      <c r="AE7690" s="352"/>
      <c r="AF7690" s="352"/>
      <c r="AG7690" s="352"/>
      <c r="AH7690" s="352"/>
      <c r="AI7690" s="352"/>
      <c r="AJ7690" s="352"/>
      <c r="AK7690" s="352"/>
      <c r="AL7690" s="352"/>
      <c r="AM7690" s="352"/>
      <c r="AN7690" s="352"/>
      <c r="AO7690" s="352"/>
      <c r="AP7690" s="352"/>
      <c r="AQ7690" s="352"/>
      <c r="AR7690" s="352"/>
      <c r="AS7690" s="352"/>
      <c r="AT7690" s="352"/>
      <c r="AU7690" s="352"/>
      <c r="AV7690" s="352"/>
      <c r="AW7690" s="352"/>
      <c r="AX7690" s="352"/>
      <c r="AY7690" s="352"/>
      <c r="AZ7690" s="356"/>
      <c r="BA7690" s="356"/>
    </row>
    <row r="7691" spans="1:53" ht="15" customHeight="1" x14ac:dyDescent="0.2">
      <c r="A7691" s="1"/>
      <c r="B7691" s="386">
        <v>20</v>
      </c>
      <c r="C7691" s="303" t="s">
        <v>80</v>
      </c>
      <c r="D7691" s="18"/>
      <c r="E7691" s="14"/>
      <c r="F7691" s="14"/>
      <c r="G7691" s="14"/>
      <c r="H7691" s="14"/>
      <c r="I7691" s="14"/>
      <c r="J7691" s="14"/>
      <c r="K7691" s="14"/>
      <c r="L7691" s="14"/>
      <c r="M7691" s="14"/>
      <c r="N7691" s="14"/>
      <c r="O7691" s="14"/>
      <c r="P7691" s="14"/>
      <c r="Q7691" s="14"/>
      <c r="R7691" s="4"/>
      <c r="S7691" s="4"/>
      <c r="T7691" s="4"/>
      <c r="U7691" s="4"/>
      <c r="V7691" s="4"/>
      <c r="W7691" s="4"/>
      <c r="X7691" s="4"/>
      <c r="Y7691" s="4"/>
      <c r="Z7691" s="4"/>
      <c r="AA7691" s="4"/>
      <c r="AB7691" s="8"/>
      <c r="AC7691" s="8"/>
      <c r="AD7691" s="8"/>
      <c r="AE7691" s="8"/>
      <c r="AF7691" s="8"/>
      <c r="AG7691" s="8"/>
      <c r="AH7691" s="8"/>
      <c r="AI7691" s="8"/>
      <c r="AJ7691" s="8"/>
      <c r="AK7691" s="8"/>
      <c r="AL7691" s="8"/>
      <c r="AM7691" s="8"/>
      <c r="AN7691" s="8"/>
      <c r="AO7691" s="8"/>
      <c r="AP7691" s="15"/>
      <c r="AQ7691" s="15"/>
      <c r="AR7691" s="15"/>
      <c r="AS7691" s="15"/>
      <c r="AT7691" s="15"/>
      <c r="AU7691" s="15"/>
      <c r="AV7691" s="15"/>
      <c r="AW7691" s="15"/>
      <c r="AX7691" s="15"/>
      <c r="AY7691" s="15"/>
      <c r="AZ7691" s="10"/>
      <c r="BA7691" s="10"/>
    </row>
    <row r="7692" spans="1:53" ht="15" customHeight="1" x14ac:dyDescent="0.2">
      <c r="A7692" s="368"/>
      <c r="B7692" s="373">
        <v>29</v>
      </c>
      <c r="C7692" s="369"/>
      <c r="D7692" s="370"/>
      <c r="E7692" s="368"/>
      <c r="F7692" s="368"/>
      <c r="G7692" s="368"/>
      <c r="H7692" s="368"/>
      <c r="I7692" s="368"/>
      <c r="J7692" s="368"/>
      <c r="K7692" s="368"/>
      <c r="L7692" s="368"/>
      <c r="M7692" s="368"/>
      <c r="N7692" s="368"/>
      <c r="O7692" s="368"/>
      <c r="P7692" s="368"/>
      <c r="Q7692" s="368"/>
      <c r="R7692" s="368"/>
      <c r="S7692" s="368"/>
      <c r="T7692" s="368"/>
      <c r="U7692" s="368"/>
      <c r="V7692" s="368"/>
      <c r="W7692" s="368"/>
      <c r="X7692" s="368"/>
      <c r="Y7692" s="368"/>
      <c r="Z7692" s="368"/>
      <c r="AA7692" s="368"/>
      <c r="AB7692" s="368"/>
      <c r="AC7692" s="368"/>
      <c r="AD7692" s="368"/>
      <c r="AE7692" s="368"/>
      <c r="AF7692" s="368"/>
      <c r="AG7692" s="368"/>
      <c r="AH7692" s="368"/>
      <c r="AI7692" s="368"/>
      <c r="AJ7692" s="368"/>
      <c r="AK7692" s="368"/>
      <c r="AL7692" s="368"/>
      <c r="AM7692" s="368"/>
      <c r="AN7692" s="368"/>
      <c r="AO7692" s="368"/>
      <c r="AP7692" s="368"/>
      <c r="AQ7692" s="368"/>
      <c r="AR7692" s="368"/>
      <c r="AS7692" s="368"/>
      <c r="AT7692" s="368"/>
      <c r="AU7692" s="368"/>
      <c r="AV7692" s="368"/>
      <c r="AW7692" s="368"/>
      <c r="AX7692" s="368"/>
      <c r="AY7692" s="368"/>
      <c r="AZ7692" s="371"/>
      <c r="BA7692" s="371"/>
    </row>
    <row r="7693" spans="1:53" ht="15" customHeight="1" x14ac:dyDescent="0.2">
      <c r="A7693" s="1"/>
      <c r="B7693" s="387">
        <v>21</v>
      </c>
      <c r="C7693" s="303" t="s">
        <v>85</v>
      </c>
      <c r="D7693" s="18"/>
      <c r="E7693" s="14"/>
      <c r="F7693" s="14"/>
      <c r="G7693" s="14"/>
      <c r="H7693" s="14"/>
      <c r="I7693" s="14"/>
      <c r="J7693" s="14"/>
      <c r="K7693" s="14"/>
      <c r="L7693" s="14"/>
      <c r="M7693" s="14"/>
      <c r="N7693" s="14"/>
      <c r="O7693" s="14"/>
      <c r="P7693" s="14"/>
      <c r="Q7693" s="14"/>
      <c r="R7693" s="4"/>
      <c r="S7693" s="4"/>
      <c r="T7693" s="4"/>
      <c r="U7693" s="4"/>
      <c r="V7693" s="4"/>
      <c r="W7693" s="4"/>
      <c r="X7693" s="4"/>
      <c r="Y7693" s="4"/>
      <c r="Z7693" s="4"/>
      <c r="AA7693" s="4"/>
      <c r="AB7693" s="8"/>
      <c r="AC7693" s="8"/>
      <c r="AD7693" s="8"/>
      <c r="AE7693" s="8"/>
      <c r="AF7693" s="8"/>
      <c r="AG7693" s="8"/>
      <c r="AH7693" s="8"/>
      <c r="AI7693" s="8"/>
      <c r="AJ7693" s="8"/>
      <c r="AK7693" s="8"/>
      <c r="AL7693" s="8"/>
      <c r="AM7693" s="8"/>
      <c r="AN7693" s="8"/>
      <c r="AO7693" s="8"/>
      <c r="AP7693" s="15"/>
      <c r="AQ7693" s="15"/>
      <c r="AR7693" s="15"/>
      <c r="AS7693" s="15"/>
      <c r="AT7693" s="15"/>
      <c r="AU7693" s="15"/>
      <c r="AV7693" s="15"/>
      <c r="AW7693" s="15"/>
      <c r="AX7693" s="15"/>
      <c r="AY7693" s="15"/>
      <c r="AZ7693" s="10"/>
      <c r="BA7693" s="10"/>
    </row>
    <row r="7694" spans="1:53" ht="15" customHeight="1" x14ac:dyDescent="0.2">
      <c r="A7694" s="1"/>
      <c r="B7694" s="387">
        <v>22</v>
      </c>
      <c r="C7694" s="303" t="s">
        <v>612</v>
      </c>
      <c r="D7694" s="18"/>
      <c r="E7694" s="14"/>
      <c r="F7694" s="14"/>
      <c r="G7694" s="14"/>
      <c r="H7694" s="14"/>
      <c r="I7694" s="14"/>
      <c r="J7694" s="14"/>
      <c r="K7694" s="14"/>
      <c r="L7694" s="14"/>
      <c r="M7694" s="14"/>
      <c r="N7694" s="14"/>
      <c r="O7694" s="14"/>
      <c r="P7694" s="14"/>
      <c r="Q7694" s="14"/>
      <c r="R7694" s="4"/>
      <c r="S7694" s="4"/>
      <c r="T7694" s="4"/>
      <c r="U7694" s="4"/>
      <c r="V7694" s="4"/>
      <c r="W7694" s="4"/>
      <c r="X7694" s="4"/>
      <c r="Y7694" s="4"/>
      <c r="Z7694" s="4"/>
      <c r="AA7694" s="4"/>
      <c r="AB7694" s="8"/>
      <c r="AC7694" s="8"/>
      <c r="AD7694" s="8"/>
      <c r="AE7694" s="8"/>
      <c r="AF7694" s="8"/>
      <c r="AG7694" s="8"/>
      <c r="AH7694" s="8"/>
      <c r="AI7694" s="8"/>
      <c r="AJ7694" s="8"/>
      <c r="AK7694" s="8"/>
      <c r="AL7694" s="8"/>
      <c r="AM7694" s="8"/>
      <c r="AN7694" s="8"/>
      <c r="AO7694" s="8"/>
      <c r="AP7694" s="15"/>
      <c r="AQ7694" s="15"/>
      <c r="AR7694" s="15"/>
      <c r="AS7694" s="15"/>
      <c r="AT7694" s="15"/>
      <c r="AU7694" s="15"/>
      <c r="AV7694" s="15"/>
      <c r="AW7694" s="15"/>
      <c r="AX7694" s="15"/>
      <c r="AY7694" s="15"/>
      <c r="AZ7694" s="10"/>
      <c r="BA7694" s="10"/>
    </row>
    <row r="7695" spans="1:53" ht="15" customHeight="1" x14ac:dyDescent="0.2">
      <c r="A7695" s="362"/>
      <c r="B7695" s="388">
        <v>30</v>
      </c>
      <c r="C7695" s="363"/>
      <c r="D7695" s="364"/>
      <c r="E7695" s="362"/>
      <c r="F7695" s="362"/>
      <c r="G7695" s="362"/>
      <c r="H7695" s="362"/>
      <c r="I7695" s="362"/>
      <c r="J7695" s="362"/>
      <c r="K7695" s="362"/>
      <c r="L7695" s="362"/>
      <c r="M7695" s="362"/>
      <c r="N7695" s="362"/>
      <c r="O7695" s="362"/>
      <c r="P7695" s="362"/>
      <c r="Q7695" s="362"/>
      <c r="R7695" s="362"/>
      <c r="S7695" s="362"/>
      <c r="T7695" s="362"/>
      <c r="U7695" s="362"/>
      <c r="V7695" s="362"/>
      <c r="W7695" s="362"/>
      <c r="X7695" s="362"/>
      <c r="Y7695" s="365"/>
      <c r="Z7695" s="365"/>
      <c r="AA7695" s="365"/>
      <c r="AB7695" s="362"/>
      <c r="AC7695" s="362"/>
      <c r="AD7695" s="362"/>
      <c r="AE7695" s="362"/>
      <c r="AF7695" s="362"/>
      <c r="AG7695" s="362"/>
      <c r="AH7695" s="362"/>
      <c r="AI7695" s="362"/>
      <c r="AJ7695" s="362"/>
      <c r="AK7695" s="362"/>
      <c r="AL7695" s="362"/>
      <c r="AM7695" s="362"/>
      <c r="AN7695" s="362"/>
      <c r="AO7695" s="362"/>
      <c r="AP7695" s="362"/>
      <c r="AQ7695" s="362"/>
      <c r="AR7695" s="362"/>
      <c r="AS7695" s="362"/>
      <c r="AT7695" s="362"/>
      <c r="AU7695" s="362"/>
      <c r="AV7695" s="362"/>
      <c r="AW7695" s="362"/>
      <c r="AX7695" s="362"/>
      <c r="AY7695" s="362"/>
      <c r="AZ7695" s="366"/>
      <c r="BA7695" s="366"/>
    </row>
    <row r="7696" spans="1:53" ht="15" customHeight="1" x14ac:dyDescent="0.2">
      <c r="A7696" s="1"/>
      <c r="B7696" s="377">
        <v>23</v>
      </c>
      <c r="C7696" s="293" t="s">
        <v>535</v>
      </c>
      <c r="D7696" s="18"/>
      <c r="E7696" s="14"/>
      <c r="F7696" s="14"/>
      <c r="G7696" s="14"/>
      <c r="H7696" s="14"/>
      <c r="I7696" s="14"/>
      <c r="J7696" s="14"/>
      <c r="K7696" s="14"/>
      <c r="L7696" s="14"/>
      <c r="M7696" s="14"/>
      <c r="N7696" s="14"/>
      <c r="O7696" s="14"/>
      <c r="P7696" s="14"/>
      <c r="Q7696" s="14"/>
      <c r="R7696" s="4"/>
      <c r="S7696" s="4"/>
      <c r="T7696" s="4"/>
      <c r="U7696" s="4"/>
      <c r="V7696" s="4"/>
      <c r="W7696" s="4"/>
      <c r="X7696" s="4"/>
      <c r="Y7696" s="4"/>
      <c r="Z7696" s="4"/>
      <c r="AA7696" s="4"/>
      <c r="AB7696" s="8"/>
      <c r="AC7696" s="8"/>
      <c r="AD7696" s="8"/>
      <c r="AE7696" s="8"/>
      <c r="AF7696" s="8"/>
      <c r="AG7696" s="8"/>
      <c r="AH7696" s="8"/>
      <c r="AI7696" s="8"/>
      <c r="AJ7696" s="8"/>
      <c r="AK7696" s="8"/>
      <c r="AL7696" s="8"/>
      <c r="AM7696" s="8"/>
      <c r="AN7696" s="8"/>
      <c r="AO7696" s="8"/>
      <c r="AP7696" s="15"/>
      <c r="AQ7696" s="15"/>
      <c r="AR7696" s="15"/>
      <c r="AS7696" s="15"/>
      <c r="AT7696" s="15"/>
      <c r="AU7696" s="15"/>
      <c r="AV7696" s="15"/>
      <c r="AW7696" s="15"/>
      <c r="AX7696" s="15"/>
      <c r="AY7696" s="15"/>
      <c r="AZ7696" s="10"/>
      <c r="BA7696" s="10"/>
    </row>
    <row r="7697" spans="1:53" ht="15" customHeight="1" x14ac:dyDescent="0.2">
      <c r="A7697" s="1"/>
      <c r="B7697" s="377">
        <v>24</v>
      </c>
      <c r="C7697" s="311" t="s">
        <v>613</v>
      </c>
      <c r="D7697" s="18"/>
      <c r="E7697" s="14"/>
      <c r="F7697" s="14"/>
      <c r="G7697" s="14"/>
      <c r="H7697" s="14"/>
      <c r="I7697" s="14"/>
      <c r="J7697" s="14"/>
      <c r="K7697" s="14"/>
      <c r="L7697" s="14"/>
      <c r="M7697" s="14"/>
      <c r="N7697" s="14"/>
      <c r="O7697" s="14"/>
      <c r="P7697" s="14"/>
      <c r="Q7697" s="14"/>
      <c r="R7697" s="4"/>
      <c r="S7697" s="4"/>
      <c r="T7697" s="4"/>
      <c r="U7697" s="4"/>
      <c r="V7697" s="4"/>
      <c r="W7697" s="4"/>
      <c r="X7697" s="4"/>
      <c r="Y7697" s="4"/>
      <c r="Z7697" s="4"/>
      <c r="AA7697" s="4"/>
      <c r="AB7697" s="8"/>
      <c r="AC7697" s="8"/>
      <c r="AD7697" s="8"/>
      <c r="AE7697" s="8"/>
      <c r="AF7697" s="8"/>
      <c r="AG7697" s="8"/>
      <c r="AH7697" s="8"/>
      <c r="AI7697" s="8"/>
      <c r="AJ7697" s="8"/>
      <c r="AK7697" s="8"/>
      <c r="AL7697" s="8"/>
      <c r="AM7697" s="8"/>
      <c r="AN7697" s="8"/>
      <c r="AO7697" s="8"/>
      <c r="AP7697" s="15"/>
      <c r="AQ7697" s="15"/>
      <c r="AR7697" s="15"/>
      <c r="AS7697" s="15"/>
      <c r="AT7697" s="15"/>
      <c r="AU7697" s="15"/>
      <c r="AV7697" s="15"/>
      <c r="AW7697" s="15"/>
      <c r="AX7697" s="15"/>
      <c r="AY7697" s="15"/>
      <c r="AZ7697" s="10"/>
      <c r="BA7697" s="10"/>
    </row>
    <row r="7698" spans="1:53" ht="15" customHeight="1" x14ac:dyDescent="0.2">
      <c r="A7698" s="368"/>
      <c r="B7698" s="373"/>
      <c r="C7698" s="369"/>
      <c r="D7698" s="370"/>
      <c r="E7698" s="368"/>
      <c r="F7698" s="368"/>
      <c r="G7698" s="368"/>
      <c r="H7698" s="368"/>
      <c r="I7698" s="368"/>
      <c r="J7698" s="368"/>
      <c r="K7698" s="368"/>
      <c r="L7698" s="368"/>
      <c r="M7698" s="368"/>
      <c r="N7698" s="368"/>
      <c r="O7698" s="368"/>
      <c r="P7698" s="368"/>
      <c r="Q7698" s="368"/>
      <c r="R7698" s="368"/>
      <c r="S7698" s="368"/>
      <c r="T7698" s="368"/>
      <c r="U7698" s="368"/>
      <c r="V7698" s="368"/>
      <c r="W7698" s="368"/>
      <c r="X7698" s="368"/>
      <c r="Y7698" s="368"/>
      <c r="Z7698" s="368"/>
      <c r="AA7698" s="368"/>
      <c r="AB7698" s="368"/>
      <c r="AC7698" s="368"/>
      <c r="AD7698" s="368"/>
      <c r="AE7698" s="368"/>
      <c r="AF7698" s="368"/>
      <c r="AG7698" s="368"/>
      <c r="AH7698" s="368"/>
      <c r="AI7698" s="368"/>
      <c r="AJ7698" s="368"/>
      <c r="AK7698" s="368"/>
      <c r="AL7698" s="368"/>
      <c r="AM7698" s="368"/>
      <c r="AN7698" s="368"/>
      <c r="AO7698" s="368"/>
      <c r="AP7698" s="368"/>
      <c r="AQ7698" s="368"/>
      <c r="AR7698" s="368"/>
      <c r="AS7698" s="368"/>
      <c r="AT7698" s="368"/>
      <c r="AU7698" s="368"/>
      <c r="AV7698" s="368"/>
      <c r="AW7698" s="368"/>
      <c r="AX7698" s="368"/>
      <c r="AY7698" s="368"/>
      <c r="AZ7698" s="371"/>
      <c r="BA7698" s="371"/>
    </row>
    <row r="7699" spans="1:53" ht="15" customHeight="1" x14ac:dyDescent="0.2">
      <c r="A7699" s="1"/>
      <c r="B7699" s="389">
        <v>33</v>
      </c>
      <c r="C7699" s="303"/>
      <c r="D7699" s="18"/>
      <c r="E7699" s="14"/>
      <c r="F7699" s="14"/>
      <c r="G7699" s="14"/>
      <c r="H7699" s="14"/>
      <c r="I7699" s="14"/>
      <c r="J7699" s="14"/>
      <c r="K7699" s="14"/>
      <c r="L7699" s="14"/>
      <c r="M7699" s="14"/>
      <c r="N7699" s="14"/>
      <c r="O7699" s="14"/>
      <c r="P7699" s="14"/>
      <c r="Q7699" s="14"/>
      <c r="R7699" s="4"/>
      <c r="S7699" s="4"/>
      <c r="T7699" s="4"/>
      <c r="U7699" s="4"/>
      <c r="V7699" s="4"/>
      <c r="W7699" s="4"/>
      <c r="X7699" s="4"/>
      <c r="Y7699" s="4"/>
      <c r="Z7699" s="4"/>
      <c r="AA7699" s="4"/>
      <c r="AB7699" s="8"/>
      <c r="AC7699" s="8"/>
      <c r="AD7699" s="8"/>
      <c r="AE7699" s="8"/>
      <c r="AF7699" s="8"/>
      <c r="AG7699" s="8"/>
      <c r="AH7699" s="8"/>
      <c r="AI7699" s="8"/>
      <c r="AJ7699" s="8"/>
      <c r="AK7699" s="8"/>
      <c r="AL7699" s="8"/>
      <c r="AM7699" s="8"/>
      <c r="AN7699" s="8"/>
      <c r="AO7699" s="8"/>
      <c r="AP7699" s="15"/>
      <c r="AQ7699" s="15"/>
      <c r="AR7699" s="15"/>
      <c r="AS7699" s="15"/>
      <c r="AT7699" s="15"/>
      <c r="AU7699" s="15"/>
      <c r="AV7699" s="15"/>
      <c r="AW7699" s="15"/>
      <c r="AX7699" s="15"/>
      <c r="AY7699" s="15"/>
      <c r="AZ7699" s="10"/>
      <c r="BA7699" s="10"/>
    </row>
    <row r="7700" spans="1:53" ht="15" customHeight="1" x14ac:dyDescent="0.2">
      <c r="A7700" s="368"/>
      <c r="B7700" s="373"/>
      <c r="C7700" s="369"/>
      <c r="D7700" s="370"/>
      <c r="E7700" s="368"/>
      <c r="F7700" s="368"/>
      <c r="G7700" s="368"/>
      <c r="H7700" s="368"/>
      <c r="I7700" s="368"/>
      <c r="J7700" s="368"/>
      <c r="K7700" s="368"/>
      <c r="L7700" s="368"/>
      <c r="M7700" s="368"/>
      <c r="N7700" s="368"/>
      <c r="O7700" s="368"/>
      <c r="P7700" s="368"/>
      <c r="Q7700" s="368"/>
      <c r="R7700" s="368"/>
      <c r="S7700" s="368"/>
      <c r="T7700" s="368"/>
      <c r="U7700" s="368"/>
      <c r="V7700" s="368"/>
      <c r="W7700" s="368"/>
      <c r="X7700" s="368"/>
      <c r="Y7700" s="368"/>
      <c r="Z7700" s="368"/>
      <c r="AA7700" s="368"/>
      <c r="AB7700" s="368"/>
      <c r="AC7700" s="368"/>
      <c r="AD7700" s="368"/>
      <c r="AE7700" s="368"/>
      <c r="AF7700" s="368"/>
      <c r="AG7700" s="368"/>
      <c r="AH7700" s="368"/>
      <c r="AI7700" s="368"/>
      <c r="AJ7700" s="368"/>
      <c r="AK7700" s="368"/>
      <c r="AL7700" s="368"/>
      <c r="AM7700" s="368"/>
      <c r="AN7700" s="368"/>
      <c r="AO7700" s="368"/>
      <c r="AP7700" s="368"/>
      <c r="AQ7700" s="368"/>
      <c r="AR7700" s="368"/>
      <c r="AS7700" s="368"/>
      <c r="AT7700" s="368"/>
      <c r="AU7700" s="368"/>
      <c r="AV7700" s="368"/>
      <c r="AW7700" s="368"/>
      <c r="AX7700" s="368"/>
      <c r="AY7700" s="368"/>
      <c r="AZ7700" s="371"/>
      <c r="BA7700" s="371"/>
    </row>
    <row r="7701" spans="1:53" ht="15" customHeight="1" x14ac:dyDescent="0.2">
      <c r="A7701" s="368"/>
      <c r="B7701" s="373"/>
      <c r="C7701" s="369"/>
      <c r="D7701" s="370"/>
      <c r="E7701" s="368"/>
      <c r="F7701" s="368"/>
      <c r="G7701" s="368"/>
      <c r="H7701" s="368"/>
      <c r="I7701" s="368"/>
      <c r="J7701" s="368"/>
      <c r="K7701" s="368"/>
      <c r="L7701" s="368"/>
      <c r="M7701" s="368"/>
      <c r="N7701" s="368"/>
      <c r="O7701" s="368"/>
      <c r="P7701" s="368"/>
      <c r="Q7701" s="368"/>
      <c r="R7701" s="368"/>
      <c r="S7701" s="368"/>
      <c r="T7701" s="368"/>
      <c r="U7701" s="368"/>
      <c r="V7701" s="368"/>
      <c r="W7701" s="368"/>
      <c r="X7701" s="368"/>
      <c r="Y7701" s="368"/>
      <c r="Z7701" s="368"/>
      <c r="AA7701" s="368"/>
      <c r="AB7701" s="368"/>
      <c r="AC7701" s="368"/>
      <c r="AD7701" s="368"/>
      <c r="AE7701" s="368"/>
      <c r="AF7701" s="368"/>
      <c r="AG7701" s="368"/>
      <c r="AH7701" s="368"/>
      <c r="AI7701" s="368"/>
      <c r="AJ7701" s="368"/>
      <c r="AK7701" s="368"/>
      <c r="AL7701" s="368"/>
      <c r="AM7701" s="368"/>
      <c r="AN7701" s="368"/>
      <c r="AO7701" s="368"/>
      <c r="AP7701" s="368"/>
      <c r="AQ7701" s="368"/>
      <c r="AR7701" s="368"/>
      <c r="AS7701" s="368"/>
      <c r="AT7701" s="368"/>
      <c r="AU7701" s="368"/>
      <c r="AV7701" s="368"/>
      <c r="AW7701" s="368"/>
      <c r="AX7701" s="368"/>
      <c r="AY7701" s="368"/>
      <c r="AZ7701" s="371"/>
      <c r="BA7701" s="371"/>
    </row>
    <row r="7702" spans="1:53" ht="15" customHeight="1" x14ac:dyDescent="0.2">
      <c r="A7702" s="368"/>
      <c r="B7702" s="373"/>
      <c r="C7702" s="376"/>
      <c r="D7702" s="370"/>
      <c r="E7702" s="368"/>
      <c r="F7702" s="368"/>
      <c r="G7702" s="368"/>
      <c r="H7702" s="368"/>
      <c r="I7702" s="368"/>
      <c r="J7702" s="368"/>
      <c r="K7702" s="368"/>
      <c r="L7702" s="368"/>
      <c r="M7702" s="368"/>
      <c r="N7702" s="368"/>
      <c r="O7702" s="368"/>
      <c r="P7702" s="368"/>
      <c r="Q7702" s="368"/>
      <c r="R7702" s="368"/>
      <c r="S7702" s="368"/>
      <c r="T7702" s="368"/>
      <c r="U7702" s="368"/>
      <c r="V7702" s="368"/>
      <c r="W7702" s="368"/>
      <c r="X7702" s="368"/>
      <c r="Y7702" s="368"/>
      <c r="Z7702" s="368"/>
      <c r="AA7702" s="368"/>
      <c r="AB7702" s="368"/>
      <c r="AC7702" s="368"/>
      <c r="AD7702" s="368"/>
      <c r="AE7702" s="368"/>
      <c r="AF7702" s="368"/>
      <c r="AG7702" s="368"/>
      <c r="AH7702" s="368"/>
      <c r="AI7702" s="368"/>
      <c r="AJ7702" s="368"/>
      <c r="AK7702" s="368"/>
      <c r="AL7702" s="368"/>
      <c r="AM7702" s="368"/>
      <c r="AN7702" s="368"/>
      <c r="AO7702" s="368"/>
      <c r="AP7702" s="368"/>
      <c r="AQ7702" s="368"/>
      <c r="AR7702" s="368"/>
      <c r="AS7702" s="368"/>
      <c r="AT7702" s="368"/>
      <c r="AU7702" s="368"/>
      <c r="AV7702" s="368"/>
      <c r="AW7702" s="368"/>
      <c r="AX7702" s="368"/>
      <c r="AY7702" s="368"/>
      <c r="AZ7702" s="371"/>
      <c r="BA7702" s="371"/>
    </row>
    <row r="7703" spans="1:53" ht="15" customHeight="1" x14ac:dyDescent="0.2">
      <c r="A7703" s="1"/>
      <c r="B7703" s="22"/>
      <c r="C7703" s="313"/>
      <c r="D7703" s="18"/>
      <c r="E7703" s="14"/>
      <c r="F7703" s="14"/>
      <c r="G7703" s="14"/>
      <c r="H7703" s="14"/>
      <c r="I7703" s="14"/>
      <c r="J7703" s="14"/>
      <c r="K7703" s="14"/>
      <c r="L7703" s="14"/>
      <c r="M7703" s="14"/>
      <c r="N7703" s="14"/>
      <c r="O7703" s="14"/>
      <c r="P7703" s="14"/>
      <c r="Q7703" s="14"/>
      <c r="R7703" s="4"/>
      <c r="S7703" s="4"/>
      <c r="T7703" s="4"/>
      <c r="U7703" s="4"/>
      <c r="V7703" s="4"/>
      <c r="W7703" s="4"/>
      <c r="X7703" s="4"/>
      <c r="Y7703" s="4"/>
      <c r="Z7703" s="4"/>
      <c r="AA7703" s="4"/>
      <c r="AB7703" s="8"/>
      <c r="AC7703" s="8"/>
      <c r="AD7703" s="8"/>
      <c r="AE7703" s="8"/>
      <c r="AF7703" s="8"/>
      <c r="AG7703" s="8"/>
      <c r="AH7703" s="8"/>
      <c r="AI7703" s="8"/>
      <c r="AJ7703" s="8"/>
      <c r="AK7703" s="8"/>
      <c r="AL7703" s="8"/>
      <c r="AM7703" s="8"/>
      <c r="AN7703" s="8"/>
      <c r="AO7703" s="8"/>
      <c r="AP7703" s="15"/>
      <c r="AQ7703" s="15"/>
      <c r="AR7703" s="15"/>
      <c r="AS7703" s="15"/>
      <c r="AT7703" s="15"/>
      <c r="AU7703" s="15"/>
      <c r="AV7703" s="15"/>
      <c r="AW7703" s="15"/>
      <c r="AX7703" s="15"/>
      <c r="AY7703" s="15"/>
      <c r="AZ7703" s="10"/>
      <c r="BA7703" s="10"/>
    </row>
    <row r="7704" spans="1:53" ht="15" customHeight="1" x14ac:dyDescent="0.2">
      <c r="A7704" s="1"/>
      <c r="B7704" s="22"/>
      <c r="D7704" s="18"/>
      <c r="E7704" s="14"/>
      <c r="F7704" s="14"/>
      <c r="G7704" s="14"/>
      <c r="H7704" s="14"/>
      <c r="I7704" s="14"/>
      <c r="J7704" s="14"/>
      <c r="K7704" s="14"/>
      <c r="L7704" s="14"/>
      <c r="M7704" s="14"/>
      <c r="N7704" s="14"/>
      <c r="O7704" s="14"/>
      <c r="P7704" s="14"/>
      <c r="Q7704" s="14"/>
      <c r="R7704" s="4"/>
      <c r="S7704" s="4"/>
      <c r="T7704" s="4"/>
      <c r="U7704" s="4"/>
      <c r="V7704" s="4"/>
      <c r="W7704" s="4"/>
      <c r="X7704" s="4"/>
      <c r="Y7704" s="4"/>
      <c r="Z7704" s="4"/>
      <c r="AA7704" s="4"/>
      <c r="AB7704" s="8">
        <v>10</v>
      </c>
      <c r="AC7704" s="8"/>
      <c r="AD7704" s="8"/>
      <c r="AE7704" s="8"/>
      <c r="AF7704" s="8"/>
      <c r="AG7704" s="8"/>
      <c r="AH7704" s="8"/>
      <c r="AI7704" s="8"/>
      <c r="AJ7704" s="8"/>
      <c r="AK7704" s="8"/>
      <c r="AL7704" s="8"/>
      <c r="AM7704" s="8"/>
      <c r="AN7704" s="8"/>
      <c r="AO7704" s="8"/>
      <c r="AP7704" s="15"/>
      <c r="AQ7704" s="15"/>
      <c r="AR7704" s="15"/>
      <c r="AS7704" s="15"/>
      <c r="AT7704" s="15"/>
      <c r="AU7704" s="15"/>
      <c r="AV7704" s="15"/>
      <c r="AW7704" s="15"/>
      <c r="AX7704" s="15"/>
      <c r="AY7704" s="15"/>
      <c r="AZ7704" s="10"/>
      <c r="BA7704" s="10"/>
    </row>
    <row r="7705" spans="1:53" ht="15" customHeight="1" x14ac:dyDescent="0.2">
      <c r="A7705" s="1">
        <f>SUM(A7662:A7703)</f>
        <v>14000</v>
      </c>
      <c r="B7705" s="42" t="s">
        <v>187</v>
      </c>
      <c r="D7705" s="18"/>
      <c r="E7705" s="14"/>
      <c r="F7705" s="14"/>
      <c r="G7705" s="14"/>
      <c r="H7705" s="14"/>
      <c r="I7705" s="14"/>
      <c r="J7705" s="14"/>
      <c r="K7705" s="14"/>
      <c r="L7705" s="14"/>
      <c r="M7705" s="14"/>
      <c r="N7705" s="14"/>
      <c r="O7705" s="14"/>
      <c r="P7705" s="14"/>
      <c r="Q7705" s="14"/>
      <c r="R7705" s="4"/>
      <c r="S7705" s="4"/>
      <c r="T7705" s="4"/>
      <c r="U7705" s="4"/>
      <c r="V7705" s="4"/>
      <c r="W7705" s="4"/>
      <c r="X7705" s="4"/>
      <c r="Y7705" s="4"/>
      <c r="Z7705" s="4"/>
      <c r="AA7705" s="4"/>
      <c r="AB7705" s="8"/>
      <c r="AC7705" s="8"/>
      <c r="AD7705" s="8"/>
      <c r="AE7705" s="8"/>
      <c r="AF7705" s="8"/>
      <c r="AG7705" s="8"/>
      <c r="AH7705" s="8"/>
      <c r="AI7705" s="8"/>
      <c r="AJ7705" s="8"/>
      <c r="AK7705" s="8"/>
      <c r="AL7705" s="8"/>
      <c r="AM7705" s="8"/>
      <c r="AN7705" s="8"/>
      <c r="AO7705" s="8"/>
      <c r="AP7705" s="15"/>
      <c r="AQ7705" s="15"/>
      <c r="AR7705" s="15"/>
      <c r="AS7705" s="15"/>
      <c r="AT7705" s="15"/>
      <c r="AU7705" s="15"/>
      <c r="AV7705" s="15"/>
      <c r="AW7705" s="15"/>
      <c r="AX7705" s="15"/>
      <c r="AY7705" s="15"/>
      <c r="AZ7705" s="10"/>
      <c r="BA7705" s="10"/>
    </row>
    <row r="7706" spans="1:53" ht="15" customHeight="1" x14ac:dyDescent="0.2">
      <c r="A7706" s="1"/>
      <c r="B7706" s="1"/>
      <c r="C7706" s="43"/>
      <c r="D7706" s="14"/>
      <c r="E7706" s="14"/>
      <c r="F7706" s="14"/>
      <c r="G7706" s="14"/>
      <c r="H7706" s="14"/>
      <c r="I7706" s="14"/>
      <c r="J7706" s="14"/>
      <c r="K7706" s="14"/>
      <c r="L7706" s="14"/>
      <c r="M7706" s="14"/>
      <c r="N7706" s="14"/>
      <c r="O7706" s="14"/>
      <c r="P7706" s="14"/>
      <c r="Q7706" s="14"/>
      <c r="R7706" s="4"/>
      <c r="S7706" s="4"/>
      <c r="T7706" s="4"/>
      <c r="U7706" s="4"/>
      <c r="V7706" s="4"/>
      <c r="W7706" s="4"/>
      <c r="X7706" s="4"/>
      <c r="Y7706" s="4"/>
      <c r="Z7706" s="4"/>
      <c r="AA7706" s="4"/>
      <c r="AB7706" s="8"/>
      <c r="AC7706" s="8"/>
      <c r="AD7706" s="8"/>
      <c r="AE7706" s="8"/>
      <c r="AF7706" s="8"/>
      <c r="AG7706" s="8"/>
      <c r="AH7706" s="8"/>
      <c r="AI7706" s="8"/>
      <c r="AJ7706" s="8"/>
      <c r="AK7706" s="8"/>
      <c r="AL7706" s="8"/>
      <c r="AM7706" s="8"/>
      <c r="AN7706" s="8"/>
      <c r="AO7706" s="8"/>
      <c r="AP7706" s="15"/>
      <c r="AQ7706" s="15"/>
      <c r="AR7706" s="15"/>
      <c r="AS7706" s="15"/>
      <c r="AT7706" s="15"/>
      <c r="AU7706" s="15"/>
      <c r="AV7706" s="15"/>
      <c r="AW7706" s="15"/>
      <c r="AX7706" s="15"/>
      <c r="AY7706" s="15"/>
      <c r="AZ7706" s="10"/>
      <c r="BA7706" s="10"/>
    </row>
    <row r="7707" spans="1:53" ht="15" customHeight="1" x14ac:dyDescent="0.2">
      <c r="A7707" s="1"/>
      <c r="B7707" s="1"/>
      <c r="D7707" s="14"/>
      <c r="E7707" s="14"/>
      <c r="F7707" s="14"/>
      <c r="G7707" s="14"/>
      <c r="H7707" s="14"/>
      <c r="I7707" s="14"/>
      <c r="J7707" s="14"/>
      <c r="K7707" s="14"/>
      <c r="L7707" s="14"/>
      <c r="M7707" s="14"/>
      <c r="N7707" s="14"/>
      <c r="O7707" s="14"/>
      <c r="P7707" s="14"/>
      <c r="Q7707" s="14"/>
      <c r="R7707" s="4"/>
      <c r="S7707" s="4"/>
      <c r="T7707" s="4"/>
      <c r="U7707" s="4"/>
      <c r="V7707" s="4"/>
      <c r="W7707" s="4"/>
      <c r="X7707" s="4"/>
      <c r="Y7707" s="4"/>
      <c r="Z7707" s="4"/>
      <c r="AA7707" s="4"/>
      <c r="AB7707" s="8"/>
      <c r="AC7707" s="8"/>
      <c r="AD7707" s="8"/>
      <c r="AE7707" s="8"/>
      <c r="AF7707" s="8"/>
      <c r="AG7707" s="8"/>
      <c r="AH7707" s="8"/>
      <c r="AI7707" s="8"/>
      <c r="AJ7707" s="8"/>
      <c r="AK7707" s="8"/>
      <c r="AL7707" s="8"/>
      <c r="AM7707" s="8"/>
      <c r="AN7707" s="8"/>
      <c r="AO7707" s="8"/>
      <c r="AP7707" s="15"/>
      <c r="AQ7707" s="15"/>
      <c r="AR7707" s="15"/>
      <c r="AS7707" s="15"/>
      <c r="AT7707" s="15"/>
      <c r="AU7707" s="15"/>
      <c r="AV7707" s="15"/>
      <c r="AW7707" s="15"/>
      <c r="AX7707" s="15"/>
      <c r="AY7707" s="15"/>
      <c r="AZ7707" s="10"/>
      <c r="BA7707" s="10"/>
    </row>
    <row r="7708" spans="1:53" ht="15" customHeight="1" x14ac:dyDescent="0.2">
      <c r="A7708" s="33"/>
      <c r="B7708" s="33"/>
      <c r="C7708" s="33"/>
      <c r="D7708" s="33">
        <f t="shared" ref="D7708:AY7708" si="1596">SUM(D7660:D7707)</f>
        <v>33</v>
      </c>
      <c r="E7708" s="33">
        <f t="shared" si="1596"/>
        <v>25</v>
      </c>
      <c r="F7708" s="33">
        <f t="shared" si="1596"/>
        <v>2</v>
      </c>
      <c r="G7708" s="33">
        <f t="shared" si="1596"/>
        <v>2</v>
      </c>
      <c r="H7708" s="33">
        <f t="shared" si="1596"/>
        <v>2</v>
      </c>
      <c r="I7708" s="33">
        <f t="shared" si="1596"/>
        <v>0</v>
      </c>
      <c r="J7708" s="33">
        <f t="shared" si="1596"/>
        <v>0</v>
      </c>
      <c r="K7708" s="33">
        <f t="shared" si="1596"/>
        <v>6</v>
      </c>
      <c r="L7708" s="33">
        <f t="shared" si="1596"/>
        <v>3</v>
      </c>
      <c r="M7708" s="33">
        <f t="shared" si="1596"/>
        <v>0</v>
      </c>
      <c r="N7708" s="33">
        <f t="shared" si="1596"/>
        <v>0</v>
      </c>
      <c r="O7708" s="33">
        <f t="shared" si="1596"/>
        <v>0</v>
      </c>
      <c r="P7708" s="33">
        <f t="shared" si="1596"/>
        <v>0</v>
      </c>
      <c r="Q7708" s="33">
        <f t="shared" si="1596"/>
        <v>0</v>
      </c>
      <c r="R7708" s="33">
        <f t="shared" si="1596"/>
        <v>0</v>
      </c>
      <c r="S7708" s="33">
        <f t="shared" si="1596"/>
        <v>0</v>
      </c>
      <c r="T7708" s="33">
        <f t="shared" si="1596"/>
        <v>1</v>
      </c>
      <c r="U7708" s="33">
        <f t="shared" si="1596"/>
        <v>2</v>
      </c>
      <c r="V7708" s="33">
        <f t="shared" si="1596"/>
        <v>0</v>
      </c>
      <c r="W7708" s="33">
        <f t="shared" si="1596"/>
        <v>0</v>
      </c>
      <c r="X7708" s="33">
        <f t="shared" si="1596"/>
        <v>0</v>
      </c>
      <c r="Y7708" s="33">
        <f t="shared" si="1596"/>
        <v>0</v>
      </c>
      <c r="Z7708" s="33">
        <f t="shared" si="1596"/>
        <v>0</v>
      </c>
      <c r="AA7708" s="33">
        <f t="shared" si="1596"/>
        <v>0</v>
      </c>
      <c r="AB7708" s="33">
        <f t="shared" si="1596"/>
        <v>73</v>
      </c>
      <c r="AC7708" s="33">
        <f t="shared" si="1596"/>
        <v>0</v>
      </c>
      <c r="AD7708" s="33">
        <f t="shared" si="1596"/>
        <v>0</v>
      </c>
      <c r="AE7708" s="33">
        <f t="shared" si="1596"/>
        <v>0</v>
      </c>
      <c r="AF7708" s="33">
        <f t="shared" si="1596"/>
        <v>2</v>
      </c>
      <c r="AG7708" s="33">
        <f t="shared" si="1596"/>
        <v>3</v>
      </c>
      <c r="AH7708" s="33">
        <f t="shared" si="1596"/>
        <v>2</v>
      </c>
      <c r="AI7708" s="33">
        <f t="shared" si="1596"/>
        <v>0</v>
      </c>
      <c r="AJ7708" s="33">
        <f t="shared" si="1596"/>
        <v>1</v>
      </c>
      <c r="AK7708" s="33">
        <f t="shared" si="1596"/>
        <v>0</v>
      </c>
      <c r="AL7708" s="33">
        <f t="shared" si="1596"/>
        <v>0</v>
      </c>
      <c r="AM7708" s="33">
        <f t="shared" si="1596"/>
        <v>0</v>
      </c>
      <c r="AN7708" s="33">
        <f t="shared" si="1596"/>
        <v>0</v>
      </c>
      <c r="AO7708" s="33">
        <f t="shared" si="1596"/>
        <v>0</v>
      </c>
      <c r="AP7708" s="33">
        <f t="shared" si="1596"/>
        <v>0</v>
      </c>
      <c r="AQ7708" s="33">
        <f t="shared" si="1596"/>
        <v>0</v>
      </c>
      <c r="AR7708" s="33">
        <f t="shared" si="1596"/>
        <v>0</v>
      </c>
      <c r="AS7708" s="33">
        <f t="shared" si="1596"/>
        <v>0</v>
      </c>
      <c r="AT7708" s="33">
        <f t="shared" si="1596"/>
        <v>0</v>
      </c>
      <c r="AU7708" s="33">
        <f t="shared" si="1596"/>
        <v>0</v>
      </c>
      <c r="AV7708" s="33">
        <f t="shared" si="1596"/>
        <v>0</v>
      </c>
      <c r="AW7708" s="33">
        <f t="shared" si="1596"/>
        <v>0</v>
      </c>
      <c r="AX7708" s="33">
        <f t="shared" si="1596"/>
        <v>0</v>
      </c>
      <c r="AY7708" s="33">
        <f t="shared" si="1596"/>
        <v>0</v>
      </c>
      <c r="AZ7708" s="10"/>
      <c r="BA7708" s="10"/>
    </row>
    <row r="7709" spans="1:53" ht="15" customHeight="1" x14ac:dyDescent="0.2">
      <c r="A7709" s="44"/>
      <c r="B7709" s="44"/>
      <c r="C7709" s="44"/>
      <c r="D7709" s="44"/>
      <c r="E7709" s="44"/>
      <c r="F7709" s="44"/>
      <c r="G7709" s="44"/>
      <c r="H7709" s="44"/>
      <c r="I7709" s="44"/>
      <c r="J7709" s="44"/>
      <c r="K7709" s="44"/>
      <c r="L7709" s="44"/>
      <c r="M7709" s="44"/>
      <c r="N7709" s="44"/>
      <c r="O7709" s="44"/>
      <c r="P7709" s="44"/>
      <c r="Q7709" s="44"/>
      <c r="R7709" s="44"/>
      <c r="S7709" s="44"/>
      <c r="T7709" s="44"/>
      <c r="U7709" s="44"/>
      <c r="V7709" s="44"/>
      <c r="W7709" s="44"/>
      <c r="X7709" s="44"/>
    </row>
    <row r="7710" spans="1:53" ht="15" customHeight="1" x14ac:dyDescent="0.2">
      <c r="A7710" s="44"/>
      <c r="B7710" s="44"/>
      <c r="C7710" s="44"/>
      <c r="D7710" s="44"/>
      <c r="E7710" s="44"/>
      <c r="F7710" s="44"/>
      <c r="G7710" s="44"/>
      <c r="H7710" s="44"/>
      <c r="I7710" s="44"/>
      <c r="J7710" s="44"/>
      <c r="K7710" s="44"/>
      <c r="L7710" s="44"/>
      <c r="M7710" s="44"/>
      <c r="N7710" s="44"/>
      <c r="O7710" s="44"/>
      <c r="P7710" s="44"/>
      <c r="Q7710" s="44"/>
      <c r="R7710" s="44"/>
      <c r="S7710" s="44"/>
      <c r="T7710" s="44"/>
      <c r="U7710" s="44"/>
      <c r="V7710" s="44"/>
      <c r="W7710" s="44"/>
      <c r="X7710" s="44"/>
    </row>
    <row r="7711" spans="1:53" ht="15" customHeight="1" x14ac:dyDescent="0.2">
      <c r="A7711" s="44"/>
      <c r="B7711" s="44"/>
      <c r="C7711" s="44"/>
      <c r="D7711" s="44"/>
      <c r="E7711" s="44"/>
      <c r="F7711" s="44"/>
      <c r="G7711" s="44"/>
      <c r="H7711" s="44"/>
      <c r="I7711" s="44"/>
      <c r="J7711" s="44"/>
      <c r="K7711" s="44"/>
      <c r="L7711" s="44"/>
      <c r="M7711" s="44"/>
      <c r="N7711" s="44"/>
      <c r="O7711" s="44"/>
      <c r="P7711" s="44"/>
      <c r="Q7711" s="44"/>
      <c r="R7711" s="44"/>
      <c r="S7711" s="44"/>
      <c r="T7711" s="44"/>
      <c r="U7711" s="44"/>
      <c r="V7711" s="44"/>
      <c r="W7711" s="44"/>
      <c r="X7711" s="44"/>
    </row>
    <row r="7712" spans="1:53" ht="15" customHeight="1" x14ac:dyDescent="0.2">
      <c r="A7712" s="45"/>
      <c r="B7712" s="45"/>
      <c r="C7712" s="45"/>
      <c r="D7712" s="45"/>
      <c r="E7712" s="45"/>
      <c r="F7712" s="45"/>
      <c r="G7712" s="45"/>
      <c r="H7712" s="45"/>
      <c r="I7712" s="44"/>
      <c r="J7712" s="44"/>
      <c r="K7712" s="44"/>
      <c r="L7712" s="44"/>
      <c r="M7712" s="44"/>
      <c r="N7712" s="44"/>
      <c r="O7712" s="44"/>
      <c r="P7712" s="44"/>
      <c r="Q7712" s="44"/>
      <c r="R7712" s="44"/>
      <c r="S7712" s="44"/>
      <c r="T7712" s="44"/>
      <c r="U7712" s="44"/>
      <c r="V7712" s="44"/>
      <c r="W7712" s="44"/>
      <c r="X7712" s="44"/>
    </row>
    <row r="7713" spans="1:27" ht="15" customHeight="1" x14ac:dyDescent="0.2">
      <c r="A7713" s="45"/>
      <c r="B7713" s="45"/>
      <c r="C7713" s="45"/>
      <c r="D7713" s="45"/>
      <c r="E7713" s="45"/>
      <c r="F7713" s="45"/>
      <c r="G7713" s="45"/>
      <c r="H7713" s="45"/>
      <c r="I7713" s="44"/>
      <c r="J7713" s="44"/>
      <c r="K7713" s="44"/>
      <c r="L7713" s="46"/>
      <c r="M7713" s="46"/>
      <c r="N7713" s="46"/>
      <c r="O7713" s="46"/>
      <c r="P7713" s="46"/>
      <c r="Q7713" s="46"/>
      <c r="R7713" s="46"/>
      <c r="S7713" s="46"/>
      <c r="T7713" s="46"/>
      <c r="U7713" s="46"/>
      <c r="V7713" s="46"/>
      <c r="W7713" s="46"/>
      <c r="X7713" s="46"/>
      <c r="Y7713" s="46"/>
      <c r="Z7713" s="46"/>
      <c r="AA7713" s="46"/>
    </row>
    <row r="7714" spans="1:27" ht="15" customHeight="1" x14ac:dyDescent="0.6">
      <c r="A7714" s="45"/>
      <c r="B7714" s="47" t="s">
        <v>88</v>
      </c>
      <c r="C7714" s="48"/>
      <c r="D7714" s="48"/>
      <c r="E7714" s="48"/>
      <c r="F7714" s="48"/>
      <c r="G7714" s="48"/>
      <c r="H7714" s="45"/>
      <c r="I7714" s="44"/>
      <c r="J7714" s="44"/>
      <c r="K7714" s="44"/>
      <c r="L7714" s="46"/>
      <c r="M7714" s="46"/>
      <c r="N7714" s="46"/>
      <c r="O7714" s="46"/>
      <c r="P7714" s="46"/>
      <c r="Q7714" s="46"/>
      <c r="R7714" s="46"/>
      <c r="S7714" s="46"/>
      <c r="T7714" s="46"/>
      <c r="U7714" s="46"/>
      <c r="V7714" s="46"/>
      <c r="W7714" s="46"/>
      <c r="X7714" s="46"/>
      <c r="Y7714" s="46"/>
      <c r="Z7714" s="46"/>
      <c r="AA7714" s="46"/>
    </row>
    <row r="7715" spans="1:27" ht="15" customHeight="1" x14ac:dyDescent="0.2">
      <c r="A7715" s="45"/>
      <c r="B7715" s="49" t="s">
        <v>89</v>
      </c>
      <c r="C7715" s="33" t="s">
        <v>90</v>
      </c>
      <c r="D7715" s="33" t="s">
        <v>91</v>
      </c>
      <c r="E7715" s="33" t="s">
        <v>92</v>
      </c>
      <c r="F7715" s="50"/>
      <c r="G7715" s="50" t="s">
        <v>93</v>
      </c>
      <c r="H7715" s="45"/>
      <c r="I7715" s="44"/>
      <c r="J7715" s="44"/>
      <c r="K7715" s="44"/>
      <c r="L7715" s="46"/>
      <c r="M7715" s="46"/>
      <c r="N7715" s="46"/>
      <c r="O7715" s="46"/>
      <c r="P7715" s="46"/>
      <c r="Q7715" s="46"/>
      <c r="R7715" s="46"/>
      <c r="S7715" s="46"/>
      <c r="T7715" s="46"/>
      <c r="U7715" s="46"/>
      <c r="V7715" s="46"/>
      <c r="W7715" s="46"/>
      <c r="Y7715" s="51" t="s">
        <v>94</v>
      </c>
      <c r="Z7715" s="52"/>
      <c r="AA7715" s="52"/>
    </row>
    <row r="7716" spans="1:27" ht="15" customHeight="1" x14ac:dyDescent="0.2">
      <c r="A7716" s="45"/>
      <c r="B7716" s="53" t="s">
        <v>3</v>
      </c>
      <c r="C7716" s="15">
        <f>D7708</f>
        <v>33</v>
      </c>
      <c r="D7716" s="54">
        <f>S7719*C7716</f>
        <v>27394.29</v>
      </c>
      <c r="E7716" s="34">
        <f>T7718*C7716</f>
        <v>19470</v>
      </c>
      <c r="F7716" s="45"/>
      <c r="G7716" s="45"/>
      <c r="H7716" s="45"/>
      <c r="I7716" s="44"/>
      <c r="J7716" s="44"/>
      <c r="K7716" s="44"/>
      <c r="L7716" s="46"/>
      <c r="M7716" s="51" t="s">
        <v>95</v>
      </c>
      <c r="N7716" s="52"/>
      <c r="O7716" s="52"/>
      <c r="P7716" s="52"/>
      <c r="Q7716" s="52"/>
      <c r="R7716" s="51" t="s">
        <v>96</v>
      </c>
      <c r="S7716" s="52"/>
      <c r="T7716" s="46"/>
      <c r="U7716" s="51" t="s">
        <v>97</v>
      </c>
      <c r="V7716" s="52"/>
      <c r="W7716" s="46"/>
      <c r="Y7716" s="6" t="s">
        <v>98</v>
      </c>
      <c r="Z7716" s="55"/>
      <c r="AA7716" s="56"/>
    </row>
    <row r="7717" spans="1:27" ht="15" customHeight="1" x14ac:dyDescent="0.2">
      <c r="A7717" s="45"/>
      <c r="B7717" s="53" t="s">
        <v>99</v>
      </c>
      <c r="C7717" s="15">
        <f>E7708</f>
        <v>25</v>
      </c>
      <c r="D7717" s="54">
        <f>S7718*C7717</f>
        <v>20753.25</v>
      </c>
      <c r="E7717" s="34">
        <f>T7719*C7717</f>
        <v>14750</v>
      </c>
      <c r="F7717" s="45"/>
      <c r="G7717" s="45"/>
      <c r="H7717" s="45"/>
      <c r="I7717" s="44"/>
      <c r="J7717" s="44"/>
      <c r="K7717" s="44"/>
      <c r="L7717" s="46"/>
      <c r="M7717" s="6" t="s">
        <v>100</v>
      </c>
      <c r="N7717" s="52"/>
      <c r="O7717" s="52"/>
      <c r="P7717" s="52"/>
      <c r="Q7717" s="52"/>
      <c r="R7717" s="6"/>
      <c r="S7717" s="55" t="s">
        <v>101</v>
      </c>
      <c r="T7717" s="295"/>
      <c r="U7717" s="57" t="s">
        <v>102</v>
      </c>
      <c r="V7717" s="58">
        <f t="shared" ref="V7717:V7728" si="1597">W7717*1.303</f>
        <v>9772.5</v>
      </c>
      <c r="W7717" s="59">
        <v>7500</v>
      </c>
      <c r="Y7717" s="60" t="s">
        <v>31</v>
      </c>
      <c r="Z7717" s="55">
        <f>AA7717*1.318</f>
        <v>6853.6</v>
      </c>
      <c r="AA7717" s="56">
        <v>5200</v>
      </c>
    </row>
    <row r="7718" spans="1:27" ht="15" customHeight="1" x14ac:dyDescent="0.2">
      <c r="A7718" s="45"/>
      <c r="B7718" s="53" t="s">
        <v>103</v>
      </c>
      <c r="C7718" s="15">
        <f>F7708</f>
        <v>2</v>
      </c>
      <c r="D7718" s="54">
        <f>S7721*C7718</f>
        <v>2307.2400000000002</v>
      </c>
      <c r="E7718" s="34">
        <f>T7720*C7718</f>
        <v>1560</v>
      </c>
      <c r="F7718" s="45"/>
      <c r="G7718" s="45"/>
      <c r="H7718" s="61"/>
      <c r="I7718" s="44"/>
      <c r="J7718" s="44"/>
      <c r="K7718" s="44"/>
      <c r="L7718" s="46"/>
      <c r="M7718" s="6"/>
      <c r="N7718" s="52"/>
      <c r="O7718" s="52"/>
      <c r="P7718" s="52"/>
      <c r="Q7718" s="52"/>
      <c r="R7718" s="6" t="s">
        <v>104</v>
      </c>
      <c r="S7718" s="55">
        <f>T7718*1.407</f>
        <v>830.13</v>
      </c>
      <c r="T7718" s="295">
        <v>590</v>
      </c>
      <c r="U7718" s="57" t="s">
        <v>105</v>
      </c>
      <c r="V7718" s="58">
        <f t="shared" si="1597"/>
        <v>9772.5</v>
      </c>
      <c r="W7718" s="62">
        <v>7500</v>
      </c>
      <c r="Y7718" s="6" t="s">
        <v>33</v>
      </c>
      <c r="Z7718" s="55">
        <f t="shared" ref="Z7718:Z7719" si="1598">AA7718*1.318</f>
        <v>6853.6</v>
      </c>
      <c r="AA7718" s="56">
        <v>5200</v>
      </c>
    </row>
    <row r="7719" spans="1:27" ht="15" customHeight="1" x14ac:dyDescent="0.2">
      <c r="A7719" s="45"/>
      <c r="B7719" s="53" t="s">
        <v>106</v>
      </c>
      <c r="C7719" s="15">
        <f>G7708</f>
        <v>2</v>
      </c>
      <c r="D7719" s="54">
        <f>S7721*C7719</f>
        <v>2307.2400000000002</v>
      </c>
      <c r="E7719" s="34">
        <f>T7721*C7719</f>
        <v>1560</v>
      </c>
      <c r="F7719" s="45"/>
      <c r="G7719" s="45"/>
      <c r="H7719" s="45"/>
      <c r="I7719" s="44"/>
      <c r="J7719" s="44"/>
      <c r="K7719" s="44"/>
      <c r="L7719" s="46"/>
      <c r="M7719" s="6" t="s">
        <v>107</v>
      </c>
      <c r="N7719" s="52"/>
      <c r="O7719" s="52"/>
      <c r="P7719" s="52"/>
      <c r="Q7719" s="52"/>
      <c r="R7719" s="6" t="s">
        <v>108</v>
      </c>
      <c r="S7719" s="55">
        <f>T7719*1.407</f>
        <v>830.13</v>
      </c>
      <c r="T7719" s="295">
        <v>590</v>
      </c>
      <c r="U7719" s="6" t="s">
        <v>109</v>
      </c>
      <c r="V7719" s="58">
        <f t="shared" si="1597"/>
        <v>4560.5</v>
      </c>
      <c r="W7719" s="59">
        <v>3500</v>
      </c>
      <c r="Y7719" s="6" t="s">
        <v>32</v>
      </c>
      <c r="Z7719" s="55">
        <f t="shared" si="1598"/>
        <v>6853.6</v>
      </c>
      <c r="AA7719" s="56">
        <v>5200</v>
      </c>
    </row>
    <row r="7720" spans="1:27" ht="15" customHeight="1" x14ac:dyDescent="0.2">
      <c r="A7720" s="45"/>
      <c r="B7720" s="53" t="s">
        <v>7</v>
      </c>
      <c r="C7720" s="15">
        <f>H7708</f>
        <v>2</v>
      </c>
      <c r="D7720" s="54">
        <f>S7723*C7720</f>
        <v>3101.7599999999998</v>
      </c>
      <c r="E7720" s="34">
        <f>T7723*C7720</f>
        <v>2160</v>
      </c>
      <c r="F7720" s="45"/>
      <c r="G7720" s="45"/>
      <c r="H7720" s="45"/>
      <c r="I7720" s="44"/>
      <c r="J7720" s="44"/>
      <c r="K7720" s="44"/>
      <c r="L7720" s="46"/>
      <c r="M7720" s="6" t="s">
        <v>110</v>
      </c>
      <c r="N7720" s="55">
        <f>P7720*1.43</f>
        <v>2002</v>
      </c>
      <c r="O7720" s="52"/>
      <c r="P7720" s="63">
        <v>1400</v>
      </c>
      <c r="Q7720" s="52"/>
      <c r="R7720" s="6" t="s">
        <v>111</v>
      </c>
      <c r="S7720" s="55">
        <f>T7720*1.479</f>
        <v>1153.6200000000001</v>
      </c>
      <c r="T7720" s="295">
        <v>780</v>
      </c>
      <c r="U7720" s="57" t="s">
        <v>112</v>
      </c>
      <c r="V7720" s="58">
        <f t="shared" si="1597"/>
        <v>2410.5499999999997</v>
      </c>
      <c r="W7720" s="62">
        <v>1850</v>
      </c>
      <c r="Y7720" s="6" t="s">
        <v>42</v>
      </c>
      <c r="Z7720" s="55">
        <f t="shared" ref="Z7720:Z7725" si="1599">AA7720*1.32</f>
        <v>7260</v>
      </c>
      <c r="AA7720" s="56">
        <v>5500</v>
      </c>
    </row>
    <row r="7721" spans="1:27" ht="15" customHeight="1" x14ac:dyDescent="0.2">
      <c r="A7721" s="45"/>
      <c r="B7721" s="53" t="s">
        <v>8</v>
      </c>
      <c r="C7721" s="15">
        <f>I7708</f>
        <v>0</v>
      </c>
      <c r="D7721" s="54">
        <f>S7722*C7721</f>
        <v>0</v>
      </c>
      <c r="E7721" s="34">
        <f>T7722*C7721</f>
        <v>0</v>
      </c>
      <c r="F7721" s="45"/>
      <c r="G7721" s="45"/>
      <c r="H7721" s="45"/>
      <c r="I7721" s="44"/>
      <c r="J7721" s="44"/>
      <c r="K7721" s="44"/>
      <c r="L7721" s="46"/>
      <c r="M7721" s="6" t="s">
        <v>27</v>
      </c>
      <c r="N7721" s="55">
        <f>P7721*1.42</f>
        <v>1846</v>
      </c>
      <c r="O7721" s="52"/>
      <c r="P7721" s="64">
        <v>1300</v>
      </c>
      <c r="Q7721" s="65"/>
      <c r="R7721" s="6" t="s">
        <v>113</v>
      </c>
      <c r="S7721" s="55">
        <f>T7721*1.479</f>
        <v>1153.6200000000001</v>
      </c>
      <c r="T7721" s="295">
        <v>780</v>
      </c>
      <c r="U7721" s="57" t="s">
        <v>114</v>
      </c>
      <c r="V7721" s="58">
        <f t="shared" si="1597"/>
        <v>1209.184</v>
      </c>
      <c r="W7721" s="59">
        <v>928</v>
      </c>
      <c r="Y7721" s="6" t="s">
        <v>115</v>
      </c>
      <c r="Z7721" s="55">
        <f t="shared" si="1599"/>
        <v>7260</v>
      </c>
      <c r="AA7721" s="56">
        <v>5500</v>
      </c>
    </row>
    <row r="7722" spans="1:27" ht="15" customHeight="1" x14ac:dyDescent="0.2">
      <c r="A7722" s="45"/>
      <c r="B7722" s="53" t="s">
        <v>116</v>
      </c>
      <c r="C7722" s="15">
        <f>J7708</f>
        <v>0</v>
      </c>
      <c r="D7722" s="54">
        <f t="shared" ref="D7722:D7723" si="1600">S7727*C7722</f>
        <v>0</v>
      </c>
      <c r="E7722" s="34">
        <f t="shared" ref="E7722" si="1601">D7785*C7722</f>
        <v>0</v>
      </c>
      <c r="F7722" s="45"/>
      <c r="G7722" s="45"/>
      <c r="H7722" s="45"/>
      <c r="I7722" s="44"/>
      <c r="J7722" s="44"/>
      <c r="K7722" s="44"/>
      <c r="L7722" s="46"/>
      <c r="M7722" s="6" t="s">
        <v>28</v>
      </c>
      <c r="N7722" s="55">
        <f t="shared" ref="N7722:N7726" si="1602">P7722*1.4</f>
        <v>1470</v>
      </c>
      <c r="O7722" s="52"/>
      <c r="P7722" s="64">
        <v>1050</v>
      </c>
      <c r="Q7722" s="65"/>
      <c r="R7722" s="6" t="s">
        <v>117</v>
      </c>
      <c r="S7722" s="55">
        <f>T7722*1.3</f>
        <v>2113.8000000000002</v>
      </c>
      <c r="T7722" s="296">
        <v>1626</v>
      </c>
      <c r="U7722" s="66" t="s">
        <v>118</v>
      </c>
      <c r="V7722" s="58">
        <f t="shared" si="1597"/>
        <v>1395.5129999999999</v>
      </c>
      <c r="W7722" s="62">
        <v>1071</v>
      </c>
      <c r="Y7722" s="6" t="s">
        <v>119</v>
      </c>
      <c r="Z7722" s="55">
        <f>AA7722*1.318</f>
        <v>6853.6</v>
      </c>
      <c r="AA7722" s="56">
        <v>5200</v>
      </c>
    </row>
    <row r="7723" spans="1:27" ht="15" customHeight="1" x14ac:dyDescent="0.2">
      <c r="A7723" s="45"/>
      <c r="B7723" s="53" t="s">
        <v>10</v>
      </c>
      <c r="C7723" s="15">
        <f>K7708</f>
        <v>6</v>
      </c>
      <c r="D7723" s="54">
        <f t="shared" si="1600"/>
        <v>26455.199999999997</v>
      </c>
      <c r="E7723" s="34">
        <f>T7728*C7723</f>
        <v>18120</v>
      </c>
      <c r="F7723" s="45"/>
      <c r="G7723" s="45"/>
      <c r="H7723" s="45"/>
      <c r="I7723" s="44"/>
      <c r="J7723" s="44"/>
      <c r="K7723" s="44"/>
      <c r="L7723" s="46"/>
      <c r="M7723" s="6" t="s">
        <v>120</v>
      </c>
      <c r="N7723" s="55">
        <f t="shared" si="1602"/>
        <v>1889.9999999999998</v>
      </c>
      <c r="O7723" s="52"/>
      <c r="P7723" s="67">
        <v>1350</v>
      </c>
      <c r="Q7723" s="65"/>
      <c r="R7723" s="6" t="s">
        <v>121</v>
      </c>
      <c r="S7723" s="55">
        <f>T7723*1.436</f>
        <v>1550.8799999999999</v>
      </c>
      <c r="T7723" s="295">
        <v>1080</v>
      </c>
      <c r="U7723" s="6" t="s">
        <v>122</v>
      </c>
      <c r="V7723" s="58">
        <f t="shared" si="1597"/>
        <v>8404.35</v>
      </c>
      <c r="W7723" s="59">
        <v>6450</v>
      </c>
      <c r="Y7723" s="6" t="s">
        <v>123</v>
      </c>
      <c r="Z7723" s="55">
        <f t="shared" si="1599"/>
        <v>10560</v>
      </c>
      <c r="AA7723" s="56">
        <v>8000</v>
      </c>
    </row>
    <row r="7724" spans="1:27" ht="15" customHeight="1" thickBot="1" x14ac:dyDescent="0.25">
      <c r="A7724" s="45"/>
      <c r="B7724" s="53" t="s">
        <v>124</v>
      </c>
      <c r="C7724" s="15">
        <f>L7708</f>
        <v>3</v>
      </c>
      <c r="D7724" s="54">
        <f>S7724*C7724</f>
        <v>4054.05</v>
      </c>
      <c r="E7724" s="34">
        <f>T7724*C7724</f>
        <v>2730</v>
      </c>
      <c r="F7724" s="68" t="s">
        <v>92</v>
      </c>
      <c r="G7724" s="69"/>
      <c r="H7724" s="45"/>
      <c r="I7724" s="44"/>
      <c r="J7724" s="44"/>
      <c r="K7724" s="44"/>
      <c r="L7724" s="46"/>
      <c r="M7724" s="6" t="s">
        <v>125</v>
      </c>
      <c r="N7724" s="55">
        <f t="shared" si="1602"/>
        <v>1889.9999999999998</v>
      </c>
      <c r="O7724" s="52"/>
      <c r="P7724" s="67">
        <v>1350</v>
      </c>
      <c r="Q7724" s="65"/>
      <c r="R7724" s="6" t="s">
        <v>126</v>
      </c>
      <c r="S7724" s="55">
        <f>T7724*1.485</f>
        <v>1351.3500000000001</v>
      </c>
      <c r="T7724" s="295">
        <v>910</v>
      </c>
      <c r="U7724" s="6" t="s">
        <v>127</v>
      </c>
      <c r="V7724" s="58">
        <f t="shared" si="1597"/>
        <v>0</v>
      </c>
      <c r="W7724" s="70"/>
      <c r="Y7724" s="6" t="s">
        <v>128</v>
      </c>
      <c r="Z7724" s="55">
        <f t="shared" si="1599"/>
        <v>10560</v>
      </c>
      <c r="AA7724" s="56">
        <v>8000</v>
      </c>
    </row>
    <row r="7725" spans="1:27" ht="15" customHeight="1" thickTop="1" x14ac:dyDescent="0.2">
      <c r="A7725" s="45"/>
      <c r="B7725" s="53" t="s">
        <v>129</v>
      </c>
      <c r="C7725" s="15">
        <f>M7708</f>
        <v>0</v>
      </c>
      <c r="D7725" s="54">
        <f t="shared" ref="D7725:D7726" si="1603">S7729*C7725</f>
        <v>0</v>
      </c>
      <c r="E7725" s="34">
        <f t="shared" ref="E7725:E7726" si="1604">D7787*C7725</f>
        <v>0</v>
      </c>
      <c r="F7725" s="68" t="s">
        <v>130</v>
      </c>
      <c r="G7725" s="71">
        <f>D7769*0.33</f>
        <v>102127.25490000001</v>
      </c>
      <c r="H7725" s="45"/>
      <c r="I7725" s="44"/>
      <c r="J7725" s="44"/>
      <c r="K7725" s="44"/>
      <c r="L7725" s="46"/>
      <c r="M7725" s="6" t="s">
        <v>131</v>
      </c>
      <c r="N7725" s="55">
        <f t="shared" si="1602"/>
        <v>700</v>
      </c>
      <c r="O7725" s="52"/>
      <c r="P7725" s="67">
        <v>500</v>
      </c>
      <c r="Q7725" s="65"/>
      <c r="R7725" s="6"/>
      <c r="S7725" s="55"/>
      <c r="T7725" s="297"/>
      <c r="U7725" s="57" t="s">
        <v>132</v>
      </c>
      <c r="V7725" s="58">
        <f t="shared" si="1597"/>
        <v>9218.7250000000004</v>
      </c>
      <c r="W7725" s="70">
        <v>7075</v>
      </c>
      <c r="Y7725" s="6" t="s">
        <v>133</v>
      </c>
      <c r="Z7725" s="55">
        <f t="shared" si="1599"/>
        <v>7260</v>
      </c>
      <c r="AA7725" s="56">
        <v>5500</v>
      </c>
    </row>
    <row r="7726" spans="1:27" ht="15" customHeight="1" x14ac:dyDescent="0.2">
      <c r="A7726" s="45"/>
      <c r="B7726" s="53" t="s">
        <v>134</v>
      </c>
      <c r="C7726" s="15">
        <f>N7708</f>
        <v>0</v>
      </c>
      <c r="D7726" s="54">
        <f t="shared" si="1603"/>
        <v>0</v>
      </c>
      <c r="E7726" s="34">
        <f t="shared" si="1604"/>
        <v>0</v>
      </c>
      <c r="F7726" s="68" t="s">
        <v>135</v>
      </c>
      <c r="G7726" s="72">
        <f>D7769-F7769</f>
        <v>309476.53000000003</v>
      </c>
      <c r="H7726" s="45"/>
      <c r="I7726" s="44"/>
      <c r="J7726" s="44"/>
      <c r="K7726" s="44"/>
      <c r="L7726" s="46"/>
      <c r="M7726" s="6" t="s">
        <v>136</v>
      </c>
      <c r="N7726" s="55">
        <f t="shared" si="1602"/>
        <v>1400</v>
      </c>
      <c r="O7726" s="52"/>
      <c r="P7726" s="67">
        <v>1000</v>
      </c>
      <c r="Q7726" s="65"/>
      <c r="R7726" s="6"/>
      <c r="S7726" s="55"/>
      <c r="T7726" s="297"/>
      <c r="U7726" s="57" t="s">
        <v>137</v>
      </c>
      <c r="V7726" s="58">
        <f t="shared" si="1597"/>
        <v>7166.5</v>
      </c>
      <c r="W7726" s="73">
        <v>5500</v>
      </c>
      <c r="Y7726" s="6" t="s">
        <v>39</v>
      </c>
      <c r="Z7726" s="55">
        <f>AA7726*1.321</f>
        <v>8454.4</v>
      </c>
      <c r="AA7726" s="56">
        <v>6400</v>
      </c>
    </row>
    <row r="7727" spans="1:27" ht="15" customHeight="1" x14ac:dyDescent="0.35">
      <c r="A7727" s="45"/>
      <c r="B7727" s="53" t="s">
        <v>138</v>
      </c>
      <c r="C7727" s="15">
        <f>P7708</f>
        <v>0</v>
      </c>
      <c r="D7727" s="54">
        <f>S7732*C7727</f>
        <v>0</v>
      </c>
      <c r="E7727" s="34">
        <f>D7790*C7727</f>
        <v>0</v>
      </c>
      <c r="F7727" s="68" t="s">
        <v>139</v>
      </c>
      <c r="G7727" s="74">
        <f>D7769-E7769</f>
        <v>99226.530000000028</v>
      </c>
      <c r="H7727" s="45"/>
      <c r="I7727" s="44"/>
      <c r="J7727" s="44"/>
      <c r="K7727" s="44"/>
      <c r="L7727" s="46"/>
      <c r="M7727" s="6" t="s">
        <v>140</v>
      </c>
      <c r="N7727" s="55"/>
      <c r="O7727" s="52"/>
      <c r="P7727" s="67"/>
      <c r="Q7727" s="65"/>
      <c r="R7727" s="6" t="s">
        <v>141</v>
      </c>
      <c r="S7727" s="55">
        <v>1850.8</v>
      </c>
      <c r="T7727" s="295">
        <v>1815</v>
      </c>
      <c r="U7727" s="57" t="s">
        <v>142</v>
      </c>
      <c r="V7727" s="58">
        <f t="shared" si="1597"/>
        <v>9218.7250000000004</v>
      </c>
      <c r="W7727" s="73">
        <v>7075</v>
      </c>
      <c r="Y7727" s="6" t="s">
        <v>143</v>
      </c>
      <c r="Z7727" s="55">
        <f>AA7727*1.32</f>
        <v>3564</v>
      </c>
      <c r="AA7727" s="56">
        <v>2700</v>
      </c>
    </row>
    <row r="7728" spans="1:27" ht="15" customHeight="1" x14ac:dyDescent="0.2">
      <c r="A7728" s="45"/>
      <c r="B7728" s="53" t="s">
        <v>14</v>
      </c>
      <c r="C7728" s="15">
        <f>O7708</f>
        <v>0</v>
      </c>
      <c r="D7728" s="54">
        <f>S7731*C7728</f>
        <v>0</v>
      </c>
      <c r="E7728" s="34">
        <f>D7789*C7728</f>
        <v>0</v>
      </c>
      <c r="F7728" s="61"/>
      <c r="G7728" s="61"/>
      <c r="H7728" s="45"/>
      <c r="I7728" s="44"/>
      <c r="J7728" s="44"/>
      <c r="K7728" s="44"/>
      <c r="L7728" s="46"/>
      <c r="M7728" s="6"/>
      <c r="N7728" s="55"/>
      <c r="O7728" s="52"/>
      <c r="P7728" s="67"/>
      <c r="Q7728" s="65"/>
      <c r="R7728" s="6" t="s">
        <v>144</v>
      </c>
      <c r="S7728" s="55">
        <f>T7728*1.46</f>
        <v>4409.2</v>
      </c>
      <c r="T7728" s="295">
        <v>3020</v>
      </c>
      <c r="U7728" s="57" t="s">
        <v>145</v>
      </c>
      <c r="V7728" s="58">
        <f t="shared" si="1597"/>
        <v>9218.7250000000004</v>
      </c>
      <c r="W7728" s="73">
        <v>7075</v>
      </c>
      <c r="AA7728" s="46"/>
    </row>
    <row r="7729" spans="1:27" ht="15" customHeight="1" x14ac:dyDescent="0.2">
      <c r="A7729" s="45"/>
      <c r="B7729" s="53" t="s">
        <v>16</v>
      </c>
      <c r="C7729" s="15">
        <f>Q7708</f>
        <v>0</v>
      </c>
      <c r="D7729" s="54">
        <f>S7734*C7729</f>
        <v>0</v>
      </c>
      <c r="E7729" s="34"/>
      <c r="F7729" s="61"/>
      <c r="G7729" s="61"/>
      <c r="H7729" s="45"/>
      <c r="I7729" s="44"/>
      <c r="J7729" s="44"/>
      <c r="K7729" s="44"/>
      <c r="L7729" s="46"/>
      <c r="M7729" s="6" t="s">
        <v>146</v>
      </c>
      <c r="N7729" s="55">
        <f>P7729*1.46</f>
        <v>8030</v>
      </c>
      <c r="O7729" s="52"/>
      <c r="P7729" s="67">
        <v>5500</v>
      </c>
      <c r="Q7729" s="65"/>
      <c r="R7729" s="6" t="s">
        <v>147</v>
      </c>
      <c r="S7729" s="55">
        <v>6101.2</v>
      </c>
      <c r="T7729" s="295">
        <v>4380</v>
      </c>
      <c r="U7729" s="46"/>
      <c r="V7729" s="46"/>
      <c r="W7729" s="46"/>
      <c r="X7729" s="46"/>
      <c r="Y7729" s="46"/>
      <c r="Z7729" s="46"/>
    </row>
    <row r="7730" spans="1:27" ht="15" customHeight="1" x14ac:dyDescent="0.2">
      <c r="A7730" s="45"/>
      <c r="B7730" s="320" t="s">
        <v>148</v>
      </c>
      <c r="C7730" s="33"/>
      <c r="D7730" s="75">
        <f t="shared" ref="D7730:E7730" si="1605">SUM(D7716:D7729)</f>
        <v>86373.03</v>
      </c>
      <c r="E7730" s="75">
        <f t="shared" si="1605"/>
        <v>60350</v>
      </c>
      <c r="F7730" s="75"/>
      <c r="G7730" s="33"/>
      <c r="H7730" s="45"/>
      <c r="I7730" s="44"/>
      <c r="J7730" s="44"/>
      <c r="K7730" s="44"/>
      <c r="L7730" s="46"/>
      <c r="M7730" s="6" t="s">
        <v>149</v>
      </c>
      <c r="N7730" s="55">
        <f t="shared" ref="N7730" si="1606">P7730*1.4</f>
        <v>3360</v>
      </c>
      <c r="O7730" s="52"/>
      <c r="P7730" s="67">
        <v>2400</v>
      </c>
      <c r="Q7730" s="65"/>
      <c r="R7730" s="6" t="s">
        <v>150</v>
      </c>
      <c r="S7730" s="55">
        <f>T7730*1.444</f>
        <v>7797.5999999999995</v>
      </c>
      <c r="T7730" s="295">
        <v>5400</v>
      </c>
      <c r="U7730" s="46"/>
      <c r="V7730" s="46"/>
      <c r="W7730" s="46"/>
      <c r="X7730" s="46"/>
      <c r="Y7730" s="46"/>
      <c r="Z7730" s="46"/>
      <c r="AA7730" s="46"/>
    </row>
    <row r="7731" spans="1:27" ht="15" customHeight="1" x14ac:dyDescent="0.2">
      <c r="A7731" s="45"/>
      <c r="B7731" s="317" t="s">
        <v>24</v>
      </c>
      <c r="C7731" s="319">
        <f>Y7708</f>
        <v>0</v>
      </c>
      <c r="D7731" s="54">
        <f t="shared" ref="D7731:D7733" si="1607">V7720*C7731</f>
        <v>0</v>
      </c>
      <c r="E7731" s="34">
        <f t="shared" ref="E7731:E7733" si="1608">W7720*C7731</f>
        <v>0</v>
      </c>
      <c r="F7731" s="45"/>
      <c r="G7731" s="45"/>
      <c r="H7731" s="45"/>
      <c r="I7731" s="44"/>
      <c r="J7731" s="44"/>
      <c r="K7731" s="44"/>
      <c r="L7731" s="46"/>
      <c r="M7731" s="6" t="s">
        <v>151</v>
      </c>
      <c r="N7731" s="55">
        <f>P7731*1.46</f>
        <v>8030</v>
      </c>
      <c r="O7731" s="52"/>
      <c r="P7731" s="67">
        <v>5500</v>
      </c>
      <c r="Q7731" s="65"/>
      <c r="R7731" s="6" t="s">
        <v>152</v>
      </c>
      <c r="S7731" s="55">
        <f>T7731*1.444</f>
        <v>7799.0439999999999</v>
      </c>
      <c r="T7731" s="295">
        <v>5401</v>
      </c>
      <c r="U7731" s="46"/>
      <c r="V7731" s="46"/>
      <c r="W7731" s="46"/>
      <c r="X7731" s="46"/>
      <c r="Y7731" s="46"/>
      <c r="Z7731" s="46"/>
      <c r="AA7731" s="46"/>
    </row>
    <row r="7732" spans="1:27" ht="15" customHeight="1" x14ac:dyDescent="0.2">
      <c r="A7732" s="45"/>
      <c r="B7732" s="317" t="s">
        <v>153</v>
      </c>
      <c r="C7732" s="319">
        <f>Z7708</f>
        <v>0</v>
      </c>
      <c r="D7732" s="54">
        <f t="shared" si="1607"/>
        <v>0</v>
      </c>
      <c r="E7732" s="34">
        <f t="shared" si="1608"/>
        <v>0</v>
      </c>
      <c r="F7732" s="45"/>
      <c r="G7732" s="45"/>
      <c r="H7732" s="45"/>
      <c r="I7732" s="44"/>
      <c r="J7732" s="44"/>
      <c r="K7732" s="44"/>
      <c r="L7732" s="46"/>
      <c r="M7732" s="6" t="s">
        <v>154</v>
      </c>
      <c r="N7732" s="55">
        <f t="shared" ref="N7732:N7733" si="1609">P7732*1.4</f>
        <v>5250</v>
      </c>
      <c r="O7732" s="52"/>
      <c r="P7732" s="67">
        <v>3750</v>
      </c>
      <c r="Q7732" s="65"/>
      <c r="R7732" s="6" t="s">
        <v>155</v>
      </c>
      <c r="S7732" s="55">
        <f>T7732*1.45</f>
        <v>10701</v>
      </c>
      <c r="T7732" s="295">
        <v>7380</v>
      </c>
      <c r="U7732" s="46"/>
      <c r="V7732" s="46"/>
      <c r="W7732" s="46"/>
      <c r="X7732" s="46"/>
      <c r="Y7732" s="46"/>
      <c r="Z7732" s="46"/>
      <c r="AA7732" s="46"/>
    </row>
    <row r="7733" spans="1:27" ht="15" customHeight="1" x14ac:dyDescent="0.2">
      <c r="A7733" s="45"/>
      <c r="B7733" s="317" t="s">
        <v>26</v>
      </c>
      <c r="C7733" s="319">
        <f>AA7708</f>
        <v>0</v>
      </c>
      <c r="D7733" s="54">
        <f t="shared" si="1607"/>
        <v>0</v>
      </c>
      <c r="E7733" s="34">
        <f t="shared" si="1608"/>
        <v>0</v>
      </c>
      <c r="F7733" s="45"/>
      <c r="G7733" s="45"/>
      <c r="H7733" s="45"/>
      <c r="I7733" s="44"/>
      <c r="J7733" s="44"/>
      <c r="K7733" s="44"/>
      <c r="L7733" s="46"/>
      <c r="M7733" s="6" t="s">
        <v>156</v>
      </c>
      <c r="N7733" s="55">
        <f t="shared" si="1609"/>
        <v>10500</v>
      </c>
      <c r="O7733" s="52"/>
      <c r="P7733" s="67">
        <v>7500</v>
      </c>
      <c r="Q7733" s="65"/>
      <c r="R7733" s="6" t="s">
        <v>157</v>
      </c>
      <c r="S7733" s="55">
        <v>8000</v>
      </c>
      <c r="T7733" s="295">
        <v>3600</v>
      </c>
      <c r="U7733" s="46"/>
      <c r="V7733" s="46"/>
      <c r="W7733" s="46"/>
      <c r="X7733" s="46"/>
      <c r="Y7733" s="46"/>
      <c r="Z7733" s="46"/>
      <c r="AA7733" s="46"/>
    </row>
    <row r="7734" spans="1:27" ht="15" customHeight="1" x14ac:dyDescent="0.2">
      <c r="A7734" s="45"/>
      <c r="B7734" s="318" t="s">
        <v>158</v>
      </c>
      <c r="C7734" s="319">
        <f>R7708</f>
        <v>0</v>
      </c>
      <c r="D7734" s="54">
        <f>V7717*C7734</f>
        <v>0</v>
      </c>
      <c r="E7734" s="34">
        <f t="shared" ref="E7734:E7736" si="1610">J7783*C7734</f>
        <v>0</v>
      </c>
      <c r="F7734" s="45"/>
      <c r="G7734" s="45"/>
      <c r="H7734" s="45"/>
      <c r="I7734" s="44"/>
      <c r="J7734" s="44"/>
      <c r="K7734" s="44"/>
      <c r="L7734" s="46"/>
      <c r="M7734" s="6"/>
      <c r="N7734" s="55"/>
      <c r="O7734" s="52"/>
      <c r="P7734" s="67"/>
      <c r="Q7734" s="65"/>
      <c r="R7734" s="6" t="s">
        <v>16</v>
      </c>
      <c r="S7734" s="55">
        <v>1500</v>
      </c>
      <c r="T7734" s="298">
        <v>1300</v>
      </c>
      <c r="U7734" s="46"/>
      <c r="V7734" s="46"/>
      <c r="W7734" s="46"/>
      <c r="X7734" s="46"/>
      <c r="Y7734" s="46"/>
      <c r="Z7734" s="46"/>
      <c r="AA7734" s="46"/>
    </row>
    <row r="7735" spans="1:27" ht="15" customHeight="1" x14ac:dyDescent="0.2">
      <c r="A7735" s="45"/>
      <c r="B7735" s="321" t="s">
        <v>159</v>
      </c>
      <c r="C7735" s="15">
        <f>T7708</f>
        <v>1</v>
      </c>
      <c r="D7735" s="54">
        <f t="shared" ref="D7735:D7736" si="1611">V7717*C7735</f>
        <v>9772.5</v>
      </c>
      <c r="E7735" s="34">
        <f t="shared" si="1610"/>
        <v>0</v>
      </c>
      <c r="F7735" s="45"/>
      <c r="G7735" s="45"/>
      <c r="H7735" s="45"/>
      <c r="I7735" s="44"/>
      <c r="J7735" s="44"/>
      <c r="K7735" s="44"/>
      <c r="L7735" s="46"/>
      <c r="M7735" s="6" t="s">
        <v>160</v>
      </c>
      <c r="N7735" s="55"/>
      <c r="O7735" s="52"/>
      <c r="P7735" s="67"/>
      <c r="Q7735" s="65"/>
      <c r="R7735" s="46"/>
      <c r="S7735" s="46"/>
      <c r="T7735" s="46"/>
      <c r="U7735" s="46"/>
      <c r="V7735" s="46"/>
      <c r="W7735" s="46"/>
      <c r="X7735" s="46"/>
      <c r="Y7735" s="46"/>
      <c r="Z7735" s="46"/>
      <c r="AA7735" s="46"/>
    </row>
    <row r="7736" spans="1:27" ht="15" customHeight="1" x14ac:dyDescent="0.2">
      <c r="A7736" s="45"/>
      <c r="B7736" s="79" t="s">
        <v>161</v>
      </c>
      <c r="C7736" s="80">
        <f>S7708</f>
        <v>0</v>
      </c>
      <c r="D7736" s="81">
        <f t="shared" si="1611"/>
        <v>0</v>
      </c>
      <c r="E7736" s="34">
        <f t="shared" si="1610"/>
        <v>0</v>
      </c>
      <c r="F7736" s="45"/>
      <c r="G7736" s="45"/>
      <c r="H7736" s="45"/>
      <c r="I7736" s="44"/>
      <c r="J7736" s="44"/>
      <c r="K7736" s="44"/>
      <c r="L7736" s="46"/>
      <c r="M7736" s="6"/>
      <c r="N7736" s="55"/>
      <c r="O7736" s="52"/>
      <c r="P7736" s="67"/>
      <c r="Q7736" s="65"/>
      <c r="R7736" s="46"/>
      <c r="S7736" s="46"/>
      <c r="T7736" s="46"/>
      <c r="U7736" s="46"/>
      <c r="V7736" s="46"/>
      <c r="W7736" s="46"/>
      <c r="X7736" s="46"/>
      <c r="Y7736" s="46"/>
      <c r="Z7736" s="46"/>
      <c r="AA7736" s="46"/>
    </row>
    <row r="7737" spans="1:27" ht="15" customHeight="1" x14ac:dyDescent="0.2">
      <c r="A7737" s="45"/>
      <c r="B7737" s="78" t="s">
        <v>20</v>
      </c>
      <c r="C7737" s="15">
        <f>U7708</f>
        <v>2</v>
      </c>
      <c r="D7737" s="81">
        <f>V7726*C7737</f>
        <v>14333</v>
      </c>
      <c r="E7737" s="34">
        <f>W7726*C7737</f>
        <v>11000</v>
      </c>
      <c r="F7737" s="45"/>
      <c r="G7737" s="45"/>
      <c r="H7737" s="45"/>
      <c r="I7737" s="44"/>
      <c r="J7737" s="44"/>
      <c r="K7737" s="44"/>
      <c r="L7737" s="46"/>
      <c r="M7737" s="6" t="s">
        <v>162</v>
      </c>
      <c r="N7737" s="55"/>
      <c r="O7737" s="52"/>
      <c r="P7737" s="67">
        <v>1300</v>
      </c>
      <c r="Q7737" s="65"/>
      <c r="R7737" s="46"/>
      <c r="S7737" s="46"/>
      <c r="T7737" s="46"/>
      <c r="U7737" s="46"/>
      <c r="V7737" s="46"/>
      <c r="W7737" s="46"/>
      <c r="X7737" s="46"/>
      <c r="Y7737" s="46"/>
      <c r="Z7737" s="46"/>
      <c r="AA7737" s="46"/>
    </row>
    <row r="7738" spans="1:27" ht="15" customHeight="1" x14ac:dyDescent="0.2">
      <c r="A7738" s="45"/>
      <c r="B7738" s="78" t="s">
        <v>163</v>
      </c>
      <c r="C7738" s="15">
        <f>V7708</f>
        <v>0</v>
      </c>
      <c r="D7738" s="81">
        <f t="shared" ref="D7738:D7739" si="1612">V7720*C7738</f>
        <v>0</v>
      </c>
      <c r="E7738" s="34">
        <f>W7725*C7738</f>
        <v>0</v>
      </c>
      <c r="F7738" s="45"/>
      <c r="G7738" s="45"/>
      <c r="H7738" s="45"/>
      <c r="I7738" s="44"/>
      <c r="J7738" s="44"/>
      <c r="K7738" s="44"/>
      <c r="L7738" s="46"/>
      <c r="M7738" s="6" t="s">
        <v>164</v>
      </c>
      <c r="N7738" s="55">
        <f t="shared" ref="N7738:N7739" si="1613">P7738*1.42</f>
        <v>1988</v>
      </c>
      <c r="O7738" s="52"/>
      <c r="P7738" s="67">
        <v>1400</v>
      </c>
      <c r="Q7738" s="65"/>
      <c r="R7738" s="46"/>
      <c r="S7738" s="46"/>
      <c r="T7738" s="46"/>
      <c r="U7738" s="46"/>
      <c r="V7738" s="46"/>
      <c r="W7738" s="46"/>
      <c r="X7738" s="46"/>
      <c r="Y7738" s="46"/>
      <c r="Z7738" s="46"/>
      <c r="AA7738" s="46"/>
    </row>
    <row r="7739" spans="1:27" ht="15" customHeight="1" x14ac:dyDescent="0.2">
      <c r="A7739" s="45"/>
      <c r="B7739" s="78" t="s">
        <v>165</v>
      </c>
      <c r="C7739" s="15">
        <f>W7708</f>
        <v>0</v>
      </c>
      <c r="D7739" s="81">
        <f t="shared" si="1612"/>
        <v>0</v>
      </c>
      <c r="E7739" s="34">
        <f>J7788*C7739</f>
        <v>0</v>
      </c>
      <c r="F7739" s="45"/>
      <c r="G7739" s="45"/>
      <c r="H7739" s="45"/>
      <c r="I7739" s="44"/>
      <c r="J7739" s="44"/>
      <c r="K7739" s="44"/>
      <c r="L7739" s="46"/>
      <c r="M7739" s="6" t="s">
        <v>166</v>
      </c>
      <c r="N7739" s="55">
        <f t="shared" si="1613"/>
        <v>1988</v>
      </c>
      <c r="O7739" s="52"/>
      <c r="P7739" s="67">
        <v>1400</v>
      </c>
      <c r="Q7739" s="65"/>
      <c r="R7739" s="46"/>
      <c r="S7739" s="46"/>
      <c r="T7739" s="46"/>
      <c r="U7739" s="46"/>
      <c r="V7739" s="46"/>
      <c r="W7739" s="46"/>
      <c r="X7739" s="46"/>
      <c r="Y7739" s="46"/>
      <c r="Z7739" s="46"/>
      <c r="AA7739" s="46"/>
    </row>
    <row r="7740" spans="1:27" ht="15" customHeight="1" x14ac:dyDescent="0.2">
      <c r="A7740" s="45"/>
      <c r="B7740" s="53" t="s">
        <v>23</v>
      </c>
      <c r="C7740" s="15">
        <f>X7708</f>
        <v>0</v>
      </c>
      <c r="D7740" s="81">
        <f>V7718*C7740</f>
        <v>0</v>
      </c>
      <c r="E7740" s="34">
        <f>W7718*C7740</f>
        <v>0</v>
      </c>
      <c r="F7740" s="45"/>
      <c r="G7740" s="45"/>
      <c r="H7740" s="45"/>
      <c r="I7740" s="44"/>
      <c r="J7740" s="44"/>
      <c r="K7740" s="44"/>
      <c r="L7740" s="46"/>
      <c r="M7740" s="6" t="s">
        <v>167</v>
      </c>
      <c r="N7740" s="55">
        <f>P7740*1.39</f>
        <v>2154.5</v>
      </c>
      <c r="O7740" s="52"/>
      <c r="P7740" s="67">
        <v>1550</v>
      </c>
      <c r="Q7740" s="65"/>
      <c r="R7740" s="46"/>
      <c r="S7740" s="46"/>
      <c r="T7740" s="46"/>
      <c r="U7740" s="46"/>
      <c r="V7740" s="46"/>
      <c r="W7740" s="46"/>
      <c r="X7740" s="46"/>
      <c r="Y7740" s="46"/>
      <c r="Z7740" s="46"/>
      <c r="AA7740" s="46"/>
    </row>
    <row r="7741" spans="1:27" ht="15" customHeight="1" x14ac:dyDescent="0.2">
      <c r="A7741" s="45"/>
      <c r="B7741" s="49" t="s">
        <v>95</v>
      </c>
      <c r="C7741" s="33"/>
      <c r="D7741" s="75">
        <f t="shared" ref="D7741:E7741" si="1614">SUM(D7731:D7740)</f>
        <v>24105.5</v>
      </c>
      <c r="E7741" s="82">
        <f t="shared" si="1614"/>
        <v>11000</v>
      </c>
      <c r="F7741" s="45"/>
      <c r="G7741" s="45"/>
      <c r="H7741" s="45"/>
      <c r="I7741" s="44"/>
      <c r="J7741" s="44"/>
      <c r="K7741" s="44"/>
      <c r="L7741" s="46"/>
      <c r="M7741" s="6" t="s">
        <v>168</v>
      </c>
      <c r="N7741" s="55">
        <f>P7741*1.42</f>
        <v>1207</v>
      </c>
      <c r="O7741" s="52"/>
      <c r="P7741" s="67">
        <v>850</v>
      </c>
      <c r="Q7741" s="65"/>
      <c r="R7741" s="46"/>
      <c r="S7741" s="46"/>
      <c r="T7741" s="46"/>
      <c r="U7741" s="46"/>
      <c r="V7741" s="46"/>
      <c r="W7741" s="46"/>
      <c r="X7741" s="46"/>
      <c r="Y7741" s="46"/>
      <c r="Z7741" s="46"/>
      <c r="AA7741" s="46"/>
    </row>
    <row r="7742" spans="1:27" ht="15" customHeight="1" x14ac:dyDescent="0.2">
      <c r="A7742" s="45"/>
      <c r="B7742" s="53" t="s">
        <v>36</v>
      </c>
      <c r="C7742" s="15">
        <f>AL7708</f>
        <v>0</v>
      </c>
      <c r="D7742" s="83">
        <f>N7737*C7742</f>
        <v>0</v>
      </c>
      <c r="E7742" s="34">
        <f>P7737*C7742</f>
        <v>0</v>
      </c>
      <c r="F7742" s="45"/>
      <c r="G7742" s="45"/>
      <c r="H7742" s="45"/>
      <c r="I7742" s="44"/>
      <c r="J7742" s="44"/>
      <c r="K7742" s="44"/>
      <c r="L7742" s="46"/>
      <c r="M7742" s="46"/>
      <c r="N7742" s="46"/>
      <c r="O7742" s="46"/>
      <c r="P7742" s="46"/>
      <c r="Q7742" s="46"/>
      <c r="R7742" s="46"/>
      <c r="S7742" s="46"/>
      <c r="T7742" s="46"/>
      <c r="U7742" s="46"/>
      <c r="V7742" s="46"/>
      <c r="W7742" s="46"/>
      <c r="X7742" s="46"/>
      <c r="Y7742" s="46"/>
      <c r="Z7742" s="46"/>
      <c r="AA7742" s="46"/>
    </row>
    <row r="7743" spans="1:27" ht="15" customHeight="1" x14ac:dyDescent="0.2">
      <c r="A7743" s="45"/>
      <c r="B7743" s="53" t="s">
        <v>35</v>
      </c>
      <c r="C7743" s="15">
        <f>AK7708</f>
        <v>0</v>
      </c>
      <c r="D7743" s="83">
        <f t="shared" ref="D7743:D7745" si="1615">N7739*C7743</f>
        <v>0</v>
      </c>
      <c r="E7743" s="34">
        <f t="shared" ref="E7743:E7745" si="1616">P7739*C7743</f>
        <v>0</v>
      </c>
      <c r="F7743" s="45"/>
      <c r="G7743" s="45"/>
      <c r="H7743" s="45"/>
      <c r="L7743" s="24"/>
      <c r="M7743" s="24"/>
      <c r="N7743" s="24"/>
      <c r="O7743" s="24"/>
      <c r="P7743" s="24"/>
      <c r="Q7743" s="24"/>
    </row>
    <row r="7744" spans="1:27" ht="15" customHeight="1" x14ac:dyDescent="0.2">
      <c r="A7744" s="45"/>
      <c r="B7744" s="84" t="s">
        <v>169</v>
      </c>
      <c r="C7744" s="15">
        <f>AM7708</f>
        <v>0</v>
      </c>
      <c r="D7744" s="83">
        <f t="shared" si="1615"/>
        <v>0</v>
      </c>
      <c r="E7744" s="34">
        <f t="shared" si="1616"/>
        <v>0</v>
      </c>
      <c r="F7744" s="85"/>
      <c r="G7744" s="45"/>
      <c r="H7744" s="45"/>
      <c r="L7744" s="24"/>
      <c r="M7744" s="24"/>
      <c r="N7744" s="24"/>
      <c r="O7744" s="24"/>
      <c r="P7744" s="24"/>
      <c r="Q7744" s="24"/>
    </row>
    <row r="7745" spans="1:17" ht="15" customHeight="1" x14ac:dyDescent="0.2">
      <c r="A7745" s="45"/>
      <c r="B7745" s="84" t="s">
        <v>38</v>
      </c>
      <c r="C7745" s="15">
        <f>AN7708</f>
        <v>0</v>
      </c>
      <c r="D7745" s="83">
        <f t="shared" si="1615"/>
        <v>0</v>
      </c>
      <c r="E7745" s="34">
        <f t="shared" si="1616"/>
        <v>0</v>
      </c>
      <c r="F7745" s="45"/>
      <c r="G7745" s="45"/>
      <c r="H7745" s="45"/>
      <c r="L7745" s="24"/>
      <c r="M7745" s="24"/>
      <c r="N7745" s="24"/>
      <c r="O7745" s="24"/>
      <c r="P7745" s="24"/>
      <c r="Q7745" s="24"/>
    </row>
    <row r="7746" spans="1:17" ht="15" customHeight="1" x14ac:dyDescent="0.2">
      <c r="A7746" s="45"/>
      <c r="B7746" s="84" t="s">
        <v>170</v>
      </c>
      <c r="C7746" s="15">
        <f>AO7708</f>
        <v>0</v>
      </c>
      <c r="D7746" s="83">
        <f>N7738*C7746</f>
        <v>0</v>
      </c>
      <c r="E7746" s="34">
        <f>P7738*C7746</f>
        <v>0</v>
      </c>
      <c r="F7746" s="45"/>
      <c r="G7746" s="45"/>
      <c r="H7746" s="45"/>
      <c r="L7746" s="24"/>
      <c r="M7746" s="24"/>
      <c r="N7746" s="24"/>
      <c r="O7746" s="24"/>
      <c r="P7746" s="24"/>
      <c r="Q7746" s="24"/>
    </row>
    <row r="7747" spans="1:17" ht="15" customHeight="1" x14ac:dyDescent="0.2">
      <c r="A7747" s="45"/>
      <c r="B7747" s="53" t="s">
        <v>31</v>
      </c>
      <c r="C7747" s="15">
        <f>AF7708</f>
        <v>2</v>
      </c>
      <c r="D7747" s="83">
        <f>N7729*C7747</f>
        <v>16060</v>
      </c>
      <c r="E7747" s="34">
        <f>P7729*C7747</f>
        <v>11000</v>
      </c>
      <c r="F7747" s="45"/>
      <c r="G7747" s="45"/>
      <c r="H7747" s="45"/>
    </row>
    <row r="7748" spans="1:17" ht="15" customHeight="1" x14ac:dyDescent="0.2">
      <c r="A7748" s="45"/>
      <c r="B7748" s="53" t="s">
        <v>171</v>
      </c>
      <c r="C7748" s="15">
        <f>AH7708</f>
        <v>2</v>
      </c>
      <c r="D7748" s="83">
        <f>N7729*C7748</f>
        <v>16060</v>
      </c>
      <c r="E7748" s="34">
        <f>P7729*C7748</f>
        <v>11000</v>
      </c>
      <c r="F7748" s="45"/>
      <c r="G7748" s="45"/>
      <c r="H7748" s="45"/>
      <c r="L7748" s="86" t="s">
        <v>172</v>
      </c>
    </row>
    <row r="7749" spans="1:17" ht="15" customHeight="1" x14ac:dyDescent="0.2">
      <c r="A7749" s="45"/>
      <c r="B7749" s="53" t="s">
        <v>151</v>
      </c>
      <c r="C7749" s="15">
        <f>AG7708</f>
        <v>3</v>
      </c>
      <c r="D7749" s="83">
        <f>N7731*C7749</f>
        <v>24090</v>
      </c>
      <c r="E7749" s="34">
        <f>P7731*C7749</f>
        <v>16500</v>
      </c>
      <c r="F7749" s="45"/>
      <c r="G7749" s="45"/>
      <c r="H7749" s="45"/>
    </row>
    <row r="7750" spans="1:17" ht="15" customHeight="1" x14ac:dyDescent="0.2">
      <c r="A7750" s="45"/>
      <c r="B7750" s="53" t="s">
        <v>173</v>
      </c>
      <c r="C7750" s="15">
        <f>AJ7708</f>
        <v>1</v>
      </c>
      <c r="D7750" s="83">
        <f>N7729*C7750</f>
        <v>8030</v>
      </c>
      <c r="E7750" s="34">
        <f>P7729*C7750</f>
        <v>5500</v>
      </c>
      <c r="F7750" s="45"/>
      <c r="G7750" s="45"/>
      <c r="H7750" s="45"/>
      <c r="L7750" s="86" t="s">
        <v>107</v>
      </c>
    </row>
    <row r="7751" spans="1:17" ht="15" customHeight="1" x14ac:dyDescent="0.2">
      <c r="A7751" s="45"/>
      <c r="B7751" s="53" t="s">
        <v>174</v>
      </c>
      <c r="C7751" s="15">
        <f>AE7708</f>
        <v>0</v>
      </c>
      <c r="D7751" s="83">
        <f>N7733*C7751</f>
        <v>0</v>
      </c>
      <c r="E7751" s="34">
        <f>P7729*C7751</f>
        <v>0</v>
      </c>
      <c r="F7751" s="45"/>
      <c r="G7751" s="45"/>
      <c r="H7751" s="45"/>
    </row>
    <row r="7752" spans="1:17" ht="15" customHeight="1" x14ac:dyDescent="0.2">
      <c r="A7752" s="45"/>
      <c r="B7752" s="87" t="s">
        <v>27</v>
      </c>
      <c r="C7752" s="15">
        <f>AB7708</f>
        <v>73</v>
      </c>
      <c r="D7752" s="83">
        <f t="shared" ref="D7752:D7753" si="1617">N7721*C7752</f>
        <v>134758</v>
      </c>
      <c r="E7752" s="34">
        <f t="shared" ref="E7752:E7753" si="1618">P7721*C7752</f>
        <v>94900</v>
      </c>
      <c r="F7752" s="45"/>
      <c r="G7752" s="45"/>
      <c r="H7752" s="45"/>
      <c r="L7752" s="86" t="s">
        <v>175</v>
      </c>
    </row>
    <row r="7753" spans="1:17" ht="15" customHeight="1" x14ac:dyDescent="0.2">
      <c r="A7753" s="45"/>
      <c r="B7753" s="87" t="s">
        <v>28</v>
      </c>
      <c r="C7753" s="15">
        <f>AC7708</f>
        <v>0</v>
      </c>
      <c r="D7753" s="83">
        <f t="shared" si="1617"/>
        <v>0</v>
      </c>
      <c r="E7753" s="34">
        <f t="shared" si="1618"/>
        <v>0</v>
      </c>
      <c r="F7753" s="45"/>
      <c r="G7753" s="45"/>
      <c r="H7753" s="45"/>
      <c r="L7753" s="86" t="s">
        <v>176</v>
      </c>
    </row>
    <row r="7754" spans="1:17" ht="15" customHeight="1" x14ac:dyDescent="0.2">
      <c r="A7754" s="45"/>
      <c r="B7754" s="53" t="s">
        <v>177</v>
      </c>
      <c r="C7754" s="15">
        <f>AD7708</f>
        <v>0</v>
      </c>
      <c r="D7754" s="83">
        <f>N7726*C7754</f>
        <v>0</v>
      </c>
      <c r="E7754" s="34">
        <f>P7726*C7754</f>
        <v>0</v>
      </c>
      <c r="F7754" s="45"/>
      <c r="G7754" s="45"/>
      <c r="H7754" s="45"/>
      <c r="L7754" s="86" t="s">
        <v>178</v>
      </c>
    </row>
    <row r="7755" spans="1:17" ht="15" customHeight="1" x14ac:dyDescent="0.2">
      <c r="A7755" s="45"/>
      <c r="B7755" s="49" t="s">
        <v>94</v>
      </c>
      <c r="C7755" s="33"/>
      <c r="D7755" s="75">
        <f t="shared" ref="D7755:E7755" si="1619">SUM(D7742:D7754)</f>
        <v>198998</v>
      </c>
      <c r="E7755" s="82">
        <f t="shared" si="1619"/>
        <v>138900</v>
      </c>
      <c r="F7755" s="41"/>
      <c r="G7755" s="45"/>
      <c r="H7755" s="88"/>
      <c r="L7755" s="86" t="s">
        <v>179</v>
      </c>
    </row>
    <row r="7756" spans="1:17" ht="15" customHeight="1" x14ac:dyDescent="0.2">
      <c r="A7756" s="45"/>
      <c r="B7756" s="78" t="s">
        <v>39</v>
      </c>
      <c r="C7756" s="89">
        <f>AP7708</f>
        <v>0</v>
      </c>
      <c r="D7756" s="83">
        <f>Z7726*C7756</f>
        <v>0</v>
      </c>
      <c r="E7756" s="34">
        <f>AA7726*C7756</f>
        <v>0</v>
      </c>
      <c r="F7756" s="88"/>
      <c r="G7756" s="88"/>
      <c r="H7756" s="88"/>
      <c r="L7756" s="86" t="s">
        <v>180</v>
      </c>
    </row>
    <row r="7757" spans="1:17" ht="15" customHeight="1" x14ac:dyDescent="0.2">
      <c r="A7757" s="45"/>
      <c r="B7757" s="78" t="s">
        <v>40</v>
      </c>
      <c r="C7757" s="90">
        <f>AQ7708</f>
        <v>0</v>
      </c>
      <c r="D7757" s="83">
        <f t="shared" ref="D7757:D7759" si="1620">Z7717*C7757</f>
        <v>0</v>
      </c>
      <c r="E7757" s="34">
        <f>AA7717*C7757</f>
        <v>0</v>
      </c>
      <c r="F7757" s="88"/>
      <c r="G7757" s="88"/>
      <c r="H7757" s="88"/>
      <c r="L7757" s="86" t="s">
        <v>181</v>
      </c>
    </row>
    <row r="7758" spans="1:17" ht="15" customHeight="1" x14ac:dyDescent="0.2">
      <c r="A7758" s="45"/>
      <c r="B7758" s="78" t="s">
        <v>33</v>
      </c>
      <c r="C7758" s="90">
        <f>AR7708</f>
        <v>0</v>
      </c>
      <c r="D7758" s="83">
        <f t="shared" si="1620"/>
        <v>0</v>
      </c>
      <c r="E7758" s="34">
        <f>P7728*C7758</f>
        <v>0</v>
      </c>
      <c r="F7758" s="88"/>
      <c r="G7758" s="88"/>
      <c r="H7758" s="88"/>
    </row>
    <row r="7759" spans="1:17" ht="15" customHeight="1" x14ac:dyDescent="0.2">
      <c r="A7759" s="45"/>
      <c r="B7759" s="78" t="s">
        <v>32</v>
      </c>
      <c r="C7759" s="90">
        <f>AS7708</f>
        <v>0</v>
      </c>
      <c r="D7759" s="83">
        <f t="shared" si="1620"/>
        <v>0</v>
      </c>
      <c r="E7759" s="34">
        <f>AA7718*C7759</f>
        <v>0</v>
      </c>
      <c r="F7759" s="88"/>
      <c r="G7759" s="88"/>
      <c r="H7759" s="88"/>
      <c r="L7759" s="86" t="s">
        <v>140</v>
      </c>
    </row>
    <row r="7760" spans="1:17" ht="15" customHeight="1" x14ac:dyDescent="0.2">
      <c r="A7760" s="45"/>
      <c r="B7760" s="78" t="s">
        <v>41</v>
      </c>
      <c r="C7760" s="90">
        <f>AT7708</f>
        <v>0</v>
      </c>
      <c r="D7760" s="83">
        <f>Z7725*C7760</f>
        <v>0</v>
      </c>
      <c r="E7760" s="34">
        <f>AA7725*C7760</f>
        <v>0</v>
      </c>
      <c r="F7760" s="88"/>
      <c r="G7760" s="88"/>
      <c r="H7760" s="88"/>
    </row>
    <row r="7761" spans="1:53" ht="15" customHeight="1" x14ac:dyDescent="0.2">
      <c r="A7761" s="45"/>
      <c r="B7761" s="78" t="s">
        <v>42</v>
      </c>
      <c r="C7761" s="90">
        <f>AU7708</f>
        <v>0</v>
      </c>
      <c r="D7761" s="83">
        <f>Z7720*C7761</f>
        <v>0</v>
      </c>
      <c r="E7761" s="34">
        <f>AA7720*C7761</f>
        <v>0</v>
      </c>
      <c r="F7761" s="88"/>
      <c r="G7761" s="88"/>
      <c r="H7761" s="88"/>
      <c r="L7761" s="86" t="s">
        <v>182</v>
      </c>
    </row>
    <row r="7762" spans="1:53" ht="15" customHeight="1" x14ac:dyDescent="0.2">
      <c r="A7762" s="45"/>
      <c r="B7762" s="78" t="s">
        <v>43</v>
      </c>
      <c r="C7762" s="90">
        <f>AV7708</f>
        <v>0</v>
      </c>
      <c r="D7762" s="83">
        <f t="shared" ref="D7762:D7764" si="1621">Z7722*C7762</f>
        <v>0</v>
      </c>
      <c r="E7762" s="34">
        <f>AA7722*C7762</f>
        <v>0</v>
      </c>
      <c r="F7762" s="88"/>
      <c r="G7762" s="88"/>
      <c r="H7762" s="88"/>
      <c r="L7762" s="86" t="s">
        <v>183</v>
      </c>
    </row>
    <row r="7763" spans="1:53" ht="15" customHeight="1" x14ac:dyDescent="0.2">
      <c r="A7763" s="45"/>
      <c r="B7763" s="78" t="s">
        <v>44</v>
      </c>
      <c r="C7763" s="90">
        <f>AW7708</f>
        <v>0</v>
      </c>
      <c r="D7763" s="83">
        <f t="shared" si="1621"/>
        <v>0</v>
      </c>
      <c r="E7763" s="34">
        <f>AA7724*C7763</f>
        <v>0</v>
      </c>
      <c r="F7763" s="88"/>
      <c r="G7763" s="88"/>
      <c r="H7763" s="88"/>
      <c r="L7763" s="86" t="s">
        <v>184</v>
      </c>
    </row>
    <row r="7764" spans="1:53" ht="15" customHeight="1" x14ac:dyDescent="0.2">
      <c r="A7764" s="45"/>
      <c r="B7764" s="78" t="s">
        <v>45</v>
      </c>
      <c r="C7764" s="90">
        <f>AX7708</f>
        <v>0</v>
      </c>
      <c r="D7764" s="83">
        <f t="shared" si="1621"/>
        <v>0</v>
      </c>
      <c r="E7764" s="34">
        <f>AA7723*C7764</f>
        <v>0</v>
      </c>
      <c r="F7764" s="88"/>
      <c r="G7764" s="88"/>
      <c r="H7764" s="88"/>
    </row>
    <row r="7765" spans="1:53" ht="15" customHeight="1" x14ac:dyDescent="0.2">
      <c r="A7765" s="45"/>
      <c r="B7765" s="78" t="s">
        <v>46</v>
      </c>
      <c r="C7765" s="90">
        <f>AY7708</f>
        <v>0</v>
      </c>
      <c r="D7765" s="83">
        <f>Z7721*C7765</f>
        <v>0</v>
      </c>
      <c r="E7765" s="34">
        <f>AA7721*C7765</f>
        <v>0</v>
      </c>
      <c r="F7765" s="88"/>
      <c r="G7765" s="88"/>
      <c r="H7765" s="88"/>
      <c r="L7765" s="86" t="s">
        <v>160</v>
      </c>
    </row>
    <row r="7766" spans="1:53" ht="15" customHeight="1" x14ac:dyDescent="0.2">
      <c r="A7766" s="45"/>
      <c r="B7766" s="53"/>
      <c r="C7766" s="89"/>
      <c r="D7766" s="83">
        <f t="shared" ref="D7766:D7767" si="1622">Z7726*C7766</f>
        <v>0</v>
      </c>
      <c r="E7766" s="34">
        <f t="shared" ref="E7766:E7767" si="1623">P7736*C7766</f>
        <v>0</v>
      </c>
      <c r="F7766" s="88"/>
      <c r="G7766" s="88"/>
      <c r="H7766" s="88"/>
    </row>
    <row r="7767" spans="1:53" ht="15" customHeight="1" x14ac:dyDescent="0.2">
      <c r="A7767" s="45"/>
      <c r="B7767" s="53"/>
      <c r="C7767" s="89"/>
      <c r="D7767" s="83">
        <f t="shared" si="1622"/>
        <v>0</v>
      </c>
      <c r="E7767" s="34">
        <f t="shared" si="1623"/>
        <v>0</v>
      </c>
      <c r="F7767" s="88"/>
      <c r="G7767" s="88"/>
      <c r="H7767" s="88"/>
      <c r="L7767" s="86" t="s">
        <v>185</v>
      </c>
    </row>
    <row r="7768" spans="1:53" ht="15" customHeight="1" x14ac:dyDescent="0.2">
      <c r="A7768" s="45"/>
      <c r="B7768" s="91"/>
      <c r="C7768" s="91"/>
      <c r="D7768" s="92">
        <f t="shared" ref="D7768:E7768" si="1624">SUM(D7756:D7767)</f>
        <v>0</v>
      </c>
      <c r="E7768" s="93">
        <f t="shared" si="1624"/>
        <v>0</v>
      </c>
      <c r="F7768" s="41"/>
      <c r="G7768" s="88"/>
      <c r="H7768" s="45"/>
      <c r="L7768" s="86" t="s">
        <v>186</v>
      </c>
    </row>
    <row r="7769" spans="1:53" ht="15" customHeight="1" x14ac:dyDescent="0.2">
      <c r="A7769" s="45"/>
      <c r="B7769" s="33" t="s">
        <v>187</v>
      </c>
      <c r="C7769" s="61"/>
      <c r="D7769" s="94">
        <f>SUM(D7741,D7730,D7755,D7768)</f>
        <v>309476.53000000003</v>
      </c>
      <c r="E7769" s="95">
        <f>SUM(E7768,E7741,E7730,E7755)</f>
        <v>210250</v>
      </c>
      <c r="F7769" s="92">
        <f>SUM(F7768,F7755,F7744,F7730)</f>
        <v>0</v>
      </c>
      <c r="G7769" s="45"/>
      <c r="H7769" s="45"/>
      <c r="L7769" s="86" t="s">
        <v>188</v>
      </c>
    </row>
    <row r="7770" spans="1:53" ht="15" customHeight="1" x14ac:dyDescent="0.2">
      <c r="A7770" s="45"/>
      <c r="B7770" s="45"/>
      <c r="C7770" s="45"/>
      <c r="D7770" s="45"/>
      <c r="E7770" s="45"/>
      <c r="F7770" s="45"/>
      <c r="G7770" s="45"/>
      <c r="H7770" s="45"/>
    </row>
    <row r="7771" spans="1:53" ht="15" customHeight="1" x14ac:dyDescent="0.2">
      <c r="L7771" s="86" t="s">
        <v>189</v>
      </c>
    </row>
    <row r="7772" spans="1:53" ht="15" customHeight="1" x14ac:dyDescent="0.2">
      <c r="A7772" s="291"/>
      <c r="B7772" s="291"/>
      <c r="C7772" s="291"/>
      <c r="D7772" s="291"/>
      <c r="E7772" s="291"/>
      <c r="F7772" s="291"/>
      <c r="G7772" s="291"/>
      <c r="H7772" s="291"/>
      <c r="I7772" s="291"/>
      <c r="J7772" s="291"/>
      <c r="K7772" s="291"/>
      <c r="L7772" s="291"/>
      <c r="M7772" s="291"/>
      <c r="N7772" s="291"/>
      <c r="O7772" s="291"/>
      <c r="P7772" s="291"/>
      <c r="Q7772" s="291"/>
      <c r="R7772" s="291"/>
      <c r="S7772" s="291"/>
      <c r="T7772" s="291"/>
      <c r="U7772" s="291"/>
      <c r="V7772" s="291"/>
      <c r="W7772" s="291"/>
      <c r="X7772" s="291"/>
      <c r="Y7772" s="291"/>
      <c r="Z7772" s="291"/>
      <c r="AA7772" s="291"/>
      <c r="AB7772" s="291"/>
      <c r="AC7772" s="291"/>
      <c r="AD7772" s="291"/>
      <c r="AE7772" s="291"/>
      <c r="AF7772" s="291"/>
      <c r="AG7772" s="291"/>
      <c r="AH7772" s="291"/>
      <c r="AI7772" s="291"/>
      <c r="AJ7772" s="291"/>
      <c r="AK7772" s="291"/>
      <c r="AL7772" s="291"/>
      <c r="AM7772" s="291"/>
      <c r="AN7772" s="291"/>
      <c r="AO7772" s="291"/>
      <c r="AP7772" s="291"/>
      <c r="AQ7772" s="291"/>
      <c r="AR7772" s="291"/>
      <c r="AS7772" s="291"/>
      <c r="AT7772" s="291"/>
      <c r="AU7772" s="291"/>
      <c r="AV7772" s="291"/>
      <c r="AW7772" s="291"/>
      <c r="AX7772" s="291"/>
      <c r="AY7772" s="291"/>
      <c r="AZ7772" s="291"/>
      <c r="BA7772" s="291"/>
    </row>
    <row r="7773" spans="1:53" ht="15" customHeight="1" x14ac:dyDescent="0.2">
      <c r="L7773" s="86" t="s">
        <v>190</v>
      </c>
    </row>
    <row r="7776" spans="1:53" ht="15" customHeight="1" x14ac:dyDescent="0.2">
      <c r="A7776" s="1" t="s">
        <v>0</v>
      </c>
      <c r="B7776" s="1" t="s">
        <v>1</v>
      </c>
      <c r="C7776" s="2" t="s">
        <v>2</v>
      </c>
      <c r="D7776" s="2" t="s">
        <v>3</v>
      </c>
      <c r="E7776" s="2" t="s">
        <v>4</v>
      </c>
      <c r="F7776" s="2" t="s">
        <v>5</v>
      </c>
      <c r="G7776" s="2" t="s">
        <v>6</v>
      </c>
      <c r="H7776" s="2" t="s">
        <v>7</v>
      </c>
      <c r="I7776" s="2" t="s">
        <v>8</v>
      </c>
      <c r="J7776" s="2" t="s">
        <v>9</v>
      </c>
      <c r="K7776" s="2" t="s">
        <v>10</v>
      </c>
      <c r="L7776" s="2" t="s">
        <v>11</v>
      </c>
      <c r="M7776" s="2" t="s">
        <v>12</v>
      </c>
      <c r="N7776" s="2" t="s">
        <v>13</v>
      </c>
      <c r="O7776" s="2" t="s">
        <v>14</v>
      </c>
      <c r="P7776" s="1" t="s">
        <v>15</v>
      </c>
      <c r="Q7776" s="1" t="s">
        <v>16</v>
      </c>
      <c r="R7776" s="3" t="s">
        <v>17</v>
      </c>
      <c r="S7776" s="3" t="s">
        <v>18</v>
      </c>
      <c r="T7776" s="3" t="s">
        <v>19</v>
      </c>
      <c r="U7776" s="4" t="s">
        <v>20</v>
      </c>
      <c r="V7776" s="3" t="s">
        <v>21</v>
      </c>
      <c r="W7776" s="3" t="s">
        <v>22</v>
      </c>
      <c r="X7776" s="4" t="s">
        <v>23</v>
      </c>
      <c r="Y7776" s="5" t="s">
        <v>24</v>
      </c>
      <c r="Z7776" s="5" t="s">
        <v>25</v>
      </c>
      <c r="AA7776" s="5" t="s">
        <v>26</v>
      </c>
      <c r="AB7776" s="6" t="s">
        <v>27</v>
      </c>
      <c r="AC7776" s="6" t="s">
        <v>28</v>
      </c>
      <c r="AD7776" s="7" t="s">
        <v>29</v>
      </c>
      <c r="AE7776" s="6" t="s">
        <v>30</v>
      </c>
      <c r="AF7776" s="8" t="s">
        <v>31</v>
      </c>
      <c r="AG7776" s="8" t="s">
        <v>32</v>
      </c>
      <c r="AH7776" s="8" t="s">
        <v>33</v>
      </c>
      <c r="AI7776" s="8"/>
      <c r="AJ7776" s="8" t="s">
        <v>34</v>
      </c>
      <c r="AK7776" s="8" t="s">
        <v>35</v>
      </c>
      <c r="AL7776" s="8" t="s">
        <v>36</v>
      </c>
      <c r="AM7776" s="8" t="s">
        <v>37</v>
      </c>
      <c r="AN7776" s="8" t="s">
        <v>38</v>
      </c>
      <c r="AO7776" s="8"/>
      <c r="AP7776" s="9" t="s">
        <v>39</v>
      </c>
      <c r="AQ7776" s="9" t="s">
        <v>40</v>
      </c>
      <c r="AR7776" s="9" t="s">
        <v>33</v>
      </c>
      <c r="AS7776" s="9" t="s">
        <v>32</v>
      </c>
      <c r="AT7776" s="9" t="s">
        <v>41</v>
      </c>
      <c r="AU7776" s="9" t="s">
        <v>42</v>
      </c>
      <c r="AV7776" s="9" t="s">
        <v>43</v>
      </c>
      <c r="AW7776" s="9" t="s">
        <v>44</v>
      </c>
      <c r="AX7776" s="9" t="s">
        <v>45</v>
      </c>
      <c r="AY7776" s="9" t="s">
        <v>46</v>
      </c>
      <c r="AZ7776" s="10"/>
      <c r="BA7776" s="10"/>
    </row>
    <row r="7777" spans="1:53" ht="15" customHeight="1" x14ac:dyDescent="0.2">
      <c r="A7777" s="11"/>
      <c r="B7777" s="11">
        <v>1</v>
      </c>
      <c r="C7777" s="390" t="s">
        <v>47</v>
      </c>
      <c r="D7777" s="11"/>
      <c r="E7777" s="11"/>
      <c r="F7777" s="11"/>
      <c r="G7777" s="11"/>
      <c r="H7777" s="11"/>
      <c r="I7777" s="11"/>
      <c r="J7777" s="11"/>
      <c r="K7777" s="11"/>
      <c r="L7777" s="11"/>
      <c r="M7777" s="11"/>
      <c r="N7777" s="11"/>
      <c r="O7777" s="11"/>
      <c r="P7777" s="11"/>
      <c r="Q7777" s="11"/>
      <c r="R7777" s="11"/>
      <c r="S7777" s="11"/>
      <c r="T7777" s="11"/>
      <c r="U7777" s="11"/>
      <c r="V7777" s="11"/>
      <c r="W7777" s="11"/>
      <c r="X7777" s="11"/>
      <c r="Y7777" s="11"/>
      <c r="Z7777" s="11"/>
      <c r="AA7777" s="11"/>
      <c r="AB7777" s="11"/>
      <c r="AC7777" s="11"/>
      <c r="AD7777" s="11"/>
      <c r="AE7777" s="11"/>
      <c r="AF7777" s="11"/>
      <c r="AG7777" s="11"/>
      <c r="AH7777" s="11"/>
      <c r="AI7777" s="11"/>
      <c r="AJ7777" s="11"/>
      <c r="AK7777" s="11"/>
      <c r="AL7777" s="11"/>
      <c r="AM7777" s="11"/>
      <c r="AN7777" s="11"/>
      <c r="AO7777" s="11"/>
      <c r="AP7777" s="11"/>
      <c r="AQ7777" s="11"/>
      <c r="AR7777" s="11"/>
      <c r="AS7777" s="11"/>
      <c r="AT7777" s="11"/>
      <c r="AU7777" s="11"/>
      <c r="AV7777" s="11"/>
      <c r="AW7777" s="11"/>
      <c r="AX7777" s="11"/>
      <c r="AY7777" s="11"/>
      <c r="AZ7777" s="12"/>
      <c r="BA7777" s="12"/>
    </row>
    <row r="7778" spans="1:53" ht="15" customHeight="1" x14ac:dyDescent="0.2">
      <c r="A7778" s="1"/>
      <c r="B7778" s="22"/>
      <c r="C7778" s="278"/>
      <c r="D7778" s="18"/>
      <c r="E7778" s="14"/>
      <c r="F7778" s="14"/>
      <c r="G7778" s="14"/>
      <c r="H7778" s="14"/>
      <c r="I7778" s="14"/>
      <c r="J7778" s="14"/>
      <c r="K7778" s="14"/>
      <c r="L7778" s="14"/>
      <c r="M7778" s="14"/>
      <c r="N7778" s="14"/>
      <c r="O7778" s="14"/>
      <c r="P7778" s="14"/>
      <c r="Q7778" s="14"/>
      <c r="R7778" s="4"/>
      <c r="S7778" s="4"/>
      <c r="T7778" s="4"/>
      <c r="U7778" s="4"/>
      <c r="V7778" s="4"/>
      <c r="W7778" s="4"/>
      <c r="X7778" s="4"/>
      <c r="Y7778" s="4"/>
      <c r="Z7778" s="4"/>
      <c r="AA7778" s="4"/>
      <c r="AB7778" s="8"/>
      <c r="AC7778" s="8"/>
      <c r="AD7778" s="8"/>
      <c r="AE7778" s="8"/>
      <c r="AF7778" s="8"/>
      <c r="AG7778" s="8"/>
      <c r="AH7778" s="8"/>
      <c r="AI7778" s="8"/>
      <c r="AJ7778" s="8"/>
      <c r="AK7778" s="8"/>
      <c r="AL7778" s="8"/>
      <c r="AM7778" s="8"/>
      <c r="AN7778" s="8"/>
      <c r="AO7778" s="8"/>
      <c r="AP7778" s="15"/>
      <c r="AQ7778" s="15"/>
      <c r="AR7778" s="15"/>
      <c r="AS7778" s="15"/>
      <c r="AT7778" s="15"/>
      <c r="AU7778" s="15"/>
      <c r="AV7778" s="15"/>
      <c r="AW7778" s="15"/>
      <c r="AX7778" s="15"/>
      <c r="AY7778" s="15"/>
      <c r="AZ7778" s="10"/>
      <c r="BA7778" s="10"/>
    </row>
    <row r="7779" spans="1:53" ht="15" customHeight="1" x14ac:dyDescent="0.2">
      <c r="A7779" s="1"/>
      <c r="B7779" s="377"/>
      <c r="C7779" s="303"/>
      <c r="D7779" s="18"/>
      <c r="E7779" s="14"/>
      <c r="F7779" s="14"/>
      <c r="G7779" s="14"/>
      <c r="H7779" s="14"/>
      <c r="I7779" s="14"/>
      <c r="J7779" s="14"/>
      <c r="K7779" s="14"/>
      <c r="L7779" s="14"/>
      <c r="M7779" s="14"/>
      <c r="N7779" s="14"/>
      <c r="O7779" s="14"/>
      <c r="P7779" s="14"/>
      <c r="Q7779" s="14"/>
      <c r="R7779" s="4"/>
      <c r="S7779" s="4"/>
      <c r="T7779" s="4"/>
      <c r="U7779" s="4"/>
      <c r="V7779" s="4"/>
      <c r="W7779" s="4"/>
      <c r="X7779" s="4"/>
      <c r="Y7779" s="4"/>
      <c r="Z7779" s="4"/>
      <c r="AA7779" s="4"/>
      <c r="AB7779" s="8"/>
      <c r="AC7779" s="8"/>
      <c r="AD7779" s="8"/>
      <c r="AE7779" s="8"/>
      <c r="AF7779" s="8"/>
      <c r="AG7779" s="8"/>
      <c r="AH7779" s="8"/>
      <c r="AI7779" s="8"/>
      <c r="AJ7779" s="8"/>
      <c r="AK7779" s="8"/>
      <c r="AL7779" s="8"/>
      <c r="AM7779" s="8"/>
      <c r="AN7779" s="8"/>
      <c r="AO7779" s="8"/>
      <c r="AP7779" s="15"/>
      <c r="AQ7779" s="15"/>
      <c r="AR7779" s="15"/>
      <c r="AS7779" s="15"/>
      <c r="AT7779" s="15"/>
      <c r="AU7779" s="15"/>
      <c r="AV7779" s="15"/>
      <c r="AW7779" s="15"/>
      <c r="AX7779" s="15"/>
      <c r="AY7779" s="15"/>
      <c r="AZ7779" s="10"/>
      <c r="BA7779" s="10"/>
    </row>
    <row r="7780" spans="1:53" ht="15" customHeight="1" x14ac:dyDescent="0.2">
      <c r="A7780" s="19"/>
      <c r="B7780" s="20"/>
      <c r="C7780" s="292"/>
      <c r="D7780" s="18"/>
      <c r="E7780" s="14"/>
      <c r="F7780" s="14"/>
      <c r="G7780" s="14"/>
      <c r="H7780" s="14"/>
      <c r="I7780" s="14"/>
      <c r="J7780" s="14"/>
      <c r="K7780" s="14"/>
      <c r="L7780" s="14"/>
      <c r="M7780" s="14"/>
      <c r="N7780" s="14"/>
      <c r="O7780" s="14"/>
      <c r="P7780" s="14"/>
      <c r="Q7780" s="14"/>
      <c r="R7780" s="4"/>
      <c r="S7780" s="4"/>
      <c r="T7780" s="4"/>
      <c r="U7780" s="4"/>
      <c r="V7780" s="4"/>
      <c r="W7780" s="4"/>
      <c r="X7780" s="4"/>
      <c r="Y7780" s="4"/>
      <c r="Z7780" s="4"/>
      <c r="AA7780" s="4"/>
      <c r="AB7780" s="8"/>
      <c r="AC7780" s="8"/>
      <c r="AD7780" s="8"/>
      <c r="AE7780" s="8"/>
      <c r="AF7780" s="8"/>
      <c r="AG7780" s="8"/>
      <c r="AH7780" s="8"/>
      <c r="AI7780" s="8"/>
      <c r="AJ7780" s="8"/>
      <c r="AK7780" s="8"/>
      <c r="AL7780" s="8"/>
      <c r="AM7780" s="8"/>
      <c r="AN7780" s="8"/>
      <c r="AO7780" s="8"/>
      <c r="AP7780" s="15"/>
      <c r="AQ7780" s="15"/>
      <c r="AR7780" s="15"/>
      <c r="AS7780" s="15"/>
      <c r="AT7780" s="15"/>
      <c r="AU7780" s="15"/>
      <c r="AV7780" s="15"/>
      <c r="AW7780" s="15"/>
      <c r="AX7780" s="15"/>
      <c r="AY7780" s="15"/>
    </row>
    <row r="7781" spans="1:53" ht="15" customHeight="1" x14ac:dyDescent="0.2">
      <c r="A7781" s="1"/>
      <c r="B7781" s="378">
        <v>2</v>
      </c>
      <c r="C7781" s="293" t="s">
        <v>54</v>
      </c>
      <c r="D7781" s="18"/>
      <c r="E7781" s="14"/>
      <c r="F7781" s="14"/>
      <c r="G7781" s="14"/>
      <c r="H7781" s="14"/>
      <c r="I7781" s="14"/>
      <c r="J7781" s="14"/>
      <c r="K7781" s="14"/>
      <c r="L7781" s="14"/>
      <c r="M7781" s="14"/>
      <c r="N7781" s="14"/>
      <c r="O7781" s="14"/>
      <c r="P7781" s="14"/>
      <c r="Q7781" s="14"/>
      <c r="R7781" s="4"/>
      <c r="S7781" s="4"/>
      <c r="T7781" s="4"/>
      <c r="U7781" s="4"/>
      <c r="V7781" s="4"/>
      <c r="W7781" s="4"/>
      <c r="X7781" s="4"/>
      <c r="Y7781" s="4"/>
      <c r="Z7781" s="4"/>
      <c r="AA7781" s="4"/>
      <c r="AB7781" s="8">
        <v>10</v>
      </c>
      <c r="AC7781" s="8"/>
      <c r="AD7781" s="8"/>
      <c r="AE7781" s="8"/>
      <c r="AF7781" s="8"/>
      <c r="AG7781" s="8"/>
      <c r="AH7781" s="8"/>
      <c r="AI7781" s="8"/>
      <c r="AJ7781" s="8"/>
      <c r="AK7781" s="8"/>
      <c r="AL7781" s="8"/>
      <c r="AM7781" s="8"/>
      <c r="AN7781" s="8"/>
      <c r="AO7781" s="8"/>
      <c r="AP7781" s="15"/>
      <c r="AQ7781" s="15"/>
      <c r="AR7781" s="15"/>
      <c r="AS7781" s="15"/>
      <c r="AT7781" s="15"/>
      <c r="AU7781" s="15"/>
      <c r="AV7781" s="15"/>
      <c r="AW7781" s="15"/>
      <c r="AX7781" s="15"/>
      <c r="AY7781" s="15"/>
      <c r="AZ7781" s="10"/>
      <c r="BA7781" s="10"/>
    </row>
    <row r="7782" spans="1:53" ht="15" customHeight="1" x14ac:dyDescent="0.2">
      <c r="A7782" s="1"/>
      <c r="B7782" s="378">
        <v>3</v>
      </c>
      <c r="C7782" s="293" t="s">
        <v>557</v>
      </c>
      <c r="D7782" s="18"/>
      <c r="E7782" s="14"/>
      <c r="F7782" s="14"/>
      <c r="G7782" s="14"/>
      <c r="H7782" s="14"/>
      <c r="I7782" s="14"/>
      <c r="J7782" s="14"/>
      <c r="K7782" s="14"/>
      <c r="L7782" s="14"/>
      <c r="M7782" s="14"/>
      <c r="N7782" s="14"/>
      <c r="O7782" s="14"/>
      <c r="P7782" s="14"/>
      <c r="Q7782" s="14"/>
      <c r="R7782" s="4"/>
      <c r="S7782" s="4"/>
      <c r="T7782" s="4"/>
      <c r="U7782" s="4">
        <v>1</v>
      </c>
      <c r="V7782" s="4"/>
      <c r="W7782" s="4"/>
      <c r="X7782" s="4"/>
      <c r="Y7782" s="4"/>
      <c r="Z7782" s="4"/>
      <c r="AA7782" s="4"/>
      <c r="AB7782" s="8"/>
      <c r="AC7782" s="8"/>
      <c r="AD7782" s="8"/>
      <c r="AE7782" s="8"/>
      <c r="AF7782" s="8"/>
      <c r="AG7782" s="8"/>
      <c r="AH7782" s="8"/>
      <c r="AI7782" s="8"/>
      <c r="AJ7782" s="8">
        <v>1</v>
      </c>
      <c r="AK7782" s="8"/>
      <c r="AL7782" s="8"/>
      <c r="AM7782" s="8"/>
      <c r="AN7782" s="8"/>
      <c r="AO7782" s="8"/>
      <c r="AP7782" s="15"/>
      <c r="AQ7782" s="15"/>
      <c r="AR7782" s="15"/>
      <c r="AS7782" s="15"/>
      <c r="AT7782" s="15"/>
      <c r="AU7782" s="15"/>
      <c r="AV7782" s="15"/>
      <c r="AW7782" s="15"/>
      <c r="AX7782" s="15"/>
      <c r="AY7782" s="15"/>
      <c r="AZ7782" s="10"/>
      <c r="BA7782" s="10"/>
    </row>
    <row r="7783" spans="1:53" ht="15" customHeight="1" x14ac:dyDescent="0.2">
      <c r="A7783" s="352"/>
      <c r="B7783" s="353">
        <v>5</v>
      </c>
      <c r="C7783" s="375"/>
      <c r="D7783" s="355"/>
      <c r="E7783" s="352"/>
      <c r="F7783" s="352"/>
      <c r="G7783" s="352"/>
      <c r="H7783" s="352"/>
      <c r="I7783" s="352"/>
      <c r="J7783" s="352"/>
      <c r="K7783" s="352"/>
      <c r="L7783" s="352"/>
      <c r="M7783" s="352"/>
      <c r="N7783" s="352"/>
      <c r="O7783" s="352"/>
      <c r="P7783" s="352"/>
      <c r="Q7783" s="352"/>
      <c r="R7783" s="352"/>
      <c r="S7783" s="352"/>
      <c r="T7783" s="352"/>
      <c r="U7783" s="352"/>
      <c r="V7783" s="352"/>
      <c r="W7783" s="352"/>
      <c r="X7783" s="352"/>
      <c r="Y7783" s="352"/>
      <c r="Z7783" s="352"/>
      <c r="AA7783" s="352"/>
      <c r="AB7783" s="352"/>
      <c r="AC7783" s="352"/>
      <c r="AD7783" s="352"/>
      <c r="AE7783" s="352"/>
      <c r="AF7783" s="352"/>
      <c r="AG7783" s="352"/>
      <c r="AH7783" s="352"/>
      <c r="AI7783" s="352"/>
      <c r="AJ7783" s="352"/>
      <c r="AK7783" s="352"/>
      <c r="AL7783" s="352"/>
      <c r="AM7783" s="352"/>
      <c r="AN7783" s="352"/>
      <c r="AO7783" s="352"/>
      <c r="AP7783" s="352"/>
      <c r="AQ7783" s="352"/>
      <c r="AR7783" s="352"/>
      <c r="AS7783" s="352"/>
      <c r="AT7783" s="352"/>
      <c r="AU7783" s="352"/>
      <c r="AV7783" s="352"/>
      <c r="AW7783" s="352"/>
      <c r="AX7783" s="352"/>
      <c r="AY7783" s="352"/>
      <c r="AZ7783" s="356"/>
      <c r="BA7783" s="356"/>
    </row>
    <row r="7784" spans="1:53" ht="15" customHeight="1" x14ac:dyDescent="0.2">
      <c r="A7784" s="357"/>
      <c r="B7784" s="379">
        <v>6</v>
      </c>
      <c r="C7784" s="375"/>
      <c r="D7784" s="355"/>
      <c r="E7784" s="352"/>
      <c r="F7784" s="352"/>
      <c r="G7784" s="352"/>
      <c r="H7784" s="352"/>
      <c r="I7784" s="352"/>
      <c r="J7784" s="352"/>
      <c r="K7784" s="352"/>
      <c r="L7784" s="352"/>
      <c r="M7784" s="352"/>
      <c r="N7784" s="352"/>
      <c r="O7784" s="352"/>
      <c r="P7784" s="352"/>
      <c r="Q7784" s="352"/>
      <c r="R7784" s="352"/>
      <c r="S7784" s="352"/>
      <c r="T7784" s="352"/>
      <c r="U7784" s="352"/>
      <c r="V7784" s="352"/>
      <c r="W7784" s="352"/>
      <c r="X7784" s="352"/>
      <c r="Y7784" s="352"/>
      <c r="Z7784" s="352"/>
      <c r="AA7784" s="352"/>
      <c r="AB7784" s="352"/>
      <c r="AC7784" s="352"/>
      <c r="AD7784" s="352"/>
      <c r="AE7784" s="352"/>
      <c r="AF7784" s="352"/>
      <c r="AG7784" s="352"/>
      <c r="AH7784" s="352"/>
      <c r="AI7784" s="352"/>
      <c r="AJ7784" s="352"/>
      <c r="AK7784" s="352"/>
      <c r="AL7784" s="352"/>
      <c r="AM7784" s="352"/>
      <c r="AN7784" s="352"/>
      <c r="AO7784" s="352"/>
      <c r="AP7784" s="352"/>
      <c r="AQ7784" s="352"/>
      <c r="AR7784" s="352"/>
      <c r="AS7784" s="352"/>
      <c r="AT7784" s="352"/>
      <c r="AU7784" s="352"/>
      <c r="AV7784" s="352"/>
      <c r="AW7784" s="352"/>
      <c r="AX7784" s="352"/>
      <c r="AY7784" s="352"/>
      <c r="AZ7784" s="356"/>
      <c r="BA7784" s="356"/>
    </row>
    <row r="7785" spans="1:53" ht="15" customHeight="1" x14ac:dyDescent="0.2">
      <c r="A7785" s="24"/>
      <c r="B7785" s="374">
        <v>4</v>
      </c>
      <c r="C7785" s="303" t="s">
        <v>572</v>
      </c>
      <c r="D7785" s="18"/>
      <c r="E7785" s="14"/>
      <c r="F7785" s="14"/>
      <c r="G7785" s="14"/>
      <c r="H7785" s="14"/>
      <c r="I7785" s="14"/>
      <c r="J7785" s="14"/>
      <c r="K7785" s="14"/>
      <c r="L7785" s="14"/>
      <c r="M7785" s="14"/>
      <c r="N7785" s="14"/>
      <c r="O7785" s="14"/>
      <c r="P7785" s="14"/>
      <c r="Q7785" s="14"/>
      <c r="R7785" s="4"/>
      <c r="S7785" s="4"/>
      <c r="T7785" s="4"/>
      <c r="U7785" s="4"/>
      <c r="V7785" s="4"/>
      <c r="W7785" s="4"/>
      <c r="X7785" s="4"/>
      <c r="Y7785" s="4"/>
      <c r="Z7785" s="4"/>
      <c r="AA7785" s="4"/>
      <c r="AB7785" s="8"/>
      <c r="AC7785" s="8"/>
      <c r="AD7785" s="8"/>
      <c r="AE7785" s="8"/>
      <c r="AF7785" s="8"/>
      <c r="AG7785" s="8"/>
      <c r="AH7785" s="8"/>
      <c r="AI7785" s="8"/>
      <c r="AJ7785" s="8"/>
      <c r="AK7785" s="8"/>
      <c r="AL7785" s="8"/>
      <c r="AM7785" s="8"/>
      <c r="AN7785" s="8"/>
      <c r="AO7785" s="8"/>
      <c r="AP7785" s="15"/>
      <c r="AQ7785" s="15"/>
      <c r="AR7785" s="15"/>
      <c r="AS7785" s="15"/>
      <c r="AT7785" s="15"/>
      <c r="AU7785" s="9"/>
      <c r="AV7785" s="15"/>
      <c r="AW7785" s="15"/>
      <c r="AX7785" s="15"/>
      <c r="AY7785" s="15"/>
      <c r="AZ7785" s="10"/>
      <c r="BA7785" s="10"/>
    </row>
    <row r="7786" spans="1:53" ht="15" customHeight="1" x14ac:dyDescent="0.2">
      <c r="A7786" s="1"/>
      <c r="B7786" s="380">
        <v>5</v>
      </c>
      <c r="C7786" s="293" t="s">
        <v>588</v>
      </c>
      <c r="D7786" s="18"/>
      <c r="E7786" s="14"/>
      <c r="F7786" s="14"/>
      <c r="G7786" s="14"/>
      <c r="H7786" s="14"/>
      <c r="I7786" s="14"/>
      <c r="J7786" s="14"/>
      <c r="K7786" s="14"/>
      <c r="L7786" s="14"/>
      <c r="M7786" s="14"/>
      <c r="N7786" s="14"/>
      <c r="O7786" s="14"/>
      <c r="P7786" s="14"/>
      <c r="Q7786" s="14"/>
      <c r="R7786" s="4"/>
      <c r="S7786" s="4"/>
      <c r="T7786" s="4">
        <v>1</v>
      </c>
      <c r="U7786" s="4">
        <v>1</v>
      </c>
      <c r="V7786" s="4"/>
      <c r="W7786" s="4"/>
      <c r="X7786" s="4"/>
      <c r="Y7786" s="4"/>
      <c r="Z7786" s="4"/>
      <c r="AA7786" s="4"/>
      <c r="AB7786" s="8"/>
      <c r="AC7786" s="8"/>
      <c r="AD7786" s="8"/>
      <c r="AE7786" s="8"/>
      <c r="AF7786" s="8"/>
      <c r="AG7786" s="8"/>
      <c r="AH7786" s="8"/>
      <c r="AI7786" s="8"/>
      <c r="AJ7786" s="8"/>
      <c r="AK7786" s="8"/>
      <c r="AL7786" s="8"/>
      <c r="AM7786" s="8"/>
      <c r="AN7786" s="8"/>
      <c r="AO7786" s="8"/>
      <c r="AP7786" s="15"/>
      <c r="AQ7786" s="15"/>
      <c r="AR7786" s="15"/>
      <c r="AS7786" s="15"/>
      <c r="AT7786" s="15"/>
      <c r="AU7786" s="15"/>
      <c r="AV7786" s="15"/>
      <c r="AW7786" s="15"/>
      <c r="AX7786" s="15"/>
      <c r="AY7786" s="15"/>
      <c r="AZ7786" s="10"/>
      <c r="BA7786" s="10"/>
    </row>
    <row r="7787" spans="1:53" ht="15" customHeight="1" x14ac:dyDescent="0.2">
      <c r="A7787" s="352"/>
      <c r="B7787" s="357">
        <v>7</v>
      </c>
      <c r="C7787" s="375"/>
      <c r="D7787" s="355"/>
      <c r="E7787" s="352"/>
      <c r="F7787" s="352"/>
      <c r="G7787" s="352"/>
      <c r="H7787" s="352"/>
      <c r="I7787" s="352"/>
      <c r="J7787" s="352"/>
      <c r="K7787" s="352"/>
      <c r="L7787" s="352"/>
      <c r="M7787" s="352"/>
      <c r="N7787" s="352"/>
      <c r="O7787" s="352"/>
      <c r="P7787" s="352"/>
      <c r="Q7787" s="352"/>
      <c r="R7787" s="352"/>
      <c r="S7787" s="352"/>
      <c r="T7787" s="352"/>
      <c r="U7787" s="352"/>
      <c r="V7787" s="352"/>
      <c r="W7787" s="352"/>
      <c r="X7787" s="352"/>
      <c r="Y7787" s="352"/>
      <c r="Z7787" s="352"/>
      <c r="AA7787" s="352"/>
      <c r="AB7787" s="352"/>
      <c r="AC7787" s="352"/>
      <c r="AD7787" s="352"/>
      <c r="AE7787" s="352"/>
      <c r="AF7787" s="352"/>
      <c r="AG7787" s="352"/>
      <c r="AH7787" s="352"/>
      <c r="AI7787" s="352"/>
      <c r="AJ7787" s="352"/>
      <c r="AK7787" s="352"/>
      <c r="AL7787" s="352"/>
      <c r="AM7787" s="352"/>
      <c r="AN7787" s="352"/>
      <c r="AO7787" s="352"/>
      <c r="AP7787" s="352"/>
      <c r="AQ7787" s="352"/>
      <c r="AR7787" s="352"/>
      <c r="AS7787" s="352"/>
      <c r="AT7787" s="352"/>
      <c r="AU7787" s="352"/>
      <c r="AV7787" s="352"/>
      <c r="AW7787" s="352"/>
      <c r="AX7787" s="352"/>
      <c r="AY7787" s="352"/>
      <c r="AZ7787" s="356"/>
      <c r="BA7787" s="356"/>
    </row>
    <row r="7788" spans="1:53" ht="15" customHeight="1" x14ac:dyDescent="0.2">
      <c r="A7788" s="352"/>
      <c r="B7788" s="357">
        <v>8</v>
      </c>
      <c r="C7788" s="358"/>
      <c r="D7788" s="355"/>
      <c r="E7788" s="352"/>
      <c r="F7788" s="352"/>
      <c r="G7788" s="352"/>
      <c r="H7788" s="352"/>
      <c r="I7788" s="352"/>
      <c r="J7788" s="352"/>
      <c r="K7788" s="352"/>
      <c r="L7788" s="352"/>
      <c r="M7788" s="352"/>
      <c r="N7788" s="352"/>
      <c r="O7788" s="352"/>
      <c r="P7788" s="352"/>
      <c r="Q7788" s="352"/>
      <c r="R7788" s="352"/>
      <c r="S7788" s="352"/>
      <c r="T7788" s="352"/>
      <c r="U7788" s="352"/>
      <c r="V7788" s="352"/>
      <c r="W7788" s="352"/>
      <c r="X7788" s="352"/>
      <c r="Y7788" s="352"/>
      <c r="Z7788" s="352"/>
      <c r="AA7788" s="352"/>
      <c r="AB7788" s="352"/>
      <c r="AC7788" s="352"/>
      <c r="AD7788" s="352"/>
      <c r="AE7788" s="352"/>
      <c r="AF7788" s="352"/>
      <c r="AG7788" s="352"/>
      <c r="AH7788" s="352"/>
      <c r="AI7788" s="352"/>
      <c r="AJ7788" s="352"/>
      <c r="AK7788" s="352"/>
      <c r="AL7788" s="352"/>
      <c r="AM7788" s="352"/>
      <c r="AN7788" s="352"/>
      <c r="AO7788" s="352"/>
      <c r="AP7788" s="352"/>
      <c r="AQ7788" s="352"/>
      <c r="AR7788" s="352"/>
      <c r="AS7788" s="352"/>
      <c r="AT7788" s="352"/>
      <c r="AU7788" s="352"/>
      <c r="AV7788" s="352"/>
      <c r="AW7788" s="352"/>
      <c r="AX7788" s="352"/>
      <c r="AY7788" s="352"/>
      <c r="AZ7788" s="356"/>
      <c r="BA7788" s="356"/>
    </row>
    <row r="7789" spans="1:53" ht="15" customHeight="1" x14ac:dyDescent="0.2">
      <c r="A7789" s="1"/>
      <c r="B7789" s="381">
        <v>6</v>
      </c>
      <c r="C7789" s="303" t="s">
        <v>55</v>
      </c>
      <c r="D7789" s="18"/>
      <c r="E7789" s="14"/>
      <c r="F7789" s="14"/>
      <c r="G7789" s="14"/>
      <c r="H7789" s="14"/>
      <c r="I7789" s="14"/>
      <c r="J7789" s="14"/>
      <c r="K7789" s="14"/>
      <c r="L7789" s="14"/>
      <c r="M7789" s="14"/>
      <c r="N7789" s="14"/>
      <c r="O7789" s="14"/>
      <c r="P7789" s="14"/>
      <c r="Q7789" s="14"/>
      <c r="R7789" s="4"/>
      <c r="S7789" s="4"/>
      <c r="T7789" s="4"/>
      <c r="U7789" s="4"/>
      <c r="V7789" s="4"/>
      <c r="W7789" s="4"/>
      <c r="X7789" s="4"/>
      <c r="Y7789" s="4"/>
      <c r="Z7789" s="4"/>
      <c r="AA7789" s="4"/>
      <c r="AB7789" s="8"/>
      <c r="AC7789" s="8"/>
      <c r="AD7789" s="8"/>
      <c r="AE7789" s="8"/>
      <c r="AF7789" s="8"/>
      <c r="AG7789" s="8"/>
      <c r="AH7789" s="8"/>
      <c r="AI7789" s="8"/>
      <c r="AJ7789" s="8"/>
      <c r="AK7789" s="8"/>
      <c r="AL7789" s="8"/>
      <c r="AM7789" s="8"/>
      <c r="AN7789" s="8"/>
      <c r="AO7789" s="8"/>
      <c r="AP7789" s="15"/>
      <c r="AQ7789" s="15"/>
      <c r="AR7789" s="15"/>
      <c r="AS7789" s="15"/>
      <c r="AT7789" s="15"/>
      <c r="AU7789" s="15"/>
      <c r="AV7789" s="15"/>
      <c r="AW7789" s="15"/>
      <c r="AX7789" s="15"/>
      <c r="AY7789" s="15"/>
      <c r="AZ7789" s="10"/>
      <c r="BA7789" s="10"/>
    </row>
    <row r="7790" spans="1:53" ht="15" customHeight="1" x14ac:dyDescent="0.2">
      <c r="A7790" s="352"/>
      <c r="B7790" s="356"/>
      <c r="C7790" s="359"/>
      <c r="D7790" s="355"/>
      <c r="E7790" s="352"/>
      <c r="F7790" s="352"/>
      <c r="G7790" s="352"/>
      <c r="H7790" s="352"/>
      <c r="I7790" s="352"/>
      <c r="J7790" s="352"/>
      <c r="K7790" s="352"/>
      <c r="L7790" s="352"/>
      <c r="M7790" s="352"/>
      <c r="N7790" s="352"/>
      <c r="O7790" s="352"/>
      <c r="P7790" s="352"/>
      <c r="Q7790" s="352"/>
      <c r="R7790" s="352"/>
      <c r="S7790" s="352"/>
      <c r="T7790" s="352"/>
      <c r="U7790" s="352"/>
      <c r="V7790" s="352"/>
      <c r="W7790" s="352"/>
      <c r="X7790" s="352"/>
      <c r="Y7790" s="352"/>
      <c r="Z7790" s="352"/>
      <c r="AA7790" s="352"/>
      <c r="AB7790" s="352"/>
      <c r="AC7790" s="360"/>
      <c r="AD7790" s="352"/>
      <c r="AE7790" s="352"/>
      <c r="AF7790" s="352"/>
      <c r="AG7790" s="352"/>
      <c r="AH7790" s="352"/>
      <c r="AI7790" s="352"/>
      <c r="AJ7790" s="352"/>
      <c r="AK7790" s="352"/>
      <c r="AL7790" s="352"/>
      <c r="AM7790" s="352"/>
      <c r="AN7790" s="352"/>
      <c r="AO7790" s="352"/>
      <c r="AP7790" s="352"/>
      <c r="AQ7790" s="352"/>
      <c r="AR7790" s="352"/>
      <c r="AS7790" s="352"/>
      <c r="AT7790" s="352"/>
      <c r="AU7790" s="352"/>
      <c r="AV7790" s="352"/>
      <c r="AW7790" s="352"/>
      <c r="AX7790" s="352"/>
      <c r="AY7790" s="352"/>
      <c r="AZ7790" s="356"/>
      <c r="BA7790" s="356"/>
    </row>
    <row r="7791" spans="1:53" ht="15" customHeight="1" x14ac:dyDescent="0.2">
      <c r="A7791" s="22"/>
      <c r="B7791" s="382">
        <v>7</v>
      </c>
      <c r="C7791" s="293" t="s">
        <v>62</v>
      </c>
      <c r="D7791" s="18"/>
      <c r="E7791" s="14"/>
      <c r="F7791" s="14"/>
      <c r="G7791" s="14"/>
      <c r="H7791" s="14"/>
      <c r="I7791" s="14"/>
      <c r="J7791" s="14"/>
      <c r="K7791" s="14"/>
      <c r="L7791" s="14"/>
      <c r="M7791" s="14"/>
      <c r="N7791" s="14"/>
      <c r="O7791" s="14"/>
      <c r="P7791" s="14"/>
      <c r="Q7791" s="14"/>
      <c r="R7791" s="4"/>
      <c r="S7791" s="4"/>
      <c r="T7791" s="4"/>
      <c r="U7791" s="4"/>
      <c r="V7791" s="4"/>
      <c r="W7791" s="4"/>
      <c r="X7791" s="4"/>
      <c r="Y7791" s="4"/>
      <c r="Z7791" s="4"/>
      <c r="AA7791" s="4"/>
      <c r="AB7791" s="8">
        <v>15</v>
      </c>
      <c r="AC7791" s="8"/>
      <c r="AD7791" s="8"/>
      <c r="AE7791" s="8"/>
      <c r="AF7791" s="8"/>
      <c r="AG7791" s="8">
        <v>1</v>
      </c>
      <c r="AH7791" s="8">
        <v>1</v>
      </c>
      <c r="AI7791" s="8"/>
      <c r="AJ7791" s="8"/>
      <c r="AK7791" s="8"/>
      <c r="AL7791" s="8"/>
      <c r="AM7791" s="8"/>
      <c r="AN7791" s="8"/>
      <c r="AO7791" s="8"/>
      <c r="AP7791" s="15"/>
      <c r="AQ7791" s="15"/>
      <c r="AR7791" s="15"/>
      <c r="AS7791" s="15"/>
      <c r="AT7791" s="15"/>
      <c r="AU7791" s="15"/>
      <c r="AV7791" s="15"/>
      <c r="AW7791" s="15"/>
      <c r="AX7791" s="15"/>
      <c r="AY7791" s="15"/>
      <c r="AZ7791" s="10"/>
      <c r="BA7791" s="10"/>
    </row>
    <row r="7792" spans="1:53" ht="15" customHeight="1" x14ac:dyDescent="0.2">
      <c r="A7792" s="1"/>
      <c r="B7792" s="30">
        <v>8</v>
      </c>
      <c r="C7792" s="293" t="s">
        <v>63</v>
      </c>
      <c r="D7792" s="18"/>
      <c r="E7792" s="14"/>
      <c r="F7792" s="14"/>
      <c r="G7792" s="14"/>
      <c r="H7792" s="14"/>
      <c r="I7792" s="14"/>
      <c r="J7792" s="14"/>
      <c r="K7792" s="14">
        <v>1</v>
      </c>
      <c r="L7792" s="14"/>
      <c r="M7792" s="14"/>
      <c r="N7792" s="14"/>
      <c r="O7792" s="14"/>
      <c r="P7792" s="14"/>
      <c r="Q7792" s="14"/>
      <c r="R7792" s="4"/>
      <c r="S7792" s="4"/>
      <c r="T7792" s="4"/>
      <c r="U7792" s="4"/>
      <c r="V7792" s="4"/>
      <c r="W7792" s="4"/>
      <c r="X7792" s="4"/>
      <c r="Y7792" s="4"/>
      <c r="Z7792" s="4"/>
      <c r="AA7792" s="4"/>
      <c r="AB7792" s="8">
        <v>7</v>
      </c>
      <c r="AC7792" s="8"/>
      <c r="AD7792" s="8"/>
      <c r="AE7792" s="8"/>
      <c r="AF7792" s="8"/>
      <c r="AG7792" s="8"/>
      <c r="AH7792" s="8"/>
      <c r="AI7792" s="8"/>
      <c r="AJ7792" s="8"/>
      <c r="AK7792" s="8"/>
      <c r="AL7792" s="8"/>
      <c r="AM7792" s="8"/>
      <c r="AN7792" s="8"/>
      <c r="AO7792" s="8"/>
      <c r="AP7792" s="15"/>
      <c r="AQ7792" s="15"/>
      <c r="AR7792" s="15"/>
      <c r="AS7792" s="15"/>
      <c r="AT7792" s="15"/>
      <c r="AU7792" s="15"/>
      <c r="AV7792" s="15"/>
      <c r="AW7792" s="15"/>
      <c r="AX7792" s="15"/>
      <c r="AY7792" s="15"/>
      <c r="AZ7792" s="10"/>
      <c r="BA7792" s="10"/>
    </row>
    <row r="7793" spans="1:53" ht="15" customHeight="1" x14ac:dyDescent="0.2">
      <c r="A7793" s="1"/>
      <c r="B7793" s="383">
        <v>9</v>
      </c>
      <c r="C7793" s="293" t="s">
        <v>64</v>
      </c>
      <c r="D7793" s="18"/>
      <c r="E7793" s="14"/>
      <c r="F7793" s="14"/>
      <c r="G7793" s="14"/>
      <c r="H7793" s="14">
        <v>2</v>
      </c>
      <c r="I7793" s="14"/>
      <c r="J7793" s="14"/>
      <c r="K7793" s="14"/>
      <c r="L7793" s="14"/>
      <c r="M7793" s="14"/>
      <c r="N7793" s="14"/>
      <c r="O7793" s="14"/>
      <c r="P7793" s="14"/>
      <c r="Q7793" s="14"/>
      <c r="R7793" s="4"/>
      <c r="S7793" s="4"/>
      <c r="T7793" s="4"/>
      <c r="U7793" s="4"/>
      <c r="V7793" s="4"/>
      <c r="W7793" s="4"/>
      <c r="X7793" s="4"/>
      <c r="Y7793" s="4"/>
      <c r="Z7793" s="4"/>
      <c r="AA7793" s="4"/>
      <c r="AB7793" s="8">
        <v>3</v>
      </c>
      <c r="AC7793" s="8"/>
      <c r="AD7793" s="8"/>
      <c r="AE7793" s="8"/>
      <c r="AF7793" s="8"/>
      <c r="AG7793" s="8"/>
      <c r="AH7793" s="8"/>
      <c r="AI7793" s="8"/>
      <c r="AJ7793" s="8"/>
      <c r="AK7793" s="8"/>
      <c r="AL7793" s="8"/>
      <c r="AM7793" s="8"/>
      <c r="AN7793" s="8"/>
      <c r="AO7793" s="8"/>
      <c r="AP7793" s="15"/>
      <c r="AQ7793" s="15"/>
      <c r="AR7793" s="15"/>
      <c r="AS7793" s="15"/>
      <c r="AT7793" s="9"/>
      <c r="AU7793" s="15"/>
      <c r="AV7793" s="15"/>
      <c r="AW7793" s="15"/>
      <c r="AX7793" s="15"/>
      <c r="AY7793" s="15"/>
      <c r="AZ7793" s="10"/>
      <c r="BA7793" s="10"/>
    </row>
    <row r="7794" spans="1:53" ht="15" customHeight="1" x14ac:dyDescent="0.2">
      <c r="A7794" s="1"/>
      <c r="B7794" s="383">
        <v>10</v>
      </c>
      <c r="C7794" s="303" t="s">
        <v>65</v>
      </c>
      <c r="D7794" s="18"/>
      <c r="E7794" s="14"/>
      <c r="F7794" s="14"/>
      <c r="G7794" s="14"/>
      <c r="H7794" s="14"/>
      <c r="I7794" s="14"/>
      <c r="J7794" s="14"/>
      <c r="K7794" s="14"/>
      <c r="L7794" s="14"/>
      <c r="M7794" s="14"/>
      <c r="N7794" s="14"/>
      <c r="O7794" s="14"/>
      <c r="P7794" s="14"/>
      <c r="Q7794" s="14"/>
      <c r="R7794" s="4"/>
      <c r="S7794" s="4"/>
      <c r="T7794" s="4"/>
      <c r="U7794" s="4"/>
      <c r="V7794" s="4"/>
      <c r="W7794" s="4"/>
      <c r="X7794" s="4"/>
      <c r="Y7794" s="4"/>
      <c r="Z7794" s="4"/>
      <c r="AA7794" s="4"/>
      <c r="AB7794" s="8"/>
      <c r="AC7794" s="8"/>
      <c r="AD7794" s="8"/>
      <c r="AE7794" s="8"/>
      <c r="AF7794" s="8"/>
      <c r="AG7794" s="8"/>
      <c r="AH7794" s="8"/>
      <c r="AI7794" s="8"/>
      <c r="AJ7794" s="8"/>
      <c r="AK7794" s="8"/>
      <c r="AL7794" s="8"/>
      <c r="AM7794" s="8"/>
      <c r="AN7794" s="8"/>
      <c r="AO7794" s="8"/>
      <c r="AP7794" s="15"/>
      <c r="AQ7794" s="15"/>
      <c r="AR7794" s="15"/>
      <c r="AS7794" s="15"/>
      <c r="AT7794" s="15"/>
      <c r="AU7794" s="15"/>
      <c r="AV7794" s="15"/>
      <c r="AW7794" s="15"/>
      <c r="AX7794" s="15"/>
      <c r="AY7794" s="15"/>
      <c r="AZ7794" s="10"/>
      <c r="BA7794" s="10"/>
    </row>
    <row r="7795" spans="1:53" ht="15" customHeight="1" x14ac:dyDescent="0.2">
      <c r="A7795" s="1"/>
      <c r="B7795" s="383">
        <v>11</v>
      </c>
      <c r="C7795" s="303" t="s">
        <v>573</v>
      </c>
      <c r="D7795" s="18"/>
      <c r="E7795" s="14"/>
      <c r="F7795" s="14"/>
      <c r="G7795" s="14"/>
      <c r="H7795" s="14"/>
      <c r="I7795" s="14"/>
      <c r="J7795" s="14"/>
      <c r="K7795" s="14"/>
      <c r="L7795" s="14"/>
      <c r="M7795" s="14"/>
      <c r="N7795" s="14"/>
      <c r="O7795" s="14"/>
      <c r="P7795" s="14"/>
      <c r="Q7795" s="14"/>
      <c r="R7795" s="4"/>
      <c r="S7795" s="4"/>
      <c r="T7795" s="4"/>
      <c r="U7795" s="4"/>
      <c r="V7795" s="4"/>
      <c r="W7795" s="4"/>
      <c r="X7795" s="4"/>
      <c r="Y7795" s="4"/>
      <c r="Z7795" s="4"/>
      <c r="AA7795" s="4"/>
      <c r="AB7795" s="8"/>
      <c r="AC7795" s="8"/>
      <c r="AD7795" s="8"/>
      <c r="AE7795" s="8"/>
      <c r="AF7795" s="8"/>
      <c r="AG7795" s="8"/>
      <c r="AH7795" s="8"/>
      <c r="AI7795" s="8"/>
      <c r="AJ7795" s="8"/>
      <c r="AK7795" s="8"/>
      <c r="AL7795" s="8"/>
      <c r="AM7795" s="8"/>
      <c r="AN7795" s="8"/>
      <c r="AO7795" s="8"/>
      <c r="AP7795" s="15"/>
      <c r="AQ7795" s="15"/>
      <c r="AR7795" s="15"/>
      <c r="AS7795" s="15"/>
      <c r="AT7795" s="15"/>
      <c r="AU7795" s="15"/>
      <c r="AV7795" s="15"/>
      <c r="AW7795" s="15"/>
      <c r="AX7795" s="15"/>
      <c r="AY7795" s="15"/>
      <c r="AZ7795" s="10"/>
      <c r="BA7795" s="10"/>
    </row>
    <row r="7796" spans="1:53" ht="15" customHeight="1" x14ac:dyDescent="0.2">
      <c r="A7796" s="1"/>
      <c r="B7796" s="383">
        <v>12</v>
      </c>
      <c r="C7796" s="293" t="s">
        <v>68</v>
      </c>
      <c r="D7796" s="18"/>
      <c r="E7796" s="14"/>
      <c r="F7796" s="14"/>
      <c r="G7796" s="14"/>
      <c r="H7796" s="14"/>
      <c r="I7796" s="14"/>
      <c r="J7796" s="14"/>
      <c r="K7796" s="14"/>
      <c r="L7796" s="14"/>
      <c r="M7796" s="14"/>
      <c r="N7796" s="14"/>
      <c r="O7796" s="14"/>
      <c r="P7796" s="14"/>
      <c r="Q7796" s="14"/>
      <c r="R7796" s="4"/>
      <c r="S7796" s="4"/>
      <c r="T7796" s="4"/>
      <c r="U7796" s="4"/>
      <c r="V7796" s="4"/>
      <c r="W7796" s="4"/>
      <c r="X7796" s="4"/>
      <c r="Y7796" s="4"/>
      <c r="Z7796" s="4"/>
      <c r="AA7796" s="4"/>
      <c r="AB7796" s="8"/>
      <c r="AC7796" s="8"/>
      <c r="AD7796" s="8"/>
      <c r="AE7796" s="8"/>
      <c r="AF7796" s="8"/>
      <c r="AG7796" s="8"/>
      <c r="AH7796" s="8"/>
      <c r="AI7796" s="8"/>
      <c r="AJ7796" s="8">
        <v>1</v>
      </c>
      <c r="AK7796" s="8"/>
      <c r="AL7796" s="8"/>
      <c r="AM7796" s="8"/>
      <c r="AN7796" s="8"/>
      <c r="AO7796" s="8"/>
      <c r="AP7796" s="15"/>
      <c r="AQ7796" s="15"/>
      <c r="AR7796" s="15"/>
      <c r="AS7796" s="15"/>
      <c r="AT7796" s="15"/>
      <c r="AU7796" s="9"/>
      <c r="AV7796" s="15"/>
      <c r="AW7796" s="15"/>
      <c r="AX7796" s="15"/>
      <c r="AY7796" s="15"/>
      <c r="AZ7796" s="10"/>
      <c r="BA7796" s="10"/>
    </row>
    <row r="7797" spans="1:53" ht="15" customHeight="1" x14ac:dyDescent="0.2">
      <c r="A7797" s="1"/>
      <c r="B7797" s="383">
        <v>13</v>
      </c>
      <c r="C7797" s="293" t="s">
        <v>69</v>
      </c>
      <c r="D7797" s="18"/>
      <c r="E7797" s="14"/>
      <c r="F7797" s="14"/>
      <c r="G7797" s="14"/>
      <c r="H7797" s="14"/>
      <c r="I7797" s="14"/>
      <c r="J7797" s="14"/>
      <c r="K7797" s="14">
        <v>1</v>
      </c>
      <c r="L7797" s="14"/>
      <c r="M7797" s="14"/>
      <c r="N7797" s="14"/>
      <c r="O7797" s="14"/>
      <c r="P7797" s="14"/>
      <c r="Q7797" s="14"/>
      <c r="R7797" s="4"/>
      <c r="S7797" s="4"/>
      <c r="T7797" s="4"/>
      <c r="U7797" s="4"/>
      <c r="V7797" s="4"/>
      <c r="W7797" s="4"/>
      <c r="X7797" s="4"/>
      <c r="Y7797" s="4"/>
      <c r="Z7797" s="4"/>
      <c r="AA7797" s="4"/>
      <c r="AB7797" s="8"/>
      <c r="AC7797" s="8"/>
      <c r="AD7797" s="8"/>
      <c r="AE7797" s="8"/>
      <c r="AF7797" s="8"/>
      <c r="AG7797" s="8"/>
      <c r="AH7797" s="8"/>
      <c r="AI7797" s="8"/>
      <c r="AJ7797" s="8"/>
      <c r="AK7797" s="8"/>
      <c r="AL7797" s="8"/>
      <c r="AM7797" s="8"/>
      <c r="AN7797" s="8"/>
      <c r="AO7797" s="8"/>
      <c r="AP7797" s="15"/>
      <c r="AQ7797" s="15"/>
      <c r="AR7797" s="15"/>
      <c r="AS7797" s="15"/>
      <c r="AT7797" s="15"/>
      <c r="AU7797" s="15"/>
      <c r="AV7797" s="15"/>
      <c r="AW7797" s="15"/>
      <c r="AX7797" s="15"/>
      <c r="AY7797" s="15"/>
      <c r="AZ7797" s="10"/>
      <c r="BA7797" s="10"/>
    </row>
    <row r="7798" spans="1:53" ht="15" customHeight="1" x14ac:dyDescent="0.2">
      <c r="A7798" s="1"/>
      <c r="B7798" s="383">
        <v>14</v>
      </c>
      <c r="C7798" s="303" t="s">
        <v>70</v>
      </c>
      <c r="D7798" s="18"/>
      <c r="E7798" s="14"/>
      <c r="F7798" s="14"/>
      <c r="G7798" s="14"/>
      <c r="H7798" s="14"/>
      <c r="I7798" s="14"/>
      <c r="J7798" s="14"/>
      <c r="K7798" s="14"/>
      <c r="L7798" s="14"/>
      <c r="M7798" s="14"/>
      <c r="N7798" s="14"/>
      <c r="O7798" s="14"/>
      <c r="P7798" s="14"/>
      <c r="Q7798" s="14"/>
      <c r="R7798" s="4"/>
      <c r="S7798" s="4"/>
      <c r="T7798" s="4"/>
      <c r="U7798" s="4"/>
      <c r="V7798" s="4"/>
      <c r="W7798" s="4"/>
      <c r="X7798" s="4"/>
      <c r="Y7798" s="4"/>
      <c r="Z7798" s="4"/>
      <c r="AA7798" s="4"/>
      <c r="AB7798" s="8"/>
      <c r="AC7798" s="8"/>
      <c r="AD7798" s="8"/>
      <c r="AE7798" s="8"/>
      <c r="AF7798" s="8"/>
      <c r="AG7798" s="8"/>
      <c r="AH7798" s="8"/>
      <c r="AI7798" s="8"/>
      <c r="AJ7798" s="8"/>
      <c r="AK7798" s="8"/>
      <c r="AL7798" s="8"/>
      <c r="AM7798" s="8"/>
      <c r="AN7798" s="8"/>
      <c r="AO7798" s="8"/>
      <c r="AP7798" s="15"/>
      <c r="AQ7798" s="15"/>
      <c r="AR7798" s="15"/>
      <c r="AS7798" s="15"/>
      <c r="AT7798" s="15"/>
      <c r="AU7798" s="15"/>
      <c r="AV7798" s="15"/>
      <c r="AW7798" s="15"/>
      <c r="AX7798" s="15"/>
      <c r="AY7798" s="15"/>
      <c r="AZ7798" s="10"/>
      <c r="BA7798" s="10"/>
    </row>
    <row r="7799" spans="1:53" ht="15" customHeight="1" x14ac:dyDescent="0.2">
      <c r="A7799" s="354"/>
      <c r="B7799" s="357">
        <v>18</v>
      </c>
      <c r="C7799" s="359"/>
      <c r="D7799" s="355"/>
      <c r="E7799" s="352"/>
      <c r="F7799" s="352"/>
      <c r="G7799" s="352"/>
      <c r="H7799" s="352"/>
      <c r="I7799" s="352"/>
      <c r="J7799" s="352"/>
      <c r="K7799" s="361"/>
      <c r="L7799" s="352"/>
      <c r="M7799" s="352"/>
      <c r="N7799" s="352"/>
      <c r="O7799" s="352"/>
      <c r="P7799" s="352"/>
      <c r="Q7799" s="352"/>
      <c r="R7799" s="352"/>
      <c r="S7799" s="352"/>
      <c r="T7799" s="352"/>
      <c r="U7799" s="352"/>
      <c r="V7799" s="352"/>
      <c r="W7799" s="352"/>
      <c r="X7799" s="352"/>
      <c r="Y7799" s="352"/>
      <c r="Z7799" s="352"/>
      <c r="AA7799" s="352"/>
      <c r="AB7799" s="352"/>
      <c r="AC7799" s="352"/>
      <c r="AD7799" s="352"/>
      <c r="AE7799" s="352"/>
      <c r="AF7799" s="352"/>
      <c r="AG7799" s="352"/>
      <c r="AH7799" s="352"/>
      <c r="AI7799" s="352"/>
      <c r="AJ7799" s="352"/>
      <c r="AK7799" s="352"/>
      <c r="AL7799" s="352"/>
      <c r="AM7799" s="352"/>
      <c r="AN7799" s="352"/>
      <c r="AO7799" s="352"/>
      <c r="AP7799" s="352"/>
      <c r="AQ7799" s="352"/>
      <c r="AR7799" s="352"/>
      <c r="AS7799" s="352"/>
      <c r="AT7799" s="352"/>
      <c r="AU7799" s="352"/>
      <c r="AV7799" s="352"/>
      <c r="AW7799" s="352"/>
      <c r="AX7799" s="352"/>
      <c r="AY7799" s="352"/>
      <c r="AZ7799" s="356"/>
      <c r="BA7799" s="356"/>
    </row>
    <row r="7800" spans="1:53" ht="15" customHeight="1" x14ac:dyDescent="0.2">
      <c r="A7800" s="329"/>
      <c r="B7800" s="384">
        <v>15</v>
      </c>
      <c r="C7800" s="293" t="s">
        <v>72</v>
      </c>
      <c r="D7800" s="18">
        <v>6</v>
      </c>
      <c r="E7800" s="14"/>
      <c r="F7800" s="14"/>
      <c r="G7800" s="14"/>
      <c r="H7800" s="14"/>
      <c r="I7800" s="14"/>
      <c r="J7800" s="14"/>
      <c r="K7800" s="14"/>
      <c r="L7800" s="14"/>
      <c r="M7800" s="14"/>
      <c r="N7800" s="14"/>
      <c r="O7800" s="14"/>
      <c r="P7800" s="14"/>
      <c r="Q7800" s="14"/>
      <c r="R7800" s="4"/>
      <c r="S7800" s="4"/>
      <c r="T7800" s="4"/>
      <c r="U7800" s="4"/>
      <c r="V7800" s="4"/>
      <c r="W7800" s="4"/>
      <c r="X7800" s="4"/>
      <c r="Y7800" s="4"/>
      <c r="Z7800" s="4"/>
      <c r="AA7800" s="4"/>
      <c r="AB7800" s="8"/>
      <c r="AC7800" s="8"/>
      <c r="AD7800" s="8"/>
      <c r="AE7800" s="8"/>
      <c r="AF7800" s="8"/>
      <c r="AG7800" s="8"/>
      <c r="AH7800" s="8"/>
      <c r="AI7800" s="34"/>
      <c r="AJ7800" s="8"/>
      <c r="AK7800" s="8"/>
      <c r="AL7800" s="8"/>
      <c r="AM7800" s="8"/>
      <c r="AN7800" s="8"/>
      <c r="AO7800" s="8"/>
      <c r="AP7800" s="15"/>
      <c r="AQ7800" s="15"/>
      <c r="AR7800" s="15"/>
      <c r="AS7800" s="15"/>
      <c r="AT7800" s="15"/>
      <c r="AU7800" s="15"/>
      <c r="AV7800" s="15"/>
      <c r="AW7800" s="15"/>
      <c r="AX7800" s="15"/>
      <c r="AY7800" s="15"/>
      <c r="AZ7800" s="10"/>
      <c r="BA7800" s="10"/>
    </row>
    <row r="7801" spans="1:53" ht="15" customHeight="1" x14ac:dyDescent="0.2">
      <c r="A7801" s="1"/>
      <c r="B7801" s="384">
        <v>16</v>
      </c>
      <c r="C7801" s="293" t="s">
        <v>73</v>
      </c>
      <c r="D7801" s="35"/>
      <c r="E7801" s="14"/>
      <c r="F7801" s="14"/>
      <c r="G7801" s="14"/>
      <c r="H7801" s="14"/>
      <c r="I7801" s="14"/>
      <c r="J7801" s="14"/>
      <c r="K7801" s="14">
        <v>1</v>
      </c>
      <c r="L7801" s="14"/>
      <c r="M7801" s="14"/>
      <c r="N7801" s="14"/>
      <c r="O7801" s="14"/>
      <c r="P7801" s="14"/>
      <c r="Q7801" s="14"/>
      <c r="R7801" s="4"/>
      <c r="S7801" s="4"/>
      <c r="T7801" s="4"/>
      <c r="U7801" s="4">
        <v>1</v>
      </c>
      <c r="V7801" s="4"/>
      <c r="W7801" s="4"/>
      <c r="X7801" s="4"/>
      <c r="Y7801" s="4"/>
      <c r="Z7801" s="4"/>
      <c r="AA7801" s="4"/>
      <c r="AB7801" s="8">
        <v>4</v>
      </c>
      <c r="AC7801" s="8"/>
      <c r="AD7801" s="8"/>
      <c r="AE7801" s="8"/>
      <c r="AF7801" s="8"/>
      <c r="AG7801" s="8"/>
      <c r="AH7801" s="8"/>
      <c r="AI7801" s="8"/>
      <c r="AJ7801" s="8"/>
      <c r="AK7801" s="8"/>
      <c r="AL7801" s="8"/>
      <c r="AM7801" s="8"/>
      <c r="AN7801" s="8"/>
      <c r="AO7801" s="8"/>
      <c r="AP7801" s="15"/>
      <c r="AQ7801" s="15"/>
      <c r="AR7801" s="15"/>
      <c r="AS7801" s="15"/>
      <c r="AT7801" s="15"/>
      <c r="AU7801" s="15"/>
      <c r="AV7801" s="15"/>
      <c r="AW7801" s="15"/>
      <c r="AX7801" s="15"/>
      <c r="AY7801" s="15"/>
      <c r="AZ7801" s="10"/>
      <c r="BA7801" s="10"/>
    </row>
    <row r="7802" spans="1:53" ht="15" customHeight="1" x14ac:dyDescent="0.2">
      <c r="A7802" s="1"/>
      <c r="B7802" s="384">
        <v>17</v>
      </c>
      <c r="C7802" s="303" t="s">
        <v>75</v>
      </c>
      <c r="D7802" s="18"/>
      <c r="E7802" s="14"/>
      <c r="F7802" s="14"/>
      <c r="G7802" s="14"/>
      <c r="H7802" s="14"/>
      <c r="I7802" s="14"/>
      <c r="J7802" s="14"/>
      <c r="K7802" s="14"/>
      <c r="L7802" s="14"/>
      <c r="M7802" s="14"/>
      <c r="N7802" s="14"/>
      <c r="O7802" s="14"/>
      <c r="P7802" s="14"/>
      <c r="Q7802" s="14"/>
      <c r="R7802" s="4"/>
      <c r="S7802" s="4"/>
      <c r="T7802" s="4"/>
      <c r="U7802" s="4"/>
      <c r="V7802" s="4"/>
      <c r="W7802" s="4"/>
      <c r="X7802" s="4"/>
      <c r="Y7802" s="4"/>
      <c r="Z7802" s="4"/>
      <c r="AA7802" s="4"/>
      <c r="AB7802" s="8"/>
      <c r="AC7802" s="8"/>
      <c r="AD7802" s="8"/>
      <c r="AE7802" s="8"/>
      <c r="AF7802" s="8"/>
      <c r="AG7802" s="8"/>
      <c r="AH7802" s="8"/>
      <c r="AI7802" s="8"/>
      <c r="AJ7802" s="8"/>
      <c r="AK7802" s="8"/>
      <c r="AL7802" s="8"/>
      <c r="AM7802" s="8"/>
      <c r="AN7802" s="8"/>
      <c r="AO7802" s="8"/>
      <c r="AP7802" s="15"/>
      <c r="AQ7802" s="15"/>
      <c r="AR7802" s="15"/>
      <c r="AS7802" s="15"/>
      <c r="AT7802" s="15"/>
      <c r="AU7802" s="15"/>
      <c r="AV7802" s="15"/>
      <c r="AW7802" s="15"/>
      <c r="AX7802" s="15"/>
      <c r="AY7802" s="15"/>
      <c r="AZ7802" s="10"/>
      <c r="BA7802" s="10"/>
    </row>
    <row r="7803" spans="1:53" ht="15" customHeight="1" x14ac:dyDescent="0.2">
      <c r="A7803" s="352"/>
      <c r="B7803" s="357">
        <v>22</v>
      </c>
      <c r="C7803" s="375"/>
      <c r="D7803" s="355"/>
      <c r="E7803" s="352"/>
      <c r="F7803" s="352"/>
      <c r="G7803" s="352"/>
      <c r="H7803" s="352"/>
      <c r="I7803" s="352"/>
      <c r="J7803" s="352"/>
      <c r="K7803" s="352"/>
      <c r="L7803" s="352"/>
      <c r="M7803" s="352"/>
      <c r="N7803" s="352"/>
      <c r="O7803" s="352"/>
      <c r="P7803" s="352"/>
      <c r="Q7803" s="352"/>
      <c r="R7803" s="352"/>
      <c r="S7803" s="352"/>
      <c r="T7803" s="352"/>
      <c r="U7803" s="352"/>
      <c r="V7803" s="352"/>
      <c r="W7803" s="352"/>
      <c r="X7803" s="352"/>
      <c r="Y7803" s="352"/>
      <c r="Z7803" s="352"/>
      <c r="AA7803" s="352"/>
      <c r="AB7803" s="352"/>
      <c r="AC7803" s="352"/>
      <c r="AD7803" s="352"/>
      <c r="AE7803" s="352"/>
      <c r="AF7803" s="352"/>
      <c r="AG7803" s="352"/>
      <c r="AH7803" s="352"/>
      <c r="AI7803" s="352"/>
      <c r="AJ7803" s="352"/>
      <c r="AK7803" s="352"/>
      <c r="AL7803" s="352"/>
      <c r="AM7803" s="352"/>
      <c r="AN7803" s="352"/>
      <c r="AO7803" s="352"/>
      <c r="AP7803" s="352"/>
      <c r="AQ7803" s="352"/>
      <c r="AR7803" s="352"/>
      <c r="AS7803" s="352"/>
      <c r="AT7803" s="352"/>
      <c r="AU7803" s="352"/>
      <c r="AV7803" s="352"/>
      <c r="AW7803" s="352"/>
      <c r="AX7803" s="352"/>
      <c r="AY7803" s="352"/>
      <c r="AZ7803" s="356"/>
      <c r="BA7803" s="356"/>
    </row>
    <row r="7804" spans="1:53" ht="15" customHeight="1" x14ac:dyDescent="0.2">
      <c r="A7804" s="352"/>
      <c r="B7804" s="357">
        <v>23</v>
      </c>
      <c r="C7804" s="359"/>
      <c r="D7804" s="355"/>
      <c r="E7804" s="352"/>
      <c r="F7804" s="352"/>
      <c r="G7804" s="352"/>
      <c r="H7804" s="352"/>
      <c r="I7804" s="352"/>
      <c r="J7804" s="352"/>
      <c r="K7804" s="352"/>
      <c r="L7804" s="352"/>
      <c r="M7804" s="360"/>
      <c r="N7804" s="352"/>
      <c r="O7804" s="352"/>
      <c r="P7804" s="352"/>
      <c r="Q7804" s="352"/>
      <c r="R7804" s="352"/>
      <c r="S7804" s="352"/>
      <c r="T7804" s="352"/>
      <c r="U7804" s="352"/>
      <c r="V7804" s="352"/>
      <c r="W7804" s="352"/>
      <c r="X7804" s="352"/>
      <c r="Y7804" s="352"/>
      <c r="Z7804" s="352"/>
      <c r="AA7804" s="352"/>
      <c r="AB7804" s="352"/>
      <c r="AC7804" s="352"/>
      <c r="AD7804" s="352"/>
      <c r="AE7804" s="352"/>
      <c r="AF7804" s="352"/>
      <c r="AG7804" s="352"/>
      <c r="AH7804" s="352"/>
      <c r="AI7804" s="352"/>
      <c r="AJ7804" s="352"/>
      <c r="AK7804" s="352"/>
      <c r="AL7804" s="352"/>
      <c r="AM7804" s="352"/>
      <c r="AN7804" s="352"/>
      <c r="AO7804" s="352"/>
      <c r="AP7804" s="352"/>
      <c r="AQ7804" s="352"/>
      <c r="AR7804" s="352"/>
      <c r="AS7804" s="352"/>
      <c r="AT7804" s="352"/>
      <c r="AU7804" s="352"/>
      <c r="AV7804" s="352"/>
      <c r="AW7804" s="352"/>
      <c r="AX7804" s="352"/>
      <c r="AY7804" s="352"/>
      <c r="AZ7804" s="356"/>
      <c r="BA7804" s="356"/>
    </row>
    <row r="7805" spans="1:53" ht="15" customHeight="1" x14ac:dyDescent="0.2">
      <c r="A7805" s="1"/>
      <c r="B7805" s="385">
        <v>18</v>
      </c>
      <c r="C7805" s="293" t="s">
        <v>77</v>
      </c>
      <c r="D7805" s="18">
        <v>5</v>
      </c>
      <c r="E7805" s="14">
        <v>5</v>
      </c>
      <c r="F7805" s="14"/>
      <c r="G7805" s="14"/>
      <c r="H7805" s="14"/>
      <c r="I7805" s="14"/>
      <c r="J7805" s="14"/>
      <c r="K7805" s="14"/>
      <c r="L7805" s="14"/>
      <c r="M7805" s="14"/>
      <c r="N7805" s="14"/>
      <c r="O7805" s="14"/>
      <c r="P7805" s="14"/>
      <c r="Q7805" s="14"/>
      <c r="R7805" s="4"/>
      <c r="S7805" s="4"/>
      <c r="T7805" s="4"/>
      <c r="U7805" s="4"/>
      <c r="V7805" s="4"/>
      <c r="W7805" s="4"/>
      <c r="X7805" s="4"/>
      <c r="Y7805" s="4"/>
      <c r="Z7805" s="4"/>
      <c r="AA7805" s="4"/>
      <c r="AB7805" s="8"/>
      <c r="AC7805" s="8"/>
      <c r="AD7805" s="8"/>
      <c r="AE7805" s="8"/>
      <c r="AF7805" s="8"/>
      <c r="AG7805" s="8"/>
      <c r="AH7805" s="8"/>
      <c r="AI7805" s="8"/>
      <c r="AJ7805" s="8"/>
      <c r="AK7805" s="8"/>
      <c r="AL7805" s="8"/>
      <c r="AM7805" s="8"/>
      <c r="AN7805" s="8"/>
      <c r="AO7805" s="8"/>
      <c r="AP7805" s="15"/>
      <c r="AQ7805" s="15"/>
      <c r="AR7805" s="15"/>
      <c r="AS7805" s="15"/>
      <c r="AT7805" s="15"/>
      <c r="AU7805" s="15"/>
      <c r="AV7805" s="15"/>
      <c r="AW7805" s="15"/>
      <c r="AX7805" s="15"/>
      <c r="AY7805" s="15"/>
      <c r="AZ7805" s="10"/>
      <c r="BA7805" s="10"/>
    </row>
    <row r="7806" spans="1:53" ht="15" customHeight="1" x14ac:dyDescent="0.2">
      <c r="A7806" s="1"/>
      <c r="B7806" s="385">
        <v>19</v>
      </c>
      <c r="C7806" s="293" t="s">
        <v>78</v>
      </c>
      <c r="D7806" s="18">
        <v>4</v>
      </c>
      <c r="E7806" s="14">
        <v>3</v>
      </c>
      <c r="F7806" s="14"/>
      <c r="G7806" s="14"/>
      <c r="H7806" s="14"/>
      <c r="I7806" s="14"/>
      <c r="J7806" s="14"/>
      <c r="K7806" s="14">
        <v>2</v>
      </c>
      <c r="L7806" s="14"/>
      <c r="M7806" s="14"/>
      <c r="N7806" s="14"/>
      <c r="O7806" s="14"/>
      <c r="P7806" s="14"/>
      <c r="Q7806" s="14"/>
      <c r="R7806" s="4"/>
      <c r="S7806" s="4"/>
      <c r="T7806" s="4"/>
      <c r="U7806" s="4"/>
      <c r="V7806" s="4"/>
      <c r="W7806" s="4"/>
      <c r="X7806" s="4"/>
      <c r="Y7806" s="4"/>
      <c r="Z7806" s="4"/>
      <c r="AA7806" s="4"/>
      <c r="AB7806" s="8">
        <v>5</v>
      </c>
      <c r="AC7806" s="8"/>
      <c r="AD7806" s="8"/>
      <c r="AE7806" s="8"/>
      <c r="AF7806" s="8"/>
      <c r="AG7806" s="8"/>
      <c r="AH7806" s="8"/>
      <c r="AI7806" s="8"/>
      <c r="AJ7806" s="8"/>
      <c r="AK7806" s="8"/>
      <c r="AL7806" s="8"/>
      <c r="AM7806" s="8"/>
      <c r="AN7806" s="8"/>
      <c r="AO7806" s="8"/>
      <c r="AP7806" s="15"/>
      <c r="AQ7806" s="15"/>
      <c r="AR7806" s="15"/>
      <c r="AS7806" s="15"/>
      <c r="AT7806" s="15"/>
      <c r="AU7806" s="15"/>
      <c r="AV7806" s="15"/>
      <c r="AW7806" s="15"/>
      <c r="AX7806" s="15"/>
      <c r="AY7806" s="15"/>
      <c r="AZ7806" s="10"/>
      <c r="BA7806" s="10"/>
    </row>
    <row r="7807" spans="1:53" ht="15" customHeight="1" x14ac:dyDescent="0.2">
      <c r="A7807" s="352"/>
      <c r="B7807" s="357">
        <v>26</v>
      </c>
      <c r="C7807" s="359"/>
      <c r="D7807" s="355"/>
      <c r="E7807" s="352"/>
      <c r="F7807" s="352"/>
      <c r="G7807" s="352"/>
      <c r="H7807" s="352"/>
      <c r="I7807" s="352"/>
      <c r="J7807" s="352"/>
      <c r="K7807" s="352"/>
      <c r="L7807" s="352"/>
      <c r="M7807" s="352"/>
      <c r="N7807" s="352"/>
      <c r="O7807" s="352"/>
      <c r="P7807" s="352"/>
      <c r="Q7807" s="352"/>
      <c r="R7807" s="352"/>
      <c r="S7807" s="352"/>
      <c r="T7807" s="352"/>
      <c r="U7807" s="352"/>
      <c r="V7807" s="352"/>
      <c r="W7807" s="352"/>
      <c r="X7807" s="352"/>
      <c r="Y7807" s="352"/>
      <c r="Z7807" s="352"/>
      <c r="AA7807" s="352"/>
      <c r="AB7807" s="352"/>
      <c r="AC7807" s="352"/>
      <c r="AD7807" s="352"/>
      <c r="AE7807" s="352"/>
      <c r="AF7807" s="352"/>
      <c r="AG7807" s="352"/>
      <c r="AH7807" s="352"/>
      <c r="AI7807" s="352"/>
      <c r="AJ7807" s="352"/>
      <c r="AK7807" s="352"/>
      <c r="AL7807" s="352"/>
      <c r="AM7807" s="352"/>
      <c r="AN7807" s="352"/>
      <c r="AO7807" s="352"/>
      <c r="AP7807" s="352"/>
      <c r="AQ7807" s="352"/>
      <c r="AR7807" s="352"/>
      <c r="AS7807" s="352"/>
      <c r="AT7807" s="352"/>
      <c r="AU7807" s="352"/>
      <c r="AV7807" s="352"/>
      <c r="AW7807" s="352"/>
      <c r="AX7807" s="352"/>
      <c r="AY7807" s="352"/>
      <c r="AZ7807" s="356"/>
      <c r="BA7807" s="356"/>
    </row>
    <row r="7808" spans="1:53" ht="15" customHeight="1" x14ac:dyDescent="0.2">
      <c r="A7808" s="352"/>
      <c r="B7808" s="357">
        <v>27</v>
      </c>
      <c r="C7808" s="359"/>
      <c r="D7808" s="355"/>
      <c r="E7808" s="352"/>
      <c r="F7808" s="352"/>
      <c r="G7808" s="352"/>
      <c r="H7808" s="352"/>
      <c r="I7808" s="352"/>
      <c r="J7808" s="352"/>
      <c r="K7808" s="352"/>
      <c r="L7808" s="352"/>
      <c r="M7808" s="352"/>
      <c r="N7808" s="352"/>
      <c r="O7808" s="352"/>
      <c r="P7808" s="352"/>
      <c r="Q7808" s="352"/>
      <c r="R7808" s="352"/>
      <c r="S7808" s="352"/>
      <c r="T7808" s="352"/>
      <c r="U7808" s="352"/>
      <c r="V7808" s="352"/>
      <c r="W7808" s="352"/>
      <c r="X7808" s="352"/>
      <c r="Y7808" s="352"/>
      <c r="Z7808" s="352"/>
      <c r="AA7808" s="352"/>
      <c r="AB7808" s="352"/>
      <c r="AC7808" s="352"/>
      <c r="AD7808" s="352"/>
      <c r="AE7808" s="352"/>
      <c r="AF7808" s="352"/>
      <c r="AG7808" s="352"/>
      <c r="AH7808" s="352"/>
      <c r="AI7808" s="352"/>
      <c r="AJ7808" s="352"/>
      <c r="AK7808" s="352"/>
      <c r="AL7808" s="352"/>
      <c r="AM7808" s="352"/>
      <c r="AN7808" s="352"/>
      <c r="AO7808" s="352"/>
      <c r="AP7808" s="352"/>
      <c r="AQ7808" s="352"/>
      <c r="AR7808" s="352"/>
      <c r="AS7808" s="352"/>
      <c r="AT7808" s="352"/>
      <c r="AU7808" s="352"/>
      <c r="AV7808" s="352"/>
      <c r="AW7808" s="352"/>
      <c r="AX7808" s="352"/>
      <c r="AY7808" s="352"/>
      <c r="AZ7808" s="356"/>
      <c r="BA7808" s="356"/>
    </row>
    <row r="7809" spans="1:53" ht="15" customHeight="1" x14ac:dyDescent="0.2">
      <c r="A7809" s="1"/>
      <c r="B7809" s="386">
        <v>20</v>
      </c>
      <c r="C7809" s="293" t="s">
        <v>80</v>
      </c>
      <c r="D7809" s="18"/>
      <c r="E7809" s="14"/>
      <c r="F7809" s="14"/>
      <c r="G7809" s="14"/>
      <c r="H7809" s="14"/>
      <c r="I7809" s="14"/>
      <c r="J7809" s="14"/>
      <c r="K7809" s="14"/>
      <c r="L7809" s="14"/>
      <c r="M7809" s="14"/>
      <c r="N7809" s="14">
        <v>1</v>
      </c>
      <c r="O7809" s="14"/>
      <c r="P7809" s="14"/>
      <c r="Q7809" s="14"/>
      <c r="R7809" s="4"/>
      <c r="S7809" s="4"/>
      <c r="T7809" s="4"/>
      <c r="U7809" s="4">
        <v>2</v>
      </c>
      <c r="V7809" s="4"/>
      <c r="W7809" s="4"/>
      <c r="X7809" s="4"/>
      <c r="Y7809" s="4"/>
      <c r="Z7809" s="4"/>
      <c r="AA7809" s="4"/>
      <c r="AB7809" s="8"/>
      <c r="AC7809" s="8"/>
      <c r="AD7809" s="8"/>
      <c r="AE7809" s="8"/>
      <c r="AF7809" s="8"/>
      <c r="AG7809" s="8">
        <v>1</v>
      </c>
      <c r="AH7809" s="8"/>
      <c r="AI7809" s="8"/>
      <c r="AJ7809" s="8"/>
      <c r="AK7809" s="8"/>
      <c r="AL7809" s="8"/>
      <c r="AM7809" s="8"/>
      <c r="AN7809" s="8"/>
      <c r="AO7809" s="8"/>
      <c r="AP7809" s="15"/>
      <c r="AQ7809" s="15"/>
      <c r="AR7809" s="15"/>
      <c r="AS7809" s="15"/>
      <c r="AT7809" s="15"/>
      <c r="AU7809" s="15"/>
      <c r="AV7809" s="15"/>
      <c r="AW7809" s="15"/>
      <c r="AX7809" s="15"/>
      <c r="AY7809" s="15"/>
      <c r="AZ7809" s="10"/>
      <c r="BA7809" s="10"/>
    </row>
    <row r="7810" spans="1:53" ht="15" customHeight="1" x14ac:dyDescent="0.2">
      <c r="A7810" s="368"/>
      <c r="B7810" s="373">
        <v>29</v>
      </c>
      <c r="C7810" s="369"/>
      <c r="D7810" s="370"/>
      <c r="E7810" s="368"/>
      <c r="F7810" s="368"/>
      <c r="G7810" s="368"/>
      <c r="H7810" s="368"/>
      <c r="I7810" s="368"/>
      <c r="J7810" s="368"/>
      <c r="K7810" s="368"/>
      <c r="L7810" s="368"/>
      <c r="M7810" s="368"/>
      <c r="N7810" s="368"/>
      <c r="O7810" s="368"/>
      <c r="P7810" s="368"/>
      <c r="Q7810" s="368"/>
      <c r="R7810" s="368"/>
      <c r="S7810" s="368"/>
      <c r="T7810" s="368"/>
      <c r="U7810" s="368"/>
      <c r="V7810" s="368"/>
      <c r="W7810" s="368"/>
      <c r="X7810" s="368"/>
      <c r="Y7810" s="368"/>
      <c r="Z7810" s="368"/>
      <c r="AA7810" s="368"/>
      <c r="AB7810" s="368"/>
      <c r="AC7810" s="368"/>
      <c r="AD7810" s="368"/>
      <c r="AE7810" s="368"/>
      <c r="AF7810" s="368"/>
      <c r="AG7810" s="368"/>
      <c r="AH7810" s="368"/>
      <c r="AI7810" s="368"/>
      <c r="AJ7810" s="368"/>
      <c r="AK7810" s="368"/>
      <c r="AL7810" s="368"/>
      <c r="AM7810" s="368"/>
      <c r="AN7810" s="368"/>
      <c r="AO7810" s="368"/>
      <c r="AP7810" s="368"/>
      <c r="AQ7810" s="368"/>
      <c r="AR7810" s="368"/>
      <c r="AS7810" s="368"/>
      <c r="AT7810" s="368"/>
      <c r="AU7810" s="368"/>
      <c r="AV7810" s="368"/>
      <c r="AW7810" s="368"/>
      <c r="AX7810" s="368"/>
      <c r="AY7810" s="368"/>
      <c r="AZ7810" s="371"/>
      <c r="BA7810" s="371"/>
    </row>
    <row r="7811" spans="1:53" ht="15" customHeight="1" x14ac:dyDescent="0.2">
      <c r="A7811" s="1"/>
      <c r="B7811" s="387">
        <v>21</v>
      </c>
      <c r="C7811" s="303" t="s">
        <v>85</v>
      </c>
      <c r="D7811" s="18"/>
      <c r="E7811" s="14"/>
      <c r="F7811" s="14"/>
      <c r="G7811" s="14"/>
      <c r="H7811" s="14"/>
      <c r="I7811" s="14"/>
      <c r="J7811" s="14"/>
      <c r="K7811" s="14"/>
      <c r="L7811" s="14"/>
      <c r="M7811" s="14"/>
      <c r="N7811" s="14"/>
      <c r="O7811" s="14"/>
      <c r="P7811" s="14"/>
      <c r="Q7811" s="14"/>
      <c r="R7811" s="4"/>
      <c r="S7811" s="4"/>
      <c r="T7811" s="4"/>
      <c r="U7811" s="4"/>
      <c r="V7811" s="4"/>
      <c r="W7811" s="4"/>
      <c r="X7811" s="4"/>
      <c r="Y7811" s="4"/>
      <c r="Z7811" s="4"/>
      <c r="AA7811" s="4"/>
      <c r="AB7811" s="8"/>
      <c r="AC7811" s="8"/>
      <c r="AD7811" s="8"/>
      <c r="AE7811" s="8"/>
      <c r="AF7811" s="8"/>
      <c r="AG7811" s="8"/>
      <c r="AH7811" s="8"/>
      <c r="AI7811" s="8"/>
      <c r="AJ7811" s="8"/>
      <c r="AK7811" s="8"/>
      <c r="AL7811" s="8"/>
      <c r="AM7811" s="8"/>
      <c r="AN7811" s="8"/>
      <c r="AO7811" s="8"/>
      <c r="AP7811" s="15"/>
      <c r="AQ7811" s="15"/>
      <c r="AR7811" s="15"/>
      <c r="AS7811" s="15"/>
      <c r="AT7811" s="15"/>
      <c r="AU7811" s="15"/>
      <c r="AV7811" s="15"/>
      <c r="AW7811" s="15"/>
      <c r="AX7811" s="15"/>
      <c r="AY7811" s="15"/>
      <c r="AZ7811" s="10"/>
      <c r="BA7811" s="10"/>
    </row>
    <row r="7812" spans="1:53" ht="15" customHeight="1" x14ac:dyDescent="0.2">
      <c r="A7812" s="1"/>
      <c r="B7812" s="387">
        <v>22</v>
      </c>
      <c r="C7812" s="303" t="s">
        <v>612</v>
      </c>
      <c r="D7812" s="18"/>
      <c r="E7812" s="14"/>
      <c r="F7812" s="14"/>
      <c r="G7812" s="14"/>
      <c r="H7812" s="14"/>
      <c r="I7812" s="14"/>
      <c r="J7812" s="14"/>
      <c r="K7812" s="14"/>
      <c r="L7812" s="14"/>
      <c r="M7812" s="14"/>
      <c r="N7812" s="14"/>
      <c r="O7812" s="14"/>
      <c r="P7812" s="14"/>
      <c r="Q7812" s="14"/>
      <c r="R7812" s="4"/>
      <c r="S7812" s="4"/>
      <c r="T7812" s="4"/>
      <c r="U7812" s="4"/>
      <c r="V7812" s="4"/>
      <c r="W7812" s="4"/>
      <c r="X7812" s="4"/>
      <c r="Y7812" s="4"/>
      <c r="Z7812" s="4"/>
      <c r="AA7812" s="4"/>
      <c r="AB7812" s="8"/>
      <c r="AC7812" s="8"/>
      <c r="AD7812" s="8"/>
      <c r="AE7812" s="8"/>
      <c r="AF7812" s="8"/>
      <c r="AG7812" s="8"/>
      <c r="AH7812" s="8"/>
      <c r="AI7812" s="8"/>
      <c r="AJ7812" s="8"/>
      <c r="AK7812" s="8"/>
      <c r="AL7812" s="8"/>
      <c r="AM7812" s="8"/>
      <c r="AN7812" s="8"/>
      <c r="AO7812" s="8"/>
      <c r="AP7812" s="15"/>
      <c r="AQ7812" s="15"/>
      <c r="AR7812" s="15"/>
      <c r="AS7812" s="15"/>
      <c r="AT7812" s="15"/>
      <c r="AU7812" s="15"/>
      <c r="AV7812" s="15"/>
      <c r="AW7812" s="15"/>
      <c r="AX7812" s="15"/>
      <c r="AY7812" s="15"/>
      <c r="AZ7812" s="10"/>
      <c r="BA7812" s="10"/>
    </row>
    <row r="7813" spans="1:53" ht="15" customHeight="1" x14ac:dyDescent="0.2">
      <c r="A7813" s="362"/>
      <c r="B7813" s="388">
        <v>30</v>
      </c>
      <c r="C7813" s="363"/>
      <c r="D7813" s="364"/>
      <c r="E7813" s="362"/>
      <c r="F7813" s="362"/>
      <c r="G7813" s="362"/>
      <c r="H7813" s="362"/>
      <c r="I7813" s="362"/>
      <c r="J7813" s="362"/>
      <c r="K7813" s="362"/>
      <c r="L7813" s="362"/>
      <c r="M7813" s="362"/>
      <c r="N7813" s="362"/>
      <c r="O7813" s="362"/>
      <c r="P7813" s="362"/>
      <c r="Q7813" s="362"/>
      <c r="R7813" s="362"/>
      <c r="S7813" s="362"/>
      <c r="T7813" s="362"/>
      <c r="U7813" s="362"/>
      <c r="V7813" s="362"/>
      <c r="W7813" s="362"/>
      <c r="X7813" s="362"/>
      <c r="Y7813" s="365"/>
      <c r="Z7813" s="365"/>
      <c r="AA7813" s="365"/>
      <c r="AB7813" s="362"/>
      <c r="AC7813" s="362"/>
      <c r="AD7813" s="362"/>
      <c r="AE7813" s="362"/>
      <c r="AF7813" s="362"/>
      <c r="AG7813" s="362"/>
      <c r="AH7813" s="362"/>
      <c r="AI7813" s="362"/>
      <c r="AJ7813" s="362"/>
      <c r="AK7813" s="362"/>
      <c r="AL7813" s="362"/>
      <c r="AM7813" s="362"/>
      <c r="AN7813" s="362"/>
      <c r="AO7813" s="362"/>
      <c r="AP7813" s="362"/>
      <c r="AQ7813" s="362"/>
      <c r="AR7813" s="362"/>
      <c r="AS7813" s="362"/>
      <c r="AT7813" s="362"/>
      <c r="AU7813" s="362"/>
      <c r="AV7813" s="362"/>
      <c r="AW7813" s="362"/>
      <c r="AX7813" s="362"/>
      <c r="AY7813" s="362"/>
      <c r="AZ7813" s="366"/>
      <c r="BA7813" s="366"/>
    </row>
    <row r="7814" spans="1:53" ht="15" customHeight="1" x14ac:dyDescent="0.2">
      <c r="A7814" s="1"/>
      <c r="B7814" s="377">
        <v>23</v>
      </c>
      <c r="C7814" s="303" t="s">
        <v>535</v>
      </c>
      <c r="D7814" s="18"/>
      <c r="E7814" s="14"/>
      <c r="F7814" s="14"/>
      <c r="G7814" s="14"/>
      <c r="H7814" s="14"/>
      <c r="I7814" s="14"/>
      <c r="J7814" s="14"/>
      <c r="K7814" s="14"/>
      <c r="L7814" s="14"/>
      <c r="M7814" s="14"/>
      <c r="N7814" s="14"/>
      <c r="O7814" s="14"/>
      <c r="P7814" s="14"/>
      <c r="Q7814" s="14"/>
      <c r="R7814" s="4"/>
      <c r="S7814" s="4"/>
      <c r="T7814" s="4"/>
      <c r="U7814" s="4"/>
      <c r="V7814" s="4"/>
      <c r="W7814" s="4"/>
      <c r="X7814" s="4"/>
      <c r="Y7814" s="4"/>
      <c r="Z7814" s="4"/>
      <c r="AA7814" s="4"/>
      <c r="AB7814" s="8"/>
      <c r="AC7814" s="8"/>
      <c r="AD7814" s="8"/>
      <c r="AE7814" s="8"/>
      <c r="AF7814" s="8"/>
      <c r="AG7814" s="8"/>
      <c r="AH7814" s="8"/>
      <c r="AI7814" s="8"/>
      <c r="AJ7814" s="8"/>
      <c r="AK7814" s="8"/>
      <c r="AL7814" s="8"/>
      <c r="AM7814" s="8"/>
      <c r="AN7814" s="8"/>
      <c r="AO7814" s="8"/>
      <c r="AP7814" s="15"/>
      <c r="AQ7814" s="15"/>
      <c r="AR7814" s="15"/>
      <c r="AS7814" s="15"/>
      <c r="AT7814" s="15"/>
      <c r="AU7814" s="15"/>
      <c r="AV7814" s="15"/>
      <c r="AW7814" s="15"/>
      <c r="AX7814" s="15"/>
      <c r="AY7814" s="15"/>
      <c r="AZ7814" s="10"/>
      <c r="BA7814" s="10"/>
    </row>
    <row r="7815" spans="1:53" ht="15" customHeight="1" x14ac:dyDescent="0.2">
      <c r="A7815" s="1"/>
      <c r="B7815" s="377">
        <v>24</v>
      </c>
      <c r="C7815" s="311" t="s">
        <v>613</v>
      </c>
      <c r="D7815" s="18"/>
      <c r="E7815" s="14"/>
      <c r="F7815" s="14"/>
      <c r="G7815" s="14"/>
      <c r="H7815" s="14"/>
      <c r="I7815" s="14"/>
      <c r="J7815" s="14"/>
      <c r="K7815" s="14"/>
      <c r="L7815" s="14"/>
      <c r="M7815" s="14"/>
      <c r="N7815" s="14"/>
      <c r="O7815" s="14"/>
      <c r="P7815" s="14"/>
      <c r="Q7815" s="14"/>
      <c r="R7815" s="4"/>
      <c r="S7815" s="4"/>
      <c r="T7815" s="4"/>
      <c r="U7815" s="4"/>
      <c r="V7815" s="4"/>
      <c r="W7815" s="4"/>
      <c r="X7815" s="4"/>
      <c r="Y7815" s="4"/>
      <c r="Z7815" s="4"/>
      <c r="AA7815" s="4"/>
      <c r="AB7815" s="8"/>
      <c r="AC7815" s="8"/>
      <c r="AD7815" s="8"/>
      <c r="AE7815" s="8"/>
      <c r="AF7815" s="8"/>
      <c r="AG7815" s="8"/>
      <c r="AH7815" s="8"/>
      <c r="AI7815" s="8"/>
      <c r="AJ7815" s="8"/>
      <c r="AK7815" s="8"/>
      <c r="AL7815" s="8"/>
      <c r="AM7815" s="8"/>
      <c r="AN7815" s="8"/>
      <c r="AO7815" s="8"/>
      <c r="AP7815" s="15"/>
      <c r="AQ7815" s="15"/>
      <c r="AR7815" s="15"/>
      <c r="AS7815" s="15"/>
      <c r="AT7815" s="15"/>
      <c r="AU7815" s="15"/>
      <c r="AV7815" s="15"/>
      <c r="AW7815" s="15"/>
      <c r="AX7815" s="15"/>
      <c r="AY7815" s="15"/>
      <c r="AZ7815" s="10"/>
      <c r="BA7815" s="10"/>
    </row>
    <row r="7816" spans="1:53" ht="15" customHeight="1" x14ac:dyDescent="0.2">
      <c r="A7816" s="368"/>
      <c r="B7816" s="373"/>
      <c r="C7816" s="369"/>
      <c r="D7816" s="370"/>
      <c r="E7816" s="368"/>
      <c r="F7816" s="368"/>
      <c r="G7816" s="368"/>
      <c r="H7816" s="368"/>
      <c r="I7816" s="368"/>
      <c r="J7816" s="368"/>
      <c r="K7816" s="368"/>
      <c r="L7816" s="368"/>
      <c r="M7816" s="368"/>
      <c r="N7816" s="368"/>
      <c r="O7816" s="368"/>
      <c r="P7816" s="368"/>
      <c r="Q7816" s="368"/>
      <c r="R7816" s="368"/>
      <c r="S7816" s="368"/>
      <c r="T7816" s="368"/>
      <c r="U7816" s="368"/>
      <c r="V7816" s="368"/>
      <c r="W7816" s="368"/>
      <c r="X7816" s="368"/>
      <c r="Y7816" s="368"/>
      <c r="Z7816" s="368"/>
      <c r="AA7816" s="368"/>
      <c r="AB7816" s="368"/>
      <c r="AC7816" s="368"/>
      <c r="AD7816" s="368"/>
      <c r="AE7816" s="368"/>
      <c r="AF7816" s="368"/>
      <c r="AG7816" s="368"/>
      <c r="AH7816" s="368"/>
      <c r="AI7816" s="368"/>
      <c r="AJ7816" s="368"/>
      <c r="AK7816" s="368"/>
      <c r="AL7816" s="368"/>
      <c r="AM7816" s="368"/>
      <c r="AN7816" s="368"/>
      <c r="AO7816" s="368"/>
      <c r="AP7816" s="368"/>
      <c r="AQ7816" s="368"/>
      <c r="AR7816" s="368"/>
      <c r="AS7816" s="368"/>
      <c r="AT7816" s="368"/>
      <c r="AU7816" s="368"/>
      <c r="AV7816" s="368"/>
      <c r="AW7816" s="368"/>
      <c r="AX7816" s="368"/>
      <c r="AY7816" s="368"/>
      <c r="AZ7816" s="371"/>
      <c r="BA7816" s="371"/>
    </row>
    <row r="7817" spans="1:53" ht="15" customHeight="1" x14ac:dyDescent="0.2">
      <c r="A7817" s="1"/>
      <c r="B7817" s="389">
        <v>33</v>
      </c>
      <c r="C7817" s="303"/>
      <c r="D7817" s="18"/>
      <c r="E7817" s="14"/>
      <c r="F7817" s="14"/>
      <c r="G7817" s="14"/>
      <c r="H7817" s="14"/>
      <c r="I7817" s="14"/>
      <c r="J7817" s="14"/>
      <c r="K7817" s="14"/>
      <c r="L7817" s="14"/>
      <c r="M7817" s="14"/>
      <c r="N7817" s="14"/>
      <c r="O7817" s="14"/>
      <c r="P7817" s="14"/>
      <c r="Q7817" s="14"/>
      <c r="R7817" s="4"/>
      <c r="S7817" s="4"/>
      <c r="T7817" s="4"/>
      <c r="U7817" s="4"/>
      <c r="V7817" s="4"/>
      <c r="W7817" s="4"/>
      <c r="X7817" s="4"/>
      <c r="Y7817" s="4"/>
      <c r="Z7817" s="4"/>
      <c r="AA7817" s="4"/>
      <c r="AB7817" s="8"/>
      <c r="AC7817" s="8"/>
      <c r="AD7817" s="8"/>
      <c r="AE7817" s="8"/>
      <c r="AF7817" s="8"/>
      <c r="AG7817" s="8"/>
      <c r="AH7817" s="8"/>
      <c r="AI7817" s="8"/>
      <c r="AJ7817" s="8"/>
      <c r="AK7817" s="8"/>
      <c r="AL7817" s="8"/>
      <c r="AM7817" s="8"/>
      <c r="AN7817" s="8"/>
      <c r="AO7817" s="8"/>
      <c r="AP7817" s="15"/>
      <c r="AQ7817" s="15"/>
      <c r="AR7817" s="15"/>
      <c r="AS7817" s="15"/>
      <c r="AT7817" s="15"/>
      <c r="AU7817" s="15"/>
      <c r="AV7817" s="15"/>
      <c r="AW7817" s="15"/>
      <c r="AX7817" s="15"/>
      <c r="AY7817" s="15"/>
      <c r="AZ7817" s="10"/>
      <c r="BA7817" s="10"/>
    </row>
    <row r="7818" spans="1:53" ht="15" customHeight="1" x14ac:dyDescent="0.2">
      <c r="A7818" s="368"/>
      <c r="B7818" s="373"/>
      <c r="C7818" s="369"/>
      <c r="D7818" s="370"/>
      <c r="E7818" s="368"/>
      <c r="F7818" s="368"/>
      <c r="G7818" s="368"/>
      <c r="H7818" s="368"/>
      <c r="I7818" s="368"/>
      <c r="J7818" s="368"/>
      <c r="K7818" s="368"/>
      <c r="L7818" s="368"/>
      <c r="M7818" s="368"/>
      <c r="N7818" s="368"/>
      <c r="O7818" s="368"/>
      <c r="P7818" s="368"/>
      <c r="Q7818" s="368"/>
      <c r="R7818" s="368"/>
      <c r="S7818" s="368"/>
      <c r="T7818" s="368"/>
      <c r="U7818" s="368"/>
      <c r="V7818" s="368"/>
      <c r="W7818" s="368"/>
      <c r="X7818" s="368"/>
      <c r="Y7818" s="368"/>
      <c r="Z7818" s="368"/>
      <c r="AA7818" s="368"/>
      <c r="AB7818" s="368"/>
      <c r="AC7818" s="368"/>
      <c r="AD7818" s="368"/>
      <c r="AE7818" s="368"/>
      <c r="AF7818" s="368"/>
      <c r="AG7818" s="368"/>
      <c r="AH7818" s="368"/>
      <c r="AI7818" s="368"/>
      <c r="AJ7818" s="368"/>
      <c r="AK7818" s="368"/>
      <c r="AL7818" s="368"/>
      <c r="AM7818" s="368"/>
      <c r="AN7818" s="368"/>
      <c r="AO7818" s="368"/>
      <c r="AP7818" s="368"/>
      <c r="AQ7818" s="368"/>
      <c r="AR7818" s="368"/>
      <c r="AS7818" s="368"/>
      <c r="AT7818" s="368"/>
      <c r="AU7818" s="368"/>
      <c r="AV7818" s="368"/>
      <c r="AW7818" s="368"/>
      <c r="AX7818" s="368"/>
      <c r="AY7818" s="368"/>
      <c r="AZ7818" s="371"/>
      <c r="BA7818" s="371"/>
    </row>
    <row r="7819" spans="1:53" ht="15" customHeight="1" x14ac:dyDescent="0.2">
      <c r="A7819" s="368"/>
      <c r="B7819" s="373"/>
      <c r="C7819" s="369"/>
      <c r="D7819" s="370"/>
      <c r="E7819" s="368"/>
      <c r="F7819" s="368"/>
      <c r="G7819" s="368"/>
      <c r="H7819" s="368"/>
      <c r="I7819" s="368"/>
      <c r="J7819" s="368"/>
      <c r="K7819" s="368"/>
      <c r="L7819" s="368"/>
      <c r="M7819" s="368"/>
      <c r="N7819" s="368"/>
      <c r="O7819" s="368"/>
      <c r="P7819" s="368"/>
      <c r="Q7819" s="368"/>
      <c r="R7819" s="368"/>
      <c r="S7819" s="368"/>
      <c r="T7819" s="368"/>
      <c r="U7819" s="368"/>
      <c r="V7819" s="368"/>
      <c r="W7819" s="368"/>
      <c r="X7819" s="368"/>
      <c r="Y7819" s="368"/>
      <c r="Z7819" s="368"/>
      <c r="AA7819" s="368"/>
      <c r="AB7819" s="368"/>
      <c r="AC7819" s="368"/>
      <c r="AD7819" s="368"/>
      <c r="AE7819" s="368"/>
      <c r="AF7819" s="368"/>
      <c r="AG7819" s="368"/>
      <c r="AH7819" s="368"/>
      <c r="AI7819" s="368"/>
      <c r="AJ7819" s="368"/>
      <c r="AK7819" s="368"/>
      <c r="AL7819" s="368"/>
      <c r="AM7819" s="368"/>
      <c r="AN7819" s="368"/>
      <c r="AO7819" s="368"/>
      <c r="AP7819" s="368"/>
      <c r="AQ7819" s="368"/>
      <c r="AR7819" s="368"/>
      <c r="AS7819" s="368"/>
      <c r="AT7819" s="368"/>
      <c r="AU7819" s="368"/>
      <c r="AV7819" s="368"/>
      <c r="AW7819" s="368"/>
      <c r="AX7819" s="368"/>
      <c r="AY7819" s="368"/>
      <c r="AZ7819" s="371"/>
      <c r="BA7819" s="371"/>
    </row>
    <row r="7820" spans="1:53" ht="15" customHeight="1" x14ac:dyDescent="0.2">
      <c r="A7820" s="368"/>
      <c r="B7820" s="373"/>
      <c r="C7820" s="376"/>
      <c r="D7820" s="370"/>
      <c r="E7820" s="368"/>
      <c r="F7820" s="368"/>
      <c r="G7820" s="368"/>
      <c r="H7820" s="368"/>
      <c r="I7820" s="368"/>
      <c r="J7820" s="368"/>
      <c r="K7820" s="368"/>
      <c r="L7820" s="368"/>
      <c r="M7820" s="368"/>
      <c r="N7820" s="368"/>
      <c r="O7820" s="368"/>
      <c r="P7820" s="368"/>
      <c r="Q7820" s="368"/>
      <c r="R7820" s="368"/>
      <c r="S7820" s="368"/>
      <c r="T7820" s="368"/>
      <c r="U7820" s="368"/>
      <c r="V7820" s="368"/>
      <c r="W7820" s="368"/>
      <c r="X7820" s="368"/>
      <c r="Y7820" s="368"/>
      <c r="Z7820" s="368"/>
      <c r="AA7820" s="368"/>
      <c r="AB7820" s="368"/>
      <c r="AC7820" s="368"/>
      <c r="AD7820" s="368"/>
      <c r="AE7820" s="368"/>
      <c r="AF7820" s="368"/>
      <c r="AG7820" s="368"/>
      <c r="AH7820" s="368"/>
      <c r="AI7820" s="368"/>
      <c r="AJ7820" s="368"/>
      <c r="AK7820" s="368"/>
      <c r="AL7820" s="368"/>
      <c r="AM7820" s="368"/>
      <c r="AN7820" s="368"/>
      <c r="AO7820" s="368"/>
      <c r="AP7820" s="368"/>
      <c r="AQ7820" s="368"/>
      <c r="AR7820" s="368"/>
      <c r="AS7820" s="368"/>
      <c r="AT7820" s="368"/>
      <c r="AU7820" s="368"/>
      <c r="AV7820" s="368"/>
      <c r="AW7820" s="368"/>
      <c r="AX7820" s="368"/>
      <c r="AY7820" s="368"/>
      <c r="AZ7820" s="371"/>
      <c r="BA7820" s="371"/>
    </row>
    <row r="7821" spans="1:53" ht="15" customHeight="1" x14ac:dyDescent="0.2">
      <c r="A7821" s="1"/>
      <c r="B7821" s="22"/>
      <c r="C7821" s="313"/>
      <c r="D7821" s="18"/>
      <c r="E7821" s="14"/>
      <c r="F7821" s="14"/>
      <c r="G7821" s="14"/>
      <c r="H7821" s="14"/>
      <c r="I7821" s="14"/>
      <c r="J7821" s="14"/>
      <c r="K7821" s="14"/>
      <c r="L7821" s="14"/>
      <c r="M7821" s="14"/>
      <c r="N7821" s="14"/>
      <c r="O7821" s="14"/>
      <c r="P7821" s="14"/>
      <c r="Q7821" s="14"/>
      <c r="R7821" s="4"/>
      <c r="S7821" s="4"/>
      <c r="T7821" s="4"/>
      <c r="U7821" s="4"/>
      <c r="V7821" s="4"/>
      <c r="W7821" s="4"/>
      <c r="X7821" s="4"/>
      <c r="Y7821" s="4"/>
      <c r="Z7821" s="4"/>
      <c r="AA7821" s="4"/>
      <c r="AB7821" s="8"/>
      <c r="AC7821" s="8"/>
      <c r="AD7821" s="8"/>
      <c r="AE7821" s="8"/>
      <c r="AF7821" s="8"/>
      <c r="AG7821" s="8"/>
      <c r="AH7821" s="8"/>
      <c r="AI7821" s="8"/>
      <c r="AJ7821" s="8"/>
      <c r="AK7821" s="8"/>
      <c r="AL7821" s="8"/>
      <c r="AM7821" s="8"/>
      <c r="AN7821" s="8"/>
      <c r="AO7821" s="8"/>
      <c r="AP7821" s="15"/>
      <c r="AQ7821" s="15"/>
      <c r="AR7821" s="15"/>
      <c r="AS7821" s="15"/>
      <c r="AT7821" s="15"/>
      <c r="AU7821" s="15"/>
      <c r="AV7821" s="15"/>
      <c r="AW7821" s="15"/>
      <c r="AX7821" s="15"/>
      <c r="AY7821" s="15"/>
      <c r="AZ7821" s="10"/>
      <c r="BA7821" s="10"/>
    </row>
    <row r="7822" spans="1:53" ht="15" customHeight="1" x14ac:dyDescent="0.2">
      <c r="A7822" s="1"/>
      <c r="B7822" s="22"/>
      <c r="D7822" s="18"/>
      <c r="E7822" s="14"/>
      <c r="F7822" s="14"/>
      <c r="G7822" s="14"/>
      <c r="H7822" s="14"/>
      <c r="I7822" s="14"/>
      <c r="J7822" s="14"/>
      <c r="K7822" s="14"/>
      <c r="L7822" s="14"/>
      <c r="M7822" s="14"/>
      <c r="N7822" s="14"/>
      <c r="O7822" s="14"/>
      <c r="P7822" s="14"/>
      <c r="Q7822" s="14"/>
      <c r="R7822" s="4"/>
      <c r="S7822" s="4"/>
      <c r="T7822" s="4"/>
      <c r="U7822" s="4"/>
      <c r="V7822" s="4"/>
      <c r="W7822" s="4"/>
      <c r="X7822" s="4"/>
      <c r="Y7822" s="4"/>
      <c r="Z7822" s="4"/>
      <c r="AA7822" s="4"/>
      <c r="AB7822" s="8"/>
      <c r="AC7822" s="8"/>
      <c r="AD7822" s="8"/>
      <c r="AE7822" s="8"/>
      <c r="AF7822" s="8"/>
      <c r="AG7822" s="8"/>
      <c r="AH7822" s="8"/>
      <c r="AI7822" s="8"/>
      <c r="AJ7822" s="8"/>
      <c r="AK7822" s="8"/>
      <c r="AL7822" s="8"/>
      <c r="AM7822" s="8"/>
      <c r="AN7822" s="8"/>
      <c r="AO7822" s="8"/>
      <c r="AP7822" s="15"/>
      <c r="AQ7822" s="15"/>
      <c r="AR7822" s="15"/>
      <c r="AS7822" s="15"/>
      <c r="AT7822" s="15"/>
      <c r="AU7822" s="15"/>
      <c r="AV7822" s="15"/>
      <c r="AW7822" s="15"/>
      <c r="AX7822" s="15"/>
      <c r="AY7822" s="15"/>
      <c r="AZ7822" s="10"/>
      <c r="BA7822" s="10"/>
    </row>
    <row r="7823" spans="1:53" ht="15" customHeight="1" x14ac:dyDescent="0.2">
      <c r="A7823" s="1">
        <f>SUM(A7780:A7822)</f>
        <v>0</v>
      </c>
      <c r="B7823" s="42"/>
      <c r="D7823" s="18"/>
      <c r="E7823" s="14"/>
      <c r="F7823" s="14"/>
      <c r="G7823" s="14"/>
      <c r="H7823" s="14"/>
      <c r="I7823" s="14"/>
      <c r="J7823" s="14"/>
      <c r="K7823" s="14"/>
      <c r="L7823" s="14"/>
      <c r="M7823" s="14"/>
      <c r="N7823" s="14"/>
      <c r="O7823" s="14"/>
      <c r="P7823" s="14"/>
      <c r="Q7823" s="14"/>
      <c r="R7823" s="4"/>
      <c r="S7823" s="4"/>
      <c r="T7823" s="4"/>
      <c r="U7823" s="4"/>
      <c r="V7823" s="4"/>
      <c r="W7823" s="4"/>
      <c r="X7823" s="4"/>
      <c r="Y7823" s="4"/>
      <c r="Z7823" s="4"/>
      <c r="AA7823" s="4"/>
      <c r="AB7823" s="8"/>
      <c r="AC7823" s="8"/>
      <c r="AD7823" s="8"/>
      <c r="AE7823" s="8"/>
      <c r="AF7823" s="8"/>
      <c r="AG7823" s="8"/>
      <c r="AH7823" s="8"/>
      <c r="AI7823" s="8"/>
      <c r="AJ7823" s="8"/>
      <c r="AK7823" s="8"/>
      <c r="AL7823" s="8"/>
      <c r="AM7823" s="8"/>
      <c r="AN7823" s="8"/>
      <c r="AO7823" s="8"/>
      <c r="AP7823" s="15"/>
      <c r="AQ7823" s="15"/>
      <c r="AR7823" s="15"/>
      <c r="AS7823" s="15"/>
      <c r="AT7823" s="15"/>
      <c r="AU7823" s="15"/>
      <c r="AV7823" s="15"/>
      <c r="AW7823" s="15"/>
      <c r="AX7823" s="15"/>
      <c r="AY7823" s="15"/>
      <c r="AZ7823" s="10"/>
      <c r="BA7823" s="10"/>
    </row>
    <row r="7824" spans="1:53" ht="15" customHeight="1" x14ac:dyDescent="0.2">
      <c r="A7824" s="1"/>
      <c r="B7824" s="1"/>
      <c r="C7824" s="43"/>
      <c r="D7824" s="14"/>
      <c r="E7824" s="14"/>
      <c r="F7824" s="14"/>
      <c r="G7824" s="14"/>
      <c r="H7824" s="14"/>
      <c r="I7824" s="14"/>
      <c r="J7824" s="14"/>
      <c r="K7824" s="14"/>
      <c r="L7824" s="14"/>
      <c r="M7824" s="14"/>
      <c r="N7824" s="14"/>
      <c r="O7824" s="14"/>
      <c r="P7824" s="14"/>
      <c r="Q7824" s="14"/>
      <c r="R7824" s="4"/>
      <c r="S7824" s="4"/>
      <c r="T7824" s="4"/>
      <c r="U7824" s="4"/>
      <c r="V7824" s="4"/>
      <c r="W7824" s="4"/>
      <c r="X7824" s="4"/>
      <c r="Y7824" s="4"/>
      <c r="Z7824" s="4"/>
      <c r="AA7824" s="4"/>
      <c r="AB7824" s="8"/>
      <c r="AC7824" s="8"/>
      <c r="AD7824" s="8"/>
      <c r="AE7824" s="8"/>
      <c r="AF7824" s="8"/>
      <c r="AG7824" s="8"/>
      <c r="AH7824" s="8"/>
      <c r="AI7824" s="8"/>
      <c r="AJ7824" s="8"/>
      <c r="AK7824" s="8"/>
      <c r="AL7824" s="8"/>
      <c r="AM7824" s="8"/>
      <c r="AN7824" s="8"/>
      <c r="AO7824" s="8"/>
      <c r="AP7824" s="15"/>
      <c r="AQ7824" s="15"/>
      <c r="AR7824" s="15"/>
      <c r="AS7824" s="15"/>
      <c r="AT7824" s="15"/>
      <c r="AU7824" s="15"/>
      <c r="AV7824" s="15"/>
      <c r="AW7824" s="15"/>
      <c r="AX7824" s="15"/>
      <c r="AY7824" s="15"/>
      <c r="AZ7824" s="10"/>
      <c r="BA7824" s="10"/>
    </row>
    <row r="7825" spans="1:53" ht="15" customHeight="1" x14ac:dyDescent="0.2">
      <c r="A7825" s="1"/>
      <c r="B7825" s="1"/>
      <c r="D7825" s="14"/>
      <c r="E7825" s="14"/>
      <c r="F7825" s="14"/>
      <c r="G7825" s="14"/>
      <c r="H7825" s="14"/>
      <c r="I7825" s="14"/>
      <c r="J7825" s="14"/>
      <c r="K7825" s="14"/>
      <c r="L7825" s="14"/>
      <c r="M7825" s="14"/>
      <c r="N7825" s="14"/>
      <c r="O7825" s="14"/>
      <c r="P7825" s="14"/>
      <c r="Q7825" s="14"/>
      <c r="R7825" s="4"/>
      <c r="S7825" s="4"/>
      <c r="T7825" s="4"/>
      <c r="U7825" s="4"/>
      <c r="V7825" s="4"/>
      <c r="W7825" s="4"/>
      <c r="X7825" s="4"/>
      <c r="Y7825" s="4"/>
      <c r="Z7825" s="4"/>
      <c r="AA7825" s="4"/>
      <c r="AB7825" s="8"/>
      <c r="AC7825" s="8"/>
      <c r="AD7825" s="8"/>
      <c r="AE7825" s="8"/>
      <c r="AF7825" s="8"/>
      <c r="AG7825" s="8"/>
      <c r="AH7825" s="8"/>
      <c r="AI7825" s="8"/>
      <c r="AJ7825" s="8"/>
      <c r="AK7825" s="8"/>
      <c r="AL7825" s="8"/>
      <c r="AM7825" s="8"/>
      <c r="AN7825" s="8"/>
      <c r="AO7825" s="8"/>
      <c r="AP7825" s="15"/>
      <c r="AQ7825" s="15"/>
      <c r="AR7825" s="15"/>
      <c r="AS7825" s="15"/>
      <c r="AT7825" s="15"/>
      <c r="AU7825" s="15"/>
      <c r="AV7825" s="15"/>
      <c r="AW7825" s="15"/>
      <c r="AX7825" s="15"/>
      <c r="AY7825" s="15"/>
      <c r="AZ7825" s="10"/>
      <c r="BA7825" s="10"/>
    </row>
    <row r="7826" spans="1:53" ht="15" customHeight="1" x14ac:dyDescent="0.2">
      <c r="A7826" s="33"/>
      <c r="B7826" s="33"/>
      <c r="C7826" s="33"/>
      <c r="D7826" s="33">
        <f t="shared" ref="D7826:AY7826" si="1625">SUM(D7778:D7825)</f>
        <v>15</v>
      </c>
      <c r="E7826" s="33">
        <f t="shared" si="1625"/>
        <v>8</v>
      </c>
      <c r="F7826" s="33">
        <f t="shared" si="1625"/>
        <v>0</v>
      </c>
      <c r="G7826" s="33">
        <f t="shared" si="1625"/>
        <v>0</v>
      </c>
      <c r="H7826" s="33">
        <f t="shared" si="1625"/>
        <v>2</v>
      </c>
      <c r="I7826" s="33">
        <f t="shared" si="1625"/>
        <v>0</v>
      </c>
      <c r="J7826" s="33">
        <f t="shared" si="1625"/>
        <v>0</v>
      </c>
      <c r="K7826" s="33">
        <f t="shared" si="1625"/>
        <v>5</v>
      </c>
      <c r="L7826" s="33">
        <f t="shared" si="1625"/>
        <v>0</v>
      </c>
      <c r="M7826" s="33">
        <f t="shared" si="1625"/>
        <v>0</v>
      </c>
      <c r="N7826" s="33">
        <f t="shared" si="1625"/>
        <v>1</v>
      </c>
      <c r="O7826" s="33">
        <f t="shared" si="1625"/>
        <v>0</v>
      </c>
      <c r="P7826" s="33">
        <f t="shared" si="1625"/>
        <v>0</v>
      </c>
      <c r="Q7826" s="33">
        <f t="shared" si="1625"/>
        <v>0</v>
      </c>
      <c r="R7826" s="33">
        <f t="shared" si="1625"/>
        <v>0</v>
      </c>
      <c r="S7826" s="33">
        <f t="shared" si="1625"/>
        <v>0</v>
      </c>
      <c r="T7826" s="33">
        <f t="shared" si="1625"/>
        <v>1</v>
      </c>
      <c r="U7826" s="33">
        <f t="shared" si="1625"/>
        <v>5</v>
      </c>
      <c r="V7826" s="33">
        <f t="shared" si="1625"/>
        <v>0</v>
      </c>
      <c r="W7826" s="33">
        <f t="shared" si="1625"/>
        <v>0</v>
      </c>
      <c r="X7826" s="33">
        <f t="shared" si="1625"/>
        <v>0</v>
      </c>
      <c r="Y7826" s="33">
        <f t="shared" si="1625"/>
        <v>0</v>
      </c>
      <c r="Z7826" s="33">
        <f t="shared" si="1625"/>
        <v>0</v>
      </c>
      <c r="AA7826" s="33">
        <f t="shared" si="1625"/>
        <v>0</v>
      </c>
      <c r="AB7826" s="33">
        <f t="shared" si="1625"/>
        <v>44</v>
      </c>
      <c r="AC7826" s="33">
        <f t="shared" si="1625"/>
        <v>0</v>
      </c>
      <c r="AD7826" s="33">
        <f t="shared" si="1625"/>
        <v>0</v>
      </c>
      <c r="AE7826" s="33">
        <f t="shared" si="1625"/>
        <v>0</v>
      </c>
      <c r="AF7826" s="33">
        <f t="shared" si="1625"/>
        <v>0</v>
      </c>
      <c r="AG7826" s="33">
        <f t="shared" si="1625"/>
        <v>2</v>
      </c>
      <c r="AH7826" s="33">
        <f t="shared" si="1625"/>
        <v>1</v>
      </c>
      <c r="AI7826" s="33">
        <f t="shared" si="1625"/>
        <v>0</v>
      </c>
      <c r="AJ7826" s="33">
        <f t="shared" si="1625"/>
        <v>2</v>
      </c>
      <c r="AK7826" s="33">
        <f t="shared" si="1625"/>
        <v>0</v>
      </c>
      <c r="AL7826" s="33">
        <f t="shared" si="1625"/>
        <v>0</v>
      </c>
      <c r="AM7826" s="33">
        <f t="shared" si="1625"/>
        <v>0</v>
      </c>
      <c r="AN7826" s="33">
        <f t="shared" si="1625"/>
        <v>0</v>
      </c>
      <c r="AO7826" s="33">
        <f t="shared" si="1625"/>
        <v>0</v>
      </c>
      <c r="AP7826" s="33">
        <f t="shared" si="1625"/>
        <v>0</v>
      </c>
      <c r="AQ7826" s="33">
        <f t="shared" si="1625"/>
        <v>0</v>
      </c>
      <c r="AR7826" s="33">
        <f t="shared" si="1625"/>
        <v>0</v>
      </c>
      <c r="AS7826" s="33">
        <f t="shared" si="1625"/>
        <v>0</v>
      </c>
      <c r="AT7826" s="33">
        <f t="shared" si="1625"/>
        <v>0</v>
      </c>
      <c r="AU7826" s="33">
        <f t="shared" si="1625"/>
        <v>0</v>
      </c>
      <c r="AV7826" s="33">
        <f t="shared" si="1625"/>
        <v>0</v>
      </c>
      <c r="AW7826" s="33">
        <f t="shared" si="1625"/>
        <v>0</v>
      </c>
      <c r="AX7826" s="33">
        <f t="shared" si="1625"/>
        <v>0</v>
      </c>
      <c r="AY7826" s="33">
        <f t="shared" si="1625"/>
        <v>0</v>
      </c>
      <c r="AZ7826" s="10"/>
      <c r="BA7826" s="10"/>
    </row>
    <row r="7827" spans="1:53" ht="15" customHeight="1" x14ac:dyDescent="0.2">
      <c r="A7827" s="44"/>
      <c r="B7827" s="44"/>
      <c r="C7827" s="44"/>
      <c r="D7827" s="44"/>
      <c r="E7827" s="44"/>
      <c r="F7827" s="44"/>
      <c r="G7827" s="44"/>
      <c r="H7827" s="44"/>
      <c r="I7827" s="44"/>
      <c r="J7827" s="44"/>
      <c r="K7827" s="44"/>
      <c r="L7827" s="44"/>
      <c r="M7827" s="44"/>
      <c r="N7827" s="44"/>
      <c r="O7827" s="44"/>
      <c r="P7827" s="44"/>
      <c r="Q7827" s="44"/>
      <c r="R7827" s="44"/>
      <c r="S7827" s="44"/>
      <c r="T7827" s="44"/>
      <c r="U7827" s="44"/>
      <c r="V7827" s="44"/>
      <c r="W7827" s="44"/>
      <c r="X7827" s="44"/>
    </row>
    <row r="7828" spans="1:53" ht="15" customHeight="1" x14ac:dyDescent="0.2">
      <c r="A7828" s="44"/>
      <c r="B7828" s="44"/>
      <c r="C7828" s="44"/>
      <c r="D7828" s="44"/>
      <c r="E7828" s="44"/>
      <c r="F7828" s="44"/>
      <c r="G7828" s="44"/>
      <c r="H7828" s="44"/>
      <c r="I7828" s="44"/>
      <c r="J7828" s="44"/>
      <c r="K7828" s="44"/>
      <c r="L7828" s="44"/>
      <c r="M7828" s="44"/>
      <c r="N7828" s="44"/>
      <c r="O7828" s="44"/>
      <c r="P7828" s="44"/>
      <c r="Q7828" s="44"/>
      <c r="R7828" s="44"/>
      <c r="S7828" s="44"/>
      <c r="T7828" s="44"/>
      <c r="U7828" s="44"/>
      <c r="V7828" s="44"/>
      <c r="W7828" s="44"/>
      <c r="X7828" s="44"/>
    </row>
    <row r="7829" spans="1:53" ht="15" customHeight="1" x14ac:dyDescent="0.2">
      <c r="A7829" s="44"/>
      <c r="B7829" s="44"/>
      <c r="C7829" s="44"/>
      <c r="D7829" s="44"/>
      <c r="E7829" s="44"/>
      <c r="F7829" s="44"/>
      <c r="G7829" s="44"/>
      <c r="H7829" s="44"/>
      <c r="I7829" s="44"/>
      <c r="J7829" s="44"/>
      <c r="K7829" s="44"/>
      <c r="L7829" s="44"/>
      <c r="M7829" s="44"/>
      <c r="N7829" s="44"/>
      <c r="O7829" s="44"/>
      <c r="P7829" s="44"/>
      <c r="Q7829" s="44"/>
      <c r="R7829" s="44"/>
      <c r="S7829" s="44"/>
      <c r="T7829" s="44"/>
      <c r="U7829" s="44"/>
      <c r="V7829" s="44"/>
      <c r="W7829" s="44"/>
      <c r="X7829" s="44"/>
    </row>
    <row r="7830" spans="1:53" ht="15" customHeight="1" x14ac:dyDescent="0.2">
      <c r="A7830" s="45"/>
      <c r="B7830" s="45"/>
      <c r="C7830" s="45"/>
      <c r="D7830" s="45"/>
      <c r="E7830" s="45"/>
      <c r="F7830" s="45"/>
      <c r="G7830" s="45"/>
      <c r="H7830" s="45"/>
      <c r="I7830" s="44"/>
      <c r="J7830" s="44"/>
      <c r="K7830" s="44"/>
      <c r="L7830" s="44"/>
      <c r="M7830" s="44"/>
      <c r="N7830" s="44"/>
      <c r="O7830" s="44"/>
      <c r="P7830" s="44"/>
      <c r="Q7830" s="44"/>
      <c r="R7830" s="44"/>
      <c r="S7830" s="44"/>
      <c r="T7830" s="44"/>
      <c r="U7830" s="44"/>
      <c r="V7830" s="44"/>
      <c r="W7830" s="44"/>
      <c r="X7830" s="44"/>
    </row>
    <row r="7831" spans="1:53" ht="15" customHeight="1" x14ac:dyDescent="0.2">
      <c r="A7831" s="45"/>
      <c r="B7831" s="45"/>
      <c r="C7831" s="45"/>
      <c r="D7831" s="45"/>
      <c r="E7831" s="45"/>
      <c r="F7831" s="45"/>
      <c r="G7831" s="45"/>
      <c r="H7831" s="45"/>
      <c r="I7831" s="44"/>
      <c r="J7831" s="44"/>
      <c r="K7831" s="44"/>
      <c r="L7831" s="46"/>
      <c r="M7831" s="46"/>
      <c r="N7831" s="46"/>
      <c r="O7831" s="46"/>
      <c r="P7831" s="46"/>
      <c r="Q7831" s="46"/>
      <c r="R7831" s="46"/>
      <c r="S7831" s="46"/>
      <c r="T7831" s="46"/>
      <c r="U7831" s="46"/>
      <c r="V7831" s="46"/>
      <c r="W7831" s="46"/>
      <c r="X7831" s="46"/>
      <c r="Y7831" s="46"/>
      <c r="Z7831" s="46"/>
      <c r="AA7831" s="46"/>
    </row>
    <row r="7832" spans="1:53" ht="15" customHeight="1" x14ac:dyDescent="0.6">
      <c r="A7832" s="45"/>
      <c r="B7832" s="47" t="s">
        <v>88</v>
      </c>
      <c r="C7832" s="48"/>
      <c r="D7832" s="48"/>
      <c r="E7832" s="48"/>
      <c r="F7832" s="48"/>
      <c r="G7832" s="48"/>
      <c r="H7832" s="45"/>
      <c r="I7832" s="44"/>
      <c r="J7832" s="44"/>
      <c r="K7832" s="44"/>
      <c r="L7832" s="46"/>
      <c r="M7832" s="46"/>
      <c r="N7832" s="46"/>
      <c r="O7832" s="46"/>
      <c r="P7832" s="46"/>
      <c r="Q7832" s="46"/>
      <c r="R7832" s="46"/>
      <c r="S7832" s="46"/>
      <c r="T7832" s="46"/>
      <c r="U7832" s="46"/>
      <c r="V7832" s="46"/>
      <c r="W7832" s="46"/>
      <c r="X7832" s="46"/>
      <c r="Y7832" s="46"/>
      <c r="Z7832" s="46"/>
      <c r="AA7832" s="46"/>
    </row>
    <row r="7833" spans="1:53" ht="15" customHeight="1" x14ac:dyDescent="0.2">
      <c r="A7833" s="45"/>
      <c r="B7833" s="49" t="s">
        <v>89</v>
      </c>
      <c r="C7833" s="33" t="s">
        <v>90</v>
      </c>
      <c r="D7833" s="33" t="s">
        <v>91</v>
      </c>
      <c r="E7833" s="33" t="s">
        <v>92</v>
      </c>
      <c r="F7833" s="50"/>
      <c r="G7833" s="50" t="s">
        <v>93</v>
      </c>
      <c r="H7833" s="45"/>
      <c r="I7833" s="44"/>
      <c r="J7833" s="44"/>
      <c r="K7833" s="44"/>
      <c r="L7833" s="46"/>
      <c r="M7833" s="46"/>
      <c r="N7833" s="46"/>
      <c r="O7833" s="46"/>
      <c r="P7833" s="46"/>
      <c r="Q7833" s="46"/>
      <c r="R7833" s="46"/>
      <c r="S7833" s="46"/>
      <c r="T7833" s="46"/>
      <c r="U7833" s="46"/>
      <c r="V7833" s="46"/>
      <c r="W7833" s="46"/>
      <c r="Y7833" s="51" t="s">
        <v>94</v>
      </c>
      <c r="Z7833" s="52"/>
      <c r="AA7833" s="52"/>
    </row>
    <row r="7834" spans="1:53" ht="15" customHeight="1" x14ac:dyDescent="0.2">
      <c r="A7834" s="45"/>
      <c r="B7834" s="53" t="s">
        <v>3</v>
      </c>
      <c r="C7834" s="15">
        <f>D7826</f>
        <v>15</v>
      </c>
      <c r="D7834" s="54">
        <f>S7837*C7834</f>
        <v>12451.95</v>
      </c>
      <c r="E7834" s="34">
        <f>T7836*C7834</f>
        <v>8850</v>
      </c>
      <c r="F7834" s="45"/>
      <c r="G7834" s="45"/>
      <c r="H7834" s="45"/>
      <c r="I7834" s="44"/>
      <c r="J7834" s="44"/>
      <c r="K7834" s="44"/>
      <c r="L7834" s="46"/>
      <c r="M7834" s="51" t="s">
        <v>95</v>
      </c>
      <c r="N7834" s="52"/>
      <c r="O7834" s="52"/>
      <c r="P7834" s="52"/>
      <c r="Q7834" s="52"/>
      <c r="R7834" s="51" t="s">
        <v>96</v>
      </c>
      <c r="S7834" s="52"/>
      <c r="T7834" s="46"/>
      <c r="U7834" s="51" t="s">
        <v>97</v>
      </c>
      <c r="V7834" s="52"/>
      <c r="W7834" s="46"/>
      <c r="Y7834" s="6" t="s">
        <v>98</v>
      </c>
      <c r="Z7834" s="55"/>
      <c r="AA7834" s="56"/>
    </row>
    <row r="7835" spans="1:53" ht="15" customHeight="1" x14ac:dyDescent="0.2">
      <c r="A7835" s="45"/>
      <c r="B7835" s="53" t="s">
        <v>99</v>
      </c>
      <c r="C7835" s="15">
        <f>E7826</f>
        <v>8</v>
      </c>
      <c r="D7835" s="54">
        <f>S7836*C7835</f>
        <v>6641.04</v>
      </c>
      <c r="E7835" s="34">
        <f>T7837*C7835</f>
        <v>4720</v>
      </c>
      <c r="F7835" s="45"/>
      <c r="G7835" s="45"/>
      <c r="H7835" s="45"/>
      <c r="I7835" s="44"/>
      <c r="J7835" s="44"/>
      <c r="K7835" s="44"/>
      <c r="L7835" s="46"/>
      <c r="M7835" s="6" t="s">
        <v>100</v>
      </c>
      <c r="N7835" s="52"/>
      <c r="O7835" s="52"/>
      <c r="P7835" s="52"/>
      <c r="Q7835" s="52"/>
      <c r="R7835" s="6"/>
      <c r="S7835" s="55" t="s">
        <v>101</v>
      </c>
      <c r="T7835" s="295"/>
      <c r="U7835" s="57" t="s">
        <v>102</v>
      </c>
      <c r="V7835" s="58">
        <f t="shared" ref="V7835:V7846" si="1626">W7835*1.303</f>
        <v>9772.5</v>
      </c>
      <c r="W7835" s="59">
        <v>7500</v>
      </c>
      <c r="Y7835" s="60" t="s">
        <v>31</v>
      </c>
      <c r="Z7835" s="55">
        <f>AA7835*1.318</f>
        <v>6853.6</v>
      </c>
      <c r="AA7835" s="56">
        <v>5200</v>
      </c>
    </row>
    <row r="7836" spans="1:53" ht="15" customHeight="1" x14ac:dyDescent="0.2">
      <c r="A7836" s="45"/>
      <c r="B7836" s="53" t="s">
        <v>103</v>
      </c>
      <c r="C7836" s="15">
        <f>F7826</f>
        <v>0</v>
      </c>
      <c r="D7836" s="54">
        <f>S7839*C7836</f>
        <v>0</v>
      </c>
      <c r="E7836" s="34">
        <f>T7838*C7836</f>
        <v>0</v>
      </c>
      <c r="F7836" s="45"/>
      <c r="G7836" s="45"/>
      <c r="H7836" s="61"/>
      <c r="I7836" s="44"/>
      <c r="J7836" s="44"/>
      <c r="K7836" s="44"/>
      <c r="L7836" s="46"/>
      <c r="M7836" s="6"/>
      <c r="N7836" s="52"/>
      <c r="O7836" s="52"/>
      <c r="P7836" s="52"/>
      <c r="Q7836" s="52"/>
      <c r="R7836" s="6" t="s">
        <v>104</v>
      </c>
      <c r="S7836" s="55">
        <f>T7836*1.407</f>
        <v>830.13</v>
      </c>
      <c r="T7836" s="295">
        <v>590</v>
      </c>
      <c r="U7836" s="57" t="s">
        <v>105</v>
      </c>
      <c r="V7836" s="58">
        <f t="shared" si="1626"/>
        <v>9772.5</v>
      </c>
      <c r="W7836" s="62">
        <v>7500</v>
      </c>
      <c r="Y7836" s="6" t="s">
        <v>33</v>
      </c>
      <c r="Z7836" s="55">
        <f t="shared" ref="Z7836:Z7837" si="1627">AA7836*1.318</f>
        <v>6853.6</v>
      </c>
      <c r="AA7836" s="56">
        <v>5200</v>
      </c>
    </row>
    <row r="7837" spans="1:53" ht="15" customHeight="1" x14ac:dyDescent="0.2">
      <c r="A7837" s="45"/>
      <c r="B7837" s="53" t="s">
        <v>106</v>
      </c>
      <c r="C7837" s="15">
        <f>G7826</f>
        <v>0</v>
      </c>
      <c r="D7837" s="54">
        <f>S7839*C7837</f>
        <v>0</v>
      </c>
      <c r="E7837" s="34">
        <f>T7839*C7837</f>
        <v>0</v>
      </c>
      <c r="F7837" s="45"/>
      <c r="G7837" s="45"/>
      <c r="H7837" s="45"/>
      <c r="I7837" s="44"/>
      <c r="J7837" s="44"/>
      <c r="K7837" s="44"/>
      <c r="L7837" s="46"/>
      <c r="M7837" s="6" t="s">
        <v>107</v>
      </c>
      <c r="N7837" s="52"/>
      <c r="O7837" s="52"/>
      <c r="P7837" s="52"/>
      <c r="Q7837" s="52"/>
      <c r="R7837" s="6" t="s">
        <v>108</v>
      </c>
      <c r="S7837" s="55">
        <f>T7837*1.407</f>
        <v>830.13</v>
      </c>
      <c r="T7837" s="295">
        <v>590</v>
      </c>
      <c r="U7837" s="6" t="s">
        <v>109</v>
      </c>
      <c r="V7837" s="58">
        <f t="shared" si="1626"/>
        <v>4560.5</v>
      </c>
      <c r="W7837" s="59">
        <v>3500</v>
      </c>
      <c r="Y7837" s="6" t="s">
        <v>32</v>
      </c>
      <c r="Z7837" s="55">
        <f t="shared" si="1627"/>
        <v>6853.6</v>
      </c>
      <c r="AA7837" s="56">
        <v>5200</v>
      </c>
    </row>
    <row r="7838" spans="1:53" ht="15" customHeight="1" x14ac:dyDescent="0.2">
      <c r="A7838" s="45"/>
      <c r="B7838" s="53" t="s">
        <v>7</v>
      </c>
      <c r="C7838" s="15">
        <f>H7826</f>
        <v>2</v>
      </c>
      <c r="D7838" s="54">
        <f>S7841*C7838</f>
        <v>3101.7599999999998</v>
      </c>
      <c r="E7838" s="34">
        <f>T7841*C7838</f>
        <v>2160</v>
      </c>
      <c r="F7838" s="45"/>
      <c r="G7838" s="45"/>
      <c r="H7838" s="45"/>
      <c r="I7838" s="44"/>
      <c r="J7838" s="44"/>
      <c r="K7838" s="44"/>
      <c r="L7838" s="46"/>
      <c r="M7838" s="6" t="s">
        <v>110</v>
      </c>
      <c r="N7838" s="55">
        <f>P7838*1.43</f>
        <v>2002</v>
      </c>
      <c r="O7838" s="52"/>
      <c r="P7838" s="63">
        <v>1400</v>
      </c>
      <c r="Q7838" s="52"/>
      <c r="R7838" s="6" t="s">
        <v>111</v>
      </c>
      <c r="S7838" s="55">
        <f>T7838*1.479</f>
        <v>1153.6200000000001</v>
      </c>
      <c r="T7838" s="295">
        <v>780</v>
      </c>
      <c r="U7838" s="57" t="s">
        <v>112</v>
      </c>
      <c r="V7838" s="58">
        <f t="shared" si="1626"/>
        <v>2410.5499999999997</v>
      </c>
      <c r="W7838" s="62">
        <v>1850</v>
      </c>
      <c r="Y7838" s="6" t="s">
        <v>42</v>
      </c>
      <c r="Z7838" s="55">
        <f t="shared" ref="Z7838:Z7843" si="1628">AA7838*1.32</f>
        <v>7260</v>
      </c>
      <c r="AA7838" s="56">
        <v>5500</v>
      </c>
    </row>
    <row r="7839" spans="1:53" ht="15" customHeight="1" x14ac:dyDescent="0.2">
      <c r="A7839" s="45"/>
      <c r="B7839" s="53" t="s">
        <v>8</v>
      </c>
      <c r="C7839" s="15">
        <f>I7826</f>
        <v>0</v>
      </c>
      <c r="D7839" s="54">
        <f>S7840*C7839</f>
        <v>0</v>
      </c>
      <c r="E7839" s="34">
        <f>T7840*C7839</f>
        <v>0</v>
      </c>
      <c r="F7839" s="45"/>
      <c r="G7839" s="45"/>
      <c r="H7839" s="45"/>
      <c r="I7839" s="44"/>
      <c r="J7839" s="44"/>
      <c r="K7839" s="44"/>
      <c r="L7839" s="46"/>
      <c r="M7839" s="6" t="s">
        <v>27</v>
      </c>
      <c r="N7839" s="55">
        <f>P7839*1.42</f>
        <v>1846</v>
      </c>
      <c r="O7839" s="52"/>
      <c r="P7839" s="64">
        <v>1300</v>
      </c>
      <c r="Q7839" s="65"/>
      <c r="R7839" s="6" t="s">
        <v>113</v>
      </c>
      <c r="S7839" s="55">
        <f>T7839*1.479</f>
        <v>1153.6200000000001</v>
      </c>
      <c r="T7839" s="295">
        <v>780</v>
      </c>
      <c r="U7839" s="57" t="s">
        <v>114</v>
      </c>
      <c r="V7839" s="58">
        <f t="shared" si="1626"/>
        <v>1209.184</v>
      </c>
      <c r="W7839" s="59">
        <v>928</v>
      </c>
      <c r="Y7839" s="6" t="s">
        <v>115</v>
      </c>
      <c r="Z7839" s="55">
        <f t="shared" si="1628"/>
        <v>7260</v>
      </c>
      <c r="AA7839" s="56">
        <v>5500</v>
      </c>
    </row>
    <row r="7840" spans="1:53" ht="15" customHeight="1" x14ac:dyDescent="0.2">
      <c r="A7840" s="45"/>
      <c r="B7840" s="53" t="s">
        <v>116</v>
      </c>
      <c r="C7840" s="15">
        <f>J7826</f>
        <v>0</v>
      </c>
      <c r="D7840" s="54">
        <f t="shared" ref="D7840:D7841" si="1629">S7845*C7840</f>
        <v>0</v>
      </c>
      <c r="E7840" s="34">
        <f t="shared" ref="E7840" si="1630">D7903*C7840</f>
        <v>0</v>
      </c>
      <c r="F7840" s="45"/>
      <c r="G7840" s="45"/>
      <c r="H7840" s="45"/>
      <c r="I7840" s="44"/>
      <c r="J7840" s="44"/>
      <c r="K7840" s="44"/>
      <c r="L7840" s="46"/>
      <c r="M7840" s="6" t="s">
        <v>28</v>
      </c>
      <c r="N7840" s="55">
        <f t="shared" ref="N7840:N7844" si="1631">P7840*1.4</f>
        <v>1470</v>
      </c>
      <c r="O7840" s="52"/>
      <c r="P7840" s="64">
        <v>1050</v>
      </c>
      <c r="Q7840" s="65"/>
      <c r="R7840" s="6" t="s">
        <v>117</v>
      </c>
      <c r="S7840" s="55">
        <f>T7840*1.3</f>
        <v>2113.8000000000002</v>
      </c>
      <c r="T7840" s="296">
        <v>1626</v>
      </c>
      <c r="U7840" s="66" t="s">
        <v>118</v>
      </c>
      <c r="V7840" s="58">
        <f t="shared" si="1626"/>
        <v>1395.5129999999999</v>
      </c>
      <c r="W7840" s="62">
        <v>1071</v>
      </c>
      <c r="Y7840" s="6" t="s">
        <v>119</v>
      </c>
      <c r="Z7840" s="55">
        <f>AA7840*1.318</f>
        <v>6853.6</v>
      </c>
      <c r="AA7840" s="56">
        <v>5200</v>
      </c>
    </row>
    <row r="7841" spans="1:27" ht="15" customHeight="1" x14ac:dyDescent="0.2">
      <c r="A7841" s="45"/>
      <c r="B7841" s="53" t="s">
        <v>10</v>
      </c>
      <c r="C7841" s="15">
        <f>K7826</f>
        <v>5</v>
      </c>
      <c r="D7841" s="54">
        <f t="shared" si="1629"/>
        <v>22046</v>
      </c>
      <c r="E7841" s="34">
        <f>T7846*C7841</f>
        <v>15100</v>
      </c>
      <c r="F7841" s="45"/>
      <c r="G7841" s="45"/>
      <c r="H7841" s="45"/>
      <c r="I7841" s="44"/>
      <c r="J7841" s="44"/>
      <c r="K7841" s="44"/>
      <c r="L7841" s="46"/>
      <c r="M7841" s="6" t="s">
        <v>120</v>
      </c>
      <c r="N7841" s="55">
        <f t="shared" si="1631"/>
        <v>1889.9999999999998</v>
      </c>
      <c r="O7841" s="52"/>
      <c r="P7841" s="67">
        <v>1350</v>
      </c>
      <c r="Q7841" s="65"/>
      <c r="R7841" s="6" t="s">
        <v>121</v>
      </c>
      <c r="S7841" s="55">
        <f>T7841*1.436</f>
        <v>1550.8799999999999</v>
      </c>
      <c r="T7841" s="295">
        <v>1080</v>
      </c>
      <c r="U7841" s="6" t="s">
        <v>122</v>
      </c>
      <c r="V7841" s="58">
        <f t="shared" si="1626"/>
        <v>8404.35</v>
      </c>
      <c r="W7841" s="59">
        <v>6450</v>
      </c>
      <c r="Y7841" s="6" t="s">
        <v>123</v>
      </c>
      <c r="Z7841" s="55">
        <f t="shared" si="1628"/>
        <v>10560</v>
      </c>
      <c r="AA7841" s="56">
        <v>8000</v>
      </c>
    </row>
    <row r="7842" spans="1:27" ht="15" customHeight="1" thickBot="1" x14ac:dyDescent="0.25">
      <c r="A7842" s="45"/>
      <c r="B7842" s="53" t="s">
        <v>124</v>
      </c>
      <c r="C7842" s="15">
        <f>L7826</f>
        <v>0</v>
      </c>
      <c r="D7842" s="54">
        <f>S7842*C7842</f>
        <v>0</v>
      </c>
      <c r="E7842" s="34">
        <f>T7842*C7842</f>
        <v>0</v>
      </c>
      <c r="F7842" s="68" t="s">
        <v>92</v>
      </c>
      <c r="G7842" s="69"/>
      <c r="H7842" s="45"/>
      <c r="I7842" s="44"/>
      <c r="J7842" s="44"/>
      <c r="K7842" s="44"/>
      <c r="L7842" s="46"/>
      <c r="M7842" s="6" t="s">
        <v>125</v>
      </c>
      <c r="N7842" s="55">
        <f t="shared" si="1631"/>
        <v>1889.9999999999998</v>
      </c>
      <c r="O7842" s="52"/>
      <c r="P7842" s="67">
        <v>1350</v>
      </c>
      <c r="Q7842" s="65"/>
      <c r="R7842" s="6" t="s">
        <v>126</v>
      </c>
      <c r="S7842" s="55">
        <f>T7842*1.485</f>
        <v>1351.3500000000001</v>
      </c>
      <c r="T7842" s="295">
        <v>910</v>
      </c>
      <c r="U7842" s="6" t="s">
        <v>127</v>
      </c>
      <c r="V7842" s="58">
        <f t="shared" si="1626"/>
        <v>0</v>
      </c>
      <c r="W7842" s="70"/>
      <c r="Y7842" s="6" t="s">
        <v>128</v>
      </c>
      <c r="Z7842" s="55">
        <f t="shared" si="1628"/>
        <v>10560</v>
      </c>
      <c r="AA7842" s="56">
        <v>8000</v>
      </c>
    </row>
    <row r="7843" spans="1:27" ht="15" customHeight="1" thickTop="1" x14ac:dyDescent="0.2">
      <c r="A7843" s="45"/>
      <c r="B7843" s="53" t="s">
        <v>129</v>
      </c>
      <c r="C7843" s="15">
        <f>M7826</f>
        <v>0</v>
      </c>
      <c r="D7843" s="54">
        <f t="shared" ref="D7843:D7844" si="1632">S7847*C7843</f>
        <v>0</v>
      </c>
      <c r="E7843" s="34">
        <f t="shared" ref="E7843:E7844" si="1633">D7905*C7843</f>
        <v>0</v>
      </c>
      <c r="F7843" s="68" t="s">
        <v>130</v>
      </c>
      <c r="G7843" s="71">
        <f>D7887*0.33</f>
        <v>70458.7785</v>
      </c>
      <c r="H7843" s="45"/>
      <c r="I7843" s="44"/>
      <c r="J7843" s="44"/>
      <c r="K7843" s="44"/>
      <c r="L7843" s="46"/>
      <c r="M7843" s="6" t="s">
        <v>131</v>
      </c>
      <c r="N7843" s="55">
        <f t="shared" si="1631"/>
        <v>700</v>
      </c>
      <c r="O7843" s="52"/>
      <c r="P7843" s="67">
        <v>500</v>
      </c>
      <c r="Q7843" s="65"/>
      <c r="R7843" s="6"/>
      <c r="S7843" s="55"/>
      <c r="T7843" s="297"/>
      <c r="U7843" s="57" t="s">
        <v>132</v>
      </c>
      <c r="V7843" s="58">
        <f t="shared" si="1626"/>
        <v>9218.7250000000004</v>
      </c>
      <c r="W7843" s="70">
        <v>7075</v>
      </c>
      <c r="Y7843" s="6" t="s">
        <v>133</v>
      </c>
      <c r="Z7843" s="55">
        <f t="shared" si="1628"/>
        <v>7260</v>
      </c>
      <c r="AA7843" s="56">
        <v>5500</v>
      </c>
    </row>
    <row r="7844" spans="1:27" ht="15" customHeight="1" x14ac:dyDescent="0.2">
      <c r="A7844" s="45"/>
      <c r="B7844" s="53" t="s">
        <v>134</v>
      </c>
      <c r="C7844" s="15">
        <f>N7826</f>
        <v>1</v>
      </c>
      <c r="D7844" s="54">
        <f t="shared" si="1632"/>
        <v>9458.1999999999989</v>
      </c>
      <c r="E7844" s="34">
        <f>T7848*C7844</f>
        <v>6550</v>
      </c>
      <c r="F7844" s="68" t="s">
        <v>135</v>
      </c>
      <c r="G7844" s="72">
        <f>D7887-F7887</f>
        <v>213511.45</v>
      </c>
      <c r="H7844" s="45"/>
      <c r="I7844" s="44"/>
      <c r="J7844" s="44"/>
      <c r="K7844" s="44"/>
      <c r="L7844" s="46"/>
      <c r="M7844" s="6" t="s">
        <v>136</v>
      </c>
      <c r="N7844" s="55">
        <f t="shared" si="1631"/>
        <v>1400</v>
      </c>
      <c r="O7844" s="52"/>
      <c r="P7844" s="67">
        <v>1000</v>
      </c>
      <c r="Q7844" s="65"/>
      <c r="R7844" s="6"/>
      <c r="S7844" s="55"/>
      <c r="T7844" s="297"/>
      <c r="U7844" s="57" t="s">
        <v>137</v>
      </c>
      <c r="V7844" s="58">
        <f t="shared" si="1626"/>
        <v>7166.5</v>
      </c>
      <c r="W7844" s="73">
        <v>5500</v>
      </c>
      <c r="Y7844" s="6" t="s">
        <v>39</v>
      </c>
      <c r="Z7844" s="55">
        <f>AA7844*1.321</f>
        <v>8454.4</v>
      </c>
      <c r="AA7844" s="56">
        <v>6400</v>
      </c>
    </row>
    <row r="7845" spans="1:27" ht="15" customHeight="1" x14ac:dyDescent="0.35">
      <c r="A7845" s="45"/>
      <c r="B7845" s="53" t="s">
        <v>138</v>
      </c>
      <c r="C7845" s="15">
        <f>P7826</f>
        <v>0</v>
      </c>
      <c r="D7845" s="54">
        <f>S7850*C7845</f>
        <v>0</v>
      </c>
      <c r="E7845" s="34">
        <f>D7908*C7845</f>
        <v>0</v>
      </c>
      <c r="F7845" s="68" t="s">
        <v>139</v>
      </c>
      <c r="G7845" s="74">
        <f>D7887-E7887</f>
        <v>61931.450000000012</v>
      </c>
      <c r="H7845" s="45"/>
      <c r="I7845" s="44"/>
      <c r="J7845" s="44"/>
      <c r="K7845" s="44"/>
      <c r="L7845" s="46"/>
      <c r="M7845" s="6" t="s">
        <v>140</v>
      </c>
      <c r="N7845" s="55"/>
      <c r="O7845" s="52"/>
      <c r="P7845" s="67"/>
      <c r="Q7845" s="65"/>
      <c r="R7845" s="6" t="s">
        <v>141</v>
      </c>
      <c r="S7845" s="55">
        <v>1850.8</v>
      </c>
      <c r="T7845" s="295">
        <v>1815</v>
      </c>
      <c r="U7845" s="57" t="s">
        <v>142</v>
      </c>
      <c r="V7845" s="58">
        <f t="shared" si="1626"/>
        <v>9218.7250000000004</v>
      </c>
      <c r="W7845" s="73">
        <v>7075</v>
      </c>
      <c r="Y7845" s="6" t="s">
        <v>143</v>
      </c>
      <c r="Z7845" s="55">
        <f>AA7845*1.32</f>
        <v>3564</v>
      </c>
      <c r="AA7845" s="56">
        <v>2700</v>
      </c>
    </row>
    <row r="7846" spans="1:27" ht="15" customHeight="1" x14ac:dyDescent="0.2">
      <c r="A7846" s="45"/>
      <c r="B7846" s="53" t="s">
        <v>14</v>
      </c>
      <c r="C7846" s="15">
        <f>O7826</f>
        <v>0</v>
      </c>
      <c r="D7846" s="54">
        <f>S7849*C7846</f>
        <v>0</v>
      </c>
      <c r="E7846" s="34">
        <f>D7907*C7846</f>
        <v>0</v>
      </c>
      <c r="F7846" s="61"/>
      <c r="G7846" s="61"/>
      <c r="H7846" s="45"/>
      <c r="I7846" s="44"/>
      <c r="J7846" s="44"/>
      <c r="K7846" s="44"/>
      <c r="L7846" s="46"/>
      <c r="M7846" s="6"/>
      <c r="N7846" s="55"/>
      <c r="O7846" s="52"/>
      <c r="P7846" s="67"/>
      <c r="Q7846" s="65"/>
      <c r="R7846" s="6" t="s">
        <v>144</v>
      </c>
      <c r="S7846" s="55">
        <f>T7846*1.46</f>
        <v>4409.2</v>
      </c>
      <c r="T7846" s="295">
        <v>3020</v>
      </c>
      <c r="U7846" s="57" t="s">
        <v>145</v>
      </c>
      <c r="V7846" s="58">
        <f t="shared" si="1626"/>
        <v>9218.7250000000004</v>
      </c>
      <c r="W7846" s="73">
        <v>7075</v>
      </c>
      <c r="AA7846" s="46"/>
    </row>
    <row r="7847" spans="1:27" ht="15" customHeight="1" x14ac:dyDescent="0.2">
      <c r="A7847" s="45"/>
      <c r="B7847" s="53" t="s">
        <v>16</v>
      </c>
      <c r="C7847" s="15">
        <f>Q7826</f>
        <v>0</v>
      </c>
      <c r="D7847" s="54">
        <f>S7852*C7847</f>
        <v>0</v>
      </c>
      <c r="E7847" s="34"/>
      <c r="F7847" s="61"/>
      <c r="G7847" s="61"/>
      <c r="H7847" s="45"/>
      <c r="I7847" s="44"/>
      <c r="J7847" s="44"/>
      <c r="K7847" s="44"/>
      <c r="L7847" s="46"/>
      <c r="M7847" s="6" t="s">
        <v>146</v>
      </c>
      <c r="N7847" s="55">
        <f>P7847*1.46</f>
        <v>8030</v>
      </c>
      <c r="O7847" s="52"/>
      <c r="P7847" s="67">
        <v>5500</v>
      </c>
      <c r="Q7847" s="65"/>
      <c r="R7847" s="6" t="s">
        <v>147</v>
      </c>
      <c r="S7847" s="55">
        <v>6101.2</v>
      </c>
      <c r="T7847" s="295">
        <v>4380</v>
      </c>
      <c r="U7847" s="46"/>
      <c r="V7847" s="46"/>
      <c r="W7847" s="46"/>
      <c r="X7847" s="46"/>
      <c r="Y7847" s="46"/>
      <c r="Z7847" s="46"/>
    </row>
    <row r="7848" spans="1:27" ht="15" customHeight="1" x14ac:dyDescent="0.2">
      <c r="A7848" s="45"/>
      <c r="B7848" s="320" t="s">
        <v>148</v>
      </c>
      <c r="C7848" s="33"/>
      <c r="D7848" s="75">
        <f t="shared" ref="D7848:E7848" si="1634">SUM(D7834:D7847)</f>
        <v>53698.95</v>
      </c>
      <c r="E7848" s="75">
        <f t="shared" si="1634"/>
        <v>37380</v>
      </c>
      <c r="F7848" s="75"/>
      <c r="G7848" s="33"/>
      <c r="H7848" s="45"/>
      <c r="I7848" s="44"/>
      <c r="J7848" s="44"/>
      <c r="K7848" s="44"/>
      <c r="L7848" s="46"/>
      <c r="M7848" s="6" t="s">
        <v>149</v>
      </c>
      <c r="N7848" s="55">
        <f t="shared" ref="N7848" si="1635">P7848*1.4</f>
        <v>3360</v>
      </c>
      <c r="O7848" s="52"/>
      <c r="P7848" s="67">
        <v>2400</v>
      </c>
      <c r="Q7848" s="65"/>
      <c r="R7848" s="6" t="s">
        <v>150</v>
      </c>
      <c r="S7848" s="55">
        <f>T7848*1.444</f>
        <v>9458.1999999999989</v>
      </c>
      <c r="T7848" s="295">
        <v>6550</v>
      </c>
      <c r="U7848" s="46"/>
      <c r="V7848" s="46"/>
      <c r="W7848" s="46"/>
      <c r="X7848" s="46"/>
      <c r="Y7848" s="46"/>
      <c r="Z7848" s="46"/>
      <c r="AA7848" s="46"/>
    </row>
    <row r="7849" spans="1:27" ht="15" customHeight="1" x14ac:dyDescent="0.2">
      <c r="A7849" s="45"/>
      <c r="B7849" s="317" t="s">
        <v>24</v>
      </c>
      <c r="C7849" s="319">
        <f>Y7826</f>
        <v>0</v>
      </c>
      <c r="D7849" s="54">
        <f t="shared" ref="D7849:D7851" si="1636">V7838*C7849</f>
        <v>0</v>
      </c>
      <c r="E7849" s="34">
        <f t="shared" ref="E7849:E7851" si="1637">W7838*C7849</f>
        <v>0</v>
      </c>
      <c r="F7849" s="45"/>
      <c r="G7849" s="45"/>
      <c r="H7849" s="45"/>
      <c r="I7849" s="44"/>
      <c r="J7849" s="44"/>
      <c r="K7849" s="44"/>
      <c r="L7849" s="46"/>
      <c r="M7849" s="6" t="s">
        <v>151</v>
      </c>
      <c r="N7849" s="55">
        <f>P7849*1.46</f>
        <v>8030</v>
      </c>
      <c r="O7849" s="52"/>
      <c r="P7849" s="67">
        <v>5500</v>
      </c>
      <c r="Q7849" s="65"/>
      <c r="R7849" s="6" t="s">
        <v>152</v>
      </c>
      <c r="S7849" s="55">
        <f>T7849*1.444</f>
        <v>7799.0439999999999</v>
      </c>
      <c r="T7849" s="295">
        <v>5401</v>
      </c>
      <c r="U7849" s="46"/>
      <c r="V7849" s="46"/>
      <c r="W7849" s="46"/>
      <c r="X7849" s="46"/>
      <c r="Y7849" s="46"/>
      <c r="Z7849" s="46"/>
      <c r="AA7849" s="46"/>
    </row>
    <row r="7850" spans="1:27" ht="15" customHeight="1" x14ac:dyDescent="0.2">
      <c r="A7850" s="45"/>
      <c r="B7850" s="317" t="s">
        <v>153</v>
      </c>
      <c r="C7850" s="319">
        <f>Z7826</f>
        <v>0</v>
      </c>
      <c r="D7850" s="54">
        <f t="shared" si="1636"/>
        <v>0</v>
      </c>
      <c r="E7850" s="34">
        <f t="shared" si="1637"/>
        <v>0</v>
      </c>
      <c r="F7850" s="45"/>
      <c r="G7850" s="45"/>
      <c r="H7850" s="45"/>
      <c r="I7850" s="44"/>
      <c r="J7850" s="44"/>
      <c r="K7850" s="44"/>
      <c r="L7850" s="46"/>
      <c r="M7850" s="6" t="s">
        <v>154</v>
      </c>
      <c r="N7850" s="55">
        <f t="shared" ref="N7850:N7851" si="1638">P7850*1.4</f>
        <v>5250</v>
      </c>
      <c r="O7850" s="52"/>
      <c r="P7850" s="67">
        <v>3750</v>
      </c>
      <c r="Q7850" s="65"/>
      <c r="R7850" s="6" t="s">
        <v>155</v>
      </c>
      <c r="S7850" s="55">
        <f>T7850*1.45</f>
        <v>10701</v>
      </c>
      <c r="T7850" s="295">
        <v>7380</v>
      </c>
      <c r="U7850" s="46"/>
      <c r="V7850" s="46"/>
      <c r="W7850" s="46"/>
      <c r="X7850" s="46"/>
      <c r="Y7850" s="46"/>
      <c r="Z7850" s="46"/>
      <c r="AA7850" s="46"/>
    </row>
    <row r="7851" spans="1:27" ht="15" customHeight="1" x14ac:dyDescent="0.2">
      <c r="A7851" s="45"/>
      <c r="B7851" s="317" t="s">
        <v>26</v>
      </c>
      <c r="C7851" s="319">
        <f>AA7826</f>
        <v>0</v>
      </c>
      <c r="D7851" s="54">
        <f t="shared" si="1636"/>
        <v>0</v>
      </c>
      <c r="E7851" s="34">
        <f t="shared" si="1637"/>
        <v>0</v>
      </c>
      <c r="F7851" s="45"/>
      <c r="G7851" s="45"/>
      <c r="H7851" s="45"/>
      <c r="I7851" s="44"/>
      <c r="J7851" s="44"/>
      <c r="K7851" s="44"/>
      <c r="L7851" s="46"/>
      <c r="M7851" s="6" t="s">
        <v>156</v>
      </c>
      <c r="N7851" s="55">
        <f t="shared" si="1638"/>
        <v>10500</v>
      </c>
      <c r="O7851" s="52"/>
      <c r="P7851" s="67">
        <v>7500</v>
      </c>
      <c r="Q7851" s="65"/>
      <c r="R7851" s="6" t="s">
        <v>157</v>
      </c>
      <c r="S7851" s="55">
        <v>8000</v>
      </c>
      <c r="T7851" s="295">
        <v>3600</v>
      </c>
      <c r="U7851" s="46"/>
      <c r="V7851" s="46"/>
      <c r="W7851" s="46"/>
      <c r="X7851" s="46"/>
      <c r="Y7851" s="46"/>
      <c r="Z7851" s="46"/>
      <c r="AA7851" s="46"/>
    </row>
    <row r="7852" spans="1:27" ht="15" customHeight="1" x14ac:dyDescent="0.2">
      <c r="A7852" s="45"/>
      <c r="B7852" s="318" t="s">
        <v>158</v>
      </c>
      <c r="C7852" s="319">
        <f>R7826</f>
        <v>0</v>
      </c>
      <c r="D7852" s="54">
        <f>V7835*C7852</f>
        <v>0</v>
      </c>
      <c r="E7852" s="34">
        <f t="shared" ref="E7852:E7854" si="1639">J7901*C7852</f>
        <v>0</v>
      </c>
      <c r="F7852" s="45"/>
      <c r="G7852" s="45"/>
      <c r="H7852" s="45"/>
      <c r="I7852" s="44"/>
      <c r="J7852" s="44"/>
      <c r="K7852" s="44"/>
      <c r="L7852" s="46"/>
      <c r="M7852" s="6"/>
      <c r="N7852" s="55"/>
      <c r="O7852" s="52"/>
      <c r="P7852" s="67"/>
      <c r="Q7852" s="65"/>
      <c r="R7852" s="6" t="s">
        <v>16</v>
      </c>
      <c r="S7852" s="55">
        <v>1500</v>
      </c>
      <c r="T7852" s="298">
        <v>1300</v>
      </c>
      <c r="U7852" s="46"/>
      <c r="V7852" s="46"/>
      <c r="W7852" s="46"/>
      <c r="X7852" s="46"/>
      <c r="Y7852" s="46"/>
      <c r="Z7852" s="46"/>
      <c r="AA7852" s="46"/>
    </row>
    <row r="7853" spans="1:27" ht="15" customHeight="1" x14ac:dyDescent="0.2">
      <c r="A7853" s="45"/>
      <c r="B7853" s="321" t="s">
        <v>159</v>
      </c>
      <c r="C7853" s="15">
        <f>T7826</f>
        <v>1</v>
      </c>
      <c r="D7853" s="54">
        <f t="shared" ref="D7853:D7854" si="1640">V7835*C7853</f>
        <v>9772.5</v>
      </c>
      <c r="E7853" s="34">
        <f>W7835*C7853</f>
        <v>7500</v>
      </c>
      <c r="F7853" s="45"/>
      <c r="G7853" s="45"/>
      <c r="H7853" s="45"/>
      <c r="I7853" s="44"/>
      <c r="J7853" s="44"/>
      <c r="K7853" s="44"/>
      <c r="L7853" s="46"/>
      <c r="M7853" s="6" t="s">
        <v>160</v>
      </c>
      <c r="N7853" s="55"/>
      <c r="O7853" s="52"/>
      <c r="P7853" s="67"/>
      <c r="Q7853" s="65"/>
      <c r="R7853" s="46"/>
      <c r="S7853" s="46"/>
      <c r="T7853" s="46"/>
      <c r="U7853" s="46"/>
      <c r="V7853" s="46"/>
      <c r="W7853" s="46"/>
      <c r="X7853" s="46"/>
      <c r="Y7853" s="46"/>
      <c r="Z7853" s="46"/>
      <c r="AA7853" s="46"/>
    </row>
    <row r="7854" spans="1:27" ht="15" customHeight="1" x14ac:dyDescent="0.2">
      <c r="A7854" s="45"/>
      <c r="B7854" s="79" t="s">
        <v>161</v>
      </c>
      <c r="C7854" s="80">
        <f>S7826</f>
        <v>0</v>
      </c>
      <c r="D7854" s="81">
        <f t="shared" si="1640"/>
        <v>0</v>
      </c>
      <c r="E7854" s="34">
        <f t="shared" si="1639"/>
        <v>0</v>
      </c>
      <c r="F7854" s="45"/>
      <c r="G7854" s="45"/>
      <c r="H7854" s="45"/>
      <c r="I7854" s="44"/>
      <c r="J7854" s="44"/>
      <c r="K7854" s="44"/>
      <c r="L7854" s="46"/>
      <c r="M7854" s="6"/>
      <c r="N7854" s="55"/>
      <c r="O7854" s="52"/>
      <c r="P7854" s="67"/>
      <c r="Q7854" s="65"/>
      <c r="R7854" s="46"/>
      <c r="S7854" s="46"/>
      <c r="T7854" s="46"/>
      <c r="U7854" s="46"/>
      <c r="V7854" s="46"/>
      <c r="W7854" s="46"/>
      <c r="X7854" s="46"/>
      <c r="Y7854" s="46"/>
      <c r="Z7854" s="46"/>
      <c r="AA7854" s="46"/>
    </row>
    <row r="7855" spans="1:27" ht="15" customHeight="1" x14ac:dyDescent="0.2">
      <c r="A7855" s="45"/>
      <c r="B7855" s="78" t="s">
        <v>20</v>
      </c>
      <c r="C7855" s="15">
        <v>4</v>
      </c>
      <c r="D7855" s="81">
        <f>V7844*C7855</f>
        <v>28666</v>
      </c>
      <c r="E7855" s="34">
        <f>W7844*C7855</f>
        <v>22000</v>
      </c>
      <c r="F7855" s="45"/>
      <c r="G7855" s="45"/>
      <c r="H7855" s="45"/>
      <c r="I7855" s="44"/>
      <c r="J7855" s="44"/>
      <c r="K7855" s="44"/>
      <c r="L7855" s="46"/>
      <c r="M7855" s="6" t="s">
        <v>162</v>
      </c>
      <c r="N7855" s="55"/>
      <c r="O7855" s="52"/>
      <c r="P7855" s="67">
        <v>1300</v>
      </c>
      <c r="Q7855" s="65"/>
      <c r="R7855" s="46"/>
      <c r="S7855" s="46"/>
      <c r="T7855" s="46"/>
      <c r="U7855" s="46"/>
      <c r="V7855" s="46"/>
      <c r="W7855" s="46"/>
      <c r="X7855" s="46"/>
      <c r="Y7855" s="46"/>
      <c r="Z7855" s="46"/>
      <c r="AA7855" s="46"/>
    </row>
    <row r="7856" spans="1:27" ht="15" customHeight="1" x14ac:dyDescent="0.2">
      <c r="A7856" s="45"/>
      <c r="B7856" s="78" t="s">
        <v>163</v>
      </c>
      <c r="C7856" s="15">
        <f>V7826</f>
        <v>0</v>
      </c>
      <c r="D7856" s="81">
        <f t="shared" ref="D7856:D7857" si="1641">V7838*C7856</f>
        <v>0</v>
      </c>
      <c r="E7856" s="34">
        <f>W7843*C7856</f>
        <v>0</v>
      </c>
      <c r="F7856" s="45"/>
      <c r="G7856" s="45"/>
      <c r="H7856" s="45"/>
      <c r="I7856" s="44"/>
      <c r="J7856" s="44"/>
      <c r="K7856" s="44"/>
      <c r="L7856" s="46"/>
      <c r="M7856" s="6" t="s">
        <v>164</v>
      </c>
      <c r="N7856" s="55">
        <f t="shared" ref="N7856:N7857" si="1642">P7856*1.42</f>
        <v>1988</v>
      </c>
      <c r="O7856" s="52"/>
      <c r="P7856" s="67">
        <v>1400</v>
      </c>
      <c r="Q7856" s="65"/>
      <c r="R7856" s="46"/>
      <c r="S7856" s="46"/>
      <c r="T7856" s="46"/>
      <c r="U7856" s="46"/>
      <c r="V7856" s="46"/>
      <c r="W7856" s="46"/>
      <c r="X7856" s="46"/>
      <c r="Y7856" s="46"/>
      <c r="Z7856" s="46"/>
      <c r="AA7856" s="46"/>
    </row>
    <row r="7857" spans="1:27" ht="15" customHeight="1" x14ac:dyDescent="0.2">
      <c r="A7857" s="45"/>
      <c r="B7857" s="78" t="s">
        <v>165</v>
      </c>
      <c r="C7857" s="15">
        <f>W7826</f>
        <v>0</v>
      </c>
      <c r="D7857" s="81">
        <f t="shared" si="1641"/>
        <v>0</v>
      </c>
      <c r="E7857" s="34">
        <f>J7906*C7857</f>
        <v>0</v>
      </c>
      <c r="F7857" s="45"/>
      <c r="G7857" s="45"/>
      <c r="H7857" s="45"/>
      <c r="I7857" s="44"/>
      <c r="J7857" s="44"/>
      <c r="K7857" s="44"/>
      <c r="L7857" s="46"/>
      <c r="M7857" s="6" t="s">
        <v>166</v>
      </c>
      <c r="N7857" s="55">
        <f t="shared" si="1642"/>
        <v>1988</v>
      </c>
      <c r="O7857" s="52"/>
      <c r="P7857" s="67">
        <v>1400</v>
      </c>
      <c r="Q7857" s="65"/>
      <c r="R7857" s="46"/>
      <c r="S7857" s="46"/>
      <c r="T7857" s="46"/>
      <c r="U7857" s="46"/>
      <c r="V7857" s="46"/>
      <c r="W7857" s="46"/>
      <c r="X7857" s="46"/>
      <c r="Y7857" s="46"/>
      <c r="Z7857" s="46"/>
      <c r="AA7857" s="46"/>
    </row>
    <row r="7858" spans="1:27" ht="15" customHeight="1" x14ac:dyDescent="0.2">
      <c r="A7858" s="45"/>
      <c r="B7858" s="53" t="s">
        <v>23</v>
      </c>
      <c r="C7858" s="15">
        <f>X7826</f>
        <v>0</v>
      </c>
      <c r="D7858" s="81">
        <f>V7836*C7858</f>
        <v>0</v>
      </c>
      <c r="E7858" s="34">
        <f>W7836*C7858</f>
        <v>0</v>
      </c>
      <c r="F7858" s="45"/>
      <c r="G7858" s="45"/>
      <c r="H7858" s="45"/>
      <c r="I7858" s="44"/>
      <c r="J7858" s="44"/>
      <c r="K7858" s="44"/>
      <c r="L7858" s="46"/>
      <c r="M7858" s="6" t="s">
        <v>167</v>
      </c>
      <c r="N7858" s="55">
        <f>P7858*1.39</f>
        <v>2154.5</v>
      </c>
      <c r="O7858" s="52"/>
      <c r="P7858" s="67">
        <v>1550</v>
      </c>
      <c r="Q7858" s="65"/>
      <c r="R7858" s="46"/>
      <c r="S7858" s="46"/>
      <c r="T7858" s="46"/>
      <c r="U7858" s="46"/>
      <c r="V7858" s="46"/>
      <c r="W7858" s="46"/>
      <c r="X7858" s="46"/>
      <c r="Y7858" s="46"/>
      <c r="Z7858" s="46"/>
      <c r="AA7858" s="46"/>
    </row>
    <row r="7859" spans="1:27" ht="15" customHeight="1" x14ac:dyDescent="0.2">
      <c r="A7859" s="45"/>
      <c r="B7859" s="49" t="s">
        <v>95</v>
      </c>
      <c r="C7859" s="33"/>
      <c r="D7859" s="75">
        <f t="shared" ref="D7859:E7859" si="1643">SUM(D7849:D7858)</f>
        <v>38438.5</v>
      </c>
      <c r="E7859" s="82">
        <f t="shared" si="1643"/>
        <v>29500</v>
      </c>
      <c r="F7859" s="45"/>
      <c r="G7859" s="45"/>
      <c r="H7859" s="45"/>
      <c r="I7859" s="44"/>
      <c r="J7859" s="44"/>
      <c r="K7859" s="44"/>
      <c r="L7859" s="46"/>
      <c r="M7859" s="6" t="s">
        <v>168</v>
      </c>
      <c r="N7859" s="55">
        <f>P7859*1.42</f>
        <v>1207</v>
      </c>
      <c r="O7859" s="52"/>
      <c r="P7859" s="67">
        <v>850</v>
      </c>
      <c r="Q7859" s="65"/>
      <c r="R7859" s="46"/>
      <c r="S7859" s="46"/>
      <c r="T7859" s="46"/>
      <c r="U7859" s="46"/>
      <c r="V7859" s="46"/>
      <c r="W7859" s="46"/>
      <c r="X7859" s="46"/>
      <c r="Y7859" s="46"/>
      <c r="Z7859" s="46"/>
      <c r="AA7859" s="46"/>
    </row>
    <row r="7860" spans="1:27" ht="15" customHeight="1" x14ac:dyDescent="0.2">
      <c r="A7860" s="45"/>
      <c r="B7860" s="53" t="s">
        <v>36</v>
      </c>
      <c r="C7860" s="15">
        <f>AL7826</f>
        <v>0</v>
      </c>
      <c r="D7860" s="83">
        <f>N7855*C7860</f>
        <v>0</v>
      </c>
      <c r="E7860" s="34">
        <f>P7855*C7860</f>
        <v>0</v>
      </c>
      <c r="F7860" s="45"/>
      <c r="G7860" s="45"/>
      <c r="H7860" s="45"/>
      <c r="I7860" s="44"/>
      <c r="J7860" s="44"/>
      <c r="K7860" s="44"/>
      <c r="L7860" s="46"/>
      <c r="M7860" s="46"/>
      <c r="N7860" s="46"/>
      <c r="O7860" s="46"/>
      <c r="P7860" s="46"/>
      <c r="Q7860" s="46"/>
      <c r="R7860" s="46"/>
      <c r="S7860" s="46"/>
      <c r="T7860" s="46"/>
      <c r="U7860" s="46"/>
      <c r="V7860" s="46"/>
      <c r="W7860" s="46"/>
      <c r="X7860" s="46"/>
      <c r="Y7860" s="46"/>
      <c r="Z7860" s="46"/>
      <c r="AA7860" s="46"/>
    </row>
    <row r="7861" spans="1:27" ht="15" customHeight="1" x14ac:dyDescent="0.2">
      <c r="A7861" s="45"/>
      <c r="B7861" s="53" t="s">
        <v>35</v>
      </c>
      <c r="C7861" s="15">
        <f>AK7826</f>
        <v>0</v>
      </c>
      <c r="D7861" s="83">
        <f t="shared" ref="D7861:D7863" si="1644">N7857*C7861</f>
        <v>0</v>
      </c>
      <c r="E7861" s="34">
        <f t="shared" ref="E7861:E7863" si="1645">P7857*C7861</f>
        <v>0</v>
      </c>
      <c r="F7861" s="45"/>
      <c r="G7861" s="45"/>
      <c r="H7861" s="45"/>
      <c r="L7861" s="24"/>
      <c r="M7861" s="24"/>
      <c r="N7861" s="24"/>
      <c r="O7861" s="24"/>
      <c r="P7861" s="24"/>
      <c r="Q7861" s="24"/>
    </row>
    <row r="7862" spans="1:27" ht="15" customHeight="1" x14ac:dyDescent="0.2">
      <c r="A7862" s="45"/>
      <c r="B7862" s="84" t="s">
        <v>169</v>
      </c>
      <c r="C7862" s="15">
        <f>AM7826</f>
        <v>0</v>
      </c>
      <c r="D7862" s="83">
        <f t="shared" si="1644"/>
        <v>0</v>
      </c>
      <c r="E7862" s="34">
        <f t="shared" si="1645"/>
        <v>0</v>
      </c>
      <c r="F7862" s="85"/>
      <c r="G7862" s="45"/>
      <c r="H7862" s="45"/>
      <c r="L7862" s="24"/>
      <c r="M7862" s="24"/>
      <c r="N7862" s="24"/>
      <c r="O7862" s="24"/>
      <c r="P7862" s="24"/>
      <c r="Q7862" s="24"/>
    </row>
    <row r="7863" spans="1:27" ht="15" customHeight="1" x14ac:dyDescent="0.2">
      <c r="A7863" s="45"/>
      <c r="B7863" s="84" t="s">
        <v>38</v>
      </c>
      <c r="C7863" s="15">
        <f>AN7826</f>
        <v>0</v>
      </c>
      <c r="D7863" s="83">
        <f t="shared" si="1644"/>
        <v>0</v>
      </c>
      <c r="E7863" s="34">
        <f t="shared" si="1645"/>
        <v>0</v>
      </c>
      <c r="F7863" s="45"/>
      <c r="G7863" s="45"/>
      <c r="H7863" s="45"/>
      <c r="L7863" s="24"/>
      <c r="M7863" s="24"/>
      <c r="N7863" s="24"/>
      <c r="O7863" s="24"/>
      <c r="P7863" s="24"/>
      <c r="Q7863" s="24"/>
    </row>
    <row r="7864" spans="1:27" ht="15" customHeight="1" x14ac:dyDescent="0.2">
      <c r="A7864" s="45"/>
      <c r="B7864" s="84" t="s">
        <v>170</v>
      </c>
      <c r="C7864" s="15">
        <f>AO7826</f>
        <v>0</v>
      </c>
      <c r="D7864" s="83">
        <f>N7856*C7864</f>
        <v>0</v>
      </c>
      <c r="E7864" s="34">
        <f>P7856*C7864</f>
        <v>0</v>
      </c>
      <c r="F7864" s="45"/>
      <c r="G7864" s="45"/>
      <c r="H7864" s="45"/>
      <c r="L7864" s="24"/>
      <c r="M7864" s="24"/>
      <c r="N7864" s="24"/>
      <c r="O7864" s="24"/>
      <c r="P7864" s="24"/>
      <c r="Q7864" s="24"/>
    </row>
    <row r="7865" spans="1:27" ht="15" customHeight="1" x14ac:dyDescent="0.2">
      <c r="A7865" s="45"/>
      <c r="B7865" s="53" t="s">
        <v>31</v>
      </c>
      <c r="C7865" s="15">
        <f>AF7826</f>
        <v>0</v>
      </c>
      <c r="D7865" s="83">
        <f>N7847*C7865</f>
        <v>0</v>
      </c>
      <c r="E7865" s="34">
        <f>P7847*C7865</f>
        <v>0</v>
      </c>
      <c r="F7865" s="45"/>
      <c r="G7865" s="45"/>
      <c r="H7865" s="45"/>
    </row>
    <row r="7866" spans="1:27" ht="15" customHeight="1" x14ac:dyDescent="0.2">
      <c r="A7866" s="45"/>
      <c r="B7866" s="53" t="s">
        <v>171</v>
      </c>
      <c r="C7866" s="15">
        <f>AH7826</f>
        <v>1</v>
      </c>
      <c r="D7866" s="83">
        <f>N7847*C7866</f>
        <v>8030</v>
      </c>
      <c r="E7866" s="34">
        <f>P7847*C7866</f>
        <v>5500</v>
      </c>
      <c r="F7866" s="45"/>
      <c r="G7866" s="45"/>
      <c r="H7866" s="45"/>
      <c r="L7866" s="86" t="s">
        <v>172</v>
      </c>
    </row>
    <row r="7867" spans="1:27" ht="15" customHeight="1" x14ac:dyDescent="0.2">
      <c r="A7867" s="45"/>
      <c r="B7867" s="53" t="s">
        <v>151</v>
      </c>
      <c r="C7867" s="15">
        <f>AG7826</f>
        <v>2</v>
      </c>
      <c r="D7867" s="83">
        <f>N7849*C7867</f>
        <v>16060</v>
      </c>
      <c r="E7867" s="34">
        <f>P7849*C7867</f>
        <v>11000</v>
      </c>
      <c r="F7867" s="45"/>
      <c r="G7867" s="45"/>
      <c r="H7867" s="45"/>
    </row>
    <row r="7868" spans="1:27" ht="15" customHeight="1" x14ac:dyDescent="0.2">
      <c r="A7868" s="45"/>
      <c r="B7868" s="53" t="s">
        <v>173</v>
      </c>
      <c r="C7868" s="15">
        <f>AJ7826</f>
        <v>2</v>
      </c>
      <c r="D7868" s="83">
        <f>N7847*C7868</f>
        <v>16060</v>
      </c>
      <c r="E7868" s="34">
        <f>P7847*C7868</f>
        <v>11000</v>
      </c>
      <c r="F7868" s="45"/>
      <c r="G7868" s="45"/>
      <c r="H7868" s="45"/>
      <c r="L7868" s="86" t="s">
        <v>107</v>
      </c>
    </row>
    <row r="7869" spans="1:27" ht="15" customHeight="1" x14ac:dyDescent="0.2">
      <c r="A7869" s="45"/>
      <c r="B7869" s="53" t="s">
        <v>174</v>
      </c>
      <c r="C7869" s="15">
        <f>AE7826</f>
        <v>0</v>
      </c>
      <c r="D7869" s="83">
        <f>N7851*C7869</f>
        <v>0</v>
      </c>
      <c r="E7869" s="34">
        <f>P7847*C7869</f>
        <v>0</v>
      </c>
      <c r="F7869" s="45"/>
      <c r="G7869" s="45"/>
      <c r="H7869" s="45"/>
    </row>
    <row r="7870" spans="1:27" ht="15" customHeight="1" x14ac:dyDescent="0.2">
      <c r="A7870" s="45"/>
      <c r="B7870" s="87" t="s">
        <v>27</v>
      </c>
      <c r="C7870" s="15">
        <f>AB7826</f>
        <v>44</v>
      </c>
      <c r="D7870" s="83">
        <f t="shared" ref="D7870:D7871" si="1646">N7839*C7870</f>
        <v>81224</v>
      </c>
      <c r="E7870" s="34">
        <f t="shared" ref="E7870:E7871" si="1647">P7839*C7870</f>
        <v>57200</v>
      </c>
      <c r="F7870" s="45"/>
      <c r="G7870" s="45"/>
      <c r="H7870" s="45"/>
      <c r="L7870" s="86" t="s">
        <v>175</v>
      </c>
    </row>
    <row r="7871" spans="1:27" ht="15" customHeight="1" x14ac:dyDescent="0.2">
      <c r="A7871" s="45"/>
      <c r="B7871" s="87" t="s">
        <v>28</v>
      </c>
      <c r="C7871" s="15">
        <f>AC7826</f>
        <v>0</v>
      </c>
      <c r="D7871" s="83">
        <f t="shared" si="1646"/>
        <v>0</v>
      </c>
      <c r="E7871" s="34">
        <f t="shared" si="1647"/>
        <v>0</v>
      </c>
      <c r="F7871" s="45"/>
      <c r="G7871" s="45"/>
      <c r="H7871" s="45"/>
      <c r="L7871" s="86" t="s">
        <v>176</v>
      </c>
    </row>
    <row r="7872" spans="1:27" ht="15" customHeight="1" x14ac:dyDescent="0.2">
      <c r="A7872" s="45"/>
      <c r="B7872" s="53" t="s">
        <v>177</v>
      </c>
      <c r="C7872" s="15">
        <f>AD7826</f>
        <v>0</v>
      </c>
      <c r="D7872" s="83">
        <f>N7844*C7872</f>
        <v>0</v>
      </c>
      <c r="E7872" s="34">
        <f>P7844*C7872</f>
        <v>0</v>
      </c>
      <c r="F7872" s="45"/>
      <c r="G7872" s="45"/>
      <c r="H7872" s="45"/>
      <c r="L7872" s="86" t="s">
        <v>178</v>
      </c>
    </row>
    <row r="7873" spans="1:12" ht="15" customHeight="1" x14ac:dyDescent="0.2">
      <c r="A7873" s="45"/>
      <c r="B7873" s="49" t="s">
        <v>94</v>
      </c>
      <c r="C7873" s="33"/>
      <c r="D7873" s="75">
        <f t="shared" ref="D7873:E7873" si="1648">SUM(D7860:D7872)</f>
        <v>121374</v>
      </c>
      <c r="E7873" s="82">
        <f t="shared" si="1648"/>
        <v>84700</v>
      </c>
      <c r="F7873" s="41"/>
      <c r="G7873" s="45"/>
      <c r="H7873" s="88"/>
      <c r="L7873" s="86" t="s">
        <v>179</v>
      </c>
    </row>
    <row r="7874" spans="1:12" ht="15" customHeight="1" x14ac:dyDescent="0.2">
      <c r="A7874" s="45"/>
      <c r="B7874" s="78" t="s">
        <v>39</v>
      </c>
      <c r="C7874" s="89">
        <f>AP7826</f>
        <v>0</v>
      </c>
      <c r="D7874" s="83">
        <f>Z7844*C7874</f>
        <v>0</v>
      </c>
      <c r="E7874" s="34">
        <f>AA7844*C7874</f>
        <v>0</v>
      </c>
      <c r="F7874" s="88"/>
      <c r="G7874" s="88"/>
      <c r="H7874" s="88"/>
      <c r="L7874" s="86" t="s">
        <v>180</v>
      </c>
    </row>
    <row r="7875" spans="1:12" ht="15" customHeight="1" x14ac:dyDescent="0.2">
      <c r="A7875" s="45"/>
      <c r="B7875" s="78" t="s">
        <v>40</v>
      </c>
      <c r="C7875" s="90">
        <f>AQ7826</f>
        <v>0</v>
      </c>
      <c r="D7875" s="83">
        <f t="shared" ref="D7875:D7877" si="1649">Z7835*C7875</f>
        <v>0</v>
      </c>
      <c r="E7875" s="34">
        <f>AA7835*C7875</f>
        <v>0</v>
      </c>
      <c r="F7875" s="88"/>
      <c r="G7875" s="88"/>
      <c r="H7875" s="88"/>
      <c r="L7875" s="86" t="s">
        <v>181</v>
      </c>
    </row>
    <row r="7876" spans="1:12" ht="15" customHeight="1" x14ac:dyDescent="0.2">
      <c r="A7876" s="45"/>
      <c r="B7876" s="78" t="s">
        <v>33</v>
      </c>
      <c r="C7876" s="90">
        <f>AR7826</f>
        <v>0</v>
      </c>
      <c r="D7876" s="83">
        <f t="shared" si="1649"/>
        <v>0</v>
      </c>
      <c r="E7876" s="34">
        <f>P7846*C7876</f>
        <v>0</v>
      </c>
      <c r="F7876" s="88"/>
      <c r="G7876" s="88"/>
      <c r="H7876" s="88"/>
    </row>
    <row r="7877" spans="1:12" ht="15" customHeight="1" x14ac:dyDescent="0.2">
      <c r="A7877" s="45"/>
      <c r="B7877" s="78" t="s">
        <v>32</v>
      </c>
      <c r="C7877" s="90">
        <f>AS7826</f>
        <v>0</v>
      </c>
      <c r="D7877" s="83">
        <f t="shared" si="1649"/>
        <v>0</v>
      </c>
      <c r="E7877" s="34">
        <f>AA7836*C7877</f>
        <v>0</v>
      </c>
      <c r="F7877" s="88"/>
      <c r="G7877" s="88"/>
      <c r="H7877" s="88"/>
      <c r="L7877" s="86" t="s">
        <v>140</v>
      </c>
    </row>
    <row r="7878" spans="1:12" ht="15" customHeight="1" x14ac:dyDescent="0.2">
      <c r="A7878" s="45"/>
      <c r="B7878" s="78" t="s">
        <v>41</v>
      </c>
      <c r="C7878" s="90">
        <f>AT7826</f>
        <v>0</v>
      </c>
      <c r="D7878" s="83">
        <f>Z7843*C7878</f>
        <v>0</v>
      </c>
      <c r="E7878" s="34">
        <f>AA7843*C7878</f>
        <v>0</v>
      </c>
      <c r="F7878" s="88"/>
      <c r="G7878" s="88"/>
      <c r="H7878" s="88"/>
    </row>
    <row r="7879" spans="1:12" ht="15" customHeight="1" x14ac:dyDescent="0.2">
      <c r="A7879" s="45"/>
      <c r="B7879" s="78" t="s">
        <v>42</v>
      </c>
      <c r="C7879" s="90">
        <f>AU7826</f>
        <v>0</v>
      </c>
      <c r="D7879" s="83">
        <f>Z7838*C7879</f>
        <v>0</v>
      </c>
      <c r="E7879" s="34">
        <f>AA7838*C7879</f>
        <v>0</v>
      </c>
      <c r="F7879" s="88"/>
      <c r="G7879" s="88"/>
      <c r="H7879" s="88"/>
      <c r="L7879" s="86" t="s">
        <v>182</v>
      </c>
    </row>
    <row r="7880" spans="1:12" ht="15" customHeight="1" x14ac:dyDescent="0.2">
      <c r="A7880" s="45"/>
      <c r="B7880" s="78" t="s">
        <v>43</v>
      </c>
      <c r="C7880" s="90">
        <f>AV7826</f>
        <v>0</v>
      </c>
      <c r="D7880" s="83">
        <f t="shared" ref="D7880:D7882" si="1650">Z7840*C7880</f>
        <v>0</v>
      </c>
      <c r="E7880" s="34">
        <f>AA7840*C7880</f>
        <v>0</v>
      </c>
      <c r="F7880" s="88"/>
      <c r="G7880" s="88"/>
      <c r="H7880" s="88"/>
      <c r="L7880" s="86" t="s">
        <v>183</v>
      </c>
    </row>
    <row r="7881" spans="1:12" ht="15" customHeight="1" x14ac:dyDescent="0.2">
      <c r="A7881" s="45"/>
      <c r="B7881" s="78" t="s">
        <v>44</v>
      </c>
      <c r="C7881" s="90">
        <f>AW7826</f>
        <v>0</v>
      </c>
      <c r="D7881" s="83">
        <f t="shared" si="1650"/>
        <v>0</v>
      </c>
      <c r="E7881" s="34">
        <f>AA7842*C7881</f>
        <v>0</v>
      </c>
      <c r="F7881" s="88"/>
      <c r="G7881" s="88"/>
      <c r="H7881" s="88"/>
      <c r="L7881" s="86" t="s">
        <v>184</v>
      </c>
    </row>
    <row r="7882" spans="1:12" ht="15" customHeight="1" x14ac:dyDescent="0.2">
      <c r="A7882" s="45"/>
      <c r="B7882" s="78" t="s">
        <v>45</v>
      </c>
      <c r="C7882" s="90">
        <f>AX7826</f>
        <v>0</v>
      </c>
      <c r="D7882" s="83">
        <f t="shared" si="1650"/>
        <v>0</v>
      </c>
      <c r="E7882" s="34">
        <f>AA7841*C7882</f>
        <v>0</v>
      </c>
      <c r="F7882" s="88"/>
      <c r="G7882" s="88"/>
      <c r="H7882" s="88"/>
    </row>
    <row r="7883" spans="1:12" ht="15" customHeight="1" x14ac:dyDescent="0.2">
      <c r="A7883" s="45"/>
      <c r="B7883" s="78" t="s">
        <v>46</v>
      </c>
      <c r="C7883" s="90">
        <f>AY7826</f>
        <v>0</v>
      </c>
      <c r="D7883" s="83">
        <f>Z7839*C7883</f>
        <v>0</v>
      </c>
      <c r="E7883" s="34">
        <f>AA7839*C7883</f>
        <v>0</v>
      </c>
      <c r="F7883" s="88"/>
      <c r="G7883" s="88"/>
      <c r="H7883" s="88"/>
      <c r="L7883" s="86" t="s">
        <v>160</v>
      </c>
    </row>
    <row r="7884" spans="1:12" ht="15" customHeight="1" x14ac:dyDescent="0.2">
      <c r="A7884" s="45"/>
      <c r="B7884" s="53"/>
      <c r="C7884" s="89"/>
      <c r="D7884" s="83">
        <f t="shared" ref="D7884:D7885" si="1651">Z7844*C7884</f>
        <v>0</v>
      </c>
      <c r="E7884" s="34">
        <f t="shared" ref="E7884:E7885" si="1652">P7854*C7884</f>
        <v>0</v>
      </c>
      <c r="F7884" s="88"/>
      <c r="G7884" s="88"/>
      <c r="H7884" s="88"/>
    </row>
    <row r="7885" spans="1:12" ht="15" customHeight="1" x14ac:dyDescent="0.2">
      <c r="A7885" s="45"/>
      <c r="B7885" s="53"/>
      <c r="C7885" s="89"/>
      <c r="D7885" s="83">
        <f t="shared" si="1651"/>
        <v>0</v>
      </c>
      <c r="E7885" s="34">
        <f t="shared" si="1652"/>
        <v>0</v>
      </c>
      <c r="F7885" s="88"/>
      <c r="G7885" s="88"/>
      <c r="H7885" s="88"/>
      <c r="L7885" s="86" t="s">
        <v>185</v>
      </c>
    </row>
    <row r="7886" spans="1:12" ht="15" customHeight="1" x14ac:dyDescent="0.2">
      <c r="A7886" s="45"/>
      <c r="B7886" s="91"/>
      <c r="C7886" s="91"/>
      <c r="D7886" s="92">
        <f t="shared" ref="D7886:E7886" si="1653">SUM(D7874:D7885)</f>
        <v>0</v>
      </c>
      <c r="E7886" s="93">
        <f t="shared" si="1653"/>
        <v>0</v>
      </c>
      <c r="F7886" s="41"/>
      <c r="G7886" s="88"/>
      <c r="H7886" s="45"/>
      <c r="L7886" s="86" t="s">
        <v>186</v>
      </c>
    </row>
    <row r="7887" spans="1:12" ht="15" customHeight="1" x14ac:dyDescent="0.2">
      <c r="A7887" s="45"/>
      <c r="B7887" s="33" t="s">
        <v>187</v>
      </c>
      <c r="C7887" s="61"/>
      <c r="D7887" s="94">
        <f>SUM(D7859,D7848,D7873,D7886)</f>
        <v>213511.45</v>
      </c>
      <c r="E7887" s="95">
        <f>SUM(E7886,E7859,E7848,E7873)</f>
        <v>151580</v>
      </c>
      <c r="F7887" s="92">
        <f>SUM(F7886,F7873,F7862,F7848)</f>
        <v>0</v>
      </c>
      <c r="G7887" s="45"/>
      <c r="H7887" s="45"/>
      <c r="L7887" s="86" t="s">
        <v>188</v>
      </c>
    </row>
    <row r="7888" spans="1:12" ht="15" customHeight="1" x14ac:dyDescent="0.2">
      <c r="A7888" s="45"/>
      <c r="B7888" s="45"/>
      <c r="C7888" s="45"/>
      <c r="D7888" s="45"/>
      <c r="E7888" s="45"/>
      <c r="F7888" s="45"/>
      <c r="G7888" s="45"/>
      <c r="H7888" s="45"/>
    </row>
    <row r="7889" spans="1:58" ht="15" customHeight="1" x14ac:dyDescent="0.2">
      <c r="L7889" s="86" t="s">
        <v>189</v>
      </c>
    </row>
    <row r="7890" spans="1:58" s="305" customFormat="1" ht="49.5" customHeight="1" x14ac:dyDescent="0.4">
      <c r="A7890" s="403" t="s">
        <v>443</v>
      </c>
      <c r="C7890" s="343">
        <f>SUM(G7962,G8082,G8200,G8319)</f>
        <v>372822.00700000004</v>
      </c>
      <c r="D7890" s="343">
        <f>1080000+1100000+436000+C7890</f>
        <v>2988822.0070000002</v>
      </c>
    </row>
    <row r="7891" spans="1:58" ht="15" customHeight="1" x14ac:dyDescent="0.2">
      <c r="L7891" s="86" t="s">
        <v>190</v>
      </c>
    </row>
    <row r="7893" spans="1:58" ht="15" customHeight="1" x14ac:dyDescent="0.2">
      <c r="A7893" s="1" t="s">
        <v>0</v>
      </c>
      <c r="B7893" s="1" t="s">
        <v>1</v>
      </c>
      <c r="C7893" s="2" t="s">
        <v>2</v>
      </c>
      <c r="D7893" s="2" t="s">
        <v>3</v>
      </c>
      <c r="E7893" s="2" t="s">
        <v>4</v>
      </c>
      <c r="F7893" s="2" t="s">
        <v>5</v>
      </c>
      <c r="G7893" s="2" t="s">
        <v>6</v>
      </c>
      <c r="H7893" s="2" t="s">
        <v>7</v>
      </c>
      <c r="I7893" s="2" t="s">
        <v>8</v>
      </c>
      <c r="J7893" s="2" t="s">
        <v>9</v>
      </c>
      <c r="K7893" s="2" t="s">
        <v>10</v>
      </c>
      <c r="L7893" s="2" t="s">
        <v>11</v>
      </c>
      <c r="M7893" s="2" t="s">
        <v>12</v>
      </c>
      <c r="N7893" s="2" t="s">
        <v>13</v>
      </c>
      <c r="O7893" s="2" t="s">
        <v>14</v>
      </c>
      <c r="P7893" s="1" t="s">
        <v>15</v>
      </c>
      <c r="Q7893" s="1" t="s">
        <v>16</v>
      </c>
      <c r="R7893" s="3" t="s">
        <v>17</v>
      </c>
      <c r="S7893" s="3" t="s">
        <v>18</v>
      </c>
      <c r="T7893" s="3" t="s">
        <v>19</v>
      </c>
      <c r="U7893" s="4" t="s">
        <v>20</v>
      </c>
      <c r="V7893" s="3" t="s">
        <v>21</v>
      </c>
      <c r="W7893" s="3" t="s">
        <v>22</v>
      </c>
      <c r="X7893" s="4" t="s">
        <v>23</v>
      </c>
      <c r="Y7893" s="5" t="s">
        <v>24</v>
      </c>
      <c r="Z7893" s="5" t="s">
        <v>25</v>
      </c>
      <c r="AA7893" s="5" t="s">
        <v>26</v>
      </c>
      <c r="AB7893" s="6" t="s">
        <v>27</v>
      </c>
      <c r="AC7893" s="6" t="s">
        <v>28</v>
      </c>
      <c r="AD7893" s="7" t="s">
        <v>29</v>
      </c>
      <c r="AE7893" s="6" t="s">
        <v>30</v>
      </c>
      <c r="AF7893" s="8" t="s">
        <v>31</v>
      </c>
      <c r="AG7893" s="8" t="s">
        <v>32</v>
      </c>
      <c r="AH7893" s="8" t="s">
        <v>33</v>
      </c>
      <c r="AI7893" s="8"/>
      <c r="AJ7893" s="8" t="s">
        <v>34</v>
      </c>
      <c r="AK7893" s="8" t="s">
        <v>35</v>
      </c>
      <c r="AL7893" s="8" t="s">
        <v>36</v>
      </c>
      <c r="AM7893" s="8" t="s">
        <v>37</v>
      </c>
      <c r="AN7893" s="8" t="s">
        <v>38</v>
      </c>
      <c r="AO7893" s="8"/>
      <c r="AP7893" s="9" t="s">
        <v>39</v>
      </c>
      <c r="AQ7893" s="9" t="s">
        <v>40</v>
      </c>
      <c r="AR7893" s="9" t="s">
        <v>33</v>
      </c>
      <c r="AS7893" s="9" t="s">
        <v>32</v>
      </c>
      <c r="AT7893" s="9" t="s">
        <v>41</v>
      </c>
      <c r="AU7893" s="9" t="s">
        <v>42</v>
      </c>
      <c r="AV7893" s="9" t="s">
        <v>43</v>
      </c>
      <c r="AW7893" s="9" t="s">
        <v>44</v>
      </c>
      <c r="AX7893" s="9" t="s">
        <v>45</v>
      </c>
      <c r="AY7893" s="9" t="s">
        <v>46</v>
      </c>
      <c r="AZ7893" s="10"/>
      <c r="BA7893" s="10"/>
      <c r="BF7893" s="10"/>
    </row>
    <row r="7894" spans="1:58" ht="15" customHeight="1" x14ac:dyDescent="0.2">
      <c r="A7894" s="11"/>
      <c r="B7894" s="11">
        <v>1</v>
      </c>
      <c r="C7894" s="390" t="s">
        <v>47</v>
      </c>
      <c r="D7894" s="11"/>
      <c r="E7894" s="11"/>
      <c r="F7894" s="11"/>
      <c r="G7894" s="11"/>
      <c r="H7894" s="11"/>
      <c r="I7894" s="11"/>
      <c r="J7894" s="11"/>
      <c r="K7894" s="11"/>
      <c r="L7894" s="11"/>
      <c r="M7894" s="11"/>
      <c r="N7894" s="11"/>
      <c r="O7894" s="11"/>
      <c r="P7894" s="11"/>
      <c r="Q7894" s="11"/>
      <c r="R7894" s="11"/>
      <c r="S7894" s="11"/>
      <c r="T7894" s="11"/>
      <c r="U7894" s="11"/>
      <c r="V7894" s="11"/>
      <c r="W7894" s="11"/>
      <c r="X7894" s="11"/>
      <c r="Y7894" s="11"/>
      <c r="Z7894" s="11"/>
      <c r="AA7894" s="11"/>
      <c r="AB7894" s="11"/>
      <c r="AC7894" s="11"/>
      <c r="AD7894" s="11"/>
      <c r="AE7894" s="11"/>
      <c r="AF7894" s="11"/>
      <c r="AG7894" s="11"/>
      <c r="AH7894" s="11"/>
      <c r="AI7894" s="11"/>
      <c r="AJ7894" s="11"/>
      <c r="AK7894" s="11"/>
      <c r="AL7894" s="11"/>
      <c r="AM7894" s="11"/>
      <c r="AN7894" s="11"/>
      <c r="AO7894" s="11"/>
      <c r="AP7894" s="11"/>
      <c r="AQ7894" s="11"/>
      <c r="AR7894" s="11"/>
      <c r="AS7894" s="11"/>
      <c r="AT7894" s="11"/>
      <c r="AU7894" s="11"/>
      <c r="AV7894" s="11"/>
      <c r="AW7894" s="11"/>
      <c r="AX7894" s="11"/>
      <c r="AY7894" s="11"/>
      <c r="AZ7894" s="12"/>
      <c r="BA7894" s="12"/>
      <c r="BF7894" s="12"/>
    </row>
    <row r="7895" spans="1:58" ht="15" customHeight="1" x14ac:dyDescent="0.2">
      <c r="A7895" s="1"/>
      <c r="B7895" s="22"/>
      <c r="C7895" s="278"/>
      <c r="D7895" s="18"/>
      <c r="E7895" s="14"/>
      <c r="F7895" s="14"/>
      <c r="G7895" s="14"/>
      <c r="H7895" s="14"/>
      <c r="I7895" s="14"/>
      <c r="J7895" s="14"/>
      <c r="K7895" s="14"/>
      <c r="L7895" s="14"/>
      <c r="M7895" s="14"/>
      <c r="N7895" s="14"/>
      <c r="O7895" s="14"/>
      <c r="P7895" s="14"/>
      <c r="Q7895" s="14"/>
      <c r="R7895" s="4"/>
      <c r="S7895" s="4"/>
      <c r="T7895" s="4"/>
      <c r="U7895" s="4"/>
      <c r="V7895" s="4"/>
      <c r="W7895" s="4"/>
      <c r="X7895" s="4"/>
      <c r="Y7895" s="4"/>
      <c r="Z7895" s="4"/>
      <c r="AA7895" s="4"/>
      <c r="AB7895" s="8"/>
      <c r="AC7895" s="8"/>
      <c r="AD7895" s="8"/>
      <c r="AE7895" s="8"/>
      <c r="AF7895" s="8"/>
      <c r="AG7895" s="8"/>
      <c r="AH7895" s="8"/>
      <c r="AI7895" s="8"/>
      <c r="AJ7895" s="8"/>
      <c r="AK7895" s="8"/>
      <c r="AL7895" s="8"/>
      <c r="AM7895" s="8"/>
      <c r="AN7895" s="8"/>
      <c r="AO7895" s="8"/>
      <c r="AP7895" s="15"/>
      <c r="AQ7895" s="15"/>
      <c r="AR7895" s="15"/>
      <c r="AS7895" s="15"/>
      <c r="AT7895" s="15"/>
      <c r="AU7895" s="15"/>
      <c r="AV7895" s="15"/>
      <c r="AW7895" s="15"/>
      <c r="AX7895" s="15"/>
      <c r="AY7895" s="15"/>
      <c r="AZ7895" s="10"/>
      <c r="BA7895" s="10"/>
      <c r="BF7895" s="10"/>
    </row>
    <row r="7896" spans="1:58" ht="15" customHeight="1" x14ac:dyDescent="0.2">
      <c r="A7896" s="1"/>
      <c r="B7896" s="377"/>
      <c r="C7896" s="303"/>
      <c r="D7896" s="18"/>
      <c r="E7896" s="14"/>
      <c r="F7896" s="14"/>
      <c r="G7896" s="14"/>
      <c r="H7896" s="14"/>
      <c r="I7896" s="14"/>
      <c r="J7896" s="14"/>
      <c r="K7896" s="14"/>
      <c r="L7896" s="14"/>
      <c r="M7896" s="14"/>
      <c r="N7896" s="14"/>
      <c r="O7896" s="14"/>
      <c r="P7896" s="14"/>
      <c r="Q7896" s="14"/>
      <c r="R7896" s="4"/>
      <c r="S7896" s="4"/>
      <c r="T7896" s="4"/>
      <c r="U7896" s="4"/>
      <c r="V7896" s="4"/>
      <c r="W7896" s="4"/>
      <c r="X7896" s="4"/>
      <c r="Y7896" s="4"/>
      <c r="Z7896" s="4"/>
      <c r="AA7896" s="4"/>
      <c r="AB7896" s="8"/>
      <c r="AC7896" s="8"/>
      <c r="AD7896" s="8"/>
      <c r="AE7896" s="8"/>
      <c r="AF7896" s="8"/>
      <c r="AG7896" s="8"/>
      <c r="AH7896" s="8"/>
      <c r="AI7896" s="8"/>
      <c r="AJ7896" s="8"/>
      <c r="AK7896" s="8"/>
      <c r="AL7896" s="8"/>
      <c r="AM7896" s="8"/>
      <c r="AN7896" s="8"/>
      <c r="AO7896" s="8"/>
      <c r="AP7896" s="15"/>
      <c r="AQ7896" s="15"/>
      <c r="AR7896" s="15"/>
      <c r="AS7896" s="15"/>
      <c r="AT7896" s="15"/>
      <c r="AU7896" s="15"/>
      <c r="AV7896" s="15"/>
      <c r="AW7896" s="15"/>
      <c r="AX7896" s="15"/>
      <c r="AY7896" s="15"/>
      <c r="AZ7896" s="10"/>
      <c r="BA7896" s="10"/>
      <c r="BF7896" s="10"/>
    </row>
    <row r="7897" spans="1:58" ht="15" customHeight="1" x14ac:dyDescent="0.2">
      <c r="A7897" s="19"/>
      <c r="B7897" s="20">
        <v>1</v>
      </c>
      <c r="C7897" s="293" t="s">
        <v>49</v>
      </c>
      <c r="D7897" s="18"/>
      <c r="E7897" s="14"/>
      <c r="F7897" s="14"/>
      <c r="G7897" s="14"/>
      <c r="H7897" s="14"/>
      <c r="I7897" s="14"/>
      <c r="J7897" s="14"/>
      <c r="K7897" s="14"/>
      <c r="L7897" s="14"/>
      <c r="M7897" s="14"/>
      <c r="N7897" s="14"/>
      <c r="O7897" s="14"/>
      <c r="P7897" s="14"/>
      <c r="Q7897" s="14"/>
      <c r="R7897" s="4"/>
      <c r="S7897" s="4"/>
      <c r="T7897" s="4"/>
      <c r="U7897" s="4"/>
      <c r="V7897" s="4"/>
      <c r="W7897" s="4"/>
      <c r="X7897" s="4"/>
      <c r="Y7897" s="4"/>
      <c r="Z7897" s="4"/>
      <c r="AA7897" s="4"/>
      <c r="AB7897" s="8"/>
      <c r="AC7897" s="8"/>
      <c r="AD7897" s="8"/>
      <c r="AE7897" s="8"/>
      <c r="AF7897" s="8">
        <v>1</v>
      </c>
      <c r="AG7897" s="8"/>
      <c r="AH7897" s="8">
        <v>1</v>
      </c>
      <c r="AI7897" s="8"/>
      <c r="AJ7897" s="8"/>
      <c r="AK7897" s="8"/>
      <c r="AL7897" s="8"/>
      <c r="AM7897" s="8"/>
      <c r="AN7897" s="8"/>
      <c r="AO7897" s="8"/>
      <c r="AP7897" s="15"/>
      <c r="AQ7897" s="15"/>
      <c r="AR7897" s="15"/>
      <c r="AS7897" s="15"/>
      <c r="AT7897" s="15"/>
      <c r="AU7897" s="15"/>
      <c r="AV7897" s="15"/>
      <c r="AW7897" s="15"/>
      <c r="AX7897" s="15"/>
      <c r="AY7897" s="15"/>
    </row>
    <row r="7898" spans="1:58" ht="15" customHeight="1" x14ac:dyDescent="0.2">
      <c r="A7898" s="1"/>
      <c r="B7898" s="378">
        <v>2</v>
      </c>
      <c r="C7898" s="293" t="s">
        <v>54</v>
      </c>
      <c r="D7898" s="18"/>
      <c r="E7898" s="14"/>
      <c r="F7898" s="14"/>
      <c r="G7898" s="14"/>
      <c r="H7898" s="14"/>
      <c r="I7898" s="14"/>
      <c r="J7898" s="14"/>
      <c r="K7898" s="14"/>
      <c r="L7898" s="14"/>
      <c r="M7898" s="14"/>
      <c r="N7898" s="14"/>
      <c r="O7898" s="14"/>
      <c r="P7898" s="14"/>
      <c r="Q7898" s="14"/>
      <c r="R7898" s="4"/>
      <c r="S7898" s="4"/>
      <c r="T7898" s="4"/>
      <c r="U7898" s="4"/>
      <c r="V7898" s="4"/>
      <c r="W7898" s="4"/>
      <c r="X7898" s="4"/>
      <c r="Y7898" s="4"/>
      <c r="Z7898" s="4"/>
      <c r="AA7898" s="4"/>
      <c r="AB7898" s="8">
        <v>10</v>
      </c>
      <c r="AC7898" s="8"/>
      <c r="AD7898" s="8"/>
      <c r="AE7898" s="8"/>
      <c r="AF7898" s="8"/>
      <c r="AG7898" s="8"/>
      <c r="AH7898" s="8"/>
      <c r="AI7898" s="8"/>
      <c r="AJ7898" s="8"/>
      <c r="AK7898" s="8"/>
      <c r="AL7898" s="8"/>
      <c r="AM7898" s="8"/>
      <c r="AN7898" s="8"/>
      <c r="AO7898" s="8"/>
      <c r="AP7898" s="15"/>
      <c r="AQ7898" s="15"/>
      <c r="AR7898" s="15"/>
      <c r="AS7898" s="15"/>
      <c r="AT7898" s="15"/>
      <c r="AU7898" s="15"/>
      <c r="AV7898" s="15"/>
      <c r="AW7898" s="15"/>
      <c r="AX7898" s="15"/>
      <c r="AY7898" s="15"/>
      <c r="AZ7898" s="10"/>
      <c r="BA7898" s="10"/>
      <c r="BF7898" s="10"/>
    </row>
    <row r="7899" spans="1:58" ht="15" customHeight="1" x14ac:dyDescent="0.2">
      <c r="A7899" s="1">
        <v>6600</v>
      </c>
      <c r="B7899" s="378">
        <v>3</v>
      </c>
      <c r="C7899" s="327" t="s">
        <v>557</v>
      </c>
      <c r="D7899" s="18"/>
      <c r="E7899" s="14"/>
      <c r="F7899" s="14"/>
      <c r="G7899" s="14"/>
      <c r="H7899" s="14"/>
      <c r="I7899" s="14"/>
      <c r="J7899" s="14"/>
      <c r="K7899" s="14"/>
      <c r="L7899" s="14"/>
      <c r="M7899" s="14"/>
      <c r="N7899" s="14"/>
      <c r="O7899" s="14"/>
      <c r="P7899" s="14"/>
      <c r="Q7899" s="14"/>
      <c r="R7899" s="4"/>
      <c r="S7899" s="4"/>
      <c r="T7899" s="4"/>
      <c r="U7899" s="4">
        <v>1</v>
      </c>
      <c r="V7899" s="4"/>
      <c r="W7899" s="4"/>
      <c r="X7899" s="4"/>
      <c r="Y7899" s="4"/>
      <c r="Z7899" s="4"/>
      <c r="AA7899" s="4"/>
      <c r="AB7899" s="8"/>
      <c r="AC7899" s="8"/>
      <c r="AD7899" s="8"/>
      <c r="AE7899" s="8"/>
      <c r="AF7899" s="8"/>
      <c r="AG7899" s="8"/>
      <c r="AH7899" s="8"/>
      <c r="AI7899" s="8"/>
      <c r="AJ7899" s="8"/>
      <c r="AK7899" s="8"/>
      <c r="AL7899" s="8"/>
      <c r="AM7899" s="8"/>
      <c r="AN7899" s="8"/>
      <c r="AO7899" s="8"/>
      <c r="AP7899" s="15"/>
      <c r="AQ7899" s="15"/>
      <c r="AR7899" s="15"/>
      <c r="AS7899" s="15"/>
      <c r="AT7899" s="15"/>
      <c r="AU7899" s="15"/>
      <c r="AV7899" s="15"/>
      <c r="AW7899" s="15"/>
      <c r="AX7899" s="15"/>
      <c r="AY7899" s="15"/>
      <c r="AZ7899" s="10"/>
      <c r="BA7899" s="10"/>
      <c r="BF7899" s="10"/>
    </row>
    <row r="7900" spans="1:58" ht="15" customHeight="1" x14ac:dyDescent="0.2">
      <c r="A7900" s="352"/>
      <c r="B7900" s="353">
        <v>5</v>
      </c>
      <c r="C7900" s="375"/>
      <c r="D7900" s="355"/>
      <c r="E7900" s="352"/>
      <c r="F7900" s="352"/>
      <c r="G7900" s="352"/>
      <c r="H7900" s="352"/>
      <c r="I7900" s="352"/>
      <c r="J7900" s="352"/>
      <c r="K7900" s="352"/>
      <c r="L7900" s="352"/>
      <c r="M7900" s="352"/>
      <c r="N7900" s="352"/>
      <c r="O7900" s="352"/>
      <c r="P7900" s="352"/>
      <c r="Q7900" s="352"/>
      <c r="R7900" s="352"/>
      <c r="S7900" s="352"/>
      <c r="T7900" s="352"/>
      <c r="U7900" s="352"/>
      <c r="V7900" s="352"/>
      <c r="W7900" s="352"/>
      <c r="X7900" s="352"/>
      <c r="Y7900" s="352"/>
      <c r="Z7900" s="352"/>
      <c r="AA7900" s="352"/>
      <c r="AB7900" s="352"/>
      <c r="AC7900" s="352"/>
      <c r="AD7900" s="352"/>
      <c r="AE7900" s="352"/>
      <c r="AF7900" s="352"/>
      <c r="AG7900" s="352"/>
      <c r="AH7900" s="352"/>
      <c r="AI7900" s="352"/>
      <c r="AJ7900" s="352"/>
      <c r="AK7900" s="352"/>
      <c r="AL7900" s="352"/>
      <c r="AM7900" s="352"/>
      <c r="AN7900" s="352"/>
      <c r="AO7900" s="352"/>
      <c r="AP7900" s="352"/>
      <c r="AQ7900" s="352"/>
      <c r="AR7900" s="352"/>
      <c r="AS7900" s="352"/>
      <c r="AT7900" s="352"/>
      <c r="AU7900" s="352"/>
      <c r="AV7900" s="352"/>
      <c r="AW7900" s="352"/>
      <c r="AX7900" s="352"/>
      <c r="AY7900" s="352"/>
      <c r="AZ7900" s="356"/>
      <c r="BA7900" s="356"/>
      <c r="BB7900" s="354"/>
      <c r="BC7900" s="354"/>
      <c r="BD7900" s="354"/>
      <c r="BE7900" s="354"/>
      <c r="BF7900" s="356"/>
    </row>
    <row r="7901" spans="1:58" ht="15" customHeight="1" x14ac:dyDescent="0.2">
      <c r="A7901" s="357"/>
      <c r="B7901" s="379">
        <v>6</v>
      </c>
      <c r="C7901" s="375"/>
      <c r="D7901" s="355"/>
      <c r="E7901" s="352"/>
      <c r="F7901" s="352"/>
      <c r="G7901" s="352"/>
      <c r="H7901" s="352"/>
      <c r="I7901" s="352"/>
      <c r="J7901" s="352"/>
      <c r="K7901" s="352"/>
      <c r="L7901" s="352"/>
      <c r="M7901" s="352"/>
      <c r="N7901" s="352"/>
      <c r="O7901" s="352"/>
      <c r="P7901" s="352"/>
      <c r="Q7901" s="352"/>
      <c r="R7901" s="352"/>
      <c r="S7901" s="352"/>
      <c r="T7901" s="352"/>
      <c r="U7901" s="352"/>
      <c r="V7901" s="352"/>
      <c r="W7901" s="352"/>
      <c r="X7901" s="352"/>
      <c r="Y7901" s="352"/>
      <c r="Z7901" s="352"/>
      <c r="AA7901" s="352"/>
      <c r="AB7901" s="352"/>
      <c r="AC7901" s="352"/>
      <c r="AD7901" s="352"/>
      <c r="AE7901" s="352"/>
      <c r="AF7901" s="352"/>
      <c r="AG7901" s="352"/>
      <c r="AH7901" s="352"/>
      <c r="AI7901" s="352"/>
      <c r="AJ7901" s="352"/>
      <c r="AK7901" s="352"/>
      <c r="AL7901" s="352"/>
      <c r="AM7901" s="352"/>
      <c r="AN7901" s="352"/>
      <c r="AO7901" s="352"/>
      <c r="AP7901" s="352"/>
      <c r="AQ7901" s="352"/>
      <c r="AR7901" s="352"/>
      <c r="AS7901" s="352"/>
      <c r="AT7901" s="352"/>
      <c r="AU7901" s="352"/>
      <c r="AV7901" s="352"/>
      <c r="AW7901" s="352"/>
      <c r="AX7901" s="352"/>
      <c r="AY7901" s="352"/>
      <c r="AZ7901" s="356"/>
      <c r="BA7901" s="356"/>
      <c r="BB7901" s="354"/>
      <c r="BC7901" s="354"/>
      <c r="BD7901" s="354"/>
      <c r="BE7901" s="354"/>
      <c r="BF7901" s="356"/>
    </row>
    <row r="7902" spans="1:58" ht="15" customHeight="1" x14ac:dyDescent="0.2">
      <c r="A7902" s="24"/>
      <c r="B7902" s="374">
        <v>4</v>
      </c>
      <c r="C7902" s="293" t="s">
        <v>542</v>
      </c>
      <c r="D7902" s="18">
        <v>2</v>
      </c>
      <c r="E7902" s="14">
        <v>2</v>
      </c>
      <c r="F7902" s="14">
        <v>2</v>
      </c>
      <c r="G7902" s="14">
        <v>2</v>
      </c>
      <c r="H7902" s="14"/>
      <c r="I7902" s="14"/>
      <c r="J7902" s="14"/>
      <c r="K7902" s="14"/>
      <c r="L7902" s="14"/>
      <c r="M7902" s="14"/>
      <c r="N7902" s="14"/>
      <c r="O7902" s="14"/>
      <c r="P7902" s="14"/>
      <c r="Q7902" s="14"/>
      <c r="R7902" s="4"/>
      <c r="S7902" s="4"/>
      <c r="T7902" s="4"/>
      <c r="U7902" s="4"/>
      <c r="V7902" s="4"/>
      <c r="W7902" s="4"/>
      <c r="X7902" s="4"/>
      <c r="Y7902" s="4"/>
      <c r="Z7902" s="4"/>
      <c r="AA7902" s="4"/>
      <c r="AB7902" s="8"/>
      <c r="AC7902" s="8"/>
      <c r="AD7902" s="8"/>
      <c r="AE7902" s="8"/>
      <c r="AF7902" s="8"/>
      <c r="AG7902" s="8"/>
      <c r="AH7902" s="8"/>
      <c r="AI7902" s="8"/>
      <c r="AJ7902" s="8"/>
      <c r="AK7902" s="8"/>
      <c r="AL7902" s="8"/>
      <c r="AM7902" s="8"/>
      <c r="AN7902" s="8"/>
      <c r="AO7902" s="8"/>
      <c r="AP7902" s="15"/>
      <c r="AQ7902" s="15"/>
      <c r="AR7902" s="15"/>
      <c r="AS7902" s="15"/>
      <c r="AT7902" s="15"/>
      <c r="AU7902" s="9"/>
      <c r="AV7902" s="15"/>
      <c r="AW7902" s="15"/>
      <c r="AX7902" s="15"/>
      <c r="AY7902" s="15"/>
      <c r="AZ7902" s="10"/>
      <c r="BA7902" s="10"/>
      <c r="BF7902" s="10"/>
    </row>
    <row r="7903" spans="1:58" ht="15" customHeight="1" x14ac:dyDescent="0.2">
      <c r="A7903" s="1"/>
      <c r="B7903" s="380">
        <v>5</v>
      </c>
      <c r="C7903" s="293" t="s">
        <v>588</v>
      </c>
      <c r="D7903" s="18"/>
      <c r="E7903" s="14"/>
      <c r="F7903" s="14"/>
      <c r="G7903" s="14"/>
      <c r="H7903" s="14"/>
      <c r="I7903" s="14"/>
      <c r="J7903" s="14"/>
      <c r="K7903" s="14">
        <v>1</v>
      </c>
      <c r="L7903" s="14"/>
      <c r="M7903" s="14"/>
      <c r="N7903" s="14"/>
      <c r="O7903" s="14"/>
      <c r="P7903" s="14"/>
      <c r="Q7903" s="14"/>
      <c r="R7903" s="4"/>
      <c r="S7903" s="4"/>
      <c r="T7903" s="4">
        <v>1</v>
      </c>
      <c r="U7903" s="4">
        <v>2</v>
      </c>
      <c r="V7903" s="4"/>
      <c r="W7903" s="4"/>
      <c r="X7903" s="4"/>
      <c r="Y7903" s="4"/>
      <c r="Z7903" s="4"/>
      <c r="AA7903" s="4"/>
      <c r="AB7903" s="8"/>
      <c r="AC7903" s="8"/>
      <c r="AD7903" s="8"/>
      <c r="AE7903" s="8"/>
      <c r="AF7903" s="8"/>
      <c r="AG7903" s="8"/>
      <c r="AH7903" s="8"/>
      <c r="AI7903" s="8"/>
      <c r="AJ7903" s="8"/>
      <c r="AK7903" s="8"/>
      <c r="AL7903" s="8"/>
      <c r="AM7903" s="8"/>
      <c r="AN7903" s="8"/>
      <c r="AO7903" s="8"/>
      <c r="AP7903" s="15"/>
      <c r="AQ7903" s="15"/>
      <c r="AR7903" s="15"/>
      <c r="AS7903" s="15"/>
      <c r="AT7903" s="15"/>
      <c r="AU7903" s="15"/>
      <c r="AV7903" s="15"/>
      <c r="AW7903" s="15"/>
      <c r="AX7903" s="15"/>
      <c r="AY7903" s="15"/>
      <c r="AZ7903" s="10"/>
      <c r="BA7903" s="10"/>
      <c r="BF7903" s="10"/>
    </row>
    <row r="7904" spans="1:58" ht="15" customHeight="1" x14ac:dyDescent="0.2">
      <c r="A7904" s="352"/>
      <c r="B7904" s="357">
        <v>7</v>
      </c>
      <c r="C7904" s="375"/>
      <c r="D7904" s="355"/>
      <c r="E7904" s="352"/>
      <c r="F7904" s="352"/>
      <c r="G7904" s="352"/>
      <c r="H7904" s="352"/>
      <c r="I7904" s="352"/>
      <c r="J7904" s="352"/>
      <c r="K7904" s="352"/>
      <c r="L7904" s="352"/>
      <c r="M7904" s="352"/>
      <c r="N7904" s="352"/>
      <c r="O7904" s="352"/>
      <c r="P7904" s="352"/>
      <c r="Q7904" s="352"/>
      <c r="R7904" s="352"/>
      <c r="S7904" s="352"/>
      <c r="T7904" s="352"/>
      <c r="U7904" s="352"/>
      <c r="V7904" s="352"/>
      <c r="W7904" s="352"/>
      <c r="X7904" s="352"/>
      <c r="Y7904" s="352"/>
      <c r="Z7904" s="352"/>
      <c r="AA7904" s="352"/>
      <c r="AB7904" s="352"/>
      <c r="AC7904" s="352"/>
      <c r="AD7904" s="352"/>
      <c r="AE7904" s="352"/>
      <c r="AF7904" s="352"/>
      <c r="AG7904" s="352"/>
      <c r="AH7904" s="352"/>
      <c r="AI7904" s="352"/>
      <c r="AJ7904" s="352"/>
      <c r="AK7904" s="352"/>
      <c r="AL7904" s="352"/>
      <c r="AM7904" s="352"/>
      <c r="AN7904" s="352"/>
      <c r="AO7904" s="352"/>
      <c r="AP7904" s="352"/>
      <c r="AQ7904" s="352"/>
      <c r="AR7904" s="352"/>
      <c r="AS7904" s="352"/>
      <c r="AT7904" s="352"/>
      <c r="AU7904" s="352"/>
      <c r="AV7904" s="352"/>
      <c r="AW7904" s="352"/>
      <c r="AX7904" s="352"/>
      <c r="AY7904" s="352"/>
      <c r="AZ7904" s="356"/>
      <c r="BA7904" s="356"/>
      <c r="BB7904" s="354"/>
      <c r="BC7904" s="354"/>
      <c r="BD7904" s="354"/>
      <c r="BE7904" s="354"/>
      <c r="BF7904" s="356"/>
    </row>
    <row r="7905" spans="1:58" ht="15" customHeight="1" x14ac:dyDescent="0.2">
      <c r="A7905" s="352"/>
      <c r="B7905" s="357">
        <v>8</v>
      </c>
      <c r="C7905" s="358"/>
      <c r="D7905" s="355"/>
      <c r="E7905" s="352"/>
      <c r="F7905" s="352"/>
      <c r="G7905" s="352"/>
      <c r="H7905" s="352"/>
      <c r="I7905" s="352"/>
      <c r="J7905" s="352"/>
      <c r="K7905" s="352"/>
      <c r="L7905" s="352"/>
      <c r="M7905" s="352"/>
      <c r="N7905" s="352"/>
      <c r="O7905" s="352"/>
      <c r="P7905" s="352"/>
      <c r="Q7905" s="352"/>
      <c r="R7905" s="352"/>
      <c r="S7905" s="352"/>
      <c r="T7905" s="352"/>
      <c r="U7905" s="352"/>
      <c r="V7905" s="352"/>
      <c r="W7905" s="352"/>
      <c r="X7905" s="352"/>
      <c r="Y7905" s="352"/>
      <c r="Z7905" s="352"/>
      <c r="AA7905" s="352"/>
      <c r="AB7905" s="352"/>
      <c r="AC7905" s="352"/>
      <c r="AD7905" s="352"/>
      <c r="AE7905" s="352"/>
      <c r="AF7905" s="352"/>
      <c r="AG7905" s="352"/>
      <c r="AH7905" s="352"/>
      <c r="AI7905" s="352"/>
      <c r="AJ7905" s="352"/>
      <c r="AK7905" s="352"/>
      <c r="AL7905" s="352"/>
      <c r="AM7905" s="352"/>
      <c r="AN7905" s="352"/>
      <c r="AO7905" s="352"/>
      <c r="AP7905" s="352"/>
      <c r="AQ7905" s="352"/>
      <c r="AR7905" s="352"/>
      <c r="AS7905" s="352"/>
      <c r="AT7905" s="352"/>
      <c r="AU7905" s="352"/>
      <c r="AV7905" s="352"/>
      <c r="AW7905" s="352"/>
      <c r="AX7905" s="352"/>
      <c r="AY7905" s="352"/>
      <c r="AZ7905" s="356"/>
      <c r="BA7905" s="356"/>
      <c r="BB7905" s="354"/>
      <c r="BC7905" s="354"/>
      <c r="BD7905" s="354"/>
      <c r="BE7905" s="354"/>
      <c r="BF7905" s="356"/>
    </row>
    <row r="7906" spans="1:58" ht="15" customHeight="1" x14ac:dyDescent="0.2">
      <c r="A7906" s="1"/>
      <c r="B7906" s="381">
        <v>6</v>
      </c>
      <c r="C7906" s="293" t="s">
        <v>55</v>
      </c>
      <c r="D7906" s="18"/>
      <c r="E7906" s="14"/>
      <c r="F7906" s="14"/>
      <c r="G7906" s="14"/>
      <c r="H7906" s="14"/>
      <c r="I7906" s="14"/>
      <c r="J7906" s="14"/>
      <c r="K7906" s="14">
        <v>2</v>
      </c>
      <c r="L7906" s="14"/>
      <c r="M7906" s="14"/>
      <c r="N7906" s="14"/>
      <c r="O7906" s="14"/>
      <c r="P7906" s="14"/>
      <c r="Q7906" s="14"/>
      <c r="R7906" s="4"/>
      <c r="S7906" s="4"/>
      <c r="T7906" s="4"/>
      <c r="U7906" s="4"/>
      <c r="V7906" s="4"/>
      <c r="W7906" s="4"/>
      <c r="X7906" s="4"/>
      <c r="Y7906" s="4"/>
      <c r="Z7906" s="4"/>
      <c r="AA7906" s="4"/>
      <c r="AB7906" s="8"/>
      <c r="AC7906" s="8"/>
      <c r="AD7906" s="8"/>
      <c r="AE7906" s="8"/>
      <c r="AF7906" s="8"/>
      <c r="AG7906" s="8"/>
      <c r="AH7906" s="8"/>
      <c r="AI7906" s="8"/>
      <c r="AJ7906" s="8"/>
      <c r="AK7906" s="8"/>
      <c r="AL7906" s="8"/>
      <c r="AM7906" s="8"/>
      <c r="AN7906" s="8"/>
      <c r="AO7906" s="8"/>
      <c r="AP7906" s="15"/>
      <c r="AQ7906" s="15"/>
      <c r="AR7906" s="15"/>
      <c r="AS7906" s="15"/>
      <c r="AT7906" s="15"/>
      <c r="AU7906" s="15"/>
      <c r="AV7906" s="15"/>
      <c r="AW7906" s="15"/>
      <c r="AX7906" s="15"/>
      <c r="AY7906" s="15"/>
      <c r="AZ7906" s="10"/>
      <c r="BA7906" s="10"/>
      <c r="BF7906" s="10"/>
    </row>
    <row r="7907" spans="1:58" ht="15" customHeight="1" x14ac:dyDescent="0.2">
      <c r="A7907" s="352"/>
      <c r="B7907" s="356"/>
      <c r="C7907" s="359"/>
      <c r="D7907" s="355"/>
      <c r="E7907" s="352"/>
      <c r="F7907" s="352"/>
      <c r="G7907" s="352"/>
      <c r="H7907" s="352"/>
      <c r="I7907" s="352"/>
      <c r="J7907" s="352"/>
      <c r="K7907" s="352"/>
      <c r="L7907" s="352"/>
      <c r="M7907" s="352"/>
      <c r="N7907" s="352"/>
      <c r="O7907" s="352"/>
      <c r="P7907" s="352"/>
      <c r="Q7907" s="352"/>
      <c r="R7907" s="352"/>
      <c r="S7907" s="352"/>
      <c r="T7907" s="352"/>
      <c r="U7907" s="352"/>
      <c r="V7907" s="352"/>
      <c r="W7907" s="352"/>
      <c r="X7907" s="352"/>
      <c r="Y7907" s="352"/>
      <c r="Z7907" s="352"/>
      <c r="AA7907" s="352"/>
      <c r="AB7907" s="352"/>
      <c r="AC7907" s="360"/>
      <c r="AD7907" s="352"/>
      <c r="AE7907" s="352"/>
      <c r="AF7907" s="352"/>
      <c r="AG7907" s="352"/>
      <c r="AH7907" s="352"/>
      <c r="AI7907" s="352"/>
      <c r="AJ7907" s="352"/>
      <c r="AK7907" s="352"/>
      <c r="AL7907" s="352"/>
      <c r="AM7907" s="352"/>
      <c r="AN7907" s="352"/>
      <c r="AO7907" s="352"/>
      <c r="AP7907" s="352"/>
      <c r="AQ7907" s="352"/>
      <c r="AR7907" s="352"/>
      <c r="AS7907" s="352"/>
      <c r="AT7907" s="352"/>
      <c r="AU7907" s="352"/>
      <c r="AV7907" s="352"/>
      <c r="AW7907" s="352"/>
      <c r="AX7907" s="352"/>
      <c r="AY7907" s="352"/>
      <c r="AZ7907" s="356"/>
      <c r="BA7907" s="356"/>
      <c r="BB7907" s="354"/>
      <c r="BC7907" s="354"/>
      <c r="BD7907" s="354"/>
      <c r="BE7907" s="354"/>
      <c r="BF7907" s="356"/>
    </row>
    <row r="7908" spans="1:58" ht="15" customHeight="1" x14ac:dyDescent="0.2">
      <c r="A7908" s="22"/>
      <c r="B7908" s="382">
        <v>7</v>
      </c>
      <c r="C7908" s="293" t="s">
        <v>62</v>
      </c>
      <c r="D7908" s="18"/>
      <c r="E7908" s="14"/>
      <c r="F7908" s="14"/>
      <c r="G7908" s="14"/>
      <c r="H7908" s="14"/>
      <c r="I7908" s="14"/>
      <c r="J7908" s="14"/>
      <c r="K7908" s="14"/>
      <c r="L7908" s="14"/>
      <c r="M7908" s="14"/>
      <c r="N7908" s="14"/>
      <c r="O7908" s="14"/>
      <c r="P7908" s="14"/>
      <c r="Q7908" s="14"/>
      <c r="R7908" s="4"/>
      <c r="S7908" s="4"/>
      <c r="T7908" s="4"/>
      <c r="U7908" s="4"/>
      <c r="V7908" s="4"/>
      <c r="W7908" s="4"/>
      <c r="X7908" s="4"/>
      <c r="Y7908" s="4"/>
      <c r="Z7908" s="4"/>
      <c r="AA7908" s="4"/>
      <c r="AB7908" s="8">
        <v>15</v>
      </c>
      <c r="AC7908" s="8"/>
      <c r="AD7908" s="8"/>
      <c r="AE7908" s="8"/>
      <c r="AF7908" s="8"/>
      <c r="AG7908" s="8">
        <v>1</v>
      </c>
      <c r="AH7908" s="8">
        <v>1</v>
      </c>
      <c r="AI7908" s="8"/>
      <c r="AJ7908" s="8"/>
      <c r="AK7908" s="8"/>
      <c r="AL7908" s="8"/>
      <c r="AM7908" s="8"/>
      <c r="AN7908" s="8"/>
      <c r="AO7908" s="8"/>
      <c r="AP7908" s="15"/>
      <c r="AQ7908" s="15"/>
      <c r="AR7908" s="15"/>
      <c r="AS7908" s="15"/>
      <c r="AT7908" s="15"/>
      <c r="AU7908" s="15"/>
      <c r="AV7908" s="15"/>
      <c r="AW7908" s="15"/>
      <c r="AX7908" s="15"/>
      <c r="AY7908" s="15"/>
      <c r="AZ7908" s="10"/>
      <c r="BA7908" s="10"/>
      <c r="BF7908" s="10"/>
    </row>
    <row r="7909" spans="1:58" ht="15" customHeight="1" x14ac:dyDescent="0.2">
      <c r="A7909" s="1"/>
      <c r="B7909" s="30">
        <v>8</v>
      </c>
      <c r="C7909" s="293" t="s">
        <v>63</v>
      </c>
      <c r="D7909" s="18"/>
      <c r="E7909" s="14"/>
      <c r="F7909" s="14"/>
      <c r="G7909" s="14"/>
      <c r="H7909" s="14"/>
      <c r="I7909" s="14"/>
      <c r="J7909" s="14"/>
      <c r="K7909" s="14">
        <v>1</v>
      </c>
      <c r="L7909" s="14"/>
      <c r="M7909" s="14"/>
      <c r="N7909" s="14"/>
      <c r="O7909" s="14"/>
      <c r="P7909" s="14"/>
      <c r="Q7909" s="14"/>
      <c r="R7909" s="4"/>
      <c r="S7909" s="4"/>
      <c r="T7909" s="4"/>
      <c r="U7909" s="4"/>
      <c r="V7909" s="4"/>
      <c r="W7909" s="4"/>
      <c r="X7909" s="4"/>
      <c r="Y7909" s="4"/>
      <c r="Z7909" s="4"/>
      <c r="AA7909" s="4"/>
      <c r="AB7909" s="8">
        <v>8</v>
      </c>
      <c r="AC7909" s="8"/>
      <c r="AD7909" s="8"/>
      <c r="AE7909" s="8"/>
      <c r="AF7909" s="8"/>
      <c r="AG7909" s="8"/>
      <c r="AH7909" s="8"/>
      <c r="AI7909" s="8"/>
      <c r="AJ7909" s="8"/>
      <c r="AK7909" s="8"/>
      <c r="AL7909" s="8"/>
      <c r="AM7909" s="8"/>
      <c r="AN7909" s="8"/>
      <c r="AO7909" s="8"/>
      <c r="AP7909" s="15"/>
      <c r="AQ7909" s="15"/>
      <c r="AR7909" s="15"/>
      <c r="AS7909" s="15"/>
      <c r="AT7909" s="15"/>
      <c r="AU7909" s="15"/>
      <c r="AV7909" s="15"/>
      <c r="AW7909" s="15"/>
      <c r="AX7909" s="15"/>
      <c r="AY7909" s="15"/>
      <c r="AZ7909" s="10"/>
      <c r="BA7909" s="10"/>
      <c r="BF7909" s="10"/>
    </row>
    <row r="7910" spans="1:58" ht="15" customHeight="1" x14ac:dyDescent="0.2">
      <c r="A7910" s="1"/>
      <c r="B7910" s="383">
        <v>9</v>
      </c>
      <c r="C7910" s="293" t="s">
        <v>64</v>
      </c>
      <c r="D7910" s="18"/>
      <c r="E7910" s="14"/>
      <c r="F7910" s="14"/>
      <c r="G7910" s="14"/>
      <c r="H7910" s="14"/>
      <c r="I7910" s="14"/>
      <c r="J7910" s="14"/>
      <c r="K7910" s="14"/>
      <c r="L7910" s="14"/>
      <c r="M7910" s="14"/>
      <c r="N7910" s="14"/>
      <c r="O7910" s="14"/>
      <c r="P7910" s="14"/>
      <c r="Q7910" s="14"/>
      <c r="R7910" s="4"/>
      <c r="S7910" s="4"/>
      <c r="T7910" s="4"/>
      <c r="U7910" s="4"/>
      <c r="V7910" s="4"/>
      <c r="W7910" s="4"/>
      <c r="X7910" s="4"/>
      <c r="Y7910" s="4"/>
      <c r="Z7910" s="4"/>
      <c r="AA7910" s="4"/>
      <c r="AB7910" s="8">
        <v>5</v>
      </c>
      <c r="AC7910" s="8"/>
      <c r="AD7910" s="8"/>
      <c r="AE7910" s="8"/>
      <c r="AF7910" s="8"/>
      <c r="AG7910" s="8">
        <v>1</v>
      </c>
      <c r="AH7910" s="8">
        <v>1</v>
      </c>
      <c r="AI7910" s="8"/>
      <c r="AJ7910" s="8"/>
      <c r="AK7910" s="8"/>
      <c r="AL7910" s="8"/>
      <c r="AM7910" s="8"/>
      <c r="AN7910" s="8"/>
      <c r="AO7910" s="8"/>
      <c r="AP7910" s="15"/>
      <c r="AQ7910" s="15"/>
      <c r="AR7910" s="15"/>
      <c r="AS7910" s="15"/>
      <c r="AT7910" s="9"/>
      <c r="AU7910" s="15"/>
      <c r="AV7910" s="15"/>
      <c r="AW7910" s="15"/>
      <c r="AX7910" s="15"/>
      <c r="AY7910" s="15"/>
      <c r="AZ7910" s="10"/>
      <c r="BA7910" s="10"/>
      <c r="BF7910" s="10"/>
    </row>
    <row r="7911" spans="1:58" ht="15" customHeight="1" x14ac:dyDescent="0.2">
      <c r="A7911" s="1"/>
      <c r="B7911" s="383">
        <v>10</v>
      </c>
      <c r="C7911" s="293" t="s">
        <v>65</v>
      </c>
      <c r="D7911" s="18">
        <v>5</v>
      </c>
      <c r="E7911" s="14">
        <v>7</v>
      </c>
      <c r="F7911" s="14">
        <v>7</v>
      </c>
      <c r="G7911" s="14">
        <v>2</v>
      </c>
      <c r="H7911" s="14"/>
      <c r="I7911" s="14"/>
      <c r="J7911" s="14"/>
      <c r="K7911" s="14">
        <v>1</v>
      </c>
      <c r="L7911" s="14"/>
      <c r="M7911" s="14"/>
      <c r="N7911" s="14"/>
      <c r="O7911" s="14"/>
      <c r="P7911" s="14"/>
      <c r="Q7911" s="14"/>
      <c r="R7911" s="4"/>
      <c r="S7911" s="4"/>
      <c r="T7911" s="4"/>
      <c r="U7911" s="4"/>
      <c r="V7911" s="4"/>
      <c r="W7911" s="4"/>
      <c r="X7911" s="4"/>
      <c r="Y7911" s="4"/>
      <c r="Z7911" s="4"/>
      <c r="AA7911" s="4"/>
      <c r="AB7911" s="8"/>
      <c r="AC7911" s="8"/>
      <c r="AD7911" s="8"/>
      <c r="AE7911" s="8"/>
      <c r="AF7911" s="8"/>
      <c r="AG7911" s="8"/>
      <c r="AH7911" s="8"/>
      <c r="AI7911" s="8"/>
      <c r="AJ7911" s="8">
        <v>1</v>
      </c>
      <c r="AK7911" s="8">
        <v>2</v>
      </c>
      <c r="AL7911" s="8">
        <v>2</v>
      </c>
      <c r="AM7911" s="8"/>
      <c r="AN7911" s="8"/>
      <c r="AO7911" s="8">
        <v>2</v>
      </c>
      <c r="AP7911" s="15"/>
      <c r="AQ7911" s="15"/>
      <c r="AR7911" s="15"/>
      <c r="AS7911" s="15"/>
      <c r="AT7911" s="15"/>
      <c r="AU7911" s="15"/>
      <c r="AV7911" s="15"/>
      <c r="AW7911" s="15"/>
      <c r="AX7911" s="15"/>
      <c r="AY7911" s="15"/>
      <c r="AZ7911" s="10"/>
      <c r="BA7911" s="10"/>
      <c r="BF7911" s="10"/>
    </row>
    <row r="7912" spans="1:58" ht="15" customHeight="1" x14ac:dyDescent="0.2">
      <c r="A7912" s="1"/>
      <c r="B7912" s="383">
        <v>11</v>
      </c>
      <c r="C7912" s="293" t="s">
        <v>573</v>
      </c>
      <c r="D7912" s="18">
        <v>10</v>
      </c>
      <c r="E7912" s="14">
        <v>10</v>
      </c>
      <c r="F7912" s="14"/>
      <c r="G7912" s="14"/>
      <c r="H7912" s="14"/>
      <c r="I7912" s="14"/>
      <c r="J7912" s="14"/>
      <c r="K7912" s="14"/>
      <c r="L7912" s="14"/>
      <c r="M7912" s="14"/>
      <c r="N7912" s="14"/>
      <c r="O7912" s="14"/>
      <c r="P7912" s="14"/>
      <c r="Q7912" s="14"/>
      <c r="R7912" s="4"/>
      <c r="S7912" s="4"/>
      <c r="T7912" s="4"/>
      <c r="U7912" s="4"/>
      <c r="V7912" s="4"/>
      <c r="W7912" s="4"/>
      <c r="X7912" s="4"/>
      <c r="Y7912" s="4"/>
      <c r="Z7912" s="4"/>
      <c r="AA7912" s="4"/>
      <c r="AB7912" s="8"/>
      <c r="AC7912" s="8"/>
      <c r="AD7912" s="8"/>
      <c r="AE7912" s="8"/>
      <c r="AF7912" s="8"/>
      <c r="AG7912" s="8"/>
      <c r="AH7912" s="8"/>
      <c r="AI7912" s="8"/>
      <c r="AJ7912" s="8"/>
      <c r="AK7912" s="8"/>
      <c r="AL7912" s="8"/>
      <c r="AM7912" s="8"/>
      <c r="AN7912" s="8"/>
      <c r="AO7912" s="8"/>
      <c r="AP7912" s="15"/>
      <c r="AQ7912" s="15"/>
      <c r="AR7912" s="15"/>
      <c r="AS7912" s="15"/>
      <c r="AT7912" s="15"/>
      <c r="AU7912" s="15"/>
      <c r="AV7912" s="15"/>
      <c r="AW7912" s="15"/>
      <c r="AX7912" s="15"/>
      <c r="AY7912" s="15"/>
      <c r="AZ7912" s="10"/>
      <c r="BA7912" s="10"/>
      <c r="BF7912" s="10"/>
    </row>
    <row r="7913" spans="1:58" ht="15" customHeight="1" x14ac:dyDescent="0.2">
      <c r="A7913" s="1"/>
      <c r="B7913" s="383">
        <v>12</v>
      </c>
      <c r="C7913" s="303" t="s">
        <v>68</v>
      </c>
      <c r="D7913" s="18"/>
      <c r="E7913" s="14"/>
      <c r="F7913" s="14"/>
      <c r="G7913" s="14"/>
      <c r="H7913" s="14"/>
      <c r="I7913" s="14"/>
      <c r="J7913" s="14"/>
      <c r="K7913" s="14"/>
      <c r="L7913" s="14"/>
      <c r="M7913" s="14"/>
      <c r="N7913" s="14"/>
      <c r="O7913" s="14"/>
      <c r="P7913" s="14"/>
      <c r="Q7913" s="14"/>
      <c r="R7913" s="4"/>
      <c r="S7913" s="4"/>
      <c r="T7913" s="4"/>
      <c r="U7913" s="4"/>
      <c r="V7913" s="4"/>
      <c r="W7913" s="4"/>
      <c r="X7913" s="4"/>
      <c r="Y7913" s="4"/>
      <c r="Z7913" s="4"/>
      <c r="AA7913" s="4"/>
      <c r="AB7913" s="8"/>
      <c r="AC7913" s="8"/>
      <c r="AD7913" s="8"/>
      <c r="AE7913" s="8"/>
      <c r="AF7913" s="8"/>
      <c r="AG7913" s="8"/>
      <c r="AH7913" s="8"/>
      <c r="AI7913" s="8"/>
      <c r="AJ7913" s="8"/>
      <c r="AK7913" s="8"/>
      <c r="AL7913" s="8"/>
      <c r="AM7913" s="8"/>
      <c r="AN7913" s="8"/>
      <c r="AO7913" s="8"/>
      <c r="AP7913" s="15"/>
      <c r="AQ7913" s="15"/>
      <c r="AR7913" s="15"/>
      <c r="AS7913" s="15"/>
      <c r="AT7913" s="15"/>
      <c r="AU7913" s="9"/>
      <c r="AV7913" s="15"/>
      <c r="AW7913" s="15"/>
      <c r="AX7913" s="15"/>
      <c r="AY7913" s="15"/>
      <c r="AZ7913" s="10"/>
      <c r="BA7913" s="10"/>
      <c r="BF7913" s="10"/>
    </row>
    <row r="7914" spans="1:58" ht="15" customHeight="1" x14ac:dyDescent="0.2">
      <c r="A7914" s="1"/>
      <c r="B7914" s="383">
        <v>13</v>
      </c>
      <c r="C7914" s="293" t="s">
        <v>69</v>
      </c>
      <c r="D7914" s="18"/>
      <c r="E7914" s="14"/>
      <c r="F7914" s="14"/>
      <c r="G7914" s="14"/>
      <c r="H7914" s="14"/>
      <c r="I7914" s="14"/>
      <c r="J7914" s="14"/>
      <c r="K7914" s="14">
        <v>2</v>
      </c>
      <c r="L7914" s="14"/>
      <c r="M7914" s="14"/>
      <c r="N7914" s="14"/>
      <c r="O7914" s="14"/>
      <c r="P7914" s="14"/>
      <c r="Q7914" s="14"/>
      <c r="R7914" s="4"/>
      <c r="S7914" s="4"/>
      <c r="T7914" s="4"/>
      <c r="U7914" s="4"/>
      <c r="V7914" s="4"/>
      <c r="W7914" s="4"/>
      <c r="X7914" s="4"/>
      <c r="Y7914" s="4"/>
      <c r="Z7914" s="4"/>
      <c r="AA7914" s="4"/>
      <c r="AB7914" s="8"/>
      <c r="AC7914" s="8"/>
      <c r="AD7914" s="8"/>
      <c r="AE7914" s="8"/>
      <c r="AF7914" s="8"/>
      <c r="AG7914" s="8"/>
      <c r="AH7914" s="8"/>
      <c r="AI7914" s="8"/>
      <c r="AJ7914" s="8">
        <v>1</v>
      </c>
      <c r="AK7914" s="8"/>
      <c r="AL7914" s="8"/>
      <c r="AM7914" s="8"/>
      <c r="AN7914" s="8"/>
      <c r="AO7914" s="8"/>
      <c r="AP7914" s="15"/>
      <c r="AQ7914" s="15"/>
      <c r="AR7914" s="15"/>
      <c r="AS7914" s="15"/>
      <c r="AT7914" s="15"/>
      <c r="AU7914" s="15"/>
      <c r="AV7914" s="15"/>
      <c r="AW7914" s="15"/>
      <c r="AX7914" s="15"/>
      <c r="AY7914" s="15"/>
      <c r="AZ7914" s="10"/>
      <c r="BA7914" s="10"/>
      <c r="BF7914" s="10"/>
    </row>
    <row r="7915" spans="1:58" ht="15" customHeight="1" x14ac:dyDescent="0.2">
      <c r="A7915" s="1"/>
      <c r="B7915" s="383">
        <v>14</v>
      </c>
      <c r="C7915" s="293" t="s">
        <v>70</v>
      </c>
      <c r="D7915" s="18">
        <v>6</v>
      </c>
      <c r="E7915" s="14">
        <v>2</v>
      </c>
      <c r="F7915" s="14">
        <v>3</v>
      </c>
      <c r="G7915" s="14"/>
      <c r="H7915" s="14"/>
      <c r="I7915" s="14"/>
      <c r="J7915" s="14"/>
      <c r="K7915" s="14"/>
      <c r="L7915" s="14"/>
      <c r="M7915" s="14"/>
      <c r="N7915" s="14"/>
      <c r="O7915" s="14"/>
      <c r="P7915" s="14"/>
      <c r="Q7915" s="14"/>
      <c r="R7915" s="4"/>
      <c r="S7915" s="4"/>
      <c r="T7915" s="4"/>
      <c r="U7915" s="4"/>
      <c r="V7915" s="4"/>
      <c r="W7915" s="4"/>
      <c r="X7915" s="4"/>
      <c r="Y7915" s="4"/>
      <c r="Z7915" s="4"/>
      <c r="AA7915" s="4"/>
      <c r="AB7915" s="8"/>
      <c r="AC7915" s="8"/>
      <c r="AD7915" s="8"/>
      <c r="AE7915" s="8"/>
      <c r="AF7915" s="8"/>
      <c r="AG7915" s="8">
        <v>1</v>
      </c>
      <c r="AH7915" s="8"/>
      <c r="AI7915" s="8"/>
      <c r="AJ7915" s="8"/>
      <c r="AK7915" s="8"/>
      <c r="AL7915" s="8"/>
      <c r="AM7915" s="8"/>
      <c r="AN7915" s="8"/>
      <c r="AO7915" s="8"/>
      <c r="AP7915" s="15"/>
      <c r="AQ7915" s="15"/>
      <c r="AR7915" s="15"/>
      <c r="AS7915" s="15"/>
      <c r="AT7915" s="15"/>
      <c r="AU7915" s="15"/>
      <c r="AV7915" s="15"/>
      <c r="AW7915" s="15"/>
      <c r="AX7915" s="15"/>
      <c r="AY7915" s="15"/>
      <c r="AZ7915" s="10"/>
      <c r="BA7915" s="10"/>
      <c r="BF7915" s="10"/>
    </row>
    <row r="7916" spans="1:58" ht="15" customHeight="1" x14ac:dyDescent="0.2">
      <c r="A7916" s="354"/>
      <c r="B7916" s="357">
        <v>18</v>
      </c>
      <c r="C7916" s="359"/>
      <c r="D7916" s="355"/>
      <c r="E7916" s="352"/>
      <c r="F7916" s="352"/>
      <c r="G7916" s="352"/>
      <c r="H7916" s="352"/>
      <c r="I7916" s="352"/>
      <c r="J7916" s="352"/>
      <c r="K7916" s="361"/>
      <c r="L7916" s="352"/>
      <c r="M7916" s="352"/>
      <c r="N7916" s="352"/>
      <c r="O7916" s="352"/>
      <c r="P7916" s="352"/>
      <c r="Q7916" s="352"/>
      <c r="R7916" s="352"/>
      <c r="S7916" s="352"/>
      <c r="T7916" s="352"/>
      <c r="U7916" s="352"/>
      <c r="V7916" s="352"/>
      <c r="W7916" s="352"/>
      <c r="X7916" s="352"/>
      <c r="Y7916" s="352"/>
      <c r="Z7916" s="352"/>
      <c r="AA7916" s="352"/>
      <c r="AB7916" s="352"/>
      <c r="AC7916" s="352"/>
      <c r="AD7916" s="352"/>
      <c r="AE7916" s="352"/>
      <c r="AF7916" s="352"/>
      <c r="AG7916" s="352"/>
      <c r="AH7916" s="352"/>
      <c r="AI7916" s="352"/>
      <c r="AJ7916" s="352"/>
      <c r="AK7916" s="352"/>
      <c r="AL7916" s="352"/>
      <c r="AM7916" s="352"/>
      <c r="AN7916" s="352"/>
      <c r="AO7916" s="352"/>
      <c r="AP7916" s="352"/>
      <c r="AQ7916" s="352"/>
      <c r="AR7916" s="352"/>
      <c r="AS7916" s="352"/>
      <c r="AT7916" s="352"/>
      <c r="AU7916" s="352"/>
      <c r="AV7916" s="352"/>
      <c r="AW7916" s="352"/>
      <c r="AX7916" s="352"/>
      <c r="AY7916" s="352"/>
      <c r="AZ7916" s="356"/>
      <c r="BA7916" s="356"/>
      <c r="BB7916" s="354"/>
      <c r="BC7916" s="354"/>
      <c r="BD7916" s="354"/>
      <c r="BE7916" s="354"/>
      <c r="BF7916" s="356"/>
    </row>
    <row r="7917" spans="1:58" ht="15" customHeight="1" x14ac:dyDescent="0.2">
      <c r="A7917" s="329"/>
      <c r="B7917" s="384">
        <v>15</v>
      </c>
      <c r="C7917" s="293" t="s">
        <v>72</v>
      </c>
      <c r="D7917" s="18">
        <v>3</v>
      </c>
      <c r="E7917" s="14"/>
      <c r="F7917" s="14"/>
      <c r="G7917" s="14"/>
      <c r="H7917" s="14"/>
      <c r="I7917" s="14"/>
      <c r="J7917" s="14"/>
      <c r="K7917" s="14"/>
      <c r="L7917" s="14">
        <v>4</v>
      </c>
      <c r="M7917" s="14"/>
      <c r="N7917" s="14"/>
      <c r="O7917" s="14"/>
      <c r="P7917" s="14"/>
      <c r="Q7917" s="14"/>
      <c r="R7917" s="4"/>
      <c r="S7917" s="4"/>
      <c r="T7917" s="4"/>
      <c r="U7917" s="4"/>
      <c r="V7917" s="4"/>
      <c r="W7917" s="4"/>
      <c r="X7917" s="4"/>
      <c r="Y7917" s="4"/>
      <c r="Z7917" s="4"/>
      <c r="AA7917" s="4"/>
      <c r="AB7917" s="8"/>
      <c r="AC7917" s="8"/>
      <c r="AD7917" s="8"/>
      <c r="AE7917" s="8"/>
      <c r="AF7917" s="8"/>
      <c r="AG7917" s="8"/>
      <c r="AH7917" s="8"/>
      <c r="AI7917" s="34"/>
      <c r="AJ7917" s="8"/>
      <c r="AK7917" s="8"/>
      <c r="AL7917" s="8"/>
      <c r="AM7917" s="8"/>
      <c r="AN7917" s="8"/>
      <c r="AO7917" s="8"/>
      <c r="AP7917" s="15"/>
      <c r="AQ7917" s="15"/>
      <c r="AR7917" s="15"/>
      <c r="AS7917" s="15"/>
      <c r="AT7917" s="15"/>
      <c r="AU7917" s="15"/>
      <c r="AV7917" s="15"/>
      <c r="AW7917" s="15"/>
      <c r="AX7917" s="15"/>
      <c r="AY7917" s="15"/>
      <c r="AZ7917" s="10"/>
      <c r="BA7917" s="10"/>
      <c r="BF7917" s="10"/>
    </row>
    <row r="7918" spans="1:58" ht="15" customHeight="1" x14ac:dyDescent="0.2">
      <c r="A7918" s="1"/>
      <c r="B7918" s="384">
        <v>16</v>
      </c>
      <c r="C7918" s="293" t="s">
        <v>73</v>
      </c>
      <c r="D7918" s="35">
        <v>3</v>
      </c>
      <c r="E7918" s="14"/>
      <c r="F7918" s="14"/>
      <c r="G7918" s="14"/>
      <c r="H7918" s="14"/>
      <c r="I7918" s="14"/>
      <c r="J7918" s="14"/>
      <c r="K7918" s="14">
        <v>2</v>
      </c>
      <c r="L7918" s="14"/>
      <c r="M7918" s="14"/>
      <c r="N7918" s="14"/>
      <c r="O7918" s="14"/>
      <c r="P7918" s="14"/>
      <c r="Q7918" s="14"/>
      <c r="R7918" s="4"/>
      <c r="S7918" s="4"/>
      <c r="T7918" s="4"/>
      <c r="U7918" s="4"/>
      <c r="V7918" s="4"/>
      <c r="W7918" s="4"/>
      <c r="X7918" s="4"/>
      <c r="Y7918" s="4"/>
      <c r="Z7918" s="4"/>
      <c r="AA7918" s="4"/>
      <c r="AB7918" s="8">
        <v>5</v>
      </c>
      <c r="AC7918" s="8"/>
      <c r="AD7918" s="8"/>
      <c r="AE7918" s="8"/>
      <c r="AF7918" s="8"/>
      <c r="AG7918" s="8"/>
      <c r="AH7918" s="8"/>
      <c r="AI7918" s="8"/>
      <c r="AJ7918" s="8">
        <v>1</v>
      </c>
      <c r="AK7918" s="8">
        <v>2</v>
      </c>
      <c r="AL7918" s="8">
        <v>2</v>
      </c>
      <c r="AM7918" s="8"/>
      <c r="AN7918" s="8"/>
      <c r="AO7918" s="8"/>
      <c r="AP7918" s="15"/>
      <c r="AQ7918" s="15"/>
      <c r="AR7918" s="15"/>
      <c r="AS7918" s="15"/>
      <c r="AT7918" s="15"/>
      <c r="AU7918" s="15"/>
      <c r="AV7918" s="15"/>
      <c r="AW7918" s="15"/>
      <c r="AX7918" s="15"/>
      <c r="AY7918" s="15"/>
      <c r="AZ7918" s="10"/>
      <c r="BA7918" s="10"/>
      <c r="BF7918" s="10"/>
    </row>
    <row r="7919" spans="1:58" ht="15" customHeight="1" x14ac:dyDescent="0.2">
      <c r="A7919" s="1"/>
      <c r="B7919" s="384">
        <v>17</v>
      </c>
      <c r="C7919" s="303" t="s">
        <v>75</v>
      </c>
      <c r="D7919" s="18"/>
      <c r="E7919" s="14"/>
      <c r="F7919" s="14"/>
      <c r="G7919" s="14"/>
      <c r="H7919" s="14"/>
      <c r="I7919" s="14"/>
      <c r="J7919" s="14"/>
      <c r="K7919" s="14"/>
      <c r="L7919" s="14"/>
      <c r="M7919" s="14"/>
      <c r="N7919" s="14"/>
      <c r="O7919" s="14"/>
      <c r="P7919" s="14"/>
      <c r="Q7919" s="14"/>
      <c r="R7919" s="4"/>
      <c r="S7919" s="4"/>
      <c r="T7919" s="4"/>
      <c r="U7919" s="4"/>
      <c r="V7919" s="4"/>
      <c r="W7919" s="4"/>
      <c r="X7919" s="4"/>
      <c r="Y7919" s="4"/>
      <c r="Z7919" s="4"/>
      <c r="AA7919" s="4"/>
      <c r="AB7919" s="8"/>
      <c r="AC7919" s="8"/>
      <c r="AD7919" s="8"/>
      <c r="AE7919" s="8"/>
      <c r="AF7919" s="8"/>
      <c r="AG7919" s="8"/>
      <c r="AH7919" s="8"/>
      <c r="AI7919" s="8"/>
      <c r="AJ7919" s="8"/>
      <c r="AK7919" s="8"/>
      <c r="AL7919" s="8"/>
      <c r="AM7919" s="8"/>
      <c r="AN7919" s="8"/>
      <c r="AO7919" s="8"/>
      <c r="AP7919" s="15"/>
      <c r="AQ7919" s="15"/>
      <c r="AR7919" s="15"/>
      <c r="AS7919" s="15"/>
      <c r="AT7919" s="15"/>
      <c r="AU7919" s="15"/>
      <c r="AV7919" s="15"/>
      <c r="AW7919" s="15"/>
      <c r="AX7919" s="15"/>
      <c r="AY7919" s="15"/>
      <c r="AZ7919" s="10"/>
      <c r="BA7919" s="10"/>
      <c r="BF7919" s="10"/>
    </row>
    <row r="7920" spans="1:58" ht="15" customHeight="1" x14ac:dyDescent="0.2">
      <c r="A7920" s="352"/>
      <c r="B7920" s="357">
        <v>22</v>
      </c>
      <c r="C7920" s="375"/>
      <c r="D7920" s="355"/>
      <c r="E7920" s="352"/>
      <c r="F7920" s="352"/>
      <c r="G7920" s="352"/>
      <c r="H7920" s="352"/>
      <c r="I7920" s="352"/>
      <c r="J7920" s="352"/>
      <c r="K7920" s="352"/>
      <c r="L7920" s="352"/>
      <c r="M7920" s="352"/>
      <c r="N7920" s="352"/>
      <c r="O7920" s="352"/>
      <c r="P7920" s="352"/>
      <c r="Q7920" s="352"/>
      <c r="R7920" s="352"/>
      <c r="S7920" s="352"/>
      <c r="T7920" s="352"/>
      <c r="U7920" s="352"/>
      <c r="V7920" s="352"/>
      <c r="W7920" s="352"/>
      <c r="X7920" s="352"/>
      <c r="Y7920" s="352"/>
      <c r="Z7920" s="352"/>
      <c r="AA7920" s="352"/>
      <c r="AB7920" s="352"/>
      <c r="AC7920" s="352"/>
      <c r="AD7920" s="352"/>
      <c r="AE7920" s="352"/>
      <c r="AF7920" s="352"/>
      <c r="AG7920" s="352"/>
      <c r="AH7920" s="352"/>
      <c r="AI7920" s="352"/>
      <c r="AJ7920" s="352"/>
      <c r="AK7920" s="352"/>
      <c r="AL7920" s="352"/>
      <c r="AM7920" s="352"/>
      <c r="AN7920" s="352"/>
      <c r="AO7920" s="352"/>
      <c r="AP7920" s="352"/>
      <c r="AQ7920" s="352"/>
      <c r="AR7920" s="352"/>
      <c r="AS7920" s="352"/>
      <c r="AT7920" s="352"/>
      <c r="AU7920" s="352"/>
      <c r="AV7920" s="352"/>
      <c r="AW7920" s="352"/>
      <c r="AX7920" s="352"/>
      <c r="AY7920" s="352"/>
      <c r="AZ7920" s="356"/>
      <c r="BA7920" s="356"/>
      <c r="BB7920" s="354"/>
      <c r="BC7920" s="354"/>
      <c r="BD7920" s="354"/>
      <c r="BE7920" s="354"/>
      <c r="BF7920" s="356"/>
    </row>
    <row r="7921" spans="1:58" ht="15" customHeight="1" x14ac:dyDescent="0.2">
      <c r="A7921" s="352"/>
      <c r="B7921" s="357">
        <v>23</v>
      </c>
      <c r="C7921" s="359"/>
      <c r="D7921" s="355"/>
      <c r="E7921" s="352"/>
      <c r="F7921" s="352"/>
      <c r="G7921" s="352"/>
      <c r="H7921" s="352"/>
      <c r="I7921" s="352"/>
      <c r="J7921" s="352"/>
      <c r="K7921" s="352"/>
      <c r="L7921" s="352"/>
      <c r="M7921" s="360"/>
      <c r="N7921" s="352"/>
      <c r="O7921" s="352"/>
      <c r="P7921" s="352"/>
      <c r="Q7921" s="352"/>
      <c r="R7921" s="352"/>
      <c r="S7921" s="352"/>
      <c r="T7921" s="352"/>
      <c r="U7921" s="352"/>
      <c r="V7921" s="352"/>
      <c r="W7921" s="352"/>
      <c r="X7921" s="352"/>
      <c r="Y7921" s="352"/>
      <c r="Z7921" s="352"/>
      <c r="AA7921" s="352"/>
      <c r="AB7921" s="352"/>
      <c r="AC7921" s="352"/>
      <c r="AD7921" s="352"/>
      <c r="AE7921" s="352"/>
      <c r="AF7921" s="352"/>
      <c r="AG7921" s="352"/>
      <c r="AH7921" s="352"/>
      <c r="AI7921" s="352"/>
      <c r="AJ7921" s="352"/>
      <c r="AK7921" s="352"/>
      <c r="AL7921" s="352"/>
      <c r="AM7921" s="352"/>
      <c r="AN7921" s="352"/>
      <c r="AO7921" s="352"/>
      <c r="AP7921" s="352"/>
      <c r="AQ7921" s="352"/>
      <c r="AR7921" s="352"/>
      <c r="AS7921" s="352"/>
      <c r="AT7921" s="352"/>
      <c r="AU7921" s="352"/>
      <c r="AV7921" s="352"/>
      <c r="AW7921" s="352"/>
      <c r="AX7921" s="352"/>
      <c r="AY7921" s="352"/>
      <c r="AZ7921" s="356"/>
      <c r="BA7921" s="356"/>
      <c r="BB7921" s="354"/>
      <c r="BC7921" s="354"/>
      <c r="BD7921" s="354"/>
      <c r="BE7921" s="354"/>
      <c r="BF7921" s="356"/>
    </row>
    <row r="7922" spans="1:58" ht="15" customHeight="1" x14ac:dyDescent="0.2">
      <c r="A7922" s="1"/>
      <c r="B7922" s="385">
        <v>18</v>
      </c>
      <c r="C7922" s="293" t="s">
        <v>77</v>
      </c>
      <c r="D7922" s="18">
        <v>5</v>
      </c>
      <c r="E7922" s="14"/>
      <c r="F7922" s="14"/>
      <c r="G7922" s="14"/>
      <c r="H7922" s="14"/>
      <c r="I7922" s="14"/>
      <c r="J7922" s="14"/>
      <c r="K7922" s="14"/>
      <c r="L7922" s="14"/>
      <c r="M7922" s="14"/>
      <c r="N7922" s="14"/>
      <c r="O7922" s="14"/>
      <c r="P7922" s="14"/>
      <c r="Q7922" s="14"/>
      <c r="R7922" s="4"/>
      <c r="S7922" s="4"/>
      <c r="T7922" s="4"/>
      <c r="U7922" s="4"/>
      <c r="V7922" s="4"/>
      <c r="W7922" s="4"/>
      <c r="X7922" s="4"/>
      <c r="Y7922" s="4"/>
      <c r="Z7922" s="4"/>
      <c r="AA7922" s="4"/>
      <c r="AB7922" s="8">
        <v>15</v>
      </c>
      <c r="AC7922" s="8"/>
      <c r="AD7922" s="8"/>
      <c r="AE7922" s="8"/>
      <c r="AF7922" s="8"/>
      <c r="AG7922" s="8"/>
      <c r="AH7922" s="8"/>
      <c r="AI7922" s="8"/>
      <c r="AJ7922" s="8"/>
      <c r="AK7922" s="8"/>
      <c r="AL7922" s="8"/>
      <c r="AM7922" s="8"/>
      <c r="AN7922" s="8"/>
      <c r="AO7922" s="8"/>
      <c r="AP7922" s="15"/>
      <c r="AQ7922" s="15"/>
      <c r="AR7922" s="15"/>
      <c r="AS7922" s="15"/>
      <c r="AT7922" s="15"/>
      <c r="AU7922" s="15"/>
      <c r="AV7922" s="15"/>
      <c r="AW7922" s="15"/>
      <c r="AX7922" s="15"/>
      <c r="AY7922" s="15"/>
      <c r="AZ7922" s="10"/>
      <c r="BA7922" s="10"/>
      <c r="BF7922" s="10"/>
    </row>
    <row r="7923" spans="1:58" ht="15" customHeight="1" x14ac:dyDescent="0.2">
      <c r="A7923" s="1"/>
      <c r="B7923" s="385">
        <v>19</v>
      </c>
      <c r="C7923" s="293" t="s">
        <v>78</v>
      </c>
      <c r="D7923" s="18"/>
      <c r="E7923" s="14"/>
      <c r="F7923" s="14"/>
      <c r="G7923" s="14"/>
      <c r="H7923" s="14"/>
      <c r="I7923" s="14"/>
      <c r="J7923" s="14"/>
      <c r="K7923" s="14">
        <v>2</v>
      </c>
      <c r="L7923" s="14"/>
      <c r="M7923" s="14"/>
      <c r="N7923" s="14"/>
      <c r="O7923" s="14"/>
      <c r="P7923" s="14"/>
      <c r="Q7923" s="14"/>
      <c r="R7923" s="4"/>
      <c r="S7923" s="4"/>
      <c r="T7923" s="4"/>
      <c r="U7923" s="4"/>
      <c r="V7923" s="4"/>
      <c r="W7923" s="4"/>
      <c r="X7923" s="4"/>
      <c r="Y7923" s="4"/>
      <c r="Z7923" s="4"/>
      <c r="AA7923" s="4"/>
      <c r="AB7923" s="8"/>
      <c r="AC7923" s="8"/>
      <c r="AD7923" s="8"/>
      <c r="AE7923" s="8"/>
      <c r="AF7923" s="8"/>
      <c r="AG7923" s="8"/>
      <c r="AH7923" s="8"/>
      <c r="AI7923" s="8"/>
      <c r="AJ7923" s="8"/>
      <c r="AK7923" s="8"/>
      <c r="AL7923" s="8"/>
      <c r="AM7923" s="8"/>
      <c r="AN7923" s="8"/>
      <c r="AO7923" s="8"/>
      <c r="AP7923" s="15"/>
      <c r="AQ7923" s="15"/>
      <c r="AR7923" s="15"/>
      <c r="AS7923" s="15"/>
      <c r="AT7923" s="15"/>
      <c r="AU7923" s="15"/>
      <c r="AV7923" s="15"/>
      <c r="AW7923" s="15"/>
      <c r="AX7923" s="15"/>
      <c r="AY7923" s="15"/>
      <c r="AZ7923" s="10"/>
      <c r="BA7923" s="10"/>
      <c r="BF7923" s="10"/>
    </row>
    <row r="7924" spans="1:58" ht="15" customHeight="1" x14ac:dyDescent="0.2">
      <c r="A7924" s="352"/>
      <c r="B7924" s="357">
        <v>26</v>
      </c>
      <c r="C7924" s="359"/>
      <c r="D7924" s="355"/>
      <c r="E7924" s="352"/>
      <c r="F7924" s="352"/>
      <c r="G7924" s="352"/>
      <c r="H7924" s="352"/>
      <c r="I7924" s="352"/>
      <c r="J7924" s="352"/>
      <c r="K7924" s="352"/>
      <c r="L7924" s="352"/>
      <c r="M7924" s="352"/>
      <c r="N7924" s="352"/>
      <c r="O7924" s="352"/>
      <c r="P7924" s="352"/>
      <c r="Q7924" s="352"/>
      <c r="R7924" s="352"/>
      <c r="S7924" s="352"/>
      <c r="T7924" s="352"/>
      <c r="U7924" s="352"/>
      <c r="V7924" s="352"/>
      <c r="W7924" s="352"/>
      <c r="X7924" s="352"/>
      <c r="Y7924" s="352"/>
      <c r="Z7924" s="352"/>
      <c r="AA7924" s="352"/>
      <c r="AB7924" s="352"/>
      <c r="AC7924" s="352"/>
      <c r="AD7924" s="352"/>
      <c r="AE7924" s="352"/>
      <c r="AF7924" s="352"/>
      <c r="AG7924" s="352"/>
      <c r="AH7924" s="352"/>
      <c r="AI7924" s="352"/>
      <c r="AJ7924" s="352"/>
      <c r="AK7924" s="352"/>
      <c r="AL7924" s="352"/>
      <c r="AM7924" s="352"/>
      <c r="AN7924" s="352"/>
      <c r="AO7924" s="352"/>
      <c r="AP7924" s="352"/>
      <c r="AQ7924" s="352"/>
      <c r="AR7924" s="352"/>
      <c r="AS7924" s="352"/>
      <c r="AT7924" s="352"/>
      <c r="AU7924" s="352"/>
      <c r="AV7924" s="352"/>
      <c r="AW7924" s="352"/>
      <c r="AX7924" s="352"/>
      <c r="AY7924" s="352"/>
      <c r="AZ7924" s="356"/>
      <c r="BA7924" s="356"/>
      <c r="BB7924" s="354"/>
      <c r="BC7924" s="354"/>
      <c r="BD7924" s="354"/>
      <c r="BE7924" s="354"/>
      <c r="BF7924" s="356"/>
    </row>
    <row r="7925" spans="1:58" ht="15" customHeight="1" x14ac:dyDescent="0.2">
      <c r="A7925" s="352"/>
      <c r="B7925" s="357">
        <v>27</v>
      </c>
      <c r="C7925" s="359"/>
      <c r="D7925" s="355"/>
      <c r="E7925" s="352"/>
      <c r="F7925" s="352"/>
      <c r="G7925" s="352"/>
      <c r="H7925" s="352"/>
      <c r="I7925" s="352"/>
      <c r="J7925" s="352"/>
      <c r="K7925" s="352"/>
      <c r="L7925" s="352"/>
      <c r="M7925" s="352"/>
      <c r="N7925" s="352"/>
      <c r="O7925" s="352"/>
      <c r="P7925" s="352"/>
      <c r="Q7925" s="352"/>
      <c r="R7925" s="352"/>
      <c r="S7925" s="352"/>
      <c r="T7925" s="352"/>
      <c r="U7925" s="352"/>
      <c r="V7925" s="352"/>
      <c r="W7925" s="352"/>
      <c r="X7925" s="352"/>
      <c r="Y7925" s="352"/>
      <c r="Z7925" s="352"/>
      <c r="AA7925" s="352"/>
      <c r="AB7925" s="352"/>
      <c r="AC7925" s="352"/>
      <c r="AD7925" s="352"/>
      <c r="AE7925" s="352"/>
      <c r="AF7925" s="352"/>
      <c r="AG7925" s="352"/>
      <c r="AH7925" s="352"/>
      <c r="AI7925" s="352"/>
      <c r="AJ7925" s="352"/>
      <c r="AK7925" s="352"/>
      <c r="AL7925" s="352"/>
      <c r="AM7925" s="352"/>
      <c r="AN7925" s="352"/>
      <c r="AO7925" s="352"/>
      <c r="AP7925" s="352"/>
      <c r="AQ7925" s="352"/>
      <c r="AR7925" s="352"/>
      <c r="AS7925" s="352"/>
      <c r="AT7925" s="352"/>
      <c r="AU7925" s="352"/>
      <c r="AV7925" s="352"/>
      <c r="AW7925" s="352"/>
      <c r="AX7925" s="352"/>
      <c r="AY7925" s="352"/>
      <c r="AZ7925" s="356"/>
      <c r="BA7925" s="356"/>
      <c r="BB7925" s="354"/>
      <c r="BC7925" s="354"/>
      <c r="BD7925" s="354"/>
      <c r="BE7925" s="354"/>
      <c r="BF7925" s="356"/>
    </row>
    <row r="7926" spans="1:58" ht="15" customHeight="1" x14ac:dyDescent="0.2">
      <c r="A7926" s="1"/>
      <c r="B7926" s="386">
        <v>20</v>
      </c>
      <c r="C7926" s="293" t="s">
        <v>80</v>
      </c>
      <c r="D7926" s="18"/>
      <c r="E7926" s="14"/>
      <c r="F7926" s="14"/>
      <c r="G7926" s="14"/>
      <c r="H7926" s="14"/>
      <c r="I7926" s="14"/>
      <c r="J7926" s="14"/>
      <c r="K7926" s="14"/>
      <c r="L7926" s="14"/>
      <c r="M7926" s="14"/>
      <c r="N7926" s="14"/>
      <c r="O7926" s="14"/>
      <c r="P7926" s="14"/>
      <c r="Q7926" s="14"/>
      <c r="R7926" s="4"/>
      <c r="S7926" s="4"/>
      <c r="T7926" s="4"/>
      <c r="U7926" s="4">
        <v>2</v>
      </c>
      <c r="V7926" s="4"/>
      <c r="W7926" s="4"/>
      <c r="X7926" s="4"/>
      <c r="Y7926" s="4"/>
      <c r="Z7926" s="4"/>
      <c r="AA7926" s="4"/>
      <c r="AB7926" s="8"/>
      <c r="AC7926" s="8"/>
      <c r="AD7926" s="8"/>
      <c r="AE7926" s="8"/>
      <c r="AF7926" s="8"/>
      <c r="AG7926" s="8"/>
      <c r="AH7926" s="8"/>
      <c r="AI7926" s="8"/>
      <c r="AJ7926" s="8"/>
      <c r="AK7926" s="8"/>
      <c r="AL7926" s="8"/>
      <c r="AM7926" s="8"/>
      <c r="AN7926" s="8"/>
      <c r="AO7926" s="8"/>
      <c r="AP7926" s="15"/>
      <c r="AQ7926" s="15"/>
      <c r="AR7926" s="15"/>
      <c r="AS7926" s="15"/>
      <c r="AT7926" s="15"/>
      <c r="AU7926" s="15"/>
      <c r="AV7926" s="15"/>
      <c r="AW7926" s="15"/>
      <c r="AX7926" s="15"/>
      <c r="AY7926" s="15"/>
      <c r="AZ7926" s="10"/>
      <c r="BA7926" s="10"/>
      <c r="BF7926" s="10"/>
    </row>
    <row r="7927" spans="1:58" ht="15" customHeight="1" x14ac:dyDescent="0.2">
      <c r="A7927" s="368"/>
      <c r="B7927" s="373">
        <v>29</v>
      </c>
      <c r="C7927" s="369"/>
      <c r="D7927" s="370"/>
      <c r="E7927" s="368"/>
      <c r="F7927" s="368"/>
      <c r="G7927" s="368"/>
      <c r="H7927" s="368"/>
      <c r="I7927" s="368"/>
      <c r="J7927" s="368"/>
      <c r="K7927" s="368"/>
      <c r="L7927" s="368"/>
      <c r="M7927" s="368"/>
      <c r="N7927" s="368"/>
      <c r="O7927" s="368"/>
      <c r="P7927" s="368"/>
      <c r="Q7927" s="368"/>
      <c r="R7927" s="368"/>
      <c r="S7927" s="368"/>
      <c r="T7927" s="368"/>
      <c r="U7927" s="368"/>
      <c r="V7927" s="368"/>
      <c r="W7927" s="368"/>
      <c r="X7927" s="368"/>
      <c r="Y7927" s="368"/>
      <c r="Z7927" s="368"/>
      <c r="AA7927" s="368"/>
      <c r="AB7927" s="368"/>
      <c r="AC7927" s="368"/>
      <c r="AD7927" s="368"/>
      <c r="AE7927" s="368"/>
      <c r="AF7927" s="368"/>
      <c r="AG7927" s="368"/>
      <c r="AH7927" s="368"/>
      <c r="AI7927" s="368"/>
      <c r="AJ7927" s="368"/>
      <c r="AK7927" s="368"/>
      <c r="AL7927" s="368"/>
      <c r="AM7927" s="368"/>
      <c r="AN7927" s="368"/>
      <c r="AO7927" s="368"/>
      <c r="AP7927" s="368"/>
      <c r="AQ7927" s="368"/>
      <c r="AR7927" s="368"/>
      <c r="AS7927" s="368"/>
      <c r="AT7927" s="368"/>
      <c r="AU7927" s="368"/>
      <c r="AV7927" s="368"/>
      <c r="AW7927" s="368"/>
      <c r="AX7927" s="368"/>
      <c r="AY7927" s="368"/>
      <c r="AZ7927" s="371"/>
      <c r="BA7927" s="371"/>
      <c r="BB7927" s="372"/>
      <c r="BC7927" s="372"/>
      <c r="BD7927" s="372"/>
      <c r="BE7927" s="372"/>
      <c r="BF7927" s="371"/>
    </row>
    <row r="7928" spans="1:58" ht="15" customHeight="1" x14ac:dyDescent="0.2">
      <c r="A7928" s="1"/>
      <c r="B7928" s="387">
        <v>21</v>
      </c>
      <c r="C7928" s="303" t="s">
        <v>85</v>
      </c>
      <c r="D7928" s="18"/>
      <c r="E7928" s="14"/>
      <c r="F7928" s="14"/>
      <c r="G7928" s="14"/>
      <c r="H7928" s="14"/>
      <c r="I7928" s="14"/>
      <c r="J7928" s="14"/>
      <c r="K7928" s="14"/>
      <c r="L7928" s="14"/>
      <c r="M7928" s="14"/>
      <c r="N7928" s="14"/>
      <c r="O7928" s="14"/>
      <c r="P7928" s="14"/>
      <c r="Q7928" s="14"/>
      <c r="R7928" s="4"/>
      <c r="S7928" s="4"/>
      <c r="T7928" s="4"/>
      <c r="U7928" s="4"/>
      <c r="V7928" s="4"/>
      <c r="W7928" s="4"/>
      <c r="X7928" s="4"/>
      <c r="Y7928" s="4"/>
      <c r="Z7928" s="4"/>
      <c r="AA7928" s="4"/>
      <c r="AB7928" s="8"/>
      <c r="AC7928" s="8"/>
      <c r="AD7928" s="8"/>
      <c r="AE7928" s="8"/>
      <c r="AF7928" s="8"/>
      <c r="AG7928" s="8"/>
      <c r="AH7928" s="8"/>
      <c r="AI7928" s="8"/>
      <c r="AJ7928" s="8"/>
      <c r="AK7928" s="8"/>
      <c r="AL7928" s="8"/>
      <c r="AM7928" s="8"/>
      <c r="AN7928" s="8"/>
      <c r="AO7928" s="8"/>
      <c r="AP7928" s="15"/>
      <c r="AQ7928" s="15"/>
      <c r="AR7928" s="15"/>
      <c r="AS7928" s="15"/>
      <c r="AT7928" s="15"/>
      <c r="AU7928" s="15"/>
      <c r="AV7928" s="15"/>
      <c r="AW7928" s="15"/>
      <c r="AX7928" s="15"/>
      <c r="AY7928" s="15"/>
      <c r="AZ7928" s="10"/>
      <c r="BA7928" s="10"/>
      <c r="BF7928" s="10"/>
    </row>
    <row r="7929" spans="1:58" ht="15" customHeight="1" x14ac:dyDescent="0.2">
      <c r="A7929" s="1"/>
      <c r="B7929" s="387">
        <v>22</v>
      </c>
      <c r="C7929" s="293" t="s">
        <v>612</v>
      </c>
      <c r="D7929" s="18"/>
      <c r="E7929" s="14"/>
      <c r="F7929" s="14"/>
      <c r="G7929" s="14"/>
      <c r="H7929" s="14"/>
      <c r="I7929" s="14"/>
      <c r="J7929" s="14"/>
      <c r="K7929" s="14"/>
      <c r="L7929" s="14"/>
      <c r="M7929" s="14"/>
      <c r="N7929" s="14"/>
      <c r="O7929" s="14"/>
      <c r="P7929" s="14"/>
      <c r="Q7929" s="14"/>
      <c r="R7929" s="4"/>
      <c r="S7929" s="4"/>
      <c r="T7929" s="4"/>
      <c r="U7929" s="4"/>
      <c r="V7929" s="4"/>
      <c r="W7929" s="4"/>
      <c r="X7929" s="4"/>
      <c r="Y7929" s="4"/>
      <c r="Z7929" s="4"/>
      <c r="AA7929" s="4"/>
      <c r="AB7929" s="8"/>
      <c r="AC7929" s="8"/>
      <c r="AD7929" s="8"/>
      <c r="AE7929" s="8"/>
      <c r="AF7929" s="8"/>
      <c r="AG7929" s="8"/>
      <c r="AH7929" s="8"/>
      <c r="AI7929" s="8"/>
      <c r="AJ7929" s="8"/>
      <c r="AK7929" s="8"/>
      <c r="AL7929" s="8"/>
      <c r="AM7929" s="8"/>
      <c r="AN7929" s="8"/>
      <c r="AO7929" s="8"/>
      <c r="AP7929" s="15"/>
      <c r="AQ7929" s="15"/>
      <c r="AR7929" s="15"/>
      <c r="AS7929" s="15"/>
      <c r="AT7929" s="15"/>
      <c r="AU7929" s="15"/>
      <c r="AV7929" s="15"/>
      <c r="AW7929" s="15"/>
      <c r="AX7929" s="15"/>
      <c r="AY7929" s="15"/>
      <c r="AZ7929" s="10"/>
      <c r="BA7929" s="10"/>
      <c r="BF7929" s="10"/>
    </row>
    <row r="7930" spans="1:58" ht="15" customHeight="1" x14ac:dyDescent="0.2">
      <c r="A7930" s="362"/>
      <c r="B7930" s="388">
        <v>30</v>
      </c>
      <c r="C7930" s="363"/>
      <c r="D7930" s="364"/>
      <c r="E7930" s="362"/>
      <c r="F7930" s="362"/>
      <c r="G7930" s="362"/>
      <c r="H7930" s="362"/>
      <c r="I7930" s="362"/>
      <c r="J7930" s="362"/>
      <c r="K7930" s="362"/>
      <c r="L7930" s="362"/>
      <c r="M7930" s="362"/>
      <c r="N7930" s="362"/>
      <c r="O7930" s="362"/>
      <c r="P7930" s="362"/>
      <c r="Q7930" s="362"/>
      <c r="R7930" s="362"/>
      <c r="S7930" s="362"/>
      <c r="T7930" s="362"/>
      <c r="U7930" s="362"/>
      <c r="V7930" s="362"/>
      <c r="W7930" s="362"/>
      <c r="X7930" s="362"/>
      <c r="Y7930" s="365"/>
      <c r="Z7930" s="365"/>
      <c r="AA7930" s="365"/>
      <c r="AB7930" s="362"/>
      <c r="AC7930" s="362"/>
      <c r="AD7930" s="362"/>
      <c r="AE7930" s="362"/>
      <c r="AF7930" s="362"/>
      <c r="AG7930" s="362"/>
      <c r="AH7930" s="362"/>
      <c r="AI7930" s="362"/>
      <c r="AJ7930" s="362"/>
      <c r="AK7930" s="362"/>
      <c r="AL7930" s="362"/>
      <c r="AM7930" s="362"/>
      <c r="AN7930" s="362"/>
      <c r="AO7930" s="362"/>
      <c r="AP7930" s="362"/>
      <c r="AQ7930" s="362"/>
      <c r="AR7930" s="362"/>
      <c r="AS7930" s="362"/>
      <c r="AT7930" s="362"/>
      <c r="AU7930" s="362"/>
      <c r="AV7930" s="362"/>
      <c r="AW7930" s="362"/>
      <c r="AX7930" s="362"/>
      <c r="AY7930" s="362"/>
      <c r="AZ7930" s="366"/>
      <c r="BA7930" s="366"/>
      <c r="BB7930" s="367"/>
      <c r="BC7930" s="367"/>
      <c r="BD7930" s="367"/>
      <c r="BE7930" s="367"/>
      <c r="BF7930" s="366"/>
    </row>
    <row r="7931" spans="1:58" ht="15" customHeight="1" x14ac:dyDescent="0.2">
      <c r="A7931" s="1"/>
      <c r="B7931" s="377">
        <v>23</v>
      </c>
      <c r="C7931" s="303" t="s">
        <v>535</v>
      </c>
      <c r="D7931" s="18"/>
      <c r="E7931" s="14"/>
      <c r="F7931" s="14"/>
      <c r="G7931" s="14"/>
      <c r="H7931" s="14"/>
      <c r="I7931" s="14"/>
      <c r="J7931" s="14"/>
      <c r="K7931" s="14"/>
      <c r="L7931" s="14"/>
      <c r="M7931" s="14"/>
      <c r="N7931" s="14"/>
      <c r="O7931" s="14"/>
      <c r="P7931" s="14"/>
      <c r="Q7931" s="14"/>
      <c r="R7931" s="4"/>
      <c r="S7931" s="4"/>
      <c r="T7931" s="4"/>
      <c r="U7931" s="4"/>
      <c r="V7931" s="4"/>
      <c r="W7931" s="4"/>
      <c r="X7931" s="4"/>
      <c r="Y7931" s="4"/>
      <c r="Z7931" s="4"/>
      <c r="AA7931" s="4"/>
      <c r="AB7931" s="8"/>
      <c r="AC7931" s="8"/>
      <c r="AD7931" s="8"/>
      <c r="AE7931" s="8"/>
      <c r="AF7931" s="8"/>
      <c r="AG7931" s="8"/>
      <c r="AH7931" s="8"/>
      <c r="AI7931" s="8"/>
      <c r="AJ7931" s="8"/>
      <c r="AK7931" s="8"/>
      <c r="AL7931" s="8"/>
      <c r="AM7931" s="8"/>
      <c r="AN7931" s="8"/>
      <c r="AO7931" s="8"/>
      <c r="AP7931" s="15"/>
      <c r="AQ7931" s="15"/>
      <c r="AR7931" s="15"/>
      <c r="AS7931" s="15"/>
      <c r="AT7931" s="15"/>
      <c r="AU7931" s="15"/>
      <c r="AV7931" s="15"/>
      <c r="AW7931" s="15"/>
      <c r="AX7931" s="15"/>
      <c r="AY7931" s="15"/>
      <c r="AZ7931" s="10"/>
      <c r="BA7931" s="10"/>
      <c r="BF7931" s="10"/>
    </row>
    <row r="7932" spans="1:58" ht="15" customHeight="1" x14ac:dyDescent="0.2">
      <c r="A7932" s="1"/>
      <c r="B7932" s="377">
        <v>24</v>
      </c>
      <c r="C7932" s="393" t="s">
        <v>613</v>
      </c>
      <c r="D7932" s="18">
        <v>2</v>
      </c>
      <c r="E7932" s="14">
        <v>2</v>
      </c>
      <c r="F7932" s="14">
        <v>2</v>
      </c>
      <c r="G7932" s="14"/>
      <c r="H7932" s="14"/>
      <c r="I7932" s="14"/>
      <c r="J7932" s="14"/>
      <c r="K7932" s="14"/>
      <c r="L7932" s="14"/>
      <c r="M7932" s="14"/>
      <c r="N7932" s="14"/>
      <c r="O7932" s="14"/>
      <c r="P7932" s="14"/>
      <c r="Q7932" s="14"/>
      <c r="R7932" s="4"/>
      <c r="S7932" s="4"/>
      <c r="T7932" s="4"/>
      <c r="U7932" s="4"/>
      <c r="V7932" s="4"/>
      <c r="W7932" s="4"/>
      <c r="X7932" s="4"/>
      <c r="Y7932" s="4"/>
      <c r="Z7932" s="4"/>
      <c r="AA7932" s="4"/>
      <c r="AB7932" s="8"/>
      <c r="AC7932" s="8"/>
      <c r="AD7932" s="8"/>
      <c r="AE7932" s="8"/>
      <c r="AF7932" s="8"/>
      <c r="AG7932" s="8"/>
      <c r="AH7932" s="8"/>
      <c r="AI7932" s="8"/>
      <c r="AJ7932" s="8"/>
      <c r="AK7932" s="8"/>
      <c r="AL7932" s="8"/>
      <c r="AM7932" s="8"/>
      <c r="AN7932" s="8"/>
      <c r="AO7932" s="8"/>
      <c r="AP7932" s="15"/>
      <c r="AQ7932" s="15"/>
      <c r="AR7932" s="15"/>
      <c r="AS7932" s="15"/>
      <c r="AT7932" s="15"/>
      <c r="AU7932" s="15"/>
      <c r="AV7932" s="15"/>
      <c r="AW7932" s="15"/>
      <c r="AX7932" s="15"/>
      <c r="AY7932" s="15"/>
      <c r="AZ7932" s="10"/>
      <c r="BA7932" s="10"/>
      <c r="BF7932" s="10"/>
    </row>
    <row r="7933" spans="1:58" ht="15" customHeight="1" x14ac:dyDescent="0.2">
      <c r="A7933" s="368"/>
      <c r="B7933" s="373"/>
      <c r="C7933" s="369"/>
      <c r="D7933" s="370"/>
      <c r="E7933" s="368"/>
      <c r="F7933" s="368"/>
      <c r="G7933" s="368"/>
      <c r="H7933" s="368"/>
      <c r="I7933" s="368"/>
      <c r="J7933" s="368"/>
      <c r="K7933" s="368"/>
      <c r="L7933" s="368"/>
      <c r="M7933" s="368"/>
      <c r="N7933" s="368"/>
      <c r="O7933" s="368"/>
      <c r="P7933" s="368"/>
      <c r="Q7933" s="368"/>
      <c r="R7933" s="368"/>
      <c r="S7933" s="368"/>
      <c r="T7933" s="368"/>
      <c r="U7933" s="368"/>
      <c r="V7933" s="368"/>
      <c r="W7933" s="368"/>
      <c r="X7933" s="368"/>
      <c r="Y7933" s="368"/>
      <c r="Z7933" s="368"/>
      <c r="AA7933" s="368"/>
      <c r="AB7933" s="368"/>
      <c r="AC7933" s="368"/>
      <c r="AD7933" s="368"/>
      <c r="AE7933" s="368"/>
      <c r="AF7933" s="368"/>
      <c r="AG7933" s="368"/>
      <c r="AH7933" s="368"/>
      <c r="AI7933" s="368"/>
      <c r="AJ7933" s="368"/>
      <c r="AK7933" s="368"/>
      <c r="AL7933" s="368"/>
      <c r="AM7933" s="368"/>
      <c r="AN7933" s="368"/>
      <c r="AO7933" s="368"/>
      <c r="AP7933" s="368"/>
      <c r="AQ7933" s="368"/>
      <c r="AR7933" s="368"/>
      <c r="AS7933" s="368"/>
      <c r="AT7933" s="368"/>
      <c r="AU7933" s="368"/>
      <c r="AV7933" s="368"/>
      <c r="AW7933" s="368"/>
      <c r="AX7933" s="368"/>
      <c r="AY7933" s="368"/>
      <c r="AZ7933" s="371"/>
      <c r="BA7933" s="371"/>
      <c r="BB7933" s="372"/>
      <c r="BC7933" s="372"/>
      <c r="BD7933" s="372"/>
      <c r="BE7933" s="372"/>
      <c r="BF7933" s="371"/>
    </row>
    <row r="7934" spans="1:58" ht="15" customHeight="1" x14ac:dyDescent="0.2">
      <c r="A7934" s="1"/>
      <c r="B7934" s="389">
        <v>33</v>
      </c>
      <c r="C7934" s="303"/>
      <c r="D7934" s="18"/>
      <c r="E7934" s="14"/>
      <c r="F7934" s="14"/>
      <c r="G7934" s="14"/>
      <c r="H7934" s="14"/>
      <c r="I7934" s="14"/>
      <c r="J7934" s="14"/>
      <c r="K7934" s="14"/>
      <c r="L7934" s="14"/>
      <c r="M7934" s="14"/>
      <c r="N7934" s="14"/>
      <c r="O7934" s="14"/>
      <c r="P7934" s="14"/>
      <c r="Q7934" s="14"/>
      <c r="R7934" s="4"/>
      <c r="S7934" s="4"/>
      <c r="T7934" s="4"/>
      <c r="U7934" s="4"/>
      <c r="V7934" s="4"/>
      <c r="W7934" s="4"/>
      <c r="X7934" s="4"/>
      <c r="Y7934" s="4"/>
      <c r="Z7934" s="4"/>
      <c r="AA7934" s="4"/>
      <c r="AB7934" s="8"/>
      <c r="AC7934" s="8"/>
      <c r="AD7934" s="8"/>
      <c r="AE7934" s="8"/>
      <c r="AF7934" s="8"/>
      <c r="AG7934" s="8"/>
      <c r="AH7934" s="8"/>
      <c r="AI7934" s="8"/>
      <c r="AJ7934" s="8"/>
      <c r="AK7934" s="8"/>
      <c r="AL7934" s="8"/>
      <c r="AM7934" s="8"/>
      <c r="AN7934" s="8"/>
      <c r="AO7934" s="8"/>
      <c r="AP7934" s="15"/>
      <c r="AQ7934" s="15"/>
      <c r="AR7934" s="15"/>
      <c r="AS7934" s="15"/>
      <c r="AT7934" s="15"/>
      <c r="AU7934" s="15"/>
      <c r="AV7934" s="15"/>
      <c r="AW7934" s="15"/>
      <c r="AX7934" s="15"/>
      <c r="AY7934" s="15"/>
      <c r="AZ7934" s="10"/>
      <c r="BA7934" s="10"/>
      <c r="BF7934" s="10"/>
    </row>
    <row r="7935" spans="1:58" ht="15" customHeight="1" x14ac:dyDescent="0.2">
      <c r="A7935" s="368"/>
      <c r="B7935" s="373"/>
      <c r="C7935" s="369"/>
      <c r="D7935" s="370"/>
      <c r="E7935" s="368"/>
      <c r="F7935" s="368"/>
      <c r="G7935" s="368"/>
      <c r="H7935" s="368"/>
      <c r="I7935" s="368"/>
      <c r="J7935" s="368"/>
      <c r="K7935" s="368"/>
      <c r="L7935" s="368"/>
      <c r="M7935" s="368"/>
      <c r="N7935" s="368"/>
      <c r="O7935" s="368"/>
      <c r="P7935" s="368"/>
      <c r="Q7935" s="368"/>
      <c r="R7935" s="368"/>
      <c r="S7935" s="368"/>
      <c r="T7935" s="368"/>
      <c r="U7935" s="368"/>
      <c r="V7935" s="368"/>
      <c r="W7935" s="368"/>
      <c r="X7935" s="368"/>
      <c r="Y7935" s="368"/>
      <c r="Z7935" s="368"/>
      <c r="AA7935" s="368"/>
      <c r="AB7935" s="368"/>
      <c r="AC7935" s="368"/>
      <c r="AD7935" s="368"/>
      <c r="AE7935" s="368"/>
      <c r="AF7935" s="368"/>
      <c r="AG7935" s="368"/>
      <c r="AH7935" s="368"/>
      <c r="AI7935" s="368"/>
      <c r="AJ7935" s="368"/>
      <c r="AK7935" s="368"/>
      <c r="AL7935" s="368"/>
      <c r="AM7935" s="368"/>
      <c r="AN7935" s="368"/>
      <c r="AO7935" s="368"/>
      <c r="AP7935" s="368"/>
      <c r="AQ7935" s="368"/>
      <c r="AR7935" s="368"/>
      <c r="AS7935" s="368"/>
      <c r="AT7935" s="368"/>
      <c r="AU7935" s="368"/>
      <c r="AV7935" s="368"/>
      <c r="AW7935" s="368"/>
      <c r="AX7935" s="368"/>
      <c r="AY7935" s="368"/>
      <c r="AZ7935" s="371"/>
      <c r="BA7935" s="371"/>
      <c r="BB7935" s="372"/>
      <c r="BC7935" s="372"/>
      <c r="BD7935" s="372"/>
      <c r="BE7935" s="372"/>
      <c r="BF7935" s="371"/>
    </row>
    <row r="7936" spans="1:58" ht="15" customHeight="1" x14ac:dyDescent="0.2">
      <c r="A7936" s="368"/>
      <c r="B7936" s="373"/>
      <c r="C7936" s="369"/>
      <c r="D7936" s="370"/>
      <c r="E7936" s="368"/>
      <c r="F7936" s="368"/>
      <c r="G7936" s="368"/>
      <c r="H7936" s="368"/>
      <c r="I7936" s="368"/>
      <c r="J7936" s="368"/>
      <c r="K7936" s="368"/>
      <c r="L7936" s="368"/>
      <c r="M7936" s="368"/>
      <c r="N7936" s="368"/>
      <c r="O7936" s="368"/>
      <c r="P7936" s="368"/>
      <c r="Q7936" s="368"/>
      <c r="R7936" s="368"/>
      <c r="S7936" s="368"/>
      <c r="T7936" s="368"/>
      <c r="U7936" s="368"/>
      <c r="V7936" s="368"/>
      <c r="W7936" s="368"/>
      <c r="X7936" s="368"/>
      <c r="Y7936" s="368"/>
      <c r="Z7936" s="368"/>
      <c r="AA7936" s="368"/>
      <c r="AB7936" s="368"/>
      <c r="AC7936" s="368"/>
      <c r="AD7936" s="368"/>
      <c r="AE7936" s="368"/>
      <c r="AF7936" s="368"/>
      <c r="AG7936" s="368"/>
      <c r="AH7936" s="368"/>
      <c r="AI7936" s="368"/>
      <c r="AJ7936" s="368"/>
      <c r="AK7936" s="368"/>
      <c r="AL7936" s="368"/>
      <c r="AM7936" s="368"/>
      <c r="AN7936" s="368"/>
      <c r="AO7936" s="368"/>
      <c r="AP7936" s="368"/>
      <c r="AQ7936" s="368"/>
      <c r="AR7936" s="368"/>
      <c r="AS7936" s="368"/>
      <c r="AT7936" s="368"/>
      <c r="AU7936" s="368"/>
      <c r="AV7936" s="368"/>
      <c r="AW7936" s="368"/>
      <c r="AX7936" s="368"/>
      <c r="AY7936" s="368"/>
      <c r="AZ7936" s="371"/>
      <c r="BA7936" s="371"/>
      <c r="BB7936" s="372"/>
      <c r="BC7936" s="372"/>
      <c r="BD7936" s="372"/>
      <c r="BE7936" s="372"/>
      <c r="BF7936" s="371"/>
    </row>
    <row r="7937" spans="1:58" ht="15" customHeight="1" x14ac:dyDescent="0.2">
      <c r="A7937" s="368"/>
      <c r="B7937" s="373"/>
      <c r="C7937" s="376"/>
      <c r="D7937" s="370"/>
      <c r="E7937" s="368"/>
      <c r="F7937" s="368"/>
      <c r="G7937" s="368"/>
      <c r="H7937" s="368"/>
      <c r="I7937" s="368"/>
      <c r="J7937" s="368"/>
      <c r="K7937" s="368"/>
      <c r="L7937" s="368"/>
      <c r="M7937" s="368"/>
      <c r="N7937" s="368"/>
      <c r="O7937" s="368"/>
      <c r="P7937" s="368"/>
      <c r="Q7937" s="368"/>
      <c r="R7937" s="368"/>
      <c r="S7937" s="368"/>
      <c r="T7937" s="368"/>
      <c r="U7937" s="368"/>
      <c r="V7937" s="368"/>
      <c r="W7937" s="368"/>
      <c r="X7937" s="368"/>
      <c r="Y7937" s="368"/>
      <c r="Z7937" s="368"/>
      <c r="AA7937" s="368"/>
      <c r="AB7937" s="368"/>
      <c r="AC7937" s="368"/>
      <c r="AD7937" s="368"/>
      <c r="AE7937" s="368"/>
      <c r="AF7937" s="368"/>
      <c r="AG7937" s="368"/>
      <c r="AH7937" s="368"/>
      <c r="AI7937" s="368"/>
      <c r="AJ7937" s="368"/>
      <c r="AK7937" s="368"/>
      <c r="AL7937" s="368"/>
      <c r="AM7937" s="368"/>
      <c r="AN7937" s="368"/>
      <c r="AO7937" s="368"/>
      <c r="AP7937" s="368"/>
      <c r="AQ7937" s="368"/>
      <c r="AR7937" s="368"/>
      <c r="AS7937" s="368"/>
      <c r="AT7937" s="368"/>
      <c r="AU7937" s="368"/>
      <c r="AV7937" s="368"/>
      <c r="AW7937" s="368"/>
      <c r="AX7937" s="368"/>
      <c r="AY7937" s="368"/>
      <c r="AZ7937" s="371"/>
      <c r="BA7937" s="371"/>
      <c r="BB7937" s="372"/>
      <c r="BC7937" s="372"/>
      <c r="BD7937" s="372"/>
      <c r="BE7937" s="372"/>
      <c r="BF7937" s="371"/>
    </row>
    <row r="7938" spans="1:58" ht="15" customHeight="1" x14ac:dyDescent="0.2">
      <c r="A7938" s="1">
        <f>SUM(A7895:A7933)</f>
        <v>6600</v>
      </c>
      <c r="B7938" s="385" t="s">
        <v>187</v>
      </c>
      <c r="C7938" s="402" t="s">
        <v>616</v>
      </c>
      <c r="D7938" s="18"/>
      <c r="E7938" s="14"/>
      <c r="F7938" s="14"/>
      <c r="G7938" s="14"/>
      <c r="H7938" s="14"/>
      <c r="I7938" s="14"/>
      <c r="J7938" s="14"/>
      <c r="K7938" s="14"/>
      <c r="L7938" s="14"/>
      <c r="M7938" s="14"/>
      <c r="N7938" s="14"/>
      <c r="O7938" s="14"/>
      <c r="P7938" s="14"/>
      <c r="Q7938" s="14"/>
      <c r="R7938" s="4"/>
      <c r="S7938" s="4"/>
      <c r="T7938" s="4"/>
      <c r="U7938" s="4"/>
      <c r="V7938" s="4"/>
      <c r="W7938" s="4"/>
      <c r="X7938" s="4"/>
      <c r="Y7938" s="4"/>
      <c r="Z7938" s="4"/>
      <c r="AA7938" s="4"/>
      <c r="AB7938" s="8"/>
      <c r="AC7938" s="8"/>
      <c r="AD7938" s="8"/>
      <c r="AE7938" s="8"/>
      <c r="AF7938" s="8"/>
      <c r="AG7938" s="8"/>
      <c r="AH7938" s="8"/>
      <c r="AI7938" s="8"/>
      <c r="AJ7938" s="8"/>
      <c r="AK7938" s="8"/>
      <c r="AL7938" s="8"/>
      <c r="AM7938" s="8"/>
      <c r="AN7938" s="8"/>
      <c r="AO7938" s="8"/>
      <c r="AP7938" s="15"/>
      <c r="AQ7938" s="15"/>
      <c r="AR7938" s="15"/>
      <c r="AS7938" s="15"/>
      <c r="AT7938" s="15"/>
      <c r="AU7938" s="15"/>
      <c r="AV7938" s="15"/>
      <c r="AW7938" s="15"/>
      <c r="AX7938" s="15"/>
      <c r="AY7938" s="15"/>
      <c r="AZ7938" s="10"/>
      <c r="BA7938" s="10"/>
      <c r="BF7938" s="10"/>
    </row>
    <row r="7939" spans="1:58" ht="15" customHeight="1" x14ac:dyDescent="0.2">
      <c r="A7939" s="1"/>
      <c r="B7939" s="22"/>
      <c r="D7939" s="18"/>
      <c r="E7939" s="14"/>
      <c r="F7939" s="14"/>
      <c r="G7939" s="14"/>
      <c r="H7939" s="14"/>
      <c r="I7939" s="14"/>
      <c r="J7939" s="14"/>
      <c r="K7939" s="14"/>
      <c r="L7939" s="14"/>
      <c r="M7939" s="14"/>
      <c r="N7939" s="14"/>
      <c r="O7939" s="14"/>
      <c r="P7939" s="14"/>
      <c r="Q7939" s="14"/>
      <c r="R7939" s="4"/>
      <c r="S7939" s="4"/>
      <c r="T7939" s="4"/>
      <c r="U7939" s="4"/>
      <c r="V7939" s="4"/>
      <c r="W7939" s="4"/>
      <c r="X7939" s="4"/>
      <c r="Y7939" s="4"/>
      <c r="Z7939" s="4"/>
      <c r="AA7939" s="4"/>
      <c r="AB7939" s="8"/>
      <c r="AC7939" s="8"/>
      <c r="AD7939" s="8"/>
      <c r="AE7939" s="8"/>
      <c r="AF7939" s="8"/>
      <c r="AG7939" s="8"/>
      <c r="AH7939" s="8"/>
      <c r="AI7939" s="8"/>
      <c r="AJ7939" s="8"/>
      <c r="AK7939" s="8"/>
      <c r="AL7939" s="8"/>
      <c r="AM7939" s="8"/>
      <c r="AN7939" s="8"/>
      <c r="AO7939" s="8"/>
      <c r="AP7939" s="15"/>
      <c r="AQ7939" s="15"/>
      <c r="AR7939" s="15"/>
      <c r="AS7939" s="15"/>
      <c r="AT7939" s="15"/>
      <c r="AU7939" s="15"/>
      <c r="AV7939" s="15"/>
      <c r="AW7939" s="15"/>
      <c r="AX7939" s="15"/>
      <c r="AY7939" s="15"/>
      <c r="AZ7939" s="10"/>
      <c r="BA7939" s="10"/>
      <c r="BF7939" s="10"/>
    </row>
    <row r="7940" spans="1:58" ht="15" customHeight="1" x14ac:dyDescent="0.2">
      <c r="A7940" s="1"/>
      <c r="B7940" s="42"/>
      <c r="D7940" s="18"/>
      <c r="E7940" s="14"/>
      <c r="F7940" s="14"/>
      <c r="G7940" s="14"/>
      <c r="H7940" s="14"/>
      <c r="I7940" s="14"/>
      <c r="J7940" s="14"/>
      <c r="K7940" s="14"/>
      <c r="L7940" s="14"/>
      <c r="M7940" s="14"/>
      <c r="N7940" s="14"/>
      <c r="O7940" s="14"/>
      <c r="P7940" s="14"/>
      <c r="Q7940" s="14"/>
      <c r="R7940" s="4"/>
      <c r="S7940" s="4"/>
      <c r="T7940" s="4"/>
      <c r="U7940" s="4"/>
      <c r="V7940" s="4"/>
      <c r="W7940" s="4"/>
      <c r="X7940" s="4"/>
      <c r="Y7940" s="4"/>
      <c r="Z7940" s="4"/>
      <c r="AA7940" s="4"/>
      <c r="AB7940" s="8"/>
      <c r="AC7940" s="8"/>
      <c r="AD7940" s="8"/>
      <c r="AE7940" s="8"/>
      <c r="AF7940" s="8"/>
      <c r="AG7940" s="8"/>
      <c r="AH7940" s="8"/>
      <c r="AI7940" s="8"/>
      <c r="AJ7940" s="8"/>
      <c r="AK7940" s="8"/>
      <c r="AL7940" s="8"/>
      <c r="AM7940" s="8"/>
      <c r="AN7940" s="8"/>
      <c r="AO7940" s="8"/>
      <c r="AP7940" s="15"/>
      <c r="AQ7940" s="15"/>
      <c r="AR7940" s="15"/>
      <c r="AS7940" s="15"/>
      <c r="AT7940" s="15"/>
      <c r="AU7940" s="15"/>
      <c r="AV7940" s="15"/>
      <c r="AW7940" s="15"/>
      <c r="AX7940" s="15"/>
      <c r="AY7940" s="15"/>
      <c r="AZ7940" s="10"/>
      <c r="BA7940" s="10"/>
      <c r="BF7940" s="10"/>
    </row>
    <row r="7941" spans="1:58" ht="15" customHeight="1" x14ac:dyDescent="0.2">
      <c r="A7941" s="1"/>
      <c r="B7941" s="1"/>
      <c r="C7941" s="43"/>
      <c r="D7941" s="14"/>
      <c r="E7941" s="14"/>
      <c r="F7941" s="14"/>
      <c r="G7941" s="14"/>
      <c r="H7941" s="14"/>
      <c r="I7941" s="14"/>
      <c r="J7941" s="14"/>
      <c r="K7941" s="14"/>
      <c r="L7941" s="14"/>
      <c r="M7941" s="14"/>
      <c r="N7941" s="14"/>
      <c r="O7941" s="14"/>
      <c r="P7941" s="14"/>
      <c r="Q7941" s="14"/>
      <c r="R7941" s="4"/>
      <c r="S7941" s="4"/>
      <c r="T7941" s="4"/>
      <c r="U7941" s="4"/>
      <c r="V7941" s="4"/>
      <c r="W7941" s="4"/>
      <c r="X7941" s="4"/>
      <c r="Y7941" s="4"/>
      <c r="Z7941" s="4"/>
      <c r="AA7941" s="4"/>
      <c r="AB7941" s="8"/>
      <c r="AC7941" s="8"/>
      <c r="AD7941" s="8"/>
      <c r="AE7941" s="8"/>
      <c r="AF7941" s="8"/>
      <c r="AG7941" s="8"/>
      <c r="AH7941" s="8"/>
      <c r="AI7941" s="8"/>
      <c r="AJ7941" s="8"/>
      <c r="AK7941" s="8"/>
      <c r="AL7941" s="8"/>
      <c r="AM7941" s="8"/>
      <c r="AN7941" s="8"/>
      <c r="AO7941" s="8"/>
      <c r="AP7941" s="15"/>
      <c r="AQ7941" s="15"/>
      <c r="AR7941" s="15"/>
      <c r="AS7941" s="15"/>
      <c r="AT7941" s="15"/>
      <c r="AU7941" s="15"/>
      <c r="AV7941" s="15"/>
      <c r="AW7941" s="15"/>
      <c r="AX7941" s="15"/>
      <c r="AY7941" s="15"/>
      <c r="AZ7941" s="10"/>
      <c r="BA7941" s="10"/>
      <c r="BF7941" s="10"/>
    </row>
    <row r="7942" spans="1:58" ht="15" customHeight="1" x14ac:dyDescent="0.2">
      <c r="A7942" s="1"/>
      <c r="B7942" s="1"/>
      <c r="D7942" s="14"/>
      <c r="E7942" s="14"/>
      <c r="F7942" s="14"/>
      <c r="G7942" s="14"/>
      <c r="H7942" s="14"/>
      <c r="I7942" s="14"/>
      <c r="J7942" s="14"/>
      <c r="K7942" s="14"/>
      <c r="L7942" s="14"/>
      <c r="M7942" s="14"/>
      <c r="N7942" s="14"/>
      <c r="O7942" s="14"/>
      <c r="P7942" s="14"/>
      <c r="Q7942" s="14"/>
      <c r="R7942" s="4"/>
      <c r="S7942" s="4"/>
      <c r="T7942" s="4"/>
      <c r="U7942" s="4"/>
      <c r="V7942" s="4"/>
      <c r="W7942" s="4"/>
      <c r="X7942" s="4"/>
      <c r="Y7942" s="4"/>
      <c r="Z7942" s="4"/>
      <c r="AA7942" s="4"/>
      <c r="AB7942" s="8"/>
      <c r="AC7942" s="8"/>
      <c r="AD7942" s="8"/>
      <c r="AE7942" s="8"/>
      <c r="AF7942" s="8"/>
      <c r="AG7942" s="8"/>
      <c r="AH7942" s="8"/>
      <c r="AI7942" s="8"/>
      <c r="AJ7942" s="8"/>
      <c r="AK7942" s="8"/>
      <c r="AL7942" s="8"/>
      <c r="AM7942" s="8"/>
      <c r="AN7942" s="8"/>
      <c r="AO7942" s="8"/>
      <c r="AP7942" s="15"/>
      <c r="AQ7942" s="15"/>
      <c r="AR7942" s="15"/>
      <c r="AS7942" s="15"/>
      <c r="AT7942" s="15"/>
      <c r="AU7942" s="15"/>
      <c r="AV7942" s="15"/>
      <c r="AW7942" s="15"/>
      <c r="AX7942" s="15"/>
      <c r="AY7942" s="15"/>
      <c r="AZ7942" s="10"/>
      <c r="BA7942" s="10"/>
      <c r="BF7942" s="10"/>
    </row>
    <row r="7943" spans="1:58" ht="15" customHeight="1" x14ac:dyDescent="0.2">
      <c r="A7943" s="33"/>
      <c r="B7943" s="33"/>
      <c r="C7943" s="33"/>
      <c r="D7943" s="33">
        <f>SUM(D7895:D7942)</f>
        <v>36</v>
      </c>
      <c r="E7943" s="33">
        <f>SUM(E7895:E7942)</f>
        <v>23</v>
      </c>
      <c r="F7943" s="33">
        <f>SUM(F7895:F7942)</f>
        <v>14</v>
      </c>
      <c r="G7943" s="33">
        <f>SUM(G7895:G7942)</f>
        <v>4</v>
      </c>
      <c r="H7943" s="33">
        <f>SUM(H7895:H7942)</f>
        <v>0</v>
      </c>
      <c r="I7943" s="33">
        <f>SUM(I7895:I7942)</f>
        <v>0</v>
      </c>
      <c r="J7943" s="33">
        <f>SUM(J7895:J7942)</f>
        <v>0</v>
      </c>
      <c r="K7943" s="33">
        <f>SUM(K7895:K7942)</f>
        <v>11</v>
      </c>
      <c r="L7943" s="33">
        <f>SUM(L7895:L7942)</f>
        <v>4</v>
      </c>
      <c r="M7943" s="33">
        <f>SUM(M7895:M7942)</f>
        <v>0</v>
      </c>
      <c r="N7943" s="33">
        <f>SUM(N7895:N7942)</f>
        <v>0</v>
      </c>
      <c r="O7943" s="33">
        <f>SUM(O7895:O7942)</f>
        <v>0</v>
      </c>
      <c r="P7943" s="33">
        <f>SUM(P7895:P7942)</f>
        <v>0</v>
      </c>
      <c r="Q7943" s="33">
        <f>SUM(Q7895:Q7942)</f>
        <v>0</v>
      </c>
      <c r="R7943" s="33">
        <f>SUM(R7895:R7942)</f>
        <v>0</v>
      </c>
      <c r="S7943" s="33">
        <f>SUM(S7895:S7942)</f>
        <v>0</v>
      </c>
      <c r="T7943" s="33">
        <f>SUM(T7895:T7942)</f>
        <v>1</v>
      </c>
      <c r="U7943" s="33">
        <f>SUM(U7895:U7942)</f>
        <v>5</v>
      </c>
      <c r="V7943" s="33">
        <f>SUM(V7895:V7942)</f>
        <v>0</v>
      </c>
      <c r="W7943" s="33">
        <f>SUM(W7895:W7942)</f>
        <v>0</v>
      </c>
      <c r="X7943" s="33">
        <f>SUM(X7895:X7942)</f>
        <v>0</v>
      </c>
      <c r="Y7943" s="33">
        <f>SUM(Y7895:Y7942)</f>
        <v>0</v>
      </c>
      <c r="Z7943" s="33">
        <f>SUM(Z7895:Z7942)</f>
        <v>0</v>
      </c>
      <c r="AA7943" s="33">
        <f>SUM(AA7895:AA7942)</f>
        <v>0</v>
      </c>
      <c r="AB7943" s="33">
        <f>SUM(AB7895:AB7942)</f>
        <v>58</v>
      </c>
      <c r="AC7943" s="33">
        <f>SUM(AC7895:AC7942)</f>
        <v>0</v>
      </c>
      <c r="AD7943" s="33">
        <f>SUM(AD7895:AD7942)</f>
        <v>0</v>
      </c>
      <c r="AE7943" s="33">
        <f>SUM(AE7895:AE7942)</f>
        <v>0</v>
      </c>
      <c r="AF7943" s="33">
        <f>SUM(AF7895:AF7942)</f>
        <v>1</v>
      </c>
      <c r="AG7943" s="33">
        <f>SUM(AG7895:AG7942)</f>
        <v>3</v>
      </c>
      <c r="AH7943" s="33">
        <f>SUM(AH7895:AH7942)</f>
        <v>3</v>
      </c>
      <c r="AI7943" s="33">
        <f>SUM(AI7895:AI7942)</f>
        <v>0</v>
      </c>
      <c r="AJ7943" s="33">
        <f>SUM(AJ7895:AJ7942)</f>
        <v>3</v>
      </c>
      <c r="AK7943" s="33">
        <f>SUM(AK7895:AK7942)</f>
        <v>4</v>
      </c>
      <c r="AL7943" s="33">
        <f>SUM(AL7895:AL7942)</f>
        <v>4</v>
      </c>
      <c r="AM7943" s="33">
        <f>SUM(AM7895:AM7942)</f>
        <v>0</v>
      </c>
      <c r="AN7943" s="33">
        <f>SUM(AN7895:AN7942)</f>
        <v>0</v>
      </c>
      <c r="AO7943" s="33">
        <f>SUM(AO7895:AO7942)</f>
        <v>2</v>
      </c>
      <c r="AP7943" s="33">
        <f>SUM(AP7895:AP7942)</f>
        <v>0</v>
      </c>
      <c r="AQ7943" s="33">
        <f>SUM(AQ7895:AQ7942)</f>
        <v>0</v>
      </c>
      <c r="AR7943" s="33">
        <f>SUM(AR7895:AR7942)</f>
        <v>0</v>
      </c>
      <c r="AS7943" s="33">
        <f>SUM(AS7895:AS7942)</f>
        <v>0</v>
      </c>
      <c r="AT7943" s="33">
        <f>SUM(AT7895:AT7942)</f>
        <v>0</v>
      </c>
      <c r="AU7943" s="33">
        <f>SUM(AU7895:AU7942)</f>
        <v>0</v>
      </c>
      <c r="AV7943" s="33">
        <f>SUM(AV7895:AV7942)</f>
        <v>0</v>
      </c>
      <c r="AW7943" s="33">
        <f>SUM(AW7895:AW7942)</f>
        <v>0</v>
      </c>
      <c r="AX7943" s="33">
        <f>SUM(AX7895:AX7942)</f>
        <v>0</v>
      </c>
      <c r="AY7943" s="33">
        <f>SUM(AY7895:AY7942)</f>
        <v>0</v>
      </c>
      <c r="AZ7943" s="10"/>
      <c r="BA7943" s="10"/>
      <c r="BF7943" s="10"/>
    </row>
    <row r="7944" spans="1:58" ht="15" customHeight="1" x14ac:dyDescent="0.2">
      <c r="A7944" s="44"/>
      <c r="B7944" s="44"/>
      <c r="C7944" s="44"/>
      <c r="D7944" s="44"/>
      <c r="E7944" s="44"/>
      <c r="F7944" s="44"/>
      <c r="G7944" s="44"/>
      <c r="H7944" s="44"/>
      <c r="I7944" s="44"/>
      <c r="J7944" s="44"/>
      <c r="K7944" s="44"/>
      <c r="L7944" s="44"/>
      <c r="M7944" s="44"/>
      <c r="N7944" s="44"/>
      <c r="O7944" s="44"/>
      <c r="P7944" s="44"/>
      <c r="Q7944" s="44"/>
      <c r="R7944" s="44"/>
      <c r="S7944" s="44"/>
      <c r="T7944" s="44"/>
      <c r="U7944" s="44"/>
      <c r="V7944" s="44"/>
      <c r="W7944" s="44"/>
      <c r="X7944" s="44"/>
    </row>
    <row r="7945" spans="1:58" ht="15" customHeight="1" x14ac:dyDescent="0.2">
      <c r="A7945" s="44"/>
      <c r="B7945" s="44"/>
      <c r="C7945" s="44"/>
      <c r="D7945" s="44"/>
      <c r="E7945" s="44"/>
      <c r="F7945" s="44"/>
      <c r="G7945" s="44"/>
      <c r="H7945" s="44"/>
      <c r="I7945" s="44"/>
      <c r="J7945" s="44"/>
      <c r="K7945" s="44"/>
      <c r="L7945" s="44"/>
      <c r="M7945" s="44"/>
      <c r="N7945" s="44"/>
      <c r="O7945" s="44"/>
      <c r="P7945" s="44"/>
      <c r="Q7945" s="44"/>
      <c r="R7945" s="44"/>
      <c r="S7945" s="44"/>
      <c r="T7945" s="44"/>
      <c r="U7945" s="44"/>
      <c r="V7945" s="44"/>
      <c r="W7945" s="44"/>
      <c r="X7945" s="44"/>
    </row>
    <row r="7946" spans="1:58" ht="15" customHeight="1" x14ac:dyDescent="0.2">
      <c r="A7946" s="44"/>
      <c r="B7946" s="44"/>
      <c r="C7946" s="44"/>
      <c r="D7946" s="44"/>
      <c r="E7946" s="44"/>
      <c r="F7946" s="44"/>
      <c r="G7946" s="44"/>
      <c r="H7946" s="44"/>
      <c r="I7946" s="44"/>
      <c r="J7946" s="44"/>
      <c r="K7946" s="44"/>
      <c r="L7946" s="44"/>
      <c r="M7946" s="44"/>
      <c r="N7946" s="44"/>
      <c r="O7946" s="44"/>
      <c r="P7946" s="44"/>
      <c r="Q7946" s="44"/>
      <c r="R7946" s="44"/>
      <c r="S7946" s="44"/>
      <c r="T7946" s="44"/>
      <c r="U7946" s="44"/>
      <c r="V7946" s="44"/>
      <c r="W7946" s="44"/>
      <c r="X7946" s="44"/>
    </row>
    <row r="7947" spans="1:58" ht="15" customHeight="1" x14ac:dyDescent="0.2">
      <c r="A7947" s="45"/>
      <c r="B7947" s="45"/>
      <c r="C7947" s="45"/>
      <c r="D7947" s="45"/>
      <c r="E7947" s="45"/>
      <c r="F7947" s="45"/>
      <c r="G7947" s="45"/>
      <c r="H7947" s="45"/>
      <c r="I7947" s="44"/>
      <c r="J7947" s="44"/>
      <c r="K7947" s="44"/>
      <c r="L7947" s="44"/>
      <c r="M7947" s="44"/>
      <c r="N7947" s="44"/>
      <c r="O7947" s="44"/>
      <c r="P7947" s="44"/>
      <c r="Q7947" s="44"/>
      <c r="R7947" s="44"/>
      <c r="S7947" s="44"/>
      <c r="T7947" s="44"/>
      <c r="U7947" s="44"/>
      <c r="V7947" s="44"/>
      <c r="W7947" s="44"/>
      <c r="X7947" s="44"/>
    </row>
    <row r="7948" spans="1:58" ht="15" customHeight="1" x14ac:dyDescent="0.2">
      <c r="A7948" s="45"/>
      <c r="B7948" s="45"/>
      <c r="C7948" s="45"/>
      <c r="D7948" s="45"/>
      <c r="E7948" s="45"/>
      <c r="F7948" s="45"/>
      <c r="G7948" s="45"/>
      <c r="H7948" s="45"/>
      <c r="I7948" s="44"/>
      <c r="J7948" s="44"/>
      <c r="K7948" s="44"/>
      <c r="L7948" s="46"/>
      <c r="M7948" s="46"/>
      <c r="N7948" s="46"/>
      <c r="O7948" s="46"/>
      <c r="P7948" s="46"/>
      <c r="Q7948" s="46"/>
      <c r="R7948" s="46"/>
      <c r="S7948" s="46"/>
      <c r="T7948" s="46"/>
      <c r="U7948" s="46"/>
      <c r="V7948" s="46"/>
      <c r="W7948" s="46"/>
      <c r="X7948" s="46"/>
      <c r="Y7948" s="46"/>
      <c r="Z7948" s="46"/>
      <c r="AA7948" s="46"/>
    </row>
    <row r="7949" spans="1:58" ht="15" customHeight="1" x14ac:dyDescent="0.6">
      <c r="A7949" s="45"/>
      <c r="B7949" s="47" t="s">
        <v>88</v>
      </c>
      <c r="C7949" s="48"/>
      <c r="D7949" s="48"/>
      <c r="E7949" s="48"/>
      <c r="F7949" s="48"/>
      <c r="G7949" s="48"/>
      <c r="H7949" s="45"/>
      <c r="I7949" s="44"/>
      <c r="J7949" s="44"/>
      <c r="K7949" s="44"/>
      <c r="L7949" s="46"/>
      <c r="M7949" s="46"/>
      <c r="N7949" s="46"/>
      <c r="O7949" s="46"/>
      <c r="P7949" s="46"/>
      <c r="Q7949" s="46"/>
      <c r="R7949" s="46"/>
      <c r="S7949" s="46"/>
      <c r="T7949" s="46"/>
      <c r="U7949" s="46"/>
      <c r="V7949" s="46"/>
      <c r="W7949" s="46"/>
      <c r="X7949" s="46"/>
      <c r="Y7949" s="46"/>
      <c r="Z7949" s="46"/>
      <c r="AA7949" s="46"/>
    </row>
    <row r="7950" spans="1:58" ht="15" customHeight="1" x14ac:dyDescent="0.2">
      <c r="A7950" s="45"/>
      <c r="B7950" s="49" t="s">
        <v>89</v>
      </c>
      <c r="C7950" s="33" t="s">
        <v>90</v>
      </c>
      <c r="D7950" s="33" t="s">
        <v>91</v>
      </c>
      <c r="E7950" s="33" t="s">
        <v>92</v>
      </c>
      <c r="F7950" s="50"/>
      <c r="G7950" s="50" t="s">
        <v>93</v>
      </c>
      <c r="H7950" s="45"/>
      <c r="I7950" s="44"/>
      <c r="J7950" s="44"/>
      <c r="K7950" s="44"/>
      <c r="L7950" s="46"/>
      <c r="M7950" s="46"/>
      <c r="N7950" s="46"/>
      <c r="O7950" s="46"/>
      <c r="P7950" s="46"/>
      <c r="Q7950" s="46"/>
      <c r="R7950" s="46"/>
      <c r="S7950" s="46"/>
      <c r="T7950" s="46"/>
      <c r="U7950" s="46"/>
      <c r="V7950" s="46"/>
      <c r="W7950" s="46"/>
      <c r="Y7950" s="51" t="s">
        <v>94</v>
      </c>
      <c r="Z7950" s="52"/>
      <c r="AA7950" s="52"/>
    </row>
    <row r="7951" spans="1:58" ht="15" customHeight="1" x14ac:dyDescent="0.2">
      <c r="A7951" s="45"/>
      <c r="B7951" s="53" t="s">
        <v>3</v>
      </c>
      <c r="C7951" s="15">
        <f>D7943</f>
        <v>36</v>
      </c>
      <c r="D7951" s="54">
        <f>S7954*C7951</f>
        <v>29884.68</v>
      </c>
      <c r="E7951" s="34">
        <f>T7953*C7951</f>
        <v>21240</v>
      </c>
      <c r="F7951" s="45"/>
      <c r="G7951" s="45"/>
      <c r="H7951" s="45"/>
      <c r="I7951" s="44"/>
      <c r="J7951" s="44"/>
      <c r="K7951" s="44"/>
      <c r="L7951" s="46"/>
      <c r="M7951" s="51" t="s">
        <v>95</v>
      </c>
      <c r="N7951" s="52"/>
      <c r="O7951" s="52"/>
      <c r="P7951" s="52"/>
      <c r="Q7951" s="52"/>
      <c r="R7951" s="51" t="s">
        <v>96</v>
      </c>
      <c r="S7951" s="52"/>
      <c r="T7951" s="46"/>
      <c r="U7951" s="51" t="s">
        <v>97</v>
      </c>
      <c r="V7951" s="52"/>
      <c r="W7951" s="46"/>
      <c r="Y7951" s="6" t="s">
        <v>98</v>
      </c>
      <c r="Z7951" s="55"/>
      <c r="AA7951" s="56"/>
    </row>
    <row r="7952" spans="1:58" ht="15" customHeight="1" x14ac:dyDescent="0.2">
      <c r="A7952" s="45"/>
      <c r="B7952" s="53" t="s">
        <v>99</v>
      </c>
      <c r="C7952" s="15">
        <f>E7943</f>
        <v>23</v>
      </c>
      <c r="D7952" s="54">
        <f>S7953*C7952</f>
        <v>19092.990000000002</v>
      </c>
      <c r="E7952" s="34">
        <f>T7954*C7952</f>
        <v>13570</v>
      </c>
      <c r="F7952" s="45"/>
      <c r="G7952" s="45"/>
      <c r="H7952" s="45"/>
      <c r="I7952" s="44"/>
      <c r="J7952" s="44"/>
      <c r="K7952" s="44"/>
      <c r="L7952" s="46"/>
      <c r="M7952" s="6" t="s">
        <v>100</v>
      </c>
      <c r="N7952" s="52"/>
      <c r="O7952" s="52"/>
      <c r="P7952" s="52"/>
      <c r="Q7952" s="52"/>
      <c r="R7952" s="6"/>
      <c r="S7952" s="55" t="s">
        <v>101</v>
      </c>
      <c r="T7952" s="295"/>
      <c r="U7952" s="57" t="s">
        <v>102</v>
      </c>
      <c r="V7952" s="58">
        <f t="shared" ref="V7952:V7963" si="1654">W7952*1.303</f>
        <v>9772.5</v>
      </c>
      <c r="W7952" s="59">
        <v>7500</v>
      </c>
      <c r="Y7952" s="60" t="s">
        <v>31</v>
      </c>
      <c r="Z7952" s="55">
        <f>AA7952*1.318</f>
        <v>6853.6</v>
      </c>
      <c r="AA7952" s="56">
        <v>5200</v>
      </c>
    </row>
    <row r="7953" spans="1:27" ht="15" customHeight="1" x14ac:dyDescent="0.2">
      <c r="A7953" s="45"/>
      <c r="B7953" s="53" t="s">
        <v>103</v>
      </c>
      <c r="C7953" s="15">
        <f>F7943</f>
        <v>14</v>
      </c>
      <c r="D7953" s="54">
        <f>S7956*C7953</f>
        <v>16150.680000000002</v>
      </c>
      <c r="E7953" s="34">
        <f>T7955*C7953</f>
        <v>10920</v>
      </c>
      <c r="F7953" s="45"/>
      <c r="G7953" s="45"/>
      <c r="H7953" s="61"/>
      <c r="I7953" s="44"/>
      <c r="J7953" s="44"/>
      <c r="K7953" s="44"/>
      <c r="L7953" s="46"/>
      <c r="M7953" s="6"/>
      <c r="N7953" s="52"/>
      <c r="O7953" s="52"/>
      <c r="P7953" s="52"/>
      <c r="Q7953" s="52"/>
      <c r="R7953" s="6" t="s">
        <v>104</v>
      </c>
      <c r="S7953" s="55">
        <f>T7953*1.407</f>
        <v>830.13</v>
      </c>
      <c r="T7953" s="295">
        <v>590</v>
      </c>
      <c r="U7953" s="57" t="s">
        <v>105</v>
      </c>
      <c r="V7953" s="58">
        <f t="shared" si="1654"/>
        <v>9772.5</v>
      </c>
      <c r="W7953" s="62">
        <v>7500</v>
      </c>
      <c r="Y7953" s="6" t="s">
        <v>33</v>
      </c>
      <c r="Z7953" s="55">
        <f t="shared" ref="Z7953:Z7954" si="1655">AA7953*1.318</f>
        <v>6853.6</v>
      </c>
      <c r="AA7953" s="56">
        <v>5200</v>
      </c>
    </row>
    <row r="7954" spans="1:27" ht="15" customHeight="1" x14ac:dyDescent="0.2">
      <c r="A7954" s="45"/>
      <c r="B7954" s="53" t="s">
        <v>106</v>
      </c>
      <c r="C7954" s="15">
        <f>G7943</f>
        <v>4</v>
      </c>
      <c r="D7954" s="54">
        <f>S7956*C7954</f>
        <v>4614.4800000000005</v>
      </c>
      <c r="E7954" s="34">
        <f>T7956*C7954</f>
        <v>3120</v>
      </c>
      <c r="F7954" s="45"/>
      <c r="G7954" s="45"/>
      <c r="H7954" s="45"/>
      <c r="I7954" s="44"/>
      <c r="J7954" s="44"/>
      <c r="K7954" s="44"/>
      <c r="L7954" s="46"/>
      <c r="M7954" s="6" t="s">
        <v>107</v>
      </c>
      <c r="N7954" s="52"/>
      <c r="O7954" s="52"/>
      <c r="P7954" s="52"/>
      <c r="Q7954" s="52"/>
      <c r="R7954" s="6" t="s">
        <v>108</v>
      </c>
      <c r="S7954" s="55">
        <f>T7954*1.407</f>
        <v>830.13</v>
      </c>
      <c r="T7954" s="295">
        <v>590</v>
      </c>
      <c r="U7954" s="6" t="s">
        <v>109</v>
      </c>
      <c r="V7954" s="58">
        <f t="shared" si="1654"/>
        <v>4560.5</v>
      </c>
      <c r="W7954" s="59">
        <v>3500</v>
      </c>
      <c r="Y7954" s="6" t="s">
        <v>32</v>
      </c>
      <c r="Z7954" s="55">
        <f t="shared" si="1655"/>
        <v>6853.6</v>
      </c>
      <c r="AA7954" s="56">
        <v>5200</v>
      </c>
    </row>
    <row r="7955" spans="1:27" ht="15" customHeight="1" x14ac:dyDescent="0.2">
      <c r="A7955" s="45"/>
      <c r="B7955" s="53" t="s">
        <v>7</v>
      </c>
      <c r="C7955" s="15">
        <f>H7943</f>
        <v>0</v>
      </c>
      <c r="D7955" s="54">
        <f>S7958*C7955</f>
        <v>0</v>
      </c>
      <c r="E7955" s="34">
        <f>T7958*C7955</f>
        <v>0</v>
      </c>
      <c r="F7955" s="45"/>
      <c r="G7955" s="45"/>
      <c r="H7955" s="45"/>
      <c r="I7955" s="44"/>
      <c r="J7955" s="44"/>
      <c r="K7955" s="44"/>
      <c r="L7955" s="46"/>
      <c r="M7955" s="6" t="s">
        <v>110</v>
      </c>
      <c r="N7955" s="55">
        <f>P7955*1.43</f>
        <v>2002</v>
      </c>
      <c r="O7955" s="52"/>
      <c r="P7955" s="63">
        <v>1400</v>
      </c>
      <c r="Q7955" s="52"/>
      <c r="R7955" s="6" t="s">
        <v>111</v>
      </c>
      <c r="S7955" s="55">
        <f>T7955*1.479</f>
        <v>1153.6200000000001</v>
      </c>
      <c r="T7955" s="295">
        <v>780</v>
      </c>
      <c r="U7955" s="57" t="s">
        <v>112</v>
      </c>
      <c r="V7955" s="58">
        <f t="shared" si="1654"/>
        <v>2410.5499999999997</v>
      </c>
      <c r="W7955" s="62">
        <v>1850</v>
      </c>
      <c r="Y7955" s="6" t="s">
        <v>42</v>
      </c>
      <c r="Z7955" s="55">
        <f t="shared" ref="Z7955:Z7960" si="1656">AA7955*1.32</f>
        <v>7260</v>
      </c>
      <c r="AA7955" s="56">
        <v>5500</v>
      </c>
    </row>
    <row r="7956" spans="1:27" ht="15" customHeight="1" x14ac:dyDescent="0.2">
      <c r="A7956" s="45"/>
      <c r="B7956" s="53" t="s">
        <v>8</v>
      </c>
      <c r="C7956" s="15">
        <f>I7943</f>
        <v>0</v>
      </c>
      <c r="D7956" s="54">
        <f>S7957*C7956</f>
        <v>0</v>
      </c>
      <c r="E7956" s="34">
        <f>T7957*C7956</f>
        <v>0</v>
      </c>
      <c r="F7956" s="45"/>
      <c r="G7956" s="45"/>
      <c r="H7956" s="45"/>
      <c r="I7956" s="44"/>
      <c r="J7956" s="44"/>
      <c r="K7956" s="44"/>
      <c r="L7956" s="46"/>
      <c r="M7956" s="6" t="s">
        <v>27</v>
      </c>
      <c r="N7956" s="55">
        <f>P7956*1.42</f>
        <v>1846</v>
      </c>
      <c r="O7956" s="52"/>
      <c r="P7956" s="64">
        <v>1300</v>
      </c>
      <c r="Q7956" s="65"/>
      <c r="R7956" s="6" t="s">
        <v>113</v>
      </c>
      <c r="S7956" s="55">
        <f>T7956*1.479</f>
        <v>1153.6200000000001</v>
      </c>
      <c r="T7956" s="295">
        <v>780</v>
      </c>
      <c r="U7956" s="57" t="s">
        <v>114</v>
      </c>
      <c r="V7956" s="58">
        <f t="shared" si="1654"/>
        <v>1209.184</v>
      </c>
      <c r="W7956" s="59">
        <v>928</v>
      </c>
      <c r="Y7956" s="6" t="s">
        <v>115</v>
      </c>
      <c r="Z7956" s="55">
        <f t="shared" si="1656"/>
        <v>7260</v>
      </c>
      <c r="AA7956" s="56">
        <v>5500</v>
      </c>
    </row>
    <row r="7957" spans="1:27" ht="15" customHeight="1" x14ac:dyDescent="0.2">
      <c r="A7957" s="45"/>
      <c r="B7957" s="53" t="s">
        <v>116</v>
      </c>
      <c r="C7957" s="15">
        <f>J7943</f>
        <v>0</v>
      </c>
      <c r="D7957" s="54">
        <f t="shared" ref="D7957:D7958" si="1657">S7962*C7957</f>
        <v>0</v>
      </c>
      <c r="E7957" s="34">
        <f t="shared" ref="E7957" si="1658">D8020*C7957</f>
        <v>0</v>
      </c>
      <c r="F7957" s="45"/>
      <c r="G7957" s="45"/>
      <c r="H7957" s="45"/>
      <c r="I7957" s="44"/>
      <c r="J7957" s="44"/>
      <c r="K7957" s="44"/>
      <c r="L7957" s="46"/>
      <c r="M7957" s="6" t="s">
        <v>28</v>
      </c>
      <c r="N7957" s="55">
        <f t="shared" ref="N7957:N7961" si="1659">P7957*1.4</f>
        <v>1470</v>
      </c>
      <c r="O7957" s="52"/>
      <c r="P7957" s="64">
        <v>1050</v>
      </c>
      <c r="Q7957" s="65"/>
      <c r="R7957" s="6" t="s">
        <v>117</v>
      </c>
      <c r="S7957" s="55">
        <f>T7957*1.3</f>
        <v>2113.8000000000002</v>
      </c>
      <c r="T7957" s="296">
        <v>1626</v>
      </c>
      <c r="U7957" s="66" t="s">
        <v>118</v>
      </c>
      <c r="V7957" s="58">
        <f t="shared" si="1654"/>
        <v>1395.5129999999999</v>
      </c>
      <c r="W7957" s="62">
        <v>1071</v>
      </c>
      <c r="Y7957" s="6" t="s">
        <v>119</v>
      </c>
      <c r="Z7957" s="55">
        <f>AA7957*1.318</f>
        <v>6853.6</v>
      </c>
      <c r="AA7957" s="56">
        <v>5200</v>
      </c>
    </row>
    <row r="7958" spans="1:27" ht="15" customHeight="1" x14ac:dyDescent="0.2">
      <c r="A7958" s="45"/>
      <c r="B7958" s="53" t="s">
        <v>10</v>
      </c>
      <c r="C7958" s="15">
        <f>K7943</f>
        <v>11</v>
      </c>
      <c r="D7958" s="54">
        <f t="shared" si="1657"/>
        <v>48501.2</v>
      </c>
      <c r="E7958" s="34">
        <f>T7963*C7958</f>
        <v>33220</v>
      </c>
      <c r="F7958" s="45"/>
      <c r="G7958" s="45"/>
      <c r="H7958" s="45"/>
      <c r="I7958" s="44"/>
      <c r="J7958" s="44"/>
      <c r="K7958" s="44"/>
      <c r="L7958" s="46"/>
      <c r="M7958" s="6" t="s">
        <v>120</v>
      </c>
      <c r="N7958" s="55">
        <f t="shared" si="1659"/>
        <v>1889.9999999999998</v>
      </c>
      <c r="O7958" s="52"/>
      <c r="P7958" s="67">
        <v>1350</v>
      </c>
      <c r="Q7958" s="65"/>
      <c r="R7958" s="6" t="s">
        <v>121</v>
      </c>
      <c r="S7958" s="55">
        <f>T7958*1.436</f>
        <v>1550.8799999999999</v>
      </c>
      <c r="T7958" s="295">
        <v>1080</v>
      </c>
      <c r="U7958" s="6" t="s">
        <v>122</v>
      </c>
      <c r="V7958" s="58">
        <f t="shared" si="1654"/>
        <v>8404.35</v>
      </c>
      <c r="W7958" s="59">
        <v>6450</v>
      </c>
      <c r="Y7958" s="6" t="s">
        <v>123</v>
      </c>
      <c r="Z7958" s="55">
        <f t="shared" si="1656"/>
        <v>10560</v>
      </c>
      <c r="AA7958" s="56">
        <v>8000</v>
      </c>
    </row>
    <row r="7959" spans="1:27" ht="15" customHeight="1" thickBot="1" x14ac:dyDescent="0.25">
      <c r="A7959" s="45"/>
      <c r="B7959" s="53" t="s">
        <v>124</v>
      </c>
      <c r="C7959" s="15">
        <f>L7943</f>
        <v>4</v>
      </c>
      <c r="D7959" s="54">
        <f>S7959*C7959</f>
        <v>5405.4000000000005</v>
      </c>
      <c r="E7959" s="34">
        <f>T7959*C7959</f>
        <v>3640</v>
      </c>
      <c r="F7959" s="68" t="s">
        <v>92</v>
      </c>
      <c r="G7959" s="69"/>
      <c r="H7959" s="45"/>
      <c r="I7959" s="44"/>
      <c r="J7959" s="44"/>
      <c r="K7959" s="44"/>
      <c r="L7959" s="46"/>
      <c r="M7959" s="6" t="s">
        <v>125</v>
      </c>
      <c r="N7959" s="55">
        <f t="shared" si="1659"/>
        <v>1889.9999999999998</v>
      </c>
      <c r="O7959" s="52"/>
      <c r="P7959" s="67">
        <v>1350</v>
      </c>
      <c r="Q7959" s="65"/>
      <c r="R7959" s="6" t="s">
        <v>126</v>
      </c>
      <c r="S7959" s="55">
        <f>T7959*1.485</f>
        <v>1351.3500000000001</v>
      </c>
      <c r="T7959" s="295">
        <v>910</v>
      </c>
      <c r="U7959" s="6" t="s">
        <v>127</v>
      </c>
      <c r="V7959" s="58">
        <f t="shared" si="1654"/>
        <v>0</v>
      </c>
      <c r="W7959" s="70"/>
      <c r="Y7959" s="6" t="s">
        <v>128</v>
      </c>
      <c r="Z7959" s="55">
        <f t="shared" si="1656"/>
        <v>10560</v>
      </c>
      <c r="AA7959" s="56">
        <v>8000</v>
      </c>
    </row>
    <row r="7960" spans="1:27" ht="15" customHeight="1" thickTop="1" x14ac:dyDescent="0.2">
      <c r="A7960" s="45"/>
      <c r="B7960" s="53" t="s">
        <v>129</v>
      </c>
      <c r="C7960" s="15">
        <f>M7943</f>
        <v>0</v>
      </c>
      <c r="D7960" s="54">
        <f t="shared" ref="D7960:D7961" si="1660">S7964*C7960</f>
        <v>0</v>
      </c>
      <c r="E7960" s="34">
        <f t="shared" ref="E7960:E7961" si="1661">D8022*C7960</f>
        <v>0</v>
      </c>
      <c r="F7960" s="68" t="s">
        <v>130</v>
      </c>
      <c r="G7960" s="71">
        <f>D8004*0.33</f>
        <v>121621.6419</v>
      </c>
      <c r="H7960" s="45"/>
      <c r="I7960" s="44"/>
      <c r="J7960" s="44"/>
      <c r="K7960" s="44"/>
      <c r="L7960" s="46"/>
      <c r="M7960" s="6" t="s">
        <v>131</v>
      </c>
      <c r="N7960" s="55">
        <f t="shared" si="1659"/>
        <v>700</v>
      </c>
      <c r="O7960" s="52"/>
      <c r="P7960" s="67">
        <v>500</v>
      </c>
      <c r="Q7960" s="65"/>
      <c r="R7960" s="6"/>
      <c r="S7960" s="55"/>
      <c r="T7960" s="297"/>
      <c r="U7960" s="57" t="s">
        <v>132</v>
      </c>
      <c r="V7960" s="58">
        <f t="shared" si="1654"/>
        <v>9218.7250000000004</v>
      </c>
      <c r="W7960" s="70">
        <v>7075</v>
      </c>
      <c r="Y7960" s="6" t="s">
        <v>133</v>
      </c>
      <c r="Z7960" s="55">
        <f t="shared" si="1656"/>
        <v>7260</v>
      </c>
      <c r="AA7960" s="56">
        <v>5500</v>
      </c>
    </row>
    <row r="7961" spans="1:27" ht="15" customHeight="1" x14ac:dyDescent="0.2">
      <c r="A7961" s="45"/>
      <c r="B7961" s="53" t="s">
        <v>134</v>
      </c>
      <c r="C7961" s="15">
        <f>N7943</f>
        <v>0</v>
      </c>
      <c r="D7961" s="54">
        <f t="shared" si="1660"/>
        <v>0</v>
      </c>
      <c r="E7961" s="34">
        <f>T7965*C7961</f>
        <v>0</v>
      </c>
      <c r="F7961" s="68" t="s">
        <v>135</v>
      </c>
      <c r="G7961" s="72">
        <f>D8004-F8004</f>
        <v>368550.43</v>
      </c>
      <c r="H7961" s="45"/>
      <c r="I7961" s="44"/>
      <c r="J7961" s="44"/>
      <c r="K7961" s="44"/>
      <c r="L7961" s="46"/>
      <c r="M7961" s="6" t="s">
        <v>136</v>
      </c>
      <c r="N7961" s="55">
        <f t="shared" si="1659"/>
        <v>1400</v>
      </c>
      <c r="O7961" s="52"/>
      <c r="P7961" s="67">
        <v>1000</v>
      </c>
      <c r="Q7961" s="65"/>
      <c r="R7961" s="6"/>
      <c r="S7961" s="55"/>
      <c r="T7961" s="297"/>
      <c r="U7961" s="57" t="s">
        <v>137</v>
      </c>
      <c r="V7961" s="58">
        <f t="shared" si="1654"/>
        <v>7166.5</v>
      </c>
      <c r="W7961" s="73">
        <v>5500</v>
      </c>
      <c r="Y7961" s="6" t="s">
        <v>39</v>
      </c>
      <c r="Z7961" s="55">
        <f>AA7961*1.321</f>
        <v>8454.4</v>
      </c>
      <c r="AA7961" s="56">
        <v>6400</v>
      </c>
    </row>
    <row r="7962" spans="1:27" ht="15" customHeight="1" x14ac:dyDescent="0.35">
      <c r="A7962" s="45"/>
      <c r="B7962" s="53" t="s">
        <v>138</v>
      </c>
      <c r="C7962" s="15">
        <f>P7943</f>
        <v>0</v>
      </c>
      <c r="D7962" s="54">
        <f>S7967*C7962</f>
        <v>0</v>
      </c>
      <c r="E7962" s="34">
        <f>D8025*C7962</f>
        <v>0</v>
      </c>
      <c r="F7962" s="68" t="s">
        <v>139</v>
      </c>
      <c r="G7962" s="74">
        <f>D8004-E8004</f>
        <v>109040.43</v>
      </c>
      <c r="H7962" s="45"/>
      <c r="I7962" s="44"/>
      <c r="J7962" s="44"/>
      <c r="K7962" s="44"/>
      <c r="L7962" s="46"/>
      <c r="M7962" s="6" t="s">
        <v>140</v>
      </c>
      <c r="N7962" s="55"/>
      <c r="O7962" s="52"/>
      <c r="P7962" s="67"/>
      <c r="Q7962" s="65"/>
      <c r="R7962" s="6" t="s">
        <v>141</v>
      </c>
      <c r="S7962" s="55">
        <v>1850.8</v>
      </c>
      <c r="T7962" s="295">
        <v>1815</v>
      </c>
      <c r="U7962" s="57" t="s">
        <v>142</v>
      </c>
      <c r="V7962" s="58">
        <f t="shared" si="1654"/>
        <v>9218.7250000000004</v>
      </c>
      <c r="W7962" s="73">
        <v>7075</v>
      </c>
      <c r="Y7962" s="6" t="s">
        <v>143</v>
      </c>
      <c r="Z7962" s="55">
        <f>AA7962*1.32</f>
        <v>3564</v>
      </c>
      <c r="AA7962" s="56">
        <v>2700</v>
      </c>
    </row>
    <row r="7963" spans="1:27" ht="15" customHeight="1" x14ac:dyDescent="0.2">
      <c r="A7963" s="45"/>
      <c r="B7963" s="53" t="s">
        <v>14</v>
      </c>
      <c r="C7963" s="15">
        <f>O7943</f>
        <v>0</v>
      </c>
      <c r="D7963" s="54">
        <f>S7966*C7963</f>
        <v>0</v>
      </c>
      <c r="E7963" s="34">
        <f>D8024*C7963</f>
        <v>0</v>
      </c>
      <c r="F7963" s="61"/>
      <c r="G7963" s="61"/>
      <c r="H7963" s="45"/>
      <c r="I7963" s="44"/>
      <c r="J7963" s="44"/>
      <c r="K7963" s="44"/>
      <c r="L7963" s="46"/>
      <c r="M7963" s="6"/>
      <c r="N7963" s="55"/>
      <c r="O7963" s="52"/>
      <c r="P7963" s="67"/>
      <c r="Q7963" s="65"/>
      <c r="R7963" s="6" t="s">
        <v>144</v>
      </c>
      <c r="S7963" s="55">
        <f>T7963*1.46</f>
        <v>4409.2</v>
      </c>
      <c r="T7963" s="295">
        <v>3020</v>
      </c>
      <c r="U7963" s="57" t="s">
        <v>145</v>
      </c>
      <c r="V7963" s="58">
        <f t="shared" si="1654"/>
        <v>9218.7250000000004</v>
      </c>
      <c r="W7963" s="73">
        <v>7075</v>
      </c>
      <c r="AA7963" s="46"/>
    </row>
    <row r="7964" spans="1:27" ht="15" customHeight="1" x14ac:dyDescent="0.2">
      <c r="A7964" s="45"/>
      <c r="B7964" s="53" t="s">
        <v>16</v>
      </c>
      <c r="C7964" s="15">
        <f>Q7943</f>
        <v>0</v>
      </c>
      <c r="D7964" s="54">
        <f>S7969*C7964</f>
        <v>0</v>
      </c>
      <c r="E7964" s="34"/>
      <c r="F7964" s="61"/>
      <c r="G7964" s="61"/>
      <c r="H7964" s="45"/>
      <c r="I7964" s="44"/>
      <c r="J7964" s="44"/>
      <c r="K7964" s="44"/>
      <c r="L7964" s="46"/>
      <c r="M7964" s="6" t="s">
        <v>146</v>
      </c>
      <c r="N7964" s="55">
        <f>P7964*1.46</f>
        <v>8030</v>
      </c>
      <c r="O7964" s="52"/>
      <c r="P7964" s="67">
        <v>5500</v>
      </c>
      <c r="Q7964" s="65"/>
      <c r="R7964" s="6" t="s">
        <v>147</v>
      </c>
      <c r="S7964" s="55">
        <v>6101.2</v>
      </c>
      <c r="T7964" s="295">
        <v>4380</v>
      </c>
      <c r="U7964" s="46"/>
      <c r="V7964" s="46"/>
      <c r="W7964" s="46"/>
      <c r="X7964" s="46"/>
      <c r="Y7964" s="46"/>
      <c r="Z7964" s="46"/>
    </row>
    <row r="7965" spans="1:27" ht="15" customHeight="1" x14ac:dyDescent="0.2">
      <c r="A7965" s="45"/>
      <c r="B7965" s="320" t="s">
        <v>148</v>
      </c>
      <c r="C7965" s="33"/>
      <c r="D7965" s="75">
        <f t="shared" ref="D7965:E7965" si="1662">SUM(D7951:D7964)</f>
        <v>123649.43</v>
      </c>
      <c r="E7965" s="75">
        <f t="shared" si="1662"/>
        <v>85710</v>
      </c>
      <c r="F7965" s="75"/>
      <c r="G7965" s="33"/>
      <c r="H7965" s="45"/>
      <c r="I7965" s="44"/>
      <c r="J7965" s="44"/>
      <c r="K7965" s="44"/>
      <c r="L7965" s="46"/>
      <c r="M7965" s="6" t="s">
        <v>149</v>
      </c>
      <c r="N7965" s="55">
        <f t="shared" ref="N7965" si="1663">P7965*1.4</f>
        <v>3360</v>
      </c>
      <c r="O7965" s="52"/>
      <c r="P7965" s="67">
        <v>2400</v>
      </c>
      <c r="Q7965" s="65"/>
      <c r="R7965" s="6" t="s">
        <v>150</v>
      </c>
      <c r="S7965" s="55">
        <f>T7965*1.444</f>
        <v>9458.1999999999989</v>
      </c>
      <c r="T7965" s="295">
        <v>6550</v>
      </c>
      <c r="U7965" s="46"/>
      <c r="V7965" s="46"/>
      <c r="W7965" s="46"/>
      <c r="X7965" s="46"/>
      <c r="Y7965" s="46"/>
      <c r="Z7965" s="46"/>
      <c r="AA7965" s="46"/>
    </row>
    <row r="7966" spans="1:27" ht="15" customHeight="1" x14ac:dyDescent="0.2">
      <c r="A7966" s="45"/>
      <c r="B7966" s="317" t="s">
        <v>24</v>
      </c>
      <c r="C7966" s="319">
        <f>Y7943</f>
        <v>0</v>
      </c>
      <c r="D7966" s="54">
        <f t="shared" ref="D7966:D7968" si="1664">V7955*C7966</f>
        <v>0</v>
      </c>
      <c r="E7966" s="34">
        <f t="shared" ref="E7966:E7968" si="1665">W7955*C7966</f>
        <v>0</v>
      </c>
      <c r="F7966" s="45"/>
      <c r="G7966" s="45"/>
      <c r="H7966" s="45"/>
      <c r="I7966" s="44"/>
      <c r="J7966" s="44"/>
      <c r="K7966" s="44"/>
      <c r="L7966" s="46"/>
      <c r="M7966" s="6" t="s">
        <v>151</v>
      </c>
      <c r="N7966" s="55">
        <f>P7966*1.46</f>
        <v>8030</v>
      </c>
      <c r="O7966" s="52"/>
      <c r="P7966" s="67">
        <v>5500</v>
      </c>
      <c r="Q7966" s="65"/>
      <c r="R7966" s="6" t="s">
        <v>152</v>
      </c>
      <c r="S7966" s="55">
        <f>T7966*1.444</f>
        <v>7799.0439999999999</v>
      </c>
      <c r="T7966" s="295">
        <v>5401</v>
      </c>
      <c r="U7966" s="46"/>
      <c r="V7966" s="46"/>
      <c r="W7966" s="46"/>
      <c r="X7966" s="46"/>
      <c r="Y7966" s="46"/>
      <c r="Z7966" s="46"/>
      <c r="AA7966" s="46"/>
    </row>
    <row r="7967" spans="1:27" ht="15" customHeight="1" x14ac:dyDescent="0.2">
      <c r="A7967" s="45"/>
      <c r="B7967" s="317" t="s">
        <v>153</v>
      </c>
      <c r="C7967" s="319">
        <f>Z7943</f>
        <v>0</v>
      </c>
      <c r="D7967" s="54">
        <f t="shared" si="1664"/>
        <v>0</v>
      </c>
      <c r="E7967" s="34">
        <f t="shared" si="1665"/>
        <v>0</v>
      </c>
      <c r="F7967" s="45"/>
      <c r="G7967" s="45"/>
      <c r="H7967" s="45"/>
      <c r="I7967" s="44"/>
      <c r="J7967" s="44"/>
      <c r="K7967" s="44"/>
      <c r="L7967" s="46"/>
      <c r="M7967" s="6" t="s">
        <v>154</v>
      </c>
      <c r="N7967" s="55">
        <f t="shared" ref="N7967:N7968" si="1666">P7967*1.4</f>
        <v>5250</v>
      </c>
      <c r="O7967" s="52"/>
      <c r="P7967" s="67">
        <v>3750</v>
      </c>
      <c r="Q7967" s="65"/>
      <c r="R7967" s="6" t="s">
        <v>155</v>
      </c>
      <c r="S7967" s="55">
        <f>T7967*1.45</f>
        <v>10701</v>
      </c>
      <c r="T7967" s="295">
        <v>7380</v>
      </c>
      <c r="U7967" s="46"/>
      <c r="V7967" s="46"/>
      <c r="W7967" s="46"/>
      <c r="X7967" s="46"/>
      <c r="Y7967" s="46"/>
      <c r="Z7967" s="46"/>
      <c r="AA7967" s="46"/>
    </row>
    <row r="7968" spans="1:27" ht="15" customHeight="1" x14ac:dyDescent="0.2">
      <c r="A7968" s="45"/>
      <c r="B7968" s="317" t="s">
        <v>26</v>
      </c>
      <c r="C7968" s="319">
        <f>AA7943</f>
        <v>0</v>
      </c>
      <c r="D7968" s="54">
        <f t="shared" si="1664"/>
        <v>0</v>
      </c>
      <c r="E7968" s="34">
        <f t="shared" si="1665"/>
        <v>0</v>
      </c>
      <c r="F7968" s="45"/>
      <c r="G7968" s="45"/>
      <c r="H7968" s="45"/>
      <c r="I7968" s="44"/>
      <c r="J7968" s="44"/>
      <c r="K7968" s="44"/>
      <c r="L7968" s="46"/>
      <c r="M7968" s="6" t="s">
        <v>156</v>
      </c>
      <c r="N7968" s="55">
        <f t="shared" si="1666"/>
        <v>10500</v>
      </c>
      <c r="O7968" s="52"/>
      <c r="P7968" s="67">
        <v>7500</v>
      </c>
      <c r="Q7968" s="65"/>
      <c r="R7968" s="6" t="s">
        <v>157</v>
      </c>
      <c r="S7968" s="55">
        <v>8000</v>
      </c>
      <c r="T7968" s="295">
        <v>3600</v>
      </c>
      <c r="U7968" s="46"/>
      <c r="V7968" s="46"/>
      <c r="W7968" s="46"/>
      <c r="X7968" s="46"/>
      <c r="Y7968" s="46"/>
      <c r="Z7968" s="46"/>
      <c r="AA7968" s="46"/>
    </row>
    <row r="7969" spans="1:27" ht="15" customHeight="1" x14ac:dyDescent="0.2">
      <c r="A7969" s="45"/>
      <c r="B7969" s="318" t="s">
        <v>158</v>
      </c>
      <c r="C7969" s="319">
        <f>R7943</f>
        <v>0</v>
      </c>
      <c r="D7969" s="54">
        <f>V7952*C7969</f>
        <v>0</v>
      </c>
      <c r="E7969" s="34">
        <f t="shared" ref="E7969:E7971" si="1667">J8018*C7969</f>
        <v>0</v>
      </c>
      <c r="F7969" s="45"/>
      <c r="G7969" s="45"/>
      <c r="H7969" s="45"/>
      <c r="I7969" s="44"/>
      <c r="J7969" s="44"/>
      <c r="K7969" s="44"/>
      <c r="L7969" s="46"/>
      <c r="M7969" s="6"/>
      <c r="N7969" s="55"/>
      <c r="O7969" s="52"/>
      <c r="P7969" s="67"/>
      <c r="Q7969" s="65"/>
      <c r="R7969" s="6" t="s">
        <v>16</v>
      </c>
      <c r="S7969" s="55">
        <v>1500</v>
      </c>
      <c r="T7969" s="298">
        <v>1300</v>
      </c>
      <c r="U7969" s="46"/>
      <c r="V7969" s="46"/>
      <c r="W7969" s="46"/>
      <c r="X7969" s="46"/>
      <c r="Y7969" s="46"/>
      <c r="Z7969" s="46"/>
      <c r="AA7969" s="46"/>
    </row>
    <row r="7970" spans="1:27" ht="15" customHeight="1" x14ac:dyDescent="0.2">
      <c r="A7970" s="45"/>
      <c r="B7970" s="321" t="s">
        <v>159</v>
      </c>
      <c r="C7970" s="15">
        <f>T7943</f>
        <v>1</v>
      </c>
      <c r="D7970" s="54">
        <f t="shared" ref="D7970:D7971" si="1668">V7952*C7970</f>
        <v>9772.5</v>
      </c>
      <c r="E7970" s="34">
        <f>W7952*C7970</f>
        <v>7500</v>
      </c>
      <c r="F7970" s="45"/>
      <c r="G7970" s="45"/>
      <c r="H7970" s="45"/>
      <c r="I7970" s="44"/>
      <c r="J7970" s="44"/>
      <c r="K7970" s="44"/>
      <c r="L7970" s="46"/>
      <c r="M7970" s="6" t="s">
        <v>160</v>
      </c>
      <c r="N7970" s="55"/>
      <c r="O7970" s="52"/>
      <c r="P7970" s="67"/>
      <c r="Q7970" s="65"/>
      <c r="R7970" s="46"/>
      <c r="S7970" s="46"/>
      <c r="T7970" s="46"/>
      <c r="U7970" s="46"/>
      <c r="V7970" s="46"/>
      <c r="W7970" s="46"/>
      <c r="X7970" s="46"/>
      <c r="Y7970" s="46"/>
      <c r="Z7970" s="46"/>
      <c r="AA7970" s="46"/>
    </row>
    <row r="7971" spans="1:27" ht="15" customHeight="1" x14ac:dyDescent="0.2">
      <c r="A7971" s="45"/>
      <c r="B7971" s="79" t="s">
        <v>161</v>
      </c>
      <c r="C7971" s="80">
        <f>S7943</f>
        <v>0</v>
      </c>
      <c r="D7971" s="81">
        <f t="shared" si="1668"/>
        <v>0</v>
      </c>
      <c r="E7971" s="34">
        <f t="shared" si="1667"/>
        <v>0</v>
      </c>
      <c r="F7971" s="45"/>
      <c r="G7971" s="45"/>
      <c r="H7971" s="45"/>
      <c r="I7971" s="44"/>
      <c r="J7971" s="44"/>
      <c r="K7971" s="44"/>
      <c r="L7971" s="46"/>
      <c r="M7971" s="6"/>
      <c r="N7971" s="55"/>
      <c r="O7971" s="52"/>
      <c r="P7971" s="67"/>
      <c r="Q7971" s="65"/>
      <c r="R7971" s="46"/>
      <c r="S7971" s="46"/>
      <c r="T7971" s="46"/>
      <c r="U7971" s="46"/>
      <c r="V7971" s="46"/>
      <c r="W7971" s="46"/>
      <c r="X7971" s="46"/>
      <c r="Y7971" s="46"/>
      <c r="Z7971" s="46"/>
      <c r="AA7971" s="46"/>
    </row>
    <row r="7972" spans="1:27" ht="15" customHeight="1" x14ac:dyDescent="0.2">
      <c r="A7972" s="45"/>
      <c r="B7972" s="78" t="s">
        <v>20</v>
      </c>
      <c r="C7972" s="15">
        <f>U7943</f>
        <v>5</v>
      </c>
      <c r="D7972" s="81">
        <f>V7961*C7972</f>
        <v>35832.5</v>
      </c>
      <c r="E7972" s="34">
        <f>W7961*C7972</f>
        <v>27500</v>
      </c>
      <c r="F7972" s="45"/>
      <c r="G7972" s="45"/>
      <c r="H7972" s="45"/>
      <c r="I7972" s="44"/>
      <c r="J7972" s="44"/>
      <c r="K7972" s="44"/>
      <c r="L7972" s="46"/>
      <c r="M7972" s="6" t="s">
        <v>162</v>
      </c>
      <c r="N7972" s="55">
        <f t="shared" ref="N7972:N7974" si="1669">P7972*1.42</f>
        <v>1988</v>
      </c>
      <c r="O7972" s="52"/>
      <c r="P7972" s="67">
        <v>1400</v>
      </c>
      <c r="Q7972" s="65"/>
      <c r="R7972" s="46"/>
      <c r="S7972" s="46"/>
      <c r="T7972" s="46"/>
      <c r="U7972" s="46"/>
      <c r="V7972" s="46"/>
      <c r="W7972" s="46"/>
      <c r="X7972" s="46"/>
      <c r="Y7972" s="46"/>
      <c r="Z7972" s="46"/>
      <c r="AA7972" s="46"/>
    </row>
    <row r="7973" spans="1:27" ht="15" customHeight="1" x14ac:dyDescent="0.2">
      <c r="A7973" s="45"/>
      <c r="B7973" s="78" t="s">
        <v>163</v>
      </c>
      <c r="C7973" s="15">
        <f>V7943</f>
        <v>0</v>
      </c>
      <c r="D7973" s="81">
        <f t="shared" ref="D7973:D7974" si="1670">V7955*C7973</f>
        <v>0</v>
      </c>
      <c r="E7973" s="34">
        <f>W7960*C7973</f>
        <v>0</v>
      </c>
      <c r="F7973" s="45"/>
      <c r="G7973" s="45"/>
      <c r="H7973" s="45"/>
      <c r="I7973" s="44"/>
      <c r="J7973" s="44"/>
      <c r="K7973" s="44"/>
      <c r="L7973" s="46"/>
      <c r="M7973" s="6" t="s">
        <v>164</v>
      </c>
      <c r="N7973" s="55">
        <f t="shared" si="1669"/>
        <v>1988</v>
      </c>
      <c r="O7973" s="52"/>
      <c r="P7973" s="67">
        <v>1400</v>
      </c>
      <c r="Q7973" s="65"/>
      <c r="R7973" s="46"/>
      <c r="S7973" s="46"/>
      <c r="T7973" s="46"/>
      <c r="U7973" s="46"/>
      <c r="V7973" s="46"/>
      <c r="W7973" s="46"/>
      <c r="X7973" s="46"/>
      <c r="Y7973" s="46"/>
      <c r="Z7973" s="46"/>
      <c r="AA7973" s="46"/>
    </row>
    <row r="7974" spans="1:27" ht="15" customHeight="1" x14ac:dyDescent="0.2">
      <c r="A7974" s="45"/>
      <c r="B7974" s="78" t="s">
        <v>165</v>
      </c>
      <c r="C7974" s="15">
        <f>W7943</f>
        <v>0</v>
      </c>
      <c r="D7974" s="81">
        <f t="shared" si="1670"/>
        <v>0</v>
      </c>
      <c r="E7974" s="34">
        <f>J8023*C7974</f>
        <v>0</v>
      </c>
      <c r="F7974" s="45"/>
      <c r="G7974" s="45"/>
      <c r="H7974" s="45"/>
      <c r="I7974" s="44"/>
      <c r="J7974" s="44"/>
      <c r="K7974" s="44"/>
      <c r="L7974" s="46"/>
      <c r="M7974" s="6" t="s">
        <v>166</v>
      </c>
      <c r="N7974" s="55">
        <f t="shared" si="1669"/>
        <v>1988</v>
      </c>
      <c r="O7974" s="52"/>
      <c r="P7974" s="67">
        <v>1400</v>
      </c>
      <c r="Q7974" s="65"/>
      <c r="R7974" s="46"/>
      <c r="S7974" s="46"/>
      <c r="T7974" s="46"/>
      <c r="U7974" s="46"/>
      <c r="V7974" s="46"/>
      <c r="W7974" s="46"/>
      <c r="X7974" s="46"/>
      <c r="Y7974" s="46"/>
      <c r="Z7974" s="46"/>
      <c r="AA7974" s="46"/>
    </row>
    <row r="7975" spans="1:27" ht="15" customHeight="1" x14ac:dyDescent="0.2">
      <c r="A7975" s="45"/>
      <c r="B7975" s="53" t="s">
        <v>23</v>
      </c>
      <c r="C7975" s="15">
        <f>X7943</f>
        <v>0</v>
      </c>
      <c r="D7975" s="81">
        <f>V7953*C7975</f>
        <v>0</v>
      </c>
      <c r="E7975" s="34">
        <f>W7953*C7975</f>
        <v>0</v>
      </c>
      <c r="F7975" s="45"/>
      <c r="G7975" s="45"/>
      <c r="H7975" s="45"/>
      <c r="I7975" s="44"/>
      <c r="J7975" s="44"/>
      <c r="K7975" s="44"/>
      <c r="L7975" s="46"/>
      <c r="M7975" s="6" t="s">
        <v>167</v>
      </c>
      <c r="N7975" s="55">
        <f>P7975*1.39</f>
        <v>2154.5</v>
      </c>
      <c r="O7975" s="52"/>
      <c r="P7975" s="67">
        <v>1550</v>
      </c>
      <c r="Q7975" s="65"/>
      <c r="R7975" s="46"/>
      <c r="S7975" s="46"/>
      <c r="T7975" s="46"/>
      <c r="U7975" s="46"/>
      <c r="V7975" s="46"/>
      <c r="W7975" s="46"/>
      <c r="X7975" s="46"/>
      <c r="Y7975" s="46"/>
      <c r="Z7975" s="46"/>
      <c r="AA7975" s="46"/>
    </row>
    <row r="7976" spans="1:27" ht="15" customHeight="1" x14ac:dyDescent="0.2">
      <c r="A7976" s="45"/>
      <c r="B7976" s="49" t="s">
        <v>95</v>
      </c>
      <c r="C7976" s="33"/>
      <c r="D7976" s="75">
        <f t="shared" ref="D7976:E7976" si="1671">SUM(D7966:D7975)</f>
        <v>45605</v>
      </c>
      <c r="E7976" s="82">
        <f t="shared" si="1671"/>
        <v>35000</v>
      </c>
      <c r="F7976" s="45"/>
      <c r="G7976" s="45"/>
      <c r="H7976" s="45"/>
      <c r="I7976" s="44"/>
      <c r="J7976" s="44"/>
      <c r="K7976" s="44"/>
      <c r="L7976" s="46"/>
      <c r="M7976" s="6" t="s">
        <v>168</v>
      </c>
      <c r="N7976" s="55">
        <f>P7976*1.42</f>
        <v>1207</v>
      </c>
      <c r="O7976" s="52"/>
      <c r="P7976" s="67">
        <v>850</v>
      </c>
      <c r="Q7976" s="65"/>
      <c r="R7976" s="46"/>
      <c r="S7976" s="46"/>
      <c r="T7976" s="46"/>
      <c r="U7976" s="46"/>
      <c r="V7976" s="46"/>
      <c r="W7976" s="46"/>
      <c r="X7976" s="46"/>
      <c r="Y7976" s="46"/>
      <c r="Z7976" s="46"/>
      <c r="AA7976" s="46"/>
    </row>
    <row r="7977" spans="1:27" ht="15" customHeight="1" x14ac:dyDescent="0.2">
      <c r="A7977" s="45"/>
      <c r="B7977" s="53" t="s">
        <v>36</v>
      </c>
      <c r="C7977" s="15"/>
      <c r="D7977" s="83">
        <f>N7972*C7977</f>
        <v>0</v>
      </c>
      <c r="E7977" s="34">
        <f>P7972*C7977</f>
        <v>0</v>
      </c>
      <c r="F7977" s="45"/>
      <c r="G7977" s="45"/>
      <c r="H7977" s="45"/>
      <c r="I7977" s="44"/>
      <c r="J7977" s="44"/>
      <c r="K7977" s="44"/>
      <c r="L7977" s="46"/>
      <c r="M7977" s="46"/>
      <c r="N7977" s="46"/>
      <c r="O7977" s="46"/>
      <c r="P7977" s="46"/>
      <c r="Q7977" s="46"/>
      <c r="R7977" s="46"/>
      <c r="S7977" s="46"/>
      <c r="T7977" s="46"/>
      <c r="U7977" s="46"/>
      <c r="V7977" s="46"/>
      <c r="W7977" s="46"/>
      <c r="X7977" s="46"/>
      <c r="Y7977" s="46"/>
      <c r="Z7977" s="46"/>
      <c r="AA7977" s="46"/>
    </row>
    <row r="7978" spans="1:27" ht="15" customHeight="1" x14ac:dyDescent="0.2">
      <c r="A7978" s="45"/>
      <c r="B7978" s="53" t="s">
        <v>35</v>
      </c>
      <c r="C7978" s="15">
        <f>AK7943</f>
        <v>4</v>
      </c>
      <c r="D7978" s="83">
        <f t="shared" ref="D7978:D7980" si="1672">N7974*C7978</f>
        <v>7952</v>
      </c>
      <c r="E7978" s="34">
        <f t="shared" ref="E7978:E7980" si="1673">P7974*C7978</f>
        <v>5600</v>
      </c>
      <c r="F7978" s="45"/>
      <c r="G7978" s="45"/>
      <c r="H7978" s="45"/>
      <c r="L7978" s="24"/>
      <c r="M7978" s="24"/>
      <c r="N7978" s="24"/>
      <c r="O7978" s="24"/>
      <c r="P7978" s="24"/>
      <c r="Q7978" s="24"/>
    </row>
    <row r="7979" spans="1:27" ht="15" customHeight="1" x14ac:dyDescent="0.2">
      <c r="A7979" s="45"/>
      <c r="B7979" s="84" t="s">
        <v>169</v>
      </c>
      <c r="C7979" s="15">
        <f>AM7943</f>
        <v>0</v>
      </c>
      <c r="D7979" s="83">
        <f t="shared" si="1672"/>
        <v>0</v>
      </c>
      <c r="E7979" s="34">
        <f t="shared" si="1673"/>
        <v>0</v>
      </c>
      <c r="F7979" s="85"/>
      <c r="G7979" s="45"/>
      <c r="H7979" s="45"/>
      <c r="L7979" s="24"/>
      <c r="M7979" s="24"/>
      <c r="N7979" s="24"/>
      <c r="O7979" s="24"/>
      <c r="P7979" s="24"/>
      <c r="Q7979" s="24"/>
    </row>
    <row r="7980" spans="1:27" ht="15" customHeight="1" x14ac:dyDescent="0.2">
      <c r="A7980" s="45"/>
      <c r="B7980" s="84" t="s">
        <v>38</v>
      </c>
      <c r="C7980" s="15">
        <f>AN7943</f>
        <v>0</v>
      </c>
      <c r="D7980" s="83">
        <f t="shared" si="1672"/>
        <v>0</v>
      </c>
      <c r="E7980" s="34">
        <f t="shared" si="1673"/>
        <v>0</v>
      </c>
      <c r="F7980" s="45"/>
      <c r="G7980" s="45"/>
      <c r="H7980" s="45"/>
      <c r="L7980" s="24"/>
      <c r="M7980" s="24"/>
      <c r="N7980" s="24"/>
      <c r="O7980" s="24"/>
      <c r="P7980" s="24"/>
      <c r="Q7980" s="24"/>
    </row>
    <row r="7981" spans="1:27" ht="15" customHeight="1" x14ac:dyDescent="0.2">
      <c r="A7981" s="45"/>
      <c r="B7981" s="84" t="s">
        <v>170</v>
      </c>
      <c r="C7981" s="15">
        <f>AO7943</f>
        <v>2</v>
      </c>
      <c r="D7981" s="83">
        <f>N7973*C7981</f>
        <v>3976</v>
      </c>
      <c r="E7981" s="34">
        <f>P7973*C7981</f>
        <v>2800</v>
      </c>
      <c r="F7981" s="45"/>
      <c r="G7981" s="45"/>
      <c r="H7981" s="45"/>
      <c r="L7981" s="24"/>
      <c r="M7981" s="24"/>
      <c r="N7981" s="24"/>
      <c r="O7981" s="24"/>
      <c r="P7981" s="24"/>
      <c r="Q7981" s="24"/>
    </row>
    <row r="7982" spans="1:27" ht="15" customHeight="1" x14ac:dyDescent="0.2">
      <c r="A7982" s="45"/>
      <c r="B7982" s="53" t="s">
        <v>31</v>
      </c>
      <c r="C7982" s="15">
        <f>AF7943</f>
        <v>1</v>
      </c>
      <c r="D7982" s="83">
        <f>N7964*C7982</f>
        <v>8030</v>
      </c>
      <c r="E7982" s="34">
        <f>P7964*C7982</f>
        <v>5500</v>
      </c>
      <c r="F7982" s="45"/>
      <c r="G7982" s="45"/>
      <c r="H7982" s="45"/>
    </row>
    <row r="7983" spans="1:27" ht="15" customHeight="1" x14ac:dyDescent="0.2">
      <c r="A7983" s="45"/>
      <c r="B7983" s="53" t="s">
        <v>171</v>
      </c>
      <c r="C7983" s="15">
        <f>AH7943</f>
        <v>3</v>
      </c>
      <c r="D7983" s="83">
        <f>N7964*C7983</f>
        <v>24090</v>
      </c>
      <c r="E7983" s="34">
        <f>P7964*C7983</f>
        <v>16500</v>
      </c>
      <c r="F7983" s="45"/>
      <c r="G7983" s="45"/>
      <c r="H7983" s="45"/>
      <c r="L7983" s="86"/>
    </row>
    <row r="7984" spans="1:27" ht="15" customHeight="1" x14ac:dyDescent="0.2">
      <c r="A7984" s="45"/>
      <c r="B7984" s="53" t="s">
        <v>151</v>
      </c>
      <c r="C7984" s="15">
        <f>AG7943</f>
        <v>3</v>
      </c>
      <c r="D7984" s="83">
        <f>N7966*C7984</f>
        <v>24090</v>
      </c>
      <c r="E7984" s="34">
        <f>P7966*C7984</f>
        <v>16500</v>
      </c>
      <c r="F7984" s="45"/>
      <c r="G7984" s="45"/>
      <c r="H7984" s="45"/>
    </row>
    <row r="7985" spans="1:12" ht="15" customHeight="1" x14ac:dyDescent="0.2">
      <c r="A7985" s="45"/>
      <c r="B7985" s="53" t="s">
        <v>173</v>
      </c>
      <c r="C7985" s="15">
        <f>AJ7943</f>
        <v>3</v>
      </c>
      <c r="D7985" s="83">
        <f>N7964*C7985</f>
        <v>24090</v>
      </c>
      <c r="E7985" s="34">
        <f>P7964*C7985</f>
        <v>16500</v>
      </c>
      <c r="F7985" s="45"/>
      <c r="G7985" s="45"/>
      <c r="H7985" s="45"/>
      <c r="L7985" s="86"/>
    </row>
    <row r="7986" spans="1:12" ht="15" customHeight="1" x14ac:dyDescent="0.2">
      <c r="A7986" s="45"/>
      <c r="B7986" s="53" t="s">
        <v>174</v>
      </c>
      <c r="C7986" s="15">
        <f>AE7943</f>
        <v>0</v>
      </c>
      <c r="D7986" s="83">
        <f>N7968*C7986</f>
        <v>0</v>
      </c>
      <c r="E7986" s="34">
        <f>P7964*C7986</f>
        <v>0</v>
      </c>
      <c r="F7986" s="45"/>
      <c r="G7986" s="45"/>
      <c r="H7986" s="45"/>
    </row>
    <row r="7987" spans="1:12" ht="15" customHeight="1" x14ac:dyDescent="0.2">
      <c r="A7987" s="45"/>
      <c r="B7987" s="87" t="s">
        <v>27</v>
      </c>
      <c r="C7987" s="15">
        <f>AB7943</f>
        <v>58</v>
      </c>
      <c r="D7987" s="83">
        <f t="shared" ref="D7987:D7988" si="1674">N7956*C7987</f>
        <v>107068</v>
      </c>
      <c r="E7987" s="34">
        <f t="shared" ref="E7987:E7988" si="1675">P7956*C7987</f>
        <v>75400</v>
      </c>
      <c r="F7987" s="45"/>
      <c r="G7987" s="45"/>
      <c r="H7987" s="45"/>
      <c r="L7987" s="86"/>
    </row>
    <row r="7988" spans="1:12" ht="15" customHeight="1" x14ac:dyDescent="0.2">
      <c r="A7988" s="45"/>
      <c r="B7988" s="87" t="s">
        <v>28</v>
      </c>
      <c r="C7988" s="15">
        <f>AC7943</f>
        <v>0</v>
      </c>
      <c r="D7988" s="83">
        <f t="shared" si="1674"/>
        <v>0</v>
      </c>
      <c r="E7988" s="34">
        <f t="shared" si="1675"/>
        <v>0</v>
      </c>
      <c r="F7988" s="45"/>
      <c r="G7988" s="45"/>
      <c r="H7988" s="45"/>
      <c r="L7988" s="86"/>
    </row>
    <row r="7989" spans="1:12" ht="15" customHeight="1" x14ac:dyDescent="0.2">
      <c r="A7989" s="45"/>
      <c r="B7989" s="53" t="s">
        <v>177</v>
      </c>
      <c r="C7989" s="15">
        <f>AD7943</f>
        <v>0</v>
      </c>
      <c r="D7989" s="83">
        <f>N7961*C7989</f>
        <v>0</v>
      </c>
      <c r="E7989" s="34">
        <f>P7961*C7989</f>
        <v>0</v>
      </c>
      <c r="F7989" s="45"/>
      <c r="G7989" s="45"/>
      <c r="H7989" s="45"/>
      <c r="L7989" s="86"/>
    </row>
    <row r="7990" spans="1:12" ht="15" customHeight="1" x14ac:dyDescent="0.2">
      <c r="A7990" s="45"/>
      <c r="B7990" s="49" t="s">
        <v>94</v>
      </c>
      <c r="C7990" s="33"/>
      <c r="D7990" s="75">
        <f t="shared" ref="D7990:E7990" si="1676">SUM(D7977:D7989)</f>
        <v>199296</v>
      </c>
      <c r="E7990" s="82">
        <f t="shared" si="1676"/>
        <v>138800</v>
      </c>
      <c r="F7990" s="41"/>
      <c r="G7990" s="45"/>
      <c r="H7990" s="88"/>
      <c r="L7990" s="86"/>
    </row>
    <row r="7991" spans="1:12" ht="15" customHeight="1" x14ac:dyDescent="0.2">
      <c r="A7991" s="45"/>
      <c r="B7991" s="78" t="s">
        <v>39</v>
      </c>
      <c r="C7991" s="89">
        <f>AP7943</f>
        <v>0</v>
      </c>
      <c r="D7991" s="83">
        <f>Z7961*C7991</f>
        <v>0</v>
      </c>
      <c r="E7991" s="34">
        <f>AA7961*C7991</f>
        <v>0</v>
      </c>
      <c r="F7991" s="88"/>
      <c r="G7991" s="88"/>
      <c r="H7991" s="88"/>
      <c r="L7991" s="86"/>
    </row>
    <row r="7992" spans="1:12" ht="15" customHeight="1" x14ac:dyDescent="0.2">
      <c r="A7992" s="45"/>
      <c r="B7992" s="78" t="s">
        <v>40</v>
      </c>
      <c r="C7992" s="90">
        <f>AQ7943</f>
        <v>0</v>
      </c>
      <c r="D7992" s="83">
        <f t="shared" ref="D7992:D7994" si="1677">Z7952*C7992</f>
        <v>0</v>
      </c>
      <c r="E7992" s="34">
        <f>AA7952*C7992</f>
        <v>0</v>
      </c>
      <c r="F7992" s="88"/>
      <c r="G7992" s="88"/>
      <c r="H7992" s="88"/>
      <c r="L7992" s="86"/>
    </row>
    <row r="7993" spans="1:12" ht="15" customHeight="1" x14ac:dyDescent="0.2">
      <c r="A7993" s="45"/>
      <c r="B7993" s="78" t="s">
        <v>33</v>
      </c>
      <c r="C7993" s="90">
        <f>AR7943</f>
        <v>0</v>
      </c>
      <c r="D7993" s="83">
        <f t="shared" si="1677"/>
        <v>0</v>
      </c>
      <c r="E7993" s="34">
        <f>P7963*C7993</f>
        <v>0</v>
      </c>
      <c r="F7993" s="88"/>
      <c r="G7993" s="88"/>
      <c r="H7993" s="88"/>
    </row>
    <row r="7994" spans="1:12" ht="15" customHeight="1" x14ac:dyDescent="0.2">
      <c r="A7994" s="45"/>
      <c r="B7994" s="78" t="s">
        <v>32</v>
      </c>
      <c r="C7994" s="90">
        <f>AS7943</f>
        <v>0</v>
      </c>
      <c r="D7994" s="83">
        <f t="shared" si="1677"/>
        <v>0</v>
      </c>
      <c r="E7994" s="34">
        <f>AA7953*C7994</f>
        <v>0</v>
      </c>
      <c r="F7994" s="88"/>
      <c r="G7994" s="88"/>
      <c r="H7994" s="88"/>
      <c r="L7994" s="86"/>
    </row>
    <row r="7995" spans="1:12" ht="15" customHeight="1" x14ac:dyDescent="0.2">
      <c r="A7995" s="45"/>
      <c r="B7995" s="78" t="s">
        <v>41</v>
      </c>
      <c r="C7995" s="90">
        <f>AT7943</f>
        <v>0</v>
      </c>
      <c r="D7995" s="83">
        <f>Z7960*C7995</f>
        <v>0</v>
      </c>
      <c r="E7995" s="34">
        <f>AA7960*C7995</f>
        <v>0</v>
      </c>
      <c r="F7995" s="88"/>
      <c r="G7995" s="88"/>
      <c r="H7995" s="88"/>
    </row>
    <row r="7996" spans="1:12" ht="15" customHeight="1" x14ac:dyDescent="0.2">
      <c r="A7996" s="45"/>
      <c r="B7996" s="78" t="s">
        <v>42</v>
      </c>
      <c r="C7996" s="90">
        <f>AU7943</f>
        <v>0</v>
      </c>
      <c r="D7996" s="83">
        <f>Z7955*C7996</f>
        <v>0</v>
      </c>
      <c r="E7996" s="34">
        <f>AA7955*C7996</f>
        <v>0</v>
      </c>
      <c r="F7996" s="88"/>
      <c r="G7996" s="88"/>
      <c r="H7996" s="88"/>
      <c r="L7996" s="86"/>
    </row>
    <row r="7997" spans="1:12" ht="15" customHeight="1" x14ac:dyDescent="0.2">
      <c r="A7997" s="45"/>
      <c r="B7997" s="78" t="s">
        <v>43</v>
      </c>
      <c r="C7997" s="90">
        <f>AV7943</f>
        <v>0</v>
      </c>
      <c r="D7997" s="83">
        <f t="shared" ref="D7997:D7999" si="1678">Z7957*C7997</f>
        <v>0</v>
      </c>
      <c r="E7997" s="34">
        <f>AA7957*C7997</f>
        <v>0</v>
      </c>
      <c r="F7997" s="88"/>
      <c r="G7997" s="88"/>
      <c r="H7997" s="88"/>
      <c r="L7997" s="86"/>
    </row>
    <row r="7998" spans="1:12" ht="15" customHeight="1" x14ac:dyDescent="0.2">
      <c r="A7998" s="45"/>
      <c r="B7998" s="78" t="s">
        <v>44</v>
      </c>
      <c r="C7998" s="90">
        <f>AW7943</f>
        <v>0</v>
      </c>
      <c r="D7998" s="83">
        <f t="shared" si="1678"/>
        <v>0</v>
      </c>
      <c r="E7998" s="34">
        <f>AA7959*C7998</f>
        <v>0</v>
      </c>
      <c r="F7998" s="88"/>
      <c r="G7998" s="88"/>
      <c r="H7998" s="88"/>
      <c r="L7998" s="86"/>
    </row>
    <row r="7999" spans="1:12" ht="15" customHeight="1" x14ac:dyDescent="0.2">
      <c r="A7999" s="45"/>
      <c r="B7999" s="78" t="s">
        <v>45</v>
      </c>
      <c r="C7999" s="90">
        <f>AX7943</f>
        <v>0</v>
      </c>
      <c r="D7999" s="83">
        <f t="shared" si="1678"/>
        <v>0</v>
      </c>
      <c r="E7999" s="34">
        <f>AA7958*C7999</f>
        <v>0</v>
      </c>
      <c r="F7999" s="88"/>
      <c r="G7999" s="88"/>
      <c r="H7999" s="88"/>
    </row>
    <row r="8000" spans="1:12" ht="15" customHeight="1" x14ac:dyDescent="0.2">
      <c r="A8000" s="45"/>
      <c r="B8000" s="78" t="s">
        <v>46</v>
      </c>
      <c r="C8000" s="90">
        <f>AY7943</f>
        <v>0</v>
      </c>
      <c r="D8000" s="83">
        <f>Z7956*C8000</f>
        <v>0</v>
      </c>
      <c r="E8000" s="34">
        <f>AA7956*C8000</f>
        <v>0</v>
      </c>
      <c r="F8000" s="88"/>
      <c r="G8000" s="88"/>
      <c r="H8000" s="88"/>
      <c r="L8000" s="86"/>
    </row>
    <row r="8001" spans="1:58" ht="15" customHeight="1" x14ac:dyDescent="0.2">
      <c r="A8001" s="45"/>
      <c r="B8001" s="53"/>
      <c r="C8001" s="89"/>
      <c r="D8001" s="83">
        <f t="shared" ref="D8001:D8002" si="1679">Z7961*C8001</f>
        <v>0</v>
      </c>
      <c r="E8001" s="34">
        <f t="shared" ref="E8001:E8002" si="1680">P7971*C8001</f>
        <v>0</v>
      </c>
      <c r="F8001" s="88"/>
      <c r="G8001" s="88"/>
      <c r="H8001" s="88"/>
    </row>
    <row r="8002" spans="1:58" ht="15" customHeight="1" x14ac:dyDescent="0.2">
      <c r="A8002" s="45"/>
      <c r="B8002" s="53"/>
      <c r="C8002" s="89"/>
      <c r="D8002" s="83">
        <f t="shared" si="1679"/>
        <v>0</v>
      </c>
      <c r="E8002" s="34">
        <f t="shared" si="1680"/>
        <v>0</v>
      </c>
      <c r="F8002" s="88"/>
      <c r="G8002" s="88"/>
      <c r="H8002" s="88"/>
      <c r="L8002" s="86"/>
    </row>
    <row r="8003" spans="1:58" ht="15" customHeight="1" x14ac:dyDescent="0.2">
      <c r="A8003" s="45"/>
      <c r="B8003" s="91"/>
      <c r="C8003" s="91"/>
      <c r="D8003" s="92">
        <f t="shared" ref="D8003:E8003" si="1681">SUM(D7991:D8002)</f>
        <v>0</v>
      </c>
      <c r="E8003" s="93">
        <f t="shared" si="1681"/>
        <v>0</v>
      </c>
      <c r="F8003" s="41"/>
      <c r="G8003" s="88"/>
      <c r="H8003" s="45"/>
      <c r="L8003" s="86"/>
    </row>
    <row r="8004" spans="1:58" ht="15" customHeight="1" x14ac:dyDescent="0.2">
      <c r="A8004" s="45"/>
      <c r="B8004" s="33" t="s">
        <v>187</v>
      </c>
      <c r="C8004" s="61"/>
      <c r="D8004" s="94">
        <f>SUM(D7976,D7965,D7990,D8003)</f>
        <v>368550.43</v>
      </c>
      <c r="E8004" s="95">
        <f>SUM(E8003,E7976,E7965,E7990)</f>
        <v>259510</v>
      </c>
      <c r="F8004" s="92">
        <f>SUM(F8003,F7990,F7979,F7965)</f>
        <v>0</v>
      </c>
      <c r="G8004" s="45"/>
      <c r="H8004" s="45"/>
      <c r="L8004" s="86"/>
    </row>
    <row r="8005" spans="1:58" ht="15" customHeight="1" x14ac:dyDescent="0.2">
      <c r="A8005" s="45"/>
      <c r="B8005" s="45"/>
      <c r="C8005" s="45"/>
      <c r="D8005" s="45"/>
      <c r="E8005" s="45"/>
      <c r="F8005" s="45"/>
      <c r="G8005" s="45"/>
      <c r="H8005" s="45"/>
    </row>
    <row r="8006" spans="1:58" ht="15" customHeight="1" x14ac:dyDescent="0.2">
      <c r="L8006" s="86"/>
    </row>
    <row r="8007" spans="1:58" ht="15" customHeight="1" x14ac:dyDescent="0.2">
      <c r="A8007" s="291"/>
      <c r="B8007" s="291"/>
      <c r="C8007" s="291"/>
      <c r="D8007" s="291"/>
      <c r="E8007" s="291"/>
      <c r="F8007" s="291"/>
      <c r="G8007" s="291"/>
      <c r="H8007" s="291"/>
      <c r="I8007" s="291"/>
      <c r="J8007" s="291"/>
      <c r="K8007" s="291"/>
      <c r="L8007" s="291"/>
      <c r="M8007" s="291"/>
      <c r="N8007" s="291"/>
      <c r="O8007" s="291"/>
      <c r="P8007" s="291"/>
      <c r="Q8007" s="291"/>
      <c r="R8007" s="291"/>
      <c r="S8007" s="291"/>
      <c r="T8007" s="291"/>
      <c r="U8007" s="291"/>
      <c r="V8007" s="291"/>
      <c r="W8007" s="291"/>
      <c r="X8007" s="291"/>
      <c r="Y8007" s="291"/>
      <c r="Z8007" s="291"/>
      <c r="AA8007" s="291"/>
      <c r="AB8007" s="291"/>
      <c r="AC8007" s="291"/>
      <c r="AD8007" s="291"/>
      <c r="AE8007" s="291"/>
      <c r="AF8007" s="291"/>
      <c r="AG8007" s="291"/>
      <c r="AH8007" s="291"/>
      <c r="AI8007" s="291"/>
      <c r="AJ8007" s="291"/>
      <c r="AK8007" s="291"/>
      <c r="AL8007" s="291"/>
      <c r="AM8007" s="291"/>
      <c r="AN8007" s="291"/>
      <c r="AO8007" s="291"/>
      <c r="AP8007" s="291"/>
      <c r="AQ8007" s="291"/>
      <c r="AR8007" s="291"/>
      <c r="AS8007" s="291"/>
      <c r="AT8007" s="291"/>
      <c r="AU8007" s="291"/>
      <c r="AV8007" s="291"/>
      <c r="AW8007" s="291"/>
      <c r="AX8007" s="291"/>
      <c r="AY8007" s="291"/>
      <c r="AZ8007" s="291"/>
      <c r="BA8007" s="291"/>
      <c r="BB8007" s="291"/>
      <c r="BC8007" s="291"/>
      <c r="BD8007" s="291"/>
      <c r="BE8007" s="291"/>
      <c r="BF8007" s="291"/>
    </row>
    <row r="8013" spans="1:58" ht="15" customHeight="1" x14ac:dyDescent="0.2">
      <c r="A8013" s="1" t="s">
        <v>0</v>
      </c>
      <c r="B8013" s="1" t="s">
        <v>1</v>
      </c>
      <c r="C8013" s="2" t="s">
        <v>2</v>
      </c>
      <c r="D8013" s="2" t="s">
        <v>3</v>
      </c>
      <c r="E8013" s="2" t="s">
        <v>4</v>
      </c>
      <c r="F8013" s="2" t="s">
        <v>5</v>
      </c>
      <c r="G8013" s="2" t="s">
        <v>6</v>
      </c>
      <c r="H8013" s="2" t="s">
        <v>7</v>
      </c>
      <c r="I8013" s="2" t="s">
        <v>8</v>
      </c>
      <c r="J8013" s="2" t="s">
        <v>9</v>
      </c>
      <c r="K8013" s="2" t="s">
        <v>10</v>
      </c>
      <c r="L8013" s="2" t="s">
        <v>11</v>
      </c>
      <c r="M8013" s="2" t="s">
        <v>12</v>
      </c>
      <c r="N8013" s="2" t="s">
        <v>13</v>
      </c>
      <c r="O8013" s="2" t="s">
        <v>14</v>
      </c>
      <c r="P8013" s="1" t="s">
        <v>15</v>
      </c>
      <c r="Q8013" s="1" t="s">
        <v>16</v>
      </c>
      <c r="R8013" s="3" t="s">
        <v>17</v>
      </c>
      <c r="S8013" s="3" t="s">
        <v>18</v>
      </c>
      <c r="T8013" s="3" t="s">
        <v>19</v>
      </c>
      <c r="U8013" s="4" t="s">
        <v>20</v>
      </c>
      <c r="V8013" s="3" t="s">
        <v>21</v>
      </c>
      <c r="W8013" s="3" t="s">
        <v>22</v>
      </c>
      <c r="X8013" s="4" t="s">
        <v>23</v>
      </c>
      <c r="Y8013" s="5" t="s">
        <v>24</v>
      </c>
      <c r="Z8013" s="5" t="s">
        <v>25</v>
      </c>
      <c r="AA8013" s="5" t="s">
        <v>26</v>
      </c>
      <c r="AB8013" s="6" t="s">
        <v>27</v>
      </c>
      <c r="AC8013" s="6" t="s">
        <v>28</v>
      </c>
      <c r="AD8013" s="7" t="s">
        <v>29</v>
      </c>
      <c r="AE8013" s="6" t="s">
        <v>30</v>
      </c>
      <c r="AF8013" s="8" t="s">
        <v>31</v>
      </c>
      <c r="AG8013" s="8" t="s">
        <v>32</v>
      </c>
      <c r="AH8013" s="8" t="s">
        <v>33</v>
      </c>
      <c r="AI8013" s="8"/>
      <c r="AJ8013" s="8" t="s">
        <v>34</v>
      </c>
      <c r="AK8013" s="8" t="s">
        <v>35</v>
      </c>
      <c r="AL8013" s="8" t="s">
        <v>36</v>
      </c>
      <c r="AM8013" s="8" t="s">
        <v>37</v>
      </c>
      <c r="AN8013" s="8" t="s">
        <v>38</v>
      </c>
      <c r="AO8013" s="8"/>
      <c r="AP8013" s="9" t="s">
        <v>39</v>
      </c>
      <c r="AQ8013" s="9" t="s">
        <v>40</v>
      </c>
      <c r="AR8013" s="9" t="s">
        <v>33</v>
      </c>
      <c r="AS8013" s="9" t="s">
        <v>32</v>
      </c>
      <c r="AT8013" s="9" t="s">
        <v>41</v>
      </c>
      <c r="AU8013" s="9" t="s">
        <v>42</v>
      </c>
      <c r="AV8013" s="9" t="s">
        <v>43</v>
      </c>
      <c r="AW8013" s="9" t="s">
        <v>44</v>
      </c>
      <c r="AX8013" s="9" t="s">
        <v>45</v>
      </c>
      <c r="AY8013" s="9" t="s">
        <v>46</v>
      </c>
      <c r="AZ8013" s="10"/>
      <c r="BA8013" s="10"/>
      <c r="BF8013" s="10"/>
    </row>
    <row r="8014" spans="1:58" ht="15" customHeight="1" x14ac:dyDescent="0.2">
      <c r="A8014" s="11"/>
      <c r="B8014" s="11">
        <v>1</v>
      </c>
      <c r="C8014" s="390" t="s">
        <v>47</v>
      </c>
      <c r="D8014" s="11"/>
      <c r="E8014" s="11"/>
      <c r="F8014" s="11"/>
      <c r="G8014" s="11"/>
      <c r="H8014" s="11"/>
      <c r="I8014" s="11"/>
      <c r="J8014" s="11"/>
      <c r="K8014" s="11"/>
      <c r="L8014" s="11"/>
      <c r="M8014" s="11"/>
      <c r="N8014" s="11"/>
      <c r="O8014" s="11"/>
      <c r="P8014" s="11"/>
      <c r="Q8014" s="11"/>
      <c r="R8014" s="11"/>
      <c r="S8014" s="11"/>
      <c r="T8014" s="11"/>
      <c r="U8014" s="11"/>
      <c r="V8014" s="11"/>
      <c r="W8014" s="11"/>
      <c r="X8014" s="11"/>
      <c r="Y8014" s="11"/>
      <c r="Z8014" s="11"/>
      <c r="AA8014" s="11"/>
      <c r="AB8014" s="11"/>
      <c r="AC8014" s="11"/>
      <c r="AD8014" s="11"/>
      <c r="AE8014" s="11"/>
      <c r="AF8014" s="11"/>
      <c r="AG8014" s="11"/>
      <c r="AH8014" s="11"/>
      <c r="AI8014" s="11"/>
      <c r="AJ8014" s="11"/>
      <c r="AK8014" s="11"/>
      <c r="AL8014" s="11"/>
      <c r="AM8014" s="11"/>
      <c r="AN8014" s="11"/>
      <c r="AO8014" s="11"/>
      <c r="AP8014" s="11"/>
      <c r="AQ8014" s="11"/>
      <c r="AR8014" s="11"/>
      <c r="AS8014" s="11"/>
      <c r="AT8014" s="11"/>
      <c r="AU8014" s="11"/>
      <c r="AV8014" s="11"/>
      <c r="AW8014" s="11"/>
      <c r="AX8014" s="11"/>
      <c r="AY8014" s="11"/>
      <c r="AZ8014" s="12"/>
      <c r="BA8014" s="12"/>
      <c r="BF8014" s="12"/>
    </row>
    <row r="8015" spans="1:58" ht="15" customHeight="1" x14ac:dyDescent="0.2">
      <c r="A8015" s="1"/>
      <c r="B8015" s="22"/>
      <c r="C8015" s="278"/>
      <c r="D8015" s="18"/>
      <c r="E8015" s="14"/>
      <c r="F8015" s="14"/>
      <c r="G8015" s="14"/>
      <c r="H8015" s="14"/>
      <c r="I8015" s="14"/>
      <c r="J8015" s="14"/>
      <c r="K8015" s="14"/>
      <c r="L8015" s="14"/>
      <c r="M8015" s="14"/>
      <c r="N8015" s="14"/>
      <c r="O8015" s="14"/>
      <c r="P8015" s="14"/>
      <c r="Q8015" s="14"/>
      <c r="R8015" s="4"/>
      <c r="S8015" s="4"/>
      <c r="T8015" s="4"/>
      <c r="U8015" s="4"/>
      <c r="V8015" s="4"/>
      <c r="W8015" s="4"/>
      <c r="X8015" s="4"/>
      <c r="Y8015" s="4"/>
      <c r="Z8015" s="4"/>
      <c r="AA8015" s="4"/>
      <c r="AB8015" s="8"/>
      <c r="AC8015" s="8"/>
      <c r="AD8015" s="8"/>
      <c r="AE8015" s="8"/>
      <c r="AF8015" s="8"/>
      <c r="AG8015" s="8"/>
      <c r="AH8015" s="8"/>
      <c r="AI8015" s="8"/>
      <c r="AJ8015" s="8"/>
      <c r="AK8015" s="8"/>
      <c r="AL8015" s="8"/>
      <c r="AM8015" s="8"/>
      <c r="AN8015" s="8"/>
      <c r="AO8015" s="8"/>
      <c r="AP8015" s="15"/>
      <c r="AQ8015" s="15"/>
      <c r="AR8015" s="15"/>
      <c r="AS8015" s="15"/>
      <c r="AT8015" s="15"/>
      <c r="AU8015" s="15"/>
      <c r="AV8015" s="15"/>
      <c r="AW8015" s="15"/>
      <c r="AX8015" s="15"/>
      <c r="AY8015" s="15"/>
      <c r="AZ8015" s="10"/>
      <c r="BA8015" s="10"/>
      <c r="BF8015" s="10"/>
    </row>
    <row r="8016" spans="1:58" ht="15" customHeight="1" x14ac:dyDescent="0.2">
      <c r="A8016" s="1"/>
      <c r="B8016" s="377"/>
      <c r="C8016" s="303"/>
      <c r="D8016" s="18"/>
      <c r="E8016" s="14"/>
      <c r="F8016" s="14"/>
      <c r="G8016" s="14"/>
      <c r="H8016" s="14"/>
      <c r="I8016" s="14"/>
      <c r="J8016" s="14"/>
      <c r="K8016" s="14"/>
      <c r="L8016" s="14"/>
      <c r="M8016" s="14"/>
      <c r="N8016" s="14"/>
      <c r="O8016" s="14"/>
      <c r="P8016" s="14"/>
      <c r="Q8016" s="14"/>
      <c r="R8016" s="4"/>
      <c r="S8016" s="4"/>
      <c r="T8016" s="4"/>
      <c r="U8016" s="4"/>
      <c r="V8016" s="4"/>
      <c r="W8016" s="4"/>
      <c r="X8016" s="4"/>
      <c r="Y8016" s="4"/>
      <c r="Z8016" s="4"/>
      <c r="AA8016" s="4"/>
      <c r="AB8016" s="8"/>
      <c r="AC8016" s="8"/>
      <c r="AD8016" s="8"/>
      <c r="AE8016" s="8"/>
      <c r="AF8016" s="8"/>
      <c r="AG8016" s="8"/>
      <c r="AH8016" s="8"/>
      <c r="AI8016" s="8"/>
      <c r="AJ8016" s="8"/>
      <c r="AK8016" s="8"/>
      <c r="AL8016" s="8"/>
      <c r="AM8016" s="8"/>
      <c r="AN8016" s="8"/>
      <c r="AO8016" s="8"/>
      <c r="AP8016" s="15"/>
      <c r="AQ8016" s="15"/>
      <c r="AR8016" s="15"/>
      <c r="AS8016" s="15"/>
      <c r="AT8016" s="15"/>
      <c r="AU8016" s="15"/>
      <c r="AV8016" s="15"/>
      <c r="AW8016" s="15"/>
      <c r="AX8016" s="15"/>
      <c r="AY8016" s="15"/>
      <c r="AZ8016" s="10"/>
      <c r="BA8016" s="10"/>
      <c r="BF8016" s="10"/>
    </row>
    <row r="8017" spans="1:58" ht="15" customHeight="1" x14ac:dyDescent="0.2">
      <c r="A8017" s="19"/>
      <c r="B8017" s="20"/>
      <c r="C8017" s="293" t="s">
        <v>49</v>
      </c>
      <c r="D8017" s="18"/>
      <c r="E8017" s="14"/>
      <c r="F8017" s="14"/>
      <c r="G8017" s="14"/>
      <c r="H8017" s="14"/>
      <c r="I8017" s="14"/>
      <c r="J8017" s="14"/>
      <c r="K8017" s="14"/>
      <c r="L8017" s="14"/>
      <c r="M8017" s="14"/>
      <c r="N8017" s="14"/>
      <c r="O8017" s="14"/>
      <c r="P8017" s="14"/>
      <c r="Q8017" s="14"/>
      <c r="R8017" s="4"/>
      <c r="S8017" s="4"/>
      <c r="T8017" s="4"/>
      <c r="U8017" s="4"/>
      <c r="V8017" s="4"/>
      <c r="W8017" s="4"/>
      <c r="X8017" s="4"/>
      <c r="Y8017" s="4"/>
      <c r="Z8017" s="4"/>
      <c r="AA8017" s="4"/>
      <c r="AB8017" s="8"/>
      <c r="AC8017" s="8"/>
      <c r="AD8017" s="8"/>
      <c r="AE8017" s="8"/>
      <c r="AF8017" s="8"/>
      <c r="AG8017" s="8"/>
      <c r="AH8017" s="8"/>
      <c r="AI8017" s="8"/>
      <c r="AJ8017" s="8"/>
      <c r="AK8017" s="8"/>
      <c r="AL8017" s="8"/>
      <c r="AM8017" s="8"/>
      <c r="AN8017" s="8"/>
      <c r="AO8017" s="8"/>
      <c r="AP8017" s="15"/>
      <c r="AQ8017" s="15"/>
      <c r="AR8017" s="15"/>
      <c r="AS8017" s="15"/>
      <c r="AT8017" s="15"/>
      <c r="AU8017" s="15"/>
      <c r="AV8017" s="15"/>
      <c r="AW8017" s="15"/>
      <c r="AX8017" s="15"/>
      <c r="AY8017" s="15"/>
    </row>
    <row r="8018" spans="1:58" ht="15" customHeight="1" x14ac:dyDescent="0.2">
      <c r="A8018" s="1"/>
      <c r="B8018" s="378">
        <v>2</v>
      </c>
      <c r="C8018" s="404" t="s">
        <v>54</v>
      </c>
      <c r="D8018" s="18"/>
      <c r="E8018" s="14"/>
      <c r="F8018" s="14"/>
      <c r="G8018" s="14"/>
      <c r="H8018" s="14"/>
      <c r="I8018" s="14"/>
      <c r="J8018" s="14"/>
      <c r="K8018" s="14"/>
      <c r="L8018" s="14"/>
      <c r="M8018" s="14"/>
      <c r="N8018" s="14"/>
      <c r="O8018" s="14"/>
      <c r="P8018" s="14"/>
      <c r="Q8018" s="14"/>
      <c r="R8018" s="4"/>
      <c r="S8018" s="4"/>
      <c r="T8018" s="4"/>
      <c r="U8018" s="4"/>
      <c r="V8018" s="4"/>
      <c r="W8018" s="4"/>
      <c r="X8018" s="4"/>
      <c r="Y8018" s="4"/>
      <c r="Z8018" s="4"/>
      <c r="AA8018" s="4"/>
      <c r="AB8018" s="8">
        <v>10</v>
      </c>
      <c r="AC8018" s="8"/>
      <c r="AD8018" s="8"/>
      <c r="AE8018" s="8"/>
      <c r="AF8018" s="8"/>
      <c r="AG8018" s="8"/>
      <c r="AH8018" s="8"/>
      <c r="AI8018" s="8"/>
      <c r="AJ8018" s="8"/>
      <c r="AK8018" s="8"/>
      <c r="AL8018" s="8"/>
      <c r="AM8018" s="8"/>
      <c r="AN8018" s="8"/>
      <c r="AO8018" s="8"/>
      <c r="AP8018" s="15"/>
      <c r="AQ8018" s="15"/>
      <c r="AR8018" s="15"/>
      <c r="AS8018" s="15"/>
      <c r="AT8018" s="15"/>
      <c r="AU8018" s="15"/>
      <c r="AV8018" s="15"/>
      <c r="AW8018" s="15"/>
      <c r="AX8018" s="15"/>
      <c r="AY8018" s="15"/>
      <c r="AZ8018" s="10"/>
      <c r="BA8018" s="10"/>
      <c r="BF8018" s="10"/>
    </row>
    <row r="8019" spans="1:58" ht="15" customHeight="1" x14ac:dyDescent="0.2">
      <c r="A8019" s="1"/>
      <c r="B8019" s="378">
        <v>3</v>
      </c>
      <c r="C8019" s="303" t="s">
        <v>557</v>
      </c>
      <c r="D8019" s="18"/>
      <c r="E8019" s="14"/>
      <c r="F8019" s="14"/>
      <c r="G8019" s="14"/>
      <c r="H8019" s="14"/>
      <c r="I8019" s="14"/>
      <c r="J8019" s="14"/>
      <c r="K8019" s="14"/>
      <c r="L8019" s="14"/>
      <c r="M8019" s="14"/>
      <c r="N8019" s="14"/>
      <c r="O8019" s="14"/>
      <c r="P8019" s="14"/>
      <c r="Q8019" s="14"/>
      <c r="R8019" s="4"/>
      <c r="S8019" s="4"/>
      <c r="T8019" s="4"/>
      <c r="U8019" s="4"/>
      <c r="V8019" s="4"/>
      <c r="W8019" s="4"/>
      <c r="X8019" s="4"/>
      <c r="Y8019" s="4"/>
      <c r="Z8019" s="4"/>
      <c r="AA8019" s="4"/>
      <c r="AB8019" s="8"/>
      <c r="AC8019" s="8"/>
      <c r="AD8019" s="8"/>
      <c r="AE8019" s="8"/>
      <c r="AF8019" s="8"/>
      <c r="AG8019" s="8"/>
      <c r="AH8019" s="8"/>
      <c r="AI8019" s="8"/>
      <c r="AJ8019" s="8"/>
      <c r="AK8019" s="8"/>
      <c r="AL8019" s="8"/>
      <c r="AM8019" s="8"/>
      <c r="AN8019" s="8"/>
      <c r="AO8019" s="8"/>
      <c r="AP8019" s="15"/>
      <c r="AQ8019" s="15"/>
      <c r="AR8019" s="15"/>
      <c r="AS8019" s="15"/>
      <c r="AT8019" s="15"/>
      <c r="AU8019" s="15"/>
      <c r="AV8019" s="15"/>
      <c r="AW8019" s="15"/>
      <c r="AX8019" s="15"/>
      <c r="AY8019" s="15"/>
      <c r="AZ8019" s="10"/>
      <c r="BA8019" s="10"/>
      <c r="BF8019" s="10"/>
    </row>
    <row r="8020" spans="1:58" ht="15" customHeight="1" x14ac:dyDescent="0.2">
      <c r="A8020" s="352"/>
      <c r="B8020" s="353">
        <v>5</v>
      </c>
      <c r="C8020" s="375"/>
      <c r="D8020" s="355"/>
      <c r="E8020" s="352"/>
      <c r="F8020" s="352"/>
      <c r="G8020" s="352"/>
      <c r="H8020" s="352"/>
      <c r="I8020" s="352"/>
      <c r="J8020" s="352"/>
      <c r="K8020" s="352"/>
      <c r="L8020" s="352"/>
      <c r="M8020" s="352"/>
      <c r="N8020" s="352"/>
      <c r="O8020" s="352"/>
      <c r="P8020" s="352"/>
      <c r="Q8020" s="352"/>
      <c r="R8020" s="352"/>
      <c r="S8020" s="352"/>
      <c r="T8020" s="352"/>
      <c r="U8020" s="352"/>
      <c r="V8020" s="352"/>
      <c r="W8020" s="352"/>
      <c r="X8020" s="352"/>
      <c r="Y8020" s="352"/>
      <c r="Z8020" s="352"/>
      <c r="AA8020" s="352"/>
      <c r="AB8020" s="352"/>
      <c r="AC8020" s="352"/>
      <c r="AD8020" s="352"/>
      <c r="AE8020" s="352"/>
      <c r="AF8020" s="352"/>
      <c r="AG8020" s="352"/>
      <c r="AH8020" s="352"/>
      <c r="AI8020" s="352"/>
      <c r="AJ8020" s="352"/>
      <c r="AK8020" s="352"/>
      <c r="AL8020" s="352"/>
      <c r="AM8020" s="352"/>
      <c r="AN8020" s="352"/>
      <c r="AO8020" s="352"/>
      <c r="AP8020" s="352"/>
      <c r="AQ8020" s="352"/>
      <c r="AR8020" s="352"/>
      <c r="AS8020" s="352"/>
      <c r="AT8020" s="352"/>
      <c r="AU8020" s="352"/>
      <c r="AV8020" s="352"/>
      <c r="AW8020" s="352"/>
      <c r="AX8020" s="352"/>
      <c r="AY8020" s="352"/>
      <c r="AZ8020" s="356"/>
      <c r="BA8020" s="356"/>
      <c r="BB8020" s="354"/>
      <c r="BC8020" s="354"/>
      <c r="BD8020" s="354"/>
      <c r="BE8020" s="354"/>
      <c r="BF8020" s="356"/>
    </row>
    <row r="8021" spans="1:58" ht="15" customHeight="1" x14ac:dyDescent="0.2">
      <c r="A8021" s="357"/>
      <c r="B8021" s="379">
        <v>6</v>
      </c>
      <c r="C8021" s="375"/>
      <c r="D8021" s="355"/>
      <c r="E8021" s="352"/>
      <c r="F8021" s="352"/>
      <c r="G8021" s="352"/>
      <c r="H8021" s="352"/>
      <c r="I8021" s="352"/>
      <c r="J8021" s="352"/>
      <c r="K8021" s="352"/>
      <c r="L8021" s="352"/>
      <c r="M8021" s="352"/>
      <c r="N8021" s="352"/>
      <c r="O8021" s="352"/>
      <c r="P8021" s="352"/>
      <c r="Q8021" s="352"/>
      <c r="R8021" s="352"/>
      <c r="S8021" s="352"/>
      <c r="T8021" s="352"/>
      <c r="U8021" s="352"/>
      <c r="V8021" s="352"/>
      <c r="W8021" s="352"/>
      <c r="X8021" s="352"/>
      <c r="Y8021" s="352"/>
      <c r="Z8021" s="352"/>
      <c r="AA8021" s="352"/>
      <c r="AB8021" s="352"/>
      <c r="AC8021" s="352"/>
      <c r="AD8021" s="352"/>
      <c r="AE8021" s="352"/>
      <c r="AF8021" s="352"/>
      <c r="AG8021" s="352"/>
      <c r="AH8021" s="352"/>
      <c r="AI8021" s="352"/>
      <c r="AJ8021" s="352"/>
      <c r="AK8021" s="352"/>
      <c r="AL8021" s="352"/>
      <c r="AM8021" s="352"/>
      <c r="AN8021" s="352"/>
      <c r="AO8021" s="352"/>
      <c r="AP8021" s="352"/>
      <c r="AQ8021" s="352"/>
      <c r="AR8021" s="352"/>
      <c r="AS8021" s="352"/>
      <c r="AT8021" s="352"/>
      <c r="AU8021" s="352"/>
      <c r="AV8021" s="352"/>
      <c r="AW8021" s="352"/>
      <c r="AX8021" s="352"/>
      <c r="AY8021" s="352"/>
      <c r="AZ8021" s="356"/>
      <c r="BA8021" s="356"/>
      <c r="BB8021" s="354"/>
      <c r="BC8021" s="354"/>
      <c r="BD8021" s="354"/>
      <c r="BE8021" s="354"/>
      <c r="BF8021" s="356"/>
    </row>
    <row r="8022" spans="1:58" ht="15" customHeight="1" x14ac:dyDescent="0.2">
      <c r="A8022" s="24"/>
      <c r="B8022" s="374">
        <v>4</v>
      </c>
      <c r="C8022" s="303" t="s">
        <v>572</v>
      </c>
      <c r="D8022" s="18"/>
      <c r="E8022" s="14"/>
      <c r="F8022" s="14"/>
      <c r="G8022" s="14"/>
      <c r="H8022" s="14"/>
      <c r="I8022" s="14"/>
      <c r="J8022" s="14"/>
      <c r="K8022" s="14"/>
      <c r="L8022" s="14"/>
      <c r="M8022" s="14"/>
      <c r="N8022" s="14"/>
      <c r="O8022" s="14"/>
      <c r="P8022" s="14"/>
      <c r="Q8022" s="14"/>
      <c r="R8022" s="4"/>
      <c r="S8022" s="4"/>
      <c r="T8022" s="4"/>
      <c r="U8022" s="4"/>
      <c r="V8022" s="4"/>
      <c r="W8022" s="4"/>
      <c r="X8022" s="4"/>
      <c r="Y8022" s="4"/>
      <c r="Z8022" s="4"/>
      <c r="AA8022" s="4"/>
      <c r="AB8022" s="8"/>
      <c r="AC8022" s="8"/>
      <c r="AD8022" s="8"/>
      <c r="AE8022" s="8"/>
      <c r="AF8022" s="8"/>
      <c r="AG8022" s="8"/>
      <c r="AH8022" s="8"/>
      <c r="AI8022" s="8"/>
      <c r="AJ8022" s="8"/>
      <c r="AK8022" s="8"/>
      <c r="AL8022" s="8"/>
      <c r="AM8022" s="8"/>
      <c r="AN8022" s="8"/>
      <c r="AO8022" s="8"/>
      <c r="AP8022" s="15"/>
      <c r="AQ8022" s="15"/>
      <c r="AR8022" s="15"/>
      <c r="AS8022" s="15"/>
      <c r="AT8022" s="15"/>
      <c r="AU8022" s="9"/>
      <c r="AV8022" s="15"/>
      <c r="AW8022" s="15"/>
      <c r="AX8022" s="15"/>
      <c r="AY8022" s="15"/>
      <c r="AZ8022" s="10"/>
      <c r="BA8022" s="10"/>
      <c r="BF8022" s="10"/>
    </row>
    <row r="8023" spans="1:58" ht="15" customHeight="1" x14ac:dyDescent="0.2">
      <c r="A8023" s="1"/>
      <c r="B8023" s="380">
        <v>5</v>
      </c>
      <c r="C8023" s="303" t="s">
        <v>588</v>
      </c>
      <c r="D8023" s="18"/>
      <c r="E8023" s="14"/>
      <c r="F8023" s="14"/>
      <c r="G8023" s="14"/>
      <c r="H8023" s="14"/>
      <c r="I8023" s="14"/>
      <c r="J8023" s="14"/>
      <c r="K8023" s="14"/>
      <c r="L8023" s="14"/>
      <c r="M8023" s="14"/>
      <c r="N8023" s="14"/>
      <c r="O8023" s="14"/>
      <c r="P8023" s="14"/>
      <c r="Q8023" s="14"/>
      <c r="R8023" s="4"/>
      <c r="S8023" s="4"/>
      <c r="T8023" s="4"/>
      <c r="U8023" s="4"/>
      <c r="V8023" s="4"/>
      <c r="W8023" s="4"/>
      <c r="X8023" s="4"/>
      <c r="Y8023" s="4"/>
      <c r="Z8023" s="4"/>
      <c r="AA8023" s="4"/>
      <c r="AB8023" s="8"/>
      <c r="AC8023" s="8"/>
      <c r="AD8023" s="8"/>
      <c r="AE8023" s="8"/>
      <c r="AF8023" s="8"/>
      <c r="AG8023" s="8"/>
      <c r="AH8023" s="8"/>
      <c r="AI8023" s="8"/>
      <c r="AJ8023" s="8"/>
      <c r="AK8023" s="8"/>
      <c r="AL8023" s="8"/>
      <c r="AM8023" s="8"/>
      <c r="AN8023" s="8"/>
      <c r="AO8023" s="8"/>
      <c r="AP8023" s="15"/>
      <c r="AQ8023" s="15"/>
      <c r="AR8023" s="15"/>
      <c r="AS8023" s="15"/>
      <c r="AT8023" s="15"/>
      <c r="AU8023" s="15"/>
      <c r="AV8023" s="15"/>
      <c r="AW8023" s="15"/>
      <c r="AX8023" s="15"/>
      <c r="AY8023" s="15"/>
      <c r="AZ8023" s="10"/>
      <c r="BA8023" s="10"/>
      <c r="BF8023" s="10"/>
    </row>
    <row r="8024" spans="1:58" ht="15" customHeight="1" x14ac:dyDescent="0.2">
      <c r="A8024" s="352"/>
      <c r="B8024" s="357">
        <v>7</v>
      </c>
      <c r="C8024" s="375"/>
      <c r="D8024" s="355"/>
      <c r="E8024" s="352"/>
      <c r="F8024" s="352"/>
      <c r="G8024" s="352"/>
      <c r="H8024" s="352"/>
      <c r="I8024" s="352"/>
      <c r="J8024" s="352"/>
      <c r="K8024" s="352"/>
      <c r="L8024" s="352"/>
      <c r="M8024" s="352"/>
      <c r="N8024" s="352"/>
      <c r="O8024" s="352"/>
      <c r="P8024" s="352"/>
      <c r="Q8024" s="352"/>
      <c r="R8024" s="352"/>
      <c r="S8024" s="352"/>
      <c r="T8024" s="352"/>
      <c r="U8024" s="352"/>
      <c r="V8024" s="352"/>
      <c r="W8024" s="352"/>
      <c r="X8024" s="352"/>
      <c r="Y8024" s="352"/>
      <c r="Z8024" s="352"/>
      <c r="AA8024" s="352"/>
      <c r="AB8024" s="352"/>
      <c r="AC8024" s="352"/>
      <c r="AD8024" s="352"/>
      <c r="AE8024" s="352"/>
      <c r="AF8024" s="352"/>
      <c r="AG8024" s="352"/>
      <c r="AH8024" s="352"/>
      <c r="AI8024" s="352"/>
      <c r="AJ8024" s="352"/>
      <c r="AK8024" s="352"/>
      <c r="AL8024" s="352"/>
      <c r="AM8024" s="352"/>
      <c r="AN8024" s="352"/>
      <c r="AO8024" s="352"/>
      <c r="AP8024" s="352"/>
      <c r="AQ8024" s="352"/>
      <c r="AR8024" s="352"/>
      <c r="AS8024" s="352"/>
      <c r="AT8024" s="352"/>
      <c r="AU8024" s="352"/>
      <c r="AV8024" s="352"/>
      <c r="AW8024" s="352"/>
      <c r="AX8024" s="352"/>
      <c r="AY8024" s="352"/>
      <c r="AZ8024" s="356"/>
      <c r="BA8024" s="356"/>
      <c r="BB8024" s="354"/>
      <c r="BC8024" s="354"/>
      <c r="BD8024" s="354"/>
      <c r="BE8024" s="354"/>
      <c r="BF8024" s="356"/>
    </row>
    <row r="8025" spans="1:58" ht="15" customHeight="1" x14ac:dyDescent="0.2">
      <c r="A8025" s="352"/>
      <c r="B8025" s="357">
        <v>8</v>
      </c>
      <c r="C8025" s="358"/>
      <c r="D8025" s="355"/>
      <c r="E8025" s="352"/>
      <c r="F8025" s="352"/>
      <c r="G8025" s="352"/>
      <c r="H8025" s="352"/>
      <c r="I8025" s="352"/>
      <c r="J8025" s="352"/>
      <c r="K8025" s="352"/>
      <c r="L8025" s="352"/>
      <c r="M8025" s="352"/>
      <c r="N8025" s="352"/>
      <c r="O8025" s="352"/>
      <c r="P8025" s="352"/>
      <c r="Q8025" s="352"/>
      <c r="R8025" s="352"/>
      <c r="S8025" s="352"/>
      <c r="T8025" s="352"/>
      <c r="U8025" s="352"/>
      <c r="V8025" s="352"/>
      <c r="W8025" s="352"/>
      <c r="X8025" s="352"/>
      <c r="Y8025" s="352"/>
      <c r="Z8025" s="352"/>
      <c r="AA8025" s="352"/>
      <c r="AB8025" s="352"/>
      <c r="AC8025" s="352"/>
      <c r="AD8025" s="352"/>
      <c r="AE8025" s="352"/>
      <c r="AF8025" s="352"/>
      <c r="AG8025" s="352"/>
      <c r="AH8025" s="352"/>
      <c r="AI8025" s="352"/>
      <c r="AJ8025" s="352"/>
      <c r="AK8025" s="352"/>
      <c r="AL8025" s="352"/>
      <c r="AM8025" s="352"/>
      <c r="AN8025" s="352"/>
      <c r="AO8025" s="352"/>
      <c r="AP8025" s="352"/>
      <c r="AQ8025" s="352"/>
      <c r="AR8025" s="352"/>
      <c r="AS8025" s="352"/>
      <c r="AT8025" s="352"/>
      <c r="AU8025" s="352"/>
      <c r="AV8025" s="352"/>
      <c r="AW8025" s="352"/>
      <c r="AX8025" s="352"/>
      <c r="AY8025" s="352"/>
      <c r="AZ8025" s="356"/>
      <c r="BA8025" s="356"/>
      <c r="BB8025" s="354"/>
      <c r="BC8025" s="354"/>
      <c r="BD8025" s="354"/>
      <c r="BE8025" s="354"/>
      <c r="BF8025" s="356"/>
    </row>
    <row r="8026" spans="1:58" ht="15" customHeight="1" x14ac:dyDescent="0.2">
      <c r="A8026" s="1"/>
      <c r="B8026" s="381">
        <v>6</v>
      </c>
      <c r="C8026" s="293" t="s">
        <v>55</v>
      </c>
      <c r="D8026" s="18"/>
      <c r="E8026" s="14"/>
      <c r="F8026" s="14"/>
      <c r="G8026" s="14"/>
      <c r="H8026" s="14"/>
      <c r="I8026" s="14"/>
      <c r="J8026" s="14"/>
      <c r="K8026" s="14">
        <v>1</v>
      </c>
      <c r="L8026" s="14"/>
      <c r="M8026" s="14"/>
      <c r="N8026" s="14"/>
      <c r="O8026" s="14"/>
      <c r="P8026" s="14"/>
      <c r="Q8026" s="14"/>
      <c r="R8026" s="4"/>
      <c r="S8026" s="4"/>
      <c r="T8026" s="4"/>
      <c r="U8026" s="4"/>
      <c r="V8026" s="4"/>
      <c r="W8026" s="4"/>
      <c r="X8026" s="4"/>
      <c r="Y8026" s="4"/>
      <c r="Z8026" s="4"/>
      <c r="AA8026" s="4"/>
      <c r="AB8026" s="8"/>
      <c r="AC8026" s="8"/>
      <c r="AD8026" s="8"/>
      <c r="AE8026" s="8"/>
      <c r="AF8026" s="8"/>
      <c r="AG8026" s="8"/>
      <c r="AH8026" s="8"/>
      <c r="AI8026" s="8"/>
      <c r="AJ8026" s="8"/>
      <c r="AK8026" s="8"/>
      <c r="AL8026" s="8"/>
      <c r="AM8026" s="8"/>
      <c r="AN8026" s="8"/>
      <c r="AO8026" s="8"/>
      <c r="AP8026" s="15"/>
      <c r="AQ8026" s="15"/>
      <c r="AR8026" s="15"/>
      <c r="AS8026" s="15"/>
      <c r="AT8026" s="15"/>
      <c r="AU8026" s="15"/>
      <c r="AV8026" s="15"/>
      <c r="AW8026" s="15"/>
      <c r="AX8026" s="15"/>
      <c r="AY8026" s="15"/>
      <c r="AZ8026" s="10"/>
      <c r="BA8026" s="10"/>
      <c r="BF8026" s="10"/>
    </row>
    <row r="8027" spans="1:58" ht="15" customHeight="1" x14ac:dyDescent="0.2">
      <c r="A8027" s="352"/>
      <c r="B8027" s="356"/>
      <c r="C8027" s="359"/>
      <c r="D8027" s="355"/>
      <c r="E8027" s="352"/>
      <c r="F8027" s="352"/>
      <c r="G8027" s="352"/>
      <c r="H8027" s="352"/>
      <c r="I8027" s="352"/>
      <c r="J8027" s="352"/>
      <c r="K8027" s="352"/>
      <c r="L8027" s="352"/>
      <c r="M8027" s="352"/>
      <c r="N8027" s="352"/>
      <c r="O8027" s="352"/>
      <c r="P8027" s="352"/>
      <c r="Q8027" s="352"/>
      <c r="R8027" s="352"/>
      <c r="S8027" s="352"/>
      <c r="T8027" s="352"/>
      <c r="U8027" s="352"/>
      <c r="V8027" s="352"/>
      <c r="W8027" s="352"/>
      <c r="X8027" s="352"/>
      <c r="Y8027" s="352"/>
      <c r="Z8027" s="352"/>
      <c r="AA8027" s="352"/>
      <c r="AB8027" s="352"/>
      <c r="AC8027" s="360"/>
      <c r="AD8027" s="352"/>
      <c r="AE8027" s="352"/>
      <c r="AF8027" s="352"/>
      <c r="AG8027" s="352"/>
      <c r="AH8027" s="352"/>
      <c r="AI8027" s="352"/>
      <c r="AJ8027" s="352"/>
      <c r="AK8027" s="352"/>
      <c r="AL8027" s="352"/>
      <c r="AM8027" s="352"/>
      <c r="AN8027" s="352"/>
      <c r="AO8027" s="352"/>
      <c r="AP8027" s="352"/>
      <c r="AQ8027" s="352"/>
      <c r="AR8027" s="352"/>
      <c r="AS8027" s="352"/>
      <c r="AT8027" s="352"/>
      <c r="AU8027" s="352"/>
      <c r="AV8027" s="352"/>
      <c r="AW8027" s="352"/>
      <c r="AX8027" s="352"/>
      <c r="AY8027" s="352"/>
      <c r="AZ8027" s="356"/>
      <c r="BA8027" s="356"/>
      <c r="BB8027" s="354"/>
      <c r="BC8027" s="354"/>
      <c r="BD8027" s="354"/>
      <c r="BE8027" s="354"/>
      <c r="BF8027" s="356"/>
    </row>
    <row r="8028" spans="1:58" ht="15" customHeight="1" x14ac:dyDescent="0.2">
      <c r="A8028" s="22"/>
      <c r="B8028" s="382">
        <v>7</v>
      </c>
      <c r="C8028" s="404" t="s">
        <v>62</v>
      </c>
      <c r="D8028" s="18"/>
      <c r="E8028" s="14"/>
      <c r="F8028" s="14"/>
      <c r="G8028" s="14"/>
      <c r="H8028" s="14"/>
      <c r="I8028" s="14"/>
      <c r="J8028" s="14"/>
      <c r="K8028" s="14"/>
      <c r="L8028" s="14"/>
      <c r="M8028" s="14"/>
      <c r="N8028" s="14"/>
      <c r="O8028" s="14"/>
      <c r="P8028" s="14"/>
      <c r="Q8028" s="14"/>
      <c r="R8028" s="4"/>
      <c r="S8028" s="4"/>
      <c r="T8028" s="4"/>
      <c r="U8028" s="4"/>
      <c r="V8028" s="4"/>
      <c r="W8028" s="4"/>
      <c r="X8028" s="4"/>
      <c r="Y8028" s="4"/>
      <c r="Z8028" s="4"/>
      <c r="AA8028" s="4"/>
      <c r="AB8028" s="8">
        <v>15</v>
      </c>
      <c r="AC8028" s="8"/>
      <c r="AD8028" s="8"/>
      <c r="AE8028" s="8"/>
      <c r="AF8028" s="8"/>
      <c r="AG8028" s="8">
        <v>1</v>
      </c>
      <c r="AH8028" s="8">
        <v>1</v>
      </c>
      <c r="AI8028" s="8"/>
      <c r="AJ8028" s="8"/>
      <c r="AK8028" s="8"/>
      <c r="AL8028" s="8"/>
      <c r="AM8028" s="8"/>
      <c r="AN8028" s="8"/>
      <c r="AO8028" s="8"/>
      <c r="AP8028" s="15"/>
      <c r="AQ8028" s="15"/>
      <c r="AR8028" s="15"/>
      <c r="AS8028" s="15"/>
      <c r="AT8028" s="15"/>
      <c r="AU8028" s="15"/>
      <c r="AV8028" s="15"/>
      <c r="AW8028" s="15"/>
      <c r="AX8028" s="15"/>
      <c r="AY8028" s="15"/>
      <c r="AZ8028" s="10"/>
      <c r="BA8028" s="10"/>
      <c r="BF8028" s="10"/>
    </row>
    <row r="8029" spans="1:58" ht="15" customHeight="1" x14ac:dyDescent="0.2">
      <c r="A8029" s="1"/>
      <c r="B8029" s="30">
        <v>8</v>
      </c>
      <c r="C8029" s="404" t="s">
        <v>63</v>
      </c>
      <c r="D8029" s="18"/>
      <c r="E8029" s="14"/>
      <c r="F8029" s="14"/>
      <c r="G8029" s="14"/>
      <c r="H8029" s="14"/>
      <c r="I8029" s="14"/>
      <c r="J8029" s="14"/>
      <c r="K8029" s="14"/>
      <c r="L8029" s="14"/>
      <c r="M8029" s="14"/>
      <c r="N8029" s="14"/>
      <c r="O8029" s="14"/>
      <c r="P8029" s="14"/>
      <c r="Q8029" s="14"/>
      <c r="R8029" s="4"/>
      <c r="S8029" s="4"/>
      <c r="T8029" s="4"/>
      <c r="U8029" s="4"/>
      <c r="V8029" s="4"/>
      <c r="W8029" s="4"/>
      <c r="X8029" s="4"/>
      <c r="Y8029" s="4"/>
      <c r="Z8029" s="4"/>
      <c r="AA8029" s="4"/>
      <c r="AB8029" s="8">
        <v>8</v>
      </c>
      <c r="AC8029" s="8"/>
      <c r="AD8029" s="8"/>
      <c r="AE8029" s="8"/>
      <c r="AF8029" s="8"/>
      <c r="AG8029" s="8"/>
      <c r="AH8029" s="8"/>
      <c r="AI8029" s="8"/>
      <c r="AJ8029" s="8"/>
      <c r="AK8029" s="8"/>
      <c r="AL8029" s="8"/>
      <c r="AM8029" s="8"/>
      <c r="AN8029" s="8"/>
      <c r="AO8029" s="8"/>
      <c r="AP8029" s="15"/>
      <c r="AQ8029" s="15"/>
      <c r="AR8029" s="15"/>
      <c r="AS8029" s="15"/>
      <c r="AT8029" s="15"/>
      <c r="AU8029" s="15"/>
      <c r="AV8029" s="15"/>
      <c r="AW8029" s="15"/>
      <c r="AX8029" s="15"/>
      <c r="AY8029" s="15"/>
      <c r="AZ8029" s="10"/>
      <c r="BA8029" s="10"/>
      <c r="BF8029" s="10"/>
    </row>
    <row r="8030" spans="1:58" ht="15" customHeight="1" x14ac:dyDescent="0.2">
      <c r="A8030" s="1"/>
      <c r="B8030" s="383">
        <v>9</v>
      </c>
      <c r="C8030" s="303" t="s">
        <v>64</v>
      </c>
      <c r="D8030" s="18"/>
      <c r="E8030" s="14"/>
      <c r="F8030" s="14"/>
      <c r="G8030" s="14"/>
      <c r="H8030" s="14"/>
      <c r="I8030" s="14"/>
      <c r="J8030" s="14"/>
      <c r="K8030" s="14"/>
      <c r="L8030" s="14"/>
      <c r="M8030" s="14"/>
      <c r="N8030" s="14"/>
      <c r="O8030" s="14"/>
      <c r="P8030" s="14"/>
      <c r="Q8030" s="14"/>
      <c r="R8030" s="4"/>
      <c r="S8030" s="4"/>
      <c r="T8030" s="4"/>
      <c r="U8030" s="4"/>
      <c r="V8030" s="4"/>
      <c r="W8030" s="4"/>
      <c r="X8030" s="4"/>
      <c r="Y8030" s="4"/>
      <c r="Z8030" s="4"/>
      <c r="AA8030" s="4"/>
      <c r="AB8030" s="8"/>
      <c r="AC8030" s="8"/>
      <c r="AD8030" s="8"/>
      <c r="AE8030" s="8"/>
      <c r="AF8030" s="8"/>
      <c r="AG8030" s="8"/>
      <c r="AH8030" s="8"/>
      <c r="AI8030" s="8"/>
      <c r="AJ8030" s="8"/>
      <c r="AK8030" s="8"/>
      <c r="AL8030" s="8"/>
      <c r="AM8030" s="8"/>
      <c r="AN8030" s="8"/>
      <c r="AO8030" s="8"/>
      <c r="AP8030" s="15"/>
      <c r="AQ8030" s="15"/>
      <c r="AR8030" s="15"/>
      <c r="AS8030" s="15"/>
      <c r="AT8030" s="9"/>
      <c r="AU8030" s="15"/>
      <c r="AV8030" s="15"/>
      <c r="AW8030" s="15"/>
      <c r="AX8030" s="15"/>
      <c r="AY8030" s="15"/>
      <c r="AZ8030" s="10"/>
      <c r="BA8030" s="10"/>
      <c r="BF8030" s="10"/>
    </row>
    <row r="8031" spans="1:58" ht="15" customHeight="1" x14ac:dyDescent="0.2">
      <c r="A8031" s="1"/>
      <c r="B8031" s="383">
        <v>10</v>
      </c>
      <c r="C8031" s="293" t="s">
        <v>65</v>
      </c>
      <c r="D8031" s="18"/>
      <c r="E8031" s="14"/>
      <c r="F8031" s="14"/>
      <c r="G8031" s="14"/>
      <c r="H8031" s="14"/>
      <c r="I8031" s="14"/>
      <c r="J8031" s="14"/>
      <c r="K8031" s="14">
        <v>1</v>
      </c>
      <c r="L8031" s="14"/>
      <c r="M8031" s="14"/>
      <c r="N8031" s="14"/>
      <c r="O8031" s="14"/>
      <c r="P8031" s="14"/>
      <c r="Q8031" s="14"/>
      <c r="R8031" s="4"/>
      <c r="S8031" s="4"/>
      <c r="T8031" s="4"/>
      <c r="U8031" s="4"/>
      <c r="V8031" s="4"/>
      <c r="W8031" s="4"/>
      <c r="X8031" s="4"/>
      <c r="Y8031" s="4"/>
      <c r="Z8031" s="4"/>
      <c r="AA8031" s="4"/>
      <c r="AB8031" s="8"/>
      <c r="AC8031" s="8"/>
      <c r="AD8031" s="8"/>
      <c r="AE8031" s="8"/>
      <c r="AF8031" s="8"/>
      <c r="AG8031" s="8"/>
      <c r="AH8031" s="8"/>
      <c r="AI8031" s="8"/>
      <c r="AJ8031" s="8"/>
      <c r="AK8031" s="8">
        <v>2</v>
      </c>
      <c r="AL8031" s="8">
        <v>2</v>
      </c>
      <c r="AM8031" s="8"/>
      <c r="AN8031" s="8"/>
      <c r="AO8031" s="8">
        <v>2</v>
      </c>
      <c r="AP8031" s="15"/>
      <c r="AQ8031" s="15"/>
      <c r="AR8031" s="15"/>
      <c r="AS8031" s="15"/>
      <c r="AT8031" s="15"/>
      <c r="AU8031" s="15"/>
      <c r="AV8031" s="15"/>
      <c r="AW8031" s="15"/>
      <c r="AX8031" s="15"/>
      <c r="AY8031" s="15"/>
      <c r="AZ8031" s="10"/>
      <c r="BA8031" s="10"/>
      <c r="BF8031" s="10"/>
    </row>
    <row r="8032" spans="1:58" ht="15" customHeight="1" x14ac:dyDescent="0.2">
      <c r="A8032" s="1"/>
      <c r="B8032" s="383">
        <v>11</v>
      </c>
      <c r="C8032" s="293" t="s">
        <v>573</v>
      </c>
      <c r="D8032" s="18">
        <v>10</v>
      </c>
      <c r="E8032" s="14">
        <v>10</v>
      </c>
      <c r="F8032" s="14">
        <v>3</v>
      </c>
      <c r="G8032" s="14"/>
      <c r="H8032" s="14"/>
      <c r="I8032" s="14"/>
      <c r="J8032" s="14"/>
      <c r="K8032" s="14"/>
      <c r="L8032" s="14"/>
      <c r="M8032" s="14"/>
      <c r="N8032" s="14"/>
      <c r="O8032" s="14"/>
      <c r="P8032" s="14"/>
      <c r="Q8032" s="14"/>
      <c r="R8032" s="4"/>
      <c r="S8032" s="4"/>
      <c r="T8032" s="4"/>
      <c r="U8032" s="4"/>
      <c r="V8032" s="4"/>
      <c r="W8032" s="4"/>
      <c r="X8032" s="4"/>
      <c r="Y8032" s="4"/>
      <c r="Z8032" s="4"/>
      <c r="AA8032" s="4"/>
      <c r="AB8032" s="8"/>
      <c r="AC8032" s="8"/>
      <c r="AD8032" s="8"/>
      <c r="AE8032" s="8"/>
      <c r="AF8032" s="8"/>
      <c r="AG8032" s="8"/>
      <c r="AH8032" s="8"/>
      <c r="AI8032" s="8"/>
      <c r="AJ8032" s="8"/>
      <c r="AK8032" s="8"/>
      <c r="AL8032" s="8"/>
      <c r="AM8032" s="8"/>
      <c r="AN8032" s="8"/>
      <c r="AO8032" s="8"/>
      <c r="AP8032" s="15"/>
      <c r="AQ8032" s="15"/>
      <c r="AR8032" s="15"/>
      <c r="AS8032" s="15"/>
      <c r="AT8032" s="15"/>
      <c r="AU8032" s="15"/>
      <c r="AV8032" s="15"/>
      <c r="AW8032" s="15"/>
      <c r="AX8032" s="15"/>
      <c r="AY8032" s="15"/>
      <c r="AZ8032" s="10"/>
      <c r="BA8032" s="10"/>
      <c r="BF8032" s="10"/>
    </row>
    <row r="8033" spans="1:58" ht="15" customHeight="1" x14ac:dyDescent="0.2">
      <c r="A8033" s="1"/>
      <c r="B8033" s="383">
        <v>12</v>
      </c>
      <c r="C8033" s="404" t="s">
        <v>68</v>
      </c>
      <c r="D8033" s="18"/>
      <c r="E8033" s="14"/>
      <c r="F8033" s="14"/>
      <c r="G8033" s="14"/>
      <c r="H8033" s="14"/>
      <c r="I8033" s="14"/>
      <c r="J8033" s="14"/>
      <c r="K8033" s="14"/>
      <c r="L8033" s="14"/>
      <c r="M8033" s="14"/>
      <c r="N8033" s="14"/>
      <c r="O8033" s="14"/>
      <c r="P8033" s="14"/>
      <c r="Q8033" s="14"/>
      <c r="R8033" s="4"/>
      <c r="S8033" s="4"/>
      <c r="T8033" s="4"/>
      <c r="U8033" s="4"/>
      <c r="V8033" s="4"/>
      <c r="W8033" s="4"/>
      <c r="X8033" s="4"/>
      <c r="Y8033" s="4"/>
      <c r="Z8033" s="4"/>
      <c r="AA8033" s="4"/>
      <c r="AB8033" s="8"/>
      <c r="AC8033" s="8"/>
      <c r="AD8033" s="8"/>
      <c r="AE8033" s="8"/>
      <c r="AF8033" s="8">
        <v>1</v>
      </c>
      <c r="AG8033" s="8"/>
      <c r="AH8033" s="8">
        <v>1</v>
      </c>
      <c r="AI8033" s="8"/>
      <c r="AJ8033" s="8"/>
      <c r="AK8033" s="8"/>
      <c r="AL8033" s="8"/>
      <c r="AM8033" s="8"/>
      <c r="AN8033" s="8"/>
      <c r="AO8033" s="8"/>
      <c r="AP8033" s="15"/>
      <c r="AQ8033" s="15"/>
      <c r="AR8033" s="15"/>
      <c r="AS8033" s="15"/>
      <c r="AT8033" s="15"/>
      <c r="AU8033" s="9"/>
      <c r="AV8033" s="15"/>
      <c r="AW8033" s="15"/>
      <c r="AX8033" s="15"/>
      <c r="AY8033" s="15"/>
      <c r="AZ8033" s="10"/>
      <c r="BA8033" s="10"/>
      <c r="BF8033" s="10"/>
    </row>
    <row r="8034" spans="1:58" ht="15" customHeight="1" x14ac:dyDescent="0.2">
      <c r="A8034" s="1"/>
      <c r="B8034" s="383">
        <v>13</v>
      </c>
      <c r="C8034" s="293" t="s">
        <v>69</v>
      </c>
      <c r="D8034" s="18"/>
      <c r="E8034" s="14"/>
      <c r="F8034" s="14"/>
      <c r="G8034" s="14"/>
      <c r="H8034" s="14"/>
      <c r="I8034" s="14"/>
      <c r="J8034" s="14"/>
      <c r="K8034" s="14">
        <v>2</v>
      </c>
      <c r="L8034" s="14"/>
      <c r="M8034" s="14"/>
      <c r="N8034" s="14"/>
      <c r="O8034" s="14"/>
      <c r="P8034" s="14"/>
      <c r="Q8034" s="14"/>
      <c r="R8034" s="4"/>
      <c r="S8034" s="4"/>
      <c r="T8034" s="4"/>
      <c r="U8034" s="4">
        <v>1</v>
      </c>
      <c r="V8034" s="4"/>
      <c r="W8034" s="4"/>
      <c r="X8034" s="4"/>
      <c r="Y8034" s="4"/>
      <c r="Z8034" s="4"/>
      <c r="AA8034" s="4"/>
      <c r="AB8034" s="8"/>
      <c r="AC8034" s="8"/>
      <c r="AD8034" s="8"/>
      <c r="AE8034" s="8"/>
      <c r="AF8034" s="8"/>
      <c r="AG8034" s="8"/>
      <c r="AH8034" s="8"/>
      <c r="AI8034" s="8"/>
      <c r="AJ8034" s="8"/>
      <c r="AK8034" s="8"/>
      <c r="AL8034" s="8"/>
      <c r="AM8034" s="8"/>
      <c r="AN8034" s="8"/>
      <c r="AO8034" s="8"/>
      <c r="AP8034" s="15"/>
      <c r="AQ8034" s="15"/>
      <c r="AR8034" s="15"/>
      <c r="AS8034" s="15"/>
      <c r="AT8034" s="15"/>
      <c r="AU8034" s="15"/>
      <c r="AV8034" s="15"/>
      <c r="AW8034" s="15"/>
      <c r="AX8034" s="15"/>
      <c r="AY8034" s="15"/>
      <c r="AZ8034" s="10"/>
      <c r="BA8034" s="10"/>
      <c r="BF8034" s="10"/>
    </row>
    <row r="8035" spans="1:58" ht="15" customHeight="1" x14ac:dyDescent="0.2">
      <c r="A8035" s="1"/>
      <c r="B8035" s="383">
        <v>14</v>
      </c>
      <c r="C8035" s="303" t="s">
        <v>70</v>
      </c>
      <c r="D8035" s="18"/>
      <c r="E8035" s="14"/>
      <c r="F8035" s="14"/>
      <c r="G8035" s="14"/>
      <c r="H8035" s="14"/>
      <c r="I8035" s="14"/>
      <c r="J8035" s="14"/>
      <c r="K8035" s="14"/>
      <c r="L8035" s="14"/>
      <c r="M8035" s="14"/>
      <c r="N8035" s="14"/>
      <c r="O8035" s="14"/>
      <c r="P8035" s="14"/>
      <c r="Q8035" s="14"/>
      <c r="R8035" s="4"/>
      <c r="S8035" s="4"/>
      <c r="T8035" s="4"/>
      <c r="U8035" s="4"/>
      <c r="V8035" s="4"/>
      <c r="W8035" s="4"/>
      <c r="X8035" s="4"/>
      <c r="Y8035" s="4"/>
      <c r="Z8035" s="4"/>
      <c r="AA8035" s="4"/>
      <c r="AB8035" s="8"/>
      <c r="AC8035" s="8"/>
      <c r="AD8035" s="8"/>
      <c r="AE8035" s="8"/>
      <c r="AF8035" s="8"/>
      <c r="AG8035" s="8"/>
      <c r="AH8035" s="8"/>
      <c r="AI8035" s="8"/>
      <c r="AJ8035" s="8"/>
      <c r="AK8035" s="8"/>
      <c r="AL8035" s="8"/>
      <c r="AM8035" s="8"/>
      <c r="AN8035" s="8"/>
      <c r="AO8035" s="8"/>
      <c r="AP8035" s="15"/>
      <c r="AQ8035" s="15"/>
      <c r="AR8035" s="15"/>
      <c r="AS8035" s="15"/>
      <c r="AT8035" s="15"/>
      <c r="AU8035" s="15"/>
      <c r="AV8035" s="15"/>
      <c r="AW8035" s="15"/>
      <c r="AX8035" s="15"/>
      <c r="AY8035" s="15"/>
      <c r="AZ8035" s="10"/>
      <c r="BA8035" s="10"/>
      <c r="BF8035" s="10"/>
    </row>
    <row r="8036" spans="1:58" ht="15" customHeight="1" x14ac:dyDescent="0.2">
      <c r="A8036" s="354"/>
      <c r="B8036" s="357">
        <v>18</v>
      </c>
      <c r="C8036" s="359"/>
      <c r="D8036" s="355"/>
      <c r="E8036" s="352"/>
      <c r="F8036" s="352"/>
      <c r="G8036" s="352"/>
      <c r="H8036" s="352"/>
      <c r="I8036" s="352"/>
      <c r="J8036" s="352"/>
      <c r="K8036" s="361"/>
      <c r="L8036" s="352"/>
      <c r="M8036" s="352"/>
      <c r="N8036" s="352"/>
      <c r="O8036" s="352"/>
      <c r="P8036" s="352"/>
      <c r="Q8036" s="352"/>
      <c r="R8036" s="352"/>
      <c r="S8036" s="352"/>
      <c r="T8036" s="352"/>
      <c r="U8036" s="352"/>
      <c r="V8036" s="352"/>
      <c r="W8036" s="352"/>
      <c r="X8036" s="352"/>
      <c r="Y8036" s="352"/>
      <c r="Z8036" s="352"/>
      <c r="AA8036" s="352"/>
      <c r="AB8036" s="352"/>
      <c r="AC8036" s="352"/>
      <c r="AD8036" s="352"/>
      <c r="AE8036" s="352"/>
      <c r="AF8036" s="352"/>
      <c r="AG8036" s="352"/>
      <c r="AH8036" s="352"/>
      <c r="AI8036" s="352"/>
      <c r="AJ8036" s="352"/>
      <c r="AK8036" s="352"/>
      <c r="AL8036" s="352"/>
      <c r="AM8036" s="352"/>
      <c r="AN8036" s="352"/>
      <c r="AO8036" s="352"/>
      <c r="AP8036" s="352"/>
      <c r="AQ8036" s="352"/>
      <c r="AR8036" s="352"/>
      <c r="AS8036" s="352"/>
      <c r="AT8036" s="352"/>
      <c r="AU8036" s="352"/>
      <c r="AV8036" s="352"/>
      <c r="AW8036" s="352"/>
      <c r="AX8036" s="352"/>
      <c r="AY8036" s="352"/>
      <c r="AZ8036" s="356"/>
      <c r="BA8036" s="356"/>
      <c r="BB8036" s="354"/>
      <c r="BC8036" s="354"/>
      <c r="BD8036" s="354"/>
      <c r="BE8036" s="354"/>
      <c r="BF8036" s="356"/>
    </row>
    <row r="8037" spans="1:58" ht="15" customHeight="1" x14ac:dyDescent="0.2">
      <c r="A8037" s="329"/>
      <c r="B8037" s="384">
        <v>15</v>
      </c>
      <c r="C8037" s="303" t="s">
        <v>72</v>
      </c>
      <c r="D8037" s="18"/>
      <c r="E8037" s="14"/>
      <c r="F8037" s="14"/>
      <c r="G8037" s="14"/>
      <c r="H8037" s="14"/>
      <c r="I8037" s="14"/>
      <c r="J8037" s="14"/>
      <c r="K8037" s="14"/>
      <c r="L8037" s="14"/>
      <c r="M8037" s="14"/>
      <c r="N8037" s="14"/>
      <c r="O8037" s="14"/>
      <c r="P8037" s="14"/>
      <c r="Q8037" s="14"/>
      <c r="R8037" s="4"/>
      <c r="S8037" s="4"/>
      <c r="T8037" s="4"/>
      <c r="U8037" s="4"/>
      <c r="V8037" s="4"/>
      <c r="W8037" s="4"/>
      <c r="X8037" s="4"/>
      <c r="Y8037" s="4"/>
      <c r="Z8037" s="4"/>
      <c r="AA8037" s="4"/>
      <c r="AB8037" s="8"/>
      <c r="AC8037" s="8"/>
      <c r="AD8037" s="8"/>
      <c r="AE8037" s="8"/>
      <c r="AF8037" s="8"/>
      <c r="AG8037" s="8"/>
      <c r="AH8037" s="8"/>
      <c r="AI8037" s="34"/>
      <c r="AJ8037" s="8"/>
      <c r="AK8037" s="8"/>
      <c r="AL8037" s="8"/>
      <c r="AM8037" s="8"/>
      <c r="AN8037" s="8"/>
      <c r="AO8037" s="8"/>
      <c r="AP8037" s="15"/>
      <c r="AQ8037" s="15"/>
      <c r="AR8037" s="15"/>
      <c r="AS8037" s="15"/>
      <c r="AT8037" s="15"/>
      <c r="AU8037" s="15"/>
      <c r="AV8037" s="15"/>
      <c r="AW8037" s="15"/>
      <c r="AX8037" s="15"/>
      <c r="AY8037" s="15"/>
      <c r="AZ8037" s="10"/>
      <c r="BA8037" s="10"/>
      <c r="BF8037" s="10"/>
    </row>
    <row r="8038" spans="1:58" ht="15" customHeight="1" x14ac:dyDescent="0.2">
      <c r="A8038" s="1"/>
      <c r="B8038" s="384">
        <v>16</v>
      </c>
      <c r="C8038" s="293" t="s">
        <v>73</v>
      </c>
      <c r="D8038" s="35">
        <v>4</v>
      </c>
      <c r="E8038" s="14">
        <v>3</v>
      </c>
      <c r="F8038" s="14"/>
      <c r="G8038" s="14"/>
      <c r="H8038" s="14"/>
      <c r="I8038" s="14"/>
      <c r="J8038" s="14"/>
      <c r="K8038" s="14">
        <v>1</v>
      </c>
      <c r="L8038" s="14"/>
      <c r="M8038" s="14"/>
      <c r="N8038" s="14"/>
      <c r="O8038" s="14"/>
      <c r="P8038" s="14"/>
      <c r="Q8038" s="14"/>
      <c r="R8038" s="4"/>
      <c r="S8038" s="4"/>
      <c r="T8038" s="4"/>
      <c r="U8038" s="4">
        <v>1</v>
      </c>
      <c r="V8038" s="4"/>
      <c r="W8038" s="4"/>
      <c r="X8038" s="4"/>
      <c r="Y8038" s="4"/>
      <c r="Z8038" s="4"/>
      <c r="AA8038" s="4"/>
      <c r="AB8038" s="8">
        <v>10</v>
      </c>
      <c r="AC8038" s="8"/>
      <c r="AD8038" s="8"/>
      <c r="AE8038" s="8"/>
      <c r="AF8038" s="8"/>
      <c r="AG8038" s="8"/>
      <c r="AH8038" s="8"/>
      <c r="AI8038" s="8"/>
      <c r="AJ8038" s="8"/>
      <c r="AK8038" s="8"/>
      <c r="AL8038" s="8">
        <v>2</v>
      </c>
      <c r="AM8038" s="8"/>
      <c r="AN8038" s="8"/>
      <c r="AO8038" s="8"/>
      <c r="AP8038" s="15"/>
      <c r="AQ8038" s="15"/>
      <c r="AR8038" s="15"/>
      <c r="AS8038" s="15"/>
      <c r="AT8038" s="15"/>
      <c r="AU8038" s="15"/>
      <c r="AV8038" s="15"/>
      <c r="AW8038" s="15"/>
      <c r="AX8038" s="15"/>
      <c r="AY8038" s="15"/>
      <c r="AZ8038" s="10"/>
      <c r="BA8038" s="10"/>
      <c r="BF8038" s="10"/>
    </row>
    <row r="8039" spans="1:58" ht="15" customHeight="1" x14ac:dyDescent="0.2">
      <c r="A8039" s="1"/>
      <c r="B8039" s="384">
        <v>17</v>
      </c>
      <c r="C8039" s="303" t="s">
        <v>75</v>
      </c>
      <c r="D8039" s="18"/>
      <c r="E8039" s="14"/>
      <c r="F8039" s="14"/>
      <c r="G8039" s="14"/>
      <c r="H8039" s="14"/>
      <c r="I8039" s="14"/>
      <c r="J8039" s="14"/>
      <c r="K8039" s="14"/>
      <c r="L8039" s="14"/>
      <c r="M8039" s="14"/>
      <c r="N8039" s="14"/>
      <c r="O8039" s="14"/>
      <c r="P8039" s="14"/>
      <c r="Q8039" s="14"/>
      <c r="R8039" s="4"/>
      <c r="S8039" s="4"/>
      <c r="T8039" s="4"/>
      <c r="U8039" s="4"/>
      <c r="V8039" s="4"/>
      <c r="W8039" s="4"/>
      <c r="X8039" s="4"/>
      <c r="Y8039" s="4"/>
      <c r="Z8039" s="4"/>
      <c r="AA8039" s="4"/>
      <c r="AB8039" s="8"/>
      <c r="AC8039" s="8"/>
      <c r="AD8039" s="8"/>
      <c r="AE8039" s="8"/>
      <c r="AF8039" s="8"/>
      <c r="AG8039" s="8"/>
      <c r="AH8039" s="8"/>
      <c r="AI8039" s="8"/>
      <c r="AJ8039" s="8"/>
      <c r="AK8039" s="8"/>
      <c r="AL8039" s="8"/>
      <c r="AM8039" s="8"/>
      <c r="AN8039" s="8"/>
      <c r="AO8039" s="8"/>
      <c r="AP8039" s="15"/>
      <c r="AQ8039" s="15"/>
      <c r="AR8039" s="15"/>
      <c r="AS8039" s="15"/>
      <c r="AT8039" s="15"/>
      <c r="AU8039" s="15"/>
      <c r="AV8039" s="15"/>
      <c r="AW8039" s="15"/>
      <c r="AX8039" s="15"/>
      <c r="AY8039" s="15"/>
      <c r="AZ8039" s="10"/>
      <c r="BA8039" s="10"/>
      <c r="BF8039" s="10"/>
    </row>
    <row r="8040" spans="1:58" ht="15" customHeight="1" x14ac:dyDescent="0.2">
      <c r="A8040" s="352"/>
      <c r="B8040" s="357">
        <v>22</v>
      </c>
      <c r="C8040" s="375"/>
      <c r="D8040" s="355"/>
      <c r="E8040" s="352"/>
      <c r="F8040" s="352"/>
      <c r="G8040" s="352"/>
      <c r="H8040" s="352"/>
      <c r="I8040" s="352"/>
      <c r="J8040" s="352"/>
      <c r="K8040" s="352"/>
      <c r="L8040" s="352"/>
      <c r="M8040" s="352"/>
      <c r="N8040" s="352"/>
      <c r="O8040" s="352"/>
      <c r="P8040" s="352"/>
      <c r="Q8040" s="352"/>
      <c r="R8040" s="352"/>
      <c r="S8040" s="352"/>
      <c r="T8040" s="352"/>
      <c r="U8040" s="352"/>
      <c r="V8040" s="352"/>
      <c r="W8040" s="352"/>
      <c r="X8040" s="352"/>
      <c r="Y8040" s="352"/>
      <c r="Z8040" s="352"/>
      <c r="AA8040" s="352"/>
      <c r="AB8040" s="352"/>
      <c r="AC8040" s="352"/>
      <c r="AD8040" s="352"/>
      <c r="AE8040" s="352"/>
      <c r="AF8040" s="352"/>
      <c r="AG8040" s="352"/>
      <c r="AH8040" s="352"/>
      <c r="AI8040" s="352"/>
      <c r="AJ8040" s="352"/>
      <c r="AK8040" s="352"/>
      <c r="AL8040" s="352"/>
      <c r="AM8040" s="352"/>
      <c r="AN8040" s="352"/>
      <c r="AO8040" s="352"/>
      <c r="AP8040" s="352"/>
      <c r="AQ8040" s="352"/>
      <c r="AR8040" s="352"/>
      <c r="AS8040" s="352"/>
      <c r="AT8040" s="352"/>
      <c r="AU8040" s="352"/>
      <c r="AV8040" s="352"/>
      <c r="AW8040" s="352"/>
      <c r="AX8040" s="352"/>
      <c r="AY8040" s="352"/>
      <c r="AZ8040" s="356"/>
      <c r="BA8040" s="356"/>
      <c r="BB8040" s="354"/>
      <c r="BC8040" s="354"/>
      <c r="BD8040" s="354"/>
      <c r="BE8040" s="354"/>
      <c r="BF8040" s="356"/>
    </row>
    <row r="8041" spans="1:58" ht="15" customHeight="1" x14ac:dyDescent="0.2">
      <c r="A8041" s="352"/>
      <c r="B8041" s="357">
        <v>23</v>
      </c>
      <c r="C8041" s="359"/>
      <c r="D8041" s="355"/>
      <c r="E8041" s="352"/>
      <c r="F8041" s="352"/>
      <c r="G8041" s="352"/>
      <c r="H8041" s="352"/>
      <c r="I8041" s="352"/>
      <c r="J8041" s="352"/>
      <c r="K8041" s="352"/>
      <c r="L8041" s="352"/>
      <c r="M8041" s="360"/>
      <c r="N8041" s="352"/>
      <c r="O8041" s="352"/>
      <c r="P8041" s="352"/>
      <c r="Q8041" s="352"/>
      <c r="R8041" s="352"/>
      <c r="S8041" s="352"/>
      <c r="T8041" s="352"/>
      <c r="U8041" s="352"/>
      <c r="V8041" s="352"/>
      <c r="W8041" s="352"/>
      <c r="X8041" s="352"/>
      <c r="Y8041" s="352"/>
      <c r="Z8041" s="352"/>
      <c r="AA8041" s="352"/>
      <c r="AB8041" s="352"/>
      <c r="AC8041" s="352"/>
      <c r="AD8041" s="352"/>
      <c r="AE8041" s="352"/>
      <c r="AF8041" s="352"/>
      <c r="AG8041" s="352"/>
      <c r="AH8041" s="352"/>
      <c r="AI8041" s="352"/>
      <c r="AJ8041" s="352"/>
      <c r="AK8041" s="352"/>
      <c r="AL8041" s="352"/>
      <c r="AM8041" s="352"/>
      <c r="AN8041" s="352"/>
      <c r="AO8041" s="352"/>
      <c r="AP8041" s="352"/>
      <c r="AQ8041" s="352"/>
      <c r="AR8041" s="352"/>
      <c r="AS8041" s="352"/>
      <c r="AT8041" s="352"/>
      <c r="AU8041" s="352"/>
      <c r="AV8041" s="352"/>
      <c r="AW8041" s="352"/>
      <c r="AX8041" s="352"/>
      <c r="AY8041" s="352"/>
      <c r="AZ8041" s="356"/>
      <c r="BA8041" s="356"/>
      <c r="BB8041" s="354"/>
      <c r="BC8041" s="354"/>
      <c r="BD8041" s="354"/>
      <c r="BE8041" s="354"/>
      <c r="BF8041" s="356"/>
    </row>
    <row r="8042" spans="1:58" ht="15" customHeight="1" x14ac:dyDescent="0.2">
      <c r="A8042" s="1"/>
      <c r="B8042" s="385">
        <v>18</v>
      </c>
      <c r="C8042" s="293" t="s">
        <v>77</v>
      </c>
      <c r="D8042" s="18">
        <v>5</v>
      </c>
      <c r="E8042" s="14">
        <v>5</v>
      </c>
      <c r="F8042" s="14"/>
      <c r="G8042" s="14"/>
      <c r="H8042" s="14"/>
      <c r="I8042" s="14"/>
      <c r="J8042" s="14"/>
      <c r="K8042" s="14"/>
      <c r="L8042" s="14"/>
      <c r="M8042" s="14"/>
      <c r="N8042" s="14"/>
      <c r="O8042" s="14"/>
      <c r="P8042" s="14"/>
      <c r="Q8042" s="14"/>
      <c r="R8042" s="4"/>
      <c r="S8042" s="4"/>
      <c r="T8042" s="4"/>
      <c r="U8042" s="4"/>
      <c r="V8042" s="4"/>
      <c r="W8042" s="4"/>
      <c r="X8042" s="4"/>
      <c r="Y8042" s="4"/>
      <c r="Z8042" s="4"/>
      <c r="AA8042" s="4"/>
      <c r="AB8042" s="8">
        <v>30</v>
      </c>
      <c r="AC8042" s="8"/>
      <c r="AD8042" s="8"/>
      <c r="AE8042" s="8"/>
      <c r="AF8042" s="8"/>
      <c r="AG8042" s="8"/>
      <c r="AH8042" s="8"/>
      <c r="AI8042" s="8"/>
      <c r="AJ8042" s="8"/>
      <c r="AK8042" s="8"/>
      <c r="AL8042" s="8"/>
      <c r="AM8042" s="8"/>
      <c r="AN8042" s="8"/>
      <c r="AO8042" s="8"/>
      <c r="AP8042" s="15"/>
      <c r="AQ8042" s="15"/>
      <c r="AR8042" s="15"/>
      <c r="AS8042" s="15"/>
      <c r="AT8042" s="15"/>
      <c r="AU8042" s="15"/>
      <c r="AV8042" s="15"/>
      <c r="AW8042" s="15"/>
      <c r="AX8042" s="15"/>
      <c r="AY8042" s="15"/>
      <c r="AZ8042" s="10"/>
      <c r="BA8042" s="10"/>
      <c r="BF8042" s="10"/>
    </row>
    <row r="8043" spans="1:58" ht="15" customHeight="1" x14ac:dyDescent="0.2">
      <c r="A8043" s="1"/>
      <c r="B8043" s="385">
        <v>19</v>
      </c>
      <c r="C8043" s="293" t="s">
        <v>78</v>
      </c>
      <c r="D8043" s="18">
        <v>6</v>
      </c>
      <c r="E8043" s="14">
        <v>4</v>
      </c>
      <c r="F8043" s="14"/>
      <c r="G8043" s="14"/>
      <c r="H8043" s="14">
        <v>2</v>
      </c>
      <c r="I8043" s="14"/>
      <c r="J8043" s="14"/>
      <c r="K8043" s="14"/>
      <c r="L8043" s="14"/>
      <c r="M8043" s="14"/>
      <c r="N8043" s="14"/>
      <c r="O8043" s="14"/>
      <c r="P8043" s="14"/>
      <c r="Q8043" s="14"/>
      <c r="R8043" s="4"/>
      <c r="S8043" s="4"/>
      <c r="T8043" s="4"/>
      <c r="U8043" s="4"/>
      <c r="V8043" s="4"/>
      <c r="W8043" s="4"/>
      <c r="X8043" s="4"/>
      <c r="Y8043" s="4"/>
      <c r="Z8043" s="4"/>
      <c r="AA8043" s="4"/>
      <c r="AB8043" s="8"/>
      <c r="AC8043" s="8"/>
      <c r="AD8043" s="8"/>
      <c r="AE8043" s="8"/>
      <c r="AF8043" s="8"/>
      <c r="AG8043" s="8"/>
      <c r="AH8043" s="8"/>
      <c r="AI8043" s="8"/>
      <c r="AJ8043" s="8"/>
      <c r="AK8043" s="8"/>
      <c r="AL8043" s="8"/>
      <c r="AM8043" s="8"/>
      <c r="AN8043" s="8"/>
      <c r="AO8043" s="8"/>
      <c r="AP8043" s="15"/>
      <c r="AQ8043" s="15"/>
      <c r="AR8043" s="15"/>
      <c r="AS8043" s="15"/>
      <c r="AT8043" s="15"/>
      <c r="AU8043" s="15"/>
      <c r="AV8043" s="15"/>
      <c r="AW8043" s="15"/>
      <c r="AX8043" s="15"/>
      <c r="AY8043" s="15"/>
      <c r="AZ8043" s="10"/>
      <c r="BA8043" s="10"/>
      <c r="BF8043" s="10"/>
    </row>
    <row r="8044" spans="1:58" ht="15" customHeight="1" x14ac:dyDescent="0.2">
      <c r="A8044" s="352"/>
      <c r="B8044" s="357">
        <v>26</v>
      </c>
      <c r="C8044" s="359"/>
      <c r="D8044" s="355"/>
      <c r="E8044" s="352"/>
      <c r="F8044" s="352"/>
      <c r="G8044" s="352"/>
      <c r="H8044" s="352"/>
      <c r="I8044" s="352"/>
      <c r="J8044" s="352"/>
      <c r="K8044" s="352"/>
      <c r="L8044" s="352"/>
      <c r="M8044" s="352"/>
      <c r="N8044" s="352"/>
      <c r="O8044" s="352"/>
      <c r="P8044" s="352"/>
      <c r="Q8044" s="352"/>
      <c r="R8044" s="352"/>
      <c r="S8044" s="352"/>
      <c r="T8044" s="352"/>
      <c r="U8044" s="352"/>
      <c r="V8044" s="352"/>
      <c r="W8044" s="352"/>
      <c r="X8044" s="352"/>
      <c r="Y8044" s="352"/>
      <c r="Z8044" s="352"/>
      <c r="AA8044" s="352"/>
      <c r="AB8044" s="352"/>
      <c r="AC8044" s="352"/>
      <c r="AD8044" s="352"/>
      <c r="AE8044" s="352"/>
      <c r="AF8044" s="352"/>
      <c r="AG8044" s="352"/>
      <c r="AH8044" s="352"/>
      <c r="AI8044" s="352"/>
      <c r="AJ8044" s="352"/>
      <c r="AK8044" s="352"/>
      <c r="AL8044" s="352"/>
      <c r="AM8044" s="352"/>
      <c r="AN8044" s="352"/>
      <c r="AO8044" s="352"/>
      <c r="AP8044" s="352"/>
      <c r="AQ8044" s="352"/>
      <c r="AR8044" s="352"/>
      <c r="AS8044" s="352"/>
      <c r="AT8044" s="352"/>
      <c r="AU8044" s="352"/>
      <c r="AV8044" s="352"/>
      <c r="AW8044" s="352"/>
      <c r="AX8044" s="352"/>
      <c r="AY8044" s="352"/>
      <c r="AZ8044" s="356"/>
      <c r="BA8044" s="356"/>
      <c r="BB8044" s="354"/>
      <c r="BC8044" s="354"/>
      <c r="BD8044" s="354"/>
      <c r="BE8044" s="354"/>
      <c r="BF8044" s="356"/>
    </row>
    <row r="8045" spans="1:58" ht="15" customHeight="1" x14ac:dyDescent="0.2">
      <c r="A8045" s="352"/>
      <c r="B8045" s="357">
        <v>27</v>
      </c>
      <c r="C8045" s="359"/>
      <c r="D8045" s="355"/>
      <c r="E8045" s="352"/>
      <c r="F8045" s="352"/>
      <c r="G8045" s="352"/>
      <c r="H8045" s="352"/>
      <c r="I8045" s="352"/>
      <c r="J8045" s="352"/>
      <c r="K8045" s="352"/>
      <c r="L8045" s="352"/>
      <c r="M8045" s="352"/>
      <c r="N8045" s="352"/>
      <c r="O8045" s="352"/>
      <c r="P8045" s="352"/>
      <c r="Q8045" s="352"/>
      <c r="R8045" s="352"/>
      <c r="S8045" s="352"/>
      <c r="T8045" s="352"/>
      <c r="U8045" s="352"/>
      <c r="V8045" s="352"/>
      <c r="W8045" s="352"/>
      <c r="X8045" s="352"/>
      <c r="Y8045" s="352"/>
      <c r="Z8045" s="352"/>
      <c r="AA8045" s="352"/>
      <c r="AB8045" s="352"/>
      <c r="AC8045" s="352"/>
      <c r="AD8045" s="352"/>
      <c r="AE8045" s="352"/>
      <c r="AF8045" s="352"/>
      <c r="AG8045" s="352"/>
      <c r="AH8045" s="352"/>
      <c r="AI8045" s="352"/>
      <c r="AJ8045" s="352"/>
      <c r="AK8045" s="352"/>
      <c r="AL8045" s="352"/>
      <c r="AM8045" s="352"/>
      <c r="AN8045" s="352"/>
      <c r="AO8045" s="352"/>
      <c r="AP8045" s="352"/>
      <c r="AQ8045" s="352"/>
      <c r="AR8045" s="352"/>
      <c r="AS8045" s="352"/>
      <c r="AT8045" s="352"/>
      <c r="AU8045" s="352"/>
      <c r="AV8045" s="352"/>
      <c r="AW8045" s="352"/>
      <c r="AX8045" s="352"/>
      <c r="AY8045" s="352"/>
      <c r="AZ8045" s="356"/>
      <c r="BA8045" s="356"/>
      <c r="BB8045" s="354"/>
      <c r="BC8045" s="354"/>
      <c r="BD8045" s="354"/>
      <c r="BE8045" s="354"/>
      <c r="BF8045" s="356"/>
    </row>
    <row r="8046" spans="1:58" ht="15" customHeight="1" x14ac:dyDescent="0.2">
      <c r="A8046" s="1"/>
      <c r="B8046" s="386">
        <v>20</v>
      </c>
      <c r="C8046" s="303" t="s">
        <v>80</v>
      </c>
      <c r="D8046" s="18"/>
      <c r="E8046" s="14"/>
      <c r="F8046" s="14"/>
      <c r="G8046" s="14"/>
      <c r="H8046" s="14"/>
      <c r="I8046" s="14"/>
      <c r="J8046" s="14"/>
      <c r="K8046" s="14"/>
      <c r="L8046" s="14"/>
      <c r="M8046" s="14"/>
      <c r="N8046" s="14"/>
      <c r="O8046" s="14"/>
      <c r="P8046" s="14"/>
      <c r="Q8046" s="14"/>
      <c r="R8046" s="4"/>
      <c r="S8046" s="4"/>
      <c r="T8046" s="4"/>
      <c r="U8046" s="4"/>
      <c r="V8046" s="4"/>
      <c r="W8046" s="4"/>
      <c r="X8046" s="4"/>
      <c r="Y8046" s="4"/>
      <c r="Z8046" s="4"/>
      <c r="AA8046" s="4"/>
      <c r="AB8046" s="8"/>
      <c r="AC8046" s="8"/>
      <c r="AD8046" s="8"/>
      <c r="AE8046" s="8"/>
      <c r="AF8046" s="8"/>
      <c r="AG8046" s="8"/>
      <c r="AH8046" s="8"/>
      <c r="AI8046" s="8"/>
      <c r="AJ8046" s="8"/>
      <c r="AK8046" s="8"/>
      <c r="AL8046" s="8"/>
      <c r="AM8046" s="8"/>
      <c r="AN8046" s="8"/>
      <c r="AO8046" s="8"/>
      <c r="AP8046" s="15"/>
      <c r="AQ8046" s="15"/>
      <c r="AR8046" s="15"/>
      <c r="AS8046" s="15"/>
      <c r="AT8046" s="15"/>
      <c r="AU8046" s="15"/>
      <c r="AV8046" s="15"/>
      <c r="AW8046" s="15"/>
      <c r="AX8046" s="15"/>
      <c r="AY8046" s="15"/>
      <c r="AZ8046" s="10"/>
      <c r="BA8046" s="10"/>
      <c r="BF8046" s="10"/>
    </row>
    <row r="8047" spans="1:58" ht="15" customHeight="1" x14ac:dyDescent="0.2">
      <c r="A8047" s="368"/>
      <c r="B8047" s="373">
        <v>29</v>
      </c>
      <c r="C8047" s="369"/>
      <c r="D8047" s="370"/>
      <c r="E8047" s="368"/>
      <c r="F8047" s="368"/>
      <c r="G8047" s="368"/>
      <c r="H8047" s="368"/>
      <c r="I8047" s="368"/>
      <c r="J8047" s="368"/>
      <c r="K8047" s="368"/>
      <c r="L8047" s="368"/>
      <c r="M8047" s="368"/>
      <c r="N8047" s="368"/>
      <c r="O8047" s="368"/>
      <c r="P8047" s="368"/>
      <c r="Q8047" s="368"/>
      <c r="R8047" s="368"/>
      <c r="S8047" s="368"/>
      <c r="T8047" s="368"/>
      <c r="U8047" s="368"/>
      <c r="V8047" s="368"/>
      <c r="W8047" s="368"/>
      <c r="X8047" s="368"/>
      <c r="Y8047" s="368"/>
      <c r="Z8047" s="368"/>
      <c r="AA8047" s="368"/>
      <c r="AB8047" s="368"/>
      <c r="AC8047" s="368"/>
      <c r="AD8047" s="368"/>
      <c r="AE8047" s="368"/>
      <c r="AF8047" s="368"/>
      <c r="AG8047" s="368"/>
      <c r="AH8047" s="368"/>
      <c r="AI8047" s="368"/>
      <c r="AJ8047" s="368"/>
      <c r="AK8047" s="368"/>
      <c r="AL8047" s="368"/>
      <c r="AM8047" s="368"/>
      <c r="AN8047" s="368"/>
      <c r="AO8047" s="368"/>
      <c r="AP8047" s="368"/>
      <c r="AQ8047" s="368"/>
      <c r="AR8047" s="368"/>
      <c r="AS8047" s="368"/>
      <c r="AT8047" s="368"/>
      <c r="AU8047" s="368"/>
      <c r="AV8047" s="368"/>
      <c r="AW8047" s="368"/>
      <c r="AX8047" s="368"/>
      <c r="AY8047" s="368"/>
      <c r="AZ8047" s="371"/>
      <c r="BA8047" s="371"/>
      <c r="BB8047" s="372"/>
      <c r="BC8047" s="372"/>
      <c r="BD8047" s="372"/>
      <c r="BE8047" s="372"/>
      <c r="BF8047" s="371"/>
    </row>
    <row r="8048" spans="1:58" ht="15" customHeight="1" x14ac:dyDescent="0.2">
      <c r="A8048" s="1"/>
      <c r="B8048" s="387">
        <v>21</v>
      </c>
      <c r="C8048" s="300" t="s">
        <v>85</v>
      </c>
      <c r="D8048" s="18"/>
      <c r="E8048" s="14"/>
      <c r="F8048" s="14"/>
      <c r="G8048" s="14"/>
      <c r="H8048" s="14"/>
      <c r="I8048" s="14"/>
      <c r="J8048" s="14"/>
      <c r="K8048" s="14"/>
      <c r="L8048" s="14"/>
      <c r="M8048" s="14"/>
      <c r="N8048" s="14"/>
      <c r="O8048" s="14"/>
      <c r="P8048" s="14"/>
      <c r="Q8048" s="14"/>
      <c r="R8048" s="4"/>
      <c r="S8048" s="4"/>
      <c r="T8048" s="4"/>
      <c r="U8048" s="4"/>
      <c r="V8048" s="4"/>
      <c r="W8048" s="4"/>
      <c r="X8048" s="4"/>
      <c r="Y8048" s="4"/>
      <c r="Z8048" s="4"/>
      <c r="AA8048" s="4"/>
      <c r="AB8048" s="8"/>
      <c r="AC8048" s="8"/>
      <c r="AD8048" s="8"/>
      <c r="AE8048" s="8"/>
      <c r="AF8048" s="8"/>
      <c r="AG8048" s="8"/>
      <c r="AH8048" s="8"/>
      <c r="AI8048" s="8"/>
      <c r="AJ8048" s="8"/>
      <c r="AK8048" s="8"/>
      <c r="AL8048" s="8"/>
      <c r="AM8048" s="8"/>
      <c r="AN8048" s="8"/>
      <c r="AO8048" s="8"/>
      <c r="AP8048" s="15"/>
      <c r="AQ8048" s="15"/>
      <c r="AR8048" s="15"/>
      <c r="AS8048" s="15"/>
      <c r="AT8048" s="15"/>
      <c r="AU8048" s="15"/>
      <c r="AV8048" s="15"/>
      <c r="AW8048" s="15"/>
      <c r="AX8048" s="15"/>
      <c r="AY8048" s="15"/>
      <c r="AZ8048" s="10"/>
      <c r="BA8048" s="10"/>
      <c r="BF8048" s="10"/>
    </row>
    <row r="8049" spans="1:58" ht="15" customHeight="1" x14ac:dyDescent="0.2">
      <c r="A8049" s="1"/>
      <c r="B8049" s="387">
        <v>22</v>
      </c>
      <c r="C8049" s="292" t="s">
        <v>612</v>
      </c>
      <c r="D8049" s="18">
        <v>1</v>
      </c>
      <c r="E8049" s="14">
        <v>1</v>
      </c>
      <c r="F8049" s="14">
        <v>1</v>
      </c>
      <c r="G8049" s="14"/>
      <c r="H8049" s="14"/>
      <c r="I8049" s="14"/>
      <c r="J8049" s="14"/>
      <c r="K8049" s="14"/>
      <c r="L8049" s="14"/>
      <c r="M8049" s="14"/>
      <c r="N8049" s="14"/>
      <c r="O8049" s="14"/>
      <c r="P8049" s="14"/>
      <c r="Q8049" s="14"/>
      <c r="R8049" s="4"/>
      <c r="S8049" s="4"/>
      <c r="T8049" s="4"/>
      <c r="U8049" s="4"/>
      <c r="V8049" s="4"/>
      <c r="W8049" s="4"/>
      <c r="X8049" s="4"/>
      <c r="Y8049" s="4"/>
      <c r="Z8049" s="4"/>
      <c r="AA8049" s="4"/>
      <c r="AB8049" s="8"/>
      <c r="AC8049" s="8"/>
      <c r="AD8049" s="8"/>
      <c r="AE8049" s="8"/>
      <c r="AF8049" s="8"/>
      <c r="AG8049" s="8"/>
      <c r="AH8049" s="8"/>
      <c r="AI8049" s="8"/>
      <c r="AJ8049" s="8"/>
      <c r="AK8049" s="8"/>
      <c r="AL8049" s="8"/>
      <c r="AM8049" s="8"/>
      <c r="AN8049" s="8"/>
      <c r="AO8049" s="8"/>
      <c r="AP8049" s="15"/>
      <c r="AQ8049" s="15"/>
      <c r="AR8049" s="15"/>
      <c r="AS8049" s="15"/>
      <c r="AT8049" s="15"/>
      <c r="AU8049" s="15"/>
      <c r="AV8049" s="15"/>
      <c r="AW8049" s="15"/>
      <c r="AX8049" s="15"/>
      <c r="AY8049" s="15"/>
      <c r="AZ8049" s="10"/>
      <c r="BA8049" s="10"/>
      <c r="BF8049" s="10"/>
    </row>
    <row r="8050" spans="1:58" ht="15" customHeight="1" x14ac:dyDescent="0.2">
      <c r="A8050" s="362"/>
      <c r="B8050" s="388">
        <v>30</v>
      </c>
      <c r="C8050" s="363"/>
      <c r="D8050" s="364"/>
      <c r="E8050" s="362"/>
      <c r="F8050" s="362"/>
      <c r="G8050" s="362"/>
      <c r="H8050" s="362"/>
      <c r="I8050" s="362"/>
      <c r="J8050" s="362"/>
      <c r="K8050" s="362"/>
      <c r="L8050" s="362"/>
      <c r="M8050" s="362"/>
      <c r="N8050" s="362"/>
      <c r="O8050" s="362"/>
      <c r="P8050" s="362"/>
      <c r="Q8050" s="362"/>
      <c r="R8050" s="362"/>
      <c r="S8050" s="362"/>
      <c r="T8050" s="362"/>
      <c r="U8050" s="362"/>
      <c r="V8050" s="362"/>
      <c r="W8050" s="362"/>
      <c r="X8050" s="362"/>
      <c r="Y8050" s="365"/>
      <c r="Z8050" s="365"/>
      <c r="AA8050" s="365"/>
      <c r="AB8050" s="362"/>
      <c r="AC8050" s="362"/>
      <c r="AD8050" s="362"/>
      <c r="AE8050" s="362"/>
      <c r="AF8050" s="362"/>
      <c r="AG8050" s="362"/>
      <c r="AH8050" s="362"/>
      <c r="AI8050" s="362"/>
      <c r="AJ8050" s="362"/>
      <c r="AK8050" s="362"/>
      <c r="AL8050" s="362"/>
      <c r="AM8050" s="362"/>
      <c r="AN8050" s="362"/>
      <c r="AO8050" s="362"/>
      <c r="AP8050" s="362"/>
      <c r="AQ8050" s="362"/>
      <c r="AR8050" s="362"/>
      <c r="AS8050" s="362"/>
      <c r="AT8050" s="362"/>
      <c r="AU8050" s="362"/>
      <c r="AV8050" s="362"/>
      <c r="AW8050" s="362"/>
      <c r="AX8050" s="362"/>
      <c r="AY8050" s="362"/>
      <c r="AZ8050" s="366"/>
      <c r="BA8050" s="366"/>
      <c r="BB8050" s="367"/>
      <c r="BC8050" s="367"/>
      <c r="BD8050" s="367"/>
      <c r="BE8050" s="367"/>
      <c r="BF8050" s="366"/>
    </row>
    <row r="8051" spans="1:58" ht="15" customHeight="1" x14ac:dyDescent="0.2">
      <c r="A8051" s="1"/>
      <c r="B8051" s="377">
        <v>23</v>
      </c>
      <c r="C8051" s="303" t="s">
        <v>535</v>
      </c>
      <c r="D8051" s="18"/>
      <c r="E8051" s="14"/>
      <c r="F8051" s="14"/>
      <c r="G8051" s="14"/>
      <c r="H8051" s="14"/>
      <c r="I8051" s="14"/>
      <c r="J8051" s="14"/>
      <c r="K8051" s="14"/>
      <c r="L8051" s="14"/>
      <c r="M8051" s="14"/>
      <c r="N8051" s="14"/>
      <c r="O8051" s="14"/>
      <c r="P8051" s="14"/>
      <c r="Q8051" s="14"/>
      <c r="R8051" s="4"/>
      <c r="S8051" s="4"/>
      <c r="T8051" s="4"/>
      <c r="U8051" s="4"/>
      <c r="V8051" s="4"/>
      <c r="W8051" s="4"/>
      <c r="X8051" s="4"/>
      <c r="Y8051" s="4"/>
      <c r="Z8051" s="4"/>
      <c r="AA8051" s="4"/>
      <c r="AB8051" s="8"/>
      <c r="AC8051" s="8"/>
      <c r="AD8051" s="8"/>
      <c r="AE8051" s="8"/>
      <c r="AF8051" s="8"/>
      <c r="AG8051" s="8"/>
      <c r="AH8051" s="8"/>
      <c r="AI8051" s="8"/>
      <c r="AJ8051" s="8"/>
      <c r="AK8051" s="8"/>
      <c r="AL8051" s="8"/>
      <c r="AM8051" s="8"/>
      <c r="AN8051" s="8"/>
      <c r="AO8051" s="8"/>
      <c r="AP8051" s="15"/>
      <c r="AQ8051" s="15"/>
      <c r="AR8051" s="15"/>
      <c r="AS8051" s="15"/>
      <c r="AT8051" s="15"/>
      <c r="AU8051" s="15"/>
      <c r="AV8051" s="15"/>
      <c r="AW8051" s="15"/>
      <c r="AX8051" s="15"/>
      <c r="AY8051" s="15"/>
      <c r="AZ8051" s="10"/>
      <c r="BA8051" s="10"/>
      <c r="BF8051" s="10"/>
    </row>
    <row r="8052" spans="1:58" ht="15" customHeight="1" x14ac:dyDescent="0.2">
      <c r="A8052" s="1"/>
      <c r="B8052" s="377">
        <v>24</v>
      </c>
      <c r="C8052" s="311" t="s">
        <v>613</v>
      </c>
      <c r="D8052" s="18"/>
      <c r="E8052" s="14"/>
      <c r="F8052" s="14"/>
      <c r="G8052" s="14"/>
      <c r="H8052" s="14"/>
      <c r="I8052" s="14"/>
      <c r="J8052" s="14"/>
      <c r="K8052" s="14"/>
      <c r="L8052" s="14"/>
      <c r="M8052" s="14"/>
      <c r="N8052" s="14"/>
      <c r="O8052" s="14"/>
      <c r="P8052" s="14"/>
      <c r="Q8052" s="14"/>
      <c r="R8052" s="4"/>
      <c r="S8052" s="4"/>
      <c r="T8052" s="4"/>
      <c r="U8052" s="4"/>
      <c r="V8052" s="4"/>
      <c r="W8052" s="4"/>
      <c r="X8052" s="4"/>
      <c r="Y8052" s="4"/>
      <c r="Z8052" s="4"/>
      <c r="AA8052" s="4"/>
      <c r="AB8052" s="8"/>
      <c r="AC8052" s="8"/>
      <c r="AD8052" s="8"/>
      <c r="AE8052" s="8"/>
      <c r="AF8052" s="8"/>
      <c r="AG8052" s="8"/>
      <c r="AH8052" s="8"/>
      <c r="AI8052" s="8"/>
      <c r="AJ8052" s="8"/>
      <c r="AK8052" s="8"/>
      <c r="AL8052" s="8"/>
      <c r="AM8052" s="8"/>
      <c r="AN8052" s="8"/>
      <c r="AO8052" s="8"/>
      <c r="AP8052" s="15"/>
      <c r="AQ8052" s="15"/>
      <c r="AR8052" s="15"/>
      <c r="AS8052" s="15"/>
      <c r="AT8052" s="15"/>
      <c r="AU8052" s="15"/>
      <c r="AV8052" s="15"/>
      <c r="AW8052" s="15"/>
      <c r="AX8052" s="15"/>
      <c r="AY8052" s="15"/>
      <c r="AZ8052" s="10"/>
      <c r="BA8052" s="10"/>
      <c r="BF8052" s="10"/>
    </row>
    <row r="8053" spans="1:58" ht="15" customHeight="1" x14ac:dyDescent="0.2">
      <c r="A8053" s="368"/>
      <c r="B8053" s="373"/>
      <c r="C8053" s="369"/>
      <c r="D8053" s="370"/>
      <c r="E8053" s="368"/>
      <c r="F8053" s="368"/>
      <c r="G8053" s="368"/>
      <c r="H8053" s="368"/>
      <c r="I8053" s="368"/>
      <c r="J8053" s="368"/>
      <c r="K8053" s="368"/>
      <c r="L8053" s="368"/>
      <c r="M8053" s="368"/>
      <c r="N8053" s="368"/>
      <c r="O8053" s="368"/>
      <c r="P8053" s="368"/>
      <c r="Q8053" s="368"/>
      <c r="R8053" s="368"/>
      <c r="S8053" s="368"/>
      <c r="T8053" s="368"/>
      <c r="U8053" s="368"/>
      <c r="V8053" s="368"/>
      <c r="W8053" s="368"/>
      <c r="X8053" s="368"/>
      <c r="Y8053" s="368"/>
      <c r="Z8053" s="368"/>
      <c r="AA8053" s="368"/>
      <c r="AB8053" s="368"/>
      <c r="AC8053" s="368"/>
      <c r="AD8053" s="368"/>
      <c r="AE8053" s="368"/>
      <c r="AF8053" s="368"/>
      <c r="AG8053" s="368"/>
      <c r="AH8053" s="368"/>
      <c r="AI8053" s="368"/>
      <c r="AJ8053" s="368"/>
      <c r="AK8053" s="368"/>
      <c r="AL8053" s="368"/>
      <c r="AM8053" s="368"/>
      <c r="AN8053" s="368"/>
      <c r="AO8053" s="368"/>
      <c r="AP8053" s="368"/>
      <c r="AQ8053" s="368"/>
      <c r="AR8053" s="368"/>
      <c r="AS8053" s="368"/>
      <c r="AT8053" s="368"/>
      <c r="AU8053" s="368"/>
      <c r="AV8053" s="368"/>
      <c r="AW8053" s="368"/>
      <c r="AX8053" s="368"/>
      <c r="AY8053" s="368"/>
      <c r="AZ8053" s="371"/>
      <c r="BA8053" s="371"/>
      <c r="BB8053" s="372"/>
      <c r="BC8053" s="372"/>
      <c r="BD8053" s="372"/>
      <c r="BE8053" s="372"/>
      <c r="BF8053" s="371"/>
    </row>
    <row r="8054" spans="1:58" ht="15" customHeight="1" x14ac:dyDescent="0.2">
      <c r="A8054" s="1"/>
      <c r="B8054" s="389">
        <v>33</v>
      </c>
      <c r="C8054" s="303"/>
      <c r="D8054" s="18"/>
      <c r="E8054" s="14"/>
      <c r="F8054" s="14"/>
      <c r="G8054" s="14"/>
      <c r="H8054" s="14"/>
      <c r="I8054" s="14"/>
      <c r="J8054" s="14"/>
      <c r="K8054" s="14"/>
      <c r="L8054" s="14"/>
      <c r="M8054" s="14"/>
      <c r="N8054" s="14"/>
      <c r="O8054" s="14"/>
      <c r="P8054" s="14"/>
      <c r="Q8054" s="14"/>
      <c r="R8054" s="4"/>
      <c r="S8054" s="4"/>
      <c r="T8054" s="4"/>
      <c r="U8054" s="4"/>
      <c r="V8054" s="4"/>
      <c r="W8054" s="4"/>
      <c r="X8054" s="4"/>
      <c r="Y8054" s="4"/>
      <c r="Z8054" s="4"/>
      <c r="AA8054" s="4"/>
      <c r="AB8054" s="8"/>
      <c r="AC8054" s="8"/>
      <c r="AD8054" s="8"/>
      <c r="AE8054" s="8"/>
      <c r="AF8054" s="8"/>
      <c r="AG8054" s="8"/>
      <c r="AH8054" s="8"/>
      <c r="AI8054" s="8"/>
      <c r="AJ8054" s="8"/>
      <c r="AK8054" s="8"/>
      <c r="AL8054" s="8"/>
      <c r="AM8054" s="8"/>
      <c r="AN8054" s="8"/>
      <c r="AO8054" s="8"/>
      <c r="AP8054" s="15"/>
      <c r="AQ8054" s="15"/>
      <c r="AR8054" s="15"/>
      <c r="AS8054" s="15"/>
      <c r="AT8054" s="15"/>
      <c r="AU8054" s="15"/>
      <c r="AV8054" s="15"/>
      <c r="AW8054" s="15"/>
      <c r="AX8054" s="15"/>
      <c r="AY8054" s="15"/>
      <c r="AZ8054" s="10"/>
      <c r="BA8054" s="10"/>
      <c r="BF8054" s="10"/>
    </row>
    <row r="8055" spans="1:58" ht="15" customHeight="1" x14ac:dyDescent="0.2">
      <c r="A8055" s="368"/>
      <c r="B8055" s="373"/>
      <c r="C8055" s="369"/>
      <c r="D8055" s="370"/>
      <c r="E8055" s="368"/>
      <c r="F8055" s="368"/>
      <c r="G8055" s="368"/>
      <c r="H8055" s="368"/>
      <c r="I8055" s="368"/>
      <c r="J8055" s="368"/>
      <c r="K8055" s="368"/>
      <c r="L8055" s="368"/>
      <c r="M8055" s="368"/>
      <c r="N8055" s="368"/>
      <c r="O8055" s="368"/>
      <c r="P8055" s="368"/>
      <c r="Q8055" s="368"/>
      <c r="R8055" s="368"/>
      <c r="S8055" s="368"/>
      <c r="T8055" s="368"/>
      <c r="U8055" s="368"/>
      <c r="V8055" s="368"/>
      <c r="W8055" s="368"/>
      <c r="X8055" s="368"/>
      <c r="Y8055" s="368"/>
      <c r="Z8055" s="368"/>
      <c r="AA8055" s="368"/>
      <c r="AB8055" s="368"/>
      <c r="AC8055" s="368"/>
      <c r="AD8055" s="368"/>
      <c r="AE8055" s="368"/>
      <c r="AF8055" s="368"/>
      <c r="AG8055" s="368"/>
      <c r="AH8055" s="368"/>
      <c r="AI8055" s="368"/>
      <c r="AJ8055" s="368"/>
      <c r="AK8055" s="368"/>
      <c r="AL8055" s="368"/>
      <c r="AM8055" s="368"/>
      <c r="AN8055" s="368"/>
      <c r="AO8055" s="368"/>
      <c r="AP8055" s="368"/>
      <c r="AQ8055" s="368"/>
      <c r="AR8055" s="368"/>
      <c r="AS8055" s="368"/>
      <c r="AT8055" s="368"/>
      <c r="AU8055" s="368"/>
      <c r="AV8055" s="368"/>
      <c r="AW8055" s="368"/>
      <c r="AX8055" s="368"/>
      <c r="AY8055" s="368"/>
      <c r="AZ8055" s="371"/>
      <c r="BA8055" s="371"/>
      <c r="BB8055" s="372"/>
      <c r="BC8055" s="372"/>
      <c r="BD8055" s="372"/>
      <c r="BE8055" s="372"/>
      <c r="BF8055" s="371"/>
    </row>
    <row r="8056" spans="1:58" ht="15" customHeight="1" x14ac:dyDescent="0.2">
      <c r="A8056" s="368"/>
      <c r="B8056" s="373"/>
      <c r="C8056" s="369"/>
      <c r="D8056" s="370"/>
      <c r="E8056" s="368"/>
      <c r="F8056" s="368"/>
      <c r="G8056" s="368"/>
      <c r="H8056" s="368"/>
      <c r="I8056" s="368"/>
      <c r="J8056" s="368"/>
      <c r="K8056" s="368"/>
      <c r="L8056" s="368"/>
      <c r="M8056" s="368"/>
      <c r="N8056" s="368"/>
      <c r="O8056" s="368"/>
      <c r="P8056" s="368"/>
      <c r="Q8056" s="368"/>
      <c r="R8056" s="368"/>
      <c r="S8056" s="368"/>
      <c r="T8056" s="368"/>
      <c r="U8056" s="368"/>
      <c r="V8056" s="368"/>
      <c r="W8056" s="368"/>
      <c r="X8056" s="368"/>
      <c r="Y8056" s="368"/>
      <c r="Z8056" s="368"/>
      <c r="AA8056" s="368"/>
      <c r="AB8056" s="368"/>
      <c r="AC8056" s="368"/>
      <c r="AD8056" s="368"/>
      <c r="AE8056" s="368"/>
      <c r="AF8056" s="368"/>
      <c r="AG8056" s="368"/>
      <c r="AH8056" s="368"/>
      <c r="AI8056" s="368"/>
      <c r="AJ8056" s="368"/>
      <c r="AK8056" s="368"/>
      <c r="AL8056" s="368"/>
      <c r="AM8056" s="368"/>
      <c r="AN8056" s="368"/>
      <c r="AO8056" s="368"/>
      <c r="AP8056" s="368"/>
      <c r="AQ8056" s="368"/>
      <c r="AR8056" s="368"/>
      <c r="AS8056" s="368"/>
      <c r="AT8056" s="368"/>
      <c r="AU8056" s="368"/>
      <c r="AV8056" s="368"/>
      <c r="AW8056" s="368"/>
      <c r="AX8056" s="368"/>
      <c r="AY8056" s="368"/>
      <c r="AZ8056" s="371"/>
      <c r="BA8056" s="371"/>
      <c r="BB8056" s="372"/>
      <c r="BC8056" s="372"/>
      <c r="BD8056" s="372"/>
      <c r="BE8056" s="372"/>
      <c r="BF8056" s="371"/>
    </row>
    <row r="8057" spans="1:58" ht="15" customHeight="1" x14ac:dyDescent="0.2">
      <c r="A8057" s="368"/>
      <c r="B8057" s="373"/>
      <c r="C8057" s="376"/>
      <c r="D8057" s="370"/>
      <c r="E8057" s="368"/>
      <c r="F8057" s="368"/>
      <c r="G8057" s="368"/>
      <c r="H8057" s="368"/>
      <c r="I8057" s="368"/>
      <c r="J8057" s="368"/>
      <c r="K8057" s="368"/>
      <c r="L8057" s="368"/>
      <c r="M8057" s="368"/>
      <c r="N8057" s="368"/>
      <c r="O8057" s="368"/>
      <c r="P8057" s="368"/>
      <c r="Q8057" s="368"/>
      <c r="R8057" s="368"/>
      <c r="S8057" s="368"/>
      <c r="T8057" s="368"/>
      <c r="U8057" s="368"/>
      <c r="V8057" s="368"/>
      <c r="W8057" s="368"/>
      <c r="X8057" s="368"/>
      <c r="Y8057" s="368"/>
      <c r="Z8057" s="368"/>
      <c r="AA8057" s="368"/>
      <c r="AB8057" s="368"/>
      <c r="AC8057" s="368"/>
      <c r="AD8057" s="368"/>
      <c r="AE8057" s="368"/>
      <c r="AF8057" s="368"/>
      <c r="AG8057" s="368"/>
      <c r="AH8057" s="368"/>
      <c r="AI8057" s="368"/>
      <c r="AJ8057" s="368"/>
      <c r="AK8057" s="368"/>
      <c r="AL8057" s="368"/>
      <c r="AM8057" s="368"/>
      <c r="AN8057" s="368"/>
      <c r="AO8057" s="368"/>
      <c r="AP8057" s="368"/>
      <c r="AQ8057" s="368"/>
      <c r="AR8057" s="368"/>
      <c r="AS8057" s="368"/>
      <c r="AT8057" s="368"/>
      <c r="AU8057" s="368"/>
      <c r="AV8057" s="368"/>
      <c r="AW8057" s="368"/>
      <c r="AX8057" s="368"/>
      <c r="AY8057" s="368"/>
      <c r="AZ8057" s="371"/>
      <c r="BA8057" s="371"/>
      <c r="BB8057" s="372"/>
      <c r="BC8057" s="372"/>
      <c r="BD8057" s="372"/>
      <c r="BE8057" s="372"/>
      <c r="BF8057" s="371"/>
    </row>
    <row r="8058" spans="1:58" ht="15" customHeight="1" x14ac:dyDescent="0.2">
      <c r="A8058" s="1">
        <f>SUM(A8015:A8053)</f>
        <v>0</v>
      </c>
      <c r="B8058" s="385" t="s">
        <v>187</v>
      </c>
      <c r="C8058" s="402" t="s">
        <v>616</v>
      </c>
      <c r="D8058" s="18"/>
      <c r="E8058" s="14"/>
      <c r="F8058" s="14"/>
      <c r="G8058" s="14"/>
      <c r="H8058" s="14"/>
      <c r="I8058" s="14"/>
      <c r="J8058" s="14"/>
      <c r="K8058" s="14"/>
      <c r="L8058" s="14"/>
      <c r="M8058" s="14"/>
      <c r="N8058" s="14"/>
      <c r="O8058" s="14"/>
      <c r="P8058" s="14"/>
      <c r="Q8058" s="14"/>
      <c r="R8058" s="4"/>
      <c r="S8058" s="4"/>
      <c r="T8058" s="4"/>
      <c r="U8058" s="4"/>
      <c r="V8058" s="4"/>
      <c r="W8058" s="4"/>
      <c r="X8058" s="4"/>
      <c r="Y8058" s="4"/>
      <c r="Z8058" s="4"/>
      <c r="AA8058" s="4"/>
      <c r="AB8058" s="8"/>
      <c r="AC8058" s="8"/>
      <c r="AD8058" s="8"/>
      <c r="AE8058" s="8"/>
      <c r="AF8058" s="8"/>
      <c r="AG8058" s="8"/>
      <c r="AH8058" s="8"/>
      <c r="AI8058" s="8"/>
      <c r="AJ8058" s="8"/>
      <c r="AK8058" s="8"/>
      <c r="AL8058" s="8"/>
      <c r="AM8058" s="8"/>
      <c r="AN8058" s="8"/>
      <c r="AO8058" s="8"/>
      <c r="AP8058" s="15"/>
      <c r="AQ8058" s="15"/>
      <c r="AR8058" s="15"/>
      <c r="AS8058" s="15"/>
      <c r="AT8058" s="15"/>
      <c r="AU8058" s="15"/>
      <c r="AV8058" s="15"/>
      <c r="AW8058" s="15"/>
      <c r="AX8058" s="15"/>
      <c r="AY8058" s="15"/>
      <c r="AZ8058" s="10"/>
      <c r="BA8058" s="10"/>
      <c r="BF8058" s="10"/>
    </row>
    <row r="8059" spans="1:58" ht="15" customHeight="1" x14ac:dyDescent="0.2">
      <c r="A8059" s="1"/>
      <c r="B8059" s="22"/>
      <c r="D8059" s="18"/>
      <c r="E8059" s="14"/>
      <c r="F8059" s="14"/>
      <c r="G8059" s="14"/>
      <c r="H8059" s="14"/>
      <c r="I8059" s="14"/>
      <c r="J8059" s="14"/>
      <c r="K8059" s="14"/>
      <c r="L8059" s="14"/>
      <c r="M8059" s="14"/>
      <c r="N8059" s="14"/>
      <c r="O8059" s="14"/>
      <c r="P8059" s="14"/>
      <c r="Q8059" s="14"/>
      <c r="R8059" s="4"/>
      <c r="S8059" s="4"/>
      <c r="T8059" s="4"/>
      <c r="U8059" s="4"/>
      <c r="V8059" s="4"/>
      <c r="W8059" s="4"/>
      <c r="X8059" s="4"/>
      <c r="Y8059" s="4"/>
      <c r="Z8059" s="4"/>
      <c r="AA8059" s="4"/>
      <c r="AB8059" s="8"/>
      <c r="AC8059" s="8"/>
      <c r="AD8059" s="8"/>
      <c r="AE8059" s="8"/>
      <c r="AF8059" s="8"/>
      <c r="AG8059" s="8"/>
      <c r="AH8059" s="8"/>
      <c r="AI8059" s="8"/>
      <c r="AJ8059" s="8"/>
      <c r="AK8059" s="8"/>
      <c r="AL8059" s="8"/>
      <c r="AM8059" s="8"/>
      <c r="AN8059" s="8"/>
      <c r="AO8059" s="8"/>
      <c r="AP8059" s="15"/>
      <c r="AQ8059" s="15"/>
      <c r="AR8059" s="15"/>
      <c r="AS8059" s="15"/>
      <c r="AT8059" s="15"/>
      <c r="AU8059" s="15"/>
      <c r="AV8059" s="15"/>
      <c r="AW8059" s="15"/>
      <c r="AX8059" s="15"/>
      <c r="AY8059" s="15"/>
      <c r="AZ8059" s="10"/>
      <c r="BA8059" s="10"/>
      <c r="BF8059" s="10"/>
    </row>
    <row r="8060" spans="1:58" ht="15" customHeight="1" x14ac:dyDescent="0.2">
      <c r="A8060" s="1"/>
      <c r="B8060" s="42"/>
      <c r="D8060" s="18"/>
      <c r="E8060" s="14"/>
      <c r="F8060" s="14"/>
      <c r="G8060" s="14"/>
      <c r="H8060" s="14"/>
      <c r="I8060" s="14"/>
      <c r="J8060" s="14"/>
      <c r="K8060" s="14"/>
      <c r="L8060" s="14"/>
      <c r="M8060" s="14"/>
      <c r="N8060" s="14"/>
      <c r="O8060" s="14"/>
      <c r="P8060" s="14"/>
      <c r="Q8060" s="14"/>
      <c r="R8060" s="4"/>
      <c r="S8060" s="4"/>
      <c r="T8060" s="4"/>
      <c r="U8060" s="4"/>
      <c r="V8060" s="4"/>
      <c r="W8060" s="4"/>
      <c r="X8060" s="4"/>
      <c r="Y8060" s="4"/>
      <c r="Z8060" s="4"/>
      <c r="AA8060" s="4"/>
      <c r="AB8060" s="8"/>
      <c r="AC8060" s="8"/>
      <c r="AD8060" s="8"/>
      <c r="AE8060" s="8"/>
      <c r="AF8060" s="8"/>
      <c r="AG8060" s="8"/>
      <c r="AH8060" s="8"/>
      <c r="AI8060" s="8"/>
      <c r="AJ8060" s="8"/>
      <c r="AK8060" s="8"/>
      <c r="AL8060" s="8"/>
      <c r="AM8060" s="8"/>
      <c r="AN8060" s="8"/>
      <c r="AO8060" s="8"/>
      <c r="AP8060" s="15"/>
      <c r="AQ8060" s="15"/>
      <c r="AR8060" s="15"/>
      <c r="AS8060" s="15"/>
      <c r="AT8060" s="15"/>
      <c r="AU8060" s="15"/>
      <c r="AV8060" s="15"/>
      <c r="AW8060" s="15"/>
      <c r="AX8060" s="15"/>
      <c r="AY8060" s="15"/>
      <c r="AZ8060" s="10"/>
      <c r="BA8060" s="10"/>
      <c r="BF8060" s="10"/>
    </row>
    <row r="8061" spans="1:58" ht="15" customHeight="1" x14ac:dyDescent="0.2">
      <c r="A8061" s="1"/>
      <c r="B8061" s="1"/>
      <c r="C8061" s="43"/>
      <c r="D8061" s="14"/>
      <c r="E8061" s="14"/>
      <c r="F8061" s="14"/>
      <c r="G8061" s="14"/>
      <c r="H8061" s="14"/>
      <c r="I8061" s="14"/>
      <c r="J8061" s="14"/>
      <c r="K8061" s="14"/>
      <c r="L8061" s="14"/>
      <c r="M8061" s="14"/>
      <c r="N8061" s="14"/>
      <c r="O8061" s="14"/>
      <c r="P8061" s="14"/>
      <c r="Q8061" s="14"/>
      <c r="R8061" s="4"/>
      <c r="S8061" s="4"/>
      <c r="T8061" s="4"/>
      <c r="U8061" s="4"/>
      <c r="V8061" s="4"/>
      <c r="W8061" s="4"/>
      <c r="X8061" s="4"/>
      <c r="Y8061" s="4"/>
      <c r="Z8061" s="4"/>
      <c r="AA8061" s="4"/>
      <c r="AB8061" s="8"/>
      <c r="AC8061" s="8"/>
      <c r="AD8061" s="8"/>
      <c r="AE8061" s="8"/>
      <c r="AF8061" s="8"/>
      <c r="AG8061" s="8"/>
      <c r="AH8061" s="8"/>
      <c r="AI8061" s="8"/>
      <c r="AJ8061" s="8"/>
      <c r="AK8061" s="8"/>
      <c r="AL8061" s="8"/>
      <c r="AM8061" s="8"/>
      <c r="AN8061" s="8"/>
      <c r="AO8061" s="8"/>
      <c r="AP8061" s="15"/>
      <c r="AQ8061" s="15"/>
      <c r="AR8061" s="15"/>
      <c r="AS8061" s="15"/>
      <c r="AT8061" s="15"/>
      <c r="AU8061" s="15"/>
      <c r="AV8061" s="15"/>
      <c r="AW8061" s="15"/>
      <c r="AX8061" s="15"/>
      <c r="AY8061" s="15"/>
      <c r="AZ8061" s="10"/>
      <c r="BA8061" s="10"/>
      <c r="BF8061" s="10"/>
    </row>
    <row r="8062" spans="1:58" ht="15" customHeight="1" x14ac:dyDescent="0.2">
      <c r="A8062" s="1"/>
      <c r="B8062" s="1"/>
      <c r="D8062" s="14"/>
      <c r="E8062" s="14"/>
      <c r="F8062" s="14"/>
      <c r="G8062" s="14"/>
      <c r="H8062" s="14"/>
      <c r="I8062" s="14"/>
      <c r="J8062" s="14"/>
      <c r="K8062" s="14"/>
      <c r="L8062" s="14"/>
      <c r="M8062" s="14"/>
      <c r="N8062" s="14"/>
      <c r="O8062" s="14"/>
      <c r="P8062" s="14"/>
      <c r="Q8062" s="14"/>
      <c r="R8062" s="4"/>
      <c r="S8062" s="4"/>
      <c r="T8062" s="4"/>
      <c r="U8062" s="4"/>
      <c r="V8062" s="4"/>
      <c r="W8062" s="4"/>
      <c r="X8062" s="4"/>
      <c r="Y8062" s="4"/>
      <c r="Z8062" s="4"/>
      <c r="AA8062" s="4"/>
      <c r="AB8062" s="8"/>
      <c r="AC8062" s="8"/>
      <c r="AD8062" s="8"/>
      <c r="AE8062" s="8"/>
      <c r="AF8062" s="8"/>
      <c r="AG8062" s="8"/>
      <c r="AH8062" s="8"/>
      <c r="AI8062" s="8"/>
      <c r="AJ8062" s="8"/>
      <c r="AK8062" s="8"/>
      <c r="AL8062" s="8"/>
      <c r="AM8062" s="8"/>
      <c r="AN8062" s="8"/>
      <c r="AO8062" s="8"/>
      <c r="AP8062" s="15"/>
      <c r="AQ8062" s="15"/>
      <c r="AR8062" s="15"/>
      <c r="AS8062" s="15"/>
      <c r="AT8062" s="15"/>
      <c r="AU8062" s="15"/>
      <c r="AV8062" s="15"/>
      <c r="AW8062" s="15"/>
      <c r="AX8062" s="15"/>
      <c r="AY8062" s="15"/>
      <c r="AZ8062" s="10"/>
      <c r="BA8062" s="10"/>
      <c r="BF8062" s="10"/>
    </row>
    <row r="8063" spans="1:58" ht="15" customHeight="1" x14ac:dyDescent="0.2">
      <c r="A8063" s="33"/>
      <c r="B8063" s="33"/>
      <c r="C8063" s="33"/>
      <c r="D8063" s="33">
        <f>SUM(D8015:D8062)</f>
        <v>26</v>
      </c>
      <c r="E8063" s="33">
        <f>SUM(E8015:E8062)</f>
        <v>23</v>
      </c>
      <c r="F8063" s="33">
        <f>SUM(F8015:F8062)</f>
        <v>4</v>
      </c>
      <c r="G8063" s="33">
        <f>SUM(G8015:G8062)</f>
        <v>0</v>
      </c>
      <c r="H8063" s="33">
        <f>SUM(H8015:H8062)</f>
        <v>2</v>
      </c>
      <c r="I8063" s="33">
        <f>SUM(I8015:I8062)</f>
        <v>0</v>
      </c>
      <c r="J8063" s="33">
        <f>SUM(J8015:J8062)</f>
        <v>0</v>
      </c>
      <c r="K8063" s="33">
        <f>SUM(K8015:K8062)</f>
        <v>5</v>
      </c>
      <c r="L8063" s="33">
        <f>SUM(L8015:L8062)</f>
        <v>0</v>
      </c>
      <c r="M8063" s="33">
        <f>SUM(M8015:M8062)</f>
        <v>0</v>
      </c>
      <c r="N8063" s="33">
        <f>SUM(N8015:N8062)</f>
        <v>0</v>
      </c>
      <c r="O8063" s="33">
        <f>SUM(O8015:O8062)</f>
        <v>0</v>
      </c>
      <c r="P8063" s="33">
        <f>SUM(P8015:P8062)</f>
        <v>0</v>
      </c>
      <c r="Q8063" s="33">
        <f>SUM(Q8015:Q8062)</f>
        <v>0</v>
      </c>
      <c r="R8063" s="33">
        <f>SUM(R8015:R8062)</f>
        <v>0</v>
      </c>
      <c r="S8063" s="33">
        <f>SUM(S8015:S8062)</f>
        <v>0</v>
      </c>
      <c r="T8063" s="33">
        <f>SUM(T8015:T8062)</f>
        <v>0</v>
      </c>
      <c r="U8063" s="33">
        <f>SUM(U8015:U8062)</f>
        <v>2</v>
      </c>
      <c r="V8063" s="33">
        <f>SUM(V8015:V8062)</f>
        <v>0</v>
      </c>
      <c r="W8063" s="33">
        <f>SUM(W8015:W8062)</f>
        <v>0</v>
      </c>
      <c r="X8063" s="33">
        <f>SUM(X8015:X8062)</f>
        <v>0</v>
      </c>
      <c r="Y8063" s="33">
        <f>SUM(Y8015:Y8062)</f>
        <v>0</v>
      </c>
      <c r="Z8063" s="33">
        <f>SUM(Z8015:Z8062)</f>
        <v>0</v>
      </c>
      <c r="AA8063" s="33">
        <f>SUM(AA8015:AA8062)</f>
        <v>0</v>
      </c>
      <c r="AB8063" s="33">
        <f>SUM(AB8015:AB8062)</f>
        <v>73</v>
      </c>
      <c r="AC8063" s="33">
        <f>SUM(AC8015:AC8062)</f>
        <v>0</v>
      </c>
      <c r="AD8063" s="33">
        <f>SUM(AD8015:AD8062)</f>
        <v>0</v>
      </c>
      <c r="AE8063" s="33">
        <f>SUM(AE8015:AE8062)</f>
        <v>0</v>
      </c>
      <c r="AF8063" s="33">
        <f>SUM(AF8015:AF8062)</f>
        <v>1</v>
      </c>
      <c r="AG8063" s="33">
        <f>SUM(AG8015:AG8062)</f>
        <v>1</v>
      </c>
      <c r="AH8063" s="33">
        <f>SUM(AH8015:AH8062)</f>
        <v>2</v>
      </c>
      <c r="AI8063" s="33">
        <f>SUM(AI8015:AI8062)</f>
        <v>0</v>
      </c>
      <c r="AJ8063" s="33">
        <f>SUM(AJ8015:AJ8062)</f>
        <v>0</v>
      </c>
      <c r="AK8063" s="33">
        <f>SUM(AK8015:AK8062)</f>
        <v>2</v>
      </c>
      <c r="AL8063" s="33">
        <f>SUM(AL8015:AL8062)</f>
        <v>4</v>
      </c>
      <c r="AM8063" s="33">
        <f>SUM(AM8015:AM8062)</f>
        <v>0</v>
      </c>
      <c r="AN8063" s="33">
        <f>SUM(AN8015:AN8062)</f>
        <v>0</v>
      </c>
      <c r="AO8063" s="33">
        <f>SUM(AO8015:AO8062)</f>
        <v>2</v>
      </c>
      <c r="AP8063" s="33">
        <f>SUM(AP8015:AP8062)</f>
        <v>0</v>
      </c>
      <c r="AQ8063" s="33">
        <f>SUM(AQ8015:AQ8062)</f>
        <v>0</v>
      </c>
      <c r="AR8063" s="33">
        <f>SUM(AR8015:AR8062)</f>
        <v>0</v>
      </c>
      <c r="AS8063" s="33">
        <f>SUM(AS8015:AS8062)</f>
        <v>0</v>
      </c>
      <c r="AT8063" s="33">
        <f>SUM(AT8015:AT8062)</f>
        <v>0</v>
      </c>
      <c r="AU8063" s="33">
        <f>SUM(AU8015:AU8062)</f>
        <v>0</v>
      </c>
      <c r="AV8063" s="33">
        <f>SUM(AV8015:AV8062)</f>
        <v>0</v>
      </c>
      <c r="AW8063" s="33">
        <f>SUM(AW8015:AW8062)</f>
        <v>0</v>
      </c>
      <c r="AX8063" s="33">
        <f>SUM(AX8015:AX8062)</f>
        <v>0</v>
      </c>
      <c r="AY8063" s="33">
        <f>SUM(AY8015:AY8062)</f>
        <v>0</v>
      </c>
      <c r="AZ8063" s="10"/>
      <c r="BA8063" s="10"/>
      <c r="BF8063" s="10"/>
    </row>
    <row r="8064" spans="1:58" ht="15" customHeight="1" x14ac:dyDescent="0.2">
      <c r="A8064" s="44"/>
      <c r="B8064" s="44"/>
      <c r="C8064" s="44"/>
      <c r="D8064" s="44"/>
      <c r="E8064" s="44"/>
      <c r="F8064" s="44"/>
      <c r="G8064" s="44"/>
      <c r="H8064" s="44"/>
      <c r="I8064" s="44"/>
      <c r="J8064" s="44"/>
      <c r="K8064" s="44"/>
      <c r="L8064" s="44"/>
      <c r="M8064" s="44"/>
      <c r="N8064" s="44"/>
      <c r="O8064" s="44"/>
      <c r="P8064" s="44"/>
      <c r="Q8064" s="44"/>
      <c r="R8064" s="44"/>
      <c r="S8064" s="44"/>
      <c r="T8064" s="44"/>
      <c r="U8064" s="44"/>
      <c r="V8064" s="44"/>
      <c r="W8064" s="44"/>
      <c r="X8064" s="44"/>
    </row>
    <row r="8065" spans="1:27" ht="15" customHeight="1" x14ac:dyDescent="0.2">
      <c r="A8065" s="44"/>
      <c r="B8065" s="44"/>
      <c r="C8065" s="44"/>
      <c r="D8065" s="44"/>
      <c r="E8065" s="44"/>
      <c r="F8065" s="44"/>
      <c r="G8065" s="44"/>
      <c r="H8065" s="44"/>
      <c r="I8065" s="44"/>
      <c r="J8065" s="44"/>
      <c r="K8065" s="44"/>
      <c r="L8065" s="44"/>
      <c r="M8065" s="44"/>
      <c r="N8065" s="44"/>
      <c r="O8065" s="44"/>
      <c r="P8065" s="44"/>
      <c r="Q8065" s="44"/>
      <c r="R8065" s="44"/>
      <c r="S8065" s="44"/>
      <c r="T8065" s="44"/>
      <c r="U8065" s="44"/>
      <c r="V8065" s="44"/>
      <c r="W8065" s="44"/>
      <c r="X8065" s="44"/>
    </row>
    <row r="8066" spans="1:27" ht="15" customHeight="1" x14ac:dyDescent="0.2">
      <c r="A8066" s="44"/>
      <c r="B8066" s="44"/>
      <c r="C8066" s="44"/>
      <c r="D8066" s="44"/>
      <c r="E8066" s="44"/>
      <c r="F8066" s="44"/>
      <c r="G8066" s="44"/>
      <c r="H8066" s="44"/>
      <c r="I8066" s="44"/>
      <c r="J8066" s="44"/>
      <c r="K8066" s="44"/>
      <c r="L8066" s="44"/>
      <c r="M8066" s="44"/>
      <c r="N8066" s="44"/>
      <c r="O8066" s="44"/>
      <c r="P8066" s="44"/>
      <c r="Q8066" s="44"/>
      <c r="R8066" s="44"/>
      <c r="S8066" s="44"/>
      <c r="T8066" s="44"/>
      <c r="U8066" s="44"/>
      <c r="V8066" s="44"/>
      <c r="W8066" s="44"/>
      <c r="X8066" s="44"/>
    </row>
    <row r="8067" spans="1:27" ht="15" customHeight="1" x14ac:dyDescent="0.2">
      <c r="A8067" s="45"/>
      <c r="B8067" s="45"/>
      <c r="C8067" s="45"/>
      <c r="D8067" s="45"/>
      <c r="E8067" s="45"/>
      <c r="F8067" s="45"/>
      <c r="G8067" s="45"/>
      <c r="H8067" s="45"/>
      <c r="I8067" s="44"/>
      <c r="J8067" s="44"/>
      <c r="K8067" s="44"/>
      <c r="L8067" s="44"/>
      <c r="M8067" s="44"/>
      <c r="N8067" s="44"/>
      <c r="O8067" s="44"/>
      <c r="P8067" s="44"/>
      <c r="Q8067" s="44"/>
      <c r="R8067" s="44"/>
      <c r="S8067" s="44"/>
      <c r="T8067" s="44"/>
      <c r="U8067" s="44"/>
      <c r="V8067" s="44"/>
      <c r="W8067" s="44"/>
      <c r="X8067" s="44"/>
    </row>
    <row r="8068" spans="1:27" ht="15" customHeight="1" x14ac:dyDescent="0.2">
      <c r="A8068" s="45"/>
      <c r="B8068" s="45"/>
      <c r="C8068" s="45"/>
      <c r="D8068" s="45"/>
      <c r="E8068" s="45"/>
      <c r="F8068" s="45"/>
      <c r="G8068" s="45"/>
      <c r="H8068" s="45"/>
      <c r="I8068" s="44"/>
      <c r="J8068" s="44"/>
      <c r="K8068" s="44"/>
      <c r="L8068" s="46"/>
      <c r="M8068" s="46"/>
      <c r="N8068" s="46"/>
      <c r="O8068" s="46"/>
      <c r="P8068" s="46"/>
      <c r="Q8068" s="46"/>
      <c r="R8068" s="46"/>
      <c r="S8068" s="46"/>
      <c r="T8068" s="46"/>
      <c r="U8068" s="46"/>
      <c r="V8068" s="46"/>
      <c r="W8068" s="46"/>
      <c r="X8068" s="46"/>
      <c r="Y8068" s="46"/>
      <c r="Z8068" s="46"/>
      <c r="AA8068" s="46"/>
    </row>
    <row r="8069" spans="1:27" ht="15" customHeight="1" x14ac:dyDescent="0.6">
      <c r="A8069" s="45"/>
      <c r="B8069" s="47" t="s">
        <v>88</v>
      </c>
      <c r="C8069" s="48"/>
      <c r="D8069" s="48"/>
      <c r="E8069" s="48"/>
      <c r="F8069" s="48"/>
      <c r="G8069" s="48"/>
      <c r="H8069" s="45"/>
      <c r="I8069" s="44"/>
      <c r="J8069" s="44"/>
      <c r="K8069" s="44"/>
      <c r="L8069" s="46"/>
      <c r="M8069" s="46"/>
      <c r="N8069" s="46"/>
      <c r="O8069" s="46"/>
      <c r="P8069" s="46"/>
      <c r="Q8069" s="46"/>
      <c r="R8069" s="46"/>
      <c r="S8069" s="46"/>
      <c r="T8069" s="46"/>
      <c r="U8069" s="46"/>
      <c r="V8069" s="46"/>
      <c r="W8069" s="46"/>
      <c r="X8069" s="46"/>
      <c r="Y8069" s="46"/>
      <c r="Z8069" s="46"/>
      <c r="AA8069" s="46"/>
    </row>
    <row r="8070" spans="1:27" ht="15" customHeight="1" x14ac:dyDescent="0.2">
      <c r="A8070" s="45"/>
      <c r="B8070" s="49" t="s">
        <v>89</v>
      </c>
      <c r="C8070" s="33" t="s">
        <v>90</v>
      </c>
      <c r="D8070" s="33" t="s">
        <v>91</v>
      </c>
      <c r="E8070" s="33" t="s">
        <v>92</v>
      </c>
      <c r="F8070" s="50"/>
      <c r="G8070" s="50" t="s">
        <v>93</v>
      </c>
      <c r="H8070" s="45"/>
      <c r="I8070" s="44"/>
      <c r="J8070" s="44"/>
      <c r="K8070" s="44"/>
      <c r="L8070" s="46"/>
      <c r="M8070" s="46"/>
      <c r="N8070" s="46"/>
      <c r="O8070" s="46"/>
      <c r="P8070" s="46"/>
      <c r="Q8070" s="46"/>
      <c r="R8070" s="46"/>
      <c r="S8070" s="46"/>
      <c r="T8070" s="46"/>
      <c r="U8070" s="46"/>
      <c r="V8070" s="46"/>
      <c r="W8070" s="46"/>
      <c r="Y8070" s="51" t="s">
        <v>94</v>
      </c>
      <c r="Z8070" s="52"/>
      <c r="AA8070" s="52"/>
    </row>
    <row r="8071" spans="1:27" ht="15" customHeight="1" x14ac:dyDescent="0.2">
      <c r="A8071" s="45"/>
      <c r="B8071" s="53" t="s">
        <v>3</v>
      </c>
      <c r="C8071" s="15">
        <f>D8063</f>
        <v>26</v>
      </c>
      <c r="D8071" s="54">
        <f>S8074*C8071</f>
        <v>21583.38</v>
      </c>
      <c r="E8071" s="34">
        <f>T8073*C8071</f>
        <v>15340</v>
      </c>
      <c r="F8071" s="45"/>
      <c r="G8071" s="45"/>
      <c r="H8071" s="45"/>
      <c r="I8071" s="44"/>
      <c r="J8071" s="44"/>
      <c r="K8071" s="44"/>
      <c r="L8071" s="46"/>
      <c r="M8071" s="51" t="s">
        <v>95</v>
      </c>
      <c r="N8071" s="52"/>
      <c r="O8071" s="52"/>
      <c r="P8071" s="52"/>
      <c r="Q8071" s="52"/>
      <c r="R8071" s="51" t="s">
        <v>96</v>
      </c>
      <c r="S8071" s="52"/>
      <c r="T8071" s="46"/>
      <c r="U8071" s="51" t="s">
        <v>97</v>
      </c>
      <c r="V8071" s="52"/>
      <c r="W8071" s="46"/>
      <c r="Y8071" s="6" t="s">
        <v>98</v>
      </c>
      <c r="Z8071" s="55"/>
      <c r="AA8071" s="56"/>
    </row>
    <row r="8072" spans="1:27" ht="15" customHeight="1" x14ac:dyDescent="0.2">
      <c r="A8072" s="45"/>
      <c r="B8072" s="53" t="s">
        <v>99</v>
      </c>
      <c r="C8072" s="15">
        <f>E8063</f>
        <v>23</v>
      </c>
      <c r="D8072" s="54">
        <f>S8073*C8072</f>
        <v>19092.990000000002</v>
      </c>
      <c r="E8072" s="34">
        <f>T8074*C8072</f>
        <v>13570</v>
      </c>
      <c r="F8072" s="45"/>
      <c r="G8072" s="45"/>
      <c r="H8072" s="45"/>
      <c r="I8072" s="44"/>
      <c r="J8072" s="44"/>
      <c r="K8072" s="44"/>
      <c r="L8072" s="46"/>
      <c r="M8072" s="6" t="s">
        <v>100</v>
      </c>
      <c r="N8072" s="52"/>
      <c r="O8072" s="52"/>
      <c r="P8072" s="52"/>
      <c r="Q8072" s="52"/>
      <c r="R8072" s="6"/>
      <c r="S8072" s="55" t="s">
        <v>101</v>
      </c>
      <c r="T8072" s="295"/>
      <c r="U8072" s="57" t="s">
        <v>102</v>
      </c>
      <c r="V8072" s="58">
        <f t="shared" ref="V8072:V8083" si="1682">W8072*1.303</f>
        <v>10293.699999999999</v>
      </c>
      <c r="W8072" s="59">
        <v>7900</v>
      </c>
      <c r="Y8072" s="60" t="s">
        <v>31</v>
      </c>
      <c r="Z8072" s="55">
        <f>AA8072*1.318</f>
        <v>6853.6</v>
      </c>
      <c r="AA8072" s="56">
        <v>5200</v>
      </c>
    </row>
    <row r="8073" spans="1:27" ht="15" customHeight="1" x14ac:dyDescent="0.2">
      <c r="A8073" s="45"/>
      <c r="B8073" s="53" t="s">
        <v>103</v>
      </c>
      <c r="C8073" s="15">
        <f>F8063</f>
        <v>4</v>
      </c>
      <c r="D8073" s="54">
        <f>S8076*C8073</f>
        <v>4614.4800000000005</v>
      </c>
      <c r="E8073" s="34">
        <f>T8075*C8073</f>
        <v>3120</v>
      </c>
      <c r="F8073" s="45"/>
      <c r="G8073" s="45"/>
      <c r="H8073" s="61"/>
      <c r="I8073" s="44"/>
      <c r="J8073" s="44"/>
      <c r="K8073" s="44"/>
      <c r="L8073" s="46"/>
      <c r="M8073" s="6"/>
      <c r="N8073" s="52"/>
      <c r="O8073" s="52"/>
      <c r="P8073" s="52"/>
      <c r="Q8073" s="52"/>
      <c r="R8073" s="6" t="s">
        <v>104</v>
      </c>
      <c r="S8073" s="55">
        <f>T8073*1.407</f>
        <v>830.13</v>
      </c>
      <c r="T8073" s="295">
        <v>590</v>
      </c>
      <c r="U8073" s="57" t="s">
        <v>105</v>
      </c>
      <c r="V8073" s="58">
        <f t="shared" si="1682"/>
        <v>9772.5</v>
      </c>
      <c r="W8073" s="62">
        <v>7500</v>
      </c>
      <c r="Y8073" s="6" t="s">
        <v>33</v>
      </c>
      <c r="Z8073" s="55">
        <f t="shared" ref="Z8073:Z8074" si="1683">AA8073*1.318</f>
        <v>6853.6</v>
      </c>
      <c r="AA8073" s="56">
        <v>5200</v>
      </c>
    </row>
    <row r="8074" spans="1:27" ht="15" customHeight="1" x14ac:dyDescent="0.2">
      <c r="A8074" s="45"/>
      <c r="B8074" s="53" t="s">
        <v>106</v>
      </c>
      <c r="C8074" s="15">
        <f>G8063</f>
        <v>0</v>
      </c>
      <c r="D8074" s="54">
        <f>S8076*C8074</f>
        <v>0</v>
      </c>
      <c r="E8074" s="34">
        <f>T8076*C8074</f>
        <v>0</v>
      </c>
      <c r="F8074" s="45"/>
      <c r="G8074" s="45"/>
      <c r="H8074" s="45"/>
      <c r="I8074" s="44"/>
      <c r="J8074" s="44"/>
      <c r="K8074" s="44"/>
      <c r="L8074" s="46"/>
      <c r="M8074" s="6" t="s">
        <v>107</v>
      </c>
      <c r="N8074" s="52"/>
      <c r="O8074" s="52"/>
      <c r="P8074" s="52"/>
      <c r="Q8074" s="52"/>
      <c r="R8074" s="6" t="s">
        <v>108</v>
      </c>
      <c r="S8074" s="55">
        <f>T8074*1.407</f>
        <v>830.13</v>
      </c>
      <c r="T8074" s="295">
        <v>590</v>
      </c>
      <c r="U8074" s="6" t="s">
        <v>109</v>
      </c>
      <c r="V8074" s="58">
        <f t="shared" si="1682"/>
        <v>4560.5</v>
      </c>
      <c r="W8074" s="59">
        <v>3500</v>
      </c>
      <c r="Y8074" s="6" t="s">
        <v>32</v>
      </c>
      <c r="Z8074" s="55">
        <f t="shared" si="1683"/>
        <v>6853.6</v>
      </c>
      <c r="AA8074" s="56">
        <v>5200</v>
      </c>
    </row>
    <row r="8075" spans="1:27" ht="15" customHeight="1" x14ac:dyDescent="0.2">
      <c r="A8075" s="45"/>
      <c r="B8075" s="53" t="s">
        <v>7</v>
      </c>
      <c r="C8075" s="15">
        <f>H8063</f>
        <v>2</v>
      </c>
      <c r="D8075" s="54">
        <f>S8078*C8075</f>
        <v>3101.7599999999998</v>
      </c>
      <c r="E8075" s="34">
        <f>T8078*C8075</f>
        <v>2160</v>
      </c>
      <c r="F8075" s="45"/>
      <c r="G8075" s="45"/>
      <c r="H8075" s="45"/>
      <c r="I8075" s="44"/>
      <c r="J8075" s="44"/>
      <c r="K8075" s="44"/>
      <c r="L8075" s="46"/>
      <c r="M8075" s="6" t="s">
        <v>110</v>
      </c>
      <c r="N8075" s="55">
        <f>P8075*1.43</f>
        <v>2002</v>
      </c>
      <c r="O8075" s="52"/>
      <c r="P8075" s="63">
        <v>1400</v>
      </c>
      <c r="Q8075" s="52"/>
      <c r="R8075" s="6" t="s">
        <v>111</v>
      </c>
      <c r="S8075" s="55">
        <f>T8075*1.479</f>
        <v>1153.6200000000001</v>
      </c>
      <c r="T8075" s="295">
        <v>780</v>
      </c>
      <c r="U8075" s="57" t="s">
        <v>112</v>
      </c>
      <c r="V8075" s="58">
        <f t="shared" si="1682"/>
        <v>2736.2999999999997</v>
      </c>
      <c r="W8075" s="62">
        <v>2100</v>
      </c>
      <c r="Y8075" s="6" t="s">
        <v>42</v>
      </c>
      <c r="Z8075" s="55">
        <f t="shared" ref="Z8075:Z8080" si="1684">AA8075*1.32</f>
        <v>7260</v>
      </c>
      <c r="AA8075" s="56">
        <v>5500</v>
      </c>
    </row>
    <row r="8076" spans="1:27" ht="15" customHeight="1" x14ac:dyDescent="0.2">
      <c r="A8076" s="45"/>
      <c r="B8076" s="53" t="s">
        <v>8</v>
      </c>
      <c r="C8076" s="15">
        <f>I8063</f>
        <v>0</v>
      </c>
      <c r="D8076" s="54">
        <f>S8077*C8076</f>
        <v>0</v>
      </c>
      <c r="E8076" s="34">
        <f>T8077*C8076</f>
        <v>0</v>
      </c>
      <c r="F8076" s="45"/>
      <c r="G8076" s="45"/>
      <c r="H8076" s="45"/>
      <c r="I8076" s="44"/>
      <c r="J8076" s="44"/>
      <c r="K8076" s="44"/>
      <c r="L8076" s="46"/>
      <c r="M8076" s="6" t="s">
        <v>27</v>
      </c>
      <c r="N8076" s="55">
        <f>P8076*1.42</f>
        <v>1846</v>
      </c>
      <c r="O8076" s="52"/>
      <c r="P8076" s="64">
        <v>1300</v>
      </c>
      <c r="Q8076" s="65"/>
      <c r="R8076" s="6" t="s">
        <v>113</v>
      </c>
      <c r="S8076" s="55">
        <f>T8076*1.479</f>
        <v>1153.6200000000001</v>
      </c>
      <c r="T8076" s="295">
        <v>780</v>
      </c>
      <c r="U8076" s="57" t="s">
        <v>114</v>
      </c>
      <c r="V8076" s="58">
        <f t="shared" si="1682"/>
        <v>1274.3339999999998</v>
      </c>
      <c r="W8076" s="59">
        <v>978</v>
      </c>
      <c r="Y8076" s="6" t="s">
        <v>115</v>
      </c>
      <c r="Z8076" s="55">
        <f t="shared" si="1684"/>
        <v>7260</v>
      </c>
      <c r="AA8076" s="56">
        <v>5500</v>
      </c>
    </row>
    <row r="8077" spans="1:27" ht="15" customHeight="1" x14ac:dyDescent="0.2">
      <c r="A8077" s="45"/>
      <c r="B8077" s="53" t="s">
        <v>116</v>
      </c>
      <c r="C8077" s="15">
        <f>J8063</f>
        <v>0</v>
      </c>
      <c r="D8077" s="54">
        <f t="shared" ref="D8077:D8078" si="1685">S8082*C8077</f>
        <v>0</v>
      </c>
      <c r="E8077" s="34">
        <f t="shared" ref="E8077" si="1686">D8140*C8077</f>
        <v>0</v>
      </c>
      <c r="F8077" s="45"/>
      <c r="G8077" s="45"/>
      <c r="H8077" s="45"/>
      <c r="I8077" s="44"/>
      <c r="J8077" s="44"/>
      <c r="K8077" s="44"/>
      <c r="L8077" s="46"/>
      <c r="M8077" s="6" t="s">
        <v>28</v>
      </c>
      <c r="N8077" s="55">
        <f t="shared" ref="N8077:N8081" si="1687">P8077*1.4</f>
        <v>1470</v>
      </c>
      <c r="O8077" s="52"/>
      <c r="P8077" s="64">
        <v>1050</v>
      </c>
      <c r="Q8077" s="65"/>
      <c r="R8077" s="6" t="s">
        <v>117</v>
      </c>
      <c r="S8077" s="55">
        <f>T8077*1.3</f>
        <v>2113.8000000000002</v>
      </c>
      <c r="T8077" s="296">
        <v>1626</v>
      </c>
      <c r="U8077" s="66" t="s">
        <v>118</v>
      </c>
      <c r="V8077" s="58">
        <f t="shared" si="1682"/>
        <v>1469.7839999999999</v>
      </c>
      <c r="W8077" s="62">
        <v>1128</v>
      </c>
      <c r="Y8077" s="6" t="s">
        <v>119</v>
      </c>
      <c r="Z8077" s="55">
        <f>AA8077*1.318</f>
        <v>6853.6</v>
      </c>
      <c r="AA8077" s="56">
        <v>5200</v>
      </c>
    </row>
    <row r="8078" spans="1:27" ht="15" customHeight="1" x14ac:dyDescent="0.2">
      <c r="A8078" s="45"/>
      <c r="B8078" s="53" t="s">
        <v>10</v>
      </c>
      <c r="C8078" s="15">
        <f>K8063</f>
        <v>5</v>
      </c>
      <c r="D8078" s="54">
        <f t="shared" si="1685"/>
        <v>22046</v>
      </c>
      <c r="E8078" s="34">
        <f>T8083*C8078</f>
        <v>15100</v>
      </c>
      <c r="F8078" s="45"/>
      <c r="G8078" s="45"/>
      <c r="H8078" s="45"/>
      <c r="I8078" s="44"/>
      <c r="J8078" s="44"/>
      <c r="K8078" s="44"/>
      <c r="L8078" s="46"/>
      <c r="M8078" s="6" t="s">
        <v>120</v>
      </c>
      <c r="N8078" s="55">
        <f t="shared" si="1687"/>
        <v>1889.9999999999998</v>
      </c>
      <c r="O8078" s="52"/>
      <c r="P8078" s="67">
        <v>1350</v>
      </c>
      <c r="Q8078" s="65"/>
      <c r="R8078" s="6" t="s">
        <v>121</v>
      </c>
      <c r="S8078" s="55">
        <f>T8078*1.436</f>
        <v>1550.8799999999999</v>
      </c>
      <c r="T8078" s="295">
        <v>1080</v>
      </c>
      <c r="U8078" s="6" t="s">
        <v>122</v>
      </c>
      <c r="V8078" s="58">
        <f t="shared" si="1682"/>
        <v>8404.35</v>
      </c>
      <c r="W8078" s="59">
        <v>6450</v>
      </c>
      <c r="Y8078" s="6" t="s">
        <v>123</v>
      </c>
      <c r="Z8078" s="55">
        <f t="shared" si="1684"/>
        <v>10560</v>
      </c>
      <c r="AA8078" s="56">
        <v>8000</v>
      </c>
    </row>
    <row r="8079" spans="1:27" ht="15" customHeight="1" thickBot="1" x14ac:dyDescent="0.25">
      <c r="A8079" s="45"/>
      <c r="B8079" s="53" t="s">
        <v>124</v>
      </c>
      <c r="C8079" s="15">
        <f>L8063</f>
        <v>0</v>
      </c>
      <c r="D8079" s="54">
        <f>S8079*C8079</f>
        <v>0</v>
      </c>
      <c r="E8079" s="34">
        <f>T8079*C8079</f>
        <v>0</v>
      </c>
      <c r="F8079" s="68" t="s">
        <v>92</v>
      </c>
      <c r="G8079" s="69"/>
      <c r="H8079" s="45"/>
      <c r="I8079" s="44"/>
      <c r="J8079" s="44"/>
      <c r="K8079" s="44"/>
      <c r="L8079" s="46"/>
      <c r="M8079" s="6" t="s">
        <v>125</v>
      </c>
      <c r="N8079" s="55">
        <f t="shared" si="1687"/>
        <v>1889.9999999999998</v>
      </c>
      <c r="O8079" s="52"/>
      <c r="P8079" s="67">
        <v>1350</v>
      </c>
      <c r="Q8079" s="65"/>
      <c r="R8079" s="6" t="s">
        <v>126</v>
      </c>
      <c r="S8079" s="55">
        <f>T8079*1.485</f>
        <v>1351.3500000000001</v>
      </c>
      <c r="T8079" s="295">
        <v>910</v>
      </c>
      <c r="U8079" s="6" t="s">
        <v>127</v>
      </c>
      <c r="V8079" s="58">
        <f t="shared" si="1682"/>
        <v>0</v>
      </c>
      <c r="W8079" s="70"/>
      <c r="Y8079" s="6" t="s">
        <v>128</v>
      </c>
      <c r="Z8079" s="55">
        <f t="shared" si="1684"/>
        <v>10560</v>
      </c>
      <c r="AA8079" s="56">
        <v>8000</v>
      </c>
    </row>
    <row r="8080" spans="1:27" ht="15" customHeight="1" thickTop="1" x14ac:dyDescent="0.2">
      <c r="A8080" s="45"/>
      <c r="B8080" s="53" t="s">
        <v>129</v>
      </c>
      <c r="C8080" s="15">
        <f>M8063</f>
        <v>0</v>
      </c>
      <c r="D8080" s="54">
        <f t="shared" ref="D8080:D8081" si="1688">S8084*C8080</f>
        <v>0</v>
      </c>
      <c r="E8080" s="34">
        <f t="shared" ref="E8080:E8081" si="1689">D8142*C8080</f>
        <v>0</v>
      </c>
      <c r="F8080" s="68" t="s">
        <v>130</v>
      </c>
      <c r="G8080" s="71">
        <f>D8124*0.33</f>
        <v>85957.149300000005</v>
      </c>
      <c r="H8080" s="45"/>
      <c r="I8080" s="44"/>
      <c r="J8080" s="44"/>
      <c r="K8080" s="44"/>
      <c r="L8080" s="46"/>
      <c r="M8080" s="6" t="s">
        <v>131</v>
      </c>
      <c r="N8080" s="55">
        <f t="shared" si="1687"/>
        <v>700</v>
      </c>
      <c r="O8080" s="52"/>
      <c r="P8080" s="67">
        <v>500</v>
      </c>
      <c r="Q8080" s="65"/>
      <c r="R8080" s="6"/>
      <c r="S8080" s="55"/>
      <c r="T8080" s="297"/>
      <c r="U8080" s="57" t="s">
        <v>132</v>
      </c>
      <c r="V8080" s="58">
        <f t="shared" si="1682"/>
        <v>10293.699999999999</v>
      </c>
      <c r="W8080" s="70">
        <v>7900</v>
      </c>
      <c r="Y8080" s="6" t="s">
        <v>133</v>
      </c>
      <c r="Z8080" s="55">
        <f t="shared" si="1684"/>
        <v>7260</v>
      </c>
      <c r="AA8080" s="56">
        <v>5500</v>
      </c>
    </row>
    <row r="8081" spans="1:27" ht="15" customHeight="1" x14ac:dyDescent="0.2">
      <c r="A8081" s="45"/>
      <c r="B8081" s="53" t="s">
        <v>134</v>
      </c>
      <c r="C8081" s="15">
        <f>N8063</f>
        <v>0</v>
      </c>
      <c r="D8081" s="54">
        <f t="shared" si="1688"/>
        <v>0</v>
      </c>
      <c r="E8081" s="34">
        <f>T8085*C8081</f>
        <v>0</v>
      </c>
      <c r="F8081" s="68" t="s">
        <v>135</v>
      </c>
      <c r="G8081" s="72">
        <f>D8124-F8124</f>
        <v>260476.21000000002</v>
      </c>
      <c r="H8081" s="45"/>
      <c r="I8081" s="44"/>
      <c r="J8081" s="44"/>
      <c r="K8081" s="44"/>
      <c r="L8081" s="46"/>
      <c r="M8081" s="6" t="s">
        <v>136</v>
      </c>
      <c r="N8081" s="55">
        <f t="shared" si="1687"/>
        <v>1400</v>
      </c>
      <c r="O8081" s="52"/>
      <c r="P8081" s="67">
        <v>1000</v>
      </c>
      <c r="Q8081" s="65"/>
      <c r="R8081" s="6"/>
      <c r="S8081" s="55"/>
      <c r="T8081" s="297"/>
      <c r="U8081" s="57" t="s">
        <v>137</v>
      </c>
      <c r="V8081" s="58">
        <f>W8081*1.311</f>
        <v>7603.7999999999993</v>
      </c>
      <c r="W8081" s="73">
        <v>5800</v>
      </c>
      <c r="Y8081" s="6" t="s">
        <v>39</v>
      </c>
      <c r="Z8081" s="55">
        <f>AA8081*1.321</f>
        <v>8454.4</v>
      </c>
      <c r="AA8081" s="56">
        <v>6400</v>
      </c>
    </row>
    <row r="8082" spans="1:27" ht="15" customHeight="1" x14ac:dyDescent="0.35">
      <c r="A8082" s="45"/>
      <c r="B8082" s="53" t="s">
        <v>138</v>
      </c>
      <c r="C8082" s="15">
        <f>P8063</f>
        <v>0</v>
      </c>
      <c r="D8082" s="54">
        <f>S8087*C8082</f>
        <v>0</v>
      </c>
      <c r="E8082" s="34">
        <f>D8145*C8082</f>
        <v>0</v>
      </c>
      <c r="F8082" s="68" t="s">
        <v>139</v>
      </c>
      <c r="G8082" s="74">
        <f>D8124-E8124</f>
        <v>71886.210000000021</v>
      </c>
      <c r="H8082" s="45"/>
      <c r="I8082" s="44"/>
      <c r="J8082" s="44"/>
      <c r="K8082" s="44"/>
      <c r="L8082" s="46"/>
      <c r="M8082" s="6" t="s">
        <v>140</v>
      </c>
      <c r="N8082" s="55"/>
      <c r="O8082" s="52"/>
      <c r="P8082" s="67"/>
      <c r="Q8082" s="65"/>
      <c r="R8082" s="6" t="s">
        <v>141</v>
      </c>
      <c r="S8082" s="55">
        <v>1850.8</v>
      </c>
      <c r="T8082" s="295">
        <v>1815</v>
      </c>
      <c r="U8082" s="57" t="s">
        <v>142</v>
      </c>
      <c r="V8082" s="58">
        <f t="shared" si="1682"/>
        <v>10293.699999999999</v>
      </c>
      <c r="W8082" s="73">
        <v>7900</v>
      </c>
      <c r="Y8082" s="6" t="s">
        <v>143</v>
      </c>
      <c r="Z8082" s="55">
        <f>AA8082*1.32</f>
        <v>3564</v>
      </c>
      <c r="AA8082" s="56">
        <v>2700</v>
      </c>
    </row>
    <row r="8083" spans="1:27" ht="15" customHeight="1" x14ac:dyDescent="0.2">
      <c r="A8083" s="45"/>
      <c r="B8083" s="53" t="s">
        <v>14</v>
      </c>
      <c r="C8083" s="15">
        <f>O8063</f>
        <v>0</v>
      </c>
      <c r="D8083" s="54">
        <f>S8086*C8083</f>
        <v>0</v>
      </c>
      <c r="E8083" s="34">
        <f>D8144*C8083</f>
        <v>0</v>
      </c>
      <c r="F8083" s="61"/>
      <c r="G8083" s="61"/>
      <c r="H8083" s="45"/>
      <c r="I8083" s="44"/>
      <c r="J8083" s="44"/>
      <c r="K8083" s="44"/>
      <c r="L8083" s="46"/>
      <c r="M8083" s="6"/>
      <c r="N8083" s="55"/>
      <c r="O8083" s="52"/>
      <c r="P8083" s="67"/>
      <c r="Q8083" s="65"/>
      <c r="R8083" s="6" t="s">
        <v>144</v>
      </c>
      <c r="S8083" s="55">
        <f>T8083*1.46</f>
        <v>4409.2</v>
      </c>
      <c r="T8083" s="295">
        <v>3020</v>
      </c>
      <c r="U8083" s="57" t="s">
        <v>145</v>
      </c>
      <c r="V8083" s="58">
        <f t="shared" si="1682"/>
        <v>10293.699999999999</v>
      </c>
      <c r="W8083" s="73">
        <v>7900</v>
      </c>
      <c r="AA8083" s="46"/>
    </row>
    <row r="8084" spans="1:27" ht="15" customHeight="1" x14ac:dyDescent="0.2">
      <c r="A8084" s="45"/>
      <c r="B8084" s="53" t="s">
        <v>16</v>
      </c>
      <c r="C8084" s="15">
        <f>Q8063</f>
        <v>0</v>
      </c>
      <c r="D8084" s="54">
        <f>S8089*C8084</f>
        <v>0</v>
      </c>
      <c r="E8084" s="34"/>
      <c r="F8084" s="61"/>
      <c r="G8084" s="61"/>
      <c r="H8084" s="45"/>
      <c r="I8084" s="44"/>
      <c r="J8084" s="44"/>
      <c r="K8084" s="44"/>
      <c r="L8084" s="46"/>
      <c r="M8084" s="6" t="s">
        <v>146</v>
      </c>
      <c r="N8084" s="55">
        <f>P8084*1.46</f>
        <v>8030</v>
      </c>
      <c r="O8084" s="52"/>
      <c r="P8084" s="67">
        <v>5500</v>
      </c>
      <c r="Q8084" s="65"/>
      <c r="R8084" s="6" t="s">
        <v>147</v>
      </c>
      <c r="S8084" s="55">
        <v>6101.2</v>
      </c>
      <c r="T8084" s="295">
        <v>4380</v>
      </c>
      <c r="U8084" s="46"/>
      <c r="V8084" s="46"/>
      <c r="W8084" s="46"/>
      <c r="X8084" s="46"/>
      <c r="Y8084" s="46"/>
      <c r="Z8084" s="46"/>
    </row>
    <row r="8085" spans="1:27" ht="15" customHeight="1" x14ac:dyDescent="0.2">
      <c r="A8085" s="45"/>
      <c r="B8085" s="320" t="s">
        <v>148</v>
      </c>
      <c r="C8085" s="33"/>
      <c r="D8085" s="75">
        <f t="shared" ref="D8085:E8085" si="1690">SUM(D8071:D8084)</f>
        <v>70438.610000000015</v>
      </c>
      <c r="E8085" s="75">
        <f t="shared" si="1690"/>
        <v>49290</v>
      </c>
      <c r="F8085" s="75"/>
      <c r="G8085" s="33"/>
      <c r="H8085" s="45"/>
      <c r="I8085" s="44"/>
      <c r="J8085" s="44"/>
      <c r="K8085" s="44"/>
      <c r="L8085" s="46"/>
      <c r="M8085" s="6" t="s">
        <v>149</v>
      </c>
      <c r="N8085" s="55">
        <f t="shared" ref="N8085" si="1691">P8085*1.4</f>
        <v>3360</v>
      </c>
      <c r="O8085" s="52"/>
      <c r="P8085" s="67">
        <v>2400</v>
      </c>
      <c r="Q8085" s="65"/>
      <c r="R8085" s="6" t="s">
        <v>150</v>
      </c>
      <c r="S8085" s="55">
        <f>T8085*1.444</f>
        <v>9458.1999999999989</v>
      </c>
      <c r="T8085" s="295">
        <v>6550</v>
      </c>
      <c r="U8085" s="46"/>
      <c r="V8085" s="46"/>
      <c r="W8085" s="46"/>
      <c r="X8085" s="46"/>
      <c r="Y8085" s="46"/>
      <c r="Z8085" s="46"/>
      <c r="AA8085" s="46"/>
    </row>
    <row r="8086" spans="1:27" ht="15" customHeight="1" x14ac:dyDescent="0.2">
      <c r="A8086" s="45"/>
      <c r="B8086" s="317" t="s">
        <v>24</v>
      </c>
      <c r="C8086" s="319">
        <f>Y8063</f>
        <v>0</v>
      </c>
      <c r="D8086" s="54">
        <f t="shared" ref="D8086:D8088" si="1692">V8075*C8086</f>
        <v>0</v>
      </c>
      <c r="E8086" s="34">
        <f t="shared" ref="E8086:E8088" si="1693">W8075*C8086</f>
        <v>0</v>
      </c>
      <c r="F8086" s="45"/>
      <c r="G8086" s="45"/>
      <c r="H8086" s="45"/>
      <c r="I8086" s="44"/>
      <c r="J8086" s="44"/>
      <c r="K8086" s="44"/>
      <c r="L8086" s="46"/>
      <c r="M8086" s="6" t="s">
        <v>151</v>
      </c>
      <c r="N8086" s="55">
        <f>P8086*1.46</f>
        <v>8030</v>
      </c>
      <c r="O8086" s="52"/>
      <c r="P8086" s="67">
        <v>5500</v>
      </c>
      <c r="Q8086" s="65"/>
      <c r="R8086" s="6" t="s">
        <v>152</v>
      </c>
      <c r="S8086" s="55">
        <f>T8086*1.444</f>
        <v>7799.0439999999999</v>
      </c>
      <c r="T8086" s="295">
        <v>5401</v>
      </c>
      <c r="U8086" s="46"/>
      <c r="V8086" s="46"/>
      <c r="W8086" s="46"/>
      <c r="X8086" s="46"/>
      <c r="Y8086" s="46"/>
      <c r="Z8086" s="46"/>
      <c r="AA8086" s="46"/>
    </row>
    <row r="8087" spans="1:27" ht="15" customHeight="1" x14ac:dyDescent="0.2">
      <c r="A8087" s="45"/>
      <c r="B8087" s="317" t="s">
        <v>153</v>
      </c>
      <c r="C8087" s="319">
        <f>Z8063</f>
        <v>0</v>
      </c>
      <c r="D8087" s="54">
        <f t="shared" si="1692"/>
        <v>0</v>
      </c>
      <c r="E8087" s="34">
        <f t="shared" si="1693"/>
        <v>0</v>
      </c>
      <c r="F8087" s="45"/>
      <c r="G8087" s="45"/>
      <c r="H8087" s="45"/>
      <c r="I8087" s="44"/>
      <c r="J8087" s="44"/>
      <c r="K8087" s="44"/>
      <c r="L8087" s="46"/>
      <c r="M8087" s="6" t="s">
        <v>154</v>
      </c>
      <c r="N8087" s="55">
        <f t="shared" ref="N8087:N8088" si="1694">P8087*1.4</f>
        <v>5250</v>
      </c>
      <c r="O8087" s="52"/>
      <c r="P8087" s="67">
        <v>3750</v>
      </c>
      <c r="Q8087" s="65"/>
      <c r="R8087" s="6" t="s">
        <v>155</v>
      </c>
      <c r="S8087" s="55">
        <f>T8087*1.45</f>
        <v>10701</v>
      </c>
      <c r="T8087" s="295">
        <v>7380</v>
      </c>
      <c r="U8087" s="46"/>
      <c r="V8087" s="46"/>
      <c r="W8087" s="46"/>
      <c r="X8087" s="46"/>
      <c r="Y8087" s="46"/>
      <c r="Z8087" s="46"/>
      <c r="AA8087" s="46"/>
    </row>
    <row r="8088" spans="1:27" ht="15" customHeight="1" x14ac:dyDescent="0.2">
      <c r="A8088" s="45"/>
      <c r="B8088" s="317" t="s">
        <v>26</v>
      </c>
      <c r="C8088" s="319">
        <f>AA8063</f>
        <v>0</v>
      </c>
      <c r="D8088" s="54">
        <f t="shared" si="1692"/>
        <v>0</v>
      </c>
      <c r="E8088" s="34">
        <f t="shared" si="1693"/>
        <v>0</v>
      </c>
      <c r="F8088" s="45"/>
      <c r="G8088" s="45"/>
      <c r="H8088" s="45"/>
      <c r="I8088" s="44"/>
      <c r="J8088" s="44"/>
      <c r="K8088" s="44"/>
      <c r="L8088" s="46"/>
      <c r="M8088" s="6" t="s">
        <v>156</v>
      </c>
      <c r="N8088" s="55">
        <f t="shared" si="1694"/>
        <v>10500</v>
      </c>
      <c r="O8088" s="52"/>
      <c r="P8088" s="67">
        <v>7500</v>
      </c>
      <c r="Q8088" s="65"/>
      <c r="R8088" s="6" t="s">
        <v>157</v>
      </c>
      <c r="S8088" s="55">
        <v>8000</v>
      </c>
      <c r="T8088" s="295">
        <v>3600</v>
      </c>
      <c r="U8088" s="46"/>
      <c r="V8088" s="46"/>
      <c r="W8088" s="46"/>
      <c r="X8088" s="46"/>
      <c r="Y8088" s="46"/>
      <c r="Z8088" s="46"/>
      <c r="AA8088" s="46"/>
    </row>
    <row r="8089" spans="1:27" ht="15" customHeight="1" x14ac:dyDescent="0.2">
      <c r="A8089" s="45"/>
      <c r="B8089" s="318" t="s">
        <v>158</v>
      </c>
      <c r="C8089" s="319">
        <f>R8063</f>
        <v>0</v>
      </c>
      <c r="D8089" s="54">
        <f>V8072*C8089</f>
        <v>0</v>
      </c>
      <c r="E8089" s="34">
        <f t="shared" ref="E8089:E8091" si="1695">J8138*C8089</f>
        <v>0</v>
      </c>
      <c r="F8089" s="45"/>
      <c r="G8089" s="45"/>
      <c r="H8089" s="45"/>
      <c r="I8089" s="44"/>
      <c r="J8089" s="44"/>
      <c r="K8089" s="44"/>
      <c r="L8089" s="46"/>
      <c r="M8089" s="6"/>
      <c r="N8089" s="55"/>
      <c r="O8089" s="52"/>
      <c r="P8089" s="67"/>
      <c r="Q8089" s="65"/>
      <c r="R8089" s="6" t="s">
        <v>16</v>
      </c>
      <c r="S8089" s="55">
        <v>1500</v>
      </c>
      <c r="T8089" s="298">
        <v>1300</v>
      </c>
      <c r="U8089" s="46"/>
      <c r="V8089" s="46"/>
      <c r="W8089" s="46"/>
      <c r="X8089" s="46"/>
      <c r="Y8089" s="46"/>
      <c r="Z8089" s="46"/>
      <c r="AA8089" s="46"/>
    </row>
    <row r="8090" spans="1:27" ht="15" customHeight="1" x14ac:dyDescent="0.2">
      <c r="A8090" s="45"/>
      <c r="B8090" s="321" t="s">
        <v>159</v>
      </c>
      <c r="C8090" s="15">
        <f>T8063</f>
        <v>0</v>
      </c>
      <c r="D8090" s="54">
        <f t="shared" ref="D8090:D8091" si="1696">V8072*C8090</f>
        <v>0</v>
      </c>
      <c r="E8090" s="34">
        <f>W8072*C8090</f>
        <v>0</v>
      </c>
      <c r="F8090" s="45"/>
      <c r="G8090" s="45"/>
      <c r="H8090" s="45"/>
      <c r="I8090" s="44"/>
      <c r="J8090" s="44"/>
      <c r="K8090" s="44"/>
      <c r="L8090" s="46"/>
      <c r="M8090" s="6" t="s">
        <v>160</v>
      </c>
      <c r="N8090" s="55"/>
      <c r="O8090" s="52"/>
      <c r="P8090" s="67"/>
      <c r="Q8090" s="65"/>
      <c r="R8090" s="46"/>
      <c r="S8090" s="46"/>
      <c r="T8090" s="46"/>
      <c r="U8090" s="46"/>
      <c r="V8090" s="46"/>
      <c r="W8090" s="46"/>
      <c r="X8090" s="46"/>
      <c r="Y8090" s="46"/>
      <c r="Z8090" s="46"/>
      <c r="AA8090" s="46"/>
    </row>
    <row r="8091" spans="1:27" ht="15" customHeight="1" x14ac:dyDescent="0.2">
      <c r="A8091" s="45"/>
      <c r="B8091" s="79" t="s">
        <v>161</v>
      </c>
      <c r="C8091" s="80">
        <f>S8063</f>
        <v>0</v>
      </c>
      <c r="D8091" s="81">
        <f t="shared" si="1696"/>
        <v>0</v>
      </c>
      <c r="E8091" s="34">
        <f t="shared" si="1695"/>
        <v>0</v>
      </c>
      <c r="F8091" s="45"/>
      <c r="G8091" s="45"/>
      <c r="H8091" s="45"/>
      <c r="I8091" s="44"/>
      <c r="J8091" s="44"/>
      <c r="K8091" s="44"/>
      <c r="L8091" s="46"/>
      <c r="M8091" s="6"/>
      <c r="N8091" s="55"/>
      <c r="O8091" s="52"/>
      <c r="P8091" s="67"/>
      <c r="Q8091" s="65"/>
      <c r="R8091" s="46"/>
      <c r="S8091" s="46"/>
      <c r="T8091" s="46"/>
      <c r="U8091" s="46"/>
      <c r="V8091" s="46"/>
      <c r="W8091" s="46"/>
      <c r="X8091" s="46"/>
      <c r="Y8091" s="46"/>
      <c r="Z8091" s="46"/>
      <c r="AA8091" s="46"/>
    </row>
    <row r="8092" spans="1:27" ht="15" customHeight="1" x14ac:dyDescent="0.2">
      <c r="A8092" s="45"/>
      <c r="B8092" s="78" t="s">
        <v>20</v>
      </c>
      <c r="C8092" s="15">
        <f>U8063</f>
        <v>2</v>
      </c>
      <c r="D8092" s="81">
        <f>V8081*C8092</f>
        <v>15207.599999999999</v>
      </c>
      <c r="E8092" s="34">
        <f>W8081*C8092</f>
        <v>11600</v>
      </c>
      <c r="F8092" s="45"/>
      <c r="G8092" s="45"/>
      <c r="H8092" s="45"/>
      <c r="I8092" s="44"/>
      <c r="J8092" s="44"/>
      <c r="K8092" s="44"/>
      <c r="L8092" s="46"/>
      <c r="M8092" s="6" t="s">
        <v>162</v>
      </c>
      <c r="N8092" s="55"/>
      <c r="O8092" s="52"/>
      <c r="P8092" s="67">
        <v>1300</v>
      </c>
      <c r="Q8092" s="65"/>
      <c r="R8092" s="46"/>
      <c r="S8092" s="46"/>
      <c r="T8092" s="46"/>
      <c r="U8092" s="46"/>
      <c r="V8092" s="46"/>
      <c r="W8092" s="46"/>
      <c r="X8092" s="46"/>
      <c r="Y8092" s="46"/>
      <c r="Z8092" s="46"/>
      <c r="AA8092" s="46"/>
    </row>
    <row r="8093" spans="1:27" ht="15" customHeight="1" x14ac:dyDescent="0.2">
      <c r="A8093" s="45"/>
      <c r="B8093" s="78" t="s">
        <v>163</v>
      </c>
      <c r="C8093" s="15">
        <f>V8063</f>
        <v>0</v>
      </c>
      <c r="D8093" s="81">
        <f t="shared" ref="D8093:D8094" si="1697">V8075*C8093</f>
        <v>0</v>
      </c>
      <c r="E8093" s="34">
        <f>W8080*C8093</f>
        <v>0</v>
      </c>
      <c r="F8093" s="45"/>
      <c r="G8093" s="45"/>
      <c r="H8093" s="45"/>
      <c r="I8093" s="44"/>
      <c r="J8093" s="44"/>
      <c r="K8093" s="44"/>
      <c r="L8093" s="46"/>
      <c r="M8093" s="6" t="s">
        <v>164</v>
      </c>
      <c r="N8093" s="55">
        <f t="shared" ref="N8093:N8094" si="1698">P8093*1.42</f>
        <v>1988</v>
      </c>
      <c r="O8093" s="52"/>
      <c r="P8093" s="67">
        <v>1400</v>
      </c>
      <c r="Q8093" s="65"/>
      <c r="R8093" s="46"/>
      <c r="S8093" s="46"/>
      <c r="T8093" s="46"/>
      <c r="U8093" s="46"/>
      <c r="V8093" s="46"/>
      <c r="W8093" s="46"/>
      <c r="X8093" s="46"/>
      <c r="Y8093" s="46"/>
      <c r="Z8093" s="46"/>
      <c r="AA8093" s="46"/>
    </row>
    <row r="8094" spans="1:27" ht="15" customHeight="1" x14ac:dyDescent="0.2">
      <c r="A8094" s="45"/>
      <c r="B8094" s="78" t="s">
        <v>165</v>
      </c>
      <c r="C8094" s="15">
        <f>W8063</f>
        <v>0</v>
      </c>
      <c r="D8094" s="81">
        <f t="shared" si="1697"/>
        <v>0</v>
      </c>
      <c r="E8094" s="34">
        <f>J8143*C8094</f>
        <v>0</v>
      </c>
      <c r="F8094" s="45"/>
      <c r="G8094" s="45"/>
      <c r="H8094" s="45"/>
      <c r="I8094" s="44"/>
      <c r="J8094" s="44"/>
      <c r="K8094" s="44"/>
      <c r="L8094" s="46"/>
      <c r="M8094" s="6" t="s">
        <v>166</v>
      </c>
      <c r="N8094" s="55">
        <f t="shared" si="1698"/>
        <v>1988</v>
      </c>
      <c r="O8094" s="52"/>
      <c r="P8094" s="67">
        <v>1400</v>
      </c>
      <c r="Q8094" s="65"/>
      <c r="R8094" s="46"/>
      <c r="S8094" s="46"/>
      <c r="T8094" s="46"/>
      <c r="U8094" s="46"/>
      <c r="V8094" s="46"/>
      <c r="W8094" s="46"/>
      <c r="X8094" s="46"/>
      <c r="Y8094" s="46"/>
      <c r="Z8094" s="46"/>
      <c r="AA8094" s="46"/>
    </row>
    <row r="8095" spans="1:27" ht="15" customHeight="1" x14ac:dyDescent="0.2">
      <c r="A8095" s="45"/>
      <c r="B8095" s="53" t="s">
        <v>23</v>
      </c>
      <c r="C8095" s="15">
        <f>X8063</f>
        <v>0</v>
      </c>
      <c r="D8095" s="81">
        <f>V8073*C8095</f>
        <v>0</v>
      </c>
      <c r="E8095" s="34">
        <f>W8073*C8095</f>
        <v>0</v>
      </c>
      <c r="F8095" s="45"/>
      <c r="G8095" s="45"/>
      <c r="H8095" s="45"/>
      <c r="I8095" s="44"/>
      <c r="J8095" s="44"/>
      <c r="K8095" s="44"/>
      <c r="L8095" s="46"/>
      <c r="M8095" s="6" t="s">
        <v>167</v>
      </c>
      <c r="N8095" s="55">
        <f>P8095*1.39</f>
        <v>2154.5</v>
      </c>
      <c r="O8095" s="52"/>
      <c r="P8095" s="67">
        <v>1550</v>
      </c>
      <c r="Q8095" s="65"/>
      <c r="R8095" s="46"/>
      <c r="S8095" s="46"/>
      <c r="T8095" s="46"/>
      <c r="U8095" s="46"/>
      <c r="V8095" s="46"/>
      <c r="W8095" s="46"/>
      <c r="X8095" s="46"/>
      <c r="Y8095" s="46"/>
      <c r="Z8095" s="46"/>
      <c r="AA8095" s="46"/>
    </row>
    <row r="8096" spans="1:27" ht="15" customHeight="1" x14ac:dyDescent="0.2">
      <c r="A8096" s="45"/>
      <c r="B8096" s="49" t="s">
        <v>95</v>
      </c>
      <c r="C8096" s="33"/>
      <c r="D8096" s="75">
        <f t="shared" ref="D8096:E8096" si="1699">SUM(D8086:D8095)</f>
        <v>15207.599999999999</v>
      </c>
      <c r="E8096" s="82">
        <f t="shared" si="1699"/>
        <v>11600</v>
      </c>
      <c r="F8096" s="45"/>
      <c r="G8096" s="45"/>
      <c r="H8096" s="45"/>
      <c r="I8096" s="44"/>
      <c r="J8096" s="44"/>
      <c r="K8096" s="44"/>
      <c r="L8096" s="46"/>
      <c r="M8096" s="6" t="s">
        <v>168</v>
      </c>
      <c r="N8096" s="55">
        <f>P8096*1.42</f>
        <v>1207</v>
      </c>
      <c r="O8096" s="52"/>
      <c r="P8096" s="67">
        <v>850</v>
      </c>
      <c r="Q8096" s="65"/>
      <c r="R8096" s="46"/>
      <c r="S8096" s="46"/>
      <c r="T8096" s="46"/>
      <c r="U8096" s="46"/>
      <c r="V8096" s="46"/>
      <c r="W8096" s="46"/>
      <c r="X8096" s="46"/>
      <c r="Y8096" s="46"/>
      <c r="Z8096" s="46"/>
      <c r="AA8096" s="46"/>
    </row>
    <row r="8097" spans="1:27" ht="15" customHeight="1" x14ac:dyDescent="0.2">
      <c r="A8097" s="45"/>
      <c r="B8097" s="53" t="s">
        <v>36</v>
      </c>
      <c r="C8097" s="15">
        <f>AL8063</f>
        <v>4</v>
      </c>
      <c r="D8097" s="83">
        <f>N8092*C8097</f>
        <v>0</v>
      </c>
      <c r="E8097" s="34">
        <f>P8092*C8097</f>
        <v>5200</v>
      </c>
      <c r="F8097" s="45"/>
      <c r="G8097" s="45"/>
      <c r="H8097" s="45"/>
      <c r="I8097" s="44"/>
      <c r="J8097" s="44"/>
      <c r="K8097" s="44"/>
      <c r="L8097" s="46"/>
      <c r="M8097" s="46"/>
      <c r="N8097" s="46"/>
      <c r="O8097" s="46"/>
      <c r="P8097" s="46"/>
      <c r="Q8097" s="46"/>
      <c r="R8097" s="46"/>
      <c r="S8097" s="46"/>
      <c r="T8097" s="46"/>
      <c r="U8097" s="46"/>
      <c r="V8097" s="46"/>
      <c r="W8097" s="46"/>
      <c r="X8097" s="46"/>
      <c r="Y8097" s="46"/>
      <c r="Z8097" s="46"/>
      <c r="AA8097" s="46"/>
    </row>
    <row r="8098" spans="1:27" ht="15" customHeight="1" x14ac:dyDescent="0.2">
      <c r="A8098" s="45"/>
      <c r="B8098" s="53" t="s">
        <v>35</v>
      </c>
      <c r="C8098" s="15">
        <f>AK8063</f>
        <v>2</v>
      </c>
      <c r="D8098" s="83">
        <f t="shared" ref="D8098:D8100" si="1700">N8094*C8098</f>
        <v>3976</v>
      </c>
      <c r="E8098" s="34">
        <f t="shared" ref="E8098:E8100" si="1701">P8094*C8098</f>
        <v>2800</v>
      </c>
      <c r="F8098" s="45"/>
      <c r="G8098" s="45"/>
      <c r="H8098" s="45"/>
      <c r="L8098" s="24"/>
      <c r="M8098" s="24"/>
      <c r="N8098" s="24"/>
      <c r="O8098" s="24"/>
      <c r="P8098" s="24"/>
      <c r="Q8098" s="24"/>
    </row>
    <row r="8099" spans="1:27" ht="15" customHeight="1" x14ac:dyDescent="0.2">
      <c r="A8099" s="45"/>
      <c r="B8099" s="84" t="s">
        <v>169</v>
      </c>
      <c r="C8099" s="15">
        <f>AM8063</f>
        <v>0</v>
      </c>
      <c r="D8099" s="83">
        <f t="shared" si="1700"/>
        <v>0</v>
      </c>
      <c r="E8099" s="34">
        <f t="shared" si="1701"/>
        <v>0</v>
      </c>
      <c r="F8099" s="85"/>
      <c r="G8099" s="45"/>
      <c r="H8099" s="45"/>
      <c r="L8099" s="24"/>
      <c r="M8099" s="24"/>
      <c r="N8099" s="24"/>
      <c r="O8099" s="24"/>
      <c r="P8099" s="24"/>
      <c r="Q8099" s="24"/>
    </row>
    <row r="8100" spans="1:27" ht="15" customHeight="1" x14ac:dyDescent="0.2">
      <c r="A8100" s="45"/>
      <c r="B8100" s="84" t="s">
        <v>38</v>
      </c>
      <c r="C8100" s="15">
        <f>AN8063</f>
        <v>0</v>
      </c>
      <c r="D8100" s="83">
        <f t="shared" si="1700"/>
        <v>0</v>
      </c>
      <c r="E8100" s="34">
        <f t="shared" si="1701"/>
        <v>0</v>
      </c>
      <c r="F8100" s="45"/>
      <c r="G8100" s="45"/>
      <c r="H8100" s="45"/>
      <c r="L8100" s="24"/>
      <c r="M8100" s="24"/>
      <c r="N8100" s="24"/>
      <c r="O8100" s="24"/>
      <c r="P8100" s="24"/>
      <c r="Q8100" s="24"/>
    </row>
    <row r="8101" spans="1:27" ht="15" customHeight="1" x14ac:dyDescent="0.2">
      <c r="A8101" s="45"/>
      <c r="B8101" s="84" t="s">
        <v>170</v>
      </c>
      <c r="C8101" s="15">
        <f>AO8063</f>
        <v>2</v>
      </c>
      <c r="D8101" s="83">
        <f>N8093*C8101</f>
        <v>3976</v>
      </c>
      <c r="E8101" s="34">
        <f>P8093*C8101</f>
        <v>2800</v>
      </c>
      <c r="F8101" s="45"/>
      <c r="G8101" s="45"/>
      <c r="H8101" s="45"/>
      <c r="L8101" s="24"/>
      <c r="M8101" s="24"/>
      <c r="N8101" s="24"/>
      <c r="O8101" s="24"/>
      <c r="P8101" s="24"/>
      <c r="Q8101" s="24"/>
    </row>
    <row r="8102" spans="1:27" ht="15" customHeight="1" x14ac:dyDescent="0.2">
      <c r="A8102" s="45"/>
      <c r="B8102" s="53" t="s">
        <v>31</v>
      </c>
      <c r="C8102" s="15">
        <f>AF8063</f>
        <v>1</v>
      </c>
      <c r="D8102" s="83">
        <f>N8084*C8102</f>
        <v>8030</v>
      </c>
      <c r="E8102" s="34">
        <f>P8084*C8102</f>
        <v>5500</v>
      </c>
      <c r="F8102" s="45"/>
      <c r="G8102" s="45"/>
      <c r="H8102" s="45"/>
    </row>
    <row r="8103" spans="1:27" ht="15" customHeight="1" x14ac:dyDescent="0.2">
      <c r="A8103" s="45"/>
      <c r="B8103" s="53" t="s">
        <v>171</v>
      </c>
      <c r="C8103" s="15">
        <f>AH8063</f>
        <v>2</v>
      </c>
      <c r="D8103" s="83">
        <f>N8084*C8103</f>
        <v>16060</v>
      </c>
      <c r="E8103" s="34">
        <f>P8084*C8103</f>
        <v>11000</v>
      </c>
      <c r="F8103" s="45"/>
      <c r="G8103" s="45"/>
      <c r="H8103" s="45"/>
      <c r="L8103" s="86"/>
    </row>
    <row r="8104" spans="1:27" ht="15" customHeight="1" x14ac:dyDescent="0.2">
      <c r="A8104" s="45"/>
      <c r="B8104" s="53" t="s">
        <v>151</v>
      </c>
      <c r="C8104" s="15">
        <f>AG8063</f>
        <v>1</v>
      </c>
      <c r="D8104" s="83">
        <f>N8086*C8104</f>
        <v>8030</v>
      </c>
      <c r="E8104" s="34">
        <f>P8086*C8104</f>
        <v>5500</v>
      </c>
      <c r="F8104" s="45"/>
      <c r="G8104" s="45"/>
      <c r="H8104" s="45"/>
    </row>
    <row r="8105" spans="1:27" ht="15" customHeight="1" x14ac:dyDescent="0.2">
      <c r="A8105" s="45"/>
      <c r="B8105" s="53" t="s">
        <v>173</v>
      </c>
      <c r="C8105" s="15">
        <f>AJ8063</f>
        <v>0</v>
      </c>
      <c r="D8105" s="83">
        <f>N8084*C8105</f>
        <v>0</v>
      </c>
      <c r="E8105" s="34">
        <f>P8084*C8105</f>
        <v>0</v>
      </c>
      <c r="F8105" s="45"/>
      <c r="G8105" s="45"/>
      <c r="H8105" s="45"/>
      <c r="L8105" s="86"/>
    </row>
    <row r="8106" spans="1:27" ht="15" customHeight="1" x14ac:dyDescent="0.2">
      <c r="A8106" s="45"/>
      <c r="B8106" s="53" t="s">
        <v>174</v>
      </c>
      <c r="C8106" s="15">
        <f>AE8063</f>
        <v>0</v>
      </c>
      <c r="D8106" s="83">
        <f>N8088*C8106</f>
        <v>0</v>
      </c>
      <c r="E8106" s="34">
        <f>P8084*C8106</f>
        <v>0</v>
      </c>
      <c r="F8106" s="45"/>
      <c r="G8106" s="45"/>
      <c r="H8106" s="45"/>
    </row>
    <row r="8107" spans="1:27" ht="15" customHeight="1" x14ac:dyDescent="0.2">
      <c r="A8107" s="45"/>
      <c r="B8107" s="87" t="s">
        <v>27</v>
      </c>
      <c r="C8107" s="15">
        <f>AB8063</f>
        <v>73</v>
      </c>
      <c r="D8107" s="83">
        <f t="shared" ref="D8107:D8108" si="1702">N8076*C8107</f>
        <v>134758</v>
      </c>
      <c r="E8107" s="34">
        <f t="shared" ref="E8107:E8108" si="1703">P8076*C8107</f>
        <v>94900</v>
      </c>
      <c r="F8107" s="45"/>
      <c r="G8107" s="45"/>
      <c r="H8107" s="45"/>
      <c r="L8107" s="86"/>
    </row>
    <row r="8108" spans="1:27" ht="15" customHeight="1" x14ac:dyDescent="0.2">
      <c r="A8108" s="45"/>
      <c r="B8108" s="87" t="s">
        <v>28</v>
      </c>
      <c r="C8108" s="15">
        <f>AC8063</f>
        <v>0</v>
      </c>
      <c r="D8108" s="83">
        <f t="shared" si="1702"/>
        <v>0</v>
      </c>
      <c r="E8108" s="34">
        <f t="shared" si="1703"/>
        <v>0</v>
      </c>
      <c r="F8108" s="45"/>
      <c r="G8108" s="45"/>
      <c r="H8108" s="45"/>
      <c r="L8108" s="86"/>
    </row>
    <row r="8109" spans="1:27" ht="15" customHeight="1" x14ac:dyDescent="0.2">
      <c r="A8109" s="45"/>
      <c r="B8109" s="53" t="s">
        <v>177</v>
      </c>
      <c r="C8109" s="15">
        <f>AD8063</f>
        <v>0</v>
      </c>
      <c r="D8109" s="83">
        <f>N8081*C8109</f>
        <v>0</v>
      </c>
      <c r="E8109" s="34">
        <f>P8081*C8109</f>
        <v>0</v>
      </c>
      <c r="F8109" s="45"/>
      <c r="G8109" s="45"/>
      <c r="H8109" s="45"/>
      <c r="L8109" s="86"/>
    </row>
    <row r="8110" spans="1:27" ht="15" customHeight="1" x14ac:dyDescent="0.2">
      <c r="A8110" s="45"/>
      <c r="B8110" s="49" t="s">
        <v>94</v>
      </c>
      <c r="C8110" s="33"/>
      <c r="D8110" s="75">
        <f t="shared" ref="D8110:E8110" si="1704">SUM(D8097:D8109)</f>
        <v>174830</v>
      </c>
      <c r="E8110" s="82">
        <f t="shared" si="1704"/>
        <v>127700</v>
      </c>
      <c r="F8110" s="41"/>
      <c r="G8110" s="45"/>
      <c r="H8110" s="88"/>
      <c r="L8110" s="86"/>
    </row>
    <row r="8111" spans="1:27" ht="15" customHeight="1" x14ac:dyDescent="0.2">
      <c r="A8111" s="45"/>
      <c r="B8111" s="78" t="s">
        <v>39</v>
      </c>
      <c r="C8111" s="89">
        <f>AP8063</f>
        <v>0</v>
      </c>
      <c r="D8111" s="83">
        <f>Z8081*C8111</f>
        <v>0</v>
      </c>
      <c r="E8111" s="34">
        <f>AA8081*C8111</f>
        <v>0</v>
      </c>
      <c r="F8111" s="88"/>
      <c r="G8111" s="88"/>
      <c r="H8111" s="88"/>
      <c r="L8111" s="86"/>
    </row>
    <row r="8112" spans="1:27" ht="15" customHeight="1" x14ac:dyDescent="0.2">
      <c r="A8112" s="45"/>
      <c r="B8112" s="78" t="s">
        <v>40</v>
      </c>
      <c r="C8112" s="90">
        <f>AQ8063</f>
        <v>0</v>
      </c>
      <c r="D8112" s="83">
        <f t="shared" ref="D8112:D8114" si="1705">Z8072*C8112</f>
        <v>0</v>
      </c>
      <c r="E8112" s="34">
        <f>AA8072*C8112</f>
        <v>0</v>
      </c>
      <c r="F8112" s="88"/>
      <c r="G8112" s="88"/>
      <c r="H8112" s="88"/>
      <c r="L8112" s="86"/>
    </row>
    <row r="8113" spans="1:58" ht="15" customHeight="1" x14ac:dyDescent="0.2">
      <c r="A8113" s="45"/>
      <c r="B8113" s="78" t="s">
        <v>33</v>
      </c>
      <c r="C8113" s="90">
        <f>AR8063</f>
        <v>0</v>
      </c>
      <c r="D8113" s="83">
        <f t="shared" si="1705"/>
        <v>0</v>
      </c>
      <c r="E8113" s="34">
        <f>P8083*C8113</f>
        <v>0</v>
      </c>
      <c r="F8113" s="88"/>
      <c r="G8113" s="88"/>
      <c r="H8113" s="88"/>
    </row>
    <row r="8114" spans="1:58" ht="15" customHeight="1" x14ac:dyDescent="0.2">
      <c r="A8114" s="45"/>
      <c r="B8114" s="78" t="s">
        <v>32</v>
      </c>
      <c r="C8114" s="90">
        <f>AS8063</f>
        <v>0</v>
      </c>
      <c r="D8114" s="83">
        <f t="shared" si="1705"/>
        <v>0</v>
      </c>
      <c r="E8114" s="34">
        <f>AA8073*C8114</f>
        <v>0</v>
      </c>
      <c r="F8114" s="88"/>
      <c r="G8114" s="88"/>
      <c r="H8114" s="88"/>
      <c r="L8114" s="86"/>
    </row>
    <row r="8115" spans="1:58" ht="15" customHeight="1" x14ac:dyDescent="0.2">
      <c r="A8115" s="45"/>
      <c r="B8115" s="78" t="s">
        <v>41</v>
      </c>
      <c r="C8115" s="90">
        <f>AT8063</f>
        <v>0</v>
      </c>
      <c r="D8115" s="83">
        <f>Z8080*C8115</f>
        <v>0</v>
      </c>
      <c r="E8115" s="34">
        <f>AA8080*C8115</f>
        <v>0</v>
      </c>
      <c r="F8115" s="88"/>
      <c r="G8115" s="88"/>
      <c r="H8115" s="88"/>
    </row>
    <row r="8116" spans="1:58" ht="15" customHeight="1" x14ac:dyDescent="0.2">
      <c r="A8116" s="45"/>
      <c r="B8116" s="78" t="s">
        <v>42</v>
      </c>
      <c r="C8116" s="90">
        <f>AU8063</f>
        <v>0</v>
      </c>
      <c r="D8116" s="83">
        <f>Z8075*C8116</f>
        <v>0</v>
      </c>
      <c r="E8116" s="34">
        <f>AA8075*C8116</f>
        <v>0</v>
      </c>
      <c r="F8116" s="88"/>
      <c r="G8116" s="88"/>
      <c r="H8116" s="88"/>
      <c r="L8116" s="86"/>
    </row>
    <row r="8117" spans="1:58" ht="15" customHeight="1" x14ac:dyDescent="0.2">
      <c r="A8117" s="45"/>
      <c r="B8117" s="78" t="s">
        <v>43</v>
      </c>
      <c r="C8117" s="90">
        <f>AV8063</f>
        <v>0</v>
      </c>
      <c r="D8117" s="83">
        <f t="shared" ref="D8117:D8119" si="1706">Z8077*C8117</f>
        <v>0</v>
      </c>
      <c r="E8117" s="34">
        <f>AA8077*C8117</f>
        <v>0</v>
      </c>
      <c r="F8117" s="88"/>
      <c r="G8117" s="88"/>
      <c r="H8117" s="88"/>
      <c r="L8117" s="86"/>
    </row>
    <row r="8118" spans="1:58" ht="15" customHeight="1" x14ac:dyDescent="0.2">
      <c r="A8118" s="45"/>
      <c r="B8118" s="78" t="s">
        <v>44</v>
      </c>
      <c r="C8118" s="90">
        <f>AW8063</f>
        <v>0</v>
      </c>
      <c r="D8118" s="83">
        <f t="shared" si="1706"/>
        <v>0</v>
      </c>
      <c r="E8118" s="34">
        <f>AA8079*C8118</f>
        <v>0</v>
      </c>
      <c r="F8118" s="88"/>
      <c r="G8118" s="88"/>
      <c r="H8118" s="88"/>
      <c r="L8118" s="86"/>
    </row>
    <row r="8119" spans="1:58" ht="15" customHeight="1" x14ac:dyDescent="0.2">
      <c r="A8119" s="45"/>
      <c r="B8119" s="78" t="s">
        <v>45</v>
      </c>
      <c r="C8119" s="90">
        <f>AX8063</f>
        <v>0</v>
      </c>
      <c r="D8119" s="83">
        <f t="shared" si="1706"/>
        <v>0</v>
      </c>
      <c r="E8119" s="34">
        <f>AA8078*C8119</f>
        <v>0</v>
      </c>
      <c r="F8119" s="88"/>
      <c r="G8119" s="88"/>
      <c r="H8119" s="88"/>
    </row>
    <row r="8120" spans="1:58" ht="15" customHeight="1" x14ac:dyDescent="0.2">
      <c r="A8120" s="45"/>
      <c r="B8120" s="78" t="s">
        <v>46</v>
      </c>
      <c r="C8120" s="90">
        <f>AY8063</f>
        <v>0</v>
      </c>
      <c r="D8120" s="83">
        <f>Z8076*C8120</f>
        <v>0</v>
      </c>
      <c r="E8120" s="34">
        <f>AA8076*C8120</f>
        <v>0</v>
      </c>
      <c r="F8120" s="88"/>
      <c r="G8120" s="88"/>
      <c r="H8120" s="88"/>
      <c r="L8120" s="86"/>
    </row>
    <row r="8121" spans="1:58" ht="15" customHeight="1" x14ac:dyDescent="0.2">
      <c r="A8121" s="45"/>
      <c r="B8121" s="53"/>
      <c r="C8121" s="89"/>
      <c r="D8121" s="83">
        <f t="shared" ref="D8121:D8122" si="1707">Z8081*C8121</f>
        <v>0</v>
      </c>
      <c r="E8121" s="34">
        <f t="shared" ref="E8121:E8122" si="1708">P8091*C8121</f>
        <v>0</v>
      </c>
      <c r="F8121" s="88"/>
      <c r="G8121" s="88"/>
      <c r="H8121" s="88"/>
    </row>
    <row r="8122" spans="1:58" ht="15" customHeight="1" x14ac:dyDescent="0.2">
      <c r="A8122" s="45"/>
      <c r="B8122" s="53"/>
      <c r="C8122" s="89"/>
      <c r="D8122" s="83">
        <f t="shared" si="1707"/>
        <v>0</v>
      </c>
      <c r="E8122" s="34">
        <f t="shared" si="1708"/>
        <v>0</v>
      </c>
      <c r="F8122" s="88"/>
      <c r="G8122" s="88"/>
      <c r="H8122" s="88"/>
      <c r="L8122" s="86"/>
    </row>
    <row r="8123" spans="1:58" ht="15" customHeight="1" x14ac:dyDescent="0.2">
      <c r="A8123" s="45"/>
      <c r="B8123" s="91"/>
      <c r="C8123" s="91"/>
      <c r="D8123" s="92">
        <f t="shared" ref="D8123:E8123" si="1709">SUM(D8111:D8122)</f>
        <v>0</v>
      </c>
      <c r="E8123" s="93">
        <f t="shared" si="1709"/>
        <v>0</v>
      </c>
      <c r="F8123" s="41"/>
      <c r="G8123" s="88"/>
      <c r="H8123" s="45"/>
      <c r="L8123" s="86"/>
    </row>
    <row r="8124" spans="1:58" ht="15" customHeight="1" x14ac:dyDescent="0.2">
      <c r="A8124" s="45"/>
      <c r="B8124" s="33" t="s">
        <v>187</v>
      </c>
      <c r="C8124" s="61"/>
      <c r="D8124" s="94">
        <f>SUM(D8096,D8085,D8110,D8123)</f>
        <v>260476.21000000002</v>
      </c>
      <c r="E8124" s="95">
        <f>SUM(E8123,E8096,E8085,E8110)</f>
        <v>188590</v>
      </c>
      <c r="F8124" s="92">
        <f>SUM(F8123,F8110,F8099,F8085)</f>
        <v>0</v>
      </c>
      <c r="G8124" s="45"/>
      <c r="H8124" s="45"/>
      <c r="L8124" s="86"/>
    </row>
    <row r="8125" spans="1:58" ht="15" customHeight="1" x14ac:dyDescent="0.2">
      <c r="A8125" s="45"/>
      <c r="B8125" s="45"/>
      <c r="C8125" s="45"/>
      <c r="D8125" s="45"/>
      <c r="E8125" s="45"/>
      <c r="F8125" s="45"/>
      <c r="G8125" s="45"/>
      <c r="H8125" s="45"/>
    </row>
    <row r="8126" spans="1:58" ht="15" customHeight="1" x14ac:dyDescent="0.2">
      <c r="L8126" s="86"/>
    </row>
    <row r="8127" spans="1:58" ht="15" customHeight="1" x14ac:dyDescent="0.2">
      <c r="A8127" s="291"/>
      <c r="B8127" s="291"/>
      <c r="C8127" s="291"/>
      <c r="D8127" s="291"/>
      <c r="E8127" s="291"/>
      <c r="F8127" s="291"/>
      <c r="G8127" s="291"/>
      <c r="H8127" s="291"/>
      <c r="I8127" s="291"/>
      <c r="J8127" s="291"/>
      <c r="K8127" s="291"/>
      <c r="L8127" s="291"/>
      <c r="M8127" s="291"/>
      <c r="N8127" s="291"/>
      <c r="O8127" s="291"/>
      <c r="P8127" s="291"/>
      <c r="Q8127" s="291"/>
      <c r="R8127" s="291"/>
      <c r="S8127" s="291"/>
      <c r="T8127" s="291"/>
      <c r="U8127" s="291"/>
      <c r="V8127" s="291"/>
      <c r="W8127" s="291"/>
      <c r="X8127" s="291"/>
      <c r="Y8127" s="291"/>
      <c r="Z8127" s="291"/>
      <c r="AA8127" s="291"/>
      <c r="AB8127" s="291"/>
      <c r="AC8127" s="291"/>
      <c r="AD8127" s="291"/>
      <c r="AE8127" s="291"/>
      <c r="AF8127" s="291"/>
      <c r="AG8127" s="291"/>
      <c r="AH8127" s="291"/>
      <c r="AI8127" s="291"/>
      <c r="AJ8127" s="291"/>
      <c r="AK8127" s="291"/>
      <c r="AL8127" s="291"/>
      <c r="AM8127" s="291"/>
      <c r="AN8127" s="291"/>
      <c r="AO8127" s="291"/>
      <c r="AP8127" s="291"/>
      <c r="AQ8127" s="291"/>
      <c r="AR8127" s="291"/>
      <c r="AS8127" s="291"/>
      <c r="AT8127" s="291"/>
      <c r="AU8127" s="291"/>
      <c r="AV8127" s="291"/>
      <c r="AW8127" s="291"/>
      <c r="AX8127" s="291"/>
      <c r="AY8127" s="291"/>
      <c r="AZ8127" s="291"/>
      <c r="BA8127" s="291"/>
      <c r="BB8127" s="291"/>
      <c r="BC8127" s="291"/>
      <c r="BD8127" s="291"/>
      <c r="BE8127" s="291"/>
      <c r="BF8127" s="291"/>
    </row>
    <row r="8131" spans="1:58" ht="15" customHeight="1" x14ac:dyDescent="0.2">
      <c r="A8131" s="1" t="s">
        <v>0</v>
      </c>
      <c r="B8131" s="1" t="s">
        <v>1</v>
      </c>
      <c r="C8131" s="2" t="s">
        <v>2</v>
      </c>
      <c r="D8131" s="2" t="s">
        <v>3</v>
      </c>
      <c r="E8131" s="2" t="s">
        <v>4</v>
      </c>
      <c r="F8131" s="2" t="s">
        <v>5</v>
      </c>
      <c r="G8131" s="2" t="s">
        <v>6</v>
      </c>
      <c r="H8131" s="2" t="s">
        <v>7</v>
      </c>
      <c r="I8131" s="2" t="s">
        <v>8</v>
      </c>
      <c r="J8131" s="2" t="s">
        <v>9</v>
      </c>
      <c r="K8131" s="2" t="s">
        <v>10</v>
      </c>
      <c r="L8131" s="2" t="s">
        <v>11</v>
      </c>
      <c r="M8131" s="2" t="s">
        <v>12</v>
      </c>
      <c r="N8131" s="2" t="s">
        <v>13</v>
      </c>
      <c r="O8131" s="2" t="s">
        <v>14</v>
      </c>
      <c r="P8131" s="1" t="s">
        <v>15</v>
      </c>
      <c r="Q8131" s="1" t="s">
        <v>16</v>
      </c>
      <c r="R8131" s="3" t="s">
        <v>17</v>
      </c>
      <c r="S8131" s="3" t="s">
        <v>18</v>
      </c>
      <c r="T8131" s="3" t="s">
        <v>19</v>
      </c>
      <c r="U8131" s="4" t="s">
        <v>20</v>
      </c>
      <c r="V8131" s="3" t="s">
        <v>21</v>
      </c>
      <c r="W8131" s="3" t="s">
        <v>22</v>
      </c>
      <c r="X8131" s="4" t="s">
        <v>23</v>
      </c>
      <c r="Y8131" s="5" t="s">
        <v>24</v>
      </c>
      <c r="Z8131" s="5" t="s">
        <v>25</v>
      </c>
      <c r="AA8131" s="5" t="s">
        <v>26</v>
      </c>
      <c r="AB8131" s="6" t="s">
        <v>27</v>
      </c>
      <c r="AC8131" s="6" t="s">
        <v>28</v>
      </c>
      <c r="AD8131" s="7" t="s">
        <v>29</v>
      </c>
      <c r="AE8131" s="6" t="s">
        <v>30</v>
      </c>
      <c r="AF8131" s="8" t="s">
        <v>31</v>
      </c>
      <c r="AG8131" s="8" t="s">
        <v>32</v>
      </c>
      <c r="AH8131" s="8" t="s">
        <v>33</v>
      </c>
      <c r="AI8131" s="8"/>
      <c r="AJ8131" s="8" t="s">
        <v>34</v>
      </c>
      <c r="AK8131" s="8" t="s">
        <v>35</v>
      </c>
      <c r="AL8131" s="8" t="s">
        <v>36</v>
      </c>
      <c r="AM8131" s="8" t="s">
        <v>37</v>
      </c>
      <c r="AN8131" s="8" t="s">
        <v>38</v>
      </c>
      <c r="AO8131" s="8"/>
      <c r="AP8131" s="9" t="s">
        <v>39</v>
      </c>
      <c r="AQ8131" s="9" t="s">
        <v>40</v>
      </c>
      <c r="AR8131" s="9" t="s">
        <v>33</v>
      </c>
      <c r="AS8131" s="9" t="s">
        <v>32</v>
      </c>
      <c r="AT8131" s="9" t="s">
        <v>41</v>
      </c>
      <c r="AU8131" s="9" t="s">
        <v>42</v>
      </c>
      <c r="AV8131" s="9" t="s">
        <v>43</v>
      </c>
      <c r="AW8131" s="9" t="s">
        <v>44</v>
      </c>
      <c r="AX8131" s="9" t="s">
        <v>45</v>
      </c>
      <c r="AY8131" s="9" t="s">
        <v>46</v>
      </c>
      <c r="AZ8131" s="10"/>
      <c r="BA8131" s="10"/>
      <c r="BF8131" s="10"/>
    </row>
    <row r="8132" spans="1:58" ht="15" customHeight="1" x14ac:dyDescent="0.2">
      <c r="A8132" s="11"/>
      <c r="B8132" s="11">
        <v>1</v>
      </c>
      <c r="C8132" s="390" t="s">
        <v>47</v>
      </c>
      <c r="D8132" s="11"/>
      <c r="E8132" s="11"/>
      <c r="F8132" s="11"/>
      <c r="G8132" s="11"/>
      <c r="H8132" s="11"/>
      <c r="I8132" s="11"/>
      <c r="J8132" s="11"/>
      <c r="K8132" s="11"/>
      <c r="L8132" s="11"/>
      <c r="M8132" s="11"/>
      <c r="N8132" s="11"/>
      <c r="O8132" s="11"/>
      <c r="P8132" s="11"/>
      <c r="Q8132" s="11"/>
      <c r="R8132" s="11"/>
      <c r="S8132" s="11"/>
      <c r="T8132" s="11"/>
      <c r="U8132" s="11"/>
      <c r="V8132" s="11"/>
      <c r="W8132" s="11"/>
      <c r="X8132" s="11"/>
      <c r="Y8132" s="11"/>
      <c r="Z8132" s="11"/>
      <c r="AA8132" s="11"/>
      <c r="AB8132" s="11"/>
      <c r="AC8132" s="11"/>
      <c r="AD8132" s="11"/>
      <c r="AE8132" s="11"/>
      <c r="AF8132" s="11"/>
      <c r="AG8132" s="11"/>
      <c r="AH8132" s="11"/>
      <c r="AI8132" s="11"/>
      <c r="AJ8132" s="11"/>
      <c r="AK8132" s="11"/>
      <c r="AL8132" s="11"/>
      <c r="AM8132" s="11"/>
      <c r="AN8132" s="11"/>
      <c r="AO8132" s="11"/>
      <c r="AP8132" s="11"/>
      <c r="AQ8132" s="11"/>
      <c r="AR8132" s="11"/>
      <c r="AS8132" s="11"/>
      <c r="AT8132" s="11"/>
      <c r="AU8132" s="11"/>
      <c r="AV8132" s="11"/>
      <c r="AW8132" s="11"/>
      <c r="AX8132" s="11"/>
      <c r="AY8132" s="11"/>
      <c r="AZ8132" s="12"/>
      <c r="BA8132" s="12"/>
      <c r="BF8132" s="12"/>
    </row>
    <row r="8133" spans="1:58" ht="15" customHeight="1" x14ac:dyDescent="0.2">
      <c r="A8133" s="1"/>
      <c r="B8133" s="22"/>
      <c r="C8133" s="278"/>
      <c r="D8133" s="18"/>
      <c r="E8133" s="14"/>
      <c r="F8133" s="14"/>
      <c r="G8133" s="14"/>
      <c r="H8133" s="14"/>
      <c r="I8133" s="14"/>
      <c r="J8133" s="14"/>
      <c r="K8133" s="14"/>
      <c r="L8133" s="14"/>
      <c r="M8133" s="14"/>
      <c r="N8133" s="14"/>
      <c r="O8133" s="14"/>
      <c r="P8133" s="14"/>
      <c r="Q8133" s="14"/>
      <c r="R8133" s="4"/>
      <c r="S8133" s="4"/>
      <c r="T8133" s="4"/>
      <c r="U8133" s="4"/>
      <c r="V8133" s="4"/>
      <c r="W8133" s="4"/>
      <c r="X8133" s="4"/>
      <c r="Y8133" s="4"/>
      <c r="Z8133" s="4"/>
      <c r="AA8133" s="4"/>
      <c r="AB8133" s="8"/>
      <c r="AC8133" s="8"/>
      <c r="AD8133" s="8"/>
      <c r="AE8133" s="8"/>
      <c r="AF8133" s="8"/>
      <c r="AG8133" s="8"/>
      <c r="AH8133" s="8"/>
      <c r="AI8133" s="8"/>
      <c r="AJ8133" s="8"/>
      <c r="AK8133" s="8"/>
      <c r="AL8133" s="8"/>
      <c r="AM8133" s="8"/>
      <c r="AN8133" s="8"/>
      <c r="AO8133" s="8"/>
      <c r="AP8133" s="15"/>
      <c r="AQ8133" s="15"/>
      <c r="AR8133" s="15"/>
      <c r="AS8133" s="15"/>
      <c r="AT8133" s="15"/>
      <c r="AU8133" s="15"/>
      <c r="AV8133" s="15"/>
      <c r="AW8133" s="15"/>
      <c r="AX8133" s="15"/>
      <c r="AY8133" s="15"/>
      <c r="AZ8133" s="10"/>
      <c r="BA8133" s="10"/>
      <c r="BF8133" s="10"/>
    </row>
    <row r="8134" spans="1:58" ht="15" customHeight="1" x14ac:dyDescent="0.2">
      <c r="A8134" s="1"/>
      <c r="B8134" s="377"/>
      <c r="C8134" s="303"/>
      <c r="D8134" s="18"/>
      <c r="E8134" s="14"/>
      <c r="F8134" s="14"/>
      <c r="G8134" s="14"/>
      <c r="H8134" s="14"/>
      <c r="I8134" s="14"/>
      <c r="J8134" s="14"/>
      <c r="K8134" s="14"/>
      <c r="L8134" s="14"/>
      <c r="M8134" s="14"/>
      <c r="N8134" s="14"/>
      <c r="O8134" s="14"/>
      <c r="P8134" s="14"/>
      <c r="Q8134" s="14"/>
      <c r="R8134" s="4"/>
      <c r="S8134" s="4"/>
      <c r="T8134" s="4"/>
      <c r="U8134" s="4"/>
      <c r="V8134" s="4"/>
      <c r="W8134" s="4"/>
      <c r="X8134" s="4"/>
      <c r="Y8134" s="4"/>
      <c r="Z8134" s="4"/>
      <c r="AA8134" s="4"/>
      <c r="AB8134" s="8"/>
      <c r="AC8134" s="8"/>
      <c r="AD8134" s="8"/>
      <c r="AE8134" s="8"/>
      <c r="AF8134" s="8"/>
      <c r="AG8134" s="8"/>
      <c r="AH8134" s="8"/>
      <c r="AI8134" s="8"/>
      <c r="AJ8134" s="8"/>
      <c r="AK8134" s="8"/>
      <c r="AL8134" s="8"/>
      <c r="AM8134" s="8"/>
      <c r="AN8134" s="8"/>
      <c r="AO8134" s="8"/>
      <c r="AP8134" s="15"/>
      <c r="AQ8134" s="15"/>
      <c r="AR8134" s="15"/>
      <c r="AS8134" s="15"/>
      <c r="AT8134" s="15"/>
      <c r="AU8134" s="15"/>
      <c r="AV8134" s="15"/>
      <c r="AW8134" s="15"/>
      <c r="AX8134" s="15"/>
      <c r="AY8134" s="15"/>
      <c r="AZ8134" s="10"/>
      <c r="BA8134" s="10"/>
      <c r="BF8134" s="10"/>
    </row>
    <row r="8135" spans="1:58" ht="15" customHeight="1" x14ac:dyDescent="0.2">
      <c r="A8135" s="19"/>
      <c r="B8135" s="20"/>
      <c r="C8135" s="292"/>
      <c r="D8135" s="18"/>
      <c r="E8135" s="14"/>
      <c r="F8135" s="14"/>
      <c r="G8135" s="14"/>
      <c r="H8135" s="14"/>
      <c r="I8135" s="14"/>
      <c r="J8135" s="14"/>
      <c r="K8135" s="14"/>
      <c r="L8135" s="14"/>
      <c r="M8135" s="14"/>
      <c r="N8135" s="14"/>
      <c r="O8135" s="14"/>
      <c r="P8135" s="14"/>
      <c r="Q8135" s="14"/>
      <c r="R8135" s="4"/>
      <c r="S8135" s="4"/>
      <c r="T8135" s="4"/>
      <c r="U8135" s="4"/>
      <c r="V8135" s="4"/>
      <c r="W8135" s="4"/>
      <c r="X8135" s="4"/>
      <c r="Y8135" s="4"/>
      <c r="Z8135" s="4"/>
      <c r="AA8135" s="4"/>
      <c r="AB8135" s="8"/>
      <c r="AC8135" s="8"/>
      <c r="AD8135" s="8"/>
      <c r="AE8135" s="8"/>
      <c r="AF8135" s="8"/>
      <c r="AG8135" s="8"/>
      <c r="AH8135" s="8"/>
      <c r="AI8135" s="8"/>
      <c r="AJ8135" s="8"/>
      <c r="AK8135" s="8"/>
      <c r="AL8135" s="8"/>
      <c r="AM8135" s="8"/>
      <c r="AN8135" s="8"/>
      <c r="AO8135" s="8"/>
      <c r="AP8135" s="15"/>
      <c r="AQ8135" s="15"/>
      <c r="AR8135" s="15"/>
      <c r="AS8135" s="15"/>
      <c r="AT8135" s="15"/>
      <c r="AU8135" s="15"/>
      <c r="AV8135" s="15"/>
      <c r="AW8135" s="15"/>
      <c r="AX8135" s="15"/>
      <c r="AY8135" s="15"/>
    </row>
    <row r="8136" spans="1:58" ht="15" customHeight="1" x14ac:dyDescent="0.2">
      <c r="A8136" s="1"/>
      <c r="B8136" s="378">
        <v>2</v>
      </c>
      <c r="C8136" s="293" t="s">
        <v>54</v>
      </c>
      <c r="D8136" s="18"/>
      <c r="E8136" s="14"/>
      <c r="F8136" s="14"/>
      <c r="G8136" s="14"/>
      <c r="H8136" s="14"/>
      <c r="I8136" s="14"/>
      <c r="J8136" s="14"/>
      <c r="K8136" s="14"/>
      <c r="L8136" s="14"/>
      <c r="M8136" s="14"/>
      <c r="N8136" s="14"/>
      <c r="O8136" s="14"/>
      <c r="P8136" s="14"/>
      <c r="Q8136" s="14"/>
      <c r="R8136" s="4"/>
      <c r="S8136" s="4"/>
      <c r="T8136" s="4"/>
      <c r="U8136" s="4"/>
      <c r="V8136" s="4"/>
      <c r="W8136" s="4"/>
      <c r="X8136" s="4"/>
      <c r="Y8136" s="4"/>
      <c r="Z8136" s="4"/>
      <c r="AA8136" s="4"/>
      <c r="AB8136" s="8">
        <v>10</v>
      </c>
      <c r="AC8136" s="8"/>
      <c r="AD8136" s="8"/>
      <c r="AE8136" s="8"/>
      <c r="AF8136" s="8"/>
      <c r="AG8136" s="8"/>
      <c r="AH8136" s="8"/>
      <c r="AI8136" s="8"/>
      <c r="AJ8136" s="8"/>
      <c r="AK8136" s="8"/>
      <c r="AL8136" s="8"/>
      <c r="AM8136" s="8"/>
      <c r="AN8136" s="8"/>
      <c r="AO8136" s="8"/>
      <c r="AP8136" s="15"/>
      <c r="AQ8136" s="15"/>
      <c r="AR8136" s="15"/>
      <c r="AS8136" s="15"/>
      <c r="AT8136" s="15"/>
      <c r="AU8136" s="15"/>
      <c r="AV8136" s="15"/>
      <c r="AW8136" s="15"/>
      <c r="AX8136" s="15"/>
      <c r="AY8136" s="15"/>
      <c r="AZ8136" s="10"/>
      <c r="BA8136" s="10"/>
      <c r="BF8136" s="10"/>
    </row>
    <row r="8137" spans="1:58" ht="15" customHeight="1" x14ac:dyDescent="0.2">
      <c r="A8137" s="1"/>
      <c r="B8137" s="378">
        <v>3</v>
      </c>
      <c r="C8137" s="327" t="s">
        <v>557</v>
      </c>
      <c r="D8137" s="18"/>
      <c r="E8137" s="14"/>
      <c r="F8137" s="14"/>
      <c r="G8137" s="14"/>
      <c r="H8137" s="14"/>
      <c r="I8137" s="14"/>
      <c r="J8137" s="14"/>
      <c r="K8137" s="14"/>
      <c r="L8137" s="14"/>
      <c r="M8137" s="14"/>
      <c r="N8137" s="14"/>
      <c r="O8137" s="14"/>
      <c r="P8137" s="14"/>
      <c r="Q8137" s="14"/>
      <c r="R8137" s="4"/>
      <c r="S8137" s="4"/>
      <c r="T8137" s="4"/>
      <c r="U8137" s="4">
        <v>1</v>
      </c>
      <c r="V8137" s="4"/>
      <c r="W8137" s="4"/>
      <c r="X8137" s="4"/>
      <c r="Y8137" s="4"/>
      <c r="Z8137" s="4"/>
      <c r="AA8137" s="4"/>
      <c r="AB8137" s="8"/>
      <c r="AC8137" s="8"/>
      <c r="AD8137" s="8"/>
      <c r="AE8137" s="8"/>
      <c r="AF8137" s="8">
        <v>1</v>
      </c>
      <c r="AG8137" s="8"/>
      <c r="AH8137" s="8"/>
      <c r="AI8137" s="8"/>
      <c r="AJ8137" s="8"/>
      <c r="AK8137" s="8"/>
      <c r="AL8137" s="8"/>
      <c r="AM8137" s="8"/>
      <c r="AN8137" s="8"/>
      <c r="AO8137" s="8"/>
      <c r="AP8137" s="15"/>
      <c r="AQ8137" s="15"/>
      <c r="AR8137" s="15"/>
      <c r="AS8137" s="15"/>
      <c r="AT8137" s="15"/>
      <c r="AU8137" s="15"/>
      <c r="AV8137" s="15"/>
      <c r="AW8137" s="15"/>
      <c r="AX8137" s="15"/>
      <c r="AY8137" s="15"/>
      <c r="AZ8137" s="10"/>
      <c r="BA8137" s="10"/>
      <c r="BF8137" s="10"/>
    </row>
    <row r="8138" spans="1:58" ht="15" customHeight="1" x14ac:dyDescent="0.2">
      <c r="A8138" s="352"/>
      <c r="B8138" s="353">
        <v>5</v>
      </c>
      <c r="C8138" s="375"/>
      <c r="D8138" s="355"/>
      <c r="E8138" s="352"/>
      <c r="F8138" s="352"/>
      <c r="G8138" s="352"/>
      <c r="H8138" s="352"/>
      <c r="I8138" s="352"/>
      <c r="J8138" s="352"/>
      <c r="K8138" s="352"/>
      <c r="L8138" s="352"/>
      <c r="M8138" s="352"/>
      <c r="N8138" s="352"/>
      <c r="O8138" s="352"/>
      <c r="P8138" s="352"/>
      <c r="Q8138" s="352"/>
      <c r="R8138" s="352"/>
      <c r="S8138" s="352"/>
      <c r="T8138" s="352"/>
      <c r="U8138" s="352"/>
      <c r="V8138" s="352"/>
      <c r="W8138" s="352"/>
      <c r="X8138" s="352"/>
      <c r="Y8138" s="352"/>
      <c r="Z8138" s="352"/>
      <c r="AA8138" s="352"/>
      <c r="AB8138" s="352"/>
      <c r="AC8138" s="352"/>
      <c r="AD8138" s="352"/>
      <c r="AE8138" s="352"/>
      <c r="AF8138" s="352"/>
      <c r="AG8138" s="352"/>
      <c r="AH8138" s="352"/>
      <c r="AI8138" s="352"/>
      <c r="AJ8138" s="352"/>
      <c r="AK8138" s="352"/>
      <c r="AL8138" s="352"/>
      <c r="AM8138" s="352"/>
      <c r="AN8138" s="352"/>
      <c r="AO8138" s="352"/>
      <c r="AP8138" s="352"/>
      <c r="AQ8138" s="352"/>
      <c r="AR8138" s="352"/>
      <c r="AS8138" s="352"/>
      <c r="AT8138" s="352"/>
      <c r="AU8138" s="352"/>
      <c r="AV8138" s="352"/>
      <c r="AW8138" s="352"/>
      <c r="AX8138" s="352"/>
      <c r="AY8138" s="352"/>
      <c r="AZ8138" s="356"/>
      <c r="BA8138" s="356"/>
      <c r="BB8138" s="354"/>
      <c r="BC8138" s="354"/>
      <c r="BD8138" s="354"/>
      <c r="BE8138" s="354"/>
      <c r="BF8138" s="356"/>
    </row>
    <row r="8139" spans="1:58" ht="15" customHeight="1" x14ac:dyDescent="0.2">
      <c r="A8139" s="357"/>
      <c r="B8139" s="379">
        <v>6</v>
      </c>
      <c r="C8139" s="375"/>
      <c r="D8139" s="355"/>
      <c r="E8139" s="352"/>
      <c r="F8139" s="352"/>
      <c r="G8139" s="352"/>
      <c r="H8139" s="352"/>
      <c r="I8139" s="352"/>
      <c r="J8139" s="352"/>
      <c r="K8139" s="352"/>
      <c r="L8139" s="352"/>
      <c r="M8139" s="352"/>
      <c r="N8139" s="352"/>
      <c r="O8139" s="352"/>
      <c r="P8139" s="352"/>
      <c r="Q8139" s="352"/>
      <c r="R8139" s="352"/>
      <c r="S8139" s="352"/>
      <c r="T8139" s="352"/>
      <c r="U8139" s="352"/>
      <c r="V8139" s="352"/>
      <c r="W8139" s="352"/>
      <c r="X8139" s="352"/>
      <c r="Y8139" s="352"/>
      <c r="Z8139" s="352"/>
      <c r="AA8139" s="352"/>
      <c r="AB8139" s="352"/>
      <c r="AC8139" s="352"/>
      <c r="AD8139" s="352"/>
      <c r="AE8139" s="352"/>
      <c r="AF8139" s="352"/>
      <c r="AG8139" s="352"/>
      <c r="AH8139" s="352"/>
      <c r="AI8139" s="352"/>
      <c r="AJ8139" s="352"/>
      <c r="AK8139" s="352"/>
      <c r="AL8139" s="352"/>
      <c r="AM8139" s="352"/>
      <c r="AN8139" s="352"/>
      <c r="AO8139" s="352"/>
      <c r="AP8139" s="352"/>
      <c r="AQ8139" s="352"/>
      <c r="AR8139" s="352"/>
      <c r="AS8139" s="352"/>
      <c r="AT8139" s="352"/>
      <c r="AU8139" s="352"/>
      <c r="AV8139" s="352"/>
      <c r="AW8139" s="352"/>
      <c r="AX8139" s="352"/>
      <c r="AY8139" s="352"/>
      <c r="AZ8139" s="356"/>
      <c r="BA8139" s="356"/>
      <c r="BB8139" s="354"/>
      <c r="BC8139" s="354"/>
      <c r="BD8139" s="354"/>
      <c r="BE8139" s="354"/>
      <c r="BF8139" s="356"/>
    </row>
    <row r="8140" spans="1:58" ht="15" customHeight="1" x14ac:dyDescent="0.2">
      <c r="A8140" s="24"/>
      <c r="B8140" s="374">
        <v>4</v>
      </c>
      <c r="C8140" s="303"/>
      <c r="D8140" s="18"/>
      <c r="E8140" s="14"/>
      <c r="F8140" s="14"/>
      <c r="G8140" s="14"/>
      <c r="H8140" s="14"/>
      <c r="I8140" s="14"/>
      <c r="J8140" s="14"/>
      <c r="K8140" s="14"/>
      <c r="L8140" s="14"/>
      <c r="M8140" s="14"/>
      <c r="N8140" s="14"/>
      <c r="O8140" s="14"/>
      <c r="P8140" s="14"/>
      <c r="Q8140" s="14"/>
      <c r="R8140" s="4"/>
      <c r="S8140" s="4"/>
      <c r="T8140" s="4"/>
      <c r="U8140" s="4"/>
      <c r="V8140" s="4"/>
      <c r="W8140" s="4"/>
      <c r="X8140" s="4"/>
      <c r="Y8140" s="4"/>
      <c r="Z8140" s="4"/>
      <c r="AA8140" s="4"/>
      <c r="AB8140" s="8"/>
      <c r="AC8140" s="8"/>
      <c r="AD8140" s="8"/>
      <c r="AE8140" s="8"/>
      <c r="AF8140" s="8"/>
      <c r="AG8140" s="8"/>
      <c r="AH8140" s="8"/>
      <c r="AI8140" s="8"/>
      <c r="AJ8140" s="8"/>
      <c r="AK8140" s="8"/>
      <c r="AL8140" s="8"/>
      <c r="AM8140" s="8"/>
      <c r="AN8140" s="8"/>
      <c r="AO8140" s="8"/>
      <c r="AP8140" s="15"/>
      <c r="AQ8140" s="15"/>
      <c r="AR8140" s="15"/>
      <c r="AS8140" s="15"/>
      <c r="AT8140" s="15"/>
      <c r="AU8140" s="9"/>
      <c r="AV8140" s="15"/>
      <c r="AW8140" s="15"/>
      <c r="AX8140" s="15"/>
      <c r="AY8140" s="15"/>
      <c r="AZ8140" s="10"/>
      <c r="BA8140" s="10"/>
      <c r="BF8140" s="10"/>
    </row>
    <row r="8141" spans="1:58" ht="15" customHeight="1" x14ac:dyDescent="0.2">
      <c r="A8141" s="1"/>
      <c r="B8141" s="380">
        <v>5</v>
      </c>
      <c r="C8141" s="327" t="s">
        <v>588</v>
      </c>
      <c r="D8141" s="18"/>
      <c r="E8141" s="14"/>
      <c r="F8141" s="14"/>
      <c r="G8141" s="14"/>
      <c r="H8141" s="14"/>
      <c r="I8141" s="14"/>
      <c r="J8141" s="14"/>
      <c r="K8141" s="14"/>
      <c r="L8141" s="14"/>
      <c r="M8141" s="14"/>
      <c r="N8141" s="14"/>
      <c r="O8141" s="14"/>
      <c r="P8141" s="14"/>
      <c r="Q8141" s="14"/>
      <c r="R8141" s="4"/>
      <c r="S8141" s="4"/>
      <c r="T8141" s="4">
        <v>1</v>
      </c>
      <c r="U8141" s="4">
        <v>2</v>
      </c>
      <c r="V8141" s="4"/>
      <c r="W8141" s="4"/>
      <c r="X8141" s="4"/>
      <c r="Y8141" s="4"/>
      <c r="Z8141" s="4"/>
      <c r="AA8141" s="4"/>
      <c r="AB8141" s="8"/>
      <c r="AC8141" s="8"/>
      <c r="AD8141" s="8"/>
      <c r="AE8141" s="8"/>
      <c r="AF8141" s="8"/>
      <c r="AG8141" s="8"/>
      <c r="AH8141" s="8"/>
      <c r="AI8141" s="8"/>
      <c r="AJ8141" s="8"/>
      <c r="AK8141" s="8"/>
      <c r="AL8141" s="8"/>
      <c r="AM8141" s="8"/>
      <c r="AN8141" s="8"/>
      <c r="AO8141" s="8"/>
      <c r="AP8141" s="15"/>
      <c r="AQ8141" s="15"/>
      <c r="AR8141" s="15"/>
      <c r="AS8141" s="15"/>
      <c r="AT8141" s="15"/>
      <c r="AU8141" s="15"/>
      <c r="AV8141" s="15"/>
      <c r="AW8141" s="15"/>
      <c r="AX8141" s="15"/>
      <c r="AY8141" s="15"/>
      <c r="AZ8141" s="10"/>
      <c r="BA8141" s="10"/>
      <c r="BF8141" s="10"/>
    </row>
    <row r="8142" spans="1:58" ht="15" customHeight="1" x14ac:dyDescent="0.2">
      <c r="A8142" s="352"/>
      <c r="B8142" s="357">
        <v>7</v>
      </c>
      <c r="C8142" s="375"/>
      <c r="D8142" s="355"/>
      <c r="E8142" s="352"/>
      <c r="F8142" s="352"/>
      <c r="G8142" s="352"/>
      <c r="H8142" s="352"/>
      <c r="I8142" s="352"/>
      <c r="J8142" s="352"/>
      <c r="K8142" s="352"/>
      <c r="L8142" s="352"/>
      <c r="M8142" s="352"/>
      <c r="N8142" s="352"/>
      <c r="O8142" s="352"/>
      <c r="P8142" s="352"/>
      <c r="Q8142" s="352"/>
      <c r="R8142" s="352"/>
      <c r="S8142" s="352"/>
      <c r="T8142" s="352"/>
      <c r="U8142" s="352"/>
      <c r="V8142" s="352"/>
      <c r="W8142" s="352"/>
      <c r="X8142" s="352"/>
      <c r="Y8142" s="352"/>
      <c r="Z8142" s="352"/>
      <c r="AA8142" s="352"/>
      <c r="AB8142" s="352"/>
      <c r="AC8142" s="352"/>
      <c r="AD8142" s="352"/>
      <c r="AE8142" s="352"/>
      <c r="AF8142" s="352"/>
      <c r="AG8142" s="352"/>
      <c r="AH8142" s="352"/>
      <c r="AI8142" s="352"/>
      <c r="AJ8142" s="352"/>
      <c r="AK8142" s="352"/>
      <c r="AL8142" s="352"/>
      <c r="AM8142" s="352"/>
      <c r="AN8142" s="352"/>
      <c r="AO8142" s="352"/>
      <c r="AP8142" s="352"/>
      <c r="AQ8142" s="352"/>
      <c r="AR8142" s="352"/>
      <c r="AS8142" s="352"/>
      <c r="AT8142" s="352"/>
      <c r="AU8142" s="352"/>
      <c r="AV8142" s="352"/>
      <c r="AW8142" s="352"/>
      <c r="AX8142" s="352"/>
      <c r="AY8142" s="352"/>
      <c r="AZ8142" s="356"/>
      <c r="BA8142" s="356"/>
      <c r="BB8142" s="354"/>
      <c r="BC8142" s="354"/>
      <c r="BD8142" s="354"/>
      <c r="BE8142" s="354"/>
      <c r="BF8142" s="356"/>
    </row>
    <row r="8143" spans="1:58" ht="15" customHeight="1" x14ac:dyDescent="0.2">
      <c r="A8143" s="352"/>
      <c r="B8143" s="357">
        <v>8</v>
      </c>
      <c r="C8143" s="358"/>
      <c r="D8143" s="355"/>
      <c r="E8143" s="352"/>
      <c r="F8143" s="352"/>
      <c r="G8143" s="352"/>
      <c r="H8143" s="352"/>
      <c r="I8143" s="352"/>
      <c r="J8143" s="352"/>
      <c r="K8143" s="352"/>
      <c r="L8143" s="352"/>
      <c r="M8143" s="352"/>
      <c r="N8143" s="352"/>
      <c r="O8143" s="352"/>
      <c r="P8143" s="352"/>
      <c r="Q8143" s="352"/>
      <c r="R8143" s="352"/>
      <c r="S8143" s="352"/>
      <c r="T8143" s="352"/>
      <c r="U8143" s="352"/>
      <c r="V8143" s="352"/>
      <c r="W8143" s="352"/>
      <c r="X8143" s="352"/>
      <c r="Y8143" s="352"/>
      <c r="Z8143" s="352"/>
      <c r="AA8143" s="352"/>
      <c r="AB8143" s="352"/>
      <c r="AC8143" s="352"/>
      <c r="AD8143" s="352"/>
      <c r="AE8143" s="352"/>
      <c r="AF8143" s="352"/>
      <c r="AG8143" s="352"/>
      <c r="AH8143" s="352"/>
      <c r="AI8143" s="352"/>
      <c r="AJ8143" s="352"/>
      <c r="AK8143" s="352"/>
      <c r="AL8143" s="352"/>
      <c r="AM8143" s="352"/>
      <c r="AN8143" s="352"/>
      <c r="AO8143" s="352"/>
      <c r="AP8143" s="352"/>
      <c r="AQ8143" s="352"/>
      <c r="AR8143" s="352"/>
      <c r="AS8143" s="352"/>
      <c r="AT8143" s="352"/>
      <c r="AU8143" s="352"/>
      <c r="AV8143" s="352"/>
      <c r="AW8143" s="352"/>
      <c r="AX8143" s="352"/>
      <c r="AY8143" s="352"/>
      <c r="AZ8143" s="356"/>
      <c r="BA8143" s="356"/>
      <c r="BB8143" s="354"/>
      <c r="BC8143" s="354"/>
      <c r="BD8143" s="354"/>
      <c r="BE8143" s="354"/>
      <c r="BF8143" s="356"/>
    </row>
    <row r="8144" spans="1:58" ht="15" customHeight="1" x14ac:dyDescent="0.2">
      <c r="A8144" s="1"/>
      <c r="B8144" s="381">
        <v>6</v>
      </c>
      <c r="C8144" s="293" t="s">
        <v>55</v>
      </c>
      <c r="D8144" s="18"/>
      <c r="E8144" s="14"/>
      <c r="F8144" s="14"/>
      <c r="G8144" s="14"/>
      <c r="H8144" s="14"/>
      <c r="I8144" s="14"/>
      <c r="J8144" s="14"/>
      <c r="K8144" s="14">
        <v>1</v>
      </c>
      <c r="L8144" s="14"/>
      <c r="M8144" s="14"/>
      <c r="N8144" s="14"/>
      <c r="O8144" s="14"/>
      <c r="P8144" s="14"/>
      <c r="Q8144" s="14"/>
      <c r="R8144" s="4"/>
      <c r="S8144" s="4"/>
      <c r="T8144" s="4"/>
      <c r="U8144" s="4"/>
      <c r="V8144" s="4"/>
      <c r="W8144" s="4"/>
      <c r="X8144" s="4"/>
      <c r="Y8144" s="4"/>
      <c r="Z8144" s="4"/>
      <c r="AA8144" s="4"/>
      <c r="AB8144" s="8"/>
      <c r="AC8144" s="8"/>
      <c r="AD8144" s="8"/>
      <c r="AE8144" s="8"/>
      <c r="AF8144" s="8"/>
      <c r="AG8144" s="8"/>
      <c r="AH8144" s="8"/>
      <c r="AI8144" s="8"/>
      <c r="AJ8144" s="8"/>
      <c r="AK8144" s="8"/>
      <c r="AL8144" s="8"/>
      <c r="AM8144" s="8"/>
      <c r="AN8144" s="8"/>
      <c r="AO8144" s="8"/>
      <c r="AP8144" s="15"/>
      <c r="AQ8144" s="15"/>
      <c r="AR8144" s="15"/>
      <c r="AS8144" s="15"/>
      <c r="AT8144" s="15"/>
      <c r="AU8144" s="15"/>
      <c r="AV8144" s="15"/>
      <c r="AW8144" s="15"/>
      <c r="AX8144" s="15"/>
      <c r="AY8144" s="15"/>
      <c r="AZ8144" s="10"/>
      <c r="BA8144" s="10"/>
      <c r="BF8144" s="10"/>
    </row>
    <row r="8145" spans="1:58" ht="15" customHeight="1" x14ac:dyDescent="0.2">
      <c r="A8145" s="352"/>
      <c r="B8145" s="356"/>
      <c r="C8145" s="359"/>
      <c r="D8145" s="355"/>
      <c r="E8145" s="352"/>
      <c r="F8145" s="352"/>
      <c r="G8145" s="352"/>
      <c r="H8145" s="352"/>
      <c r="I8145" s="352"/>
      <c r="J8145" s="352"/>
      <c r="K8145" s="352"/>
      <c r="L8145" s="352"/>
      <c r="M8145" s="352"/>
      <c r="N8145" s="352"/>
      <c r="O8145" s="352"/>
      <c r="P8145" s="352"/>
      <c r="Q8145" s="352"/>
      <c r="R8145" s="352"/>
      <c r="S8145" s="352"/>
      <c r="T8145" s="352"/>
      <c r="U8145" s="352"/>
      <c r="V8145" s="352"/>
      <c r="W8145" s="352"/>
      <c r="X8145" s="352"/>
      <c r="Y8145" s="352"/>
      <c r="Z8145" s="352"/>
      <c r="AA8145" s="352"/>
      <c r="AB8145" s="352"/>
      <c r="AC8145" s="360"/>
      <c r="AD8145" s="352"/>
      <c r="AE8145" s="352"/>
      <c r="AF8145" s="352"/>
      <c r="AG8145" s="352"/>
      <c r="AH8145" s="352"/>
      <c r="AI8145" s="352"/>
      <c r="AJ8145" s="352"/>
      <c r="AK8145" s="352"/>
      <c r="AL8145" s="352"/>
      <c r="AM8145" s="352"/>
      <c r="AN8145" s="352"/>
      <c r="AO8145" s="352"/>
      <c r="AP8145" s="352"/>
      <c r="AQ8145" s="352"/>
      <c r="AR8145" s="352"/>
      <c r="AS8145" s="352"/>
      <c r="AT8145" s="352"/>
      <c r="AU8145" s="352"/>
      <c r="AV8145" s="352"/>
      <c r="AW8145" s="352"/>
      <c r="AX8145" s="352"/>
      <c r="AY8145" s="352"/>
      <c r="AZ8145" s="356"/>
      <c r="BA8145" s="356"/>
      <c r="BB8145" s="354"/>
      <c r="BC8145" s="354"/>
      <c r="BD8145" s="354"/>
      <c r="BE8145" s="354"/>
      <c r="BF8145" s="356"/>
    </row>
    <row r="8146" spans="1:58" ht="15" customHeight="1" x14ac:dyDescent="0.2">
      <c r="A8146" s="22"/>
      <c r="B8146" s="382">
        <v>7</v>
      </c>
      <c r="C8146" s="293" t="s">
        <v>62</v>
      </c>
      <c r="D8146" s="18"/>
      <c r="E8146" s="14"/>
      <c r="F8146" s="14"/>
      <c r="G8146" s="14"/>
      <c r="H8146" s="14"/>
      <c r="I8146" s="14"/>
      <c r="J8146" s="14"/>
      <c r="K8146" s="14"/>
      <c r="L8146" s="14"/>
      <c r="M8146" s="14"/>
      <c r="N8146" s="14"/>
      <c r="O8146" s="14"/>
      <c r="P8146" s="14"/>
      <c r="Q8146" s="14"/>
      <c r="R8146" s="4"/>
      <c r="S8146" s="4"/>
      <c r="T8146" s="4"/>
      <c r="U8146" s="4"/>
      <c r="V8146" s="4"/>
      <c r="W8146" s="4"/>
      <c r="X8146" s="4"/>
      <c r="Y8146" s="4"/>
      <c r="Z8146" s="4"/>
      <c r="AA8146" s="4"/>
      <c r="AB8146" s="8">
        <v>15</v>
      </c>
      <c r="AC8146" s="8"/>
      <c r="AD8146" s="8"/>
      <c r="AE8146" s="8"/>
      <c r="AF8146" s="8"/>
      <c r="AG8146" s="8">
        <v>1</v>
      </c>
      <c r="AH8146" s="8">
        <v>2</v>
      </c>
      <c r="AI8146" s="8"/>
      <c r="AJ8146" s="8"/>
      <c r="AK8146" s="8"/>
      <c r="AL8146" s="8"/>
      <c r="AM8146" s="8"/>
      <c r="AN8146" s="8"/>
      <c r="AO8146" s="8"/>
      <c r="AP8146" s="15"/>
      <c r="AQ8146" s="15"/>
      <c r="AR8146" s="15"/>
      <c r="AS8146" s="15"/>
      <c r="AT8146" s="15"/>
      <c r="AU8146" s="15"/>
      <c r="AV8146" s="15"/>
      <c r="AW8146" s="15"/>
      <c r="AX8146" s="15"/>
      <c r="AY8146" s="15"/>
      <c r="AZ8146" s="10"/>
      <c r="BA8146" s="10"/>
      <c r="BF8146" s="10"/>
    </row>
    <row r="8147" spans="1:58" ht="15" customHeight="1" x14ac:dyDescent="0.2">
      <c r="A8147" s="1"/>
      <c r="B8147" s="30">
        <v>8</v>
      </c>
      <c r="C8147" s="293" t="s">
        <v>63</v>
      </c>
      <c r="D8147" s="18"/>
      <c r="E8147" s="14"/>
      <c r="F8147" s="14"/>
      <c r="G8147" s="14"/>
      <c r="H8147" s="14"/>
      <c r="I8147" s="14"/>
      <c r="J8147" s="14"/>
      <c r="K8147" s="14">
        <v>1</v>
      </c>
      <c r="L8147" s="14"/>
      <c r="M8147" s="14"/>
      <c r="N8147" s="14"/>
      <c r="O8147" s="14"/>
      <c r="P8147" s="14"/>
      <c r="Q8147" s="14"/>
      <c r="R8147" s="4"/>
      <c r="S8147" s="4"/>
      <c r="T8147" s="4"/>
      <c r="U8147" s="4"/>
      <c r="V8147" s="4"/>
      <c r="W8147" s="4"/>
      <c r="X8147" s="4"/>
      <c r="Y8147" s="4"/>
      <c r="Z8147" s="4"/>
      <c r="AA8147" s="4"/>
      <c r="AB8147" s="8">
        <v>9</v>
      </c>
      <c r="AC8147" s="8"/>
      <c r="AD8147" s="8"/>
      <c r="AE8147" s="8"/>
      <c r="AF8147" s="8"/>
      <c r="AG8147" s="8"/>
      <c r="AH8147" s="8"/>
      <c r="AI8147" s="8"/>
      <c r="AJ8147" s="8"/>
      <c r="AK8147" s="8"/>
      <c r="AL8147" s="8"/>
      <c r="AM8147" s="8"/>
      <c r="AN8147" s="8"/>
      <c r="AO8147" s="8"/>
      <c r="AP8147" s="15"/>
      <c r="AQ8147" s="15"/>
      <c r="AR8147" s="15"/>
      <c r="AS8147" s="15"/>
      <c r="AT8147" s="15"/>
      <c r="AU8147" s="15"/>
      <c r="AV8147" s="15"/>
      <c r="AW8147" s="15"/>
      <c r="AX8147" s="15"/>
      <c r="AY8147" s="15"/>
      <c r="AZ8147" s="10"/>
      <c r="BA8147" s="10"/>
      <c r="BF8147" s="10"/>
    </row>
    <row r="8148" spans="1:58" ht="15" customHeight="1" x14ac:dyDescent="0.2">
      <c r="A8148" s="1"/>
      <c r="B8148" s="383">
        <v>9</v>
      </c>
      <c r="C8148" s="293" t="s">
        <v>64</v>
      </c>
      <c r="D8148" s="18"/>
      <c r="E8148" s="14"/>
      <c r="F8148" s="14"/>
      <c r="G8148" s="14"/>
      <c r="H8148" s="14">
        <v>3</v>
      </c>
      <c r="I8148" s="14"/>
      <c r="J8148" s="14"/>
      <c r="K8148" s="14"/>
      <c r="L8148" s="14"/>
      <c r="M8148" s="14"/>
      <c r="N8148" s="14"/>
      <c r="O8148" s="14"/>
      <c r="P8148" s="14"/>
      <c r="Q8148" s="14"/>
      <c r="R8148" s="4"/>
      <c r="S8148" s="4"/>
      <c r="T8148" s="4"/>
      <c r="U8148" s="4"/>
      <c r="V8148" s="4"/>
      <c r="W8148" s="4"/>
      <c r="X8148" s="4"/>
      <c r="Y8148" s="4"/>
      <c r="Z8148" s="4"/>
      <c r="AA8148" s="4"/>
      <c r="AB8148" s="8">
        <v>6</v>
      </c>
      <c r="AC8148" s="8"/>
      <c r="AD8148" s="8"/>
      <c r="AE8148" s="8"/>
      <c r="AF8148" s="8"/>
      <c r="AG8148" s="8">
        <v>1</v>
      </c>
      <c r="AH8148" s="8">
        <v>1</v>
      </c>
      <c r="AI8148" s="8"/>
      <c r="AJ8148" s="8"/>
      <c r="AK8148" s="8"/>
      <c r="AL8148" s="8"/>
      <c r="AM8148" s="8"/>
      <c r="AN8148" s="8"/>
      <c r="AO8148" s="8"/>
      <c r="AP8148" s="15"/>
      <c r="AQ8148" s="15"/>
      <c r="AR8148" s="15"/>
      <c r="AS8148" s="15"/>
      <c r="AT8148" s="9"/>
      <c r="AU8148" s="15"/>
      <c r="AV8148" s="15"/>
      <c r="AW8148" s="15"/>
      <c r="AX8148" s="15"/>
      <c r="AY8148" s="15"/>
      <c r="AZ8148" s="10"/>
      <c r="BA8148" s="10"/>
      <c r="BF8148" s="10"/>
    </row>
    <row r="8149" spans="1:58" ht="15" customHeight="1" x14ac:dyDescent="0.2">
      <c r="A8149" s="1"/>
      <c r="B8149" s="383">
        <v>10</v>
      </c>
      <c r="C8149" s="293" t="s">
        <v>65</v>
      </c>
      <c r="D8149" s="18">
        <v>3</v>
      </c>
      <c r="E8149" s="14">
        <v>3</v>
      </c>
      <c r="F8149" s="14">
        <v>2</v>
      </c>
      <c r="G8149" s="14">
        <v>2</v>
      </c>
      <c r="H8149" s="14"/>
      <c r="I8149" s="14"/>
      <c r="J8149" s="14"/>
      <c r="K8149" s="14"/>
      <c r="L8149" s="14"/>
      <c r="M8149" s="14"/>
      <c r="N8149" s="14"/>
      <c r="O8149" s="14"/>
      <c r="P8149" s="14"/>
      <c r="Q8149" s="14"/>
      <c r="R8149" s="4"/>
      <c r="S8149" s="4"/>
      <c r="T8149" s="4"/>
      <c r="U8149" s="4"/>
      <c r="V8149" s="4"/>
      <c r="W8149" s="4"/>
      <c r="X8149" s="4"/>
      <c r="Y8149" s="4"/>
      <c r="Z8149" s="4"/>
      <c r="AA8149" s="4"/>
      <c r="AB8149" s="8"/>
      <c r="AC8149" s="8"/>
      <c r="AD8149" s="8"/>
      <c r="AE8149" s="8"/>
      <c r="AF8149" s="8"/>
      <c r="AG8149" s="8"/>
      <c r="AH8149" s="8"/>
      <c r="AI8149" s="8"/>
      <c r="AJ8149" s="8">
        <v>1</v>
      </c>
      <c r="AK8149" s="8">
        <v>2</v>
      </c>
      <c r="AL8149" s="8">
        <v>2</v>
      </c>
      <c r="AM8149" s="8"/>
      <c r="AN8149" s="8"/>
      <c r="AO8149" s="8">
        <v>2</v>
      </c>
      <c r="AP8149" s="15"/>
      <c r="AQ8149" s="15"/>
      <c r="AR8149" s="15"/>
      <c r="AS8149" s="15"/>
      <c r="AT8149" s="15"/>
      <c r="AU8149" s="15"/>
      <c r="AV8149" s="15"/>
      <c r="AW8149" s="15"/>
      <c r="AX8149" s="15"/>
      <c r="AY8149" s="15"/>
      <c r="AZ8149" s="10"/>
      <c r="BA8149" s="10"/>
      <c r="BF8149" s="10"/>
    </row>
    <row r="8150" spans="1:58" ht="15" customHeight="1" x14ac:dyDescent="0.2">
      <c r="A8150" s="1"/>
      <c r="B8150" s="383">
        <v>11</v>
      </c>
      <c r="C8150" s="303" t="s">
        <v>573</v>
      </c>
      <c r="D8150" s="18"/>
      <c r="E8150" s="14"/>
      <c r="F8150" s="14"/>
      <c r="G8150" s="14"/>
      <c r="H8150" s="14"/>
      <c r="I8150" s="14"/>
      <c r="J8150" s="14"/>
      <c r="K8150" s="14"/>
      <c r="L8150" s="14"/>
      <c r="M8150" s="14"/>
      <c r="N8150" s="14"/>
      <c r="O8150" s="14"/>
      <c r="P8150" s="14"/>
      <c r="Q8150" s="14"/>
      <c r="R8150" s="4"/>
      <c r="S8150" s="4"/>
      <c r="T8150" s="4"/>
      <c r="U8150" s="4"/>
      <c r="V8150" s="4"/>
      <c r="W8150" s="4"/>
      <c r="X8150" s="4"/>
      <c r="Y8150" s="4"/>
      <c r="Z8150" s="4"/>
      <c r="AA8150" s="4"/>
      <c r="AB8150" s="8"/>
      <c r="AC8150" s="8"/>
      <c r="AD8150" s="8"/>
      <c r="AE8150" s="8"/>
      <c r="AF8150" s="8"/>
      <c r="AG8150" s="8"/>
      <c r="AH8150" s="8"/>
      <c r="AI8150" s="8"/>
      <c r="AJ8150" s="8"/>
      <c r="AK8150" s="8"/>
      <c r="AL8150" s="8"/>
      <c r="AM8150" s="8"/>
      <c r="AN8150" s="8"/>
      <c r="AO8150" s="8"/>
      <c r="AP8150" s="15"/>
      <c r="AQ8150" s="15"/>
      <c r="AR8150" s="15"/>
      <c r="AS8150" s="15"/>
      <c r="AT8150" s="15"/>
      <c r="AU8150" s="15"/>
      <c r="AV8150" s="15"/>
      <c r="AW8150" s="15"/>
      <c r="AX8150" s="15"/>
      <c r="AY8150" s="15"/>
      <c r="AZ8150" s="10"/>
      <c r="BA8150" s="10"/>
      <c r="BF8150" s="10"/>
    </row>
    <row r="8151" spans="1:58" ht="15" customHeight="1" x14ac:dyDescent="0.2">
      <c r="A8151" s="1"/>
      <c r="B8151" s="383">
        <v>12</v>
      </c>
      <c r="C8151" s="293" t="s">
        <v>68</v>
      </c>
      <c r="D8151" s="18"/>
      <c r="E8151" s="14"/>
      <c r="F8151" s="14"/>
      <c r="G8151" s="14"/>
      <c r="H8151" s="14"/>
      <c r="I8151" s="14"/>
      <c r="J8151" s="14"/>
      <c r="K8151" s="14"/>
      <c r="L8151" s="14"/>
      <c r="M8151" s="14"/>
      <c r="N8151" s="14"/>
      <c r="O8151" s="14"/>
      <c r="P8151" s="14"/>
      <c r="Q8151" s="14"/>
      <c r="R8151" s="4"/>
      <c r="S8151" s="4"/>
      <c r="T8151" s="4"/>
      <c r="U8151" s="4"/>
      <c r="V8151" s="4"/>
      <c r="W8151" s="4"/>
      <c r="X8151" s="4"/>
      <c r="Y8151" s="4"/>
      <c r="Z8151" s="4"/>
      <c r="AA8151" s="4"/>
      <c r="AB8151" s="8"/>
      <c r="AC8151" s="8"/>
      <c r="AD8151" s="8"/>
      <c r="AE8151" s="8"/>
      <c r="AF8151" s="8"/>
      <c r="AG8151" s="8"/>
      <c r="AH8151" s="8"/>
      <c r="AI8151" s="8"/>
      <c r="AJ8151" s="8">
        <v>1</v>
      </c>
      <c r="AK8151" s="8"/>
      <c r="AL8151" s="8"/>
      <c r="AM8151" s="8"/>
      <c r="AN8151" s="8"/>
      <c r="AO8151" s="8"/>
      <c r="AP8151" s="15"/>
      <c r="AQ8151" s="15"/>
      <c r="AR8151" s="15"/>
      <c r="AS8151" s="15"/>
      <c r="AT8151" s="15"/>
      <c r="AU8151" s="9"/>
      <c r="AV8151" s="15"/>
      <c r="AW8151" s="15"/>
      <c r="AX8151" s="15"/>
      <c r="AY8151" s="15"/>
      <c r="AZ8151" s="10"/>
      <c r="BA8151" s="10"/>
      <c r="BF8151" s="10"/>
    </row>
    <row r="8152" spans="1:58" ht="15" customHeight="1" x14ac:dyDescent="0.2">
      <c r="A8152" s="1"/>
      <c r="B8152" s="383">
        <v>13</v>
      </c>
      <c r="C8152" s="303" t="s">
        <v>69</v>
      </c>
      <c r="D8152" s="18"/>
      <c r="E8152" s="14"/>
      <c r="F8152" s="14"/>
      <c r="G8152" s="14"/>
      <c r="H8152" s="14"/>
      <c r="I8152" s="14"/>
      <c r="J8152" s="14"/>
      <c r="K8152" s="14"/>
      <c r="L8152" s="14"/>
      <c r="M8152" s="14"/>
      <c r="N8152" s="14"/>
      <c r="O8152" s="14"/>
      <c r="P8152" s="14"/>
      <c r="Q8152" s="14"/>
      <c r="R8152" s="4"/>
      <c r="S8152" s="4"/>
      <c r="T8152" s="4"/>
      <c r="U8152" s="4"/>
      <c r="V8152" s="4"/>
      <c r="W8152" s="4"/>
      <c r="X8152" s="4"/>
      <c r="Y8152" s="4"/>
      <c r="Z8152" s="4"/>
      <c r="AA8152" s="4"/>
      <c r="AB8152" s="8"/>
      <c r="AC8152" s="8"/>
      <c r="AD8152" s="8"/>
      <c r="AE8152" s="8"/>
      <c r="AF8152" s="8"/>
      <c r="AG8152" s="8"/>
      <c r="AH8152" s="8"/>
      <c r="AI8152" s="8"/>
      <c r="AJ8152" s="8"/>
      <c r="AK8152" s="8"/>
      <c r="AL8152" s="8"/>
      <c r="AM8152" s="8"/>
      <c r="AN8152" s="8"/>
      <c r="AO8152" s="8"/>
      <c r="AP8152" s="15"/>
      <c r="AQ8152" s="15"/>
      <c r="AR8152" s="15"/>
      <c r="AS8152" s="15"/>
      <c r="AT8152" s="15"/>
      <c r="AU8152" s="15"/>
      <c r="AV8152" s="15"/>
      <c r="AW8152" s="15"/>
      <c r="AX8152" s="15"/>
      <c r="AY8152" s="15"/>
      <c r="AZ8152" s="10"/>
      <c r="BA8152" s="10"/>
      <c r="BF8152" s="10"/>
    </row>
    <row r="8153" spans="1:58" ht="15" customHeight="1" x14ac:dyDescent="0.2">
      <c r="A8153" s="1"/>
      <c r="B8153" s="383">
        <v>14</v>
      </c>
      <c r="C8153" s="293" t="s">
        <v>70</v>
      </c>
      <c r="D8153" s="18">
        <v>4</v>
      </c>
      <c r="E8153" s="14"/>
      <c r="F8153" s="14">
        <v>3</v>
      </c>
      <c r="G8153" s="14"/>
      <c r="H8153" s="14"/>
      <c r="I8153" s="14"/>
      <c r="J8153" s="14"/>
      <c r="K8153" s="14"/>
      <c r="L8153" s="14"/>
      <c r="M8153" s="14"/>
      <c r="N8153" s="14"/>
      <c r="O8153" s="14"/>
      <c r="P8153" s="14"/>
      <c r="Q8153" s="14"/>
      <c r="R8153" s="4"/>
      <c r="S8153" s="4"/>
      <c r="T8153" s="4"/>
      <c r="U8153" s="4"/>
      <c r="V8153" s="4"/>
      <c r="W8153" s="4"/>
      <c r="X8153" s="4"/>
      <c r="Y8153" s="4"/>
      <c r="Z8153" s="4"/>
      <c r="AA8153" s="4"/>
      <c r="AB8153" s="8"/>
      <c r="AC8153" s="8"/>
      <c r="AD8153" s="8"/>
      <c r="AE8153" s="8"/>
      <c r="AF8153" s="8">
        <v>1</v>
      </c>
      <c r="AG8153" s="8"/>
      <c r="AH8153" s="8"/>
      <c r="AI8153" s="8"/>
      <c r="AJ8153" s="8">
        <v>1</v>
      </c>
      <c r="AK8153" s="8"/>
      <c r="AL8153" s="8"/>
      <c r="AM8153" s="8"/>
      <c r="AN8153" s="8"/>
      <c r="AO8153" s="8"/>
      <c r="AP8153" s="15"/>
      <c r="AQ8153" s="15"/>
      <c r="AR8153" s="15"/>
      <c r="AS8153" s="15"/>
      <c r="AT8153" s="15"/>
      <c r="AU8153" s="15"/>
      <c r="AV8153" s="15"/>
      <c r="AW8153" s="15"/>
      <c r="AX8153" s="15"/>
      <c r="AY8153" s="15"/>
      <c r="AZ8153" s="10"/>
      <c r="BA8153" s="10"/>
      <c r="BF8153" s="10"/>
    </row>
    <row r="8154" spans="1:58" ht="15" customHeight="1" x14ac:dyDescent="0.2">
      <c r="A8154" s="354"/>
      <c r="B8154" s="357">
        <v>18</v>
      </c>
      <c r="C8154" s="359"/>
      <c r="D8154" s="355"/>
      <c r="E8154" s="352"/>
      <c r="F8154" s="352"/>
      <c r="G8154" s="352"/>
      <c r="H8154" s="352"/>
      <c r="I8154" s="352"/>
      <c r="J8154" s="352"/>
      <c r="K8154" s="361"/>
      <c r="L8154" s="352"/>
      <c r="M8154" s="352"/>
      <c r="N8154" s="352"/>
      <c r="O8154" s="352"/>
      <c r="P8154" s="352"/>
      <c r="Q8154" s="352"/>
      <c r="R8154" s="352"/>
      <c r="S8154" s="352"/>
      <c r="T8154" s="352"/>
      <c r="U8154" s="352"/>
      <c r="V8154" s="352"/>
      <c r="W8154" s="352"/>
      <c r="X8154" s="352"/>
      <c r="Y8154" s="352"/>
      <c r="Z8154" s="352"/>
      <c r="AA8154" s="352"/>
      <c r="AB8154" s="352"/>
      <c r="AC8154" s="352"/>
      <c r="AD8154" s="352"/>
      <c r="AE8154" s="352"/>
      <c r="AF8154" s="352"/>
      <c r="AG8154" s="352"/>
      <c r="AH8154" s="352"/>
      <c r="AI8154" s="352"/>
      <c r="AJ8154" s="352"/>
      <c r="AK8154" s="352"/>
      <c r="AL8154" s="352"/>
      <c r="AM8154" s="352"/>
      <c r="AN8154" s="352"/>
      <c r="AO8154" s="352"/>
      <c r="AP8154" s="352"/>
      <c r="AQ8154" s="352"/>
      <c r="AR8154" s="352"/>
      <c r="AS8154" s="352"/>
      <c r="AT8154" s="352"/>
      <c r="AU8154" s="352"/>
      <c r="AV8154" s="352"/>
      <c r="AW8154" s="352"/>
      <c r="AX8154" s="352"/>
      <c r="AY8154" s="352"/>
      <c r="AZ8154" s="356"/>
      <c r="BA8154" s="356"/>
      <c r="BB8154" s="354"/>
      <c r="BC8154" s="354"/>
      <c r="BD8154" s="354"/>
      <c r="BE8154" s="354"/>
      <c r="BF8154" s="356"/>
    </row>
    <row r="8155" spans="1:58" ht="15" customHeight="1" x14ac:dyDescent="0.2">
      <c r="A8155" s="329"/>
      <c r="B8155" s="384">
        <v>15</v>
      </c>
      <c r="C8155" s="293" t="s">
        <v>72</v>
      </c>
      <c r="D8155" s="18">
        <v>5</v>
      </c>
      <c r="E8155" s="14"/>
      <c r="F8155" s="14"/>
      <c r="G8155" s="14"/>
      <c r="H8155" s="14"/>
      <c r="I8155" s="14"/>
      <c r="J8155" s="14"/>
      <c r="K8155" s="14"/>
      <c r="L8155" s="14">
        <v>5</v>
      </c>
      <c r="M8155" s="14"/>
      <c r="N8155" s="14"/>
      <c r="O8155" s="14"/>
      <c r="P8155" s="14"/>
      <c r="Q8155" s="14"/>
      <c r="R8155" s="4"/>
      <c r="S8155" s="4"/>
      <c r="T8155" s="4"/>
      <c r="U8155" s="4"/>
      <c r="V8155" s="4"/>
      <c r="W8155" s="4"/>
      <c r="X8155" s="4"/>
      <c r="Y8155" s="4"/>
      <c r="Z8155" s="4"/>
      <c r="AA8155" s="4"/>
      <c r="AB8155" s="8"/>
      <c r="AC8155" s="8"/>
      <c r="AD8155" s="8"/>
      <c r="AE8155" s="8"/>
      <c r="AF8155" s="8"/>
      <c r="AG8155" s="8"/>
      <c r="AH8155" s="8"/>
      <c r="AI8155" s="34"/>
      <c r="AJ8155" s="8"/>
      <c r="AK8155" s="8"/>
      <c r="AL8155" s="8"/>
      <c r="AM8155" s="8"/>
      <c r="AN8155" s="8"/>
      <c r="AO8155" s="8"/>
      <c r="AP8155" s="15"/>
      <c r="AQ8155" s="15"/>
      <c r="AR8155" s="15"/>
      <c r="AS8155" s="15"/>
      <c r="AT8155" s="15"/>
      <c r="AU8155" s="15"/>
      <c r="AV8155" s="15"/>
      <c r="AW8155" s="15"/>
      <c r="AX8155" s="15"/>
      <c r="AY8155" s="15"/>
      <c r="AZ8155" s="10"/>
      <c r="BA8155" s="10"/>
      <c r="BF8155" s="10"/>
    </row>
    <row r="8156" spans="1:58" ht="15" customHeight="1" x14ac:dyDescent="0.2">
      <c r="A8156" s="1"/>
      <c r="B8156" s="384">
        <v>16</v>
      </c>
      <c r="C8156" s="293" t="s">
        <v>73</v>
      </c>
      <c r="D8156" s="35">
        <v>3</v>
      </c>
      <c r="E8156" s="14">
        <v>3</v>
      </c>
      <c r="F8156" s="14"/>
      <c r="G8156" s="14"/>
      <c r="H8156" s="14"/>
      <c r="I8156" s="14"/>
      <c r="J8156" s="14"/>
      <c r="K8156" s="14">
        <v>1</v>
      </c>
      <c r="L8156" s="14"/>
      <c r="M8156" s="14"/>
      <c r="N8156" s="14"/>
      <c r="O8156" s="14"/>
      <c r="P8156" s="14"/>
      <c r="Q8156" s="14"/>
      <c r="R8156" s="4"/>
      <c r="S8156" s="4"/>
      <c r="T8156" s="4"/>
      <c r="U8156" s="4"/>
      <c r="V8156" s="4"/>
      <c r="W8156" s="4"/>
      <c r="X8156" s="4"/>
      <c r="Y8156" s="4"/>
      <c r="Z8156" s="4"/>
      <c r="AA8156" s="4"/>
      <c r="AB8156" s="8">
        <v>15</v>
      </c>
      <c r="AC8156" s="8"/>
      <c r="AD8156" s="8"/>
      <c r="AE8156" s="8"/>
      <c r="AF8156" s="8"/>
      <c r="AG8156" s="8">
        <v>1</v>
      </c>
      <c r="AH8156" s="8"/>
      <c r="AI8156" s="8"/>
      <c r="AJ8156" s="8"/>
      <c r="AK8156" s="8"/>
      <c r="AL8156" s="8">
        <v>4</v>
      </c>
      <c r="AM8156" s="8"/>
      <c r="AN8156" s="8"/>
      <c r="AO8156" s="8"/>
      <c r="AP8156" s="15"/>
      <c r="AQ8156" s="15"/>
      <c r="AR8156" s="15"/>
      <c r="AS8156" s="15"/>
      <c r="AT8156" s="15"/>
      <c r="AU8156" s="15"/>
      <c r="AV8156" s="15"/>
      <c r="AW8156" s="15"/>
      <c r="AX8156" s="15"/>
      <c r="AY8156" s="15"/>
      <c r="AZ8156" s="10"/>
      <c r="BA8156" s="10"/>
      <c r="BF8156" s="10"/>
    </row>
    <row r="8157" spans="1:58" ht="15" customHeight="1" x14ac:dyDescent="0.2">
      <c r="A8157" s="1"/>
      <c r="B8157" s="384">
        <v>17</v>
      </c>
      <c r="C8157" s="303" t="s">
        <v>75</v>
      </c>
      <c r="D8157" s="18"/>
      <c r="E8157" s="14"/>
      <c r="F8157" s="14"/>
      <c r="G8157" s="14"/>
      <c r="H8157" s="14"/>
      <c r="I8157" s="14"/>
      <c r="J8157" s="14"/>
      <c r="K8157" s="14"/>
      <c r="L8157" s="14"/>
      <c r="M8157" s="14"/>
      <c r="N8157" s="14"/>
      <c r="O8157" s="14"/>
      <c r="P8157" s="14"/>
      <c r="Q8157" s="14"/>
      <c r="R8157" s="4"/>
      <c r="S8157" s="4"/>
      <c r="T8157" s="4"/>
      <c r="U8157" s="4"/>
      <c r="V8157" s="4"/>
      <c r="W8157" s="4"/>
      <c r="X8157" s="4"/>
      <c r="Y8157" s="4"/>
      <c r="Z8157" s="4"/>
      <c r="AA8157" s="4"/>
      <c r="AB8157" s="8"/>
      <c r="AC8157" s="8"/>
      <c r="AD8157" s="8"/>
      <c r="AE8157" s="8"/>
      <c r="AF8157" s="8"/>
      <c r="AG8157" s="8"/>
      <c r="AH8157" s="8"/>
      <c r="AI8157" s="8"/>
      <c r="AJ8157" s="8"/>
      <c r="AK8157" s="8"/>
      <c r="AL8157" s="8"/>
      <c r="AM8157" s="8"/>
      <c r="AN8157" s="8"/>
      <c r="AO8157" s="8"/>
      <c r="AP8157" s="15"/>
      <c r="AQ8157" s="15"/>
      <c r="AR8157" s="15"/>
      <c r="AS8157" s="15"/>
      <c r="AT8157" s="15"/>
      <c r="AU8157" s="15"/>
      <c r="AV8157" s="15"/>
      <c r="AW8157" s="15"/>
      <c r="AX8157" s="15"/>
      <c r="AY8157" s="15"/>
      <c r="AZ8157" s="10"/>
      <c r="BA8157" s="10"/>
      <c r="BF8157" s="10"/>
    </row>
    <row r="8158" spans="1:58" ht="15" customHeight="1" x14ac:dyDescent="0.2">
      <c r="A8158" s="352"/>
      <c r="B8158" s="357">
        <v>22</v>
      </c>
      <c r="C8158" s="375"/>
      <c r="D8158" s="355"/>
      <c r="E8158" s="352"/>
      <c r="F8158" s="352"/>
      <c r="G8158" s="352"/>
      <c r="H8158" s="352"/>
      <c r="I8158" s="352"/>
      <c r="J8158" s="352"/>
      <c r="K8158" s="352"/>
      <c r="L8158" s="352"/>
      <c r="M8158" s="352"/>
      <c r="N8158" s="352"/>
      <c r="O8158" s="352"/>
      <c r="P8158" s="352"/>
      <c r="Q8158" s="352"/>
      <c r="R8158" s="352"/>
      <c r="S8158" s="352"/>
      <c r="T8158" s="352"/>
      <c r="U8158" s="352"/>
      <c r="V8158" s="352"/>
      <c r="W8158" s="352"/>
      <c r="X8158" s="352"/>
      <c r="Y8158" s="352"/>
      <c r="Z8158" s="352"/>
      <c r="AA8158" s="352"/>
      <c r="AB8158" s="352"/>
      <c r="AC8158" s="352"/>
      <c r="AD8158" s="352"/>
      <c r="AE8158" s="352"/>
      <c r="AF8158" s="352"/>
      <c r="AG8158" s="352"/>
      <c r="AH8158" s="352"/>
      <c r="AI8158" s="352"/>
      <c r="AJ8158" s="352"/>
      <c r="AK8158" s="352"/>
      <c r="AL8158" s="352"/>
      <c r="AM8158" s="352"/>
      <c r="AN8158" s="352"/>
      <c r="AO8158" s="352"/>
      <c r="AP8158" s="352"/>
      <c r="AQ8158" s="352"/>
      <c r="AR8158" s="352"/>
      <c r="AS8158" s="352"/>
      <c r="AT8158" s="352"/>
      <c r="AU8158" s="352"/>
      <c r="AV8158" s="352"/>
      <c r="AW8158" s="352"/>
      <c r="AX8158" s="352"/>
      <c r="AY8158" s="352"/>
      <c r="AZ8158" s="356"/>
      <c r="BA8158" s="356"/>
      <c r="BB8158" s="354"/>
      <c r="BC8158" s="354"/>
      <c r="BD8158" s="354"/>
      <c r="BE8158" s="354"/>
      <c r="BF8158" s="356"/>
    </row>
    <row r="8159" spans="1:58" ht="15" customHeight="1" x14ac:dyDescent="0.2">
      <c r="A8159" s="352"/>
      <c r="B8159" s="357">
        <v>23</v>
      </c>
      <c r="C8159" s="359"/>
      <c r="D8159" s="355"/>
      <c r="E8159" s="352"/>
      <c r="F8159" s="352"/>
      <c r="G8159" s="352"/>
      <c r="H8159" s="352"/>
      <c r="I8159" s="352"/>
      <c r="J8159" s="352"/>
      <c r="K8159" s="352"/>
      <c r="L8159" s="352"/>
      <c r="M8159" s="360"/>
      <c r="N8159" s="352"/>
      <c r="O8159" s="352"/>
      <c r="P8159" s="352"/>
      <c r="Q8159" s="352"/>
      <c r="R8159" s="352"/>
      <c r="S8159" s="352"/>
      <c r="T8159" s="352"/>
      <c r="U8159" s="352"/>
      <c r="V8159" s="352"/>
      <c r="W8159" s="352"/>
      <c r="X8159" s="352"/>
      <c r="Y8159" s="352"/>
      <c r="Z8159" s="352"/>
      <c r="AA8159" s="352"/>
      <c r="AB8159" s="352"/>
      <c r="AC8159" s="352"/>
      <c r="AD8159" s="352"/>
      <c r="AE8159" s="352"/>
      <c r="AF8159" s="352"/>
      <c r="AG8159" s="352"/>
      <c r="AH8159" s="352"/>
      <c r="AI8159" s="352"/>
      <c r="AJ8159" s="352"/>
      <c r="AK8159" s="352"/>
      <c r="AL8159" s="352"/>
      <c r="AM8159" s="352"/>
      <c r="AN8159" s="352"/>
      <c r="AO8159" s="352"/>
      <c r="AP8159" s="352"/>
      <c r="AQ8159" s="352"/>
      <c r="AR8159" s="352"/>
      <c r="AS8159" s="352"/>
      <c r="AT8159" s="352"/>
      <c r="AU8159" s="352"/>
      <c r="AV8159" s="352"/>
      <c r="AW8159" s="352"/>
      <c r="AX8159" s="352"/>
      <c r="AY8159" s="352"/>
      <c r="AZ8159" s="356"/>
      <c r="BA8159" s="356"/>
      <c r="BB8159" s="354"/>
      <c r="BC8159" s="354"/>
      <c r="BD8159" s="354"/>
      <c r="BE8159" s="354"/>
      <c r="BF8159" s="356"/>
    </row>
    <row r="8160" spans="1:58" ht="15" customHeight="1" x14ac:dyDescent="0.2">
      <c r="A8160" s="1"/>
      <c r="B8160" s="385">
        <v>18</v>
      </c>
      <c r="C8160" s="292" t="s">
        <v>77</v>
      </c>
      <c r="D8160" s="18">
        <v>5</v>
      </c>
      <c r="E8160" s="14">
        <v>5</v>
      </c>
      <c r="F8160" s="14"/>
      <c r="G8160" s="14"/>
      <c r="H8160" s="14"/>
      <c r="I8160" s="14"/>
      <c r="J8160" s="14"/>
      <c r="K8160" s="14"/>
      <c r="L8160" s="14"/>
      <c r="M8160" s="14"/>
      <c r="N8160" s="14"/>
      <c r="O8160" s="14"/>
      <c r="P8160" s="14"/>
      <c r="Q8160" s="14"/>
      <c r="R8160" s="4"/>
      <c r="S8160" s="4"/>
      <c r="T8160" s="4"/>
      <c r="U8160" s="4"/>
      <c r="V8160" s="4"/>
      <c r="W8160" s="4"/>
      <c r="X8160" s="4"/>
      <c r="Y8160" s="4"/>
      <c r="Z8160" s="4"/>
      <c r="AA8160" s="4"/>
      <c r="AB8160" s="8"/>
      <c r="AC8160" s="8"/>
      <c r="AD8160" s="8"/>
      <c r="AE8160" s="8"/>
      <c r="AF8160" s="8"/>
      <c r="AG8160" s="8"/>
      <c r="AH8160" s="8"/>
      <c r="AI8160" s="8"/>
      <c r="AJ8160" s="8"/>
      <c r="AK8160" s="8"/>
      <c r="AL8160" s="8"/>
      <c r="AM8160" s="8"/>
      <c r="AN8160" s="8"/>
      <c r="AO8160" s="8"/>
      <c r="AP8160" s="15"/>
      <c r="AQ8160" s="15"/>
      <c r="AR8160" s="15"/>
      <c r="AS8160" s="15"/>
      <c r="AT8160" s="15"/>
      <c r="AU8160" s="15"/>
      <c r="AV8160" s="15"/>
      <c r="AW8160" s="15"/>
      <c r="AX8160" s="15"/>
      <c r="AY8160" s="15"/>
      <c r="AZ8160" s="10"/>
      <c r="BA8160" s="10"/>
      <c r="BF8160" s="10"/>
    </row>
    <row r="8161" spans="1:58" ht="15" customHeight="1" x14ac:dyDescent="0.2">
      <c r="A8161" s="1"/>
      <c r="B8161" s="385">
        <v>19</v>
      </c>
      <c r="C8161" s="303" t="s">
        <v>78</v>
      </c>
      <c r="D8161" s="18"/>
      <c r="E8161" s="14"/>
      <c r="F8161" s="14"/>
      <c r="G8161" s="14"/>
      <c r="H8161" s="14"/>
      <c r="I8161" s="14"/>
      <c r="J8161" s="14"/>
      <c r="K8161" s="14"/>
      <c r="L8161" s="14"/>
      <c r="M8161" s="14"/>
      <c r="N8161" s="14"/>
      <c r="O8161" s="14"/>
      <c r="P8161" s="14"/>
      <c r="Q8161" s="14"/>
      <c r="R8161" s="4"/>
      <c r="S8161" s="4"/>
      <c r="T8161" s="4"/>
      <c r="U8161" s="4"/>
      <c r="V8161" s="4"/>
      <c r="W8161" s="4"/>
      <c r="X8161" s="4"/>
      <c r="Y8161" s="4"/>
      <c r="Z8161" s="4"/>
      <c r="AA8161" s="4"/>
      <c r="AB8161" s="8"/>
      <c r="AC8161" s="8"/>
      <c r="AD8161" s="8"/>
      <c r="AE8161" s="8"/>
      <c r="AF8161" s="8"/>
      <c r="AG8161" s="8"/>
      <c r="AH8161" s="8"/>
      <c r="AI8161" s="8"/>
      <c r="AJ8161" s="8"/>
      <c r="AK8161" s="8"/>
      <c r="AL8161" s="8"/>
      <c r="AM8161" s="8"/>
      <c r="AN8161" s="8"/>
      <c r="AO8161" s="8"/>
      <c r="AP8161" s="15"/>
      <c r="AQ8161" s="15"/>
      <c r="AR8161" s="15"/>
      <c r="AS8161" s="15"/>
      <c r="AT8161" s="15"/>
      <c r="AU8161" s="15"/>
      <c r="AV8161" s="15"/>
      <c r="AW8161" s="15"/>
      <c r="AX8161" s="15"/>
      <c r="AY8161" s="15"/>
      <c r="AZ8161" s="10"/>
      <c r="BA8161" s="10"/>
      <c r="BF8161" s="10"/>
    </row>
    <row r="8162" spans="1:58" ht="15" customHeight="1" x14ac:dyDescent="0.2">
      <c r="A8162" s="352"/>
      <c r="B8162" s="357">
        <v>26</v>
      </c>
      <c r="C8162" s="359"/>
      <c r="D8162" s="355"/>
      <c r="E8162" s="352"/>
      <c r="F8162" s="352"/>
      <c r="G8162" s="352"/>
      <c r="H8162" s="352"/>
      <c r="I8162" s="352"/>
      <c r="J8162" s="352"/>
      <c r="K8162" s="352"/>
      <c r="L8162" s="352"/>
      <c r="M8162" s="352"/>
      <c r="N8162" s="352"/>
      <c r="O8162" s="352"/>
      <c r="P8162" s="352"/>
      <c r="Q8162" s="352"/>
      <c r="R8162" s="352"/>
      <c r="S8162" s="352"/>
      <c r="T8162" s="352"/>
      <c r="U8162" s="352"/>
      <c r="V8162" s="352"/>
      <c r="W8162" s="352"/>
      <c r="X8162" s="352"/>
      <c r="Y8162" s="352"/>
      <c r="Z8162" s="352"/>
      <c r="AA8162" s="352"/>
      <c r="AB8162" s="352"/>
      <c r="AC8162" s="352"/>
      <c r="AD8162" s="352"/>
      <c r="AE8162" s="352"/>
      <c r="AF8162" s="352"/>
      <c r="AG8162" s="352"/>
      <c r="AH8162" s="352"/>
      <c r="AI8162" s="352"/>
      <c r="AJ8162" s="352"/>
      <c r="AK8162" s="352"/>
      <c r="AL8162" s="352"/>
      <c r="AM8162" s="352"/>
      <c r="AN8162" s="352"/>
      <c r="AO8162" s="352"/>
      <c r="AP8162" s="352"/>
      <c r="AQ8162" s="352"/>
      <c r="AR8162" s="352"/>
      <c r="AS8162" s="352"/>
      <c r="AT8162" s="352"/>
      <c r="AU8162" s="352"/>
      <c r="AV8162" s="352"/>
      <c r="AW8162" s="352"/>
      <c r="AX8162" s="352"/>
      <c r="AY8162" s="352"/>
      <c r="AZ8162" s="356"/>
      <c r="BA8162" s="356"/>
      <c r="BB8162" s="354"/>
      <c r="BC8162" s="354"/>
      <c r="BD8162" s="354"/>
      <c r="BE8162" s="354"/>
      <c r="BF8162" s="356"/>
    </row>
    <row r="8163" spans="1:58" ht="15" customHeight="1" x14ac:dyDescent="0.2">
      <c r="A8163" s="352"/>
      <c r="B8163" s="357">
        <v>27</v>
      </c>
      <c r="C8163" s="359"/>
      <c r="D8163" s="355"/>
      <c r="E8163" s="352"/>
      <c r="F8163" s="352"/>
      <c r="G8163" s="352"/>
      <c r="H8163" s="352"/>
      <c r="I8163" s="352"/>
      <c r="J8163" s="352"/>
      <c r="K8163" s="352"/>
      <c r="L8163" s="352"/>
      <c r="M8163" s="352"/>
      <c r="N8163" s="352"/>
      <c r="O8163" s="352"/>
      <c r="P8163" s="352"/>
      <c r="Q8163" s="352"/>
      <c r="R8163" s="352"/>
      <c r="S8163" s="352"/>
      <c r="T8163" s="352"/>
      <c r="U8163" s="352"/>
      <c r="V8163" s="352"/>
      <c r="W8163" s="352"/>
      <c r="X8163" s="352"/>
      <c r="Y8163" s="352"/>
      <c r="Z8163" s="352"/>
      <c r="AA8163" s="352"/>
      <c r="AB8163" s="352"/>
      <c r="AC8163" s="352"/>
      <c r="AD8163" s="352"/>
      <c r="AE8163" s="352"/>
      <c r="AF8163" s="352"/>
      <c r="AG8163" s="352"/>
      <c r="AH8163" s="352"/>
      <c r="AI8163" s="352"/>
      <c r="AJ8163" s="352"/>
      <c r="AK8163" s="352"/>
      <c r="AL8163" s="352"/>
      <c r="AM8163" s="352"/>
      <c r="AN8163" s="352"/>
      <c r="AO8163" s="352"/>
      <c r="AP8163" s="352"/>
      <c r="AQ8163" s="352"/>
      <c r="AR8163" s="352"/>
      <c r="AS8163" s="352"/>
      <c r="AT8163" s="352"/>
      <c r="AU8163" s="352"/>
      <c r="AV8163" s="352"/>
      <c r="AW8163" s="352"/>
      <c r="AX8163" s="352"/>
      <c r="AY8163" s="352"/>
      <c r="AZ8163" s="356"/>
      <c r="BA8163" s="356"/>
      <c r="BB8163" s="354"/>
      <c r="BC8163" s="354"/>
      <c r="BD8163" s="354"/>
      <c r="BE8163" s="354"/>
      <c r="BF8163" s="356"/>
    </row>
    <row r="8164" spans="1:58" ht="15" customHeight="1" x14ac:dyDescent="0.2">
      <c r="A8164" s="1"/>
      <c r="B8164" s="386">
        <v>20</v>
      </c>
      <c r="C8164" s="293" t="s">
        <v>80</v>
      </c>
      <c r="D8164" s="18"/>
      <c r="E8164" s="14"/>
      <c r="F8164" s="14"/>
      <c r="G8164" s="14"/>
      <c r="H8164" s="14"/>
      <c r="I8164" s="14"/>
      <c r="J8164" s="14"/>
      <c r="K8164" s="14"/>
      <c r="L8164" s="14"/>
      <c r="M8164" s="14"/>
      <c r="N8164" s="14">
        <v>1</v>
      </c>
      <c r="O8164" s="14"/>
      <c r="P8164" s="14"/>
      <c r="Q8164" s="14"/>
      <c r="R8164" s="4"/>
      <c r="S8164" s="4"/>
      <c r="T8164" s="4"/>
      <c r="U8164" s="4">
        <v>6</v>
      </c>
      <c r="V8164" s="4"/>
      <c r="W8164" s="4"/>
      <c r="X8164" s="4"/>
      <c r="Y8164" s="4"/>
      <c r="Z8164" s="4"/>
      <c r="AA8164" s="4"/>
      <c r="AB8164" s="8"/>
      <c r="AC8164" s="8"/>
      <c r="AD8164" s="8"/>
      <c r="AE8164" s="8"/>
      <c r="AF8164" s="8"/>
      <c r="AG8164" s="8">
        <v>1</v>
      </c>
      <c r="AH8164" s="8"/>
      <c r="AI8164" s="8"/>
      <c r="AJ8164" s="8"/>
      <c r="AK8164" s="8"/>
      <c r="AL8164" s="8"/>
      <c r="AM8164" s="8"/>
      <c r="AN8164" s="8"/>
      <c r="AO8164" s="8"/>
      <c r="AP8164" s="15"/>
      <c r="AQ8164" s="15"/>
      <c r="AR8164" s="15"/>
      <c r="AS8164" s="15"/>
      <c r="AT8164" s="15"/>
      <c r="AU8164" s="15"/>
      <c r="AV8164" s="15"/>
      <c r="AW8164" s="15"/>
      <c r="AX8164" s="15"/>
      <c r="AY8164" s="15"/>
      <c r="AZ8164" s="10"/>
      <c r="BA8164" s="10"/>
      <c r="BF8164" s="10"/>
    </row>
    <row r="8165" spans="1:58" ht="15" customHeight="1" x14ac:dyDescent="0.2">
      <c r="A8165" s="368"/>
      <c r="B8165" s="373">
        <v>29</v>
      </c>
      <c r="C8165" s="369"/>
      <c r="D8165" s="370"/>
      <c r="E8165" s="368"/>
      <c r="F8165" s="368"/>
      <c r="G8165" s="368"/>
      <c r="H8165" s="368"/>
      <c r="I8165" s="368"/>
      <c r="J8165" s="368"/>
      <c r="K8165" s="368"/>
      <c r="L8165" s="368"/>
      <c r="M8165" s="368"/>
      <c r="N8165" s="368"/>
      <c r="O8165" s="368"/>
      <c r="P8165" s="368"/>
      <c r="Q8165" s="368"/>
      <c r="R8165" s="368"/>
      <c r="S8165" s="368"/>
      <c r="T8165" s="368"/>
      <c r="U8165" s="368"/>
      <c r="V8165" s="368"/>
      <c r="W8165" s="368"/>
      <c r="X8165" s="368"/>
      <c r="Y8165" s="368"/>
      <c r="Z8165" s="368"/>
      <c r="AA8165" s="368"/>
      <c r="AB8165" s="368"/>
      <c r="AC8165" s="368"/>
      <c r="AD8165" s="368"/>
      <c r="AE8165" s="368"/>
      <c r="AF8165" s="368"/>
      <c r="AG8165" s="368"/>
      <c r="AH8165" s="368"/>
      <c r="AI8165" s="368"/>
      <c r="AJ8165" s="368"/>
      <c r="AK8165" s="368"/>
      <c r="AL8165" s="368"/>
      <c r="AM8165" s="368"/>
      <c r="AN8165" s="368"/>
      <c r="AO8165" s="368"/>
      <c r="AP8165" s="368"/>
      <c r="AQ8165" s="368"/>
      <c r="AR8165" s="368"/>
      <c r="AS8165" s="368"/>
      <c r="AT8165" s="368"/>
      <c r="AU8165" s="368"/>
      <c r="AV8165" s="368"/>
      <c r="AW8165" s="368"/>
      <c r="AX8165" s="368"/>
      <c r="AY8165" s="368"/>
      <c r="AZ8165" s="371"/>
      <c r="BA8165" s="371"/>
      <c r="BB8165" s="372"/>
      <c r="BC8165" s="372"/>
      <c r="BD8165" s="372"/>
      <c r="BE8165" s="372"/>
      <c r="BF8165" s="371"/>
    </row>
    <row r="8166" spans="1:58" ht="15" customHeight="1" x14ac:dyDescent="0.2">
      <c r="A8166" s="1"/>
      <c r="B8166" s="387">
        <v>21</v>
      </c>
      <c r="C8166" s="303" t="s">
        <v>85</v>
      </c>
      <c r="D8166" s="18"/>
      <c r="E8166" s="14"/>
      <c r="F8166" s="14"/>
      <c r="G8166" s="14"/>
      <c r="H8166" s="14"/>
      <c r="I8166" s="14"/>
      <c r="J8166" s="14"/>
      <c r="K8166" s="14"/>
      <c r="L8166" s="14"/>
      <c r="M8166" s="14"/>
      <c r="N8166" s="14"/>
      <c r="O8166" s="14"/>
      <c r="P8166" s="14"/>
      <c r="Q8166" s="14"/>
      <c r="R8166" s="4"/>
      <c r="S8166" s="4"/>
      <c r="T8166" s="4"/>
      <c r="U8166" s="4"/>
      <c r="V8166" s="4"/>
      <c r="W8166" s="4"/>
      <c r="X8166" s="4"/>
      <c r="Y8166" s="4"/>
      <c r="Z8166" s="4"/>
      <c r="AA8166" s="4"/>
      <c r="AB8166" s="8"/>
      <c r="AC8166" s="8"/>
      <c r="AD8166" s="8"/>
      <c r="AE8166" s="8"/>
      <c r="AF8166" s="8"/>
      <c r="AG8166" s="8"/>
      <c r="AH8166" s="8"/>
      <c r="AI8166" s="8"/>
      <c r="AJ8166" s="8"/>
      <c r="AK8166" s="8"/>
      <c r="AL8166" s="8"/>
      <c r="AM8166" s="8"/>
      <c r="AN8166" s="8"/>
      <c r="AO8166" s="8"/>
      <c r="AP8166" s="15"/>
      <c r="AQ8166" s="15"/>
      <c r="AR8166" s="15"/>
      <c r="AS8166" s="15"/>
      <c r="AT8166" s="15"/>
      <c r="AU8166" s="15"/>
      <c r="AV8166" s="15"/>
      <c r="AW8166" s="15"/>
      <c r="AX8166" s="15"/>
      <c r="AY8166" s="15"/>
      <c r="AZ8166" s="10"/>
      <c r="BA8166" s="10"/>
      <c r="BF8166" s="10"/>
    </row>
    <row r="8167" spans="1:58" ht="15" customHeight="1" x14ac:dyDescent="0.2">
      <c r="A8167" s="1"/>
      <c r="B8167" s="387">
        <v>22</v>
      </c>
      <c r="C8167" s="303" t="s">
        <v>612</v>
      </c>
      <c r="D8167" s="18">
        <v>1</v>
      </c>
      <c r="E8167" s="14">
        <v>1</v>
      </c>
      <c r="F8167" s="14">
        <v>1</v>
      </c>
      <c r="G8167" s="14"/>
      <c r="H8167" s="14"/>
      <c r="I8167" s="14"/>
      <c r="J8167" s="14"/>
      <c r="K8167" s="14"/>
      <c r="L8167" s="14"/>
      <c r="M8167" s="14"/>
      <c r="N8167" s="14"/>
      <c r="O8167" s="14"/>
      <c r="P8167" s="14"/>
      <c r="Q8167" s="14"/>
      <c r="R8167" s="4"/>
      <c r="S8167" s="4"/>
      <c r="T8167" s="4"/>
      <c r="U8167" s="4"/>
      <c r="V8167" s="4"/>
      <c r="W8167" s="4"/>
      <c r="X8167" s="4"/>
      <c r="Y8167" s="4"/>
      <c r="Z8167" s="4"/>
      <c r="AA8167" s="4"/>
      <c r="AB8167" s="8"/>
      <c r="AC8167" s="8"/>
      <c r="AD8167" s="8"/>
      <c r="AE8167" s="8"/>
      <c r="AF8167" s="8"/>
      <c r="AG8167" s="8"/>
      <c r="AH8167" s="8"/>
      <c r="AI8167" s="8"/>
      <c r="AJ8167" s="8"/>
      <c r="AK8167" s="8"/>
      <c r="AL8167" s="8"/>
      <c r="AM8167" s="8"/>
      <c r="AN8167" s="8"/>
      <c r="AO8167" s="8"/>
      <c r="AP8167" s="15"/>
      <c r="AQ8167" s="15"/>
      <c r="AR8167" s="15"/>
      <c r="AS8167" s="15"/>
      <c r="AT8167" s="15"/>
      <c r="AU8167" s="15"/>
      <c r="AV8167" s="15"/>
      <c r="AW8167" s="15"/>
      <c r="AX8167" s="15"/>
      <c r="AY8167" s="15"/>
      <c r="AZ8167" s="10"/>
      <c r="BA8167" s="10"/>
      <c r="BF8167" s="10"/>
    </row>
    <row r="8168" spans="1:58" ht="15" customHeight="1" x14ac:dyDescent="0.2">
      <c r="A8168" s="362"/>
      <c r="B8168" s="388">
        <v>30</v>
      </c>
      <c r="C8168" s="363"/>
      <c r="D8168" s="364"/>
      <c r="E8168" s="362"/>
      <c r="F8168" s="362"/>
      <c r="G8168" s="362"/>
      <c r="H8168" s="362"/>
      <c r="I8168" s="362"/>
      <c r="J8168" s="362"/>
      <c r="K8168" s="362"/>
      <c r="L8168" s="362"/>
      <c r="M8168" s="362"/>
      <c r="N8168" s="362"/>
      <c r="O8168" s="362"/>
      <c r="P8168" s="362"/>
      <c r="Q8168" s="362"/>
      <c r="R8168" s="362"/>
      <c r="S8168" s="362"/>
      <c r="T8168" s="362"/>
      <c r="U8168" s="362"/>
      <c r="V8168" s="362"/>
      <c r="W8168" s="362"/>
      <c r="X8168" s="362"/>
      <c r="Y8168" s="365"/>
      <c r="Z8168" s="365"/>
      <c r="AA8168" s="365"/>
      <c r="AB8168" s="362"/>
      <c r="AC8168" s="362"/>
      <c r="AD8168" s="362"/>
      <c r="AE8168" s="362"/>
      <c r="AF8168" s="362"/>
      <c r="AG8168" s="362"/>
      <c r="AH8168" s="362"/>
      <c r="AI8168" s="362"/>
      <c r="AJ8168" s="362"/>
      <c r="AK8168" s="362"/>
      <c r="AL8168" s="362"/>
      <c r="AM8168" s="362"/>
      <c r="AN8168" s="362"/>
      <c r="AO8168" s="362"/>
      <c r="AP8168" s="362"/>
      <c r="AQ8168" s="362"/>
      <c r="AR8168" s="362"/>
      <c r="AS8168" s="362"/>
      <c r="AT8168" s="362"/>
      <c r="AU8168" s="362"/>
      <c r="AV8168" s="362"/>
      <c r="AW8168" s="362"/>
      <c r="AX8168" s="362"/>
      <c r="AY8168" s="362"/>
      <c r="AZ8168" s="366"/>
      <c r="BA8168" s="366"/>
      <c r="BB8168" s="367"/>
      <c r="BC8168" s="367"/>
      <c r="BD8168" s="367"/>
      <c r="BE8168" s="367"/>
      <c r="BF8168" s="366"/>
    </row>
    <row r="8169" spans="1:58" ht="15" customHeight="1" x14ac:dyDescent="0.2">
      <c r="A8169" s="1"/>
      <c r="B8169" s="377">
        <v>23</v>
      </c>
      <c r="C8169" s="293" t="s">
        <v>535</v>
      </c>
      <c r="D8169" s="18"/>
      <c r="E8169" s="14"/>
      <c r="F8169" s="14"/>
      <c r="G8169" s="14"/>
      <c r="H8169" s="14"/>
      <c r="I8169" s="14"/>
      <c r="J8169" s="14"/>
      <c r="K8169" s="14"/>
      <c r="L8169" s="14"/>
      <c r="M8169" s="14"/>
      <c r="N8169" s="14"/>
      <c r="O8169" s="14"/>
      <c r="P8169" s="14"/>
      <c r="Q8169" s="14"/>
      <c r="R8169" s="4"/>
      <c r="S8169" s="4"/>
      <c r="T8169" s="4"/>
      <c r="U8169" s="4"/>
      <c r="V8169" s="4"/>
      <c r="W8169" s="4"/>
      <c r="X8169" s="4"/>
      <c r="Y8169" s="4"/>
      <c r="Z8169" s="4"/>
      <c r="AA8169" s="4"/>
      <c r="AB8169" s="8">
        <v>6</v>
      </c>
      <c r="AC8169" s="8"/>
      <c r="AD8169" s="8"/>
      <c r="AE8169" s="8"/>
      <c r="AF8169" s="8"/>
      <c r="AG8169" s="8"/>
      <c r="AH8169" s="8"/>
      <c r="AI8169" s="8"/>
      <c r="AJ8169" s="8"/>
      <c r="AK8169" s="8"/>
      <c r="AL8169" s="8"/>
      <c r="AM8169" s="8"/>
      <c r="AN8169" s="8"/>
      <c r="AO8169" s="8"/>
      <c r="AP8169" s="15"/>
      <c r="AQ8169" s="15"/>
      <c r="AR8169" s="15"/>
      <c r="AS8169" s="15"/>
      <c r="AT8169" s="15"/>
      <c r="AU8169" s="15"/>
      <c r="AV8169" s="15"/>
      <c r="AW8169" s="15"/>
      <c r="AX8169" s="15"/>
      <c r="AY8169" s="15"/>
      <c r="AZ8169" s="10"/>
      <c r="BA8169" s="10"/>
      <c r="BF8169" s="10"/>
    </row>
    <row r="8170" spans="1:58" ht="15" customHeight="1" x14ac:dyDescent="0.2">
      <c r="A8170" s="1"/>
      <c r="B8170" s="377">
        <v>24</v>
      </c>
      <c r="C8170" s="311" t="s">
        <v>613</v>
      </c>
      <c r="D8170" s="18"/>
      <c r="E8170" s="14"/>
      <c r="F8170" s="14"/>
      <c r="G8170" s="14"/>
      <c r="H8170" s="14"/>
      <c r="I8170" s="14"/>
      <c r="J8170" s="14"/>
      <c r="K8170" s="14"/>
      <c r="L8170" s="14"/>
      <c r="M8170" s="14"/>
      <c r="N8170" s="14"/>
      <c r="O8170" s="14"/>
      <c r="P8170" s="14"/>
      <c r="Q8170" s="14"/>
      <c r="R8170" s="4"/>
      <c r="S8170" s="4"/>
      <c r="T8170" s="4"/>
      <c r="U8170" s="4"/>
      <c r="V8170" s="4"/>
      <c r="W8170" s="4"/>
      <c r="X8170" s="4"/>
      <c r="Y8170" s="4"/>
      <c r="Z8170" s="4"/>
      <c r="AA8170" s="4"/>
      <c r="AB8170" s="8"/>
      <c r="AC8170" s="8"/>
      <c r="AD8170" s="8"/>
      <c r="AE8170" s="8"/>
      <c r="AF8170" s="8"/>
      <c r="AG8170" s="8"/>
      <c r="AH8170" s="8"/>
      <c r="AI8170" s="8"/>
      <c r="AJ8170" s="8"/>
      <c r="AK8170" s="8"/>
      <c r="AL8170" s="8"/>
      <c r="AM8170" s="8"/>
      <c r="AN8170" s="8"/>
      <c r="AO8170" s="8"/>
      <c r="AP8170" s="15"/>
      <c r="AQ8170" s="15"/>
      <c r="AR8170" s="15"/>
      <c r="AS8170" s="15"/>
      <c r="AT8170" s="15"/>
      <c r="AU8170" s="15"/>
      <c r="AV8170" s="15"/>
      <c r="AW8170" s="15"/>
      <c r="AX8170" s="15"/>
      <c r="AY8170" s="15"/>
      <c r="AZ8170" s="10"/>
      <c r="BA8170" s="10"/>
      <c r="BF8170" s="10"/>
    </row>
    <row r="8171" spans="1:58" ht="15" customHeight="1" x14ac:dyDescent="0.2">
      <c r="A8171" s="368"/>
      <c r="B8171" s="373"/>
      <c r="C8171" s="369"/>
      <c r="D8171" s="370"/>
      <c r="E8171" s="368"/>
      <c r="F8171" s="368"/>
      <c r="G8171" s="368"/>
      <c r="H8171" s="368"/>
      <c r="I8171" s="368"/>
      <c r="J8171" s="368"/>
      <c r="K8171" s="368"/>
      <c r="L8171" s="368"/>
      <c r="M8171" s="368"/>
      <c r="N8171" s="368"/>
      <c r="O8171" s="368"/>
      <c r="P8171" s="368"/>
      <c r="Q8171" s="368"/>
      <c r="R8171" s="368"/>
      <c r="S8171" s="368"/>
      <c r="T8171" s="368"/>
      <c r="U8171" s="368"/>
      <c r="V8171" s="368"/>
      <c r="W8171" s="368"/>
      <c r="X8171" s="368"/>
      <c r="Y8171" s="368"/>
      <c r="Z8171" s="368"/>
      <c r="AA8171" s="368"/>
      <c r="AB8171" s="368"/>
      <c r="AC8171" s="368"/>
      <c r="AD8171" s="368"/>
      <c r="AE8171" s="368"/>
      <c r="AF8171" s="368"/>
      <c r="AG8171" s="368"/>
      <c r="AH8171" s="368"/>
      <c r="AI8171" s="368"/>
      <c r="AJ8171" s="368"/>
      <c r="AK8171" s="368"/>
      <c r="AL8171" s="368"/>
      <c r="AM8171" s="368"/>
      <c r="AN8171" s="368"/>
      <c r="AO8171" s="368"/>
      <c r="AP8171" s="368"/>
      <c r="AQ8171" s="368"/>
      <c r="AR8171" s="368"/>
      <c r="AS8171" s="368"/>
      <c r="AT8171" s="368"/>
      <c r="AU8171" s="368"/>
      <c r="AV8171" s="368"/>
      <c r="AW8171" s="368"/>
      <c r="AX8171" s="368"/>
      <c r="AY8171" s="368"/>
      <c r="AZ8171" s="371"/>
      <c r="BA8171" s="371"/>
      <c r="BB8171" s="372"/>
      <c r="BC8171" s="372"/>
      <c r="BD8171" s="372"/>
      <c r="BE8171" s="372"/>
      <c r="BF8171" s="371"/>
    </row>
    <row r="8172" spans="1:58" ht="15" customHeight="1" x14ac:dyDescent="0.2">
      <c r="A8172" s="1"/>
      <c r="B8172" s="389">
        <v>33</v>
      </c>
      <c r="C8172" s="303"/>
      <c r="D8172" s="18"/>
      <c r="E8172" s="14"/>
      <c r="F8172" s="14"/>
      <c r="G8172" s="14"/>
      <c r="H8172" s="14"/>
      <c r="I8172" s="14"/>
      <c r="J8172" s="14"/>
      <c r="K8172" s="14"/>
      <c r="L8172" s="14"/>
      <c r="M8172" s="14"/>
      <c r="N8172" s="14"/>
      <c r="O8172" s="14"/>
      <c r="P8172" s="14"/>
      <c r="Q8172" s="14"/>
      <c r="R8172" s="4"/>
      <c r="S8172" s="4"/>
      <c r="T8172" s="4"/>
      <c r="U8172" s="4"/>
      <c r="V8172" s="4"/>
      <c r="W8172" s="4"/>
      <c r="X8172" s="4"/>
      <c r="Y8172" s="4"/>
      <c r="Z8172" s="4"/>
      <c r="AA8172" s="4"/>
      <c r="AB8172" s="8"/>
      <c r="AC8172" s="8"/>
      <c r="AD8172" s="8"/>
      <c r="AE8172" s="8"/>
      <c r="AF8172" s="8"/>
      <c r="AG8172" s="8"/>
      <c r="AH8172" s="8"/>
      <c r="AI8172" s="8"/>
      <c r="AJ8172" s="8"/>
      <c r="AK8172" s="8"/>
      <c r="AL8172" s="8"/>
      <c r="AM8172" s="8"/>
      <c r="AN8172" s="8"/>
      <c r="AO8172" s="8"/>
      <c r="AP8172" s="15"/>
      <c r="AQ8172" s="15"/>
      <c r="AR8172" s="15"/>
      <c r="AS8172" s="15"/>
      <c r="AT8172" s="15"/>
      <c r="AU8172" s="15"/>
      <c r="AV8172" s="15"/>
      <c r="AW8172" s="15"/>
      <c r="AX8172" s="15"/>
      <c r="AY8172" s="15"/>
      <c r="AZ8172" s="10"/>
      <c r="BA8172" s="10"/>
      <c r="BF8172" s="10"/>
    </row>
    <row r="8173" spans="1:58" ht="15" customHeight="1" x14ac:dyDescent="0.2">
      <c r="A8173" s="368"/>
      <c r="B8173" s="373"/>
      <c r="C8173" s="369"/>
      <c r="D8173" s="370"/>
      <c r="E8173" s="368"/>
      <c r="F8173" s="368"/>
      <c r="G8173" s="368"/>
      <c r="H8173" s="368"/>
      <c r="I8173" s="368"/>
      <c r="J8173" s="368"/>
      <c r="K8173" s="368"/>
      <c r="L8173" s="368"/>
      <c r="M8173" s="368"/>
      <c r="N8173" s="368"/>
      <c r="O8173" s="368"/>
      <c r="P8173" s="368"/>
      <c r="Q8173" s="368"/>
      <c r="R8173" s="368"/>
      <c r="S8173" s="368"/>
      <c r="T8173" s="368"/>
      <c r="U8173" s="368"/>
      <c r="V8173" s="368"/>
      <c r="W8173" s="368"/>
      <c r="X8173" s="368"/>
      <c r="Y8173" s="368"/>
      <c r="Z8173" s="368"/>
      <c r="AA8173" s="368"/>
      <c r="AB8173" s="368"/>
      <c r="AC8173" s="368"/>
      <c r="AD8173" s="368"/>
      <c r="AE8173" s="368"/>
      <c r="AF8173" s="368"/>
      <c r="AG8173" s="368"/>
      <c r="AH8173" s="368"/>
      <c r="AI8173" s="368"/>
      <c r="AJ8173" s="368"/>
      <c r="AK8173" s="368"/>
      <c r="AL8173" s="368"/>
      <c r="AM8173" s="368"/>
      <c r="AN8173" s="368"/>
      <c r="AO8173" s="368"/>
      <c r="AP8173" s="368"/>
      <c r="AQ8173" s="368"/>
      <c r="AR8173" s="368"/>
      <c r="AS8173" s="368"/>
      <c r="AT8173" s="368"/>
      <c r="AU8173" s="368"/>
      <c r="AV8173" s="368"/>
      <c r="AW8173" s="368"/>
      <c r="AX8173" s="368"/>
      <c r="AY8173" s="368"/>
      <c r="AZ8173" s="371"/>
      <c r="BA8173" s="371"/>
      <c r="BB8173" s="372"/>
      <c r="BC8173" s="372"/>
      <c r="BD8173" s="372"/>
      <c r="BE8173" s="372"/>
      <c r="BF8173" s="371"/>
    </row>
    <row r="8174" spans="1:58" ht="15" customHeight="1" x14ac:dyDescent="0.2">
      <c r="A8174" s="368"/>
      <c r="B8174" s="373"/>
      <c r="C8174" s="369"/>
      <c r="D8174" s="370"/>
      <c r="E8174" s="368"/>
      <c r="F8174" s="368"/>
      <c r="G8174" s="368"/>
      <c r="H8174" s="368"/>
      <c r="I8174" s="368"/>
      <c r="J8174" s="368"/>
      <c r="K8174" s="368"/>
      <c r="L8174" s="368"/>
      <c r="M8174" s="368"/>
      <c r="N8174" s="368"/>
      <c r="O8174" s="368"/>
      <c r="P8174" s="368"/>
      <c r="Q8174" s="368"/>
      <c r="R8174" s="368"/>
      <c r="S8174" s="368"/>
      <c r="T8174" s="368"/>
      <c r="U8174" s="368"/>
      <c r="V8174" s="368"/>
      <c r="W8174" s="368"/>
      <c r="X8174" s="368"/>
      <c r="Y8174" s="368"/>
      <c r="Z8174" s="368"/>
      <c r="AA8174" s="368"/>
      <c r="AB8174" s="368"/>
      <c r="AC8174" s="368"/>
      <c r="AD8174" s="368"/>
      <c r="AE8174" s="368"/>
      <c r="AF8174" s="368"/>
      <c r="AG8174" s="368"/>
      <c r="AH8174" s="368"/>
      <c r="AI8174" s="368"/>
      <c r="AJ8174" s="368"/>
      <c r="AK8174" s="368"/>
      <c r="AL8174" s="368"/>
      <c r="AM8174" s="368"/>
      <c r="AN8174" s="368"/>
      <c r="AO8174" s="368"/>
      <c r="AP8174" s="368"/>
      <c r="AQ8174" s="368"/>
      <c r="AR8174" s="368"/>
      <c r="AS8174" s="368"/>
      <c r="AT8174" s="368"/>
      <c r="AU8174" s="368"/>
      <c r="AV8174" s="368"/>
      <c r="AW8174" s="368"/>
      <c r="AX8174" s="368"/>
      <c r="AY8174" s="368"/>
      <c r="AZ8174" s="371"/>
      <c r="BA8174" s="371"/>
      <c r="BB8174" s="372"/>
      <c r="BC8174" s="372"/>
      <c r="BD8174" s="372"/>
      <c r="BE8174" s="372"/>
      <c r="BF8174" s="371"/>
    </row>
    <row r="8175" spans="1:58" ht="15" customHeight="1" x14ac:dyDescent="0.2">
      <c r="A8175" s="368"/>
      <c r="B8175" s="373"/>
      <c r="C8175" s="376"/>
      <c r="D8175" s="370"/>
      <c r="E8175" s="368"/>
      <c r="F8175" s="368"/>
      <c r="G8175" s="368"/>
      <c r="H8175" s="368"/>
      <c r="I8175" s="368"/>
      <c r="J8175" s="368"/>
      <c r="K8175" s="368"/>
      <c r="L8175" s="368"/>
      <c r="M8175" s="368"/>
      <c r="N8175" s="368"/>
      <c r="O8175" s="368"/>
      <c r="P8175" s="368"/>
      <c r="Q8175" s="368"/>
      <c r="R8175" s="368"/>
      <c r="S8175" s="368"/>
      <c r="T8175" s="368"/>
      <c r="U8175" s="368"/>
      <c r="V8175" s="368"/>
      <c r="W8175" s="368"/>
      <c r="X8175" s="368"/>
      <c r="Y8175" s="368"/>
      <c r="Z8175" s="368"/>
      <c r="AA8175" s="368"/>
      <c r="AB8175" s="368"/>
      <c r="AC8175" s="368"/>
      <c r="AD8175" s="368"/>
      <c r="AE8175" s="368"/>
      <c r="AF8175" s="368"/>
      <c r="AG8175" s="368"/>
      <c r="AH8175" s="368"/>
      <c r="AI8175" s="368"/>
      <c r="AJ8175" s="368"/>
      <c r="AK8175" s="368"/>
      <c r="AL8175" s="368"/>
      <c r="AM8175" s="368"/>
      <c r="AN8175" s="368"/>
      <c r="AO8175" s="368"/>
      <c r="AP8175" s="368"/>
      <c r="AQ8175" s="368"/>
      <c r="AR8175" s="368"/>
      <c r="AS8175" s="368"/>
      <c r="AT8175" s="368"/>
      <c r="AU8175" s="368"/>
      <c r="AV8175" s="368"/>
      <c r="AW8175" s="368"/>
      <c r="AX8175" s="368"/>
      <c r="AY8175" s="368"/>
      <c r="AZ8175" s="371"/>
      <c r="BA8175" s="371"/>
      <c r="BB8175" s="372"/>
      <c r="BC8175" s="372"/>
      <c r="BD8175" s="372"/>
      <c r="BE8175" s="372"/>
      <c r="BF8175" s="371"/>
    </row>
    <row r="8176" spans="1:58" ht="15" customHeight="1" x14ac:dyDescent="0.2">
      <c r="A8176" s="1">
        <f>SUM(A8133:A8171)</f>
        <v>0</v>
      </c>
      <c r="B8176" s="385" t="s">
        <v>187</v>
      </c>
      <c r="C8176" s="402" t="s">
        <v>616</v>
      </c>
      <c r="D8176" s="18"/>
      <c r="E8176" s="14"/>
      <c r="F8176" s="14"/>
      <c r="G8176" s="14"/>
      <c r="H8176" s="14"/>
      <c r="I8176" s="14"/>
      <c r="J8176" s="14"/>
      <c r="K8176" s="14"/>
      <c r="L8176" s="14"/>
      <c r="M8176" s="14"/>
      <c r="N8176" s="14"/>
      <c r="O8176" s="14"/>
      <c r="P8176" s="14"/>
      <c r="Q8176" s="14"/>
      <c r="R8176" s="4"/>
      <c r="S8176" s="4"/>
      <c r="T8176" s="4"/>
      <c r="U8176" s="4"/>
      <c r="V8176" s="4"/>
      <c r="W8176" s="4"/>
      <c r="X8176" s="4"/>
      <c r="Y8176" s="4"/>
      <c r="Z8176" s="4"/>
      <c r="AA8176" s="4"/>
      <c r="AB8176" s="8"/>
      <c r="AC8176" s="8"/>
      <c r="AD8176" s="8"/>
      <c r="AE8176" s="8"/>
      <c r="AF8176" s="8"/>
      <c r="AG8176" s="8"/>
      <c r="AH8176" s="8"/>
      <c r="AI8176" s="8"/>
      <c r="AJ8176" s="8"/>
      <c r="AK8176" s="8"/>
      <c r="AL8176" s="8"/>
      <c r="AM8176" s="8"/>
      <c r="AN8176" s="8"/>
      <c r="AO8176" s="8"/>
      <c r="AP8176" s="15"/>
      <c r="AQ8176" s="15"/>
      <c r="AR8176" s="15"/>
      <c r="AS8176" s="15"/>
      <c r="AT8176" s="15"/>
      <c r="AU8176" s="15"/>
      <c r="AV8176" s="15"/>
      <c r="AW8176" s="15"/>
      <c r="AX8176" s="15"/>
      <c r="AY8176" s="15"/>
      <c r="AZ8176" s="10"/>
      <c r="BA8176" s="10"/>
      <c r="BF8176" s="10"/>
    </row>
    <row r="8177" spans="1:58" ht="15" customHeight="1" x14ac:dyDescent="0.2">
      <c r="A8177" s="1"/>
      <c r="B8177" s="22"/>
      <c r="D8177" s="18"/>
      <c r="E8177" s="14"/>
      <c r="F8177" s="14"/>
      <c r="G8177" s="14"/>
      <c r="H8177" s="14"/>
      <c r="I8177" s="14"/>
      <c r="J8177" s="14"/>
      <c r="K8177" s="14"/>
      <c r="L8177" s="14"/>
      <c r="M8177" s="14"/>
      <c r="N8177" s="14"/>
      <c r="O8177" s="14"/>
      <c r="P8177" s="14"/>
      <c r="Q8177" s="14"/>
      <c r="R8177" s="4"/>
      <c r="S8177" s="4"/>
      <c r="T8177" s="4"/>
      <c r="U8177" s="4"/>
      <c r="V8177" s="4"/>
      <c r="W8177" s="4"/>
      <c r="X8177" s="4"/>
      <c r="Y8177" s="4"/>
      <c r="Z8177" s="4"/>
      <c r="AA8177" s="4"/>
      <c r="AB8177" s="8"/>
      <c r="AC8177" s="8"/>
      <c r="AD8177" s="8"/>
      <c r="AE8177" s="8"/>
      <c r="AF8177" s="8"/>
      <c r="AG8177" s="8"/>
      <c r="AH8177" s="8"/>
      <c r="AI8177" s="8"/>
      <c r="AJ8177" s="8"/>
      <c r="AK8177" s="8"/>
      <c r="AL8177" s="8"/>
      <c r="AM8177" s="8"/>
      <c r="AN8177" s="8"/>
      <c r="AO8177" s="8"/>
      <c r="AP8177" s="15"/>
      <c r="AQ8177" s="15"/>
      <c r="AR8177" s="15"/>
      <c r="AS8177" s="15"/>
      <c r="AT8177" s="15"/>
      <c r="AU8177" s="15"/>
      <c r="AV8177" s="15"/>
      <c r="AW8177" s="15"/>
      <c r="AX8177" s="15"/>
      <c r="AY8177" s="15"/>
      <c r="AZ8177" s="10"/>
      <c r="BA8177" s="10"/>
      <c r="BF8177" s="10"/>
    </row>
    <row r="8178" spans="1:58" ht="15" customHeight="1" x14ac:dyDescent="0.2">
      <c r="A8178" s="1"/>
      <c r="B8178" s="42"/>
      <c r="D8178" s="18"/>
      <c r="E8178" s="14"/>
      <c r="F8178" s="14"/>
      <c r="G8178" s="14"/>
      <c r="H8178" s="14"/>
      <c r="I8178" s="14"/>
      <c r="J8178" s="14"/>
      <c r="K8178" s="14"/>
      <c r="L8178" s="14"/>
      <c r="M8178" s="14"/>
      <c r="N8178" s="14"/>
      <c r="O8178" s="14"/>
      <c r="P8178" s="14"/>
      <c r="Q8178" s="14"/>
      <c r="R8178" s="4"/>
      <c r="S8178" s="4"/>
      <c r="T8178" s="4"/>
      <c r="U8178" s="4"/>
      <c r="V8178" s="4"/>
      <c r="W8178" s="4"/>
      <c r="X8178" s="4"/>
      <c r="Y8178" s="4"/>
      <c r="Z8178" s="4"/>
      <c r="AA8178" s="4"/>
      <c r="AB8178" s="8"/>
      <c r="AC8178" s="8"/>
      <c r="AD8178" s="8"/>
      <c r="AE8178" s="8"/>
      <c r="AF8178" s="8"/>
      <c r="AG8178" s="8"/>
      <c r="AH8178" s="8"/>
      <c r="AI8178" s="8"/>
      <c r="AJ8178" s="8"/>
      <c r="AK8178" s="8"/>
      <c r="AL8178" s="8"/>
      <c r="AM8178" s="8"/>
      <c r="AN8178" s="8"/>
      <c r="AO8178" s="8"/>
      <c r="AP8178" s="15"/>
      <c r="AQ8178" s="15"/>
      <c r="AR8178" s="15"/>
      <c r="AS8178" s="15"/>
      <c r="AT8178" s="15"/>
      <c r="AU8178" s="15"/>
      <c r="AV8178" s="15"/>
      <c r="AW8178" s="15"/>
      <c r="AX8178" s="15"/>
      <c r="AY8178" s="15"/>
      <c r="AZ8178" s="10"/>
      <c r="BA8178" s="10"/>
      <c r="BF8178" s="10"/>
    </row>
    <row r="8179" spans="1:58" ht="15" customHeight="1" x14ac:dyDescent="0.2">
      <c r="A8179" s="1"/>
      <c r="B8179" s="1"/>
      <c r="C8179" s="43"/>
      <c r="D8179" s="14"/>
      <c r="E8179" s="14"/>
      <c r="F8179" s="14"/>
      <c r="G8179" s="14"/>
      <c r="H8179" s="14"/>
      <c r="I8179" s="14"/>
      <c r="J8179" s="14"/>
      <c r="K8179" s="14"/>
      <c r="L8179" s="14"/>
      <c r="M8179" s="14"/>
      <c r="N8179" s="14"/>
      <c r="O8179" s="14"/>
      <c r="P8179" s="14"/>
      <c r="Q8179" s="14"/>
      <c r="R8179" s="4"/>
      <c r="S8179" s="4"/>
      <c r="T8179" s="4"/>
      <c r="U8179" s="4"/>
      <c r="V8179" s="4"/>
      <c r="W8179" s="4"/>
      <c r="X8179" s="4"/>
      <c r="Y8179" s="4"/>
      <c r="Z8179" s="4"/>
      <c r="AA8179" s="4"/>
      <c r="AB8179" s="8"/>
      <c r="AC8179" s="8"/>
      <c r="AD8179" s="8"/>
      <c r="AE8179" s="8"/>
      <c r="AF8179" s="8"/>
      <c r="AG8179" s="8"/>
      <c r="AH8179" s="8"/>
      <c r="AI8179" s="8"/>
      <c r="AJ8179" s="8"/>
      <c r="AK8179" s="8"/>
      <c r="AL8179" s="8"/>
      <c r="AM8179" s="8"/>
      <c r="AN8179" s="8"/>
      <c r="AO8179" s="8"/>
      <c r="AP8179" s="15"/>
      <c r="AQ8179" s="15"/>
      <c r="AR8179" s="15"/>
      <c r="AS8179" s="15"/>
      <c r="AT8179" s="15"/>
      <c r="AU8179" s="15"/>
      <c r="AV8179" s="15"/>
      <c r="AW8179" s="15"/>
      <c r="AX8179" s="15"/>
      <c r="AY8179" s="15"/>
      <c r="AZ8179" s="10"/>
      <c r="BA8179" s="10"/>
      <c r="BF8179" s="10"/>
    </row>
    <row r="8180" spans="1:58" ht="15" customHeight="1" x14ac:dyDescent="0.2">
      <c r="A8180" s="1"/>
      <c r="B8180" s="1"/>
      <c r="D8180" s="14"/>
      <c r="E8180" s="14"/>
      <c r="F8180" s="14"/>
      <c r="G8180" s="14"/>
      <c r="H8180" s="14"/>
      <c r="I8180" s="14"/>
      <c r="J8180" s="14"/>
      <c r="K8180" s="14"/>
      <c r="L8180" s="14"/>
      <c r="M8180" s="14"/>
      <c r="N8180" s="14"/>
      <c r="O8180" s="14"/>
      <c r="P8180" s="14"/>
      <c r="Q8180" s="14"/>
      <c r="R8180" s="4"/>
      <c r="S8180" s="4"/>
      <c r="T8180" s="4"/>
      <c r="U8180" s="4"/>
      <c r="V8180" s="4"/>
      <c r="W8180" s="4"/>
      <c r="X8180" s="4"/>
      <c r="Y8180" s="4"/>
      <c r="Z8180" s="4"/>
      <c r="AA8180" s="4"/>
      <c r="AB8180" s="8"/>
      <c r="AC8180" s="8"/>
      <c r="AD8180" s="8"/>
      <c r="AE8180" s="8"/>
      <c r="AF8180" s="8"/>
      <c r="AG8180" s="8"/>
      <c r="AH8180" s="8"/>
      <c r="AI8180" s="8"/>
      <c r="AJ8180" s="8"/>
      <c r="AK8180" s="8"/>
      <c r="AL8180" s="8"/>
      <c r="AM8180" s="8"/>
      <c r="AN8180" s="8"/>
      <c r="AO8180" s="8"/>
      <c r="AP8180" s="15"/>
      <c r="AQ8180" s="15"/>
      <c r="AR8180" s="15"/>
      <c r="AS8180" s="15"/>
      <c r="AT8180" s="15"/>
      <c r="AU8180" s="15"/>
      <c r="AV8180" s="15"/>
      <c r="AW8180" s="15"/>
      <c r="AX8180" s="15"/>
      <c r="AY8180" s="15"/>
      <c r="AZ8180" s="10"/>
      <c r="BA8180" s="10"/>
      <c r="BF8180" s="10"/>
    </row>
    <row r="8181" spans="1:58" ht="15" customHeight="1" x14ac:dyDescent="0.2">
      <c r="A8181" s="33"/>
      <c r="B8181" s="33"/>
      <c r="C8181" s="33"/>
      <c r="D8181" s="33">
        <f>SUM(D8133:D8180)</f>
        <v>21</v>
      </c>
      <c r="E8181" s="33">
        <f>SUM(E8133:E8180)</f>
        <v>12</v>
      </c>
      <c r="F8181" s="33">
        <f>SUM(F8133:F8180)</f>
        <v>6</v>
      </c>
      <c r="G8181" s="33">
        <f>SUM(G8133:G8180)</f>
        <v>2</v>
      </c>
      <c r="H8181" s="33">
        <f>SUM(H8133:H8180)</f>
        <v>3</v>
      </c>
      <c r="I8181" s="33">
        <f>SUM(I8133:I8180)</f>
        <v>0</v>
      </c>
      <c r="J8181" s="33">
        <f>SUM(J8133:J8180)</f>
        <v>0</v>
      </c>
      <c r="K8181" s="33">
        <f>SUM(K8133:K8180)</f>
        <v>3</v>
      </c>
      <c r="L8181" s="33">
        <f>SUM(L8133:L8180)</f>
        <v>5</v>
      </c>
      <c r="M8181" s="33">
        <f>SUM(M8133:M8180)</f>
        <v>0</v>
      </c>
      <c r="N8181" s="33">
        <f>SUM(N8133:N8180)</f>
        <v>1</v>
      </c>
      <c r="O8181" s="33">
        <f>SUM(O8133:O8180)</f>
        <v>0</v>
      </c>
      <c r="P8181" s="33">
        <f>SUM(P8133:P8180)</f>
        <v>0</v>
      </c>
      <c r="Q8181" s="33">
        <f>SUM(Q8133:Q8180)</f>
        <v>0</v>
      </c>
      <c r="R8181" s="33">
        <f>SUM(R8133:R8180)</f>
        <v>0</v>
      </c>
      <c r="S8181" s="33">
        <f>SUM(S8133:S8180)</f>
        <v>0</v>
      </c>
      <c r="T8181" s="33">
        <f>SUM(T8133:T8180)</f>
        <v>1</v>
      </c>
      <c r="U8181" s="33">
        <f>SUM(U8133:U8180)</f>
        <v>9</v>
      </c>
      <c r="V8181" s="33">
        <f>SUM(V8133:V8180)</f>
        <v>0</v>
      </c>
      <c r="W8181" s="33">
        <f>SUM(W8133:W8180)</f>
        <v>0</v>
      </c>
      <c r="X8181" s="33">
        <f>SUM(X8133:X8180)</f>
        <v>0</v>
      </c>
      <c r="Y8181" s="33">
        <f>SUM(Y8133:Y8180)</f>
        <v>0</v>
      </c>
      <c r="Z8181" s="33">
        <f>SUM(Z8133:Z8180)</f>
        <v>0</v>
      </c>
      <c r="AA8181" s="33">
        <f>SUM(AA8133:AA8180)</f>
        <v>0</v>
      </c>
      <c r="AB8181" s="33">
        <f>SUM(AB8133:AB8180)</f>
        <v>61</v>
      </c>
      <c r="AC8181" s="33">
        <f>SUM(AC8133:AC8180)</f>
        <v>0</v>
      </c>
      <c r="AD8181" s="33">
        <f>SUM(AD8133:AD8180)</f>
        <v>0</v>
      </c>
      <c r="AE8181" s="33">
        <f>SUM(AE8133:AE8180)</f>
        <v>0</v>
      </c>
      <c r="AF8181" s="33">
        <f>SUM(AF8133:AF8180)</f>
        <v>2</v>
      </c>
      <c r="AG8181" s="33">
        <f>SUM(AG8133:AG8180)</f>
        <v>4</v>
      </c>
      <c r="AH8181" s="33">
        <f>SUM(AH8133:AH8180)</f>
        <v>3</v>
      </c>
      <c r="AI8181" s="33">
        <f>SUM(AI8133:AI8180)</f>
        <v>0</v>
      </c>
      <c r="AJ8181" s="33">
        <f>SUM(AJ8133:AJ8180)</f>
        <v>3</v>
      </c>
      <c r="AK8181" s="33">
        <f>SUM(AK8133:AK8180)</f>
        <v>2</v>
      </c>
      <c r="AL8181" s="33">
        <f>SUM(AL8133:AL8180)</f>
        <v>6</v>
      </c>
      <c r="AM8181" s="33">
        <f>SUM(AM8133:AM8180)</f>
        <v>0</v>
      </c>
      <c r="AN8181" s="33">
        <f>SUM(AN8133:AN8180)</f>
        <v>0</v>
      </c>
      <c r="AO8181" s="33">
        <f>SUM(AO8133:AO8180)</f>
        <v>2</v>
      </c>
      <c r="AP8181" s="33">
        <f>SUM(AP8133:AP8180)</f>
        <v>0</v>
      </c>
      <c r="AQ8181" s="33">
        <f>SUM(AQ8133:AQ8180)</f>
        <v>0</v>
      </c>
      <c r="AR8181" s="33">
        <f>SUM(AR8133:AR8180)</f>
        <v>0</v>
      </c>
      <c r="AS8181" s="33">
        <f>SUM(AS8133:AS8180)</f>
        <v>0</v>
      </c>
      <c r="AT8181" s="33">
        <f>SUM(AT8133:AT8180)</f>
        <v>0</v>
      </c>
      <c r="AU8181" s="33">
        <f>SUM(AU8133:AU8180)</f>
        <v>0</v>
      </c>
      <c r="AV8181" s="33">
        <f>SUM(AV8133:AV8180)</f>
        <v>0</v>
      </c>
      <c r="AW8181" s="33">
        <f>SUM(AW8133:AW8180)</f>
        <v>0</v>
      </c>
      <c r="AX8181" s="33">
        <f>SUM(AX8133:AX8180)</f>
        <v>0</v>
      </c>
      <c r="AY8181" s="33">
        <f>SUM(AY8133:AY8180)</f>
        <v>0</v>
      </c>
      <c r="AZ8181" s="10"/>
      <c r="BA8181" s="10"/>
      <c r="BF8181" s="10"/>
    </row>
    <row r="8182" spans="1:58" ht="15" customHeight="1" x14ac:dyDescent="0.2">
      <c r="A8182" s="44"/>
      <c r="B8182" s="44"/>
      <c r="C8182" s="44"/>
      <c r="D8182" s="44"/>
      <c r="E8182" s="44"/>
      <c r="F8182" s="44"/>
      <c r="G8182" s="44"/>
      <c r="H8182" s="44"/>
      <c r="I8182" s="44"/>
      <c r="J8182" s="44"/>
      <c r="K8182" s="44"/>
      <c r="L8182" s="44"/>
      <c r="M8182" s="44"/>
      <c r="N8182" s="44"/>
      <c r="O8182" s="44"/>
      <c r="P8182" s="44"/>
      <c r="Q8182" s="44"/>
      <c r="R8182" s="44"/>
      <c r="S8182" s="44"/>
      <c r="T8182" s="44"/>
      <c r="U8182" s="44"/>
      <c r="V8182" s="44"/>
      <c r="W8182" s="44"/>
      <c r="X8182" s="44"/>
    </row>
    <row r="8183" spans="1:58" ht="15" customHeight="1" x14ac:dyDescent="0.2">
      <c r="A8183" s="44"/>
      <c r="B8183" s="44"/>
      <c r="C8183" s="44"/>
      <c r="D8183" s="44"/>
      <c r="E8183" s="44"/>
      <c r="F8183" s="44"/>
      <c r="G8183" s="44"/>
      <c r="H8183" s="44"/>
      <c r="I8183" s="44"/>
      <c r="J8183" s="44"/>
      <c r="K8183" s="44"/>
      <c r="L8183" s="44"/>
      <c r="M8183" s="44"/>
      <c r="N8183" s="44"/>
      <c r="O8183" s="44"/>
      <c r="P8183" s="44"/>
      <c r="Q8183" s="44"/>
      <c r="R8183" s="44"/>
      <c r="S8183" s="44"/>
      <c r="T8183" s="44"/>
      <c r="U8183" s="44"/>
      <c r="V8183" s="44"/>
      <c r="W8183" s="44"/>
      <c r="X8183" s="44"/>
    </row>
    <row r="8184" spans="1:58" ht="15" customHeight="1" x14ac:dyDescent="0.2">
      <c r="A8184" s="44"/>
      <c r="B8184" s="44"/>
      <c r="C8184" s="44"/>
      <c r="D8184" s="44"/>
      <c r="E8184" s="44"/>
      <c r="F8184" s="44"/>
      <c r="G8184" s="44"/>
      <c r="H8184" s="44"/>
      <c r="I8184" s="44"/>
      <c r="J8184" s="44"/>
      <c r="K8184" s="44"/>
      <c r="L8184" s="44"/>
      <c r="M8184" s="44"/>
      <c r="N8184" s="44"/>
      <c r="O8184" s="44"/>
      <c r="P8184" s="44"/>
      <c r="Q8184" s="44"/>
      <c r="R8184" s="44"/>
      <c r="S8184" s="44"/>
      <c r="T8184" s="44"/>
      <c r="U8184" s="44"/>
      <c r="V8184" s="44"/>
      <c r="W8184" s="44"/>
      <c r="X8184" s="44"/>
    </row>
    <row r="8185" spans="1:58" ht="15" customHeight="1" x14ac:dyDescent="0.2">
      <c r="A8185" s="45"/>
      <c r="B8185" s="45"/>
      <c r="C8185" s="45"/>
      <c r="D8185" s="45"/>
      <c r="E8185" s="45"/>
      <c r="F8185" s="45"/>
      <c r="G8185" s="45"/>
      <c r="H8185" s="45"/>
      <c r="I8185" s="44"/>
      <c r="J8185" s="44"/>
      <c r="K8185" s="44"/>
      <c r="L8185" s="44"/>
      <c r="M8185" s="44"/>
      <c r="N8185" s="44"/>
      <c r="O8185" s="44"/>
      <c r="P8185" s="44"/>
      <c r="Q8185" s="44"/>
      <c r="R8185" s="44"/>
      <c r="S8185" s="44"/>
      <c r="T8185" s="44"/>
      <c r="U8185" s="44"/>
      <c r="V8185" s="44"/>
      <c r="W8185" s="44"/>
      <c r="X8185" s="44"/>
    </row>
    <row r="8186" spans="1:58" ht="15" customHeight="1" x14ac:dyDescent="0.2">
      <c r="A8186" s="45"/>
      <c r="B8186" s="45"/>
      <c r="C8186" s="45"/>
      <c r="D8186" s="45"/>
      <c r="E8186" s="45"/>
      <c r="F8186" s="45"/>
      <c r="G8186" s="45"/>
      <c r="H8186" s="45"/>
      <c r="I8186" s="44"/>
      <c r="J8186" s="44"/>
      <c r="K8186" s="44"/>
      <c r="L8186" s="46"/>
      <c r="M8186" s="46"/>
      <c r="N8186" s="46"/>
      <c r="O8186" s="46"/>
      <c r="P8186" s="46"/>
      <c r="Q8186" s="46"/>
      <c r="R8186" s="46"/>
      <c r="S8186" s="46"/>
      <c r="T8186" s="46"/>
      <c r="U8186" s="46"/>
      <c r="V8186" s="46"/>
      <c r="W8186" s="46"/>
      <c r="X8186" s="46"/>
      <c r="Y8186" s="46"/>
      <c r="Z8186" s="46"/>
      <c r="AA8186" s="46"/>
    </row>
    <row r="8187" spans="1:58" ht="15" customHeight="1" x14ac:dyDescent="0.6">
      <c r="A8187" s="45"/>
      <c r="B8187" s="47" t="s">
        <v>88</v>
      </c>
      <c r="C8187" s="48"/>
      <c r="D8187" s="48"/>
      <c r="E8187" s="48"/>
      <c r="F8187" s="48"/>
      <c r="G8187" s="48"/>
      <c r="H8187" s="45"/>
      <c r="I8187" s="44"/>
      <c r="J8187" s="44"/>
      <c r="K8187" s="44"/>
      <c r="L8187" s="46"/>
      <c r="M8187" s="46"/>
      <c r="N8187" s="46"/>
      <c r="O8187" s="46"/>
      <c r="P8187" s="46"/>
      <c r="Q8187" s="46"/>
      <c r="R8187" s="46"/>
      <c r="S8187" s="46"/>
      <c r="T8187" s="46"/>
      <c r="U8187" s="46"/>
      <c r="V8187" s="46"/>
      <c r="W8187" s="46"/>
      <c r="X8187" s="46"/>
      <c r="Y8187" s="46"/>
      <c r="Z8187" s="46"/>
      <c r="AA8187" s="46"/>
    </row>
    <row r="8188" spans="1:58" ht="15" customHeight="1" x14ac:dyDescent="0.2">
      <c r="A8188" s="45"/>
      <c r="B8188" s="49" t="s">
        <v>89</v>
      </c>
      <c r="C8188" s="33" t="s">
        <v>90</v>
      </c>
      <c r="D8188" s="33" t="s">
        <v>91</v>
      </c>
      <c r="E8188" s="33" t="s">
        <v>92</v>
      </c>
      <c r="F8188" s="50"/>
      <c r="G8188" s="50" t="s">
        <v>93</v>
      </c>
      <c r="H8188" s="45"/>
      <c r="I8188" s="44"/>
      <c r="J8188" s="44"/>
      <c r="K8188" s="44"/>
      <c r="L8188" s="46"/>
      <c r="M8188" s="46"/>
      <c r="N8188" s="46"/>
      <c r="O8188" s="46"/>
      <c r="P8188" s="46"/>
      <c r="Q8188" s="46"/>
      <c r="R8188" s="46"/>
      <c r="S8188" s="46"/>
      <c r="T8188" s="46"/>
      <c r="U8188" s="46"/>
      <c r="V8188" s="46"/>
      <c r="W8188" s="46"/>
      <c r="Y8188" s="51" t="s">
        <v>94</v>
      </c>
      <c r="Z8188" s="52"/>
      <c r="AA8188" s="52"/>
    </row>
    <row r="8189" spans="1:58" ht="15" customHeight="1" x14ac:dyDescent="0.2">
      <c r="A8189" s="45"/>
      <c r="B8189" s="53" t="s">
        <v>3</v>
      </c>
      <c r="C8189" s="15">
        <f>D8181</f>
        <v>21</v>
      </c>
      <c r="D8189" s="54">
        <f>S8192*C8189</f>
        <v>19205.550000000003</v>
      </c>
      <c r="E8189" s="34">
        <f>T8191*C8189</f>
        <v>13650</v>
      </c>
      <c r="F8189" s="45"/>
      <c r="G8189" s="45"/>
      <c r="H8189" s="45"/>
      <c r="I8189" s="44"/>
      <c r="J8189" s="44"/>
      <c r="K8189" s="44"/>
      <c r="L8189" s="46"/>
      <c r="M8189" s="51" t="s">
        <v>95</v>
      </c>
      <c r="N8189" s="52"/>
      <c r="O8189" s="52"/>
      <c r="P8189" s="52"/>
      <c r="Q8189" s="52"/>
      <c r="R8189" s="51" t="s">
        <v>96</v>
      </c>
      <c r="S8189" s="52"/>
      <c r="T8189" s="46"/>
      <c r="U8189" s="51" t="s">
        <v>97</v>
      </c>
      <c r="V8189" s="52"/>
      <c r="W8189" s="46"/>
      <c r="Y8189" s="6" t="s">
        <v>98</v>
      </c>
      <c r="Z8189" s="55"/>
      <c r="AA8189" s="56"/>
    </row>
    <row r="8190" spans="1:58" ht="15" customHeight="1" x14ac:dyDescent="0.2">
      <c r="A8190" s="45"/>
      <c r="B8190" s="53" t="s">
        <v>99</v>
      </c>
      <c r="C8190" s="15">
        <f>E8181</f>
        <v>12</v>
      </c>
      <c r="D8190" s="54">
        <f>S8191*C8190</f>
        <v>10974.6</v>
      </c>
      <c r="E8190" s="34">
        <f>T8192*C8190</f>
        <v>7800</v>
      </c>
      <c r="F8190" s="45"/>
      <c r="G8190" s="45"/>
      <c r="H8190" s="45"/>
      <c r="I8190" s="44"/>
      <c r="J8190" s="44"/>
      <c r="K8190" s="44"/>
      <c r="L8190" s="46"/>
      <c r="M8190" s="6" t="s">
        <v>100</v>
      </c>
      <c r="N8190" s="52"/>
      <c r="O8190" s="52"/>
      <c r="P8190" s="52"/>
      <c r="Q8190" s="52"/>
      <c r="R8190" s="6"/>
      <c r="S8190" s="55" t="s">
        <v>101</v>
      </c>
      <c r="T8190" s="295"/>
      <c r="U8190" s="57" t="s">
        <v>102</v>
      </c>
      <c r="V8190" s="58">
        <f t="shared" ref="V8190:V8201" si="1710">W8190*1.303</f>
        <v>10293.699999999999</v>
      </c>
      <c r="W8190" s="59">
        <v>7900</v>
      </c>
      <c r="Y8190" s="60" t="s">
        <v>31</v>
      </c>
      <c r="Z8190" s="55">
        <f>AA8190*1.318</f>
        <v>6853.6</v>
      </c>
      <c r="AA8190" s="56">
        <v>5200</v>
      </c>
    </row>
    <row r="8191" spans="1:58" ht="15" customHeight="1" x14ac:dyDescent="0.2">
      <c r="A8191" s="45"/>
      <c r="B8191" s="53" t="s">
        <v>103</v>
      </c>
      <c r="C8191" s="15">
        <f>F8181</f>
        <v>6</v>
      </c>
      <c r="D8191" s="54">
        <f>S8194*C8191</f>
        <v>7605.0180000000009</v>
      </c>
      <c r="E8191" s="34">
        <f>T8193*C8191</f>
        <v>5142</v>
      </c>
      <c r="F8191" s="45"/>
      <c r="G8191" s="45"/>
      <c r="H8191" s="61"/>
      <c r="I8191" s="44"/>
      <c r="J8191" s="44"/>
      <c r="K8191" s="44"/>
      <c r="L8191" s="46"/>
      <c r="M8191" s="6"/>
      <c r="N8191" s="52"/>
      <c r="O8191" s="52"/>
      <c r="P8191" s="52"/>
      <c r="Q8191" s="52"/>
      <c r="R8191" s="6" t="s">
        <v>104</v>
      </c>
      <c r="S8191" s="55">
        <f>T8191*1.407</f>
        <v>914.55000000000007</v>
      </c>
      <c r="T8191" s="295">
        <v>650</v>
      </c>
      <c r="U8191" s="57" t="s">
        <v>105</v>
      </c>
      <c r="V8191" s="58">
        <f t="shared" si="1710"/>
        <v>9772.5</v>
      </c>
      <c r="W8191" s="62">
        <v>7500</v>
      </c>
      <c r="Y8191" s="6" t="s">
        <v>33</v>
      </c>
      <c r="Z8191" s="55">
        <f t="shared" ref="Z8191:Z8192" si="1711">AA8191*1.318</f>
        <v>6853.6</v>
      </c>
      <c r="AA8191" s="56">
        <v>5200</v>
      </c>
    </row>
    <row r="8192" spans="1:58" ht="15" customHeight="1" x14ac:dyDescent="0.2">
      <c r="A8192" s="45"/>
      <c r="B8192" s="53" t="s">
        <v>106</v>
      </c>
      <c r="C8192" s="15">
        <f>G8181</f>
        <v>2</v>
      </c>
      <c r="D8192" s="54">
        <f>S8194*C8192</f>
        <v>2535.0060000000003</v>
      </c>
      <c r="E8192" s="34">
        <f>T8194*C8192</f>
        <v>1714</v>
      </c>
      <c r="F8192" s="45"/>
      <c r="G8192" s="45"/>
      <c r="H8192" s="45"/>
      <c r="I8192" s="44"/>
      <c r="J8192" s="44"/>
      <c r="K8192" s="44"/>
      <c r="L8192" s="46"/>
      <c r="M8192" s="6" t="s">
        <v>107</v>
      </c>
      <c r="N8192" s="52"/>
      <c r="O8192" s="52"/>
      <c r="P8192" s="52"/>
      <c r="Q8192" s="52"/>
      <c r="R8192" s="6" t="s">
        <v>108</v>
      </c>
      <c r="S8192" s="55">
        <f>T8192*1.407</f>
        <v>914.55000000000007</v>
      </c>
      <c r="T8192" s="295">
        <v>650</v>
      </c>
      <c r="U8192" s="6" t="s">
        <v>109</v>
      </c>
      <c r="V8192" s="58">
        <f t="shared" si="1710"/>
        <v>4560.5</v>
      </c>
      <c r="W8192" s="59">
        <v>3500</v>
      </c>
      <c r="Y8192" s="6" t="s">
        <v>32</v>
      </c>
      <c r="Z8192" s="55">
        <f t="shared" si="1711"/>
        <v>6853.6</v>
      </c>
      <c r="AA8192" s="56">
        <v>5200</v>
      </c>
    </row>
    <row r="8193" spans="1:27" ht="15" customHeight="1" x14ac:dyDescent="0.2">
      <c r="A8193" s="45"/>
      <c r="B8193" s="53" t="s">
        <v>7</v>
      </c>
      <c r="C8193" s="15">
        <f>H8181</f>
        <v>3</v>
      </c>
      <c r="D8193" s="54">
        <f>S8196*C8193</f>
        <v>5135.1360000000004</v>
      </c>
      <c r="E8193" s="34">
        <f>T8196*C8193</f>
        <v>3576</v>
      </c>
      <c r="F8193" s="45"/>
      <c r="G8193" s="45"/>
      <c r="H8193" s="45"/>
      <c r="I8193" s="44"/>
      <c r="J8193" s="44"/>
      <c r="K8193" s="44"/>
      <c r="L8193" s="46"/>
      <c r="M8193" s="6" t="s">
        <v>110</v>
      </c>
      <c r="N8193" s="55">
        <f>P8193*1.43</f>
        <v>2002</v>
      </c>
      <c r="O8193" s="52"/>
      <c r="P8193" s="63">
        <v>1400</v>
      </c>
      <c r="Q8193" s="52"/>
      <c r="R8193" s="6" t="s">
        <v>111</v>
      </c>
      <c r="S8193" s="55">
        <f>T8193*1.479</f>
        <v>1267.5030000000002</v>
      </c>
      <c r="T8193" s="295">
        <v>857</v>
      </c>
      <c r="U8193" s="57" t="s">
        <v>112</v>
      </c>
      <c r="V8193" s="58">
        <f t="shared" si="1710"/>
        <v>2736.2999999999997</v>
      </c>
      <c r="W8193" s="62">
        <v>2100</v>
      </c>
      <c r="Y8193" s="6" t="s">
        <v>42</v>
      </c>
      <c r="Z8193" s="55">
        <f t="shared" ref="Z8193:Z8198" si="1712">AA8193*1.32</f>
        <v>7260</v>
      </c>
      <c r="AA8193" s="56">
        <v>5500</v>
      </c>
    </row>
    <row r="8194" spans="1:27" ht="15" customHeight="1" x14ac:dyDescent="0.2">
      <c r="A8194" s="45"/>
      <c r="B8194" s="53" t="s">
        <v>8</v>
      </c>
      <c r="C8194" s="15">
        <f>I8181</f>
        <v>0</v>
      </c>
      <c r="D8194" s="54">
        <f>S8195*C8194</f>
        <v>0</v>
      </c>
      <c r="E8194" s="34">
        <f>T8195*C8194</f>
        <v>0</v>
      </c>
      <c r="F8194" s="45"/>
      <c r="G8194" s="45"/>
      <c r="H8194" s="45"/>
      <c r="I8194" s="44"/>
      <c r="J8194" s="44"/>
      <c r="K8194" s="44"/>
      <c r="L8194" s="46"/>
      <c r="M8194" s="6" t="s">
        <v>27</v>
      </c>
      <c r="N8194" s="55">
        <f>P8194*1.42</f>
        <v>1846</v>
      </c>
      <c r="O8194" s="52"/>
      <c r="P8194" s="64">
        <v>1300</v>
      </c>
      <c r="Q8194" s="65"/>
      <c r="R8194" s="6" t="s">
        <v>113</v>
      </c>
      <c r="S8194" s="55">
        <f>T8194*1.479</f>
        <v>1267.5030000000002</v>
      </c>
      <c r="T8194" s="295">
        <v>857</v>
      </c>
      <c r="U8194" s="57" t="s">
        <v>114</v>
      </c>
      <c r="V8194" s="58">
        <f t="shared" si="1710"/>
        <v>1274.3339999999998</v>
      </c>
      <c r="W8194" s="59">
        <v>978</v>
      </c>
      <c r="Y8194" s="6" t="s">
        <v>115</v>
      </c>
      <c r="Z8194" s="55">
        <f t="shared" si="1712"/>
        <v>7260</v>
      </c>
      <c r="AA8194" s="56">
        <v>5500</v>
      </c>
    </row>
    <row r="8195" spans="1:27" ht="15" customHeight="1" x14ac:dyDescent="0.2">
      <c r="A8195" s="45"/>
      <c r="B8195" s="53" t="s">
        <v>116</v>
      </c>
      <c r="C8195" s="15">
        <f>J8181</f>
        <v>0</v>
      </c>
      <c r="D8195" s="54">
        <f t="shared" ref="D8195:D8196" si="1713">S8200*C8195</f>
        <v>0</v>
      </c>
      <c r="E8195" s="34">
        <f t="shared" ref="E8195" si="1714">D8258*C8195</f>
        <v>0</v>
      </c>
      <c r="F8195" s="45"/>
      <c r="G8195" s="45"/>
      <c r="H8195" s="45"/>
      <c r="I8195" s="44"/>
      <c r="J8195" s="44"/>
      <c r="K8195" s="44"/>
      <c r="L8195" s="46"/>
      <c r="M8195" s="6" t="s">
        <v>28</v>
      </c>
      <c r="N8195" s="55">
        <f t="shared" ref="N8195:N8199" si="1715">P8195*1.4</f>
        <v>1470</v>
      </c>
      <c r="O8195" s="52"/>
      <c r="P8195" s="64">
        <v>1050</v>
      </c>
      <c r="Q8195" s="65"/>
      <c r="R8195" s="6" t="s">
        <v>117</v>
      </c>
      <c r="S8195" s="55">
        <f>T8195*1.3</f>
        <v>2113.8000000000002</v>
      </c>
      <c r="T8195" s="296">
        <v>1626</v>
      </c>
      <c r="U8195" s="66" t="s">
        <v>118</v>
      </c>
      <c r="V8195" s="58">
        <f t="shared" si="1710"/>
        <v>1469.7839999999999</v>
      </c>
      <c r="W8195" s="62">
        <v>1128</v>
      </c>
      <c r="Y8195" s="6" t="s">
        <v>119</v>
      </c>
      <c r="Z8195" s="55">
        <f>AA8195*1.318</f>
        <v>6853.6</v>
      </c>
      <c r="AA8195" s="56">
        <v>5200</v>
      </c>
    </row>
    <row r="8196" spans="1:27" ht="15" customHeight="1" x14ac:dyDescent="0.2">
      <c r="A8196" s="45"/>
      <c r="B8196" s="53" t="s">
        <v>10</v>
      </c>
      <c r="C8196" s="15">
        <f>K8181</f>
        <v>3</v>
      </c>
      <c r="D8196" s="54">
        <f t="shared" si="1713"/>
        <v>14550.36</v>
      </c>
      <c r="E8196" s="34">
        <f>T8201*C8196</f>
        <v>9966</v>
      </c>
      <c r="F8196" s="45"/>
      <c r="G8196" s="45"/>
      <c r="H8196" s="45"/>
      <c r="I8196" s="44"/>
      <c r="J8196" s="44"/>
      <c r="K8196" s="44"/>
      <c r="L8196" s="46"/>
      <c r="M8196" s="6" t="s">
        <v>120</v>
      </c>
      <c r="N8196" s="55">
        <f t="shared" si="1715"/>
        <v>1889.9999999999998</v>
      </c>
      <c r="O8196" s="52"/>
      <c r="P8196" s="67">
        <v>1350</v>
      </c>
      <c r="Q8196" s="65"/>
      <c r="R8196" s="6" t="s">
        <v>121</v>
      </c>
      <c r="S8196" s="55">
        <f>T8196*1.436</f>
        <v>1711.712</v>
      </c>
      <c r="T8196" s="295">
        <v>1192</v>
      </c>
      <c r="U8196" s="6" t="s">
        <v>122</v>
      </c>
      <c r="V8196" s="58">
        <f t="shared" si="1710"/>
        <v>8404.35</v>
      </c>
      <c r="W8196" s="59">
        <v>6450</v>
      </c>
      <c r="Y8196" s="6" t="s">
        <v>123</v>
      </c>
      <c r="Z8196" s="55">
        <f t="shared" si="1712"/>
        <v>10560</v>
      </c>
      <c r="AA8196" s="56">
        <v>8000</v>
      </c>
    </row>
    <row r="8197" spans="1:27" ht="15" customHeight="1" thickBot="1" x14ac:dyDescent="0.25">
      <c r="A8197" s="45"/>
      <c r="B8197" s="53" t="s">
        <v>124</v>
      </c>
      <c r="C8197" s="15">
        <f>L8181</f>
        <v>5</v>
      </c>
      <c r="D8197" s="54">
        <f>S8197*C8197</f>
        <v>7840.8</v>
      </c>
      <c r="E8197" s="34">
        <f>T8197*C8197</f>
        <v>5280</v>
      </c>
      <c r="F8197" s="68" t="s">
        <v>92</v>
      </c>
      <c r="G8197" s="69"/>
      <c r="H8197" s="45"/>
      <c r="I8197" s="44"/>
      <c r="J8197" s="44"/>
      <c r="K8197" s="44"/>
      <c r="L8197" s="46"/>
      <c r="M8197" s="6" t="s">
        <v>125</v>
      </c>
      <c r="N8197" s="55">
        <f t="shared" si="1715"/>
        <v>1889.9999999999998</v>
      </c>
      <c r="O8197" s="52"/>
      <c r="P8197" s="67">
        <v>1350</v>
      </c>
      <c r="Q8197" s="65"/>
      <c r="R8197" s="6" t="s">
        <v>126</v>
      </c>
      <c r="S8197" s="55">
        <f>T8197*1.485</f>
        <v>1568.16</v>
      </c>
      <c r="T8197" s="295">
        <v>1056</v>
      </c>
      <c r="U8197" s="6" t="s">
        <v>127</v>
      </c>
      <c r="V8197" s="58">
        <f t="shared" si="1710"/>
        <v>0</v>
      </c>
      <c r="W8197" s="70"/>
      <c r="Y8197" s="6" t="s">
        <v>128</v>
      </c>
      <c r="Z8197" s="55">
        <f t="shared" si="1712"/>
        <v>10560</v>
      </c>
      <c r="AA8197" s="56">
        <v>8000</v>
      </c>
    </row>
    <row r="8198" spans="1:27" ht="15" customHeight="1" thickTop="1" x14ac:dyDescent="0.2">
      <c r="A8198" s="45"/>
      <c r="B8198" s="53" t="s">
        <v>129</v>
      </c>
      <c r="C8198" s="15">
        <f>M8181</f>
        <v>0</v>
      </c>
      <c r="D8198" s="54">
        <f t="shared" ref="D8198:D8199" si="1716">S8202*C8198</f>
        <v>0</v>
      </c>
      <c r="E8198" s="34">
        <f t="shared" ref="E8198:E8199" si="1717">D8260*C8198</f>
        <v>0</v>
      </c>
      <c r="F8198" s="68" t="s">
        <v>130</v>
      </c>
      <c r="G8198" s="71">
        <f>D8242*0.33</f>
        <v>127009.9281</v>
      </c>
      <c r="H8198" s="45"/>
      <c r="I8198" s="44"/>
      <c r="J8198" s="44"/>
      <c r="K8198" s="44"/>
      <c r="L8198" s="46"/>
      <c r="M8198" s="6" t="s">
        <v>131</v>
      </c>
      <c r="N8198" s="55">
        <f t="shared" si="1715"/>
        <v>700</v>
      </c>
      <c r="O8198" s="52"/>
      <c r="P8198" s="67">
        <v>500</v>
      </c>
      <c r="Q8198" s="65"/>
      <c r="R8198" s="6"/>
      <c r="S8198" s="55"/>
      <c r="T8198" s="297"/>
      <c r="U8198" s="57" t="s">
        <v>132</v>
      </c>
      <c r="V8198" s="58">
        <f t="shared" si="1710"/>
        <v>10293.699999999999</v>
      </c>
      <c r="W8198" s="70">
        <v>7900</v>
      </c>
      <c r="Y8198" s="6" t="s">
        <v>133</v>
      </c>
      <c r="Z8198" s="55">
        <f t="shared" si="1712"/>
        <v>7260</v>
      </c>
      <c r="AA8198" s="56">
        <v>5500</v>
      </c>
    </row>
    <row r="8199" spans="1:27" ht="15" customHeight="1" x14ac:dyDescent="0.2">
      <c r="A8199" s="45"/>
      <c r="B8199" s="53" t="s">
        <v>134</v>
      </c>
      <c r="C8199" s="15">
        <f>N8181</f>
        <v>1</v>
      </c>
      <c r="D8199" s="54">
        <f t="shared" si="1716"/>
        <v>9458.1999999999989</v>
      </c>
      <c r="E8199" s="34">
        <f>T8203*C8199</f>
        <v>6550</v>
      </c>
      <c r="F8199" s="68" t="s">
        <v>135</v>
      </c>
      <c r="G8199" s="72">
        <f>D8242-F8242</f>
        <v>384878.57</v>
      </c>
      <c r="H8199" s="45"/>
      <c r="I8199" s="44"/>
      <c r="J8199" s="44"/>
      <c r="K8199" s="44"/>
      <c r="L8199" s="46"/>
      <c r="M8199" s="6" t="s">
        <v>136</v>
      </c>
      <c r="N8199" s="55">
        <f t="shared" si="1715"/>
        <v>1400</v>
      </c>
      <c r="O8199" s="52"/>
      <c r="P8199" s="67">
        <v>1000</v>
      </c>
      <c r="Q8199" s="65"/>
      <c r="R8199" s="6"/>
      <c r="S8199" s="55"/>
      <c r="T8199" s="297"/>
      <c r="U8199" s="57" t="s">
        <v>137</v>
      </c>
      <c r="V8199" s="58">
        <f>W8199*1.311</f>
        <v>7603.7999999999993</v>
      </c>
      <c r="W8199" s="73">
        <v>5800</v>
      </c>
      <c r="Y8199" s="6" t="s">
        <v>39</v>
      </c>
      <c r="Z8199" s="55">
        <f>AA8199*1.321</f>
        <v>8454.4</v>
      </c>
      <c r="AA8199" s="56">
        <v>6400</v>
      </c>
    </row>
    <row r="8200" spans="1:27" ht="15" customHeight="1" x14ac:dyDescent="0.35">
      <c r="A8200" s="45"/>
      <c r="B8200" s="53" t="s">
        <v>138</v>
      </c>
      <c r="C8200" s="15">
        <f>P8181</f>
        <v>0</v>
      </c>
      <c r="D8200" s="54">
        <f>S8205*C8200</f>
        <v>0</v>
      </c>
      <c r="E8200" s="34">
        <f>D8263*C8200</f>
        <v>0</v>
      </c>
      <c r="F8200" s="68" t="s">
        <v>139</v>
      </c>
      <c r="G8200" s="74">
        <f>D8242-E8242</f>
        <v>111800.57</v>
      </c>
      <c r="H8200" s="45"/>
      <c r="I8200" s="44"/>
      <c r="J8200" s="44"/>
      <c r="K8200" s="44"/>
      <c r="L8200" s="46"/>
      <c r="M8200" s="6" t="s">
        <v>140</v>
      </c>
      <c r="N8200" s="55"/>
      <c r="O8200" s="52"/>
      <c r="P8200" s="67"/>
      <c r="Q8200" s="65"/>
      <c r="R8200" s="6" t="s">
        <v>141</v>
      </c>
      <c r="S8200" s="55">
        <v>1850.8</v>
      </c>
      <c r="T8200" s="295">
        <v>1997</v>
      </c>
      <c r="U8200" s="57" t="s">
        <v>142</v>
      </c>
      <c r="V8200" s="58">
        <f t="shared" si="1710"/>
        <v>10293.699999999999</v>
      </c>
      <c r="W8200" s="73">
        <v>7900</v>
      </c>
      <c r="Y8200" s="6" t="s">
        <v>143</v>
      </c>
      <c r="Z8200" s="55">
        <f>AA8200*1.32</f>
        <v>3564</v>
      </c>
      <c r="AA8200" s="56">
        <v>2700</v>
      </c>
    </row>
    <row r="8201" spans="1:27" ht="15" customHeight="1" x14ac:dyDescent="0.2">
      <c r="A8201" s="45"/>
      <c r="B8201" s="53" t="s">
        <v>14</v>
      </c>
      <c r="C8201" s="15">
        <f>O8181</f>
        <v>0</v>
      </c>
      <c r="D8201" s="54">
        <f>S8204*C8201</f>
        <v>0</v>
      </c>
      <c r="E8201" s="34">
        <f>D8262*C8201</f>
        <v>0</v>
      </c>
      <c r="F8201" s="61"/>
      <c r="G8201" s="61"/>
      <c r="H8201" s="45"/>
      <c r="I8201" s="44"/>
      <c r="J8201" s="44"/>
      <c r="K8201" s="44"/>
      <c r="L8201" s="46"/>
      <c r="M8201" s="6"/>
      <c r="N8201" s="55"/>
      <c r="O8201" s="52"/>
      <c r="P8201" s="67"/>
      <c r="Q8201" s="65"/>
      <c r="R8201" s="6" t="s">
        <v>144</v>
      </c>
      <c r="S8201" s="55">
        <f>T8201*1.46</f>
        <v>4850.12</v>
      </c>
      <c r="T8201" s="295">
        <v>3322</v>
      </c>
      <c r="U8201" s="57" t="s">
        <v>145</v>
      </c>
      <c r="V8201" s="58">
        <f t="shared" si="1710"/>
        <v>10293.699999999999</v>
      </c>
      <c r="W8201" s="73">
        <v>7900</v>
      </c>
      <c r="AA8201" s="46"/>
    </row>
    <row r="8202" spans="1:27" ht="15" customHeight="1" x14ac:dyDescent="0.2">
      <c r="A8202" s="45"/>
      <c r="B8202" s="53" t="s">
        <v>16</v>
      </c>
      <c r="C8202" s="15">
        <f>Q8181</f>
        <v>0</v>
      </c>
      <c r="D8202" s="54">
        <f>S8207*C8202</f>
        <v>0</v>
      </c>
      <c r="E8202" s="34"/>
      <c r="F8202" s="61"/>
      <c r="G8202" s="61"/>
      <c r="H8202" s="45"/>
      <c r="I8202" s="44"/>
      <c r="J8202" s="44"/>
      <c r="K8202" s="44"/>
      <c r="L8202" s="46"/>
      <c r="M8202" s="6" t="s">
        <v>146</v>
      </c>
      <c r="N8202" s="55">
        <f>P8202*1.46</f>
        <v>8030</v>
      </c>
      <c r="O8202" s="52"/>
      <c r="P8202" s="67">
        <v>5500</v>
      </c>
      <c r="Q8202" s="65"/>
      <c r="R8202" s="6" t="s">
        <v>147</v>
      </c>
      <c r="S8202" s="55">
        <v>6101.2</v>
      </c>
      <c r="T8202" s="295">
        <v>4380</v>
      </c>
      <c r="U8202" s="46"/>
      <c r="V8202" s="46"/>
      <c r="W8202" s="46"/>
      <c r="X8202" s="46"/>
      <c r="Y8202" s="46"/>
      <c r="Z8202" s="46"/>
    </row>
    <row r="8203" spans="1:27" ht="15" customHeight="1" x14ac:dyDescent="0.2">
      <c r="A8203" s="45"/>
      <c r="B8203" s="320" t="s">
        <v>148</v>
      </c>
      <c r="C8203" s="33"/>
      <c r="D8203" s="75">
        <f t="shared" ref="D8203:E8203" si="1718">SUM(D8189:D8202)</f>
        <v>77304.67</v>
      </c>
      <c r="E8203" s="75">
        <f t="shared" si="1718"/>
        <v>53678</v>
      </c>
      <c r="F8203" s="75"/>
      <c r="G8203" s="33"/>
      <c r="H8203" s="45"/>
      <c r="I8203" s="44"/>
      <c r="J8203" s="44"/>
      <c r="K8203" s="44"/>
      <c r="L8203" s="46"/>
      <c r="M8203" s="6" t="s">
        <v>149</v>
      </c>
      <c r="N8203" s="55">
        <f t="shared" ref="N8203" si="1719">P8203*1.4</f>
        <v>3360</v>
      </c>
      <c r="O8203" s="52"/>
      <c r="P8203" s="67">
        <v>2400</v>
      </c>
      <c r="Q8203" s="65"/>
      <c r="R8203" s="6" t="s">
        <v>150</v>
      </c>
      <c r="S8203" s="55">
        <f>T8203*1.444</f>
        <v>9458.1999999999989</v>
      </c>
      <c r="T8203" s="295">
        <v>6550</v>
      </c>
      <c r="U8203" s="46"/>
      <c r="V8203" s="46"/>
      <c r="W8203" s="46"/>
      <c r="X8203" s="46"/>
      <c r="Y8203" s="46"/>
      <c r="Z8203" s="46"/>
      <c r="AA8203" s="46"/>
    </row>
    <row r="8204" spans="1:27" ht="15" customHeight="1" x14ac:dyDescent="0.2">
      <c r="A8204" s="45"/>
      <c r="B8204" s="317" t="s">
        <v>24</v>
      </c>
      <c r="C8204" s="319">
        <f>Y8181</f>
        <v>0</v>
      </c>
      <c r="D8204" s="54">
        <f t="shared" ref="D8204:D8206" si="1720">V8193*C8204</f>
        <v>0</v>
      </c>
      <c r="E8204" s="34">
        <f t="shared" ref="E8204:E8206" si="1721">W8193*C8204</f>
        <v>0</v>
      </c>
      <c r="F8204" s="45"/>
      <c r="G8204" s="45"/>
      <c r="H8204" s="45"/>
      <c r="I8204" s="44"/>
      <c r="J8204" s="44"/>
      <c r="K8204" s="44"/>
      <c r="L8204" s="46"/>
      <c r="M8204" s="6" t="s">
        <v>151</v>
      </c>
      <c r="N8204" s="55">
        <f>P8204*1.46</f>
        <v>8030</v>
      </c>
      <c r="O8204" s="52"/>
      <c r="P8204" s="67">
        <v>5500</v>
      </c>
      <c r="Q8204" s="65"/>
      <c r="R8204" s="6" t="s">
        <v>152</v>
      </c>
      <c r="S8204" s="55">
        <f>T8204*1.444</f>
        <v>7799.0439999999999</v>
      </c>
      <c r="T8204" s="295">
        <v>5401</v>
      </c>
      <c r="U8204" s="46"/>
      <c r="V8204" s="46"/>
      <c r="W8204" s="46"/>
      <c r="X8204" s="46"/>
      <c r="Y8204" s="46"/>
      <c r="Z8204" s="46"/>
      <c r="AA8204" s="46"/>
    </row>
    <row r="8205" spans="1:27" ht="15" customHeight="1" x14ac:dyDescent="0.2">
      <c r="A8205" s="45"/>
      <c r="B8205" s="317" t="s">
        <v>153</v>
      </c>
      <c r="C8205" s="319">
        <f>Z8181</f>
        <v>0</v>
      </c>
      <c r="D8205" s="54">
        <f t="shared" si="1720"/>
        <v>0</v>
      </c>
      <c r="E8205" s="34">
        <f t="shared" si="1721"/>
        <v>0</v>
      </c>
      <c r="F8205" s="45"/>
      <c r="G8205" s="45"/>
      <c r="H8205" s="45"/>
      <c r="I8205" s="44"/>
      <c r="J8205" s="44"/>
      <c r="K8205" s="44"/>
      <c r="L8205" s="46"/>
      <c r="M8205" s="6" t="s">
        <v>154</v>
      </c>
      <c r="N8205" s="55">
        <f t="shared" ref="N8205:N8206" si="1722">P8205*1.4</f>
        <v>5250</v>
      </c>
      <c r="O8205" s="52"/>
      <c r="P8205" s="67">
        <v>3750</v>
      </c>
      <c r="Q8205" s="65"/>
      <c r="R8205" s="6" t="s">
        <v>155</v>
      </c>
      <c r="S8205" s="55">
        <f>T8205*1.45</f>
        <v>10701</v>
      </c>
      <c r="T8205" s="295">
        <v>7380</v>
      </c>
      <c r="U8205" s="46"/>
      <c r="V8205" s="46"/>
      <c r="W8205" s="46"/>
      <c r="X8205" s="46"/>
      <c r="Y8205" s="46"/>
      <c r="Z8205" s="46"/>
      <c r="AA8205" s="46"/>
    </row>
    <row r="8206" spans="1:27" ht="15" customHeight="1" x14ac:dyDescent="0.2">
      <c r="A8206" s="45"/>
      <c r="B8206" s="317" t="s">
        <v>26</v>
      </c>
      <c r="C8206" s="319">
        <f>AA8181</f>
        <v>0</v>
      </c>
      <c r="D8206" s="54">
        <f t="shared" si="1720"/>
        <v>0</v>
      </c>
      <c r="E8206" s="34">
        <f t="shared" si="1721"/>
        <v>0</v>
      </c>
      <c r="F8206" s="45"/>
      <c r="G8206" s="45"/>
      <c r="H8206" s="45"/>
      <c r="I8206" s="44"/>
      <c r="J8206" s="44"/>
      <c r="K8206" s="44"/>
      <c r="L8206" s="46"/>
      <c r="M8206" s="6" t="s">
        <v>156</v>
      </c>
      <c r="N8206" s="55">
        <f t="shared" si="1722"/>
        <v>10500</v>
      </c>
      <c r="O8206" s="52"/>
      <c r="P8206" s="67">
        <v>7500</v>
      </c>
      <c r="Q8206" s="65"/>
      <c r="R8206" s="6" t="s">
        <v>157</v>
      </c>
      <c r="S8206" s="55">
        <v>8000</v>
      </c>
      <c r="T8206" s="295">
        <v>3600</v>
      </c>
      <c r="U8206" s="46"/>
      <c r="V8206" s="46"/>
      <c r="W8206" s="46"/>
      <c r="X8206" s="46"/>
      <c r="Y8206" s="46"/>
      <c r="Z8206" s="46"/>
      <c r="AA8206" s="46"/>
    </row>
    <row r="8207" spans="1:27" ht="15" customHeight="1" x14ac:dyDescent="0.2">
      <c r="A8207" s="45"/>
      <c r="B8207" s="318" t="s">
        <v>158</v>
      </c>
      <c r="C8207" s="319">
        <f>R8181</f>
        <v>0</v>
      </c>
      <c r="D8207" s="54">
        <f>V8190*C8207</f>
        <v>0</v>
      </c>
      <c r="E8207" s="34">
        <f t="shared" ref="E8207:E8209" si="1723">J8256*C8207</f>
        <v>0</v>
      </c>
      <c r="F8207" s="45"/>
      <c r="G8207" s="45"/>
      <c r="H8207" s="45"/>
      <c r="I8207" s="44"/>
      <c r="J8207" s="44"/>
      <c r="K8207" s="44"/>
      <c r="L8207" s="46"/>
      <c r="M8207" s="6"/>
      <c r="N8207" s="55"/>
      <c r="O8207" s="52"/>
      <c r="P8207" s="67"/>
      <c r="Q8207" s="65"/>
      <c r="R8207" s="6" t="s">
        <v>16</v>
      </c>
      <c r="S8207" s="55">
        <v>1500</v>
      </c>
      <c r="T8207" s="298">
        <v>1300</v>
      </c>
      <c r="U8207" s="46"/>
      <c r="V8207" s="46"/>
      <c r="W8207" s="46"/>
      <c r="X8207" s="46"/>
      <c r="Y8207" s="46"/>
      <c r="Z8207" s="46"/>
      <c r="AA8207" s="46"/>
    </row>
    <row r="8208" spans="1:27" ht="15" customHeight="1" x14ac:dyDescent="0.2">
      <c r="A8208" s="45"/>
      <c r="B8208" s="321" t="s">
        <v>159</v>
      </c>
      <c r="C8208" s="15">
        <f>T8181</f>
        <v>1</v>
      </c>
      <c r="D8208" s="54">
        <f t="shared" ref="D8208:D8209" si="1724">V8190*C8208</f>
        <v>10293.699999999999</v>
      </c>
      <c r="E8208" s="34">
        <f>W8190*C8208</f>
        <v>7900</v>
      </c>
      <c r="F8208" s="45"/>
      <c r="G8208" s="45"/>
      <c r="H8208" s="45"/>
      <c r="I8208" s="44"/>
      <c r="J8208" s="44"/>
      <c r="K8208" s="44"/>
      <c r="L8208" s="46"/>
      <c r="M8208" s="6" t="s">
        <v>160</v>
      </c>
      <c r="N8208" s="55"/>
      <c r="O8208" s="52"/>
      <c r="P8208" s="67"/>
      <c r="Q8208" s="65"/>
      <c r="R8208" s="46"/>
      <c r="S8208" s="46"/>
      <c r="T8208" s="46"/>
      <c r="U8208" s="46"/>
      <c r="V8208" s="46"/>
      <c r="W8208" s="46"/>
      <c r="X8208" s="46"/>
      <c r="Y8208" s="46"/>
      <c r="Z8208" s="46"/>
      <c r="AA8208" s="46"/>
    </row>
    <row r="8209" spans="1:27" ht="15" customHeight="1" x14ac:dyDescent="0.2">
      <c r="A8209" s="45"/>
      <c r="B8209" s="79" t="s">
        <v>161</v>
      </c>
      <c r="C8209" s="80">
        <f>S8181</f>
        <v>0</v>
      </c>
      <c r="D8209" s="81">
        <f t="shared" si="1724"/>
        <v>0</v>
      </c>
      <c r="E8209" s="34">
        <f t="shared" si="1723"/>
        <v>0</v>
      </c>
      <c r="F8209" s="45"/>
      <c r="G8209" s="45"/>
      <c r="H8209" s="45"/>
      <c r="I8209" s="44"/>
      <c r="J8209" s="44"/>
      <c r="K8209" s="44"/>
      <c r="L8209" s="46"/>
      <c r="M8209" s="6"/>
      <c r="N8209" s="55"/>
      <c r="O8209" s="52"/>
      <c r="P8209" s="67"/>
      <c r="Q8209" s="65"/>
      <c r="R8209" s="46"/>
      <c r="S8209" s="46"/>
      <c r="T8209" s="46"/>
      <c r="U8209" s="46"/>
      <c r="V8209" s="46"/>
      <c r="W8209" s="46"/>
      <c r="X8209" s="46"/>
      <c r="Y8209" s="46"/>
      <c r="Z8209" s="46"/>
      <c r="AA8209" s="46"/>
    </row>
    <row r="8210" spans="1:27" ht="15" customHeight="1" x14ac:dyDescent="0.2">
      <c r="A8210" s="45"/>
      <c r="B8210" s="78" t="s">
        <v>20</v>
      </c>
      <c r="C8210" s="15">
        <f>U8181</f>
        <v>9</v>
      </c>
      <c r="D8210" s="81">
        <f>V8199*C8210</f>
        <v>68434.2</v>
      </c>
      <c r="E8210" s="34">
        <f>W8199*C8210</f>
        <v>52200</v>
      </c>
      <c r="F8210" s="45"/>
      <c r="G8210" s="45"/>
      <c r="H8210" s="45"/>
      <c r="I8210" s="44"/>
      <c r="J8210" s="44"/>
      <c r="K8210" s="44"/>
      <c r="L8210" s="46"/>
      <c r="M8210" s="6" t="s">
        <v>162</v>
      </c>
      <c r="N8210" s="55">
        <f t="shared" ref="N8210:N8212" si="1725">P8210*1.42</f>
        <v>1988</v>
      </c>
      <c r="O8210" s="52"/>
      <c r="P8210" s="67">
        <v>1400</v>
      </c>
      <c r="Q8210" s="65"/>
      <c r="R8210" s="46"/>
      <c r="S8210" s="46"/>
      <c r="T8210" s="46"/>
      <c r="U8210" s="46"/>
      <c r="V8210" s="46"/>
      <c r="W8210" s="46"/>
      <c r="X8210" s="46"/>
      <c r="Y8210" s="46"/>
      <c r="Z8210" s="46"/>
      <c r="AA8210" s="46"/>
    </row>
    <row r="8211" spans="1:27" ht="15" customHeight="1" x14ac:dyDescent="0.2">
      <c r="A8211" s="45"/>
      <c r="B8211" s="78" t="s">
        <v>163</v>
      </c>
      <c r="C8211" s="15">
        <f>V8181</f>
        <v>0</v>
      </c>
      <c r="D8211" s="81">
        <f t="shared" ref="D8211:D8212" si="1726">V8193*C8211</f>
        <v>0</v>
      </c>
      <c r="E8211" s="34">
        <f>W8198*C8211</f>
        <v>0</v>
      </c>
      <c r="F8211" s="45"/>
      <c r="G8211" s="45"/>
      <c r="H8211" s="45"/>
      <c r="I8211" s="44"/>
      <c r="J8211" s="44"/>
      <c r="K8211" s="44"/>
      <c r="L8211" s="46"/>
      <c r="M8211" s="6" t="s">
        <v>164</v>
      </c>
      <c r="N8211" s="55">
        <f t="shared" si="1725"/>
        <v>1988</v>
      </c>
      <c r="O8211" s="52"/>
      <c r="P8211" s="67">
        <v>1400</v>
      </c>
      <c r="Q8211" s="65"/>
      <c r="R8211" s="46"/>
      <c r="S8211" s="46"/>
      <c r="T8211" s="46"/>
      <c r="U8211" s="46"/>
      <c r="V8211" s="46"/>
      <c r="W8211" s="46"/>
      <c r="X8211" s="46"/>
      <c r="Y8211" s="46"/>
      <c r="Z8211" s="46"/>
      <c r="AA8211" s="46"/>
    </row>
    <row r="8212" spans="1:27" ht="15" customHeight="1" x14ac:dyDescent="0.2">
      <c r="A8212" s="45"/>
      <c r="B8212" s="78" t="s">
        <v>165</v>
      </c>
      <c r="C8212" s="15">
        <f>W8181</f>
        <v>0</v>
      </c>
      <c r="D8212" s="81">
        <f t="shared" si="1726"/>
        <v>0</v>
      </c>
      <c r="E8212" s="34">
        <f>J8261*C8212</f>
        <v>0</v>
      </c>
      <c r="F8212" s="45"/>
      <c r="G8212" s="45"/>
      <c r="H8212" s="45"/>
      <c r="I8212" s="44"/>
      <c r="J8212" s="44"/>
      <c r="K8212" s="44"/>
      <c r="L8212" s="46"/>
      <c r="M8212" s="6" t="s">
        <v>166</v>
      </c>
      <c r="N8212" s="55">
        <f t="shared" si="1725"/>
        <v>1988</v>
      </c>
      <c r="O8212" s="52"/>
      <c r="P8212" s="67">
        <v>1400</v>
      </c>
      <c r="Q8212" s="65"/>
      <c r="R8212" s="46"/>
      <c r="S8212" s="46"/>
      <c r="T8212" s="46"/>
      <c r="U8212" s="46"/>
      <c r="V8212" s="46"/>
      <c r="W8212" s="46"/>
      <c r="X8212" s="46"/>
      <c r="Y8212" s="46"/>
      <c r="Z8212" s="46"/>
      <c r="AA8212" s="46"/>
    </row>
    <row r="8213" spans="1:27" ht="15" customHeight="1" x14ac:dyDescent="0.2">
      <c r="A8213" s="45"/>
      <c r="B8213" s="53" t="s">
        <v>23</v>
      </c>
      <c r="C8213" s="15">
        <f>X8181</f>
        <v>0</v>
      </c>
      <c r="D8213" s="81">
        <f>V8191*C8213</f>
        <v>0</v>
      </c>
      <c r="E8213" s="34">
        <f>W8191*C8213</f>
        <v>0</v>
      </c>
      <c r="F8213" s="45"/>
      <c r="G8213" s="45"/>
      <c r="H8213" s="45"/>
      <c r="I8213" s="44"/>
      <c r="J8213" s="44"/>
      <c r="K8213" s="44"/>
      <c r="L8213" s="46"/>
      <c r="M8213" s="6" t="s">
        <v>167</v>
      </c>
      <c r="N8213" s="55">
        <f>P8213*1.39</f>
        <v>2154.5</v>
      </c>
      <c r="O8213" s="52"/>
      <c r="P8213" s="67">
        <v>1550</v>
      </c>
      <c r="Q8213" s="65"/>
      <c r="R8213" s="46"/>
      <c r="S8213" s="46"/>
      <c r="T8213" s="46"/>
      <c r="U8213" s="46"/>
      <c r="V8213" s="46"/>
      <c r="W8213" s="46"/>
      <c r="X8213" s="46"/>
      <c r="Y8213" s="46"/>
      <c r="Z8213" s="46"/>
      <c r="AA8213" s="46"/>
    </row>
    <row r="8214" spans="1:27" ht="15" customHeight="1" x14ac:dyDescent="0.2">
      <c r="A8214" s="45"/>
      <c r="B8214" s="49" t="s">
        <v>95</v>
      </c>
      <c r="C8214" s="33"/>
      <c r="D8214" s="75">
        <f t="shared" ref="D8214:E8214" si="1727">SUM(D8204:D8213)</f>
        <v>78727.899999999994</v>
      </c>
      <c r="E8214" s="82">
        <f t="shared" si="1727"/>
        <v>60100</v>
      </c>
      <c r="F8214" s="45"/>
      <c r="G8214" s="45"/>
      <c r="H8214" s="45"/>
      <c r="I8214" s="44"/>
      <c r="J8214" s="44"/>
      <c r="K8214" s="44"/>
      <c r="L8214" s="46"/>
      <c r="M8214" s="6" t="s">
        <v>168</v>
      </c>
      <c r="N8214" s="55">
        <f>P8214*1.42</f>
        <v>1207</v>
      </c>
      <c r="O8214" s="52"/>
      <c r="P8214" s="67">
        <v>850</v>
      </c>
      <c r="Q8214" s="65"/>
      <c r="R8214" s="46"/>
      <c r="S8214" s="46"/>
      <c r="T8214" s="46"/>
      <c r="U8214" s="46"/>
      <c r="V8214" s="46"/>
      <c r="W8214" s="46"/>
      <c r="X8214" s="46"/>
      <c r="Y8214" s="46"/>
      <c r="Z8214" s="46"/>
      <c r="AA8214" s="46"/>
    </row>
    <row r="8215" spans="1:27" ht="15" customHeight="1" x14ac:dyDescent="0.2">
      <c r="A8215" s="45"/>
      <c r="B8215" s="53" t="s">
        <v>36</v>
      </c>
      <c r="C8215" s="15">
        <f>AL8181</f>
        <v>6</v>
      </c>
      <c r="D8215" s="83">
        <f>N8210*C8215</f>
        <v>11928</v>
      </c>
      <c r="E8215" s="34">
        <f>P8210*C8215</f>
        <v>8400</v>
      </c>
      <c r="F8215" s="45"/>
      <c r="G8215" s="45"/>
      <c r="H8215" s="45"/>
      <c r="I8215" s="44"/>
      <c r="J8215" s="44"/>
      <c r="K8215" s="44"/>
      <c r="L8215" s="46"/>
      <c r="M8215" s="46"/>
      <c r="N8215" s="46"/>
      <c r="O8215" s="46"/>
      <c r="P8215" s="46"/>
      <c r="Q8215" s="46"/>
      <c r="R8215" s="46"/>
      <c r="S8215" s="46"/>
      <c r="T8215" s="46"/>
      <c r="U8215" s="46"/>
      <c r="V8215" s="46"/>
      <c r="W8215" s="46"/>
      <c r="X8215" s="46"/>
      <c r="Y8215" s="46"/>
      <c r="Z8215" s="46"/>
      <c r="AA8215" s="46"/>
    </row>
    <row r="8216" spans="1:27" ht="15" customHeight="1" x14ac:dyDescent="0.2">
      <c r="A8216" s="45"/>
      <c r="B8216" s="53" t="s">
        <v>35</v>
      </c>
      <c r="C8216" s="15">
        <f>AK8181</f>
        <v>2</v>
      </c>
      <c r="D8216" s="83">
        <f t="shared" ref="D8216:D8218" si="1728">N8212*C8216</f>
        <v>3976</v>
      </c>
      <c r="E8216" s="34">
        <f t="shared" ref="E8216:E8218" si="1729">P8212*C8216</f>
        <v>2800</v>
      </c>
      <c r="F8216" s="45"/>
      <c r="G8216" s="45"/>
      <c r="H8216" s="45"/>
      <c r="L8216" s="24"/>
      <c r="M8216" s="24"/>
      <c r="N8216" s="24"/>
      <c r="O8216" s="24"/>
      <c r="P8216" s="24"/>
      <c r="Q8216" s="24"/>
    </row>
    <row r="8217" spans="1:27" ht="15" customHeight="1" x14ac:dyDescent="0.2">
      <c r="A8217" s="45"/>
      <c r="B8217" s="84" t="s">
        <v>169</v>
      </c>
      <c r="C8217" s="15">
        <f>AM8181</f>
        <v>0</v>
      </c>
      <c r="D8217" s="83">
        <f t="shared" si="1728"/>
        <v>0</v>
      </c>
      <c r="E8217" s="34">
        <f t="shared" si="1729"/>
        <v>0</v>
      </c>
      <c r="F8217" s="85"/>
      <c r="G8217" s="45"/>
      <c r="H8217" s="45"/>
      <c r="L8217" s="24"/>
      <c r="M8217" s="24"/>
      <c r="N8217" s="24"/>
      <c r="O8217" s="24"/>
      <c r="P8217" s="24"/>
      <c r="Q8217" s="24"/>
    </row>
    <row r="8218" spans="1:27" ht="15" customHeight="1" x14ac:dyDescent="0.2">
      <c r="A8218" s="45"/>
      <c r="B8218" s="84" t="s">
        <v>38</v>
      </c>
      <c r="C8218" s="15">
        <f>AN8181</f>
        <v>0</v>
      </c>
      <c r="D8218" s="83">
        <f t="shared" si="1728"/>
        <v>0</v>
      </c>
      <c r="E8218" s="34">
        <f t="shared" si="1729"/>
        <v>0</v>
      </c>
      <c r="F8218" s="45"/>
      <c r="G8218" s="45"/>
      <c r="H8218" s="45"/>
      <c r="L8218" s="24"/>
      <c r="M8218" s="24"/>
      <c r="N8218" s="24"/>
      <c r="O8218" s="24"/>
      <c r="P8218" s="24"/>
      <c r="Q8218" s="24"/>
    </row>
    <row r="8219" spans="1:27" ht="15" customHeight="1" x14ac:dyDescent="0.2">
      <c r="A8219" s="45"/>
      <c r="B8219" s="84" t="s">
        <v>170</v>
      </c>
      <c r="C8219" s="15">
        <f>AO8181</f>
        <v>2</v>
      </c>
      <c r="D8219" s="83">
        <f>N8211*C8219</f>
        <v>3976</v>
      </c>
      <c r="E8219" s="34">
        <f>P8211*C8219</f>
        <v>2800</v>
      </c>
      <c r="F8219" s="45"/>
      <c r="G8219" s="45"/>
      <c r="H8219" s="45"/>
      <c r="L8219" s="24"/>
      <c r="M8219" s="24"/>
      <c r="N8219" s="24"/>
      <c r="O8219" s="24"/>
      <c r="P8219" s="24"/>
      <c r="Q8219" s="24"/>
    </row>
    <row r="8220" spans="1:27" ht="15" customHeight="1" x14ac:dyDescent="0.2">
      <c r="A8220" s="45"/>
      <c r="B8220" s="53" t="s">
        <v>31</v>
      </c>
      <c r="C8220" s="15">
        <f>AF8181</f>
        <v>2</v>
      </c>
      <c r="D8220" s="83">
        <f>N8202*C8220</f>
        <v>16060</v>
      </c>
      <c r="E8220" s="34">
        <f>P8202*C8220</f>
        <v>11000</v>
      </c>
      <c r="F8220" s="45"/>
      <c r="G8220" s="45"/>
      <c r="H8220" s="45"/>
    </row>
    <row r="8221" spans="1:27" ht="15" customHeight="1" x14ac:dyDescent="0.2">
      <c r="A8221" s="45"/>
      <c r="B8221" s="53" t="s">
        <v>171</v>
      </c>
      <c r="C8221" s="15">
        <f>AH8181</f>
        <v>3</v>
      </c>
      <c r="D8221" s="83">
        <f>N8202*C8221</f>
        <v>24090</v>
      </c>
      <c r="E8221" s="34">
        <f>P8202*C8221</f>
        <v>16500</v>
      </c>
      <c r="F8221" s="45"/>
      <c r="G8221" s="45"/>
      <c r="H8221" s="45"/>
      <c r="L8221" s="86"/>
    </row>
    <row r="8222" spans="1:27" ht="15" customHeight="1" x14ac:dyDescent="0.2">
      <c r="A8222" s="45"/>
      <c r="B8222" s="53" t="s">
        <v>151</v>
      </c>
      <c r="C8222" s="15">
        <f>AG8181</f>
        <v>4</v>
      </c>
      <c r="D8222" s="83">
        <f>N8204*C8222</f>
        <v>32120</v>
      </c>
      <c r="E8222" s="34">
        <f>P8204*C8222</f>
        <v>22000</v>
      </c>
      <c r="F8222" s="45"/>
      <c r="G8222" s="45"/>
      <c r="H8222" s="45"/>
    </row>
    <row r="8223" spans="1:27" ht="15" customHeight="1" x14ac:dyDescent="0.2">
      <c r="A8223" s="45"/>
      <c r="B8223" s="53" t="s">
        <v>173</v>
      </c>
      <c r="C8223" s="15">
        <f>AJ8181</f>
        <v>3</v>
      </c>
      <c r="D8223" s="83">
        <f>N8202*C8223</f>
        <v>24090</v>
      </c>
      <c r="E8223" s="34">
        <f>P8202*C8223</f>
        <v>16500</v>
      </c>
      <c r="F8223" s="45"/>
      <c r="G8223" s="45"/>
      <c r="H8223" s="45"/>
      <c r="L8223" s="86"/>
    </row>
    <row r="8224" spans="1:27" ht="15" customHeight="1" x14ac:dyDescent="0.2">
      <c r="A8224" s="45"/>
      <c r="B8224" s="53" t="s">
        <v>174</v>
      </c>
      <c r="C8224" s="15">
        <f>AE8181</f>
        <v>0</v>
      </c>
      <c r="D8224" s="83">
        <f>N8206*C8224</f>
        <v>0</v>
      </c>
      <c r="E8224" s="34">
        <f>P8202*C8224</f>
        <v>0</v>
      </c>
      <c r="F8224" s="45"/>
      <c r="G8224" s="45"/>
      <c r="H8224" s="45"/>
    </row>
    <row r="8225" spans="1:12" ht="15" customHeight="1" x14ac:dyDescent="0.2">
      <c r="A8225" s="45"/>
      <c r="B8225" s="87" t="s">
        <v>27</v>
      </c>
      <c r="C8225" s="15">
        <f>AB8181</f>
        <v>61</v>
      </c>
      <c r="D8225" s="83">
        <f t="shared" ref="D8225:D8226" si="1730">N8194*C8225</f>
        <v>112606</v>
      </c>
      <c r="E8225" s="34">
        <f t="shared" ref="E8225:E8226" si="1731">P8194*C8225</f>
        <v>79300</v>
      </c>
      <c r="F8225" s="45"/>
      <c r="G8225" s="45"/>
      <c r="H8225" s="45"/>
      <c r="L8225" s="86"/>
    </row>
    <row r="8226" spans="1:12" ht="15" customHeight="1" x14ac:dyDescent="0.2">
      <c r="A8226" s="45"/>
      <c r="B8226" s="87" t="s">
        <v>28</v>
      </c>
      <c r="C8226" s="15">
        <f>AC8181</f>
        <v>0</v>
      </c>
      <c r="D8226" s="83">
        <f t="shared" si="1730"/>
        <v>0</v>
      </c>
      <c r="E8226" s="34">
        <f t="shared" si="1731"/>
        <v>0</v>
      </c>
      <c r="F8226" s="45"/>
      <c r="G8226" s="45"/>
      <c r="H8226" s="45"/>
      <c r="L8226" s="86"/>
    </row>
    <row r="8227" spans="1:12" ht="15" customHeight="1" x14ac:dyDescent="0.2">
      <c r="A8227" s="45"/>
      <c r="B8227" s="53" t="s">
        <v>177</v>
      </c>
      <c r="C8227" s="15">
        <f>AD8181</f>
        <v>0</v>
      </c>
      <c r="D8227" s="83">
        <f>N8199*C8227</f>
        <v>0</v>
      </c>
      <c r="E8227" s="34">
        <f>P8199*C8227</f>
        <v>0</v>
      </c>
      <c r="F8227" s="45"/>
      <c r="G8227" s="45"/>
      <c r="H8227" s="45"/>
      <c r="L8227" s="86"/>
    </row>
    <row r="8228" spans="1:12" ht="15" customHeight="1" x14ac:dyDescent="0.2">
      <c r="A8228" s="45"/>
      <c r="B8228" s="49" t="s">
        <v>94</v>
      </c>
      <c r="C8228" s="33"/>
      <c r="D8228" s="75">
        <f t="shared" ref="D8228:E8228" si="1732">SUM(D8215:D8227)</f>
        <v>228846</v>
      </c>
      <c r="E8228" s="82">
        <f t="shared" si="1732"/>
        <v>159300</v>
      </c>
      <c r="F8228" s="41"/>
      <c r="G8228" s="45"/>
      <c r="H8228" s="88"/>
      <c r="L8228" s="86"/>
    </row>
    <row r="8229" spans="1:12" ht="15" customHeight="1" x14ac:dyDescent="0.2">
      <c r="A8229" s="45"/>
      <c r="B8229" s="78" t="s">
        <v>39</v>
      </c>
      <c r="C8229" s="89">
        <f>AP8181</f>
        <v>0</v>
      </c>
      <c r="D8229" s="83">
        <f>Z8199*C8229</f>
        <v>0</v>
      </c>
      <c r="E8229" s="34">
        <f>AA8199*C8229</f>
        <v>0</v>
      </c>
      <c r="F8229" s="88"/>
      <c r="G8229" s="88"/>
      <c r="H8229" s="88"/>
      <c r="L8229" s="86"/>
    </row>
    <row r="8230" spans="1:12" ht="15" customHeight="1" x14ac:dyDescent="0.2">
      <c r="A8230" s="45"/>
      <c r="B8230" s="78" t="s">
        <v>40</v>
      </c>
      <c r="C8230" s="90">
        <f>AQ8181</f>
        <v>0</v>
      </c>
      <c r="D8230" s="83">
        <f t="shared" ref="D8230:D8232" si="1733">Z8190*C8230</f>
        <v>0</v>
      </c>
      <c r="E8230" s="34">
        <f>AA8190*C8230</f>
        <v>0</v>
      </c>
      <c r="F8230" s="88"/>
      <c r="G8230" s="88"/>
      <c r="H8230" s="88"/>
      <c r="L8230" s="86"/>
    </row>
    <row r="8231" spans="1:12" ht="15" customHeight="1" x14ac:dyDescent="0.2">
      <c r="A8231" s="45"/>
      <c r="B8231" s="78" t="s">
        <v>33</v>
      </c>
      <c r="C8231" s="90">
        <f>AR8181</f>
        <v>0</v>
      </c>
      <c r="D8231" s="83">
        <f t="shared" si="1733"/>
        <v>0</v>
      </c>
      <c r="E8231" s="34">
        <f>P8201*C8231</f>
        <v>0</v>
      </c>
      <c r="F8231" s="88"/>
      <c r="G8231" s="88"/>
      <c r="H8231" s="88"/>
    </row>
    <row r="8232" spans="1:12" ht="15" customHeight="1" x14ac:dyDescent="0.2">
      <c r="A8232" s="45"/>
      <c r="B8232" s="78" t="s">
        <v>32</v>
      </c>
      <c r="C8232" s="90">
        <f>AS8181</f>
        <v>0</v>
      </c>
      <c r="D8232" s="83">
        <f t="shared" si="1733"/>
        <v>0</v>
      </c>
      <c r="E8232" s="34">
        <f>AA8191*C8232</f>
        <v>0</v>
      </c>
      <c r="F8232" s="88"/>
      <c r="G8232" s="88"/>
      <c r="H8232" s="88"/>
      <c r="L8232" s="86"/>
    </row>
    <row r="8233" spans="1:12" ht="15" customHeight="1" x14ac:dyDescent="0.2">
      <c r="A8233" s="45"/>
      <c r="B8233" s="78" t="s">
        <v>41</v>
      </c>
      <c r="C8233" s="90">
        <f>AT8181</f>
        <v>0</v>
      </c>
      <c r="D8233" s="83">
        <f>Z8198*C8233</f>
        <v>0</v>
      </c>
      <c r="E8233" s="34">
        <f>AA8198*C8233</f>
        <v>0</v>
      </c>
      <c r="F8233" s="88"/>
      <c r="G8233" s="88"/>
      <c r="H8233" s="88"/>
    </row>
    <row r="8234" spans="1:12" ht="15" customHeight="1" x14ac:dyDescent="0.2">
      <c r="A8234" s="45"/>
      <c r="B8234" s="78" t="s">
        <v>42</v>
      </c>
      <c r="C8234" s="90">
        <f>AU8181</f>
        <v>0</v>
      </c>
      <c r="D8234" s="83">
        <f>Z8193*C8234</f>
        <v>0</v>
      </c>
      <c r="E8234" s="34">
        <f>AA8193*C8234</f>
        <v>0</v>
      </c>
      <c r="F8234" s="88"/>
      <c r="G8234" s="88"/>
      <c r="H8234" s="88"/>
      <c r="L8234" s="86"/>
    </row>
    <row r="8235" spans="1:12" ht="15" customHeight="1" x14ac:dyDescent="0.2">
      <c r="A8235" s="45"/>
      <c r="B8235" s="78" t="s">
        <v>43</v>
      </c>
      <c r="C8235" s="90">
        <f>AV8181</f>
        <v>0</v>
      </c>
      <c r="D8235" s="83">
        <f t="shared" ref="D8235:D8237" si="1734">Z8195*C8235</f>
        <v>0</v>
      </c>
      <c r="E8235" s="34">
        <f>AA8195*C8235</f>
        <v>0</v>
      </c>
      <c r="F8235" s="88"/>
      <c r="G8235" s="88"/>
      <c r="H8235" s="88"/>
      <c r="L8235" s="86"/>
    </row>
    <row r="8236" spans="1:12" ht="15" customHeight="1" x14ac:dyDescent="0.2">
      <c r="A8236" s="45"/>
      <c r="B8236" s="78" t="s">
        <v>44</v>
      </c>
      <c r="C8236" s="90">
        <f>AW8181</f>
        <v>0</v>
      </c>
      <c r="D8236" s="83">
        <f t="shared" si="1734"/>
        <v>0</v>
      </c>
      <c r="E8236" s="34">
        <f>AA8197*C8236</f>
        <v>0</v>
      </c>
      <c r="F8236" s="88"/>
      <c r="G8236" s="88"/>
      <c r="H8236" s="88"/>
      <c r="L8236" s="86"/>
    </row>
    <row r="8237" spans="1:12" ht="15" customHeight="1" x14ac:dyDescent="0.2">
      <c r="A8237" s="45"/>
      <c r="B8237" s="78" t="s">
        <v>45</v>
      </c>
      <c r="C8237" s="90">
        <f>AX8181</f>
        <v>0</v>
      </c>
      <c r="D8237" s="83">
        <f t="shared" si="1734"/>
        <v>0</v>
      </c>
      <c r="E8237" s="34">
        <f>AA8196*C8237</f>
        <v>0</v>
      </c>
      <c r="F8237" s="88"/>
      <c r="G8237" s="88"/>
      <c r="H8237" s="88"/>
    </row>
    <row r="8238" spans="1:12" ht="15" customHeight="1" x14ac:dyDescent="0.2">
      <c r="A8238" s="45"/>
      <c r="B8238" s="78" t="s">
        <v>46</v>
      </c>
      <c r="C8238" s="90">
        <f>AY8181</f>
        <v>0</v>
      </c>
      <c r="D8238" s="83">
        <f>Z8194*C8238</f>
        <v>0</v>
      </c>
      <c r="E8238" s="34">
        <f>AA8194*C8238</f>
        <v>0</v>
      </c>
      <c r="F8238" s="88"/>
      <c r="G8238" s="88"/>
      <c r="H8238" s="88"/>
      <c r="L8238" s="86"/>
    </row>
    <row r="8239" spans="1:12" ht="15" customHeight="1" x14ac:dyDescent="0.2">
      <c r="A8239" s="45"/>
      <c r="B8239" s="53"/>
      <c r="C8239" s="89"/>
      <c r="D8239" s="83">
        <f t="shared" ref="D8239:D8240" si="1735">Z8199*C8239</f>
        <v>0</v>
      </c>
      <c r="E8239" s="34">
        <f t="shared" ref="E8239:E8240" si="1736">P8209*C8239</f>
        <v>0</v>
      </c>
      <c r="F8239" s="88"/>
      <c r="G8239" s="88"/>
      <c r="H8239" s="88"/>
    </row>
    <row r="8240" spans="1:12" ht="15" customHeight="1" x14ac:dyDescent="0.2">
      <c r="A8240" s="45"/>
      <c r="B8240" s="53"/>
      <c r="C8240" s="89"/>
      <c r="D8240" s="83">
        <f t="shared" si="1735"/>
        <v>0</v>
      </c>
      <c r="E8240" s="34">
        <f t="shared" si="1736"/>
        <v>0</v>
      </c>
      <c r="F8240" s="88"/>
      <c r="G8240" s="88"/>
      <c r="H8240" s="88"/>
      <c r="L8240" s="86"/>
    </row>
    <row r="8241" spans="1:58" ht="15" customHeight="1" x14ac:dyDescent="0.2">
      <c r="A8241" s="45"/>
      <c r="B8241" s="91"/>
      <c r="C8241" s="91"/>
      <c r="D8241" s="92">
        <f t="shared" ref="D8241:E8241" si="1737">SUM(D8229:D8240)</f>
        <v>0</v>
      </c>
      <c r="E8241" s="93">
        <f t="shared" si="1737"/>
        <v>0</v>
      </c>
      <c r="F8241" s="41"/>
      <c r="G8241" s="88"/>
      <c r="H8241" s="45"/>
      <c r="L8241" s="86"/>
    </row>
    <row r="8242" spans="1:58" ht="15" customHeight="1" x14ac:dyDescent="0.2">
      <c r="A8242" s="45"/>
      <c r="B8242" s="33" t="s">
        <v>187</v>
      </c>
      <c r="C8242" s="61"/>
      <c r="D8242" s="94">
        <f>SUM(D8214,D8203,D8228,D8241)</f>
        <v>384878.57</v>
      </c>
      <c r="E8242" s="95">
        <f>SUM(E8241,E8214,E8203,E8228)</f>
        <v>273078</v>
      </c>
      <c r="F8242" s="92">
        <f>SUM(F8241,F8228,F8217,F8203)</f>
        <v>0</v>
      </c>
      <c r="G8242" s="45"/>
      <c r="H8242" s="45"/>
      <c r="L8242" s="86"/>
    </row>
    <row r="8243" spans="1:58" ht="15" customHeight="1" x14ac:dyDescent="0.2">
      <c r="A8243" s="45"/>
      <c r="B8243" s="45"/>
      <c r="C8243" s="45"/>
      <c r="D8243" s="45"/>
      <c r="E8243" s="45"/>
      <c r="F8243" s="45"/>
      <c r="G8243" s="45"/>
      <c r="H8243" s="45"/>
    </row>
    <row r="8244" spans="1:58" ht="15" customHeight="1" x14ac:dyDescent="0.2">
      <c r="L8244" s="86"/>
    </row>
    <row r="8245" spans="1:58" ht="15" customHeight="1" x14ac:dyDescent="0.2">
      <c r="A8245" s="291"/>
      <c r="B8245" s="291"/>
      <c r="C8245" s="291"/>
      <c r="D8245" s="291"/>
      <c r="E8245" s="291"/>
      <c r="F8245" s="291"/>
      <c r="G8245" s="291"/>
      <c r="H8245" s="291"/>
      <c r="I8245" s="291"/>
      <c r="J8245" s="291"/>
      <c r="K8245" s="291"/>
      <c r="L8245" s="291"/>
      <c r="M8245" s="291"/>
      <c r="N8245" s="291"/>
      <c r="O8245" s="291"/>
      <c r="P8245" s="291"/>
      <c r="Q8245" s="291"/>
      <c r="R8245" s="291"/>
      <c r="S8245" s="291"/>
      <c r="T8245" s="291"/>
      <c r="U8245" s="291"/>
      <c r="V8245" s="291"/>
      <c r="W8245" s="291"/>
      <c r="X8245" s="291"/>
      <c r="Y8245" s="291"/>
      <c r="Z8245" s="291"/>
      <c r="AA8245" s="291"/>
      <c r="AB8245" s="291"/>
      <c r="AC8245" s="291"/>
      <c r="AD8245" s="291"/>
      <c r="AE8245" s="291"/>
      <c r="AF8245" s="291"/>
      <c r="AG8245" s="291"/>
      <c r="AH8245" s="291"/>
      <c r="AI8245" s="291"/>
      <c r="AJ8245" s="291"/>
      <c r="AK8245" s="291"/>
      <c r="AL8245" s="291"/>
      <c r="AM8245" s="291"/>
      <c r="AN8245" s="291"/>
      <c r="AO8245" s="291"/>
      <c r="AP8245" s="291"/>
      <c r="AQ8245" s="291"/>
      <c r="AR8245" s="291"/>
      <c r="AS8245" s="291"/>
      <c r="AT8245" s="291"/>
      <c r="AU8245" s="291"/>
      <c r="AV8245" s="291"/>
      <c r="AW8245" s="291"/>
      <c r="AX8245" s="291"/>
      <c r="AY8245" s="291"/>
      <c r="AZ8245" s="291"/>
      <c r="BA8245" s="291"/>
      <c r="BB8245" s="291"/>
      <c r="BC8245" s="291"/>
      <c r="BD8245" s="291"/>
      <c r="BE8245" s="291"/>
      <c r="BF8245" s="291"/>
    </row>
    <row r="8250" spans="1:58" ht="15" customHeight="1" x14ac:dyDescent="0.2">
      <c r="A8250" s="1" t="s">
        <v>0</v>
      </c>
      <c r="B8250" s="1" t="s">
        <v>1</v>
      </c>
      <c r="C8250" s="2" t="s">
        <v>2</v>
      </c>
      <c r="D8250" s="2" t="s">
        <v>3</v>
      </c>
      <c r="E8250" s="2" t="s">
        <v>4</v>
      </c>
      <c r="F8250" s="2" t="s">
        <v>5</v>
      </c>
      <c r="G8250" s="2" t="s">
        <v>6</v>
      </c>
      <c r="H8250" s="2" t="s">
        <v>7</v>
      </c>
      <c r="I8250" s="2" t="s">
        <v>8</v>
      </c>
      <c r="J8250" s="2" t="s">
        <v>9</v>
      </c>
      <c r="K8250" s="2" t="s">
        <v>10</v>
      </c>
      <c r="L8250" s="2" t="s">
        <v>11</v>
      </c>
      <c r="M8250" s="2" t="s">
        <v>12</v>
      </c>
      <c r="N8250" s="2" t="s">
        <v>13</v>
      </c>
      <c r="O8250" s="2" t="s">
        <v>14</v>
      </c>
      <c r="P8250" s="1" t="s">
        <v>15</v>
      </c>
      <c r="Q8250" s="1" t="s">
        <v>16</v>
      </c>
      <c r="R8250" s="3" t="s">
        <v>17</v>
      </c>
      <c r="S8250" s="3" t="s">
        <v>18</v>
      </c>
      <c r="T8250" s="3" t="s">
        <v>19</v>
      </c>
      <c r="U8250" s="4" t="s">
        <v>20</v>
      </c>
      <c r="V8250" s="3" t="s">
        <v>21</v>
      </c>
      <c r="W8250" s="3" t="s">
        <v>22</v>
      </c>
      <c r="X8250" s="4" t="s">
        <v>23</v>
      </c>
      <c r="Y8250" s="5" t="s">
        <v>24</v>
      </c>
      <c r="Z8250" s="5" t="s">
        <v>25</v>
      </c>
      <c r="AA8250" s="5" t="s">
        <v>26</v>
      </c>
      <c r="AB8250" s="6" t="s">
        <v>27</v>
      </c>
      <c r="AC8250" s="6" t="s">
        <v>28</v>
      </c>
      <c r="AD8250" s="7" t="s">
        <v>29</v>
      </c>
      <c r="AE8250" s="6" t="s">
        <v>30</v>
      </c>
      <c r="AF8250" s="8" t="s">
        <v>31</v>
      </c>
      <c r="AG8250" s="8" t="s">
        <v>32</v>
      </c>
      <c r="AH8250" s="8" t="s">
        <v>33</v>
      </c>
      <c r="AI8250" s="8"/>
      <c r="AJ8250" s="8" t="s">
        <v>34</v>
      </c>
      <c r="AK8250" s="8" t="s">
        <v>35</v>
      </c>
      <c r="AL8250" s="8" t="s">
        <v>36</v>
      </c>
      <c r="AM8250" s="8" t="s">
        <v>37</v>
      </c>
      <c r="AN8250" s="8" t="s">
        <v>38</v>
      </c>
      <c r="AO8250" s="8"/>
      <c r="AP8250" s="9" t="s">
        <v>39</v>
      </c>
      <c r="AQ8250" s="9" t="s">
        <v>40</v>
      </c>
      <c r="AR8250" s="9" t="s">
        <v>33</v>
      </c>
      <c r="AS8250" s="9" t="s">
        <v>32</v>
      </c>
      <c r="AT8250" s="9" t="s">
        <v>41</v>
      </c>
      <c r="AU8250" s="9" t="s">
        <v>42</v>
      </c>
      <c r="AV8250" s="9" t="s">
        <v>43</v>
      </c>
      <c r="AW8250" s="9" t="s">
        <v>44</v>
      </c>
      <c r="AX8250" s="9" t="s">
        <v>45</v>
      </c>
      <c r="AY8250" s="9" t="s">
        <v>46</v>
      </c>
      <c r="AZ8250" s="10"/>
      <c r="BA8250" s="10"/>
      <c r="BF8250" s="10"/>
    </row>
    <row r="8251" spans="1:58" ht="15" customHeight="1" x14ac:dyDescent="0.2">
      <c r="A8251" s="11"/>
      <c r="B8251" s="11">
        <v>1</v>
      </c>
      <c r="C8251" s="390" t="s">
        <v>47</v>
      </c>
      <c r="D8251" s="11"/>
      <c r="E8251" s="11"/>
      <c r="F8251" s="11"/>
      <c r="G8251" s="11"/>
      <c r="H8251" s="11"/>
      <c r="I8251" s="11"/>
      <c r="J8251" s="11"/>
      <c r="K8251" s="11"/>
      <c r="L8251" s="11"/>
      <c r="M8251" s="11"/>
      <c r="N8251" s="11"/>
      <c r="O8251" s="11"/>
      <c r="P8251" s="11"/>
      <c r="Q8251" s="11"/>
      <c r="R8251" s="11"/>
      <c r="S8251" s="11"/>
      <c r="T8251" s="11"/>
      <c r="U8251" s="11"/>
      <c r="V8251" s="11"/>
      <c r="W8251" s="11"/>
      <c r="X8251" s="11"/>
      <c r="Y8251" s="11"/>
      <c r="Z8251" s="11"/>
      <c r="AA8251" s="11"/>
      <c r="AB8251" s="11"/>
      <c r="AC8251" s="11"/>
      <c r="AD8251" s="11"/>
      <c r="AE8251" s="11"/>
      <c r="AF8251" s="11"/>
      <c r="AG8251" s="11"/>
      <c r="AH8251" s="11"/>
      <c r="AI8251" s="11"/>
      <c r="AJ8251" s="11"/>
      <c r="AK8251" s="11"/>
      <c r="AL8251" s="11"/>
      <c r="AM8251" s="11"/>
      <c r="AN8251" s="11"/>
      <c r="AO8251" s="11"/>
      <c r="AP8251" s="11"/>
      <c r="AQ8251" s="11"/>
      <c r="AR8251" s="11"/>
      <c r="AS8251" s="11"/>
      <c r="AT8251" s="11"/>
      <c r="AU8251" s="11"/>
      <c r="AV8251" s="11"/>
      <c r="AW8251" s="11"/>
      <c r="AX8251" s="11"/>
      <c r="AY8251" s="11"/>
      <c r="AZ8251" s="12"/>
      <c r="BA8251" s="12"/>
      <c r="BF8251" s="12"/>
    </row>
    <row r="8252" spans="1:58" ht="15" customHeight="1" x14ac:dyDescent="0.2">
      <c r="A8252" s="1"/>
      <c r="B8252" s="22"/>
      <c r="C8252" s="278"/>
      <c r="D8252" s="18"/>
      <c r="E8252" s="14"/>
      <c r="F8252" s="14"/>
      <c r="G8252" s="14"/>
      <c r="H8252" s="14"/>
      <c r="I8252" s="14"/>
      <c r="J8252" s="14"/>
      <c r="K8252" s="14"/>
      <c r="L8252" s="14"/>
      <c r="M8252" s="14"/>
      <c r="N8252" s="14"/>
      <c r="O8252" s="14"/>
      <c r="P8252" s="14"/>
      <c r="Q8252" s="14"/>
      <c r="R8252" s="4"/>
      <c r="S8252" s="4"/>
      <c r="T8252" s="4"/>
      <c r="U8252" s="4"/>
      <c r="V8252" s="4"/>
      <c r="W8252" s="4"/>
      <c r="X8252" s="4"/>
      <c r="Y8252" s="4"/>
      <c r="Z8252" s="4"/>
      <c r="AA8252" s="4"/>
      <c r="AB8252" s="8"/>
      <c r="AC8252" s="8"/>
      <c r="AD8252" s="8"/>
      <c r="AE8252" s="8"/>
      <c r="AF8252" s="8"/>
      <c r="AG8252" s="8"/>
      <c r="AH8252" s="8"/>
      <c r="AI8252" s="8"/>
      <c r="AJ8252" s="8"/>
      <c r="AK8252" s="8"/>
      <c r="AL8252" s="8"/>
      <c r="AM8252" s="8"/>
      <c r="AN8252" s="8"/>
      <c r="AO8252" s="8"/>
      <c r="AP8252" s="15"/>
      <c r="AQ8252" s="15"/>
      <c r="AR8252" s="15"/>
      <c r="AS8252" s="15"/>
      <c r="AT8252" s="15"/>
      <c r="AU8252" s="15"/>
      <c r="AV8252" s="15"/>
      <c r="AW8252" s="15"/>
      <c r="AX8252" s="15"/>
      <c r="AY8252" s="15"/>
      <c r="AZ8252" s="10"/>
      <c r="BA8252" s="10"/>
      <c r="BF8252" s="10"/>
    </row>
    <row r="8253" spans="1:58" ht="15" customHeight="1" x14ac:dyDescent="0.2">
      <c r="A8253" s="1"/>
      <c r="B8253" s="377"/>
      <c r="C8253" s="303"/>
      <c r="D8253" s="18"/>
      <c r="E8253" s="14"/>
      <c r="F8253" s="14"/>
      <c r="G8253" s="14"/>
      <c r="H8253" s="14"/>
      <c r="I8253" s="14"/>
      <c r="J8253" s="14"/>
      <c r="K8253" s="14"/>
      <c r="L8253" s="14"/>
      <c r="M8253" s="14"/>
      <c r="N8253" s="14"/>
      <c r="O8253" s="14"/>
      <c r="P8253" s="14"/>
      <c r="Q8253" s="14"/>
      <c r="R8253" s="4"/>
      <c r="S8253" s="4"/>
      <c r="T8253" s="4"/>
      <c r="U8253" s="4"/>
      <c r="V8253" s="4"/>
      <c r="W8253" s="4"/>
      <c r="X8253" s="4"/>
      <c r="Y8253" s="4"/>
      <c r="Z8253" s="4"/>
      <c r="AA8253" s="4"/>
      <c r="AB8253" s="8"/>
      <c r="AC8253" s="8"/>
      <c r="AD8253" s="8"/>
      <c r="AE8253" s="8"/>
      <c r="AF8253" s="8"/>
      <c r="AG8253" s="8"/>
      <c r="AH8253" s="8"/>
      <c r="AI8253" s="8"/>
      <c r="AJ8253" s="8"/>
      <c r="AK8253" s="8"/>
      <c r="AL8253" s="8"/>
      <c r="AM8253" s="8"/>
      <c r="AN8253" s="8"/>
      <c r="AO8253" s="8"/>
      <c r="AP8253" s="15"/>
      <c r="AQ8253" s="15"/>
      <c r="AR8253" s="15"/>
      <c r="AS8253" s="15"/>
      <c r="AT8253" s="15"/>
      <c r="AU8253" s="15"/>
      <c r="AV8253" s="15"/>
      <c r="AW8253" s="15"/>
      <c r="AX8253" s="15"/>
      <c r="AY8253" s="15"/>
      <c r="AZ8253" s="10"/>
      <c r="BA8253" s="10"/>
      <c r="BF8253" s="10"/>
    </row>
    <row r="8254" spans="1:58" ht="15" customHeight="1" x14ac:dyDescent="0.2">
      <c r="A8254" s="19"/>
      <c r="B8254" s="20"/>
      <c r="C8254" s="292"/>
      <c r="D8254" s="18"/>
      <c r="E8254" s="14"/>
      <c r="F8254" s="14"/>
      <c r="G8254" s="14"/>
      <c r="H8254" s="14"/>
      <c r="I8254" s="14"/>
      <c r="J8254" s="14"/>
      <c r="K8254" s="14"/>
      <c r="L8254" s="14"/>
      <c r="M8254" s="14"/>
      <c r="N8254" s="14"/>
      <c r="O8254" s="14"/>
      <c r="P8254" s="14"/>
      <c r="Q8254" s="14"/>
      <c r="R8254" s="4"/>
      <c r="S8254" s="4"/>
      <c r="T8254" s="4"/>
      <c r="U8254" s="4"/>
      <c r="V8254" s="4"/>
      <c r="W8254" s="4"/>
      <c r="X8254" s="4"/>
      <c r="Y8254" s="4"/>
      <c r="Z8254" s="4"/>
      <c r="AA8254" s="4"/>
      <c r="AB8254" s="8"/>
      <c r="AC8254" s="8"/>
      <c r="AD8254" s="8"/>
      <c r="AE8254" s="8"/>
      <c r="AF8254" s="8"/>
      <c r="AG8254" s="8"/>
      <c r="AH8254" s="8"/>
      <c r="AI8254" s="8"/>
      <c r="AJ8254" s="8"/>
      <c r="AK8254" s="8"/>
      <c r="AL8254" s="8"/>
      <c r="AM8254" s="8"/>
      <c r="AN8254" s="8"/>
      <c r="AO8254" s="8"/>
      <c r="AP8254" s="15"/>
      <c r="AQ8254" s="15"/>
      <c r="AR8254" s="15"/>
      <c r="AS8254" s="15"/>
      <c r="AT8254" s="15"/>
      <c r="AU8254" s="15"/>
      <c r="AV8254" s="15"/>
      <c r="AW8254" s="15"/>
      <c r="AX8254" s="15"/>
      <c r="AY8254" s="15"/>
    </row>
    <row r="8255" spans="1:58" ht="15" customHeight="1" x14ac:dyDescent="0.2">
      <c r="A8255" s="1"/>
      <c r="B8255" s="378">
        <v>2</v>
      </c>
      <c r="C8255" s="293" t="s">
        <v>54</v>
      </c>
      <c r="D8255" s="18"/>
      <c r="E8255" s="14"/>
      <c r="F8255" s="14"/>
      <c r="G8255" s="14"/>
      <c r="H8255" s="14"/>
      <c r="I8255" s="14"/>
      <c r="J8255" s="14"/>
      <c r="K8255" s="14"/>
      <c r="L8255" s="14"/>
      <c r="M8255" s="14"/>
      <c r="N8255" s="14"/>
      <c r="O8255" s="14"/>
      <c r="P8255" s="14"/>
      <c r="Q8255" s="14"/>
      <c r="R8255" s="4"/>
      <c r="S8255" s="4"/>
      <c r="T8255" s="4"/>
      <c r="U8255" s="4"/>
      <c r="V8255" s="4"/>
      <c r="W8255" s="4"/>
      <c r="X8255" s="4"/>
      <c r="Y8255" s="4"/>
      <c r="Z8255" s="4"/>
      <c r="AA8255" s="4"/>
      <c r="AB8255" s="8">
        <v>10</v>
      </c>
      <c r="AC8255" s="8"/>
      <c r="AD8255" s="8"/>
      <c r="AE8255" s="8"/>
      <c r="AF8255" s="8"/>
      <c r="AG8255" s="8"/>
      <c r="AH8255" s="8"/>
      <c r="AI8255" s="8"/>
      <c r="AJ8255" s="8"/>
      <c r="AK8255" s="8"/>
      <c r="AL8255" s="8"/>
      <c r="AM8255" s="8"/>
      <c r="AN8255" s="8"/>
      <c r="AO8255" s="8"/>
      <c r="AP8255" s="15"/>
      <c r="AQ8255" s="15"/>
      <c r="AR8255" s="15"/>
      <c r="AS8255" s="15"/>
      <c r="AT8255" s="15"/>
      <c r="AU8255" s="15"/>
      <c r="AV8255" s="15"/>
      <c r="AW8255" s="15"/>
      <c r="AX8255" s="15"/>
      <c r="AY8255" s="15"/>
      <c r="AZ8255" s="10"/>
      <c r="BA8255" s="10"/>
      <c r="BF8255" s="10"/>
    </row>
    <row r="8256" spans="1:58" ht="15" customHeight="1" x14ac:dyDescent="0.2">
      <c r="A8256" s="1"/>
      <c r="B8256" s="378">
        <v>3</v>
      </c>
      <c r="C8256" s="303" t="s">
        <v>557</v>
      </c>
      <c r="D8256" s="18"/>
      <c r="E8256" s="14"/>
      <c r="F8256" s="14"/>
      <c r="G8256" s="14"/>
      <c r="H8256" s="14"/>
      <c r="I8256" s="14"/>
      <c r="J8256" s="14"/>
      <c r="K8256" s="14"/>
      <c r="L8256" s="14"/>
      <c r="M8256" s="14"/>
      <c r="N8256" s="14"/>
      <c r="O8256" s="14"/>
      <c r="P8256" s="14"/>
      <c r="Q8256" s="14"/>
      <c r="R8256" s="4"/>
      <c r="S8256" s="4"/>
      <c r="T8256" s="4"/>
      <c r="U8256" s="4"/>
      <c r="V8256" s="4"/>
      <c r="W8256" s="4"/>
      <c r="X8256" s="4"/>
      <c r="Y8256" s="4"/>
      <c r="Z8256" s="4"/>
      <c r="AA8256" s="4"/>
      <c r="AB8256" s="8"/>
      <c r="AC8256" s="8"/>
      <c r="AD8256" s="8"/>
      <c r="AE8256" s="8"/>
      <c r="AF8256" s="8"/>
      <c r="AG8256" s="8"/>
      <c r="AH8256" s="8"/>
      <c r="AI8256" s="8"/>
      <c r="AJ8256" s="8"/>
      <c r="AK8256" s="8"/>
      <c r="AL8256" s="8"/>
      <c r="AM8256" s="8"/>
      <c r="AN8256" s="8"/>
      <c r="AO8256" s="8"/>
      <c r="AP8256" s="15"/>
      <c r="AQ8256" s="15"/>
      <c r="AR8256" s="15"/>
      <c r="AS8256" s="15"/>
      <c r="AT8256" s="15"/>
      <c r="AU8256" s="15"/>
      <c r="AV8256" s="15"/>
      <c r="AW8256" s="15"/>
      <c r="AX8256" s="15"/>
      <c r="AY8256" s="15"/>
      <c r="AZ8256" s="10"/>
      <c r="BA8256" s="10"/>
      <c r="BF8256" s="10"/>
    </row>
    <row r="8257" spans="1:58" ht="15" customHeight="1" x14ac:dyDescent="0.2">
      <c r="A8257" s="352"/>
      <c r="B8257" s="353">
        <v>5</v>
      </c>
      <c r="C8257" s="375"/>
      <c r="D8257" s="355"/>
      <c r="E8257" s="352"/>
      <c r="F8257" s="352"/>
      <c r="G8257" s="352"/>
      <c r="H8257" s="352"/>
      <c r="I8257" s="352"/>
      <c r="J8257" s="352"/>
      <c r="K8257" s="352"/>
      <c r="L8257" s="352"/>
      <c r="M8257" s="352"/>
      <c r="N8257" s="352"/>
      <c r="O8257" s="352"/>
      <c r="P8257" s="352"/>
      <c r="Q8257" s="352"/>
      <c r="R8257" s="352"/>
      <c r="S8257" s="352"/>
      <c r="T8257" s="352"/>
      <c r="U8257" s="352"/>
      <c r="V8257" s="352"/>
      <c r="W8257" s="352"/>
      <c r="X8257" s="352"/>
      <c r="Y8257" s="352"/>
      <c r="Z8257" s="352"/>
      <c r="AA8257" s="352"/>
      <c r="AB8257" s="352"/>
      <c r="AC8257" s="352"/>
      <c r="AD8257" s="352"/>
      <c r="AE8257" s="352"/>
      <c r="AF8257" s="352"/>
      <c r="AG8257" s="352"/>
      <c r="AH8257" s="352"/>
      <c r="AI8257" s="352"/>
      <c r="AJ8257" s="352"/>
      <c r="AK8257" s="352"/>
      <c r="AL8257" s="352"/>
      <c r="AM8257" s="352"/>
      <c r="AN8257" s="352"/>
      <c r="AO8257" s="352"/>
      <c r="AP8257" s="352"/>
      <c r="AQ8257" s="352"/>
      <c r="AR8257" s="352"/>
      <c r="AS8257" s="352"/>
      <c r="AT8257" s="352"/>
      <c r="AU8257" s="352"/>
      <c r="AV8257" s="352"/>
      <c r="AW8257" s="352"/>
      <c r="AX8257" s="352"/>
      <c r="AY8257" s="352"/>
      <c r="AZ8257" s="356"/>
      <c r="BA8257" s="356"/>
      <c r="BB8257" s="354"/>
      <c r="BC8257" s="354"/>
      <c r="BD8257" s="354"/>
      <c r="BE8257" s="354"/>
      <c r="BF8257" s="356"/>
    </row>
    <row r="8258" spans="1:58" ht="15" customHeight="1" x14ac:dyDescent="0.2">
      <c r="A8258" s="357"/>
      <c r="B8258" s="379">
        <v>6</v>
      </c>
      <c r="C8258" s="375"/>
      <c r="D8258" s="355"/>
      <c r="E8258" s="352"/>
      <c r="F8258" s="352"/>
      <c r="G8258" s="352"/>
      <c r="H8258" s="352"/>
      <c r="I8258" s="352"/>
      <c r="J8258" s="352"/>
      <c r="K8258" s="352"/>
      <c r="L8258" s="352"/>
      <c r="M8258" s="352"/>
      <c r="N8258" s="352"/>
      <c r="O8258" s="352"/>
      <c r="P8258" s="352"/>
      <c r="Q8258" s="352"/>
      <c r="R8258" s="352"/>
      <c r="S8258" s="352"/>
      <c r="T8258" s="352"/>
      <c r="U8258" s="352"/>
      <c r="V8258" s="352"/>
      <c r="W8258" s="352"/>
      <c r="X8258" s="352"/>
      <c r="Y8258" s="352"/>
      <c r="Z8258" s="352"/>
      <c r="AA8258" s="352"/>
      <c r="AB8258" s="352"/>
      <c r="AC8258" s="352"/>
      <c r="AD8258" s="352"/>
      <c r="AE8258" s="352"/>
      <c r="AF8258" s="352"/>
      <c r="AG8258" s="352"/>
      <c r="AH8258" s="352"/>
      <c r="AI8258" s="352"/>
      <c r="AJ8258" s="352"/>
      <c r="AK8258" s="352"/>
      <c r="AL8258" s="352"/>
      <c r="AM8258" s="352"/>
      <c r="AN8258" s="352"/>
      <c r="AO8258" s="352"/>
      <c r="AP8258" s="352"/>
      <c r="AQ8258" s="352"/>
      <c r="AR8258" s="352"/>
      <c r="AS8258" s="352"/>
      <c r="AT8258" s="352"/>
      <c r="AU8258" s="352"/>
      <c r="AV8258" s="352"/>
      <c r="AW8258" s="352"/>
      <c r="AX8258" s="352"/>
      <c r="AY8258" s="352"/>
      <c r="AZ8258" s="356"/>
      <c r="BA8258" s="356"/>
      <c r="BB8258" s="354"/>
      <c r="BC8258" s="354"/>
      <c r="BD8258" s="354"/>
      <c r="BE8258" s="354"/>
      <c r="BF8258" s="356"/>
    </row>
    <row r="8259" spans="1:58" ht="15" customHeight="1" x14ac:dyDescent="0.2">
      <c r="A8259" s="24"/>
      <c r="B8259" s="374">
        <v>4</v>
      </c>
      <c r="C8259" s="293" t="s">
        <v>542</v>
      </c>
      <c r="D8259" s="18">
        <v>2</v>
      </c>
      <c r="E8259" s="14">
        <v>2</v>
      </c>
      <c r="F8259" s="14">
        <v>2</v>
      </c>
      <c r="G8259" s="14">
        <v>2</v>
      </c>
      <c r="H8259" s="14"/>
      <c r="I8259" s="14"/>
      <c r="J8259" s="14"/>
      <c r="K8259" s="14"/>
      <c r="L8259" s="14"/>
      <c r="M8259" s="14"/>
      <c r="N8259" s="14"/>
      <c r="O8259" s="14"/>
      <c r="P8259" s="14"/>
      <c r="Q8259" s="14"/>
      <c r="R8259" s="4"/>
      <c r="S8259" s="4"/>
      <c r="T8259" s="4"/>
      <c r="U8259" s="4"/>
      <c r="V8259" s="4"/>
      <c r="W8259" s="4"/>
      <c r="X8259" s="4"/>
      <c r="Y8259" s="4"/>
      <c r="Z8259" s="4"/>
      <c r="AA8259" s="4"/>
      <c r="AB8259" s="8"/>
      <c r="AC8259" s="8"/>
      <c r="AD8259" s="8"/>
      <c r="AE8259" s="8"/>
      <c r="AF8259" s="8"/>
      <c r="AG8259" s="8"/>
      <c r="AH8259" s="8"/>
      <c r="AI8259" s="8"/>
      <c r="AJ8259" s="8"/>
      <c r="AK8259" s="8"/>
      <c r="AL8259" s="8"/>
      <c r="AM8259" s="8"/>
      <c r="AN8259" s="8"/>
      <c r="AO8259" s="8"/>
      <c r="AP8259" s="15"/>
      <c r="AQ8259" s="15"/>
      <c r="AR8259" s="15"/>
      <c r="AS8259" s="15"/>
      <c r="AT8259" s="15"/>
      <c r="AU8259" s="9"/>
      <c r="AV8259" s="15"/>
      <c r="AW8259" s="15"/>
      <c r="AX8259" s="15"/>
      <c r="AY8259" s="15"/>
      <c r="AZ8259" s="10"/>
      <c r="BA8259" s="10"/>
      <c r="BF8259" s="10"/>
    </row>
    <row r="8260" spans="1:58" ht="15" customHeight="1" x14ac:dyDescent="0.2">
      <c r="A8260" s="1"/>
      <c r="B8260" s="380">
        <v>5</v>
      </c>
      <c r="C8260" s="303" t="s">
        <v>588</v>
      </c>
      <c r="D8260" s="18"/>
      <c r="E8260" s="14"/>
      <c r="F8260" s="14"/>
      <c r="G8260" s="14"/>
      <c r="H8260" s="14"/>
      <c r="I8260" s="14"/>
      <c r="J8260" s="14"/>
      <c r="K8260" s="14"/>
      <c r="L8260" s="14"/>
      <c r="M8260" s="14"/>
      <c r="N8260" s="14"/>
      <c r="O8260" s="14"/>
      <c r="P8260" s="14"/>
      <c r="Q8260" s="14"/>
      <c r="R8260" s="4"/>
      <c r="S8260" s="4"/>
      <c r="T8260" s="4"/>
      <c r="U8260" s="4"/>
      <c r="V8260" s="4"/>
      <c r="W8260" s="4"/>
      <c r="X8260" s="4"/>
      <c r="Y8260" s="4"/>
      <c r="Z8260" s="4"/>
      <c r="AA8260" s="4"/>
      <c r="AB8260" s="8"/>
      <c r="AC8260" s="8"/>
      <c r="AD8260" s="8"/>
      <c r="AE8260" s="8"/>
      <c r="AF8260" s="8"/>
      <c r="AG8260" s="8"/>
      <c r="AH8260" s="8"/>
      <c r="AI8260" s="8"/>
      <c r="AJ8260" s="8"/>
      <c r="AK8260" s="8"/>
      <c r="AL8260" s="8"/>
      <c r="AM8260" s="8"/>
      <c r="AN8260" s="8"/>
      <c r="AO8260" s="8"/>
      <c r="AP8260" s="15"/>
      <c r="AQ8260" s="15"/>
      <c r="AR8260" s="15"/>
      <c r="AS8260" s="15"/>
      <c r="AT8260" s="15"/>
      <c r="AU8260" s="15"/>
      <c r="AV8260" s="15"/>
      <c r="AW8260" s="15"/>
      <c r="AX8260" s="15"/>
      <c r="AY8260" s="15"/>
      <c r="AZ8260" s="10"/>
      <c r="BA8260" s="10"/>
      <c r="BF8260" s="10"/>
    </row>
    <row r="8261" spans="1:58" ht="15" customHeight="1" x14ac:dyDescent="0.2">
      <c r="A8261" s="352"/>
      <c r="B8261" s="357">
        <v>7</v>
      </c>
      <c r="C8261" s="375"/>
      <c r="D8261" s="355"/>
      <c r="E8261" s="352"/>
      <c r="F8261" s="352"/>
      <c r="G8261" s="352"/>
      <c r="H8261" s="352"/>
      <c r="I8261" s="352"/>
      <c r="J8261" s="352"/>
      <c r="K8261" s="352"/>
      <c r="L8261" s="352"/>
      <c r="M8261" s="352"/>
      <c r="N8261" s="352"/>
      <c r="O8261" s="352"/>
      <c r="P8261" s="352"/>
      <c r="Q8261" s="352"/>
      <c r="R8261" s="352"/>
      <c r="S8261" s="352"/>
      <c r="T8261" s="352"/>
      <c r="U8261" s="352"/>
      <c r="V8261" s="352"/>
      <c r="W8261" s="352"/>
      <c r="X8261" s="352"/>
      <c r="Y8261" s="352"/>
      <c r="Z8261" s="352"/>
      <c r="AA8261" s="352"/>
      <c r="AB8261" s="352"/>
      <c r="AC8261" s="352"/>
      <c r="AD8261" s="352"/>
      <c r="AE8261" s="352"/>
      <c r="AF8261" s="352"/>
      <c r="AG8261" s="352"/>
      <c r="AH8261" s="352"/>
      <c r="AI8261" s="352"/>
      <c r="AJ8261" s="352"/>
      <c r="AK8261" s="352"/>
      <c r="AL8261" s="352"/>
      <c r="AM8261" s="352"/>
      <c r="AN8261" s="352"/>
      <c r="AO8261" s="352"/>
      <c r="AP8261" s="352"/>
      <c r="AQ8261" s="352"/>
      <c r="AR8261" s="352"/>
      <c r="AS8261" s="352"/>
      <c r="AT8261" s="352"/>
      <c r="AU8261" s="352"/>
      <c r="AV8261" s="352"/>
      <c r="AW8261" s="352"/>
      <c r="AX8261" s="352"/>
      <c r="AY8261" s="352"/>
      <c r="AZ8261" s="356"/>
      <c r="BA8261" s="356"/>
      <c r="BB8261" s="354"/>
      <c r="BC8261" s="354"/>
      <c r="BD8261" s="354"/>
      <c r="BE8261" s="354"/>
      <c r="BF8261" s="356"/>
    </row>
    <row r="8262" spans="1:58" ht="15" customHeight="1" x14ac:dyDescent="0.2">
      <c r="A8262" s="352"/>
      <c r="B8262" s="357">
        <v>8</v>
      </c>
      <c r="C8262" s="358"/>
      <c r="D8262" s="355"/>
      <c r="E8262" s="352"/>
      <c r="F8262" s="352"/>
      <c r="G8262" s="352"/>
      <c r="H8262" s="352"/>
      <c r="I8262" s="352"/>
      <c r="J8262" s="352"/>
      <c r="K8262" s="352"/>
      <c r="L8262" s="352"/>
      <c r="M8262" s="352"/>
      <c r="N8262" s="352"/>
      <c r="O8262" s="352"/>
      <c r="P8262" s="352"/>
      <c r="Q8262" s="352"/>
      <c r="R8262" s="352"/>
      <c r="S8262" s="352"/>
      <c r="T8262" s="352"/>
      <c r="U8262" s="352"/>
      <c r="V8262" s="352"/>
      <c r="W8262" s="352"/>
      <c r="X8262" s="352"/>
      <c r="Y8262" s="352"/>
      <c r="Z8262" s="352"/>
      <c r="AA8262" s="352"/>
      <c r="AB8262" s="352"/>
      <c r="AC8262" s="352"/>
      <c r="AD8262" s="352"/>
      <c r="AE8262" s="352"/>
      <c r="AF8262" s="352"/>
      <c r="AG8262" s="352"/>
      <c r="AH8262" s="352"/>
      <c r="AI8262" s="352"/>
      <c r="AJ8262" s="352"/>
      <c r="AK8262" s="352"/>
      <c r="AL8262" s="352"/>
      <c r="AM8262" s="352"/>
      <c r="AN8262" s="352"/>
      <c r="AO8262" s="352"/>
      <c r="AP8262" s="352"/>
      <c r="AQ8262" s="352"/>
      <c r="AR8262" s="352"/>
      <c r="AS8262" s="352"/>
      <c r="AT8262" s="352"/>
      <c r="AU8262" s="352"/>
      <c r="AV8262" s="352"/>
      <c r="AW8262" s="352"/>
      <c r="AX8262" s="352"/>
      <c r="AY8262" s="352"/>
      <c r="AZ8262" s="356"/>
      <c r="BA8262" s="356"/>
      <c r="BB8262" s="354"/>
      <c r="BC8262" s="354"/>
      <c r="BD8262" s="354"/>
      <c r="BE8262" s="354"/>
      <c r="BF8262" s="356"/>
    </row>
    <row r="8263" spans="1:58" ht="15" customHeight="1" x14ac:dyDescent="0.2">
      <c r="A8263" s="1"/>
      <c r="B8263" s="381">
        <v>6</v>
      </c>
      <c r="C8263" s="293" t="s">
        <v>55</v>
      </c>
      <c r="D8263" s="18"/>
      <c r="E8263" s="14"/>
      <c r="F8263" s="14"/>
      <c r="G8263" s="14"/>
      <c r="H8263" s="14"/>
      <c r="I8263" s="14"/>
      <c r="J8263" s="14"/>
      <c r="K8263" s="14">
        <v>1</v>
      </c>
      <c r="L8263" s="14"/>
      <c r="M8263" s="14"/>
      <c r="N8263" s="14"/>
      <c r="O8263" s="14"/>
      <c r="P8263" s="14"/>
      <c r="Q8263" s="14"/>
      <c r="R8263" s="4"/>
      <c r="S8263" s="4"/>
      <c r="T8263" s="4"/>
      <c r="U8263" s="4"/>
      <c r="V8263" s="4"/>
      <c r="W8263" s="4"/>
      <c r="X8263" s="4"/>
      <c r="Y8263" s="4"/>
      <c r="Z8263" s="4"/>
      <c r="AA8263" s="4"/>
      <c r="AB8263" s="8"/>
      <c r="AC8263" s="8"/>
      <c r="AD8263" s="8"/>
      <c r="AE8263" s="8"/>
      <c r="AF8263" s="8"/>
      <c r="AG8263" s="8"/>
      <c r="AH8263" s="8"/>
      <c r="AI8263" s="8"/>
      <c r="AJ8263" s="8"/>
      <c r="AK8263" s="8"/>
      <c r="AL8263" s="8"/>
      <c r="AM8263" s="8"/>
      <c r="AN8263" s="8"/>
      <c r="AO8263" s="8"/>
      <c r="AP8263" s="15"/>
      <c r="AQ8263" s="15"/>
      <c r="AR8263" s="15"/>
      <c r="AS8263" s="15"/>
      <c r="AT8263" s="15"/>
      <c r="AU8263" s="15"/>
      <c r="AV8263" s="15"/>
      <c r="AW8263" s="15"/>
      <c r="AX8263" s="15"/>
      <c r="AY8263" s="15"/>
      <c r="AZ8263" s="10"/>
      <c r="BA8263" s="10"/>
      <c r="BF8263" s="10"/>
    </row>
    <row r="8264" spans="1:58" ht="15" customHeight="1" x14ac:dyDescent="0.2">
      <c r="A8264" s="352"/>
      <c r="B8264" s="356"/>
      <c r="C8264" s="359"/>
      <c r="D8264" s="355"/>
      <c r="E8264" s="352"/>
      <c r="F8264" s="352"/>
      <c r="G8264" s="352"/>
      <c r="H8264" s="352"/>
      <c r="I8264" s="352"/>
      <c r="J8264" s="352"/>
      <c r="K8264" s="352"/>
      <c r="L8264" s="352"/>
      <c r="M8264" s="352"/>
      <c r="N8264" s="352"/>
      <c r="O8264" s="352"/>
      <c r="P8264" s="352"/>
      <c r="Q8264" s="352"/>
      <c r="R8264" s="352"/>
      <c r="S8264" s="352"/>
      <c r="T8264" s="352"/>
      <c r="U8264" s="352"/>
      <c r="V8264" s="352"/>
      <c r="W8264" s="352"/>
      <c r="X8264" s="352"/>
      <c r="Y8264" s="352"/>
      <c r="Z8264" s="352"/>
      <c r="AA8264" s="352"/>
      <c r="AB8264" s="352"/>
      <c r="AC8264" s="360"/>
      <c r="AD8264" s="352"/>
      <c r="AE8264" s="352"/>
      <c r="AF8264" s="352"/>
      <c r="AG8264" s="352"/>
      <c r="AH8264" s="352"/>
      <c r="AI8264" s="352"/>
      <c r="AJ8264" s="352"/>
      <c r="AK8264" s="352"/>
      <c r="AL8264" s="352"/>
      <c r="AM8264" s="352"/>
      <c r="AN8264" s="352"/>
      <c r="AO8264" s="352"/>
      <c r="AP8264" s="352"/>
      <c r="AQ8264" s="352"/>
      <c r="AR8264" s="352"/>
      <c r="AS8264" s="352"/>
      <c r="AT8264" s="352"/>
      <c r="AU8264" s="352"/>
      <c r="AV8264" s="352"/>
      <c r="AW8264" s="352"/>
      <c r="AX8264" s="352"/>
      <c r="AY8264" s="352"/>
      <c r="AZ8264" s="356"/>
      <c r="BA8264" s="356"/>
      <c r="BB8264" s="354"/>
      <c r="BC8264" s="354"/>
      <c r="BD8264" s="354"/>
      <c r="BE8264" s="354"/>
      <c r="BF8264" s="356"/>
    </row>
    <row r="8265" spans="1:58" ht="15" customHeight="1" x14ac:dyDescent="0.2">
      <c r="A8265" s="22"/>
      <c r="B8265" s="382">
        <v>7</v>
      </c>
      <c r="C8265" s="293" t="s">
        <v>62</v>
      </c>
      <c r="D8265" s="18"/>
      <c r="E8265" s="14"/>
      <c r="F8265" s="14"/>
      <c r="G8265" s="14"/>
      <c r="H8265" s="14"/>
      <c r="I8265" s="14"/>
      <c r="J8265" s="14"/>
      <c r="K8265" s="14"/>
      <c r="L8265" s="14"/>
      <c r="M8265" s="14"/>
      <c r="N8265" s="14"/>
      <c r="O8265" s="14"/>
      <c r="P8265" s="14"/>
      <c r="Q8265" s="14"/>
      <c r="R8265" s="4"/>
      <c r="S8265" s="4"/>
      <c r="T8265" s="4"/>
      <c r="U8265" s="4"/>
      <c r="V8265" s="4"/>
      <c r="W8265" s="4"/>
      <c r="X8265" s="4"/>
      <c r="Y8265" s="4"/>
      <c r="Z8265" s="4"/>
      <c r="AA8265" s="4"/>
      <c r="AB8265" s="8">
        <v>15</v>
      </c>
      <c r="AC8265" s="8"/>
      <c r="AD8265" s="8"/>
      <c r="AE8265" s="8"/>
      <c r="AF8265" s="8"/>
      <c r="AG8265" s="8">
        <v>1</v>
      </c>
      <c r="AH8265" s="8">
        <v>1</v>
      </c>
      <c r="AI8265" s="8"/>
      <c r="AJ8265" s="8"/>
      <c r="AK8265" s="8"/>
      <c r="AL8265" s="8"/>
      <c r="AM8265" s="8"/>
      <c r="AN8265" s="8"/>
      <c r="AO8265" s="8"/>
      <c r="AP8265" s="15"/>
      <c r="AQ8265" s="15"/>
      <c r="AR8265" s="15"/>
      <c r="AS8265" s="15"/>
      <c r="AT8265" s="15"/>
      <c r="AU8265" s="15"/>
      <c r="AV8265" s="15"/>
      <c r="AW8265" s="15"/>
      <c r="AX8265" s="15"/>
      <c r="AY8265" s="15"/>
      <c r="AZ8265" s="10"/>
      <c r="BA8265" s="10"/>
      <c r="BF8265" s="10"/>
    </row>
    <row r="8266" spans="1:58" ht="15" customHeight="1" x14ac:dyDescent="0.2">
      <c r="A8266" s="1"/>
      <c r="B8266" s="30">
        <v>8</v>
      </c>
      <c r="C8266" s="293" t="s">
        <v>63</v>
      </c>
      <c r="D8266" s="18"/>
      <c r="E8266" s="14"/>
      <c r="F8266" s="14"/>
      <c r="G8266" s="14"/>
      <c r="H8266" s="14"/>
      <c r="I8266" s="14"/>
      <c r="J8266" s="14"/>
      <c r="K8266" s="14"/>
      <c r="L8266" s="14"/>
      <c r="M8266" s="14"/>
      <c r="N8266" s="14"/>
      <c r="O8266" s="14"/>
      <c r="P8266" s="14"/>
      <c r="Q8266" s="14"/>
      <c r="R8266" s="4"/>
      <c r="S8266" s="4"/>
      <c r="T8266" s="4"/>
      <c r="U8266" s="4"/>
      <c r="V8266" s="4"/>
      <c r="W8266" s="4"/>
      <c r="X8266" s="4"/>
      <c r="Y8266" s="4"/>
      <c r="Z8266" s="4"/>
      <c r="AA8266" s="4"/>
      <c r="AB8266" s="8">
        <v>3</v>
      </c>
      <c r="AC8266" s="8"/>
      <c r="AD8266" s="8"/>
      <c r="AE8266" s="8"/>
      <c r="AF8266" s="8"/>
      <c r="AG8266" s="8"/>
      <c r="AH8266" s="8"/>
      <c r="AI8266" s="8"/>
      <c r="AJ8266" s="8"/>
      <c r="AK8266" s="8"/>
      <c r="AL8266" s="8"/>
      <c r="AM8266" s="8"/>
      <c r="AN8266" s="8"/>
      <c r="AO8266" s="8"/>
      <c r="AP8266" s="15"/>
      <c r="AQ8266" s="15"/>
      <c r="AR8266" s="15"/>
      <c r="AS8266" s="15"/>
      <c r="AT8266" s="15"/>
      <c r="AU8266" s="15"/>
      <c r="AV8266" s="15"/>
      <c r="AW8266" s="15"/>
      <c r="AX8266" s="15"/>
      <c r="AY8266" s="15"/>
      <c r="AZ8266" s="10"/>
      <c r="BA8266" s="10"/>
      <c r="BF8266" s="10"/>
    </row>
    <row r="8267" spans="1:58" ht="15" customHeight="1" x14ac:dyDescent="0.2">
      <c r="A8267" s="1"/>
      <c r="B8267" s="383">
        <v>9</v>
      </c>
      <c r="C8267" s="293" t="s">
        <v>64</v>
      </c>
      <c r="D8267" s="18"/>
      <c r="E8267" s="14"/>
      <c r="F8267" s="14"/>
      <c r="G8267" s="14"/>
      <c r="H8267" s="14"/>
      <c r="I8267" s="14"/>
      <c r="J8267" s="14"/>
      <c r="K8267" s="14"/>
      <c r="L8267" s="14"/>
      <c r="M8267" s="14"/>
      <c r="N8267" s="14"/>
      <c r="O8267" s="14"/>
      <c r="P8267" s="14"/>
      <c r="Q8267" s="14"/>
      <c r="R8267" s="4"/>
      <c r="S8267" s="4"/>
      <c r="T8267" s="4"/>
      <c r="U8267" s="4"/>
      <c r="V8267" s="4"/>
      <c r="W8267" s="4"/>
      <c r="X8267" s="4"/>
      <c r="Y8267" s="4"/>
      <c r="Z8267" s="4"/>
      <c r="AA8267" s="4"/>
      <c r="AB8267" s="8">
        <v>6</v>
      </c>
      <c r="AC8267" s="8"/>
      <c r="AD8267" s="8"/>
      <c r="AE8267" s="8"/>
      <c r="AF8267" s="8"/>
      <c r="AG8267" s="8">
        <v>1</v>
      </c>
      <c r="AH8267" s="8"/>
      <c r="AI8267" s="8"/>
      <c r="AJ8267" s="8"/>
      <c r="AK8267" s="8"/>
      <c r="AL8267" s="8"/>
      <c r="AM8267" s="8"/>
      <c r="AN8267" s="8"/>
      <c r="AO8267" s="8"/>
      <c r="AP8267" s="15"/>
      <c r="AQ8267" s="15"/>
      <c r="AR8267" s="15"/>
      <c r="AS8267" s="15"/>
      <c r="AT8267" s="9"/>
      <c r="AU8267" s="15"/>
      <c r="AV8267" s="15"/>
      <c r="AW8267" s="15"/>
      <c r="AX8267" s="15"/>
      <c r="AY8267" s="15"/>
      <c r="AZ8267" s="10"/>
      <c r="BA8267" s="10"/>
      <c r="BF8267" s="10"/>
    </row>
    <row r="8268" spans="1:58" ht="15" customHeight="1" x14ac:dyDescent="0.2">
      <c r="A8268" s="1">
        <v>21680</v>
      </c>
      <c r="B8268" s="383">
        <v>10</v>
      </c>
      <c r="C8268" s="327" t="s">
        <v>65</v>
      </c>
      <c r="D8268" s="18">
        <v>5</v>
      </c>
      <c r="E8268" s="14"/>
      <c r="F8268" s="14">
        <v>2</v>
      </c>
      <c r="G8268" s="14">
        <v>2</v>
      </c>
      <c r="H8268" s="14"/>
      <c r="I8268" s="14"/>
      <c r="J8268" s="14"/>
      <c r="K8268" s="14"/>
      <c r="L8268" s="14"/>
      <c r="M8268" s="14"/>
      <c r="N8268" s="14"/>
      <c r="O8268" s="14"/>
      <c r="P8268" s="14"/>
      <c r="Q8268" s="14"/>
      <c r="R8268" s="4"/>
      <c r="S8268" s="4"/>
      <c r="T8268" s="4"/>
      <c r="U8268" s="4"/>
      <c r="V8268" s="4"/>
      <c r="W8268" s="4"/>
      <c r="X8268" s="4"/>
      <c r="Y8268" s="4"/>
      <c r="Z8268" s="4"/>
      <c r="AA8268" s="4"/>
      <c r="AB8268" s="8"/>
      <c r="AC8268" s="8"/>
      <c r="AD8268" s="8"/>
      <c r="AE8268" s="8"/>
      <c r="AF8268" s="8"/>
      <c r="AG8268" s="8"/>
      <c r="AH8268" s="8"/>
      <c r="AI8268" s="8"/>
      <c r="AJ8268" s="8"/>
      <c r="AK8268" s="8">
        <v>2</v>
      </c>
      <c r="AL8268" s="8">
        <v>2</v>
      </c>
      <c r="AM8268" s="8"/>
      <c r="AN8268" s="8"/>
      <c r="AO8268" s="8">
        <v>2</v>
      </c>
      <c r="AP8268" s="15"/>
      <c r="AQ8268" s="15"/>
      <c r="AR8268" s="15"/>
      <c r="AS8268" s="15"/>
      <c r="AT8268" s="15"/>
      <c r="AU8268" s="15"/>
      <c r="AV8268" s="15"/>
      <c r="AW8268" s="15"/>
      <c r="AX8268" s="15"/>
      <c r="AY8268" s="15"/>
      <c r="AZ8268" s="10"/>
      <c r="BA8268" s="10"/>
      <c r="BF8268" s="10"/>
    </row>
    <row r="8269" spans="1:58" ht="15" customHeight="1" x14ac:dyDescent="0.2">
      <c r="A8269" s="1"/>
      <c r="B8269" s="383">
        <v>11</v>
      </c>
      <c r="C8269" s="303" t="s">
        <v>573</v>
      </c>
      <c r="D8269" s="18"/>
      <c r="E8269" s="14"/>
      <c r="F8269" s="14"/>
      <c r="G8269" s="14"/>
      <c r="H8269" s="14"/>
      <c r="I8269" s="14"/>
      <c r="J8269" s="14"/>
      <c r="K8269" s="14"/>
      <c r="L8269" s="14"/>
      <c r="M8269" s="14"/>
      <c r="N8269" s="14"/>
      <c r="O8269" s="14"/>
      <c r="P8269" s="14"/>
      <c r="Q8269" s="14"/>
      <c r="R8269" s="4"/>
      <c r="S8269" s="4"/>
      <c r="T8269" s="4"/>
      <c r="U8269" s="4"/>
      <c r="V8269" s="4"/>
      <c r="W8269" s="4"/>
      <c r="X8269" s="4"/>
      <c r="Y8269" s="4"/>
      <c r="Z8269" s="4"/>
      <c r="AA8269" s="4"/>
      <c r="AB8269" s="8"/>
      <c r="AC8269" s="8"/>
      <c r="AD8269" s="8"/>
      <c r="AE8269" s="8"/>
      <c r="AF8269" s="8"/>
      <c r="AG8269" s="8"/>
      <c r="AH8269" s="8"/>
      <c r="AI8269" s="8"/>
      <c r="AJ8269" s="8"/>
      <c r="AK8269" s="8"/>
      <c r="AL8269" s="8"/>
      <c r="AM8269" s="8"/>
      <c r="AN8269" s="8"/>
      <c r="AO8269" s="8"/>
      <c r="AP8269" s="15"/>
      <c r="AQ8269" s="15"/>
      <c r="AR8269" s="15"/>
      <c r="AS8269" s="15"/>
      <c r="AT8269" s="15"/>
      <c r="AU8269" s="15"/>
      <c r="AV8269" s="15"/>
      <c r="AW8269" s="15"/>
      <c r="AX8269" s="15"/>
      <c r="AY8269" s="15"/>
      <c r="AZ8269" s="10"/>
      <c r="BA8269" s="10"/>
      <c r="BF8269" s="10"/>
    </row>
    <row r="8270" spans="1:58" ht="15" customHeight="1" x14ac:dyDescent="0.2">
      <c r="A8270" s="1"/>
      <c r="B8270" s="383">
        <v>12</v>
      </c>
      <c r="C8270" s="293" t="s">
        <v>68</v>
      </c>
      <c r="D8270" s="18"/>
      <c r="E8270" s="14"/>
      <c r="F8270" s="14"/>
      <c r="G8270" s="14"/>
      <c r="H8270" s="14"/>
      <c r="I8270" s="14"/>
      <c r="J8270" s="14"/>
      <c r="K8270" s="14"/>
      <c r="L8270" s="14"/>
      <c r="M8270" s="14"/>
      <c r="N8270" s="14"/>
      <c r="O8270" s="14"/>
      <c r="P8270" s="14"/>
      <c r="Q8270" s="14"/>
      <c r="R8270" s="4"/>
      <c r="S8270" s="4"/>
      <c r="T8270" s="4"/>
      <c r="U8270" s="4"/>
      <c r="V8270" s="4"/>
      <c r="W8270" s="4"/>
      <c r="X8270" s="4"/>
      <c r="Y8270" s="4"/>
      <c r="Z8270" s="4"/>
      <c r="AA8270" s="4"/>
      <c r="AB8270" s="8"/>
      <c r="AC8270" s="8"/>
      <c r="AD8270" s="8"/>
      <c r="AE8270" s="8"/>
      <c r="AF8270" s="8"/>
      <c r="AG8270" s="8"/>
      <c r="AH8270" s="8"/>
      <c r="AI8270" s="8"/>
      <c r="AJ8270" s="8">
        <v>1</v>
      </c>
      <c r="AK8270" s="8"/>
      <c r="AL8270" s="8"/>
      <c r="AM8270" s="8"/>
      <c r="AN8270" s="8"/>
      <c r="AO8270" s="8"/>
      <c r="AP8270" s="15"/>
      <c r="AQ8270" s="15"/>
      <c r="AR8270" s="15"/>
      <c r="AS8270" s="15"/>
      <c r="AT8270" s="15"/>
      <c r="AU8270" s="9"/>
      <c r="AV8270" s="15"/>
      <c r="AW8270" s="15"/>
      <c r="AX8270" s="15"/>
      <c r="AY8270" s="15"/>
      <c r="AZ8270" s="10"/>
      <c r="BA8270" s="10"/>
      <c r="BF8270" s="10"/>
    </row>
    <row r="8271" spans="1:58" ht="15" customHeight="1" x14ac:dyDescent="0.2">
      <c r="A8271" s="1"/>
      <c r="B8271" s="383">
        <v>13</v>
      </c>
      <c r="C8271" s="293" t="s">
        <v>69</v>
      </c>
      <c r="D8271" s="18"/>
      <c r="E8271" s="14"/>
      <c r="F8271" s="14"/>
      <c r="G8271" s="14"/>
      <c r="H8271" s="14"/>
      <c r="I8271" s="14"/>
      <c r="J8271" s="14"/>
      <c r="K8271" s="14"/>
      <c r="L8271" s="14"/>
      <c r="M8271" s="14"/>
      <c r="N8271" s="14"/>
      <c r="O8271" s="14"/>
      <c r="P8271" s="14"/>
      <c r="Q8271" s="14"/>
      <c r="R8271" s="4"/>
      <c r="S8271" s="4"/>
      <c r="T8271" s="4"/>
      <c r="U8271" s="4"/>
      <c r="V8271" s="4"/>
      <c r="W8271" s="4"/>
      <c r="X8271" s="4"/>
      <c r="Y8271" s="4"/>
      <c r="Z8271" s="4"/>
      <c r="AA8271" s="4"/>
      <c r="AB8271" s="8"/>
      <c r="AC8271" s="8"/>
      <c r="AD8271" s="8"/>
      <c r="AE8271" s="8"/>
      <c r="AF8271" s="8"/>
      <c r="AG8271" s="8"/>
      <c r="AH8271" s="8"/>
      <c r="AI8271" s="8"/>
      <c r="AJ8271" s="8">
        <v>1</v>
      </c>
      <c r="AK8271" s="8"/>
      <c r="AL8271" s="8"/>
      <c r="AM8271" s="8"/>
      <c r="AN8271" s="8"/>
      <c r="AO8271" s="8"/>
      <c r="AP8271" s="15"/>
      <c r="AQ8271" s="15"/>
      <c r="AR8271" s="15"/>
      <c r="AS8271" s="15"/>
      <c r="AT8271" s="15"/>
      <c r="AU8271" s="15"/>
      <c r="AV8271" s="15"/>
      <c r="AW8271" s="15"/>
      <c r="AX8271" s="15"/>
      <c r="AY8271" s="15"/>
      <c r="AZ8271" s="10"/>
      <c r="BA8271" s="10"/>
      <c r="BF8271" s="10"/>
    </row>
    <row r="8272" spans="1:58" ht="15" customHeight="1" x14ac:dyDescent="0.2">
      <c r="A8272" s="1"/>
      <c r="B8272" s="383">
        <v>14</v>
      </c>
      <c r="C8272" s="300" t="s">
        <v>70</v>
      </c>
      <c r="D8272" s="18"/>
      <c r="E8272" s="14"/>
      <c r="F8272" s="14"/>
      <c r="G8272" s="14"/>
      <c r="H8272" s="14"/>
      <c r="I8272" s="14"/>
      <c r="J8272" s="14"/>
      <c r="K8272" s="14"/>
      <c r="L8272" s="14"/>
      <c r="M8272" s="14"/>
      <c r="N8272" s="14"/>
      <c r="O8272" s="14"/>
      <c r="P8272" s="14"/>
      <c r="Q8272" s="14"/>
      <c r="R8272" s="4"/>
      <c r="S8272" s="4"/>
      <c r="T8272" s="4"/>
      <c r="U8272" s="4"/>
      <c r="V8272" s="4"/>
      <c r="W8272" s="4"/>
      <c r="X8272" s="4"/>
      <c r="Y8272" s="4"/>
      <c r="Z8272" s="4"/>
      <c r="AA8272" s="4"/>
      <c r="AB8272" s="8"/>
      <c r="AC8272" s="8"/>
      <c r="AD8272" s="8"/>
      <c r="AE8272" s="8"/>
      <c r="AF8272" s="8"/>
      <c r="AG8272" s="8"/>
      <c r="AH8272" s="8"/>
      <c r="AI8272" s="8"/>
      <c r="AJ8272" s="8"/>
      <c r="AK8272" s="8"/>
      <c r="AL8272" s="8"/>
      <c r="AM8272" s="8"/>
      <c r="AN8272" s="8"/>
      <c r="AO8272" s="8"/>
      <c r="AP8272" s="15"/>
      <c r="AQ8272" s="15"/>
      <c r="AR8272" s="15"/>
      <c r="AS8272" s="15"/>
      <c r="AT8272" s="15"/>
      <c r="AU8272" s="15"/>
      <c r="AV8272" s="15"/>
      <c r="AW8272" s="15"/>
      <c r="AX8272" s="15"/>
      <c r="AY8272" s="15"/>
      <c r="AZ8272" s="10"/>
      <c r="BA8272" s="10"/>
      <c r="BF8272" s="10"/>
    </row>
    <row r="8273" spans="1:58" ht="15" customHeight="1" x14ac:dyDescent="0.2">
      <c r="A8273" s="354"/>
      <c r="B8273" s="357">
        <v>18</v>
      </c>
      <c r="C8273" s="359"/>
      <c r="D8273" s="355"/>
      <c r="E8273" s="352"/>
      <c r="F8273" s="352"/>
      <c r="G8273" s="352"/>
      <c r="H8273" s="352"/>
      <c r="I8273" s="352"/>
      <c r="J8273" s="352"/>
      <c r="K8273" s="361"/>
      <c r="L8273" s="352"/>
      <c r="M8273" s="352"/>
      <c r="N8273" s="352"/>
      <c r="O8273" s="352"/>
      <c r="P8273" s="352"/>
      <c r="Q8273" s="352"/>
      <c r="R8273" s="352"/>
      <c r="S8273" s="352"/>
      <c r="T8273" s="352"/>
      <c r="U8273" s="352"/>
      <c r="V8273" s="352"/>
      <c r="W8273" s="352"/>
      <c r="X8273" s="352"/>
      <c r="Y8273" s="352"/>
      <c r="Z8273" s="352"/>
      <c r="AA8273" s="352"/>
      <c r="AB8273" s="352"/>
      <c r="AC8273" s="352"/>
      <c r="AD8273" s="352"/>
      <c r="AE8273" s="352"/>
      <c r="AF8273" s="352"/>
      <c r="AG8273" s="352"/>
      <c r="AH8273" s="352"/>
      <c r="AI8273" s="352"/>
      <c r="AJ8273" s="352"/>
      <c r="AK8273" s="352"/>
      <c r="AL8273" s="352"/>
      <c r="AM8273" s="352"/>
      <c r="AN8273" s="352"/>
      <c r="AO8273" s="352"/>
      <c r="AP8273" s="352"/>
      <c r="AQ8273" s="352"/>
      <c r="AR8273" s="352"/>
      <c r="AS8273" s="352"/>
      <c r="AT8273" s="352"/>
      <c r="AU8273" s="352"/>
      <c r="AV8273" s="352"/>
      <c r="AW8273" s="352"/>
      <c r="AX8273" s="352"/>
      <c r="AY8273" s="352"/>
      <c r="AZ8273" s="356"/>
      <c r="BA8273" s="356"/>
      <c r="BB8273" s="354"/>
      <c r="BC8273" s="354"/>
      <c r="BD8273" s="354"/>
      <c r="BE8273" s="354"/>
      <c r="BF8273" s="356"/>
    </row>
    <row r="8274" spans="1:58" ht="15" customHeight="1" x14ac:dyDescent="0.2">
      <c r="A8274" s="329"/>
      <c r="B8274" s="384">
        <v>15</v>
      </c>
      <c r="C8274" s="303" t="s">
        <v>72</v>
      </c>
      <c r="D8274" s="18"/>
      <c r="E8274" s="14"/>
      <c r="F8274" s="14"/>
      <c r="G8274" s="14"/>
      <c r="H8274" s="14"/>
      <c r="I8274" s="14"/>
      <c r="J8274" s="14"/>
      <c r="K8274" s="14"/>
      <c r="L8274" s="14"/>
      <c r="M8274" s="14"/>
      <c r="N8274" s="14"/>
      <c r="O8274" s="14"/>
      <c r="P8274" s="14"/>
      <c r="Q8274" s="14"/>
      <c r="R8274" s="4"/>
      <c r="S8274" s="4"/>
      <c r="T8274" s="4"/>
      <c r="U8274" s="4"/>
      <c r="V8274" s="4"/>
      <c r="W8274" s="4"/>
      <c r="X8274" s="4"/>
      <c r="Y8274" s="4"/>
      <c r="Z8274" s="4"/>
      <c r="AA8274" s="4"/>
      <c r="AB8274" s="8"/>
      <c r="AC8274" s="8"/>
      <c r="AD8274" s="8"/>
      <c r="AE8274" s="8"/>
      <c r="AF8274" s="8"/>
      <c r="AG8274" s="8"/>
      <c r="AH8274" s="8"/>
      <c r="AI8274" s="34"/>
      <c r="AJ8274" s="8"/>
      <c r="AK8274" s="8"/>
      <c r="AL8274" s="8"/>
      <c r="AM8274" s="8"/>
      <c r="AN8274" s="8"/>
      <c r="AO8274" s="8"/>
      <c r="AP8274" s="15"/>
      <c r="AQ8274" s="15"/>
      <c r="AR8274" s="15"/>
      <c r="AS8274" s="15"/>
      <c r="AT8274" s="15"/>
      <c r="AU8274" s="15"/>
      <c r="AV8274" s="15"/>
      <c r="AW8274" s="15"/>
      <c r="AX8274" s="15"/>
      <c r="AY8274" s="15"/>
      <c r="AZ8274" s="10"/>
      <c r="BA8274" s="10"/>
      <c r="BF8274" s="10"/>
    </row>
    <row r="8275" spans="1:58" ht="15" customHeight="1" x14ac:dyDescent="0.2">
      <c r="A8275" s="1"/>
      <c r="B8275" s="384">
        <v>16</v>
      </c>
      <c r="C8275" s="293" t="s">
        <v>73</v>
      </c>
      <c r="D8275" s="35"/>
      <c r="E8275" s="14"/>
      <c r="F8275" s="14"/>
      <c r="G8275" s="14"/>
      <c r="H8275" s="14"/>
      <c r="I8275" s="14"/>
      <c r="J8275" s="14"/>
      <c r="K8275" s="14">
        <v>2</v>
      </c>
      <c r="L8275" s="14"/>
      <c r="M8275" s="14"/>
      <c r="N8275" s="14"/>
      <c r="O8275" s="14"/>
      <c r="P8275" s="14"/>
      <c r="Q8275" s="14"/>
      <c r="R8275" s="4"/>
      <c r="S8275" s="4"/>
      <c r="T8275" s="4"/>
      <c r="U8275" s="4"/>
      <c r="V8275" s="4"/>
      <c r="W8275" s="4"/>
      <c r="X8275" s="4"/>
      <c r="Y8275" s="4"/>
      <c r="Z8275" s="4"/>
      <c r="AA8275" s="4"/>
      <c r="AB8275" s="8">
        <v>20</v>
      </c>
      <c r="AC8275" s="8"/>
      <c r="AD8275" s="8"/>
      <c r="AE8275" s="8"/>
      <c r="AF8275" s="8"/>
      <c r="AG8275" s="8"/>
      <c r="AH8275" s="8"/>
      <c r="AI8275" s="8"/>
      <c r="AJ8275" s="8">
        <v>1</v>
      </c>
      <c r="AK8275" s="8"/>
      <c r="AL8275" s="8"/>
      <c r="AM8275" s="8"/>
      <c r="AN8275" s="8"/>
      <c r="AO8275" s="8">
        <v>2</v>
      </c>
      <c r="AP8275" s="15"/>
      <c r="AQ8275" s="15"/>
      <c r="AR8275" s="15"/>
      <c r="AS8275" s="15"/>
      <c r="AT8275" s="15"/>
      <c r="AU8275" s="15"/>
      <c r="AV8275" s="15"/>
      <c r="AW8275" s="15"/>
      <c r="AX8275" s="15"/>
      <c r="AY8275" s="15"/>
      <c r="AZ8275" s="10"/>
      <c r="BA8275" s="10"/>
      <c r="BF8275" s="10"/>
    </row>
    <row r="8276" spans="1:58" ht="15" customHeight="1" x14ac:dyDescent="0.2">
      <c r="A8276" s="1"/>
      <c r="B8276" s="384">
        <v>17</v>
      </c>
      <c r="C8276" s="303" t="s">
        <v>75</v>
      </c>
      <c r="D8276" s="18"/>
      <c r="E8276" s="14"/>
      <c r="F8276" s="14"/>
      <c r="G8276" s="14"/>
      <c r="H8276" s="14"/>
      <c r="I8276" s="14"/>
      <c r="J8276" s="14"/>
      <c r="K8276" s="14"/>
      <c r="L8276" s="14"/>
      <c r="M8276" s="14"/>
      <c r="N8276" s="14"/>
      <c r="O8276" s="14"/>
      <c r="P8276" s="14"/>
      <c r="Q8276" s="14"/>
      <c r="R8276" s="4"/>
      <c r="S8276" s="4"/>
      <c r="T8276" s="4"/>
      <c r="U8276" s="4"/>
      <c r="V8276" s="4"/>
      <c r="W8276" s="4"/>
      <c r="X8276" s="4"/>
      <c r="Y8276" s="4"/>
      <c r="Z8276" s="4"/>
      <c r="AA8276" s="4"/>
      <c r="AB8276" s="8"/>
      <c r="AC8276" s="8"/>
      <c r="AD8276" s="8"/>
      <c r="AE8276" s="8"/>
      <c r="AF8276" s="8"/>
      <c r="AG8276" s="8"/>
      <c r="AH8276" s="8"/>
      <c r="AI8276" s="8"/>
      <c r="AJ8276" s="8"/>
      <c r="AK8276" s="8"/>
      <c r="AL8276" s="8"/>
      <c r="AM8276" s="8"/>
      <c r="AN8276" s="8"/>
      <c r="AO8276" s="8"/>
      <c r="AP8276" s="15"/>
      <c r="AQ8276" s="15"/>
      <c r="AR8276" s="15"/>
      <c r="AS8276" s="15"/>
      <c r="AT8276" s="15"/>
      <c r="AU8276" s="15"/>
      <c r="AV8276" s="15"/>
      <c r="AW8276" s="15"/>
      <c r="AX8276" s="15"/>
      <c r="AY8276" s="15"/>
      <c r="AZ8276" s="10"/>
      <c r="BA8276" s="10"/>
      <c r="BF8276" s="10"/>
    </row>
    <row r="8277" spans="1:58" ht="15" customHeight="1" x14ac:dyDescent="0.2">
      <c r="A8277" s="352"/>
      <c r="B8277" s="357">
        <v>22</v>
      </c>
      <c r="C8277" s="375"/>
      <c r="D8277" s="355"/>
      <c r="E8277" s="352"/>
      <c r="F8277" s="352"/>
      <c r="G8277" s="352"/>
      <c r="H8277" s="352"/>
      <c r="I8277" s="352"/>
      <c r="J8277" s="352"/>
      <c r="K8277" s="352"/>
      <c r="L8277" s="352"/>
      <c r="M8277" s="352"/>
      <c r="N8277" s="352"/>
      <c r="O8277" s="352"/>
      <c r="P8277" s="352"/>
      <c r="Q8277" s="352"/>
      <c r="R8277" s="352"/>
      <c r="S8277" s="352"/>
      <c r="T8277" s="352"/>
      <c r="U8277" s="352"/>
      <c r="V8277" s="352"/>
      <c r="W8277" s="352"/>
      <c r="X8277" s="352"/>
      <c r="Y8277" s="352"/>
      <c r="Z8277" s="352"/>
      <c r="AA8277" s="352"/>
      <c r="AB8277" s="352"/>
      <c r="AC8277" s="352"/>
      <c r="AD8277" s="352"/>
      <c r="AE8277" s="352"/>
      <c r="AF8277" s="352"/>
      <c r="AG8277" s="352"/>
      <c r="AH8277" s="352"/>
      <c r="AI8277" s="352"/>
      <c r="AJ8277" s="352"/>
      <c r="AK8277" s="352"/>
      <c r="AL8277" s="352"/>
      <c r="AM8277" s="352"/>
      <c r="AN8277" s="352"/>
      <c r="AO8277" s="352"/>
      <c r="AP8277" s="352"/>
      <c r="AQ8277" s="352"/>
      <c r="AR8277" s="352"/>
      <c r="AS8277" s="352"/>
      <c r="AT8277" s="352"/>
      <c r="AU8277" s="352"/>
      <c r="AV8277" s="352"/>
      <c r="AW8277" s="352"/>
      <c r="AX8277" s="352"/>
      <c r="AY8277" s="352"/>
      <c r="AZ8277" s="356"/>
      <c r="BA8277" s="356"/>
      <c r="BB8277" s="354"/>
      <c r="BC8277" s="354"/>
      <c r="BD8277" s="354"/>
      <c r="BE8277" s="354"/>
      <c r="BF8277" s="356"/>
    </row>
    <row r="8278" spans="1:58" ht="15" customHeight="1" x14ac:dyDescent="0.2">
      <c r="A8278" s="352"/>
      <c r="B8278" s="357">
        <v>23</v>
      </c>
      <c r="C8278" s="359"/>
      <c r="D8278" s="355"/>
      <c r="E8278" s="352"/>
      <c r="F8278" s="352"/>
      <c r="G8278" s="352"/>
      <c r="H8278" s="352"/>
      <c r="I8278" s="352"/>
      <c r="J8278" s="352"/>
      <c r="K8278" s="352"/>
      <c r="L8278" s="352"/>
      <c r="M8278" s="360"/>
      <c r="N8278" s="352"/>
      <c r="O8278" s="352"/>
      <c r="P8278" s="352"/>
      <c r="Q8278" s="352"/>
      <c r="R8278" s="352"/>
      <c r="S8278" s="352"/>
      <c r="T8278" s="352"/>
      <c r="U8278" s="352"/>
      <c r="V8278" s="352"/>
      <c r="W8278" s="352"/>
      <c r="X8278" s="352"/>
      <c r="Y8278" s="352"/>
      <c r="Z8278" s="352"/>
      <c r="AA8278" s="352"/>
      <c r="AB8278" s="352"/>
      <c r="AC8278" s="352"/>
      <c r="AD8278" s="352"/>
      <c r="AE8278" s="352"/>
      <c r="AF8278" s="352"/>
      <c r="AG8278" s="352"/>
      <c r="AH8278" s="352"/>
      <c r="AI8278" s="352"/>
      <c r="AJ8278" s="352"/>
      <c r="AK8278" s="352"/>
      <c r="AL8278" s="352"/>
      <c r="AM8278" s="352"/>
      <c r="AN8278" s="352"/>
      <c r="AO8278" s="352"/>
      <c r="AP8278" s="352"/>
      <c r="AQ8278" s="352"/>
      <c r="AR8278" s="352"/>
      <c r="AS8278" s="352"/>
      <c r="AT8278" s="352"/>
      <c r="AU8278" s="352"/>
      <c r="AV8278" s="352"/>
      <c r="AW8278" s="352"/>
      <c r="AX8278" s="352"/>
      <c r="AY8278" s="352"/>
      <c r="AZ8278" s="356"/>
      <c r="BA8278" s="356"/>
      <c r="BB8278" s="354"/>
      <c r="BC8278" s="354"/>
      <c r="BD8278" s="354"/>
      <c r="BE8278" s="354"/>
      <c r="BF8278" s="356"/>
    </row>
    <row r="8279" spans="1:58" ht="15" customHeight="1" x14ac:dyDescent="0.2">
      <c r="A8279" s="1"/>
      <c r="B8279" s="385">
        <v>18</v>
      </c>
      <c r="C8279" s="293" t="s">
        <v>77</v>
      </c>
      <c r="D8279" s="18"/>
      <c r="E8279" s="14"/>
      <c r="F8279" s="14"/>
      <c r="G8279" s="14"/>
      <c r="H8279" s="14"/>
      <c r="I8279" s="14"/>
      <c r="J8279" s="14"/>
      <c r="K8279" s="14"/>
      <c r="L8279" s="14"/>
      <c r="M8279" s="14"/>
      <c r="N8279" s="14"/>
      <c r="O8279" s="14"/>
      <c r="P8279" s="14"/>
      <c r="Q8279" s="14"/>
      <c r="R8279" s="4"/>
      <c r="S8279" s="4"/>
      <c r="T8279" s="4"/>
      <c r="U8279" s="4"/>
      <c r="V8279" s="4"/>
      <c r="W8279" s="4"/>
      <c r="X8279" s="4"/>
      <c r="Y8279" s="4"/>
      <c r="Z8279" s="4"/>
      <c r="AA8279" s="4"/>
      <c r="AB8279" s="8">
        <v>15</v>
      </c>
      <c r="AC8279" s="8"/>
      <c r="AD8279" s="8"/>
      <c r="AE8279" s="8"/>
      <c r="AF8279" s="8"/>
      <c r="AG8279" s="8"/>
      <c r="AH8279" s="8"/>
      <c r="AI8279" s="8"/>
      <c r="AJ8279" s="8"/>
      <c r="AK8279" s="8"/>
      <c r="AL8279" s="8"/>
      <c r="AM8279" s="8"/>
      <c r="AN8279" s="8"/>
      <c r="AO8279" s="8"/>
      <c r="AP8279" s="15"/>
      <c r="AQ8279" s="15"/>
      <c r="AR8279" s="15"/>
      <c r="AS8279" s="15"/>
      <c r="AT8279" s="15"/>
      <c r="AU8279" s="15"/>
      <c r="AV8279" s="15"/>
      <c r="AW8279" s="15"/>
      <c r="AX8279" s="15"/>
      <c r="AY8279" s="15"/>
      <c r="AZ8279" s="10"/>
      <c r="BA8279" s="10"/>
      <c r="BF8279" s="10"/>
    </row>
    <row r="8280" spans="1:58" ht="15" customHeight="1" x14ac:dyDescent="0.2">
      <c r="A8280" s="1"/>
      <c r="B8280" s="385">
        <v>19</v>
      </c>
      <c r="C8280" s="293" t="s">
        <v>78</v>
      </c>
      <c r="D8280" s="18"/>
      <c r="E8280" s="14"/>
      <c r="F8280" s="14"/>
      <c r="G8280" s="14"/>
      <c r="H8280" s="14"/>
      <c r="I8280" s="14"/>
      <c r="J8280" s="14"/>
      <c r="K8280" s="14">
        <v>3</v>
      </c>
      <c r="L8280" s="14"/>
      <c r="M8280" s="14"/>
      <c r="N8280" s="14"/>
      <c r="O8280" s="14"/>
      <c r="P8280" s="14"/>
      <c r="Q8280" s="14"/>
      <c r="R8280" s="4"/>
      <c r="S8280" s="4"/>
      <c r="T8280" s="4"/>
      <c r="U8280" s="4"/>
      <c r="V8280" s="4"/>
      <c r="W8280" s="4"/>
      <c r="X8280" s="4"/>
      <c r="Y8280" s="4"/>
      <c r="Z8280" s="4"/>
      <c r="AA8280" s="4"/>
      <c r="AB8280" s="8"/>
      <c r="AC8280" s="8"/>
      <c r="AD8280" s="8"/>
      <c r="AE8280" s="8"/>
      <c r="AF8280" s="8"/>
      <c r="AG8280" s="8"/>
      <c r="AH8280" s="8"/>
      <c r="AI8280" s="8"/>
      <c r="AJ8280" s="8"/>
      <c r="AK8280" s="8"/>
      <c r="AL8280" s="8"/>
      <c r="AM8280" s="8"/>
      <c r="AN8280" s="8"/>
      <c r="AO8280" s="8"/>
      <c r="AP8280" s="15"/>
      <c r="AQ8280" s="15"/>
      <c r="AR8280" s="15"/>
      <c r="AS8280" s="15"/>
      <c r="AT8280" s="15"/>
      <c r="AU8280" s="15"/>
      <c r="AV8280" s="15"/>
      <c r="AW8280" s="15"/>
      <c r="AX8280" s="15"/>
      <c r="AY8280" s="15"/>
      <c r="AZ8280" s="10"/>
      <c r="BA8280" s="10"/>
      <c r="BF8280" s="10"/>
    </row>
    <row r="8281" spans="1:58" ht="15" customHeight="1" x14ac:dyDescent="0.2">
      <c r="A8281" s="352"/>
      <c r="B8281" s="357">
        <v>26</v>
      </c>
      <c r="C8281" s="359"/>
      <c r="D8281" s="355"/>
      <c r="E8281" s="352"/>
      <c r="F8281" s="352"/>
      <c r="G8281" s="352"/>
      <c r="H8281" s="352"/>
      <c r="I8281" s="352"/>
      <c r="J8281" s="352"/>
      <c r="K8281" s="352"/>
      <c r="L8281" s="352"/>
      <c r="M8281" s="352"/>
      <c r="N8281" s="352"/>
      <c r="O8281" s="352"/>
      <c r="P8281" s="352"/>
      <c r="Q8281" s="352"/>
      <c r="R8281" s="352"/>
      <c r="S8281" s="352"/>
      <c r="T8281" s="352"/>
      <c r="U8281" s="352"/>
      <c r="V8281" s="352"/>
      <c r="W8281" s="352"/>
      <c r="X8281" s="352"/>
      <c r="Y8281" s="352"/>
      <c r="Z8281" s="352"/>
      <c r="AA8281" s="352"/>
      <c r="AB8281" s="352"/>
      <c r="AC8281" s="352"/>
      <c r="AD8281" s="352"/>
      <c r="AE8281" s="352"/>
      <c r="AF8281" s="352"/>
      <c r="AG8281" s="352"/>
      <c r="AH8281" s="352"/>
      <c r="AI8281" s="352"/>
      <c r="AJ8281" s="352"/>
      <c r="AK8281" s="352"/>
      <c r="AL8281" s="352"/>
      <c r="AM8281" s="352"/>
      <c r="AN8281" s="352"/>
      <c r="AO8281" s="352"/>
      <c r="AP8281" s="352"/>
      <c r="AQ8281" s="352"/>
      <c r="AR8281" s="352"/>
      <c r="AS8281" s="352"/>
      <c r="AT8281" s="352"/>
      <c r="AU8281" s="352"/>
      <c r="AV8281" s="352"/>
      <c r="AW8281" s="352"/>
      <c r="AX8281" s="352"/>
      <c r="AY8281" s="352"/>
      <c r="AZ8281" s="356"/>
      <c r="BA8281" s="356"/>
      <c r="BB8281" s="354"/>
      <c r="BC8281" s="354"/>
      <c r="BD8281" s="354"/>
      <c r="BE8281" s="354"/>
      <c r="BF8281" s="356"/>
    </row>
    <row r="8282" spans="1:58" ht="15" customHeight="1" x14ac:dyDescent="0.2">
      <c r="A8282" s="352"/>
      <c r="B8282" s="357">
        <v>27</v>
      </c>
      <c r="C8282" s="359"/>
      <c r="D8282" s="355"/>
      <c r="E8282" s="352"/>
      <c r="F8282" s="352"/>
      <c r="G8282" s="352"/>
      <c r="H8282" s="352"/>
      <c r="I8282" s="352"/>
      <c r="J8282" s="352"/>
      <c r="K8282" s="352"/>
      <c r="L8282" s="352"/>
      <c r="M8282" s="352"/>
      <c r="N8282" s="352"/>
      <c r="O8282" s="352"/>
      <c r="P8282" s="352"/>
      <c r="Q8282" s="352"/>
      <c r="R8282" s="352"/>
      <c r="S8282" s="352"/>
      <c r="T8282" s="352"/>
      <c r="U8282" s="352"/>
      <c r="V8282" s="352"/>
      <c r="W8282" s="352"/>
      <c r="X8282" s="352"/>
      <c r="Y8282" s="352"/>
      <c r="Z8282" s="352"/>
      <c r="AA8282" s="352"/>
      <c r="AB8282" s="352"/>
      <c r="AC8282" s="352"/>
      <c r="AD8282" s="352"/>
      <c r="AE8282" s="352"/>
      <c r="AF8282" s="352"/>
      <c r="AG8282" s="352"/>
      <c r="AH8282" s="352"/>
      <c r="AI8282" s="352"/>
      <c r="AJ8282" s="352"/>
      <c r="AK8282" s="352"/>
      <c r="AL8282" s="352"/>
      <c r="AM8282" s="352"/>
      <c r="AN8282" s="352"/>
      <c r="AO8282" s="352"/>
      <c r="AP8282" s="352"/>
      <c r="AQ8282" s="352"/>
      <c r="AR8282" s="352"/>
      <c r="AS8282" s="352"/>
      <c r="AT8282" s="352"/>
      <c r="AU8282" s="352"/>
      <c r="AV8282" s="352"/>
      <c r="AW8282" s="352"/>
      <c r="AX8282" s="352"/>
      <c r="AY8282" s="352"/>
      <c r="AZ8282" s="356"/>
      <c r="BA8282" s="356"/>
      <c r="BB8282" s="354"/>
      <c r="BC8282" s="354"/>
      <c r="BD8282" s="354"/>
      <c r="BE8282" s="354"/>
      <c r="BF8282" s="356"/>
    </row>
    <row r="8283" spans="1:58" ht="15" customHeight="1" x14ac:dyDescent="0.2">
      <c r="A8283" s="1"/>
      <c r="B8283" s="386">
        <v>20</v>
      </c>
      <c r="C8283" s="293" t="s">
        <v>80</v>
      </c>
      <c r="D8283" s="18"/>
      <c r="E8283" s="14"/>
      <c r="F8283" s="14"/>
      <c r="G8283" s="14"/>
      <c r="H8283" s="14"/>
      <c r="I8283" s="14"/>
      <c r="J8283" s="14"/>
      <c r="K8283" s="14"/>
      <c r="L8283" s="14"/>
      <c r="M8283" s="14"/>
      <c r="N8283" s="14"/>
      <c r="O8283" s="14"/>
      <c r="P8283" s="14"/>
      <c r="Q8283" s="14"/>
      <c r="R8283" s="4"/>
      <c r="S8283" s="4"/>
      <c r="T8283" s="4"/>
      <c r="U8283" s="4">
        <v>3</v>
      </c>
      <c r="V8283" s="4"/>
      <c r="W8283" s="4"/>
      <c r="X8283" s="4"/>
      <c r="Y8283" s="4"/>
      <c r="Z8283" s="4"/>
      <c r="AA8283" s="4"/>
      <c r="AB8283" s="8"/>
      <c r="AC8283" s="8"/>
      <c r="AD8283" s="8"/>
      <c r="AE8283" s="8"/>
      <c r="AF8283" s="8"/>
      <c r="AG8283" s="8"/>
      <c r="AH8283" s="8"/>
      <c r="AI8283" s="8"/>
      <c r="AJ8283" s="8"/>
      <c r="AK8283" s="8"/>
      <c r="AL8283" s="8"/>
      <c r="AM8283" s="8"/>
      <c r="AN8283" s="8"/>
      <c r="AO8283" s="8"/>
      <c r="AP8283" s="15"/>
      <c r="AQ8283" s="15"/>
      <c r="AR8283" s="15"/>
      <c r="AS8283" s="15"/>
      <c r="AT8283" s="15"/>
      <c r="AU8283" s="15"/>
      <c r="AV8283" s="15"/>
      <c r="AW8283" s="15"/>
      <c r="AX8283" s="15"/>
      <c r="AY8283" s="15"/>
      <c r="AZ8283" s="10"/>
      <c r="BA8283" s="10"/>
      <c r="BF8283" s="10"/>
    </row>
    <row r="8284" spans="1:58" ht="15" customHeight="1" x14ac:dyDescent="0.2">
      <c r="A8284" s="368"/>
      <c r="B8284" s="373">
        <v>29</v>
      </c>
      <c r="C8284" s="369"/>
      <c r="D8284" s="370"/>
      <c r="E8284" s="368"/>
      <c r="F8284" s="368"/>
      <c r="G8284" s="368"/>
      <c r="H8284" s="368"/>
      <c r="I8284" s="368"/>
      <c r="J8284" s="368"/>
      <c r="K8284" s="368"/>
      <c r="L8284" s="368"/>
      <c r="M8284" s="368"/>
      <c r="N8284" s="368"/>
      <c r="O8284" s="368"/>
      <c r="P8284" s="368"/>
      <c r="Q8284" s="368"/>
      <c r="R8284" s="368"/>
      <c r="S8284" s="368"/>
      <c r="T8284" s="368"/>
      <c r="U8284" s="368"/>
      <c r="V8284" s="368"/>
      <c r="W8284" s="368"/>
      <c r="X8284" s="368"/>
      <c r="Y8284" s="368"/>
      <c r="Z8284" s="368"/>
      <c r="AA8284" s="368"/>
      <c r="AB8284" s="368"/>
      <c r="AC8284" s="368"/>
      <c r="AD8284" s="368"/>
      <c r="AE8284" s="368"/>
      <c r="AF8284" s="368"/>
      <c r="AG8284" s="368"/>
      <c r="AH8284" s="368"/>
      <c r="AI8284" s="368"/>
      <c r="AJ8284" s="368"/>
      <c r="AK8284" s="368"/>
      <c r="AL8284" s="368"/>
      <c r="AM8284" s="368"/>
      <c r="AN8284" s="368"/>
      <c r="AO8284" s="368"/>
      <c r="AP8284" s="368"/>
      <c r="AQ8284" s="368"/>
      <c r="AR8284" s="368"/>
      <c r="AS8284" s="368"/>
      <c r="AT8284" s="368"/>
      <c r="AU8284" s="368"/>
      <c r="AV8284" s="368"/>
      <c r="AW8284" s="368"/>
      <c r="AX8284" s="368"/>
      <c r="AY8284" s="368"/>
      <c r="AZ8284" s="371"/>
      <c r="BA8284" s="371"/>
      <c r="BB8284" s="372"/>
      <c r="BC8284" s="372"/>
      <c r="BD8284" s="372"/>
      <c r="BE8284" s="372"/>
      <c r="BF8284" s="371"/>
    </row>
    <row r="8285" spans="1:58" ht="15" customHeight="1" x14ac:dyDescent="0.2">
      <c r="A8285" s="1"/>
      <c r="B8285" s="387">
        <v>21</v>
      </c>
      <c r="C8285" s="303" t="s">
        <v>85</v>
      </c>
      <c r="D8285" s="18"/>
      <c r="E8285" s="14"/>
      <c r="F8285" s="14"/>
      <c r="G8285" s="14"/>
      <c r="H8285" s="14"/>
      <c r="I8285" s="14"/>
      <c r="J8285" s="14"/>
      <c r="K8285" s="14"/>
      <c r="L8285" s="14"/>
      <c r="M8285" s="14"/>
      <c r="N8285" s="14"/>
      <c r="O8285" s="14"/>
      <c r="P8285" s="14"/>
      <c r="Q8285" s="14"/>
      <c r="R8285" s="4"/>
      <c r="S8285" s="4"/>
      <c r="T8285" s="4"/>
      <c r="U8285" s="4"/>
      <c r="V8285" s="4"/>
      <c r="W8285" s="4"/>
      <c r="X8285" s="4"/>
      <c r="Y8285" s="4"/>
      <c r="Z8285" s="4"/>
      <c r="AA8285" s="4"/>
      <c r="AB8285" s="8"/>
      <c r="AC8285" s="8"/>
      <c r="AD8285" s="8"/>
      <c r="AE8285" s="8"/>
      <c r="AF8285" s="8"/>
      <c r="AG8285" s="8"/>
      <c r="AH8285" s="8"/>
      <c r="AI8285" s="8"/>
      <c r="AJ8285" s="8"/>
      <c r="AK8285" s="8"/>
      <c r="AL8285" s="8"/>
      <c r="AM8285" s="8"/>
      <c r="AN8285" s="8"/>
      <c r="AO8285" s="8"/>
      <c r="AP8285" s="15"/>
      <c r="AQ8285" s="15"/>
      <c r="AR8285" s="15"/>
      <c r="AS8285" s="15"/>
      <c r="AT8285" s="15"/>
      <c r="AU8285" s="15"/>
      <c r="AV8285" s="15"/>
      <c r="AW8285" s="15"/>
      <c r="AX8285" s="15"/>
      <c r="AY8285" s="15"/>
      <c r="AZ8285" s="10"/>
      <c r="BA8285" s="10"/>
      <c r="BF8285" s="10"/>
    </row>
    <row r="8286" spans="1:58" ht="15" customHeight="1" x14ac:dyDescent="0.2">
      <c r="A8286" s="1"/>
      <c r="B8286" s="387">
        <v>22</v>
      </c>
      <c r="C8286" s="303" t="s">
        <v>612</v>
      </c>
      <c r="D8286" s="18">
        <v>1</v>
      </c>
      <c r="E8286" s="14">
        <v>1</v>
      </c>
      <c r="F8286" s="14">
        <v>1</v>
      </c>
      <c r="G8286" s="14"/>
      <c r="H8286" s="14"/>
      <c r="I8286" s="14"/>
      <c r="J8286" s="14"/>
      <c r="K8286" s="14"/>
      <c r="L8286" s="14"/>
      <c r="M8286" s="14"/>
      <c r="N8286" s="14"/>
      <c r="O8286" s="14"/>
      <c r="P8286" s="14"/>
      <c r="Q8286" s="14"/>
      <c r="R8286" s="4"/>
      <c r="S8286" s="4"/>
      <c r="T8286" s="4"/>
      <c r="U8286" s="4"/>
      <c r="V8286" s="4"/>
      <c r="W8286" s="4"/>
      <c r="X8286" s="4"/>
      <c r="Y8286" s="4"/>
      <c r="Z8286" s="4"/>
      <c r="AA8286" s="4"/>
      <c r="AB8286" s="8"/>
      <c r="AC8286" s="8"/>
      <c r="AD8286" s="8"/>
      <c r="AE8286" s="8"/>
      <c r="AF8286" s="8"/>
      <c r="AG8286" s="8"/>
      <c r="AH8286" s="8"/>
      <c r="AI8286" s="8"/>
      <c r="AJ8286" s="8"/>
      <c r="AK8286" s="8">
        <v>2</v>
      </c>
      <c r="AL8286" s="8">
        <v>1</v>
      </c>
      <c r="AM8286" s="8"/>
      <c r="AN8286" s="8"/>
      <c r="AO8286" s="8"/>
      <c r="AP8286" s="15"/>
      <c r="AQ8286" s="15"/>
      <c r="AR8286" s="15"/>
      <c r="AS8286" s="15"/>
      <c r="AT8286" s="15"/>
      <c r="AU8286" s="15"/>
      <c r="AV8286" s="15"/>
      <c r="AW8286" s="15"/>
      <c r="AX8286" s="15"/>
      <c r="AY8286" s="15"/>
      <c r="AZ8286" s="10"/>
      <c r="BA8286" s="10"/>
      <c r="BF8286" s="10"/>
    </row>
    <row r="8287" spans="1:58" ht="15" customHeight="1" x14ac:dyDescent="0.2">
      <c r="A8287" s="362"/>
      <c r="B8287" s="388">
        <v>30</v>
      </c>
      <c r="C8287" s="363"/>
      <c r="D8287" s="364"/>
      <c r="E8287" s="362"/>
      <c r="F8287" s="362"/>
      <c r="G8287" s="362"/>
      <c r="H8287" s="362"/>
      <c r="I8287" s="362"/>
      <c r="J8287" s="362"/>
      <c r="K8287" s="362"/>
      <c r="L8287" s="362"/>
      <c r="M8287" s="362"/>
      <c r="N8287" s="362"/>
      <c r="O8287" s="362"/>
      <c r="P8287" s="362"/>
      <c r="Q8287" s="362"/>
      <c r="R8287" s="362"/>
      <c r="S8287" s="362"/>
      <c r="T8287" s="362"/>
      <c r="U8287" s="362"/>
      <c r="V8287" s="362"/>
      <c r="W8287" s="362"/>
      <c r="X8287" s="362"/>
      <c r="Y8287" s="365"/>
      <c r="Z8287" s="365"/>
      <c r="AA8287" s="365"/>
      <c r="AB8287" s="362"/>
      <c r="AC8287" s="362"/>
      <c r="AD8287" s="362"/>
      <c r="AE8287" s="362"/>
      <c r="AF8287" s="362"/>
      <c r="AG8287" s="362"/>
      <c r="AH8287" s="362"/>
      <c r="AI8287" s="362"/>
      <c r="AJ8287" s="362"/>
      <c r="AK8287" s="362"/>
      <c r="AL8287" s="362"/>
      <c r="AM8287" s="362"/>
      <c r="AN8287" s="362"/>
      <c r="AO8287" s="362"/>
      <c r="AP8287" s="362"/>
      <c r="AQ8287" s="362"/>
      <c r="AR8287" s="362"/>
      <c r="AS8287" s="362"/>
      <c r="AT8287" s="362"/>
      <c r="AU8287" s="362"/>
      <c r="AV8287" s="362"/>
      <c r="AW8287" s="362"/>
      <c r="AX8287" s="362"/>
      <c r="AY8287" s="362"/>
      <c r="AZ8287" s="366"/>
      <c r="BA8287" s="366"/>
      <c r="BB8287" s="367"/>
      <c r="BC8287" s="367"/>
      <c r="BD8287" s="367"/>
      <c r="BE8287" s="367"/>
      <c r="BF8287" s="366"/>
    </row>
    <row r="8288" spans="1:58" ht="15" customHeight="1" x14ac:dyDescent="0.2">
      <c r="A8288" s="1"/>
      <c r="B8288" s="377">
        <v>23</v>
      </c>
      <c r="C8288" s="303" t="s">
        <v>535</v>
      </c>
      <c r="D8288" s="18"/>
      <c r="E8288" s="14"/>
      <c r="F8288" s="14"/>
      <c r="G8288" s="14"/>
      <c r="H8288" s="14"/>
      <c r="I8288" s="14"/>
      <c r="J8288" s="14"/>
      <c r="K8288" s="14"/>
      <c r="L8288" s="14"/>
      <c r="M8288" s="14"/>
      <c r="N8288" s="14"/>
      <c r="O8288" s="14"/>
      <c r="P8288" s="14"/>
      <c r="Q8288" s="14"/>
      <c r="R8288" s="4"/>
      <c r="S8288" s="4"/>
      <c r="T8288" s="4"/>
      <c r="U8288" s="4"/>
      <c r="V8288" s="4"/>
      <c r="W8288" s="4"/>
      <c r="X8288" s="4"/>
      <c r="Y8288" s="4"/>
      <c r="Z8288" s="4"/>
      <c r="AA8288" s="4"/>
      <c r="AB8288" s="8"/>
      <c r="AC8288" s="8"/>
      <c r="AD8288" s="8"/>
      <c r="AE8288" s="8"/>
      <c r="AF8288" s="8"/>
      <c r="AG8288" s="8"/>
      <c r="AH8288" s="8"/>
      <c r="AI8288" s="8"/>
      <c r="AJ8288" s="8"/>
      <c r="AK8288" s="8"/>
      <c r="AL8288" s="8"/>
      <c r="AM8288" s="8"/>
      <c r="AN8288" s="8"/>
      <c r="AO8288" s="8"/>
      <c r="AP8288" s="15"/>
      <c r="AQ8288" s="15"/>
      <c r="AR8288" s="15"/>
      <c r="AS8288" s="15"/>
      <c r="AT8288" s="15"/>
      <c r="AU8288" s="15"/>
      <c r="AV8288" s="15"/>
      <c r="AW8288" s="15"/>
      <c r="AX8288" s="15"/>
      <c r="AY8288" s="15"/>
      <c r="AZ8288" s="10"/>
      <c r="BA8288" s="10"/>
      <c r="BF8288" s="10"/>
    </row>
    <row r="8289" spans="1:58" ht="15" customHeight="1" x14ac:dyDescent="0.2">
      <c r="A8289" s="1"/>
      <c r="B8289" s="377">
        <v>24</v>
      </c>
      <c r="C8289" s="311" t="s">
        <v>613</v>
      </c>
      <c r="D8289" s="18"/>
      <c r="E8289" s="14"/>
      <c r="F8289" s="14"/>
      <c r="G8289" s="14"/>
      <c r="H8289" s="14"/>
      <c r="I8289" s="14"/>
      <c r="J8289" s="14"/>
      <c r="K8289" s="14"/>
      <c r="L8289" s="14"/>
      <c r="M8289" s="14"/>
      <c r="N8289" s="14"/>
      <c r="O8289" s="14"/>
      <c r="P8289" s="14"/>
      <c r="Q8289" s="14"/>
      <c r="R8289" s="4"/>
      <c r="S8289" s="4"/>
      <c r="T8289" s="4"/>
      <c r="U8289" s="4"/>
      <c r="V8289" s="4"/>
      <c r="W8289" s="4"/>
      <c r="X8289" s="4"/>
      <c r="Y8289" s="4"/>
      <c r="Z8289" s="4"/>
      <c r="AA8289" s="4"/>
      <c r="AB8289" s="8"/>
      <c r="AC8289" s="8"/>
      <c r="AD8289" s="8"/>
      <c r="AE8289" s="8"/>
      <c r="AF8289" s="8"/>
      <c r="AG8289" s="8"/>
      <c r="AH8289" s="8"/>
      <c r="AI8289" s="8"/>
      <c r="AJ8289" s="8"/>
      <c r="AK8289" s="8"/>
      <c r="AL8289" s="8"/>
      <c r="AM8289" s="8"/>
      <c r="AN8289" s="8"/>
      <c r="AO8289" s="8"/>
      <c r="AP8289" s="15"/>
      <c r="AQ8289" s="15"/>
      <c r="AR8289" s="15"/>
      <c r="AS8289" s="15"/>
      <c r="AT8289" s="15"/>
      <c r="AU8289" s="15"/>
      <c r="AV8289" s="15"/>
      <c r="AW8289" s="15"/>
      <c r="AX8289" s="15"/>
      <c r="AY8289" s="15"/>
      <c r="AZ8289" s="10"/>
      <c r="BA8289" s="10"/>
      <c r="BF8289" s="10"/>
    </row>
    <row r="8290" spans="1:58" ht="15" customHeight="1" x14ac:dyDescent="0.2">
      <c r="A8290" s="368"/>
      <c r="B8290" s="373"/>
      <c r="C8290" s="369"/>
      <c r="D8290" s="370"/>
      <c r="E8290" s="368"/>
      <c r="F8290" s="368"/>
      <c r="G8290" s="368"/>
      <c r="H8290" s="368"/>
      <c r="I8290" s="368"/>
      <c r="J8290" s="368"/>
      <c r="K8290" s="368"/>
      <c r="L8290" s="368"/>
      <c r="M8290" s="368"/>
      <c r="N8290" s="368"/>
      <c r="O8290" s="368"/>
      <c r="P8290" s="368"/>
      <c r="Q8290" s="368"/>
      <c r="R8290" s="368"/>
      <c r="S8290" s="368"/>
      <c r="T8290" s="368"/>
      <c r="U8290" s="368"/>
      <c r="V8290" s="368"/>
      <c r="W8290" s="368"/>
      <c r="X8290" s="368"/>
      <c r="Y8290" s="368"/>
      <c r="Z8290" s="368"/>
      <c r="AA8290" s="368"/>
      <c r="AB8290" s="368"/>
      <c r="AC8290" s="368"/>
      <c r="AD8290" s="368"/>
      <c r="AE8290" s="368"/>
      <c r="AF8290" s="368"/>
      <c r="AG8290" s="368"/>
      <c r="AH8290" s="368"/>
      <c r="AI8290" s="368"/>
      <c r="AJ8290" s="368"/>
      <c r="AK8290" s="368"/>
      <c r="AL8290" s="368"/>
      <c r="AM8290" s="368"/>
      <c r="AN8290" s="368"/>
      <c r="AO8290" s="368"/>
      <c r="AP8290" s="368"/>
      <c r="AQ8290" s="368"/>
      <c r="AR8290" s="368"/>
      <c r="AS8290" s="368"/>
      <c r="AT8290" s="368"/>
      <c r="AU8290" s="368"/>
      <c r="AV8290" s="368"/>
      <c r="AW8290" s="368"/>
      <c r="AX8290" s="368"/>
      <c r="AY8290" s="368"/>
      <c r="AZ8290" s="371"/>
      <c r="BA8290" s="371"/>
      <c r="BB8290" s="372"/>
      <c r="BC8290" s="372"/>
      <c r="BD8290" s="372"/>
      <c r="BE8290" s="372"/>
      <c r="BF8290" s="371"/>
    </row>
    <row r="8291" spans="1:58" ht="15" customHeight="1" x14ac:dyDescent="0.2">
      <c r="A8291" s="1"/>
      <c r="B8291" s="389">
        <v>33</v>
      </c>
      <c r="C8291" s="303"/>
      <c r="D8291" s="18"/>
      <c r="E8291" s="14"/>
      <c r="F8291" s="14"/>
      <c r="G8291" s="14"/>
      <c r="H8291" s="14"/>
      <c r="I8291" s="14"/>
      <c r="J8291" s="14"/>
      <c r="K8291" s="14"/>
      <c r="L8291" s="14"/>
      <c r="M8291" s="14"/>
      <c r="N8291" s="14"/>
      <c r="O8291" s="14"/>
      <c r="P8291" s="14"/>
      <c r="Q8291" s="14"/>
      <c r="R8291" s="4"/>
      <c r="S8291" s="4"/>
      <c r="T8291" s="4"/>
      <c r="U8291" s="4"/>
      <c r="V8291" s="4"/>
      <c r="W8291" s="4"/>
      <c r="X8291" s="4"/>
      <c r="Y8291" s="4"/>
      <c r="Z8291" s="4"/>
      <c r="AA8291" s="4"/>
      <c r="AB8291" s="8"/>
      <c r="AC8291" s="8"/>
      <c r="AD8291" s="8"/>
      <c r="AE8291" s="8"/>
      <c r="AF8291" s="8"/>
      <c r="AG8291" s="8"/>
      <c r="AH8291" s="8"/>
      <c r="AI8291" s="8"/>
      <c r="AJ8291" s="8"/>
      <c r="AK8291" s="8"/>
      <c r="AL8291" s="8"/>
      <c r="AM8291" s="8"/>
      <c r="AN8291" s="8"/>
      <c r="AO8291" s="8"/>
      <c r="AP8291" s="15"/>
      <c r="AQ8291" s="15"/>
      <c r="AR8291" s="15"/>
      <c r="AS8291" s="15"/>
      <c r="AT8291" s="15"/>
      <c r="AU8291" s="15"/>
      <c r="AV8291" s="15"/>
      <c r="AW8291" s="15"/>
      <c r="AX8291" s="15"/>
      <c r="AY8291" s="15"/>
      <c r="AZ8291" s="10"/>
      <c r="BA8291" s="10"/>
      <c r="BF8291" s="10"/>
    </row>
    <row r="8292" spans="1:58" ht="15" customHeight="1" x14ac:dyDescent="0.2">
      <c r="A8292" s="368"/>
      <c r="B8292" s="373"/>
      <c r="C8292" s="369"/>
      <c r="D8292" s="370"/>
      <c r="E8292" s="368"/>
      <c r="F8292" s="368"/>
      <c r="G8292" s="368"/>
      <c r="H8292" s="368"/>
      <c r="I8292" s="368"/>
      <c r="J8292" s="368"/>
      <c r="K8292" s="368"/>
      <c r="L8292" s="368"/>
      <c r="M8292" s="368"/>
      <c r="N8292" s="368"/>
      <c r="O8292" s="368"/>
      <c r="P8292" s="368"/>
      <c r="Q8292" s="368"/>
      <c r="R8292" s="368"/>
      <c r="S8292" s="368"/>
      <c r="T8292" s="368"/>
      <c r="U8292" s="368"/>
      <c r="V8292" s="368"/>
      <c r="W8292" s="368"/>
      <c r="X8292" s="368"/>
      <c r="Y8292" s="368"/>
      <c r="Z8292" s="368"/>
      <c r="AA8292" s="368"/>
      <c r="AB8292" s="368"/>
      <c r="AC8292" s="368"/>
      <c r="AD8292" s="368"/>
      <c r="AE8292" s="368"/>
      <c r="AF8292" s="368"/>
      <c r="AG8292" s="368"/>
      <c r="AH8292" s="368"/>
      <c r="AI8292" s="368"/>
      <c r="AJ8292" s="368"/>
      <c r="AK8292" s="368"/>
      <c r="AL8292" s="368"/>
      <c r="AM8292" s="368"/>
      <c r="AN8292" s="368"/>
      <c r="AO8292" s="368"/>
      <c r="AP8292" s="368"/>
      <c r="AQ8292" s="368"/>
      <c r="AR8292" s="368"/>
      <c r="AS8292" s="368"/>
      <c r="AT8292" s="368"/>
      <c r="AU8292" s="368"/>
      <c r="AV8292" s="368"/>
      <c r="AW8292" s="368"/>
      <c r="AX8292" s="368"/>
      <c r="AY8292" s="368"/>
      <c r="AZ8292" s="371"/>
      <c r="BA8292" s="371"/>
      <c r="BB8292" s="372"/>
      <c r="BC8292" s="372"/>
      <c r="BD8292" s="372"/>
      <c r="BE8292" s="372"/>
      <c r="BF8292" s="371"/>
    </row>
    <row r="8293" spans="1:58" ht="15" customHeight="1" x14ac:dyDescent="0.2">
      <c r="A8293" s="368"/>
      <c r="B8293" s="373"/>
      <c r="C8293" s="369"/>
      <c r="D8293" s="370"/>
      <c r="E8293" s="368"/>
      <c r="F8293" s="368"/>
      <c r="G8293" s="368"/>
      <c r="H8293" s="368"/>
      <c r="I8293" s="368"/>
      <c r="J8293" s="368"/>
      <c r="K8293" s="368"/>
      <c r="L8293" s="368"/>
      <c r="M8293" s="368"/>
      <c r="N8293" s="368"/>
      <c r="O8293" s="368"/>
      <c r="P8293" s="368"/>
      <c r="Q8293" s="368"/>
      <c r="R8293" s="368"/>
      <c r="S8293" s="368"/>
      <c r="T8293" s="368"/>
      <c r="U8293" s="368"/>
      <c r="V8293" s="368"/>
      <c r="W8293" s="368"/>
      <c r="X8293" s="368"/>
      <c r="Y8293" s="368"/>
      <c r="Z8293" s="368"/>
      <c r="AA8293" s="368"/>
      <c r="AB8293" s="368"/>
      <c r="AC8293" s="368"/>
      <c r="AD8293" s="368"/>
      <c r="AE8293" s="368"/>
      <c r="AF8293" s="368"/>
      <c r="AG8293" s="368"/>
      <c r="AH8293" s="368"/>
      <c r="AI8293" s="368"/>
      <c r="AJ8293" s="368"/>
      <c r="AK8293" s="368"/>
      <c r="AL8293" s="368"/>
      <c r="AM8293" s="368"/>
      <c r="AN8293" s="368"/>
      <c r="AO8293" s="368"/>
      <c r="AP8293" s="368"/>
      <c r="AQ8293" s="368"/>
      <c r="AR8293" s="368"/>
      <c r="AS8293" s="368"/>
      <c r="AT8293" s="368"/>
      <c r="AU8293" s="368"/>
      <c r="AV8293" s="368"/>
      <c r="AW8293" s="368"/>
      <c r="AX8293" s="368"/>
      <c r="AY8293" s="368"/>
      <c r="AZ8293" s="371"/>
      <c r="BA8293" s="371"/>
      <c r="BB8293" s="372"/>
      <c r="BC8293" s="372"/>
      <c r="BD8293" s="372"/>
      <c r="BE8293" s="372"/>
      <c r="BF8293" s="371"/>
    </row>
    <row r="8294" spans="1:58" ht="15" customHeight="1" x14ac:dyDescent="0.2">
      <c r="A8294" s="368"/>
      <c r="B8294" s="373"/>
      <c r="C8294" s="376"/>
      <c r="D8294" s="370"/>
      <c r="E8294" s="368"/>
      <c r="F8294" s="368"/>
      <c r="G8294" s="368"/>
      <c r="H8294" s="368"/>
      <c r="I8294" s="368"/>
      <c r="J8294" s="368"/>
      <c r="K8294" s="368"/>
      <c r="L8294" s="368"/>
      <c r="M8294" s="368"/>
      <c r="N8294" s="368"/>
      <c r="O8294" s="368"/>
      <c r="P8294" s="368"/>
      <c r="Q8294" s="368"/>
      <c r="R8294" s="368"/>
      <c r="S8294" s="368"/>
      <c r="T8294" s="368"/>
      <c r="U8294" s="368"/>
      <c r="V8294" s="368"/>
      <c r="W8294" s="368"/>
      <c r="X8294" s="368"/>
      <c r="Y8294" s="368"/>
      <c r="Z8294" s="368"/>
      <c r="AA8294" s="368"/>
      <c r="AB8294" s="368"/>
      <c r="AC8294" s="368"/>
      <c r="AD8294" s="368"/>
      <c r="AE8294" s="368"/>
      <c r="AF8294" s="368"/>
      <c r="AG8294" s="368"/>
      <c r="AH8294" s="368"/>
      <c r="AI8294" s="368"/>
      <c r="AJ8294" s="368"/>
      <c r="AK8294" s="368"/>
      <c r="AL8294" s="368"/>
      <c r="AM8294" s="368"/>
      <c r="AN8294" s="368"/>
      <c r="AO8294" s="368"/>
      <c r="AP8294" s="368"/>
      <c r="AQ8294" s="368"/>
      <c r="AR8294" s="368"/>
      <c r="AS8294" s="368"/>
      <c r="AT8294" s="368"/>
      <c r="AU8294" s="368"/>
      <c r="AV8294" s="368"/>
      <c r="AW8294" s="368"/>
      <c r="AX8294" s="368"/>
      <c r="AY8294" s="368"/>
      <c r="AZ8294" s="371"/>
      <c r="BA8294" s="371"/>
      <c r="BB8294" s="372"/>
      <c r="BC8294" s="372"/>
      <c r="BD8294" s="372"/>
      <c r="BE8294" s="372"/>
      <c r="BF8294" s="371"/>
    </row>
    <row r="8295" spans="1:58" ht="15" customHeight="1" x14ac:dyDescent="0.2">
      <c r="A8295" s="1">
        <f>SUM(A8252:A8290)</f>
        <v>21680</v>
      </c>
      <c r="B8295" s="385" t="s">
        <v>187</v>
      </c>
      <c r="C8295" s="402" t="s">
        <v>616</v>
      </c>
      <c r="D8295" s="18"/>
      <c r="E8295" s="14"/>
      <c r="F8295" s="14"/>
      <c r="G8295" s="14"/>
      <c r="H8295" s="14"/>
      <c r="I8295" s="14"/>
      <c r="J8295" s="14"/>
      <c r="K8295" s="14"/>
      <c r="L8295" s="14"/>
      <c r="M8295" s="14"/>
      <c r="N8295" s="14"/>
      <c r="O8295" s="14"/>
      <c r="P8295" s="14"/>
      <c r="Q8295" s="14"/>
      <c r="R8295" s="4"/>
      <c r="S8295" s="4"/>
      <c r="T8295" s="4"/>
      <c r="U8295" s="4"/>
      <c r="V8295" s="4"/>
      <c r="W8295" s="4"/>
      <c r="X8295" s="4"/>
      <c r="Y8295" s="4"/>
      <c r="Z8295" s="4"/>
      <c r="AA8295" s="4"/>
      <c r="AB8295" s="8"/>
      <c r="AC8295" s="8"/>
      <c r="AD8295" s="8"/>
      <c r="AE8295" s="8"/>
      <c r="AF8295" s="8"/>
      <c r="AG8295" s="8"/>
      <c r="AH8295" s="8"/>
      <c r="AI8295" s="8"/>
      <c r="AJ8295" s="8"/>
      <c r="AK8295" s="8"/>
      <c r="AL8295" s="8"/>
      <c r="AM8295" s="8"/>
      <c r="AN8295" s="8"/>
      <c r="AO8295" s="8"/>
      <c r="AP8295" s="15"/>
      <c r="AQ8295" s="15"/>
      <c r="AR8295" s="15"/>
      <c r="AS8295" s="15"/>
      <c r="AT8295" s="15"/>
      <c r="AU8295" s="15"/>
      <c r="AV8295" s="15"/>
      <c r="AW8295" s="15"/>
      <c r="AX8295" s="15"/>
      <c r="AY8295" s="15"/>
      <c r="AZ8295" s="10"/>
      <c r="BA8295" s="10"/>
      <c r="BF8295" s="10"/>
    </row>
    <row r="8296" spans="1:58" ht="15" customHeight="1" x14ac:dyDescent="0.2">
      <c r="A8296" s="1"/>
      <c r="B8296" s="22"/>
      <c r="D8296" s="18"/>
      <c r="E8296" s="14"/>
      <c r="F8296" s="14"/>
      <c r="G8296" s="14"/>
      <c r="H8296" s="14"/>
      <c r="I8296" s="14"/>
      <c r="J8296" s="14"/>
      <c r="K8296" s="14"/>
      <c r="L8296" s="14"/>
      <c r="M8296" s="14"/>
      <c r="N8296" s="14"/>
      <c r="O8296" s="14"/>
      <c r="P8296" s="14"/>
      <c r="Q8296" s="14"/>
      <c r="R8296" s="4"/>
      <c r="S8296" s="4"/>
      <c r="T8296" s="4"/>
      <c r="U8296" s="4"/>
      <c r="V8296" s="4"/>
      <c r="W8296" s="4"/>
      <c r="X8296" s="4"/>
      <c r="Y8296" s="4"/>
      <c r="Z8296" s="4"/>
      <c r="AA8296" s="4"/>
      <c r="AB8296" s="8"/>
      <c r="AC8296" s="8"/>
      <c r="AD8296" s="8"/>
      <c r="AE8296" s="8"/>
      <c r="AF8296" s="8"/>
      <c r="AG8296" s="8"/>
      <c r="AH8296" s="8"/>
      <c r="AI8296" s="8"/>
      <c r="AJ8296" s="8"/>
      <c r="AK8296" s="8"/>
      <c r="AL8296" s="8"/>
      <c r="AM8296" s="8"/>
      <c r="AN8296" s="8"/>
      <c r="AO8296" s="8"/>
      <c r="AP8296" s="15"/>
      <c r="AQ8296" s="15"/>
      <c r="AR8296" s="15"/>
      <c r="AS8296" s="15"/>
      <c r="AT8296" s="15"/>
      <c r="AU8296" s="15"/>
      <c r="AV8296" s="15"/>
      <c r="AW8296" s="15"/>
      <c r="AX8296" s="15"/>
      <c r="AY8296" s="15"/>
      <c r="AZ8296" s="10"/>
      <c r="BA8296" s="10"/>
      <c r="BF8296" s="10"/>
    </row>
    <row r="8297" spans="1:58" ht="15" customHeight="1" x14ac:dyDescent="0.2">
      <c r="A8297" s="1"/>
      <c r="B8297" s="42"/>
      <c r="D8297" s="18"/>
      <c r="E8297" s="14"/>
      <c r="F8297" s="14"/>
      <c r="G8297" s="14"/>
      <c r="H8297" s="14"/>
      <c r="I8297" s="14"/>
      <c r="J8297" s="14"/>
      <c r="K8297" s="14"/>
      <c r="L8297" s="14"/>
      <c r="M8297" s="14"/>
      <c r="N8297" s="14"/>
      <c r="O8297" s="14"/>
      <c r="P8297" s="14"/>
      <c r="Q8297" s="14"/>
      <c r="R8297" s="4"/>
      <c r="S8297" s="4"/>
      <c r="T8297" s="4"/>
      <c r="U8297" s="4"/>
      <c r="V8297" s="4"/>
      <c r="W8297" s="4"/>
      <c r="X8297" s="4"/>
      <c r="Y8297" s="4"/>
      <c r="Z8297" s="4"/>
      <c r="AA8297" s="4"/>
      <c r="AB8297" s="8"/>
      <c r="AC8297" s="8"/>
      <c r="AD8297" s="8"/>
      <c r="AE8297" s="8"/>
      <c r="AF8297" s="8"/>
      <c r="AG8297" s="8"/>
      <c r="AH8297" s="8"/>
      <c r="AI8297" s="8"/>
      <c r="AJ8297" s="8"/>
      <c r="AK8297" s="8"/>
      <c r="AL8297" s="8"/>
      <c r="AM8297" s="8"/>
      <c r="AN8297" s="8"/>
      <c r="AO8297" s="8"/>
      <c r="AP8297" s="15"/>
      <c r="AQ8297" s="15"/>
      <c r="AR8297" s="15"/>
      <c r="AS8297" s="15"/>
      <c r="AT8297" s="15"/>
      <c r="AU8297" s="15"/>
      <c r="AV8297" s="15"/>
      <c r="AW8297" s="15"/>
      <c r="AX8297" s="15"/>
      <c r="AY8297" s="15"/>
      <c r="AZ8297" s="10"/>
      <c r="BA8297" s="10"/>
      <c r="BF8297" s="10"/>
    </row>
    <row r="8298" spans="1:58" ht="15" customHeight="1" x14ac:dyDescent="0.2">
      <c r="A8298" s="1"/>
      <c r="B8298" s="1"/>
      <c r="C8298" s="43"/>
      <c r="D8298" s="14"/>
      <c r="E8298" s="14"/>
      <c r="F8298" s="14"/>
      <c r="G8298" s="14"/>
      <c r="H8298" s="14"/>
      <c r="I8298" s="14"/>
      <c r="J8298" s="14"/>
      <c r="K8298" s="14"/>
      <c r="L8298" s="14"/>
      <c r="M8298" s="14"/>
      <c r="N8298" s="14"/>
      <c r="O8298" s="14"/>
      <c r="P8298" s="14"/>
      <c r="Q8298" s="14"/>
      <c r="R8298" s="4"/>
      <c r="S8298" s="4"/>
      <c r="T8298" s="4"/>
      <c r="U8298" s="4"/>
      <c r="V8298" s="4"/>
      <c r="W8298" s="4"/>
      <c r="X8298" s="4"/>
      <c r="Y8298" s="4"/>
      <c r="Z8298" s="4"/>
      <c r="AA8298" s="4"/>
      <c r="AB8298" s="8"/>
      <c r="AC8298" s="8"/>
      <c r="AD8298" s="8"/>
      <c r="AE8298" s="8"/>
      <c r="AF8298" s="8"/>
      <c r="AG8298" s="8"/>
      <c r="AH8298" s="8"/>
      <c r="AI8298" s="8"/>
      <c r="AJ8298" s="8"/>
      <c r="AK8298" s="8"/>
      <c r="AL8298" s="8"/>
      <c r="AM8298" s="8"/>
      <c r="AN8298" s="8"/>
      <c r="AO8298" s="8"/>
      <c r="AP8298" s="15"/>
      <c r="AQ8298" s="15"/>
      <c r="AR8298" s="15"/>
      <c r="AS8298" s="15"/>
      <c r="AT8298" s="15"/>
      <c r="AU8298" s="15"/>
      <c r="AV8298" s="15"/>
      <c r="AW8298" s="15"/>
      <c r="AX8298" s="15"/>
      <c r="AY8298" s="15"/>
      <c r="AZ8298" s="10"/>
      <c r="BA8298" s="10"/>
      <c r="BF8298" s="10"/>
    </row>
    <row r="8299" spans="1:58" ht="15" customHeight="1" x14ac:dyDescent="0.2">
      <c r="A8299" s="1"/>
      <c r="B8299" s="1"/>
      <c r="D8299" s="14"/>
      <c r="E8299" s="14"/>
      <c r="F8299" s="14"/>
      <c r="G8299" s="14"/>
      <c r="H8299" s="14"/>
      <c r="I8299" s="14"/>
      <c r="J8299" s="14"/>
      <c r="K8299" s="14"/>
      <c r="L8299" s="14"/>
      <c r="M8299" s="14"/>
      <c r="N8299" s="14"/>
      <c r="O8299" s="14"/>
      <c r="P8299" s="14"/>
      <c r="Q8299" s="14"/>
      <c r="R8299" s="4"/>
      <c r="S8299" s="4"/>
      <c r="T8299" s="4"/>
      <c r="U8299" s="4"/>
      <c r="V8299" s="4"/>
      <c r="W8299" s="4"/>
      <c r="X8299" s="4"/>
      <c r="Y8299" s="4"/>
      <c r="Z8299" s="4"/>
      <c r="AA8299" s="4"/>
      <c r="AB8299" s="8"/>
      <c r="AC8299" s="8"/>
      <c r="AD8299" s="8"/>
      <c r="AE8299" s="8"/>
      <c r="AF8299" s="8"/>
      <c r="AG8299" s="8"/>
      <c r="AH8299" s="8"/>
      <c r="AI8299" s="8"/>
      <c r="AJ8299" s="8"/>
      <c r="AK8299" s="8"/>
      <c r="AL8299" s="8"/>
      <c r="AM8299" s="8"/>
      <c r="AN8299" s="8"/>
      <c r="AO8299" s="8"/>
      <c r="AP8299" s="15"/>
      <c r="AQ8299" s="15"/>
      <c r="AR8299" s="15"/>
      <c r="AS8299" s="15"/>
      <c r="AT8299" s="15"/>
      <c r="AU8299" s="15"/>
      <c r="AV8299" s="15"/>
      <c r="AW8299" s="15"/>
      <c r="AX8299" s="15"/>
      <c r="AY8299" s="15"/>
      <c r="AZ8299" s="10"/>
      <c r="BA8299" s="10"/>
      <c r="BF8299" s="10"/>
    </row>
    <row r="8300" spans="1:58" ht="15" customHeight="1" x14ac:dyDescent="0.2">
      <c r="A8300" s="33"/>
      <c r="B8300" s="33"/>
      <c r="C8300" s="33"/>
      <c r="D8300" s="33">
        <f>SUM(D8252:D8299)</f>
        <v>8</v>
      </c>
      <c r="E8300" s="33">
        <f>SUM(E8252:E8299)</f>
        <v>3</v>
      </c>
      <c r="F8300" s="33">
        <f>SUM(F8252:F8299)</f>
        <v>5</v>
      </c>
      <c r="G8300" s="33">
        <f>SUM(G8252:G8299)</f>
        <v>4</v>
      </c>
      <c r="H8300" s="33">
        <f>SUM(H8252:H8299)</f>
        <v>0</v>
      </c>
      <c r="I8300" s="33">
        <f>SUM(I8252:I8299)</f>
        <v>0</v>
      </c>
      <c r="J8300" s="33">
        <f>SUM(J8252:J8299)</f>
        <v>0</v>
      </c>
      <c r="K8300" s="33">
        <f>SUM(K8252:K8299)</f>
        <v>6</v>
      </c>
      <c r="L8300" s="33">
        <f>SUM(L8252:L8299)</f>
        <v>0</v>
      </c>
      <c r="M8300" s="33">
        <f>SUM(M8252:M8299)</f>
        <v>0</v>
      </c>
      <c r="N8300" s="33">
        <f>SUM(N8252:N8299)</f>
        <v>0</v>
      </c>
      <c r="O8300" s="33">
        <f>SUM(O8252:O8299)</f>
        <v>0</v>
      </c>
      <c r="P8300" s="33">
        <f>SUM(P8252:P8299)</f>
        <v>0</v>
      </c>
      <c r="Q8300" s="33">
        <f>SUM(Q8252:Q8299)</f>
        <v>0</v>
      </c>
      <c r="R8300" s="33">
        <f>SUM(R8252:R8299)</f>
        <v>0</v>
      </c>
      <c r="S8300" s="33">
        <f>SUM(S8252:S8299)</f>
        <v>0</v>
      </c>
      <c r="T8300" s="33">
        <f>SUM(T8252:T8299)</f>
        <v>0</v>
      </c>
      <c r="U8300" s="33">
        <f>SUM(U8252:U8299)</f>
        <v>3</v>
      </c>
      <c r="V8300" s="33">
        <f>SUM(V8252:V8299)</f>
        <v>0</v>
      </c>
      <c r="W8300" s="33">
        <f>SUM(W8252:W8299)</f>
        <v>0</v>
      </c>
      <c r="X8300" s="33">
        <f>SUM(X8252:X8299)</f>
        <v>0</v>
      </c>
      <c r="Y8300" s="33">
        <f>SUM(Y8252:Y8299)</f>
        <v>0</v>
      </c>
      <c r="Z8300" s="33">
        <f>SUM(Z8252:Z8299)</f>
        <v>0</v>
      </c>
      <c r="AA8300" s="33">
        <f>SUM(AA8252:AA8299)</f>
        <v>0</v>
      </c>
      <c r="AB8300" s="33">
        <f>SUM(AB8252:AB8299)</f>
        <v>69</v>
      </c>
      <c r="AC8300" s="33">
        <f>SUM(AC8252:AC8299)</f>
        <v>0</v>
      </c>
      <c r="AD8300" s="33">
        <f>SUM(AD8252:AD8299)</f>
        <v>0</v>
      </c>
      <c r="AE8300" s="33">
        <f>SUM(AE8252:AE8299)</f>
        <v>0</v>
      </c>
      <c r="AF8300" s="33">
        <f>SUM(AF8252:AF8299)</f>
        <v>0</v>
      </c>
      <c r="AG8300" s="33">
        <f>SUM(AG8252:AG8299)</f>
        <v>2</v>
      </c>
      <c r="AH8300" s="33">
        <f>SUM(AH8252:AH8299)</f>
        <v>1</v>
      </c>
      <c r="AI8300" s="33">
        <f>SUM(AI8252:AI8299)</f>
        <v>0</v>
      </c>
      <c r="AJ8300" s="33">
        <f>SUM(AJ8252:AJ8299)</f>
        <v>3</v>
      </c>
      <c r="AK8300" s="33">
        <f>SUM(AK8252:AK8299)</f>
        <v>4</v>
      </c>
      <c r="AL8300" s="33">
        <f>SUM(AL8252:AL8299)</f>
        <v>3</v>
      </c>
      <c r="AM8300" s="33">
        <f>SUM(AM8252:AM8299)</f>
        <v>0</v>
      </c>
      <c r="AN8300" s="33">
        <f>SUM(AN8252:AN8299)</f>
        <v>0</v>
      </c>
      <c r="AO8300" s="33">
        <f>SUM(AO8252:AO8299)</f>
        <v>4</v>
      </c>
      <c r="AP8300" s="33">
        <f>SUM(AP8252:AP8299)</f>
        <v>0</v>
      </c>
      <c r="AQ8300" s="33">
        <f>SUM(AQ8252:AQ8299)</f>
        <v>0</v>
      </c>
      <c r="AR8300" s="33">
        <f>SUM(AR8252:AR8299)</f>
        <v>0</v>
      </c>
      <c r="AS8300" s="33">
        <f>SUM(AS8252:AS8299)</f>
        <v>0</v>
      </c>
      <c r="AT8300" s="33">
        <f>SUM(AT8252:AT8299)</f>
        <v>0</v>
      </c>
      <c r="AU8300" s="33">
        <f>SUM(AU8252:AU8299)</f>
        <v>0</v>
      </c>
      <c r="AV8300" s="33">
        <f>SUM(AV8252:AV8299)</f>
        <v>0</v>
      </c>
      <c r="AW8300" s="33">
        <f>SUM(AW8252:AW8299)</f>
        <v>0</v>
      </c>
      <c r="AX8300" s="33">
        <f>SUM(AX8252:AX8299)</f>
        <v>0</v>
      </c>
      <c r="AY8300" s="33">
        <f>SUM(AY8252:AY8299)</f>
        <v>0</v>
      </c>
      <c r="AZ8300" s="10"/>
      <c r="BA8300" s="10"/>
      <c r="BF8300" s="10"/>
    </row>
    <row r="8301" spans="1:58" ht="15" customHeight="1" x14ac:dyDescent="0.2">
      <c r="A8301" s="44"/>
      <c r="B8301" s="44"/>
      <c r="C8301" s="44"/>
      <c r="D8301" s="44"/>
      <c r="E8301" s="44"/>
      <c r="F8301" s="44"/>
      <c r="G8301" s="44"/>
      <c r="H8301" s="44"/>
      <c r="I8301" s="44"/>
      <c r="J8301" s="44"/>
      <c r="K8301" s="44"/>
      <c r="L8301" s="44"/>
      <c r="M8301" s="44"/>
      <c r="N8301" s="44"/>
      <c r="O8301" s="44"/>
      <c r="P8301" s="44"/>
      <c r="Q8301" s="44"/>
      <c r="R8301" s="44"/>
      <c r="S8301" s="44"/>
      <c r="T8301" s="44"/>
      <c r="U8301" s="44"/>
      <c r="V8301" s="44"/>
      <c r="W8301" s="44"/>
      <c r="X8301" s="44"/>
    </row>
    <row r="8302" spans="1:58" ht="15" customHeight="1" x14ac:dyDescent="0.2">
      <c r="A8302" s="44"/>
      <c r="B8302" s="44"/>
      <c r="C8302" s="44"/>
      <c r="D8302" s="44"/>
      <c r="E8302" s="44"/>
      <c r="F8302" s="44"/>
      <c r="G8302" s="44"/>
      <c r="H8302" s="44"/>
      <c r="I8302" s="44"/>
      <c r="J8302" s="44"/>
      <c r="K8302" s="44"/>
      <c r="L8302" s="44"/>
      <c r="M8302" s="44"/>
      <c r="N8302" s="44"/>
      <c r="O8302" s="44"/>
      <c r="P8302" s="44"/>
      <c r="Q8302" s="44"/>
      <c r="R8302" s="44"/>
      <c r="S8302" s="44"/>
      <c r="T8302" s="44"/>
      <c r="U8302" s="44"/>
      <c r="V8302" s="44"/>
      <c r="W8302" s="44"/>
      <c r="X8302" s="44"/>
    </row>
    <row r="8303" spans="1:58" ht="15" customHeight="1" x14ac:dyDescent="0.2">
      <c r="A8303" s="44"/>
      <c r="B8303" s="44"/>
      <c r="C8303" s="44"/>
      <c r="D8303" s="44"/>
      <c r="E8303" s="44"/>
      <c r="F8303" s="44"/>
      <c r="G8303" s="44"/>
      <c r="H8303" s="44"/>
      <c r="I8303" s="44"/>
      <c r="J8303" s="44"/>
      <c r="K8303" s="44"/>
      <c r="L8303" s="44"/>
      <c r="M8303" s="44"/>
      <c r="N8303" s="44"/>
      <c r="O8303" s="44"/>
      <c r="P8303" s="44"/>
      <c r="Q8303" s="44"/>
      <c r="R8303" s="44"/>
      <c r="S8303" s="44"/>
      <c r="T8303" s="44"/>
      <c r="U8303" s="44"/>
      <c r="V8303" s="44"/>
      <c r="W8303" s="44"/>
      <c r="X8303" s="44"/>
    </row>
    <row r="8304" spans="1:58" ht="15" customHeight="1" x14ac:dyDescent="0.2">
      <c r="A8304" s="45"/>
      <c r="B8304" s="45"/>
      <c r="C8304" s="45"/>
      <c r="D8304" s="45"/>
      <c r="E8304" s="45"/>
      <c r="F8304" s="45"/>
      <c r="G8304" s="45"/>
      <c r="H8304" s="45"/>
      <c r="I8304" s="44"/>
      <c r="J8304" s="44"/>
      <c r="K8304" s="44"/>
      <c r="L8304" s="44"/>
      <c r="M8304" s="44"/>
      <c r="N8304" s="44"/>
      <c r="O8304" s="44"/>
      <c r="P8304" s="44"/>
      <c r="Q8304" s="44"/>
      <c r="R8304" s="44"/>
      <c r="S8304" s="44"/>
      <c r="T8304" s="44"/>
      <c r="U8304" s="44"/>
      <c r="V8304" s="44"/>
      <c r="W8304" s="44"/>
      <c r="X8304" s="44"/>
    </row>
    <row r="8305" spans="1:27" ht="15" customHeight="1" x14ac:dyDescent="0.2">
      <c r="A8305" s="45"/>
      <c r="B8305" s="45"/>
      <c r="C8305" s="45"/>
      <c r="D8305" s="45"/>
      <c r="E8305" s="45"/>
      <c r="F8305" s="45"/>
      <c r="G8305" s="45"/>
      <c r="H8305" s="45"/>
      <c r="I8305" s="44"/>
      <c r="J8305" s="44"/>
      <c r="K8305" s="44"/>
      <c r="L8305" s="46"/>
      <c r="M8305" s="46"/>
      <c r="N8305" s="46"/>
      <c r="O8305" s="46"/>
      <c r="P8305" s="46"/>
      <c r="Q8305" s="46"/>
      <c r="R8305" s="46"/>
      <c r="S8305" s="46"/>
      <c r="T8305" s="46"/>
      <c r="U8305" s="46"/>
      <c r="V8305" s="46"/>
      <c r="W8305" s="46"/>
      <c r="X8305" s="46"/>
      <c r="Y8305" s="46"/>
      <c r="Z8305" s="46"/>
      <c r="AA8305" s="46"/>
    </row>
    <row r="8306" spans="1:27" ht="15" customHeight="1" x14ac:dyDescent="0.6">
      <c r="A8306" s="45"/>
      <c r="B8306" s="47" t="s">
        <v>88</v>
      </c>
      <c r="C8306" s="48"/>
      <c r="D8306" s="48"/>
      <c r="E8306" s="48"/>
      <c r="F8306" s="48"/>
      <c r="G8306" s="48"/>
      <c r="H8306" s="45"/>
      <c r="I8306" s="44"/>
      <c r="J8306" s="44"/>
      <c r="K8306" s="44"/>
      <c r="L8306" s="46"/>
      <c r="M8306" s="46"/>
      <c r="N8306" s="46"/>
      <c r="O8306" s="46"/>
      <c r="P8306" s="46"/>
      <c r="Q8306" s="46"/>
      <c r="R8306" s="46"/>
      <c r="S8306" s="46"/>
      <c r="T8306" s="46"/>
      <c r="U8306" s="46"/>
      <c r="V8306" s="46"/>
      <c r="W8306" s="46"/>
      <c r="X8306" s="46"/>
      <c r="Y8306" s="46"/>
      <c r="Z8306" s="46"/>
      <c r="AA8306" s="46"/>
    </row>
    <row r="8307" spans="1:27" ht="15" customHeight="1" x14ac:dyDescent="0.2">
      <c r="A8307" s="45"/>
      <c r="B8307" s="49" t="s">
        <v>89</v>
      </c>
      <c r="C8307" s="33" t="s">
        <v>90</v>
      </c>
      <c r="D8307" s="33" t="s">
        <v>91</v>
      </c>
      <c r="E8307" s="33" t="s">
        <v>92</v>
      </c>
      <c r="F8307" s="50"/>
      <c r="G8307" s="50" t="s">
        <v>93</v>
      </c>
      <c r="H8307" s="45"/>
      <c r="I8307" s="44"/>
      <c r="J8307" s="44"/>
      <c r="K8307" s="44"/>
      <c r="L8307" s="46"/>
      <c r="M8307" s="46"/>
      <c r="N8307" s="46"/>
      <c r="O8307" s="46"/>
      <c r="P8307" s="46"/>
      <c r="Q8307" s="46"/>
      <c r="R8307" s="46"/>
      <c r="S8307" s="46"/>
      <c r="T8307" s="46"/>
      <c r="U8307" s="46"/>
      <c r="V8307" s="46"/>
      <c r="W8307" s="46"/>
      <c r="Y8307" s="51" t="s">
        <v>94</v>
      </c>
      <c r="Z8307" s="52"/>
      <c r="AA8307" s="52"/>
    </row>
    <row r="8308" spans="1:27" ht="15" customHeight="1" x14ac:dyDescent="0.2">
      <c r="A8308" s="45"/>
      <c r="B8308" s="53" t="s">
        <v>3</v>
      </c>
      <c r="C8308" s="15">
        <f>D8300</f>
        <v>8</v>
      </c>
      <c r="D8308" s="54">
        <f>S8311*C8308</f>
        <v>7316.4000000000005</v>
      </c>
      <c r="E8308" s="34">
        <f>T8310*C8308</f>
        <v>5200</v>
      </c>
      <c r="F8308" s="45"/>
      <c r="G8308" s="45"/>
      <c r="H8308" s="45"/>
      <c r="I8308" s="44"/>
      <c r="J8308" s="44"/>
      <c r="K8308" s="44"/>
      <c r="L8308" s="46"/>
      <c r="M8308" s="51" t="s">
        <v>95</v>
      </c>
      <c r="N8308" s="52"/>
      <c r="O8308" s="52"/>
      <c r="P8308" s="52"/>
      <c r="Q8308" s="52"/>
      <c r="R8308" s="51" t="s">
        <v>96</v>
      </c>
      <c r="S8308" s="52"/>
      <c r="T8308" s="46"/>
      <c r="U8308" s="51" t="s">
        <v>97</v>
      </c>
      <c r="V8308" s="52"/>
      <c r="W8308" s="46"/>
      <c r="Y8308" s="6" t="s">
        <v>98</v>
      </c>
      <c r="Z8308" s="55"/>
      <c r="AA8308" s="56"/>
    </row>
    <row r="8309" spans="1:27" ht="15" customHeight="1" x14ac:dyDescent="0.2">
      <c r="A8309" s="45"/>
      <c r="B8309" s="53" t="s">
        <v>99</v>
      </c>
      <c r="C8309" s="15">
        <f>E8300</f>
        <v>3</v>
      </c>
      <c r="D8309" s="54">
        <f>S8310*C8309</f>
        <v>2743.65</v>
      </c>
      <c r="E8309" s="34">
        <f>T8311*C8309</f>
        <v>1950</v>
      </c>
      <c r="F8309" s="45"/>
      <c r="G8309" s="45"/>
      <c r="H8309" s="45"/>
      <c r="I8309" s="44"/>
      <c r="J8309" s="44"/>
      <c r="K8309" s="44"/>
      <c r="L8309" s="46"/>
      <c r="M8309" s="6" t="s">
        <v>100</v>
      </c>
      <c r="N8309" s="52"/>
      <c r="O8309" s="52"/>
      <c r="P8309" s="52"/>
      <c r="Q8309" s="52"/>
      <c r="R8309" s="6"/>
      <c r="S8309" s="55" t="s">
        <v>101</v>
      </c>
      <c r="T8309" s="295"/>
      <c r="U8309" s="57" t="s">
        <v>102</v>
      </c>
      <c r="V8309" s="58">
        <f t="shared" ref="V8309:V8320" si="1738">W8309*1.303</f>
        <v>9772.5</v>
      </c>
      <c r="W8309" s="59">
        <v>7500</v>
      </c>
      <c r="Y8309" s="60" t="s">
        <v>31</v>
      </c>
      <c r="Z8309" s="55">
        <f>AA8309*1.318</f>
        <v>6853.6</v>
      </c>
      <c r="AA8309" s="56">
        <v>5200</v>
      </c>
    </row>
    <row r="8310" spans="1:27" ht="15" customHeight="1" x14ac:dyDescent="0.2">
      <c r="A8310" s="45"/>
      <c r="B8310" s="53" t="s">
        <v>103</v>
      </c>
      <c r="C8310" s="15">
        <f>F8300</f>
        <v>5</v>
      </c>
      <c r="D8310" s="54">
        <f>S8313*C8310</f>
        <v>6337.5150000000012</v>
      </c>
      <c r="E8310" s="34">
        <f>T8312*C8310</f>
        <v>4285</v>
      </c>
      <c r="F8310" s="45"/>
      <c r="G8310" s="45"/>
      <c r="H8310" s="61"/>
      <c r="I8310" s="44"/>
      <c r="J8310" s="44"/>
      <c r="K8310" s="44"/>
      <c r="L8310" s="46"/>
      <c r="M8310" s="6"/>
      <c r="N8310" s="52"/>
      <c r="O8310" s="52"/>
      <c r="P8310" s="52"/>
      <c r="Q8310" s="52"/>
      <c r="R8310" s="6" t="s">
        <v>104</v>
      </c>
      <c r="S8310" s="55">
        <f>T8310*1.407</f>
        <v>914.55000000000007</v>
      </c>
      <c r="T8310" s="295">
        <v>650</v>
      </c>
      <c r="U8310" s="57" t="s">
        <v>105</v>
      </c>
      <c r="V8310" s="58">
        <f t="shared" si="1738"/>
        <v>9772.5</v>
      </c>
      <c r="W8310" s="62">
        <v>7500</v>
      </c>
      <c r="Y8310" s="6" t="s">
        <v>33</v>
      </c>
      <c r="Z8310" s="55">
        <f t="shared" ref="Z8310:Z8311" si="1739">AA8310*1.318</f>
        <v>6853.6</v>
      </c>
      <c r="AA8310" s="56">
        <v>5200</v>
      </c>
    </row>
    <row r="8311" spans="1:27" ht="15" customHeight="1" x14ac:dyDescent="0.2">
      <c r="A8311" s="45"/>
      <c r="B8311" s="53" t="s">
        <v>106</v>
      </c>
      <c r="C8311" s="15">
        <f>G8300</f>
        <v>4</v>
      </c>
      <c r="D8311" s="54">
        <f>S8313*C8311</f>
        <v>5070.0120000000006</v>
      </c>
      <c r="E8311" s="34">
        <f>T8313*C8311</f>
        <v>3428</v>
      </c>
      <c r="F8311" s="45"/>
      <c r="G8311" s="45"/>
      <c r="H8311" s="45"/>
      <c r="I8311" s="44"/>
      <c r="J8311" s="44"/>
      <c r="K8311" s="44"/>
      <c r="L8311" s="46"/>
      <c r="M8311" s="6" t="s">
        <v>107</v>
      </c>
      <c r="N8311" s="52"/>
      <c r="O8311" s="52"/>
      <c r="P8311" s="52"/>
      <c r="Q8311" s="52"/>
      <c r="R8311" s="6" t="s">
        <v>108</v>
      </c>
      <c r="S8311" s="55">
        <f>T8311*1.407</f>
        <v>914.55000000000007</v>
      </c>
      <c r="T8311" s="295">
        <v>650</v>
      </c>
      <c r="U8311" s="6" t="s">
        <v>109</v>
      </c>
      <c r="V8311" s="58">
        <f t="shared" si="1738"/>
        <v>4560.5</v>
      </c>
      <c r="W8311" s="59">
        <v>3500</v>
      </c>
      <c r="Y8311" s="6" t="s">
        <v>32</v>
      </c>
      <c r="Z8311" s="55">
        <f t="shared" si="1739"/>
        <v>6853.6</v>
      </c>
      <c r="AA8311" s="56">
        <v>5200</v>
      </c>
    </row>
    <row r="8312" spans="1:27" ht="15" customHeight="1" x14ac:dyDescent="0.2">
      <c r="A8312" s="45"/>
      <c r="B8312" s="53" t="s">
        <v>7</v>
      </c>
      <c r="C8312" s="15">
        <f>H8300</f>
        <v>0</v>
      </c>
      <c r="D8312" s="54">
        <f>S8315*C8312</f>
        <v>0</v>
      </c>
      <c r="E8312" s="34">
        <f>T8315*C8312</f>
        <v>0</v>
      </c>
      <c r="F8312" s="45"/>
      <c r="G8312" s="45"/>
      <c r="H8312" s="45"/>
      <c r="I8312" s="44"/>
      <c r="J8312" s="44"/>
      <c r="K8312" s="44"/>
      <c r="L8312" s="46"/>
      <c r="M8312" s="6" t="s">
        <v>110</v>
      </c>
      <c r="N8312" s="55">
        <f>P8312*1.43</f>
        <v>2002</v>
      </c>
      <c r="O8312" s="52"/>
      <c r="P8312" s="63">
        <v>1400</v>
      </c>
      <c r="Q8312" s="52"/>
      <c r="R8312" s="6" t="s">
        <v>111</v>
      </c>
      <c r="S8312" s="55">
        <f>T8312*1.479</f>
        <v>1267.5030000000002</v>
      </c>
      <c r="T8312" s="295">
        <v>857</v>
      </c>
      <c r="U8312" s="57" t="s">
        <v>112</v>
      </c>
      <c r="V8312" s="58">
        <f t="shared" si="1738"/>
        <v>2410.5499999999997</v>
      </c>
      <c r="W8312" s="62">
        <v>1850</v>
      </c>
      <c r="Y8312" s="6" t="s">
        <v>42</v>
      </c>
      <c r="Z8312" s="55">
        <f t="shared" ref="Z8312:Z8317" si="1740">AA8312*1.32</f>
        <v>7260</v>
      </c>
      <c r="AA8312" s="56">
        <v>5500</v>
      </c>
    </row>
    <row r="8313" spans="1:27" ht="15" customHeight="1" x14ac:dyDescent="0.2">
      <c r="A8313" s="45"/>
      <c r="B8313" s="53" t="s">
        <v>8</v>
      </c>
      <c r="C8313" s="15">
        <f>I8300</f>
        <v>0</v>
      </c>
      <c r="D8313" s="54">
        <f>S8314*C8313</f>
        <v>0</v>
      </c>
      <c r="E8313" s="34">
        <f>T8314*C8313</f>
        <v>0</v>
      </c>
      <c r="F8313" s="45"/>
      <c r="G8313" s="45"/>
      <c r="H8313" s="45"/>
      <c r="I8313" s="44"/>
      <c r="J8313" s="44"/>
      <c r="K8313" s="44"/>
      <c r="L8313" s="46"/>
      <c r="M8313" s="6" t="s">
        <v>27</v>
      </c>
      <c r="N8313" s="55">
        <f>P8313*1.42</f>
        <v>1846</v>
      </c>
      <c r="O8313" s="52"/>
      <c r="P8313" s="64">
        <v>1300</v>
      </c>
      <c r="Q8313" s="65"/>
      <c r="R8313" s="6" t="s">
        <v>113</v>
      </c>
      <c r="S8313" s="55">
        <f>T8313*1.479</f>
        <v>1267.5030000000002</v>
      </c>
      <c r="T8313" s="295">
        <v>857</v>
      </c>
      <c r="U8313" s="57" t="s">
        <v>114</v>
      </c>
      <c r="V8313" s="58">
        <f t="shared" si="1738"/>
        <v>1209.184</v>
      </c>
      <c r="W8313" s="59">
        <v>928</v>
      </c>
      <c r="Y8313" s="6" t="s">
        <v>115</v>
      </c>
      <c r="Z8313" s="55">
        <f t="shared" si="1740"/>
        <v>7260</v>
      </c>
      <c r="AA8313" s="56">
        <v>5500</v>
      </c>
    </row>
    <row r="8314" spans="1:27" ht="15" customHeight="1" x14ac:dyDescent="0.2">
      <c r="A8314" s="45"/>
      <c r="B8314" s="53" t="s">
        <v>116</v>
      </c>
      <c r="C8314" s="15">
        <f>J8300</f>
        <v>0</v>
      </c>
      <c r="D8314" s="54">
        <f t="shared" ref="D8314:D8315" si="1741">S8319*C8314</f>
        <v>0</v>
      </c>
      <c r="E8314" s="34">
        <f t="shared" ref="E8314" si="1742">D8377*C8314</f>
        <v>0</v>
      </c>
      <c r="F8314" s="45"/>
      <c r="G8314" s="45"/>
      <c r="H8314" s="45"/>
      <c r="I8314" s="44"/>
      <c r="J8314" s="44"/>
      <c r="K8314" s="44"/>
      <c r="L8314" s="46"/>
      <c r="M8314" s="6" t="s">
        <v>28</v>
      </c>
      <c r="N8314" s="55">
        <f t="shared" ref="N8314:N8318" si="1743">P8314*1.4</f>
        <v>1470</v>
      </c>
      <c r="O8314" s="52"/>
      <c r="P8314" s="64">
        <v>1050</v>
      </c>
      <c r="Q8314" s="65"/>
      <c r="R8314" s="6" t="s">
        <v>117</v>
      </c>
      <c r="S8314" s="55">
        <f>T8314*1.3</f>
        <v>2113.8000000000002</v>
      </c>
      <c r="T8314" s="296">
        <v>1626</v>
      </c>
      <c r="U8314" s="66" t="s">
        <v>118</v>
      </c>
      <c r="V8314" s="58">
        <f t="shared" si="1738"/>
        <v>1395.5129999999999</v>
      </c>
      <c r="W8314" s="62">
        <v>1071</v>
      </c>
      <c r="Y8314" s="6" t="s">
        <v>119</v>
      </c>
      <c r="Z8314" s="55">
        <f>AA8314*1.318</f>
        <v>6853.6</v>
      </c>
      <c r="AA8314" s="56">
        <v>5200</v>
      </c>
    </row>
    <row r="8315" spans="1:27" ht="15" customHeight="1" x14ac:dyDescent="0.2">
      <c r="A8315" s="45"/>
      <c r="B8315" s="53" t="s">
        <v>10</v>
      </c>
      <c r="C8315" s="15">
        <f>K8300</f>
        <v>6</v>
      </c>
      <c r="D8315" s="54">
        <f t="shared" si="1741"/>
        <v>29100.720000000001</v>
      </c>
      <c r="E8315" s="34">
        <f>T8320*C8315</f>
        <v>19932</v>
      </c>
      <c r="F8315" s="45"/>
      <c r="G8315" s="45"/>
      <c r="H8315" s="45"/>
      <c r="I8315" s="44"/>
      <c r="J8315" s="44"/>
      <c r="K8315" s="44"/>
      <c r="L8315" s="46"/>
      <c r="M8315" s="6" t="s">
        <v>120</v>
      </c>
      <c r="N8315" s="55">
        <f t="shared" si="1743"/>
        <v>1889.9999999999998</v>
      </c>
      <c r="O8315" s="52"/>
      <c r="P8315" s="67">
        <v>1350</v>
      </c>
      <c r="Q8315" s="65"/>
      <c r="R8315" s="6" t="s">
        <v>121</v>
      </c>
      <c r="S8315" s="55">
        <f>T8315*1.436</f>
        <v>1711.712</v>
      </c>
      <c r="T8315" s="295">
        <v>1192</v>
      </c>
      <c r="U8315" s="6" t="s">
        <v>122</v>
      </c>
      <c r="V8315" s="58">
        <f t="shared" si="1738"/>
        <v>8404.35</v>
      </c>
      <c r="W8315" s="59">
        <v>6450</v>
      </c>
      <c r="Y8315" s="6" t="s">
        <v>123</v>
      </c>
      <c r="Z8315" s="55">
        <f t="shared" si="1740"/>
        <v>10560</v>
      </c>
      <c r="AA8315" s="56">
        <v>8000</v>
      </c>
    </row>
    <row r="8316" spans="1:27" ht="15" customHeight="1" thickBot="1" x14ac:dyDescent="0.25">
      <c r="A8316" s="45"/>
      <c r="B8316" s="53" t="s">
        <v>124</v>
      </c>
      <c r="C8316" s="15">
        <f>L8300</f>
        <v>0</v>
      </c>
      <c r="D8316" s="54">
        <f>S8316*C8316</f>
        <v>0</v>
      </c>
      <c r="E8316" s="34">
        <f>T8316*C8316</f>
        <v>0</v>
      </c>
      <c r="F8316" s="68" t="s">
        <v>92</v>
      </c>
      <c r="G8316" s="69"/>
      <c r="H8316" s="45"/>
      <c r="I8316" s="44"/>
      <c r="J8316" s="44"/>
      <c r="K8316" s="44"/>
      <c r="L8316" s="46"/>
      <c r="M8316" s="6" t="s">
        <v>125</v>
      </c>
      <c r="N8316" s="55">
        <f t="shared" si="1743"/>
        <v>1889.9999999999998</v>
      </c>
      <c r="O8316" s="52"/>
      <c r="P8316" s="67">
        <v>1350</v>
      </c>
      <c r="Q8316" s="65"/>
      <c r="R8316" s="6" t="s">
        <v>126</v>
      </c>
      <c r="S8316" s="55">
        <f>T8316*1.485</f>
        <v>1568.16</v>
      </c>
      <c r="T8316" s="295">
        <v>1056</v>
      </c>
      <c r="U8316" s="6" t="s">
        <v>127</v>
      </c>
      <c r="V8316" s="58">
        <f t="shared" si="1738"/>
        <v>0</v>
      </c>
      <c r="W8316" s="70"/>
      <c r="Y8316" s="6" t="s">
        <v>128</v>
      </c>
      <c r="Z8316" s="55">
        <f t="shared" si="1740"/>
        <v>10560</v>
      </c>
      <c r="AA8316" s="56">
        <v>8000</v>
      </c>
    </row>
    <row r="8317" spans="1:27" ht="15" customHeight="1" thickTop="1" x14ac:dyDescent="0.2">
      <c r="A8317" s="45"/>
      <c r="B8317" s="53" t="s">
        <v>129</v>
      </c>
      <c r="C8317" s="15">
        <f>M8300</f>
        <v>0</v>
      </c>
      <c r="D8317" s="54">
        <f t="shared" ref="D8317:D8318" si="1744">S8321*C8317</f>
        <v>0</v>
      </c>
      <c r="E8317" s="34">
        <f t="shared" ref="E8317:E8318" si="1745">D8379*C8317</f>
        <v>0</v>
      </c>
      <c r="F8317" s="68" t="s">
        <v>130</v>
      </c>
      <c r="G8317" s="71">
        <f>D8361*0.33</f>
        <v>88931.633010000005</v>
      </c>
      <c r="H8317" s="45"/>
      <c r="I8317" s="44"/>
      <c r="J8317" s="44"/>
      <c r="K8317" s="44"/>
      <c r="L8317" s="46"/>
      <c r="M8317" s="6" t="s">
        <v>131</v>
      </c>
      <c r="N8317" s="55">
        <f t="shared" si="1743"/>
        <v>700</v>
      </c>
      <c r="O8317" s="52"/>
      <c r="P8317" s="67">
        <v>500</v>
      </c>
      <c r="Q8317" s="65"/>
      <c r="R8317" s="6"/>
      <c r="S8317" s="55"/>
      <c r="T8317" s="297"/>
      <c r="U8317" s="57" t="s">
        <v>132</v>
      </c>
      <c r="V8317" s="58">
        <f t="shared" si="1738"/>
        <v>9218.7250000000004</v>
      </c>
      <c r="W8317" s="70">
        <v>7075</v>
      </c>
      <c r="Y8317" s="6" t="s">
        <v>133</v>
      </c>
      <c r="Z8317" s="55">
        <f t="shared" si="1740"/>
        <v>7260</v>
      </c>
      <c r="AA8317" s="56">
        <v>5500</v>
      </c>
    </row>
    <row r="8318" spans="1:27" ht="15" customHeight="1" x14ac:dyDescent="0.2">
      <c r="A8318" s="45"/>
      <c r="B8318" s="53" t="s">
        <v>134</v>
      </c>
      <c r="C8318" s="15">
        <f>N8300</f>
        <v>0</v>
      </c>
      <c r="D8318" s="54">
        <f t="shared" si="1744"/>
        <v>0</v>
      </c>
      <c r="E8318" s="34">
        <f>T8322*C8318</f>
        <v>0</v>
      </c>
      <c r="F8318" s="68" t="s">
        <v>135</v>
      </c>
      <c r="G8318" s="72">
        <f>D8361-F8361</f>
        <v>269489.79700000002</v>
      </c>
      <c r="H8318" s="45"/>
      <c r="I8318" s="44"/>
      <c r="J8318" s="44"/>
      <c r="K8318" s="44"/>
      <c r="L8318" s="46"/>
      <c r="M8318" s="6" t="s">
        <v>136</v>
      </c>
      <c r="N8318" s="55">
        <f t="shared" si="1743"/>
        <v>1400</v>
      </c>
      <c r="O8318" s="52"/>
      <c r="P8318" s="67">
        <v>1000</v>
      </c>
      <c r="Q8318" s="65"/>
      <c r="R8318" s="6"/>
      <c r="S8318" s="55"/>
      <c r="T8318" s="297"/>
      <c r="U8318" s="57" t="s">
        <v>137</v>
      </c>
      <c r="V8318" s="58">
        <f t="shared" si="1738"/>
        <v>7166.5</v>
      </c>
      <c r="W8318" s="73">
        <v>5500</v>
      </c>
      <c r="Y8318" s="6" t="s">
        <v>39</v>
      </c>
      <c r="Z8318" s="55">
        <f>AA8318*1.321</f>
        <v>8454.4</v>
      </c>
      <c r="AA8318" s="56">
        <v>6400</v>
      </c>
    </row>
    <row r="8319" spans="1:27" ht="15" customHeight="1" x14ac:dyDescent="0.35">
      <c r="A8319" s="45"/>
      <c r="B8319" s="53" t="s">
        <v>138</v>
      </c>
      <c r="C8319" s="15">
        <f>P8300</f>
        <v>0</v>
      </c>
      <c r="D8319" s="54">
        <f>S8324*C8319</f>
        <v>0</v>
      </c>
      <c r="E8319" s="34">
        <f>D8382*C8319</f>
        <v>0</v>
      </c>
      <c r="F8319" s="68" t="s">
        <v>139</v>
      </c>
      <c r="G8319" s="74">
        <f>D8361-E8361</f>
        <v>80094.79700000002</v>
      </c>
      <c r="H8319" s="45"/>
      <c r="I8319" s="44"/>
      <c r="J8319" s="44"/>
      <c r="K8319" s="44"/>
      <c r="L8319" s="46"/>
      <c r="M8319" s="6" t="s">
        <v>140</v>
      </c>
      <c r="N8319" s="55"/>
      <c r="O8319" s="52"/>
      <c r="P8319" s="67"/>
      <c r="Q8319" s="65"/>
      <c r="R8319" s="6" t="s">
        <v>141</v>
      </c>
      <c r="S8319" s="55">
        <v>1850.8</v>
      </c>
      <c r="T8319" s="295">
        <v>1997</v>
      </c>
      <c r="U8319" s="57" t="s">
        <v>142</v>
      </c>
      <c r="V8319" s="58">
        <f t="shared" si="1738"/>
        <v>9218.7250000000004</v>
      </c>
      <c r="W8319" s="73">
        <v>7075</v>
      </c>
      <c r="Y8319" s="6" t="s">
        <v>143</v>
      </c>
      <c r="Z8319" s="55">
        <f>AA8319*1.32</f>
        <v>3564</v>
      </c>
      <c r="AA8319" s="56">
        <v>2700</v>
      </c>
    </row>
    <row r="8320" spans="1:27" ht="15" customHeight="1" x14ac:dyDescent="0.2">
      <c r="A8320" s="45"/>
      <c r="B8320" s="53" t="s">
        <v>14</v>
      </c>
      <c r="C8320" s="15">
        <f>O8300</f>
        <v>0</v>
      </c>
      <c r="D8320" s="54">
        <f>S8323*C8320</f>
        <v>0</v>
      </c>
      <c r="E8320" s="34">
        <f>D8381*C8320</f>
        <v>0</v>
      </c>
      <c r="F8320" s="61"/>
      <c r="G8320" s="61"/>
      <c r="H8320" s="45"/>
      <c r="I8320" s="44"/>
      <c r="J8320" s="44"/>
      <c r="K8320" s="44"/>
      <c r="L8320" s="46"/>
      <c r="M8320" s="6"/>
      <c r="N8320" s="55"/>
      <c r="O8320" s="52"/>
      <c r="P8320" s="67"/>
      <c r="Q8320" s="65"/>
      <c r="R8320" s="6" t="s">
        <v>144</v>
      </c>
      <c r="S8320" s="55">
        <f>T8320*1.46</f>
        <v>4850.12</v>
      </c>
      <c r="T8320" s="295">
        <v>3322</v>
      </c>
      <c r="U8320" s="57" t="s">
        <v>145</v>
      </c>
      <c r="V8320" s="58">
        <f t="shared" si="1738"/>
        <v>9218.7250000000004</v>
      </c>
      <c r="W8320" s="73">
        <v>7075</v>
      </c>
      <c r="AA8320" s="46"/>
    </row>
    <row r="8321" spans="1:27" ht="15" customHeight="1" x14ac:dyDescent="0.2">
      <c r="A8321" s="45"/>
      <c r="B8321" s="53" t="s">
        <v>16</v>
      </c>
      <c r="C8321" s="15">
        <f>Q8300</f>
        <v>0</v>
      </c>
      <c r="D8321" s="54">
        <f>S8326*C8321</f>
        <v>0</v>
      </c>
      <c r="E8321" s="34"/>
      <c r="F8321" s="61"/>
      <c r="G8321" s="61"/>
      <c r="H8321" s="45"/>
      <c r="I8321" s="44"/>
      <c r="J8321" s="44"/>
      <c r="K8321" s="44"/>
      <c r="L8321" s="46"/>
      <c r="M8321" s="6" t="s">
        <v>146</v>
      </c>
      <c r="N8321" s="55">
        <f>P8321*1.46</f>
        <v>8030</v>
      </c>
      <c r="O8321" s="52"/>
      <c r="P8321" s="67">
        <v>5500</v>
      </c>
      <c r="Q8321" s="65"/>
      <c r="R8321" s="6" t="s">
        <v>147</v>
      </c>
      <c r="S8321" s="55">
        <v>6101.2</v>
      </c>
      <c r="T8321" s="295">
        <v>4380</v>
      </c>
      <c r="U8321" s="46"/>
      <c r="V8321" s="46"/>
      <c r="W8321" s="46"/>
      <c r="X8321" s="46"/>
      <c r="Y8321" s="46"/>
      <c r="Z8321" s="46"/>
    </row>
    <row r="8322" spans="1:27" ht="15" customHeight="1" x14ac:dyDescent="0.2">
      <c r="A8322" s="45"/>
      <c r="B8322" s="320" t="s">
        <v>148</v>
      </c>
      <c r="C8322" s="33"/>
      <c r="D8322" s="75">
        <f t="shared" ref="D8322:E8322" si="1746">SUM(D8308:D8321)</f>
        <v>50568.297000000006</v>
      </c>
      <c r="E8322" s="75">
        <f t="shared" si="1746"/>
        <v>34795</v>
      </c>
      <c r="F8322" s="75"/>
      <c r="G8322" s="33"/>
      <c r="H8322" s="45"/>
      <c r="I8322" s="44"/>
      <c r="J8322" s="44"/>
      <c r="K8322" s="44"/>
      <c r="L8322" s="46"/>
      <c r="M8322" s="6" t="s">
        <v>149</v>
      </c>
      <c r="N8322" s="55">
        <f t="shared" ref="N8322" si="1747">P8322*1.4</f>
        <v>3360</v>
      </c>
      <c r="O8322" s="52"/>
      <c r="P8322" s="67">
        <v>2400</v>
      </c>
      <c r="Q8322" s="65"/>
      <c r="R8322" s="6" t="s">
        <v>150</v>
      </c>
      <c r="S8322" s="55">
        <f>T8322*1.444</f>
        <v>9458.1999999999989</v>
      </c>
      <c r="T8322" s="295">
        <v>6550</v>
      </c>
      <c r="U8322" s="46"/>
      <c r="V8322" s="46"/>
      <c r="W8322" s="46"/>
      <c r="X8322" s="46"/>
      <c r="Y8322" s="46"/>
      <c r="Z8322" s="46"/>
      <c r="AA8322" s="46"/>
    </row>
    <row r="8323" spans="1:27" ht="15" customHeight="1" x14ac:dyDescent="0.2">
      <c r="A8323" s="45"/>
      <c r="B8323" s="317" t="s">
        <v>24</v>
      </c>
      <c r="C8323" s="319">
        <f>Y8300</f>
        <v>0</v>
      </c>
      <c r="D8323" s="54">
        <f t="shared" ref="D8323:D8325" si="1748">V8312*C8323</f>
        <v>0</v>
      </c>
      <c r="E8323" s="34">
        <f t="shared" ref="E8323:E8325" si="1749">W8312*C8323</f>
        <v>0</v>
      </c>
      <c r="F8323" s="45"/>
      <c r="G8323" s="45"/>
      <c r="H8323" s="45"/>
      <c r="I8323" s="44"/>
      <c r="J8323" s="44"/>
      <c r="K8323" s="44"/>
      <c r="L8323" s="46"/>
      <c r="M8323" s="6" t="s">
        <v>151</v>
      </c>
      <c r="N8323" s="55">
        <f>P8323*1.46</f>
        <v>8030</v>
      </c>
      <c r="O8323" s="52"/>
      <c r="P8323" s="67">
        <v>5500</v>
      </c>
      <c r="Q8323" s="65"/>
      <c r="R8323" s="6" t="s">
        <v>152</v>
      </c>
      <c r="S8323" s="55">
        <f>T8323*1.444</f>
        <v>7799.0439999999999</v>
      </c>
      <c r="T8323" s="295">
        <v>5401</v>
      </c>
      <c r="U8323" s="46"/>
      <c r="V8323" s="46"/>
      <c r="W8323" s="46"/>
      <c r="X8323" s="46"/>
      <c r="Y8323" s="46"/>
      <c r="Z8323" s="46"/>
      <c r="AA8323" s="46"/>
    </row>
    <row r="8324" spans="1:27" ht="15" customHeight="1" x14ac:dyDescent="0.2">
      <c r="A8324" s="45"/>
      <c r="B8324" s="317" t="s">
        <v>153</v>
      </c>
      <c r="C8324" s="319">
        <f>Z8300</f>
        <v>0</v>
      </c>
      <c r="D8324" s="54">
        <f t="shared" si="1748"/>
        <v>0</v>
      </c>
      <c r="E8324" s="34">
        <f t="shared" si="1749"/>
        <v>0</v>
      </c>
      <c r="F8324" s="45"/>
      <c r="G8324" s="45"/>
      <c r="H8324" s="45"/>
      <c r="I8324" s="44"/>
      <c r="J8324" s="44"/>
      <c r="K8324" s="44"/>
      <c r="L8324" s="46"/>
      <c r="M8324" s="6" t="s">
        <v>154</v>
      </c>
      <c r="N8324" s="55">
        <f t="shared" ref="N8324:N8325" si="1750">P8324*1.4</f>
        <v>5250</v>
      </c>
      <c r="O8324" s="52"/>
      <c r="P8324" s="67">
        <v>3750</v>
      </c>
      <c r="Q8324" s="65"/>
      <c r="R8324" s="6" t="s">
        <v>155</v>
      </c>
      <c r="S8324" s="55">
        <f>T8324*1.45</f>
        <v>10701</v>
      </c>
      <c r="T8324" s="295">
        <v>7380</v>
      </c>
      <c r="U8324" s="46"/>
      <c r="V8324" s="46"/>
      <c r="W8324" s="46"/>
      <c r="X8324" s="46"/>
      <c r="Y8324" s="46"/>
      <c r="Z8324" s="46"/>
      <c r="AA8324" s="46"/>
    </row>
    <row r="8325" spans="1:27" ht="15" customHeight="1" x14ac:dyDescent="0.2">
      <c r="A8325" s="45"/>
      <c r="B8325" s="317" t="s">
        <v>26</v>
      </c>
      <c r="C8325" s="319">
        <f>AA8300</f>
        <v>0</v>
      </c>
      <c r="D8325" s="54">
        <f t="shared" si="1748"/>
        <v>0</v>
      </c>
      <c r="E8325" s="34">
        <f t="shared" si="1749"/>
        <v>0</v>
      </c>
      <c r="F8325" s="45"/>
      <c r="G8325" s="45"/>
      <c r="H8325" s="45"/>
      <c r="I8325" s="44"/>
      <c r="J8325" s="44"/>
      <c r="K8325" s="44"/>
      <c r="L8325" s="46"/>
      <c r="M8325" s="6" t="s">
        <v>156</v>
      </c>
      <c r="N8325" s="55">
        <f t="shared" si="1750"/>
        <v>10500</v>
      </c>
      <c r="O8325" s="52"/>
      <c r="P8325" s="67">
        <v>7500</v>
      </c>
      <c r="Q8325" s="65"/>
      <c r="R8325" s="6" t="s">
        <v>157</v>
      </c>
      <c r="S8325" s="55">
        <v>8000</v>
      </c>
      <c r="T8325" s="295">
        <v>3600</v>
      </c>
      <c r="U8325" s="46"/>
      <c r="V8325" s="46"/>
      <c r="W8325" s="46"/>
      <c r="X8325" s="46"/>
      <c r="Y8325" s="46"/>
      <c r="Z8325" s="46"/>
      <c r="AA8325" s="46"/>
    </row>
    <row r="8326" spans="1:27" ht="15" customHeight="1" x14ac:dyDescent="0.2">
      <c r="A8326" s="45"/>
      <c r="B8326" s="318" t="s">
        <v>158</v>
      </c>
      <c r="C8326" s="319">
        <f>R8300</f>
        <v>0</v>
      </c>
      <c r="D8326" s="54">
        <f>V8309*C8326</f>
        <v>0</v>
      </c>
      <c r="E8326" s="34">
        <f t="shared" ref="E8326:E8328" si="1751">J8375*C8326</f>
        <v>0</v>
      </c>
      <c r="F8326" s="45"/>
      <c r="G8326" s="45"/>
      <c r="H8326" s="45"/>
      <c r="I8326" s="44"/>
      <c r="J8326" s="44"/>
      <c r="K8326" s="44"/>
      <c r="L8326" s="46"/>
      <c r="M8326" s="6"/>
      <c r="N8326" s="55"/>
      <c r="O8326" s="52"/>
      <c r="P8326" s="67"/>
      <c r="Q8326" s="65"/>
      <c r="R8326" s="6" t="s">
        <v>16</v>
      </c>
      <c r="S8326" s="55">
        <v>1500</v>
      </c>
      <c r="T8326" s="298">
        <v>1300</v>
      </c>
      <c r="U8326" s="46"/>
      <c r="V8326" s="46"/>
      <c r="W8326" s="46"/>
      <c r="X8326" s="46"/>
      <c r="Y8326" s="46"/>
      <c r="Z8326" s="46"/>
      <c r="AA8326" s="46"/>
    </row>
    <row r="8327" spans="1:27" ht="15" customHeight="1" x14ac:dyDescent="0.2">
      <c r="A8327" s="45"/>
      <c r="B8327" s="321" t="s">
        <v>159</v>
      </c>
      <c r="C8327" s="15">
        <f>T8300</f>
        <v>0</v>
      </c>
      <c r="D8327" s="54">
        <f t="shared" ref="D8327:D8328" si="1752">V8309*C8327</f>
        <v>0</v>
      </c>
      <c r="E8327" s="34">
        <f>W8309*C8327</f>
        <v>0</v>
      </c>
      <c r="F8327" s="45"/>
      <c r="G8327" s="45"/>
      <c r="H8327" s="45"/>
      <c r="I8327" s="44"/>
      <c r="J8327" s="44"/>
      <c r="K8327" s="44"/>
      <c r="L8327" s="46"/>
      <c r="M8327" s="6" t="s">
        <v>160</v>
      </c>
      <c r="N8327" s="55"/>
      <c r="O8327" s="52"/>
      <c r="P8327" s="67"/>
      <c r="Q8327" s="65"/>
      <c r="R8327" s="46"/>
      <c r="S8327" s="46"/>
      <c r="T8327" s="46"/>
      <c r="U8327" s="46"/>
      <c r="V8327" s="46"/>
      <c r="W8327" s="46"/>
      <c r="X8327" s="46"/>
      <c r="Y8327" s="46"/>
      <c r="Z8327" s="46"/>
      <c r="AA8327" s="46"/>
    </row>
    <row r="8328" spans="1:27" ht="15" customHeight="1" x14ac:dyDescent="0.2">
      <c r="A8328" s="45"/>
      <c r="B8328" s="79" t="s">
        <v>161</v>
      </c>
      <c r="C8328" s="80">
        <f>S8300</f>
        <v>0</v>
      </c>
      <c r="D8328" s="81">
        <f t="shared" si="1752"/>
        <v>0</v>
      </c>
      <c r="E8328" s="34">
        <f t="shared" si="1751"/>
        <v>0</v>
      </c>
      <c r="F8328" s="45"/>
      <c r="G8328" s="45"/>
      <c r="H8328" s="45"/>
      <c r="I8328" s="44"/>
      <c r="J8328" s="44"/>
      <c r="K8328" s="44"/>
      <c r="L8328" s="46"/>
      <c r="M8328" s="6"/>
      <c r="N8328" s="55"/>
      <c r="O8328" s="52"/>
      <c r="P8328" s="67"/>
      <c r="Q8328" s="65"/>
      <c r="R8328" s="46"/>
      <c r="S8328" s="46"/>
      <c r="T8328" s="46"/>
      <c r="U8328" s="46"/>
      <c r="V8328" s="46"/>
      <c r="W8328" s="46"/>
      <c r="X8328" s="46"/>
      <c r="Y8328" s="46"/>
      <c r="Z8328" s="46"/>
      <c r="AA8328" s="46"/>
    </row>
    <row r="8329" spans="1:27" ht="15" customHeight="1" x14ac:dyDescent="0.2">
      <c r="A8329" s="45"/>
      <c r="B8329" s="78" t="s">
        <v>20</v>
      </c>
      <c r="C8329" s="15">
        <f>U8300</f>
        <v>3</v>
      </c>
      <c r="D8329" s="81">
        <f>V8318*C8329</f>
        <v>21499.5</v>
      </c>
      <c r="E8329" s="34">
        <f>W8318*C8329</f>
        <v>16500</v>
      </c>
      <c r="F8329" s="45"/>
      <c r="G8329" s="45"/>
      <c r="H8329" s="45"/>
      <c r="I8329" s="44"/>
      <c r="J8329" s="44"/>
      <c r="K8329" s="44"/>
      <c r="L8329" s="46"/>
      <c r="M8329" s="6" t="s">
        <v>162</v>
      </c>
      <c r="N8329" s="55"/>
      <c r="O8329" s="52"/>
      <c r="P8329" s="67">
        <v>1400</v>
      </c>
      <c r="Q8329" s="65"/>
      <c r="R8329" s="46"/>
      <c r="S8329" s="46"/>
      <c r="T8329" s="46"/>
      <c r="U8329" s="46"/>
      <c r="V8329" s="46"/>
      <c r="W8329" s="46"/>
      <c r="X8329" s="46"/>
      <c r="Y8329" s="46"/>
      <c r="Z8329" s="46"/>
      <c r="AA8329" s="46"/>
    </row>
    <row r="8330" spans="1:27" ht="15" customHeight="1" x14ac:dyDescent="0.2">
      <c r="A8330" s="45"/>
      <c r="B8330" s="78" t="s">
        <v>163</v>
      </c>
      <c r="C8330" s="15">
        <f>V8300</f>
        <v>0</v>
      </c>
      <c r="D8330" s="81">
        <f t="shared" ref="D8330:D8331" si="1753">V8312*C8330</f>
        <v>0</v>
      </c>
      <c r="E8330" s="34">
        <f>W8317*C8330</f>
        <v>0</v>
      </c>
      <c r="F8330" s="45"/>
      <c r="G8330" s="45"/>
      <c r="H8330" s="45"/>
      <c r="I8330" s="44"/>
      <c r="J8330" s="44"/>
      <c r="K8330" s="44"/>
      <c r="L8330" s="46"/>
      <c r="M8330" s="6" t="s">
        <v>164</v>
      </c>
      <c r="N8330" s="55">
        <f t="shared" ref="N8330:N8331" si="1754">P8330*1.42</f>
        <v>1988</v>
      </c>
      <c r="O8330" s="52"/>
      <c r="P8330" s="67">
        <v>1400</v>
      </c>
      <c r="Q8330" s="65"/>
      <c r="R8330" s="46"/>
      <c r="S8330" s="46"/>
      <c r="T8330" s="46"/>
      <c r="U8330" s="46"/>
      <c r="V8330" s="46"/>
      <c r="W8330" s="46"/>
      <c r="X8330" s="46"/>
      <c r="Y8330" s="46"/>
      <c r="Z8330" s="46"/>
      <c r="AA8330" s="46"/>
    </row>
    <row r="8331" spans="1:27" ht="15" customHeight="1" x14ac:dyDescent="0.2">
      <c r="A8331" s="45"/>
      <c r="B8331" s="78" t="s">
        <v>165</v>
      </c>
      <c r="C8331" s="15">
        <f>W8300</f>
        <v>0</v>
      </c>
      <c r="D8331" s="81">
        <f t="shared" si="1753"/>
        <v>0</v>
      </c>
      <c r="E8331" s="34">
        <f>J8380*C8331</f>
        <v>0</v>
      </c>
      <c r="F8331" s="45"/>
      <c r="G8331" s="45"/>
      <c r="H8331" s="45"/>
      <c r="I8331" s="44"/>
      <c r="J8331" s="44"/>
      <c r="K8331" s="44"/>
      <c r="L8331" s="46"/>
      <c r="M8331" s="6" t="s">
        <v>166</v>
      </c>
      <c r="N8331" s="55">
        <f t="shared" si="1754"/>
        <v>1988</v>
      </c>
      <c r="O8331" s="52"/>
      <c r="P8331" s="67">
        <v>1400</v>
      </c>
      <c r="Q8331" s="65"/>
      <c r="R8331" s="46"/>
      <c r="S8331" s="46"/>
      <c r="T8331" s="46"/>
      <c r="U8331" s="46"/>
      <c r="V8331" s="46"/>
      <c r="W8331" s="46"/>
      <c r="X8331" s="46"/>
      <c r="Y8331" s="46"/>
      <c r="Z8331" s="46"/>
      <c r="AA8331" s="46"/>
    </row>
    <row r="8332" spans="1:27" ht="15" customHeight="1" x14ac:dyDescent="0.2">
      <c r="A8332" s="45"/>
      <c r="B8332" s="53" t="s">
        <v>23</v>
      </c>
      <c r="C8332" s="15">
        <f>X8300</f>
        <v>0</v>
      </c>
      <c r="D8332" s="81">
        <f>V8310*C8332</f>
        <v>0</v>
      </c>
      <c r="E8332" s="34">
        <f>W8310*C8332</f>
        <v>0</v>
      </c>
      <c r="F8332" s="45"/>
      <c r="G8332" s="45"/>
      <c r="H8332" s="45"/>
      <c r="I8332" s="44"/>
      <c r="J8332" s="44"/>
      <c r="K8332" s="44"/>
      <c r="L8332" s="46"/>
      <c r="M8332" s="6" t="s">
        <v>167</v>
      </c>
      <c r="N8332" s="55">
        <f>P8332*1.39</f>
        <v>2154.5</v>
      </c>
      <c r="O8332" s="52"/>
      <c r="P8332" s="67">
        <v>1550</v>
      </c>
      <c r="Q8332" s="65"/>
      <c r="R8332" s="46"/>
      <c r="S8332" s="46"/>
      <c r="T8332" s="46"/>
      <c r="U8332" s="46"/>
      <c r="V8332" s="46"/>
      <c r="W8332" s="46"/>
      <c r="X8332" s="46"/>
      <c r="Y8332" s="46"/>
      <c r="Z8332" s="46"/>
      <c r="AA8332" s="46"/>
    </row>
    <row r="8333" spans="1:27" ht="15" customHeight="1" x14ac:dyDescent="0.2">
      <c r="A8333" s="45"/>
      <c r="B8333" s="49" t="s">
        <v>95</v>
      </c>
      <c r="C8333" s="33"/>
      <c r="D8333" s="75">
        <f t="shared" ref="D8333:E8333" si="1755">SUM(D8323:D8332)</f>
        <v>21499.5</v>
      </c>
      <c r="E8333" s="82">
        <f t="shared" si="1755"/>
        <v>16500</v>
      </c>
      <c r="F8333" s="45"/>
      <c r="G8333" s="45"/>
      <c r="H8333" s="45"/>
      <c r="I8333" s="44"/>
      <c r="J8333" s="44"/>
      <c r="K8333" s="44"/>
      <c r="L8333" s="46"/>
      <c r="M8333" s="6" t="s">
        <v>168</v>
      </c>
      <c r="N8333" s="55">
        <f>P8333*1.42</f>
        <v>1207</v>
      </c>
      <c r="O8333" s="52"/>
      <c r="P8333" s="67">
        <v>850</v>
      </c>
      <c r="Q8333" s="65"/>
      <c r="R8333" s="46"/>
      <c r="S8333" s="46"/>
      <c r="T8333" s="46"/>
      <c r="U8333" s="46"/>
      <c r="V8333" s="46"/>
      <c r="W8333" s="46"/>
      <c r="X8333" s="46"/>
      <c r="Y8333" s="46"/>
      <c r="Z8333" s="46"/>
      <c r="AA8333" s="46"/>
    </row>
    <row r="8334" spans="1:27" ht="15" customHeight="1" x14ac:dyDescent="0.2">
      <c r="A8334" s="45"/>
      <c r="B8334" s="53" t="s">
        <v>36</v>
      </c>
      <c r="C8334" s="15">
        <f>AL8300</f>
        <v>3</v>
      </c>
      <c r="D8334" s="83">
        <f>N8330*C8334</f>
        <v>5964</v>
      </c>
      <c r="E8334" s="34">
        <f>P8329*C8334</f>
        <v>4200</v>
      </c>
      <c r="F8334" s="45"/>
      <c r="G8334" s="45"/>
      <c r="H8334" s="45"/>
      <c r="I8334" s="44"/>
      <c r="J8334" s="44"/>
      <c r="K8334" s="44"/>
      <c r="L8334" s="46"/>
      <c r="M8334" s="46"/>
      <c r="N8334" s="46"/>
      <c r="O8334" s="46"/>
      <c r="P8334" s="46"/>
      <c r="Q8334" s="46"/>
      <c r="R8334" s="46"/>
      <c r="S8334" s="46"/>
      <c r="T8334" s="46"/>
      <c r="U8334" s="46"/>
      <c r="V8334" s="46"/>
      <c r="W8334" s="46"/>
      <c r="X8334" s="46"/>
      <c r="Y8334" s="46"/>
      <c r="Z8334" s="46"/>
      <c r="AA8334" s="46"/>
    </row>
    <row r="8335" spans="1:27" ht="15" customHeight="1" x14ac:dyDescent="0.2">
      <c r="A8335" s="45"/>
      <c r="B8335" s="53" t="s">
        <v>35</v>
      </c>
      <c r="C8335" s="15">
        <f>AK8300</f>
        <v>4</v>
      </c>
      <c r="D8335" s="83">
        <f t="shared" ref="D8335:D8337" si="1756">N8331*C8335</f>
        <v>7952</v>
      </c>
      <c r="E8335" s="34">
        <f t="shared" ref="E8335:E8337" si="1757">P8331*C8335</f>
        <v>5600</v>
      </c>
      <c r="F8335" s="45"/>
      <c r="G8335" s="45"/>
      <c r="H8335" s="45"/>
      <c r="L8335" s="24"/>
      <c r="M8335" s="24"/>
      <c r="N8335" s="24"/>
      <c r="O8335" s="24"/>
      <c r="P8335" s="24"/>
      <c r="Q8335" s="24"/>
    </row>
    <row r="8336" spans="1:27" ht="15" customHeight="1" x14ac:dyDescent="0.2">
      <c r="A8336" s="45"/>
      <c r="B8336" s="84" t="s">
        <v>169</v>
      </c>
      <c r="C8336" s="15">
        <f>AM8300</f>
        <v>0</v>
      </c>
      <c r="D8336" s="83">
        <f t="shared" si="1756"/>
        <v>0</v>
      </c>
      <c r="E8336" s="34">
        <f t="shared" si="1757"/>
        <v>0</v>
      </c>
      <c r="F8336" s="85"/>
      <c r="G8336" s="45"/>
      <c r="H8336" s="45"/>
      <c r="L8336" s="24"/>
      <c r="M8336" s="24"/>
      <c r="N8336" s="24"/>
      <c r="O8336" s="24"/>
      <c r="P8336" s="24"/>
      <c r="Q8336" s="24"/>
    </row>
    <row r="8337" spans="1:17" ht="15" customHeight="1" x14ac:dyDescent="0.2">
      <c r="A8337" s="45"/>
      <c r="B8337" s="84" t="s">
        <v>38</v>
      </c>
      <c r="C8337" s="15">
        <f>AN8300</f>
        <v>0</v>
      </c>
      <c r="D8337" s="83">
        <f t="shared" si="1756"/>
        <v>0</v>
      </c>
      <c r="E8337" s="34">
        <f t="shared" si="1757"/>
        <v>0</v>
      </c>
      <c r="F8337" s="45"/>
      <c r="G8337" s="45"/>
      <c r="H8337" s="45"/>
      <c r="L8337" s="24"/>
      <c r="M8337" s="24"/>
      <c r="N8337" s="24"/>
      <c r="O8337" s="24"/>
      <c r="P8337" s="24"/>
      <c r="Q8337" s="24"/>
    </row>
    <row r="8338" spans="1:17" ht="15" customHeight="1" x14ac:dyDescent="0.2">
      <c r="A8338" s="45"/>
      <c r="B8338" s="84" t="s">
        <v>170</v>
      </c>
      <c r="C8338" s="15">
        <f>AO8300</f>
        <v>4</v>
      </c>
      <c r="D8338" s="83">
        <f>N8330*C8338</f>
        <v>7952</v>
      </c>
      <c r="E8338" s="34">
        <f>P8330*C8338</f>
        <v>5600</v>
      </c>
      <c r="F8338" s="45"/>
      <c r="G8338" s="45"/>
      <c r="H8338" s="45"/>
      <c r="L8338" s="24"/>
      <c r="M8338" s="24"/>
      <c r="N8338" s="24"/>
      <c r="O8338" s="24"/>
      <c r="P8338" s="24"/>
      <c r="Q8338" s="24"/>
    </row>
    <row r="8339" spans="1:17" ht="15" customHeight="1" x14ac:dyDescent="0.2">
      <c r="A8339" s="45"/>
      <c r="B8339" s="53" t="s">
        <v>31</v>
      </c>
      <c r="C8339" s="15">
        <f>AF8300</f>
        <v>0</v>
      </c>
      <c r="D8339" s="83">
        <f>N8321*C8339</f>
        <v>0</v>
      </c>
      <c r="E8339" s="34">
        <f>P8321*C8339</f>
        <v>0</v>
      </c>
      <c r="F8339" s="45"/>
      <c r="G8339" s="45"/>
      <c r="H8339" s="45"/>
    </row>
    <row r="8340" spans="1:17" ht="15" customHeight="1" x14ac:dyDescent="0.2">
      <c r="A8340" s="45"/>
      <c r="B8340" s="53" t="s">
        <v>171</v>
      </c>
      <c r="C8340" s="15">
        <f>AH8300</f>
        <v>1</v>
      </c>
      <c r="D8340" s="83">
        <f>N8321*C8340</f>
        <v>8030</v>
      </c>
      <c r="E8340" s="34">
        <f>P8321*C8340</f>
        <v>5500</v>
      </c>
      <c r="F8340" s="45"/>
      <c r="G8340" s="45"/>
      <c r="H8340" s="45"/>
      <c r="L8340" s="86"/>
    </row>
    <row r="8341" spans="1:17" ht="15" customHeight="1" x14ac:dyDescent="0.2">
      <c r="A8341" s="45"/>
      <c r="B8341" s="53" t="s">
        <v>151</v>
      </c>
      <c r="C8341" s="15">
        <f>AG8300</f>
        <v>2</v>
      </c>
      <c r="D8341" s="83">
        <f>N8323*C8341</f>
        <v>16060</v>
      </c>
      <c r="E8341" s="34">
        <f>P8323*C8341</f>
        <v>11000</v>
      </c>
      <c r="F8341" s="45"/>
      <c r="G8341" s="45"/>
      <c r="H8341" s="45"/>
    </row>
    <row r="8342" spans="1:17" ht="15" customHeight="1" x14ac:dyDescent="0.2">
      <c r="A8342" s="45"/>
      <c r="B8342" s="53" t="s">
        <v>173</v>
      </c>
      <c r="C8342" s="15">
        <f>AJ8300</f>
        <v>3</v>
      </c>
      <c r="D8342" s="83">
        <f>N8321*C8342</f>
        <v>24090</v>
      </c>
      <c r="E8342" s="34">
        <f>P8321*C8342</f>
        <v>16500</v>
      </c>
      <c r="F8342" s="45"/>
      <c r="G8342" s="45"/>
      <c r="H8342" s="45"/>
      <c r="L8342" s="86"/>
    </row>
    <row r="8343" spans="1:17" ht="15" customHeight="1" x14ac:dyDescent="0.2">
      <c r="A8343" s="45"/>
      <c r="B8343" s="53" t="s">
        <v>174</v>
      </c>
      <c r="C8343" s="15">
        <f>AE8300</f>
        <v>0</v>
      </c>
      <c r="D8343" s="83">
        <f>N8325*C8343</f>
        <v>0</v>
      </c>
      <c r="E8343" s="34">
        <f>P8321*C8343</f>
        <v>0</v>
      </c>
      <c r="F8343" s="45"/>
      <c r="G8343" s="45"/>
      <c r="H8343" s="45"/>
    </row>
    <row r="8344" spans="1:17" ht="15" customHeight="1" x14ac:dyDescent="0.2">
      <c r="A8344" s="45"/>
      <c r="B8344" s="87" t="s">
        <v>27</v>
      </c>
      <c r="C8344" s="15">
        <f>AB8300</f>
        <v>69</v>
      </c>
      <c r="D8344" s="83">
        <f t="shared" ref="D8344:D8345" si="1758">N8313*C8344</f>
        <v>127374</v>
      </c>
      <c r="E8344" s="34">
        <f t="shared" ref="E8344:E8345" si="1759">P8313*C8344</f>
        <v>89700</v>
      </c>
      <c r="F8344" s="45"/>
      <c r="G8344" s="45"/>
      <c r="H8344" s="45"/>
      <c r="L8344" s="86"/>
    </row>
    <row r="8345" spans="1:17" ht="15" customHeight="1" x14ac:dyDescent="0.2">
      <c r="A8345" s="45"/>
      <c r="B8345" s="87" t="s">
        <v>28</v>
      </c>
      <c r="C8345" s="15">
        <f>AC8300</f>
        <v>0</v>
      </c>
      <c r="D8345" s="83">
        <f t="shared" si="1758"/>
        <v>0</v>
      </c>
      <c r="E8345" s="34">
        <f t="shared" si="1759"/>
        <v>0</v>
      </c>
      <c r="F8345" s="45"/>
      <c r="G8345" s="45"/>
      <c r="H8345" s="45"/>
      <c r="L8345" s="86"/>
    </row>
    <row r="8346" spans="1:17" ht="15" customHeight="1" x14ac:dyDescent="0.2">
      <c r="A8346" s="45"/>
      <c r="B8346" s="53" t="s">
        <v>177</v>
      </c>
      <c r="C8346" s="15">
        <f>AD8300</f>
        <v>0</v>
      </c>
      <c r="D8346" s="83">
        <f>N8318*C8346</f>
        <v>0</v>
      </c>
      <c r="E8346" s="34">
        <f>P8318*C8346</f>
        <v>0</v>
      </c>
      <c r="F8346" s="45"/>
      <c r="G8346" s="45"/>
      <c r="H8346" s="45"/>
      <c r="L8346" s="86"/>
    </row>
    <row r="8347" spans="1:17" ht="15" customHeight="1" x14ac:dyDescent="0.2">
      <c r="A8347" s="45"/>
      <c r="B8347" s="49" t="s">
        <v>94</v>
      </c>
      <c r="C8347" s="33"/>
      <c r="D8347" s="75">
        <f t="shared" ref="D8347:E8347" si="1760">SUM(D8334:D8346)</f>
        <v>197422</v>
      </c>
      <c r="E8347" s="82">
        <f t="shared" si="1760"/>
        <v>138100</v>
      </c>
      <c r="F8347" s="41"/>
      <c r="G8347" s="45"/>
      <c r="H8347" s="88"/>
      <c r="L8347" s="86"/>
    </row>
    <row r="8348" spans="1:17" ht="15" customHeight="1" x14ac:dyDescent="0.2">
      <c r="A8348" s="45"/>
      <c r="B8348" s="78" t="s">
        <v>39</v>
      </c>
      <c r="C8348" s="89">
        <f>AP8300</f>
        <v>0</v>
      </c>
      <c r="D8348" s="83">
        <f>Z8318*C8348</f>
        <v>0</v>
      </c>
      <c r="E8348" s="34">
        <f>AA8318*C8348</f>
        <v>0</v>
      </c>
      <c r="F8348" s="88"/>
      <c r="G8348" s="88"/>
      <c r="H8348" s="88"/>
      <c r="L8348" s="86"/>
    </row>
    <row r="8349" spans="1:17" ht="15" customHeight="1" x14ac:dyDescent="0.2">
      <c r="A8349" s="45"/>
      <c r="B8349" s="78" t="s">
        <v>40</v>
      </c>
      <c r="C8349" s="90">
        <f>AQ8300</f>
        <v>0</v>
      </c>
      <c r="D8349" s="83">
        <f t="shared" ref="D8349:D8351" si="1761">Z8309*C8349</f>
        <v>0</v>
      </c>
      <c r="E8349" s="34">
        <f>AA8309*C8349</f>
        <v>0</v>
      </c>
      <c r="F8349" s="88"/>
      <c r="G8349" s="88"/>
      <c r="H8349" s="88"/>
      <c r="L8349" s="86"/>
    </row>
    <row r="8350" spans="1:17" ht="15" customHeight="1" x14ac:dyDescent="0.2">
      <c r="A8350" s="45"/>
      <c r="B8350" s="78" t="s">
        <v>33</v>
      </c>
      <c r="C8350" s="90">
        <f>AR8300</f>
        <v>0</v>
      </c>
      <c r="D8350" s="83">
        <f t="shared" si="1761"/>
        <v>0</v>
      </c>
      <c r="E8350" s="34">
        <f>P8320*C8350</f>
        <v>0</v>
      </c>
      <c r="F8350" s="88"/>
      <c r="G8350" s="88"/>
      <c r="H8350" s="88"/>
    </row>
    <row r="8351" spans="1:17" ht="15" customHeight="1" x14ac:dyDescent="0.2">
      <c r="A8351" s="45"/>
      <c r="B8351" s="78" t="s">
        <v>32</v>
      </c>
      <c r="C8351" s="90">
        <f>AS8300</f>
        <v>0</v>
      </c>
      <c r="D8351" s="83">
        <f t="shared" si="1761"/>
        <v>0</v>
      </c>
      <c r="E8351" s="34">
        <f>AA8310*C8351</f>
        <v>0</v>
      </c>
      <c r="F8351" s="88"/>
      <c r="G8351" s="88"/>
      <c r="H8351" s="88"/>
      <c r="L8351" s="86"/>
    </row>
    <row r="8352" spans="1:17" ht="15" customHeight="1" x14ac:dyDescent="0.2">
      <c r="A8352" s="45"/>
      <c r="B8352" s="78" t="s">
        <v>41</v>
      </c>
      <c r="C8352" s="90">
        <f>AT8300</f>
        <v>0</v>
      </c>
      <c r="D8352" s="83">
        <f>Z8317*C8352</f>
        <v>0</v>
      </c>
      <c r="E8352" s="34">
        <f>AA8317*C8352</f>
        <v>0</v>
      </c>
      <c r="F8352" s="88"/>
      <c r="G8352" s="88"/>
      <c r="H8352" s="88"/>
    </row>
    <row r="8353" spans="1:53" ht="15" customHeight="1" x14ac:dyDescent="0.2">
      <c r="A8353" s="45"/>
      <c r="B8353" s="78" t="s">
        <v>42</v>
      </c>
      <c r="C8353" s="90">
        <f>AU8300</f>
        <v>0</v>
      </c>
      <c r="D8353" s="83">
        <f>Z8312*C8353</f>
        <v>0</v>
      </c>
      <c r="E8353" s="34">
        <f>AA8312*C8353</f>
        <v>0</v>
      </c>
      <c r="F8353" s="88"/>
      <c r="G8353" s="88"/>
      <c r="H8353" s="88"/>
      <c r="L8353" s="86"/>
    </row>
    <row r="8354" spans="1:53" ht="15" customHeight="1" x14ac:dyDescent="0.2">
      <c r="A8354" s="45"/>
      <c r="B8354" s="78" t="s">
        <v>43</v>
      </c>
      <c r="C8354" s="90">
        <f>AV8300</f>
        <v>0</v>
      </c>
      <c r="D8354" s="83">
        <f t="shared" ref="D8354:D8356" si="1762">Z8314*C8354</f>
        <v>0</v>
      </c>
      <c r="E8354" s="34">
        <f>AA8314*C8354</f>
        <v>0</v>
      </c>
      <c r="F8354" s="88"/>
      <c r="G8354" s="88"/>
      <c r="H8354" s="88"/>
      <c r="L8354" s="86"/>
    </row>
    <row r="8355" spans="1:53" ht="15" customHeight="1" x14ac:dyDescent="0.2">
      <c r="A8355" s="45"/>
      <c r="B8355" s="78" t="s">
        <v>44</v>
      </c>
      <c r="C8355" s="90">
        <f>AW8300</f>
        <v>0</v>
      </c>
      <c r="D8355" s="83">
        <f t="shared" si="1762"/>
        <v>0</v>
      </c>
      <c r="E8355" s="34">
        <f>AA8316*C8355</f>
        <v>0</v>
      </c>
      <c r="F8355" s="88"/>
      <c r="G8355" s="88"/>
      <c r="H8355" s="88"/>
      <c r="L8355" s="86"/>
    </row>
    <row r="8356" spans="1:53" ht="15" customHeight="1" x14ac:dyDescent="0.2">
      <c r="A8356" s="45"/>
      <c r="B8356" s="78" t="s">
        <v>45</v>
      </c>
      <c r="C8356" s="90">
        <f>AX8300</f>
        <v>0</v>
      </c>
      <c r="D8356" s="83">
        <f t="shared" si="1762"/>
        <v>0</v>
      </c>
      <c r="E8356" s="34">
        <f>AA8315*C8356</f>
        <v>0</v>
      </c>
      <c r="F8356" s="88"/>
      <c r="G8356" s="88"/>
      <c r="H8356" s="88"/>
    </row>
    <row r="8357" spans="1:53" ht="15" customHeight="1" x14ac:dyDescent="0.2">
      <c r="A8357" s="45"/>
      <c r="B8357" s="78" t="s">
        <v>46</v>
      </c>
      <c r="C8357" s="90">
        <f>AY8300</f>
        <v>0</v>
      </c>
      <c r="D8357" s="83">
        <f>Z8313*C8357</f>
        <v>0</v>
      </c>
      <c r="E8357" s="34">
        <f>AA8313*C8357</f>
        <v>0</v>
      </c>
      <c r="F8357" s="88"/>
      <c r="G8357" s="88"/>
      <c r="H8357" s="88"/>
      <c r="L8357" s="86"/>
    </row>
    <row r="8358" spans="1:53" ht="15" customHeight="1" x14ac:dyDescent="0.2">
      <c r="A8358" s="45"/>
      <c r="B8358" s="53"/>
      <c r="C8358" s="89"/>
      <c r="D8358" s="83">
        <f t="shared" ref="D8358:D8359" si="1763">Z8318*C8358</f>
        <v>0</v>
      </c>
      <c r="E8358" s="34">
        <f t="shared" ref="E8358:E8359" si="1764">P8328*C8358</f>
        <v>0</v>
      </c>
      <c r="F8358" s="88"/>
      <c r="G8358" s="88"/>
      <c r="H8358" s="88"/>
    </row>
    <row r="8359" spans="1:53" ht="15" customHeight="1" x14ac:dyDescent="0.2">
      <c r="A8359" s="45"/>
      <c r="B8359" s="53"/>
      <c r="C8359" s="89"/>
      <c r="D8359" s="83">
        <f t="shared" si="1763"/>
        <v>0</v>
      </c>
      <c r="E8359" s="34">
        <f t="shared" si="1764"/>
        <v>0</v>
      </c>
      <c r="F8359" s="88"/>
      <c r="G8359" s="88"/>
      <c r="H8359" s="88"/>
      <c r="L8359" s="86"/>
    </row>
    <row r="8360" spans="1:53" ht="15" customHeight="1" x14ac:dyDescent="0.2">
      <c r="A8360" s="45"/>
      <c r="B8360" s="91"/>
      <c r="C8360" s="91"/>
      <c r="D8360" s="92">
        <f t="shared" ref="D8360:E8360" si="1765">SUM(D8348:D8359)</f>
        <v>0</v>
      </c>
      <c r="E8360" s="93">
        <f t="shared" si="1765"/>
        <v>0</v>
      </c>
      <c r="F8360" s="41"/>
      <c r="G8360" s="88"/>
      <c r="H8360" s="45"/>
      <c r="L8360" s="86"/>
    </row>
    <row r="8361" spans="1:53" ht="15" customHeight="1" x14ac:dyDescent="0.2">
      <c r="A8361" s="45"/>
      <c r="B8361" s="33" t="s">
        <v>187</v>
      </c>
      <c r="C8361" s="61"/>
      <c r="D8361" s="94">
        <f>SUM(D8333,D8322,D8347,D8360)</f>
        <v>269489.79700000002</v>
      </c>
      <c r="E8361" s="95">
        <f>SUM(E8360,E8333,E8322,E8347)</f>
        <v>189395</v>
      </c>
      <c r="F8361" s="92">
        <f>SUM(F8360,F8347,F8336,F8322)</f>
        <v>0</v>
      </c>
      <c r="G8361" s="45"/>
      <c r="H8361" s="45"/>
      <c r="L8361" s="86"/>
    </row>
    <row r="8362" spans="1:53" ht="15" customHeight="1" x14ac:dyDescent="0.2">
      <c r="A8362" s="45"/>
      <c r="B8362" s="45"/>
      <c r="C8362" s="45"/>
      <c r="D8362" s="45"/>
      <c r="E8362" s="45"/>
      <c r="F8362" s="45"/>
      <c r="G8362" s="45"/>
      <c r="H8362" s="45"/>
    </row>
    <row r="8363" spans="1:53" ht="15" customHeight="1" x14ac:dyDescent="0.2">
      <c r="L8363" s="86"/>
    </row>
    <row r="8364" spans="1:53" s="403" customFormat="1" ht="43.5" customHeight="1" x14ac:dyDescent="0.4">
      <c r="A8364" s="403" t="s">
        <v>457</v>
      </c>
      <c r="B8364" s="432">
        <f>SUM(G8435,G8554,G8672,G8790,G8907)</f>
        <v>397872.31199999998</v>
      </c>
      <c r="C8364" s="432">
        <f>420000+825000+B8364+373000+324000</f>
        <v>2339872.3119999999</v>
      </c>
    </row>
    <row r="8366" spans="1:53" ht="15" customHeight="1" x14ac:dyDescent="0.2">
      <c r="A8366" s="1" t="s">
        <v>0</v>
      </c>
      <c r="B8366" s="1" t="s">
        <v>1</v>
      </c>
      <c r="C8366" s="2" t="s">
        <v>2</v>
      </c>
      <c r="D8366" s="2" t="s">
        <v>3</v>
      </c>
      <c r="E8366" s="2" t="s">
        <v>4</v>
      </c>
      <c r="F8366" s="2" t="s">
        <v>5</v>
      </c>
      <c r="G8366" s="2" t="s">
        <v>6</v>
      </c>
      <c r="H8366" s="2" t="s">
        <v>7</v>
      </c>
      <c r="I8366" s="2" t="s">
        <v>8</v>
      </c>
      <c r="J8366" s="2" t="s">
        <v>9</v>
      </c>
      <c r="K8366" s="2" t="s">
        <v>10</v>
      </c>
      <c r="L8366" s="2" t="s">
        <v>11</v>
      </c>
      <c r="M8366" s="2" t="s">
        <v>12</v>
      </c>
      <c r="N8366" s="2" t="s">
        <v>13</v>
      </c>
      <c r="O8366" s="2" t="s">
        <v>14</v>
      </c>
      <c r="P8366" s="1" t="s">
        <v>15</v>
      </c>
      <c r="Q8366" s="1" t="s">
        <v>16</v>
      </c>
      <c r="R8366" s="3" t="s">
        <v>17</v>
      </c>
      <c r="S8366" s="3" t="s">
        <v>18</v>
      </c>
      <c r="T8366" s="3" t="s">
        <v>19</v>
      </c>
      <c r="U8366" s="4" t="s">
        <v>20</v>
      </c>
      <c r="V8366" s="3" t="s">
        <v>21</v>
      </c>
      <c r="W8366" s="3" t="s">
        <v>22</v>
      </c>
      <c r="X8366" s="4" t="s">
        <v>23</v>
      </c>
      <c r="Y8366" s="5" t="s">
        <v>24</v>
      </c>
      <c r="Z8366" s="5" t="s">
        <v>25</v>
      </c>
      <c r="AA8366" s="5" t="s">
        <v>26</v>
      </c>
      <c r="AB8366" s="6" t="s">
        <v>27</v>
      </c>
      <c r="AC8366" s="6" t="s">
        <v>28</v>
      </c>
      <c r="AD8366" s="7" t="s">
        <v>29</v>
      </c>
      <c r="AE8366" s="6" t="s">
        <v>30</v>
      </c>
      <c r="AF8366" s="8" t="s">
        <v>31</v>
      </c>
      <c r="AG8366" s="8" t="s">
        <v>32</v>
      </c>
      <c r="AH8366" s="8" t="s">
        <v>33</v>
      </c>
      <c r="AI8366" s="8"/>
      <c r="AJ8366" s="8" t="s">
        <v>34</v>
      </c>
      <c r="AK8366" s="8" t="s">
        <v>35</v>
      </c>
      <c r="AL8366" s="8" t="s">
        <v>36</v>
      </c>
      <c r="AM8366" s="8" t="s">
        <v>37</v>
      </c>
      <c r="AN8366" s="8" t="s">
        <v>38</v>
      </c>
      <c r="AO8366" s="8"/>
      <c r="AP8366" s="9" t="s">
        <v>39</v>
      </c>
      <c r="AQ8366" s="9" t="s">
        <v>40</v>
      </c>
      <c r="AR8366" s="9" t="s">
        <v>33</v>
      </c>
      <c r="AS8366" s="9" t="s">
        <v>32</v>
      </c>
      <c r="AT8366" s="9" t="s">
        <v>41</v>
      </c>
      <c r="AU8366" s="9" t="s">
        <v>42</v>
      </c>
      <c r="AV8366" s="9" t="s">
        <v>43</v>
      </c>
      <c r="AW8366" s="9" t="s">
        <v>44</v>
      </c>
      <c r="AX8366" s="9" t="s">
        <v>45</v>
      </c>
      <c r="AY8366" s="9" t="s">
        <v>46</v>
      </c>
      <c r="AZ8366" s="10"/>
      <c r="BA8366" s="10"/>
    </row>
    <row r="8367" spans="1:53" ht="15" customHeight="1" x14ac:dyDescent="0.2">
      <c r="A8367" s="11"/>
      <c r="B8367" s="11">
        <v>1</v>
      </c>
      <c r="C8367" s="390" t="s">
        <v>47</v>
      </c>
      <c r="D8367" s="11"/>
      <c r="E8367" s="11"/>
      <c r="F8367" s="11"/>
      <c r="G8367" s="11"/>
      <c r="H8367" s="11"/>
      <c r="I8367" s="11"/>
      <c r="J8367" s="11"/>
      <c r="K8367" s="11"/>
      <c r="L8367" s="11"/>
      <c r="M8367" s="11"/>
      <c r="N8367" s="11"/>
      <c r="O8367" s="11"/>
      <c r="P8367" s="11"/>
      <c r="Q8367" s="11"/>
      <c r="R8367" s="11"/>
      <c r="S8367" s="11"/>
      <c r="T8367" s="11"/>
      <c r="U8367" s="11"/>
      <c r="V8367" s="11"/>
      <c r="W8367" s="11"/>
      <c r="X8367" s="11"/>
      <c r="Y8367" s="11"/>
      <c r="Z8367" s="11"/>
      <c r="AA8367" s="11"/>
      <c r="AB8367" s="11"/>
      <c r="AC8367" s="11"/>
      <c r="AD8367" s="11"/>
      <c r="AE8367" s="11"/>
      <c r="AF8367" s="11"/>
      <c r="AG8367" s="11"/>
      <c r="AH8367" s="11"/>
      <c r="AI8367" s="11"/>
      <c r="AJ8367" s="11"/>
      <c r="AK8367" s="11"/>
      <c r="AL8367" s="11"/>
      <c r="AM8367" s="11"/>
      <c r="AN8367" s="11"/>
      <c r="AO8367" s="11"/>
      <c r="AP8367" s="11"/>
      <c r="AQ8367" s="11"/>
      <c r="AR8367" s="11"/>
      <c r="AS8367" s="11"/>
      <c r="AT8367" s="11"/>
      <c r="AU8367" s="11"/>
      <c r="AV8367" s="11"/>
      <c r="AW8367" s="11"/>
      <c r="AX8367" s="11"/>
      <c r="AY8367" s="11"/>
      <c r="AZ8367" s="12"/>
      <c r="BA8367" s="12"/>
    </row>
    <row r="8368" spans="1:53" ht="15" customHeight="1" x14ac:dyDescent="0.2">
      <c r="A8368" s="1"/>
      <c r="B8368" s="22"/>
      <c r="C8368" s="278"/>
      <c r="D8368" s="18"/>
      <c r="E8368" s="14"/>
      <c r="F8368" s="14"/>
      <c r="G8368" s="14"/>
      <c r="H8368" s="14"/>
      <c r="I8368" s="14"/>
      <c r="J8368" s="14"/>
      <c r="K8368" s="14"/>
      <c r="L8368" s="14"/>
      <c r="M8368" s="14"/>
      <c r="N8368" s="14"/>
      <c r="O8368" s="14"/>
      <c r="P8368" s="14"/>
      <c r="Q8368" s="14"/>
      <c r="R8368" s="4"/>
      <c r="S8368" s="4"/>
      <c r="T8368" s="4"/>
      <c r="U8368" s="4"/>
      <c r="V8368" s="4"/>
      <c r="W8368" s="4"/>
      <c r="X8368" s="4"/>
      <c r="Y8368" s="4"/>
      <c r="Z8368" s="4"/>
      <c r="AA8368" s="4"/>
      <c r="AB8368" s="8"/>
      <c r="AC8368" s="8"/>
      <c r="AD8368" s="8"/>
      <c r="AE8368" s="8"/>
      <c r="AF8368" s="8"/>
      <c r="AG8368" s="8"/>
      <c r="AH8368" s="8"/>
      <c r="AI8368" s="8"/>
      <c r="AJ8368" s="8"/>
      <c r="AK8368" s="8"/>
      <c r="AL8368" s="8"/>
      <c r="AM8368" s="8"/>
      <c r="AN8368" s="8"/>
      <c r="AO8368" s="8"/>
      <c r="AP8368" s="15"/>
      <c r="AQ8368" s="15"/>
      <c r="AR8368" s="15"/>
      <c r="AS8368" s="15"/>
      <c r="AT8368" s="15"/>
      <c r="AU8368" s="15"/>
      <c r="AV8368" s="15"/>
      <c r="AW8368" s="15"/>
      <c r="AX8368" s="15"/>
      <c r="AY8368" s="15"/>
      <c r="AZ8368" s="10"/>
      <c r="BA8368" s="10"/>
    </row>
    <row r="8369" spans="1:53" ht="15" customHeight="1" x14ac:dyDescent="0.2">
      <c r="A8369" s="1"/>
      <c r="B8369" s="377"/>
      <c r="C8369" s="303"/>
      <c r="D8369" s="18"/>
      <c r="E8369" s="14"/>
      <c r="F8369" s="14"/>
      <c r="G8369" s="14"/>
      <c r="H8369" s="14"/>
      <c r="I8369" s="14"/>
      <c r="J8369" s="14"/>
      <c r="K8369" s="14"/>
      <c r="L8369" s="14"/>
      <c r="M8369" s="14"/>
      <c r="N8369" s="14"/>
      <c r="O8369" s="14"/>
      <c r="P8369" s="14"/>
      <c r="Q8369" s="14"/>
      <c r="R8369" s="4"/>
      <c r="S8369" s="4"/>
      <c r="T8369" s="4"/>
      <c r="U8369" s="4"/>
      <c r="V8369" s="4"/>
      <c r="W8369" s="4"/>
      <c r="X8369" s="4"/>
      <c r="Y8369" s="4"/>
      <c r="Z8369" s="4"/>
      <c r="AA8369" s="4"/>
      <c r="AB8369" s="8"/>
      <c r="AC8369" s="8"/>
      <c r="AD8369" s="8"/>
      <c r="AE8369" s="8"/>
      <c r="AF8369" s="8"/>
      <c r="AG8369" s="8"/>
      <c r="AH8369" s="8"/>
      <c r="AI8369" s="8"/>
      <c r="AJ8369" s="8"/>
      <c r="AK8369" s="8"/>
      <c r="AL8369" s="8"/>
      <c r="AM8369" s="8"/>
      <c r="AN8369" s="8"/>
      <c r="AO8369" s="8"/>
      <c r="AP8369" s="15"/>
      <c r="AQ8369" s="15"/>
      <c r="AR8369" s="15"/>
      <c r="AS8369" s="15"/>
      <c r="AT8369" s="15"/>
      <c r="AU8369" s="15"/>
      <c r="AV8369" s="15"/>
      <c r="AW8369" s="15"/>
      <c r="AX8369" s="15"/>
      <c r="AY8369" s="15"/>
      <c r="AZ8369" s="10"/>
      <c r="BA8369" s="10"/>
    </row>
    <row r="8370" spans="1:53" ht="15" customHeight="1" x14ac:dyDescent="0.2">
      <c r="A8370" s="19"/>
      <c r="B8370" s="20"/>
      <c r="C8370" s="292"/>
      <c r="D8370" s="18"/>
      <c r="E8370" s="14"/>
      <c r="F8370" s="14"/>
      <c r="G8370" s="14"/>
      <c r="H8370" s="14"/>
      <c r="I8370" s="14"/>
      <c r="J8370" s="14"/>
      <c r="K8370" s="14"/>
      <c r="L8370" s="14"/>
      <c r="M8370" s="14"/>
      <c r="N8370" s="14"/>
      <c r="O8370" s="14"/>
      <c r="P8370" s="14"/>
      <c r="Q8370" s="14"/>
      <c r="R8370" s="4"/>
      <c r="S8370" s="4"/>
      <c r="T8370" s="4"/>
      <c r="U8370" s="4"/>
      <c r="V8370" s="4"/>
      <c r="W8370" s="4"/>
      <c r="X8370" s="4"/>
      <c r="Y8370" s="4"/>
      <c r="Z8370" s="4"/>
      <c r="AA8370" s="4"/>
      <c r="AB8370" s="8"/>
      <c r="AC8370" s="8"/>
      <c r="AD8370" s="8"/>
      <c r="AE8370" s="8"/>
      <c r="AF8370" s="8"/>
      <c r="AG8370" s="8"/>
      <c r="AH8370" s="8"/>
      <c r="AI8370" s="8"/>
      <c r="AJ8370" s="8"/>
      <c r="AK8370" s="8"/>
      <c r="AL8370" s="8"/>
      <c r="AM8370" s="8"/>
      <c r="AN8370" s="8"/>
      <c r="AO8370" s="8"/>
      <c r="AP8370" s="15"/>
      <c r="AQ8370" s="15"/>
      <c r="AR8370" s="15"/>
      <c r="AS8370" s="15"/>
      <c r="AT8370" s="15"/>
      <c r="AU8370" s="15"/>
      <c r="AV8370" s="15"/>
      <c r="AW8370" s="15"/>
      <c r="AX8370" s="15"/>
      <c r="AY8370" s="15"/>
    </row>
    <row r="8371" spans="1:53" ht="15" customHeight="1" x14ac:dyDescent="0.2">
      <c r="A8371" s="1"/>
      <c r="B8371" s="378">
        <v>2</v>
      </c>
      <c r="C8371" s="293" t="s">
        <v>54</v>
      </c>
      <c r="D8371" s="18"/>
      <c r="E8371" s="14"/>
      <c r="F8371" s="14"/>
      <c r="G8371" s="14"/>
      <c r="H8371" s="14"/>
      <c r="I8371" s="14"/>
      <c r="J8371" s="14"/>
      <c r="K8371" s="14"/>
      <c r="L8371" s="14"/>
      <c r="M8371" s="14"/>
      <c r="N8371" s="14"/>
      <c r="O8371" s="14"/>
      <c r="P8371" s="14"/>
      <c r="Q8371" s="14"/>
      <c r="R8371" s="4"/>
      <c r="S8371" s="4"/>
      <c r="T8371" s="4"/>
      <c r="U8371" s="4"/>
      <c r="V8371" s="4"/>
      <c r="W8371" s="4"/>
      <c r="X8371" s="4"/>
      <c r="Y8371" s="4"/>
      <c r="Z8371" s="4"/>
      <c r="AA8371" s="4"/>
      <c r="AB8371" s="8">
        <v>6</v>
      </c>
      <c r="AC8371" s="8"/>
      <c r="AD8371" s="8"/>
      <c r="AE8371" s="8"/>
      <c r="AF8371" s="8"/>
      <c r="AG8371" s="8"/>
      <c r="AH8371" s="8"/>
      <c r="AI8371" s="8"/>
      <c r="AJ8371" s="8"/>
      <c r="AK8371" s="8"/>
      <c r="AL8371" s="8"/>
      <c r="AM8371" s="8"/>
      <c r="AN8371" s="8"/>
      <c r="AO8371" s="8"/>
      <c r="AP8371" s="15"/>
      <c r="AQ8371" s="15"/>
      <c r="AR8371" s="15"/>
      <c r="AS8371" s="15"/>
      <c r="AT8371" s="15"/>
      <c r="AU8371" s="15"/>
      <c r="AV8371" s="15"/>
      <c r="AW8371" s="15"/>
      <c r="AX8371" s="15"/>
      <c r="AY8371" s="15"/>
      <c r="AZ8371" s="10"/>
      <c r="BA8371" s="10"/>
    </row>
    <row r="8372" spans="1:53" ht="15" customHeight="1" x14ac:dyDescent="0.2">
      <c r="A8372" s="1"/>
      <c r="B8372" s="378">
        <v>3</v>
      </c>
      <c r="C8372" s="303" t="s">
        <v>557</v>
      </c>
      <c r="D8372" s="18"/>
      <c r="E8372" s="14"/>
      <c r="F8372" s="14"/>
      <c r="G8372" s="14"/>
      <c r="H8372" s="14"/>
      <c r="I8372" s="14"/>
      <c r="J8372" s="14"/>
      <c r="K8372" s="14"/>
      <c r="L8372" s="14"/>
      <c r="M8372" s="14"/>
      <c r="N8372" s="14"/>
      <c r="O8372" s="14"/>
      <c r="P8372" s="14"/>
      <c r="Q8372" s="14"/>
      <c r="R8372" s="4"/>
      <c r="S8372" s="4"/>
      <c r="T8372" s="4"/>
      <c r="U8372" s="4"/>
      <c r="V8372" s="4"/>
      <c r="W8372" s="4"/>
      <c r="X8372" s="4"/>
      <c r="Y8372" s="4"/>
      <c r="Z8372" s="4"/>
      <c r="AA8372" s="4"/>
      <c r="AB8372" s="8"/>
      <c r="AC8372" s="8"/>
      <c r="AD8372" s="8"/>
      <c r="AE8372" s="8"/>
      <c r="AF8372" s="8"/>
      <c r="AG8372" s="8"/>
      <c r="AH8372" s="8"/>
      <c r="AI8372" s="8"/>
      <c r="AJ8372" s="8"/>
      <c r="AK8372" s="8"/>
      <c r="AL8372" s="8"/>
      <c r="AM8372" s="8"/>
      <c r="AN8372" s="8"/>
      <c r="AO8372" s="8"/>
      <c r="AP8372" s="15"/>
      <c r="AQ8372" s="15"/>
      <c r="AR8372" s="15"/>
      <c r="AS8372" s="15"/>
      <c r="AT8372" s="15"/>
      <c r="AU8372" s="15"/>
      <c r="AV8372" s="15"/>
      <c r="AW8372" s="15"/>
      <c r="AX8372" s="15"/>
      <c r="AY8372" s="15"/>
      <c r="AZ8372" s="10"/>
      <c r="BA8372" s="10"/>
    </row>
    <row r="8373" spans="1:53" ht="15" customHeight="1" x14ac:dyDescent="0.2">
      <c r="A8373" s="352"/>
      <c r="B8373" s="353">
        <v>5</v>
      </c>
      <c r="C8373" s="375"/>
      <c r="D8373" s="355"/>
      <c r="E8373" s="352"/>
      <c r="F8373" s="352"/>
      <c r="G8373" s="352"/>
      <c r="H8373" s="352"/>
      <c r="I8373" s="352"/>
      <c r="J8373" s="352"/>
      <c r="K8373" s="352"/>
      <c r="L8373" s="352"/>
      <c r="M8373" s="352"/>
      <c r="N8373" s="352"/>
      <c r="O8373" s="352"/>
      <c r="P8373" s="352"/>
      <c r="Q8373" s="352"/>
      <c r="R8373" s="352"/>
      <c r="S8373" s="352"/>
      <c r="T8373" s="352"/>
      <c r="U8373" s="352"/>
      <c r="V8373" s="352"/>
      <c r="W8373" s="352"/>
      <c r="X8373" s="352"/>
      <c r="Y8373" s="352"/>
      <c r="Z8373" s="352"/>
      <c r="AA8373" s="352"/>
      <c r="AB8373" s="352"/>
      <c r="AC8373" s="352"/>
      <c r="AD8373" s="352"/>
      <c r="AE8373" s="352"/>
      <c r="AF8373" s="352"/>
      <c r="AG8373" s="352"/>
      <c r="AH8373" s="352"/>
      <c r="AI8373" s="352"/>
      <c r="AJ8373" s="352"/>
      <c r="AK8373" s="352"/>
      <c r="AL8373" s="352"/>
      <c r="AM8373" s="352"/>
      <c r="AN8373" s="352"/>
      <c r="AO8373" s="352"/>
      <c r="AP8373" s="352"/>
      <c r="AQ8373" s="352"/>
      <c r="AR8373" s="352"/>
      <c r="AS8373" s="352"/>
      <c r="AT8373" s="352"/>
      <c r="AU8373" s="352"/>
      <c r="AV8373" s="352"/>
      <c r="AW8373" s="352"/>
      <c r="AX8373" s="352"/>
      <c r="AY8373" s="352"/>
      <c r="AZ8373" s="356"/>
      <c r="BA8373" s="356"/>
    </row>
    <row r="8374" spans="1:53" ht="15" customHeight="1" x14ac:dyDescent="0.2">
      <c r="A8374" s="357"/>
      <c r="B8374" s="379">
        <v>6</v>
      </c>
      <c r="C8374" s="375"/>
      <c r="D8374" s="355"/>
      <c r="E8374" s="352"/>
      <c r="F8374" s="352"/>
      <c r="G8374" s="352"/>
      <c r="H8374" s="352"/>
      <c r="I8374" s="352"/>
      <c r="J8374" s="352"/>
      <c r="K8374" s="352"/>
      <c r="L8374" s="352"/>
      <c r="M8374" s="352"/>
      <c r="N8374" s="352"/>
      <c r="O8374" s="352"/>
      <c r="P8374" s="352"/>
      <c r="Q8374" s="352"/>
      <c r="R8374" s="352"/>
      <c r="S8374" s="352"/>
      <c r="T8374" s="352"/>
      <c r="U8374" s="352"/>
      <c r="V8374" s="352"/>
      <c r="W8374" s="352"/>
      <c r="X8374" s="352"/>
      <c r="Y8374" s="352"/>
      <c r="Z8374" s="352"/>
      <c r="AA8374" s="352"/>
      <c r="AB8374" s="352"/>
      <c r="AC8374" s="352"/>
      <c r="AD8374" s="352"/>
      <c r="AE8374" s="352"/>
      <c r="AF8374" s="352"/>
      <c r="AG8374" s="352"/>
      <c r="AH8374" s="352"/>
      <c r="AI8374" s="352"/>
      <c r="AJ8374" s="352"/>
      <c r="AK8374" s="352"/>
      <c r="AL8374" s="352"/>
      <c r="AM8374" s="352"/>
      <c r="AN8374" s="352"/>
      <c r="AO8374" s="352"/>
      <c r="AP8374" s="352"/>
      <c r="AQ8374" s="352"/>
      <c r="AR8374" s="352"/>
      <c r="AS8374" s="352"/>
      <c r="AT8374" s="352"/>
      <c r="AU8374" s="352"/>
      <c r="AV8374" s="352"/>
      <c r="AW8374" s="352"/>
      <c r="AX8374" s="352"/>
      <c r="AY8374" s="352"/>
      <c r="AZ8374" s="356"/>
      <c r="BA8374" s="356"/>
    </row>
    <row r="8375" spans="1:53" ht="15" customHeight="1" x14ac:dyDescent="0.2">
      <c r="A8375" s="24"/>
      <c r="B8375" s="374">
        <v>4</v>
      </c>
      <c r="C8375" s="303" t="s">
        <v>542</v>
      </c>
      <c r="D8375" s="18"/>
      <c r="E8375" s="14"/>
      <c r="F8375" s="14"/>
      <c r="G8375" s="14"/>
      <c r="H8375" s="14"/>
      <c r="I8375" s="14"/>
      <c r="J8375" s="14"/>
      <c r="K8375" s="14"/>
      <c r="L8375" s="14"/>
      <c r="M8375" s="14"/>
      <c r="N8375" s="14"/>
      <c r="O8375" s="14"/>
      <c r="P8375" s="14"/>
      <c r="Q8375" s="14"/>
      <c r="R8375" s="4"/>
      <c r="S8375" s="4"/>
      <c r="T8375" s="4"/>
      <c r="U8375" s="4"/>
      <c r="V8375" s="4"/>
      <c r="W8375" s="4"/>
      <c r="X8375" s="4"/>
      <c r="Y8375" s="4"/>
      <c r="Z8375" s="4"/>
      <c r="AA8375" s="4"/>
      <c r="AB8375" s="8"/>
      <c r="AC8375" s="8"/>
      <c r="AD8375" s="8"/>
      <c r="AE8375" s="8"/>
      <c r="AF8375" s="8"/>
      <c r="AG8375" s="8"/>
      <c r="AH8375" s="8"/>
      <c r="AI8375" s="8"/>
      <c r="AJ8375" s="8"/>
      <c r="AK8375" s="8"/>
      <c r="AL8375" s="8"/>
      <c r="AM8375" s="8"/>
      <c r="AN8375" s="8"/>
      <c r="AO8375" s="8"/>
      <c r="AP8375" s="15"/>
      <c r="AQ8375" s="15"/>
      <c r="AR8375" s="15"/>
      <c r="AS8375" s="15"/>
      <c r="AT8375" s="15"/>
      <c r="AU8375" s="9"/>
      <c r="AV8375" s="15"/>
      <c r="AW8375" s="15"/>
      <c r="AX8375" s="15"/>
      <c r="AY8375" s="15"/>
      <c r="AZ8375" s="10"/>
      <c r="BA8375" s="10"/>
    </row>
    <row r="8376" spans="1:53" ht="15" customHeight="1" x14ac:dyDescent="0.2">
      <c r="A8376" s="1"/>
      <c r="B8376" s="380">
        <v>5</v>
      </c>
      <c r="C8376" s="293" t="s">
        <v>588</v>
      </c>
      <c r="D8376" s="18"/>
      <c r="E8376" s="14"/>
      <c r="F8376" s="14"/>
      <c r="G8376" s="14"/>
      <c r="H8376" s="14"/>
      <c r="I8376" s="14"/>
      <c r="J8376" s="14"/>
      <c r="K8376" s="14"/>
      <c r="L8376" s="14"/>
      <c r="M8376" s="14"/>
      <c r="N8376" s="14"/>
      <c r="O8376" s="14"/>
      <c r="P8376" s="14"/>
      <c r="Q8376" s="14"/>
      <c r="R8376" s="4"/>
      <c r="S8376" s="4"/>
      <c r="T8376" s="4">
        <v>1</v>
      </c>
      <c r="U8376" s="4">
        <v>1</v>
      </c>
      <c r="V8376" s="4"/>
      <c r="W8376" s="4"/>
      <c r="X8376" s="4"/>
      <c r="Y8376" s="4"/>
      <c r="Z8376" s="4"/>
      <c r="AA8376" s="4"/>
      <c r="AB8376" s="8"/>
      <c r="AC8376" s="8"/>
      <c r="AD8376" s="8"/>
      <c r="AE8376" s="8"/>
      <c r="AF8376" s="8"/>
      <c r="AG8376" s="8"/>
      <c r="AH8376" s="8"/>
      <c r="AI8376" s="8"/>
      <c r="AJ8376" s="8"/>
      <c r="AK8376" s="8"/>
      <c r="AL8376" s="8"/>
      <c r="AM8376" s="8"/>
      <c r="AN8376" s="8"/>
      <c r="AO8376" s="8"/>
      <c r="AP8376" s="15"/>
      <c r="AQ8376" s="15"/>
      <c r="AR8376" s="15"/>
      <c r="AS8376" s="15"/>
      <c r="AT8376" s="15"/>
      <c r="AU8376" s="15"/>
      <c r="AV8376" s="15"/>
      <c r="AW8376" s="15"/>
      <c r="AX8376" s="15"/>
      <c r="AY8376" s="15"/>
      <c r="AZ8376" s="10"/>
      <c r="BA8376" s="10"/>
    </row>
    <row r="8377" spans="1:53" ht="15" customHeight="1" x14ac:dyDescent="0.2">
      <c r="A8377" s="352"/>
      <c r="B8377" s="357">
        <v>7</v>
      </c>
      <c r="C8377" s="375"/>
      <c r="D8377" s="355"/>
      <c r="E8377" s="352"/>
      <c r="F8377" s="352"/>
      <c r="G8377" s="352"/>
      <c r="H8377" s="352"/>
      <c r="I8377" s="352"/>
      <c r="J8377" s="352"/>
      <c r="K8377" s="352"/>
      <c r="L8377" s="352"/>
      <c r="M8377" s="352"/>
      <c r="N8377" s="352"/>
      <c r="O8377" s="352"/>
      <c r="P8377" s="352"/>
      <c r="Q8377" s="352"/>
      <c r="R8377" s="352"/>
      <c r="S8377" s="352"/>
      <c r="T8377" s="352"/>
      <c r="U8377" s="352"/>
      <c r="V8377" s="352"/>
      <c r="W8377" s="352"/>
      <c r="X8377" s="352"/>
      <c r="Y8377" s="352"/>
      <c r="Z8377" s="352"/>
      <c r="AA8377" s="352"/>
      <c r="AB8377" s="352"/>
      <c r="AC8377" s="352"/>
      <c r="AD8377" s="352"/>
      <c r="AE8377" s="352"/>
      <c r="AF8377" s="352"/>
      <c r="AG8377" s="352"/>
      <c r="AH8377" s="352"/>
      <c r="AI8377" s="352"/>
      <c r="AJ8377" s="352"/>
      <c r="AK8377" s="352"/>
      <c r="AL8377" s="352"/>
      <c r="AM8377" s="352"/>
      <c r="AN8377" s="352"/>
      <c r="AO8377" s="352"/>
      <c r="AP8377" s="352"/>
      <c r="AQ8377" s="352"/>
      <c r="AR8377" s="352"/>
      <c r="AS8377" s="352"/>
      <c r="AT8377" s="352"/>
      <c r="AU8377" s="352"/>
      <c r="AV8377" s="352"/>
      <c r="AW8377" s="352"/>
      <c r="AX8377" s="352"/>
      <c r="AY8377" s="352"/>
      <c r="AZ8377" s="356"/>
      <c r="BA8377" s="356"/>
    </row>
    <row r="8378" spans="1:53" ht="15" customHeight="1" x14ac:dyDescent="0.2">
      <c r="A8378" s="352"/>
      <c r="B8378" s="357">
        <v>8</v>
      </c>
      <c r="C8378" s="358"/>
      <c r="D8378" s="355"/>
      <c r="E8378" s="352"/>
      <c r="F8378" s="352"/>
      <c r="G8378" s="352"/>
      <c r="H8378" s="352"/>
      <c r="I8378" s="352"/>
      <c r="J8378" s="352"/>
      <c r="K8378" s="352"/>
      <c r="L8378" s="352"/>
      <c r="M8378" s="352"/>
      <c r="N8378" s="352"/>
      <c r="O8378" s="352"/>
      <c r="P8378" s="352"/>
      <c r="Q8378" s="352"/>
      <c r="R8378" s="352"/>
      <c r="S8378" s="352"/>
      <c r="T8378" s="352"/>
      <c r="U8378" s="352"/>
      <c r="V8378" s="352"/>
      <c r="W8378" s="352"/>
      <c r="X8378" s="352"/>
      <c r="Y8378" s="352"/>
      <c r="Z8378" s="352"/>
      <c r="AA8378" s="352"/>
      <c r="AB8378" s="352"/>
      <c r="AC8378" s="352"/>
      <c r="AD8378" s="352"/>
      <c r="AE8378" s="352"/>
      <c r="AF8378" s="352"/>
      <c r="AG8378" s="352"/>
      <c r="AH8378" s="352"/>
      <c r="AI8378" s="352"/>
      <c r="AJ8378" s="352"/>
      <c r="AK8378" s="352"/>
      <c r="AL8378" s="352"/>
      <c r="AM8378" s="352"/>
      <c r="AN8378" s="352"/>
      <c r="AO8378" s="352"/>
      <c r="AP8378" s="352"/>
      <c r="AQ8378" s="352"/>
      <c r="AR8378" s="352"/>
      <c r="AS8378" s="352"/>
      <c r="AT8378" s="352"/>
      <c r="AU8378" s="352"/>
      <c r="AV8378" s="352"/>
      <c r="AW8378" s="352"/>
      <c r="AX8378" s="352"/>
      <c r="AY8378" s="352"/>
      <c r="AZ8378" s="356"/>
      <c r="BA8378" s="356"/>
    </row>
    <row r="8379" spans="1:53" ht="15" customHeight="1" x14ac:dyDescent="0.2">
      <c r="A8379" s="1"/>
      <c r="B8379" s="381">
        <v>6</v>
      </c>
      <c r="C8379" s="303" t="s">
        <v>55</v>
      </c>
      <c r="D8379" s="18"/>
      <c r="E8379" s="14"/>
      <c r="F8379" s="14"/>
      <c r="G8379" s="14"/>
      <c r="H8379" s="14"/>
      <c r="I8379" s="14"/>
      <c r="J8379" s="14"/>
      <c r="K8379" s="14"/>
      <c r="L8379" s="14"/>
      <c r="M8379" s="14"/>
      <c r="N8379" s="14"/>
      <c r="O8379" s="14"/>
      <c r="P8379" s="14"/>
      <c r="Q8379" s="14"/>
      <c r="R8379" s="4"/>
      <c r="S8379" s="4"/>
      <c r="T8379" s="4"/>
      <c r="U8379" s="4"/>
      <c r="V8379" s="4"/>
      <c r="W8379" s="4"/>
      <c r="X8379" s="4"/>
      <c r="Y8379" s="4"/>
      <c r="Z8379" s="4"/>
      <c r="AA8379" s="4"/>
      <c r="AB8379" s="8"/>
      <c r="AC8379" s="8"/>
      <c r="AD8379" s="8"/>
      <c r="AE8379" s="8"/>
      <c r="AF8379" s="8"/>
      <c r="AG8379" s="8"/>
      <c r="AH8379" s="8"/>
      <c r="AI8379" s="8"/>
      <c r="AJ8379" s="8"/>
      <c r="AK8379" s="8"/>
      <c r="AL8379" s="8"/>
      <c r="AM8379" s="8"/>
      <c r="AN8379" s="8"/>
      <c r="AO8379" s="8"/>
      <c r="AP8379" s="15"/>
      <c r="AQ8379" s="15"/>
      <c r="AR8379" s="15"/>
      <c r="AS8379" s="15"/>
      <c r="AT8379" s="15"/>
      <c r="AU8379" s="15"/>
      <c r="AV8379" s="15"/>
      <c r="AW8379" s="15"/>
      <c r="AX8379" s="15"/>
      <c r="AY8379" s="15"/>
      <c r="AZ8379" s="10"/>
      <c r="BA8379" s="10"/>
    </row>
    <row r="8380" spans="1:53" ht="15" customHeight="1" x14ac:dyDescent="0.2">
      <c r="A8380" s="352"/>
      <c r="B8380" s="356"/>
      <c r="C8380" s="359"/>
      <c r="D8380" s="355"/>
      <c r="E8380" s="352"/>
      <c r="F8380" s="352"/>
      <c r="G8380" s="352"/>
      <c r="H8380" s="352"/>
      <c r="I8380" s="352"/>
      <c r="J8380" s="352"/>
      <c r="K8380" s="352"/>
      <c r="L8380" s="352"/>
      <c r="M8380" s="352"/>
      <c r="N8380" s="352"/>
      <c r="O8380" s="352"/>
      <c r="P8380" s="352"/>
      <c r="Q8380" s="352"/>
      <c r="R8380" s="352"/>
      <c r="S8380" s="352"/>
      <c r="T8380" s="352"/>
      <c r="U8380" s="352"/>
      <c r="V8380" s="352"/>
      <c r="W8380" s="352"/>
      <c r="X8380" s="352"/>
      <c r="Y8380" s="352"/>
      <c r="Z8380" s="352"/>
      <c r="AA8380" s="352"/>
      <c r="AB8380" s="352"/>
      <c r="AC8380" s="360"/>
      <c r="AD8380" s="352"/>
      <c r="AE8380" s="352"/>
      <c r="AF8380" s="352"/>
      <c r="AG8380" s="352"/>
      <c r="AH8380" s="352"/>
      <c r="AI8380" s="352"/>
      <c r="AJ8380" s="352"/>
      <c r="AK8380" s="352"/>
      <c r="AL8380" s="352"/>
      <c r="AM8380" s="352"/>
      <c r="AN8380" s="352"/>
      <c r="AO8380" s="352"/>
      <c r="AP8380" s="352"/>
      <c r="AQ8380" s="352"/>
      <c r="AR8380" s="352"/>
      <c r="AS8380" s="352"/>
      <c r="AT8380" s="352"/>
      <c r="AU8380" s="352"/>
      <c r="AV8380" s="352"/>
      <c r="AW8380" s="352"/>
      <c r="AX8380" s="352"/>
      <c r="AY8380" s="352"/>
      <c r="AZ8380" s="356"/>
      <c r="BA8380" s="356"/>
    </row>
    <row r="8381" spans="1:53" ht="15" customHeight="1" x14ac:dyDescent="0.2">
      <c r="A8381" s="22"/>
      <c r="B8381" s="382">
        <v>7</v>
      </c>
      <c r="C8381" s="293" t="s">
        <v>62</v>
      </c>
      <c r="D8381" s="18"/>
      <c r="E8381" s="14"/>
      <c r="F8381" s="14"/>
      <c r="G8381" s="14"/>
      <c r="H8381" s="14"/>
      <c r="I8381" s="14"/>
      <c r="J8381" s="14"/>
      <c r="K8381" s="14"/>
      <c r="L8381" s="14"/>
      <c r="M8381" s="14"/>
      <c r="N8381" s="14"/>
      <c r="O8381" s="14"/>
      <c r="P8381" s="14"/>
      <c r="Q8381" s="14"/>
      <c r="R8381" s="4"/>
      <c r="S8381" s="4"/>
      <c r="T8381" s="4"/>
      <c r="U8381" s="4"/>
      <c r="V8381" s="4"/>
      <c r="W8381" s="4"/>
      <c r="X8381" s="4"/>
      <c r="Y8381" s="4"/>
      <c r="Z8381" s="4"/>
      <c r="AA8381" s="4"/>
      <c r="AB8381" s="8">
        <v>20</v>
      </c>
      <c r="AC8381" s="8"/>
      <c r="AD8381" s="8"/>
      <c r="AE8381" s="8"/>
      <c r="AF8381" s="8"/>
      <c r="AG8381" s="8"/>
      <c r="AH8381" s="8">
        <v>1</v>
      </c>
      <c r="AI8381" s="8"/>
      <c r="AJ8381" s="8"/>
      <c r="AK8381" s="8"/>
      <c r="AL8381" s="8"/>
      <c r="AM8381" s="8"/>
      <c r="AN8381" s="8"/>
      <c r="AO8381" s="8"/>
      <c r="AP8381" s="15"/>
      <c r="AQ8381" s="15"/>
      <c r="AR8381" s="15"/>
      <c r="AS8381" s="15"/>
      <c r="AT8381" s="15"/>
      <c r="AU8381" s="15"/>
      <c r="AV8381" s="15"/>
      <c r="AW8381" s="15"/>
      <c r="AX8381" s="15"/>
      <c r="AY8381" s="15"/>
      <c r="AZ8381" s="10"/>
      <c r="BA8381" s="10"/>
    </row>
    <row r="8382" spans="1:53" ht="15" customHeight="1" x14ac:dyDescent="0.2">
      <c r="A8382" s="1"/>
      <c r="B8382" s="30">
        <v>8</v>
      </c>
      <c r="C8382" s="293" t="s">
        <v>63</v>
      </c>
      <c r="D8382" s="18"/>
      <c r="E8382" s="14"/>
      <c r="F8382" s="14"/>
      <c r="G8382" s="14"/>
      <c r="H8382" s="14"/>
      <c r="I8382" s="14"/>
      <c r="J8382" s="14"/>
      <c r="K8382" s="14">
        <v>1</v>
      </c>
      <c r="L8382" s="14"/>
      <c r="M8382" s="14"/>
      <c r="N8382" s="14"/>
      <c r="O8382" s="14"/>
      <c r="P8382" s="14"/>
      <c r="Q8382" s="14"/>
      <c r="R8382" s="4"/>
      <c r="S8382" s="4"/>
      <c r="T8382" s="4"/>
      <c r="U8382" s="4"/>
      <c r="V8382" s="4"/>
      <c r="W8382" s="4"/>
      <c r="X8382" s="4"/>
      <c r="Y8382" s="4"/>
      <c r="Z8382" s="4"/>
      <c r="AA8382" s="4"/>
      <c r="AB8382" s="8">
        <v>5</v>
      </c>
      <c r="AC8382" s="8"/>
      <c r="AD8382" s="8"/>
      <c r="AE8382" s="8"/>
      <c r="AF8382" s="8"/>
      <c r="AG8382" s="8"/>
      <c r="AH8382" s="8"/>
      <c r="AI8382" s="8"/>
      <c r="AJ8382" s="8"/>
      <c r="AK8382" s="8"/>
      <c r="AL8382" s="8"/>
      <c r="AM8382" s="8"/>
      <c r="AN8382" s="8"/>
      <c r="AO8382" s="8"/>
      <c r="AP8382" s="15"/>
      <c r="AQ8382" s="15"/>
      <c r="AR8382" s="15"/>
      <c r="AS8382" s="15"/>
      <c r="AT8382" s="15"/>
      <c r="AU8382" s="15"/>
      <c r="AV8382" s="15"/>
      <c r="AW8382" s="15"/>
      <c r="AX8382" s="15"/>
      <c r="AY8382" s="15"/>
      <c r="AZ8382" s="10"/>
      <c r="BA8382" s="10"/>
    </row>
    <row r="8383" spans="1:53" ht="15" customHeight="1" x14ac:dyDescent="0.2">
      <c r="A8383" s="1"/>
      <c r="B8383" s="383">
        <v>9</v>
      </c>
      <c r="C8383" s="293" t="s">
        <v>64</v>
      </c>
      <c r="D8383" s="18"/>
      <c r="E8383" s="14"/>
      <c r="F8383" s="14"/>
      <c r="G8383" s="14"/>
      <c r="H8383" s="14">
        <v>3</v>
      </c>
      <c r="I8383" s="14"/>
      <c r="J8383" s="14"/>
      <c r="K8383" s="14"/>
      <c r="L8383" s="14"/>
      <c r="M8383" s="14"/>
      <c r="N8383" s="14"/>
      <c r="O8383" s="14"/>
      <c r="P8383" s="14"/>
      <c r="Q8383" s="14"/>
      <c r="R8383" s="4"/>
      <c r="S8383" s="4"/>
      <c r="T8383" s="4"/>
      <c r="U8383" s="4"/>
      <c r="V8383" s="4"/>
      <c r="W8383" s="4"/>
      <c r="X8383" s="4"/>
      <c r="Y8383" s="4"/>
      <c r="Z8383" s="4"/>
      <c r="AA8383" s="4"/>
      <c r="AB8383" s="8">
        <v>7</v>
      </c>
      <c r="AC8383" s="8"/>
      <c r="AD8383" s="8"/>
      <c r="AE8383" s="8"/>
      <c r="AF8383" s="8"/>
      <c r="AG8383" s="8"/>
      <c r="AH8383" s="8"/>
      <c r="AI8383" s="8"/>
      <c r="AJ8383" s="8"/>
      <c r="AK8383" s="8"/>
      <c r="AL8383" s="8"/>
      <c r="AM8383" s="8"/>
      <c r="AN8383" s="8"/>
      <c r="AO8383" s="8"/>
      <c r="AP8383" s="15"/>
      <c r="AQ8383" s="15"/>
      <c r="AR8383" s="15"/>
      <c r="AS8383" s="15"/>
      <c r="AT8383" s="9"/>
      <c r="AU8383" s="15"/>
      <c r="AV8383" s="15"/>
      <c r="AW8383" s="15"/>
      <c r="AX8383" s="15"/>
      <c r="AY8383" s="15"/>
      <c r="AZ8383" s="10"/>
      <c r="BA8383" s="10"/>
    </row>
    <row r="8384" spans="1:53" ht="15" customHeight="1" x14ac:dyDescent="0.2">
      <c r="A8384" s="1"/>
      <c r="B8384" s="383">
        <v>10</v>
      </c>
      <c r="C8384" s="303" t="s">
        <v>65</v>
      </c>
      <c r="D8384" s="18"/>
      <c r="E8384" s="14"/>
      <c r="F8384" s="14"/>
      <c r="G8384" s="14"/>
      <c r="H8384" s="14"/>
      <c r="I8384" s="14"/>
      <c r="J8384" s="14"/>
      <c r="K8384" s="14"/>
      <c r="L8384" s="14"/>
      <c r="M8384" s="14"/>
      <c r="N8384" s="14"/>
      <c r="O8384" s="14"/>
      <c r="P8384" s="14"/>
      <c r="Q8384" s="14"/>
      <c r="R8384" s="4"/>
      <c r="S8384" s="4"/>
      <c r="T8384" s="4"/>
      <c r="U8384" s="4"/>
      <c r="V8384" s="4"/>
      <c r="W8384" s="4"/>
      <c r="X8384" s="4"/>
      <c r="Y8384" s="4"/>
      <c r="Z8384" s="4"/>
      <c r="AA8384" s="4"/>
      <c r="AB8384" s="8"/>
      <c r="AC8384" s="8"/>
      <c r="AD8384" s="8"/>
      <c r="AE8384" s="8"/>
      <c r="AF8384" s="8"/>
      <c r="AG8384" s="8"/>
      <c r="AH8384" s="8"/>
      <c r="AI8384" s="8"/>
      <c r="AJ8384" s="8"/>
      <c r="AK8384" s="8"/>
      <c r="AL8384" s="8"/>
      <c r="AM8384" s="8"/>
      <c r="AN8384" s="8"/>
      <c r="AO8384" s="8"/>
      <c r="AP8384" s="15"/>
      <c r="AQ8384" s="15"/>
      <c r="AR8384" s="15"/>
      <c r="AS8384" s="15"/>
      <c r="AT8384" s="15"/>
      <c r="AU8384" s="15"/>
      <c r="AV8384" s="15"/>
      <c r="AW8384" s="15"/>
      <c r="AX8384" s="15"/>
      <c r="AY8384" s="15"/>
      <c r="AZ8384" s="10"/>
      <c r="BA8384" s="10"/>
    </row>
    <row r="8385" spans="1:53" ht="15" customHeight="1" x14ac:dyDescent="0.2">
      <c r="A8385" s="1"/>
      <c r="B8385" s="383">
        <v>11</v>
      </c>
      <c r="C8385" s="303" t="s">
        <v>573</v>
      </c>
      <c r="D8385" s="18"/>
      <c r="E8385" s="14"/>
      <c r="F8385" s="14"/>
      <c r="G8385" s="14"/>
      <c r="H8385" s="14"/>
      <c r="I8385" s="14"/>
      <c r="J8385" s="14"/>
      <c r="K8385" s="14"/>
      <c r="L8385" s="14"/>
      <c r="M8385" s="14"/>
      <c r="N8385" s="14"/>
      <c r="O8385" s="14"/>
      <c r="P8385" s="14"/>
      <c r="Q8385" s="14"/>
      <c r="R8385" s="4"/>
      <c r="S8385" s="4"/>
      <c r="T8385" s="4"/>
      <c r="U8385" s="4"/>
      <c r="V8385" s="4"/>
      <c r="W8385" s="4"/>
      <c r="X8385" s="4"/>
      <c r="Y8385" s="4"/>
      <c r="Z8385" s="4"/>
      <c r="AA8385" s="4"/>
      <c r="AB8385" s="8"/>
      <c r="AC8385" s="8"/>
      <c r="AD8385" s="8"/>
      <c r="AE8385" s="8"/>
      <c r="AF8385" s="8"/>
      <c r="AG8385" s="8"/>
      <c r="AH8385" s="8"/>
      <c r="AI8385" s="8"/>
      <c r="AJ8385" s="8"/>
      <c r="AK8385" s="8"/>
      <c r="AL8385" s="8"/>
      <c r="AM8385" s="8"/>
      <c r="AN8385" s="8"/>
      <c r="AO8385" s="8"/>
      <c r="AP8385" s="15"/>
      <c r="AQ8385" s="15"/>
      <c r="AR8385" s="15"/>
      <c r="AS8385" s="15"/>
      <c r="AT8385" s="15"/>
      <c r="AU8385" s="15"/>
      <c r="AV8385" s="15"/>
      <c r="AW8385" s="15"/>
      <c r="AX8385" s="15"/>
      <c r="AY8385" s="15"/>
      <c r="AZ8385" s="10"/>
      <c r="BA8385" s="10"/>
    </row>
    <row r="8386" spans="1:53" ht="15" customHeight="1" x14ac:dyDescent="0.2">
      <c r="A8386" s="1"/>
      <c r="B8386" s="383">
        <v>12</v>
      </c>
      <c r="C8386" s="303" t="s">
        <v>68</v>
      </c>
      <c r="D8386" s="18"/>
      <c r="E8386" s="14"/>
      <c r="F8386" s="14"/>
      <c r="G8386" s="14"/>
      <c r="H8386" s="14"/>
      <c r="I8386" s="14"/>
      <c r="J8386" s="14"/>
      <c r="K8386" s="14"/>
      <c r="L8386" s="14"/>
      <c r="M8386" s="14"/>
      <c r="N8386" s="14"/>
      <c r="O8386" s="14"/>
      <c r="P8386" s="14"/>
      <c r="Q8386" s="14"/>
      <c r="R8386" s="4"/>
      <c r="S8386" s="4"/>
      <c r="T8386" s="4"/>
      <c r="U8386" s="4"/>
      <c r="V8386" s="4"/>
      <c r="W8386" s="4"/>
      <c r="X8386" s="4"/>
      <c r="Y8386" s="4"/>
      <c r="Z8386" s="4"/>
      <c r="AA8386" s="4"/>
      <c r="AB8386" s="8"/>
      <c r="AC8386" s="8"/>
      <c r="AD8386" s="8"/>
      <c r="AE8386" s="8"/>
      <c r="AF8386" s="8"/>
      <c r="AG8386" s="8"/>
      <c r="AH8386" s="8"/>
      <c r="AI8386" s="8"/>
      <c r="AJ8386" s="8"/>
      <c r="AK8386" s="8"/>
      <c r="AL8386" s="8"/>
      <c r="AM8386" s="8"/>
      <c r="AN8386" s="8"/>
      <c r="AO8386" s="8"/>
      <c r="AP8386" s="15"/>
      <c r="AQ8386" s="15"/>
      <c r="AR8386" s="15"/>
      <c r="AS8386" s="15"/>
      <c r="AT8386" s="15"/>
      <c r="AU8386" s="9"/>
      <c r="AV8386" s="15"/>
      <c r="AW8386" s="15"/>
      <c r="AX8386" s="15"/>
      <c r="AY8386" s="15"/>
      <c r="AZ8386" s="10"/>
      <c r="BA8386" s="10"/>
    </row>
    <row r="8387" spans="1:53" ht="15" customHeight="1" x14ac:dyDescent="0.2">
      <c r="A8387" s="1"/>
      <c r="B8387" s="383">
        <v>13</v>
      </c>
      <c r="C8387" s="293" t="s">
        <v>69</v>
      </c>
      <c r="D8387" s="18"/>
      <c r="E8387" s="14"/>
      <c r="F8387" s="14"/>
      <c r="G8387" s="14"/>
      <c r="H8387" s="14"/>
      <c r="I8387" s="14"/>
      <c r="J8387" s="14"/>
      <c r="K8387" s="14"/>
      <c r="L8387" s="14"/>
      <c r="M8387" s="14"/>
      <c r="N8387" s="14"/>
      <c r="O8387" s="14"/>
      <c r="P8387" s="14"/>
      <c r="Q8387" s="14"/>
      <c r="R8387" s="4"/>
      <c r="S8387" s="4"/>
      <c r="T8387" s="4"/>
      <c r="U8387" s="4"/>
      <c r="V8387" s="4"/>
      <c r="W8387" s="4"/>
      <c r="X8387" s="4"/>
      <c r="Y8387" s="4"/>
      <c r="Z8387" s="4"/>
      <c r="AA8387" s="4"/>
      <c r="AB8387" s="8"/>
      <c r="AC8387" s="8"/>
      <c r="AD8387" s="8"/>
      <c r="AE8387" s="8"/>
      <c r="AF8387" s="8"/>
      <c r="AG8387" s="8"/>
      <c r="AH8387" s="8"/>
      <c r="AI8387" s="8"/>
      <c r="AJ8387" s="8">
        <v>1</v>
      </c>
      <c r="AK8387" s="8"/>
      <c r="AL8387" s="8"/>
      <c r="AM8387" s="8"/>
      <c r="AN8387" s="8"/>
      <c r="AO8387" s="8"/>
      <c r="AP8387" s="15"/>
      <c r="AQ8387" s="15"/>
      <c r="AR8387" s="15"/>
      <c r="AS8387" s="15"/>
      <c r="AT8387" s="15"/>
      <c r="AU8387" s="15"/>
      <c r="AV8387" s="15"/>
      <c r="AW8387" s="15"/>
      <c r="AX8387" s="15"/>
      <c r="AY8387" s="15"/>
      <c r="AZ8387" s="10"/>
      <c r="BA8387" s="10"/>
    </row>
    <row r="8388" spans="1:53" ht="15" customHeight="1" x14ac:dyDescent="0.2">
      <c r="A8388" s="1"/>
      <c r="B8388" s="383">
        <v>14</v>
      </c>
      <c r="C8388" s="293" t="s">
        <v>70</v>
      </c>
      <c r="D8388" s="18">
        <v>3</v>
      </c>
      <c r="E8388" s="14"/>
      <c r="F8388" s="14">
        <v>3</v>
      </c>
      <c r="G8388" s="14"/>
      <c r="H8388" s="14"/>
      <c r="I8388" s="14"/>
      <c r="J8388" s="14"/>
      <c r="K8388" s="14"/>
      <c r="L8388" s="14"/>
      <c r="M8388" s="14"/>
      <c r="N8388" s="14"/>
      <c r="O8388" s="14"/>
      <c r="P8388" s="14"/>
      <c r="Q8388" s="14"/>
      <c r="R8388" s="4"/>
      <c r="S8388" s="4"/>
      <c r="T8388" s="4"/>
      <c r="U8388" s="4"/>
      <c r="V8388" s="4"/>
      <c r="W8388" s="4"/>
      <c r="X8388" s="4"/>
      <c r="Y8388" s="4"/>
      <c r="Z8388" s="4"/>
      <c r="AA8388" s="4"/>
      <c r="AB8388" s="8"/>
      <c r="AC8388" s="8"/>
      <c r="AD8388" s="8"/>
      <c r="AE8388" s="8"/>
      <c r="AF8388" s="8"/>
      <c r="AG8388" s="8"/>
      <c r="AH8388" s="8"/>
      <c r="AI8388" s="8"/>
      <c r="AJ8388" s="8"/>
      <c r="AK8388" s="8"/>
      <c r="AL8388" s="8"/>
      <c r="AM8388" s="8"/>
      <c r="AN8388" s="8"/>
      <c r="AO8388" s="8"/>
      <c r="AP8388" s="15"/>
      <c r="AQ8388" s="15"/>
      <c r="AR8388" s="15"/>
      <c r="AS8388" s="15"/>
      <c r="AT8388" s="15"/>
      <c r="AU8388" s="15"/>
      <c r="AV8388" s="15"/>
      <c r="AW8388" s="15"/>
      <c r="AX8388" s="15"/>
      <c r="AY8388" s="15"/>
      <c r="AZ8388" s="10"/>
      <c r="BA8388" s="10"/>
    </row>
    <row r="8389" spans="1:53" ht="15" customHeight="1" x14ac:dyDescent="0.2">
      <c r="A8389" s="354"/>
      <c r="B8389" s="357">
        <v>18</v>
      </c>
      <c r="C8389" s="359"/>
      <c r="D8389" s="355"/>
      <c r="E8389" s="352"/>
      <c r="F8389" s="352"/>
      <c r="G8389" s="352"/>
      <c r="H8389" s="352"/>
      <c r="I8389" s="352"/>
      <c r="J8389" s="352"/>
      <c r="K8389" s="361"/>
      <c r="L8389" s="352"/>
      <c r="M8389" s="352"/>
      <c r="N8389" s="352"/>
      <c r="O8389" s="352"/>
      <c r="P8389" s="352"/>
      <c r="Q8389" s="352"/>
      <c r="R8389" s="352"/>
      <c r="S8389" s="352"/>
      <c r="T8389" s="352"/>
      <c r="U8389" s="352"/>
      <c r="V8389" s="352"/>
      <c r="W8389" s="352"/>
      <c r="X8389" s="352"/>
      <c r="Y8389" s="352"/>
      <c r="Z8389" s="352"/>
      <c r="AA8389" s="352"/>
      <c r="AB8389" s="352"/>
      <c r="AC8389" s="352"/>
      <c r="AD8389" s="352"/>
      <c r="AE8389" s="352"/>
      <c r="AF8389" s="352"/>
      <c r="AG8389" s="352"/>
      <c r="AH8389" s="352"/>
      <c r="AI8389" s="352"/>
      <c r="AJ8389" s="352"/>
      <c r="AK8389" s="352"/>
      <c r="AL8389" s="352"/>
      <c r="AM8389" s="352"/>
      <c r="AN8389" s="352"/>
      <c r="AO8389" s="352"/>
      <c r="AP8389" s="352"/>
      <c r="AQ8389" s="352"/>
      <c r="AR8389" s="352"/>
      <c r="AS8389" s="352"/>
      <c r="AT8389" s="352"/>
      <c r="AU8389" s="352"/>
      <c r="AV8389" s="352"/>
      <c r="AW8389" s="352"/>
      <c r="AX8389" s="352"/>
      <c r="AY8389" s="352"/>
      <c r="AZ8389" s="356"/>
      <c r="BA8389" s="356"/>
    </row>
    <row r="8390" spans="1:53" ht="15" customHeight="1" x14ac:dyDescent="0.2">
      <c r="A8390" s="329"/>
      <c r="B8390" s="384">
        <v>15</v>
      </c>
      <c r="C8390" s="303" t="s">
        <v>72</v>
      </c>
      <c r="D8390" s="18"/>
      <c r="E8390" s="14"/>
      <c r="F8390" s="14"/>
      <c r="G8390" s="14"/>
      <c r="H8390" s="14"/>
      <c r="I8390" s="14"/>
      <c r="J8390" s="14"/>
      <c r="K8390" s="14"/>
      <c r="L8390" s="14"/>
      <c r="M8390" s="14"/>
      <c r="N8390" s="14"/>
      <c r="O8390" s="14"/>
      <c r="P8390" s="14"/>
      <c r="Q8390" s="14"/>
      <c r="R8390" s="4"/>
      <c r="S8390" s="4"/>
      <c r="T8390" s="4"/>
      <c r="U8390" s="4"/>
      <c r="V8390" s="4"/>
      <c r="W8390" s="4"/>
      <c r="X8390" s="4"/>
      <c r="Y8390" s="4"/>
      <c r="Z8390" s="4"/>
      <c r="AA8390" s="4"/>
      <c r="AB8390" s="8"/>
      <c r="AC8390" s="8"/>
      <c r="AD8390" s="8"/>
      <c r="AE8390" s="8"/>
      <c r="AF8390" s="8"/>
      <c r="AG8390" s="8"/>
      <c r="AH8390" s="8"/>
      <c r="AI8390" s="34"/>
      <c r="AJ8390" s="8"/>
      <c r="AK8390" s="8"/>
      <c r="AL8390" s="8"/>
      <c r="AM8390" s="8"/>
      <c r="AN8390" s="8"/>
      <c r="AO8390" s="8"/>
      <c r="AP8390" s="15"/>
      <c r="AQ8390" s="15"/>
      <c r="AR8390" s="15"/>
      <c r="AS8390" s="15"/>
      <c r="AT8390" s="15"/>
      <c r="AU8390" s="15"/>
      <c r="AV8390" s="15"/>
      <c r="AW8390" s="15"/>
      <c r="AX8390" s="15"/>
      <c r="AY8390" s="15"/>
      <c r="AZ8390" s="10"/>
      <c r="BA8390" s="10"/>
    </row>
    <row r="8391" spans="1:53" ht="15" customHeight="1" x14ac:dyDescent="0.2">
      <c r="A8391" s="1"/>
      <c r="B8391" s="384">
        <v>16</v>
      </c>
      <c r="C8391" s="293" t="s">
        <v>73</v>
      </c>
      <c r="D8391" s="35">
        <v>3</v>
      </c>
      <c r="E8391" s="14">
        <v>3</v>
      </c>
      <c r="F8391" s="14"/>
      <c r="G8391" s="14"/>
      <c r="H8391" s="14"/>
      <c r="I8391" s="14"/>
      <c r="J8391" s="14"/>
      <c r="K8391" s="14">
        <v>1</v>
      </c>
      <c r="L8391" s="14"/>
      <c r="M8391" s="14"/>
      <c r="N8391" s="14"/>
      <c r="O8391" s="14"/>
      <c r="P8391" s="14"/>
      <c r="Q8391" s="14"/>
      <c r="R8391" s="4"/>
      <c r="S8391" s="4"/>
      <c r="T8391" s="4"/>
      <c r="U8391" s="4"/>
      <c r="V8391" s="4"/>
      <c r="W8391" s="4"/>
      <c r="X8391" s="4"/>
      <c r="Y8391" s="4"/>
      <c r="Z8391" s="4"/>
      <c r="AA8391" s="4"/>
      <c r="AB8391" s="8">
        <v>10</v>
      </c>
      <c r="AC8391" s="8"/>
      <c r="AD8391" s="8"/>
      <c r="AE8391" s="8"/>
      <c r="AF8391" s="8"/>
      <c r="AG8391" s="8"/>
      <c r="AH8391" s="8"/>
      <c r="AI8391" s="8"/>
      <c r="AJ8391" s="8"/>
      <c r="AK8391" s="8"/>
      <c r="AL8391" s="8"/>
      <c r="AM8391" s="8"/>
      <c r="AN8391" s="8"/>
      <c r="AO8391" s="8"/>
      <c r="AP8391" s="15"/>
      <c r="AQ8391" s="15"/>
      <c r="AR8391" s="15"/>
      <c r="AS8391" s="15"/>
      <c r="AT8391" s="15"/>
      <c r="AU8391" s="15"/>
      <c r="AV8391" s="15"/>
      <c r="AW8391" s="15"/>
      <c r="AX8391" s="15"/>
      <c r="AY8391" s="15"/>
      <c r="AZ8391" s="10"/>
      <c r="BA8391" s="10"/>
    </row>
    <row r="8392" spans="1:53" ht="15" customHeight="1" x14ac:dyDescent="0.2">
      <c r="A8392" s="1"/>
      <c r="B8392" s="384">
        <v>17</v>
      </c>
      <c r="C8392" s="303" t="s">
        <v>75</v>
      </c>
      <c r="D8392" s="18"/>
      <c r="E8392" s="14"/>
      <c r="F8392" s="14"/>
      <c r="G8392" s="14"/>
      <c r="H8392" s="14"/>
      <c r="I8392" s="14"/>
      <c r="J8392" s="14"/>
      <c r="K8392" s="14"/>
      <c r="L8392" s="14"/>
      <c r="M8392" s="14"/>
      <c r="N8392" s="14"/>
      <c r="O8392" s="14"/>
      <c r="P8392" s="14"/>
      <c r="Q8392" s="14"/>
      <c r="R8392" s="4"/>
      <c r="S8392" s="4"/>
      <c r="T8392" s="4"/>
      <c r="U8392" s="4"/>
      <c r="V8392" s="4"/>
      <c r="W8392" s="4"/>
      <c r="X8392" s="4"/>
      <c r="Y8392" s="4"/>
      <c r="Z8392" s="4"/>
      <c r="AA8392" s="4"/>
      <c r="AB8392" s="8"/>
      <c r="AC8392" s="8"/>
      <c r="AD8392" s="8"/>
      <c r="AE8392" s="8"/>
      <c r="AF8392" s="8"/>
      <c r="AG8392" s="8"/>
      <c r="AH8392" s="8"/>
      <c r="AI8392" s="8"/>
      <c r="AJ8392" s="8"/>
      <c r="AK8392" s="8"/>
      <c r="AL8392" s="8"/>
      <c r="AM8392" s="8"/>
      <c r="AN8392" s="8"/>
      <c r="AO8392" s="8"/>
      <c r="AP8392" s="15"/>
      <c r="AQ8392" s="15"/>
      <c r="AR8392" s="15"/>
      <c r="AS8392" s="15"/>
      <c r="AT8392" s="15"/>
      <c r="AU8392" s="15"/>
      <c r="AV8392" s="15"/>
      <c r="AW8392" s="15"/>
      <c r="AX8392" s="15"/>
      <c r="AY8392" s="15"/>
      <c r="AZ8392" s="10"/>
      <c r="BA8392" s="10"/>
    </row>
    <row r="8393" spans="1:53" ht="15" customHeight="1" x14ac:dyDescent="0.2">
      <c r="A8393" s="352"/>
      <c r="B8393" s="357">
        <v>22</v>
      </c>
      <c r="C8393" s="375"/>
      <c r="D8393" s="355"/>
      <c r="E8393" s="352"/>
      <c r="F8393" s="352"/>
      <c r="G8393" s="352"/>
      <c r="H8393" s="352"/>
      <c r="I8393" s="352"/>
      <c r="J8393" s="352"/>
      <c r="K8393" s="352"/>
      <c r="L8393" s="352"/>
      <c r="M8393" s="352"/>
      <c r="N8393" s="352"/>
      <c r="O8393" s="352"/>
      <c r="P8393" s="352"/>
      <c r="Q8393" s="352"/>
      <c r="R8393" s="352"/>
      <c r="S8393" s="352"/>
      <c r="T8393" s="352"/>
      <c r="U8393" s="352"/>
      <c r="V8393" s="352"/>
      <c r="W8393" s="352"/>
      <c r="X8393" s="352"/>
      <c r="Y8393" s="352"/>
      <c r="Z8393" s="352"/>
      <c r="AA8393" s="352"/>
      <c r="AB8393" s="352"/>
      <c r="AC8393" s="352"/>
      <c r="AD8393" s="352"/>
      <c r="AE8393" s="352"/>
      <c r="AF8393" s="352"/>
      <c r="AG8393" s="352"/>
      <c r="AH8393" s="352"/>
      <c r="AI8393" s="352"/>
      <c r="AJ8393" s="352"/>
      <c r="AK8393" s="352"/>
      <c r="AL8393" s="352"/>
      <c r="AM8393" s="352"/>
      <c r="AN8393" s="352"/>
      <c r="AO8393" s="352"/>
      <c r="AP8393" s="352"/>
      <c r="AQ8393" s="352"/>
      <c r="AR8393" s="352"/>
      <c r="AS8393" s="352"/>
      <c r="AT8393" s="352"/>
      <c r="AU8393" s="352"/>
      <c r="AV8393" s="352"/>
      <c r="AW8393" s="352"/>
      <c r="AX8393" s="352"/>
      <c r="AY8393" s="352"/>
      <c r="AZ8393" s="356"/>
      <c r="BA8393" s="356"/>
    </row>
    <row r="8394" spans="1:53" ht="15" customHeight="1" x14ac:dyDescent="0.2">
      <c r="A8394" s="352"/>
      <c r="B8394" s="357">
        <v>23</v>
      </c>
      <c r="C8394" s="359"/>
      <c r="D8394" s="355"/>
      <c r="E8394" s="352"/>
      <c r="F8394" s="352"/>
      <c r="G8394" s="352"/>
      <c r="H8394" s="352"/>
      <c r="I8394" s="352"/>
      <c r="J8394" s="352"/>
      <c r="K8394" s="352"/>
      <c r="L8394" s="352"/>
      <c r="M8394" s="360"/>
      <c r="N8394" s="352"/>
      <c r="O8394" s="352"/>
      <c r="P8394" s="352"/>
      <c r="Q8394" s="352"/>
      <c r="R8394" s="352"/>
      <c r="S8394" s="352"/>
      <c r="T8394" s="352"/>
      <c r="U8394" s="352"/>
      <c r="V8394" s="352"/>
      <c r="W8394" s="352"/>
      <c r="X8394" s="352"/>
      <c r="Y8394" s="352"/>
      <c r="Z8394" s="352"/>
      <c r="AA8394" s="352"/>
      <c r="AB8394" s="352"/>
      <c r="AC8394" s="352"/>
      <c r="AD8394" s="352"/>
      <c r="AE8394" s="352"/>
      <c r="AF8394" s="352"/>
      <c r="AG8394" s="352"/>
      <c r="AH8394" s="352"/>
      <c r="AI8394" s="352"/>
      <c r="AJ8394" s="352"/>
      <c r="AK8394" s="352"/>
      <c r="AL8394" s="352"/>
      <c r="AM8394" s="352"/>
      <c r="AN8394" s="352"/>
      <c r="AO8394" s="352"/>
      <c r="AP8394" s="352"/>
      <c r="AQ8394" s="352"/>
      <c r="AR8394" s="352"/>
      <c r="AS8394" s="352"/>
      <c r="AT8394" s="352"/>
      <c r="AU8394" s="352"/>
      <c r="AV8394" s="352"/>
      <c r="AW8394" s="352"/>
      <c r="AX8394" s="352"/>
      <c r="AY8394" s="352"/>
      <c r="AZ8394" s="356"/>
      <c r="BA8394" s="356"/>
    </row>
    <row r="8395" spans="1:53" ht="15" customHeight="1" x14ac:dyDescent="0.2">
      <c r="A8395" s="1"/>
      <c r="B8395" s="385">
        <v>18</v>
      </c>
      <c r="C8395" s="293" t="s">
        <v>77</v>
      </c>
      <c r="D8395" s="18">
        <v>5</v>
      </c>
      <c r="E8395" s="14"/>
      <c r="F8395" s="14"/>
      <c r="G8395" s="14"/>
      <c r="H8395" s="14"/>
      <c r="I8395" s="14"/>
      <c r="J8395" s="14"/>
      <c r="K8395" s="14"/>
      <c r="L8395" s="14"/>
      <c r="M8395" s="14"/>
      <c r="N8395" s="14"/>
      <c r="O8395" s="14"/>
      <c r="P8395" s="14"/>
      <c r="Q8395" s="14"/>
      <c r="R8395" s="4"/>
      <c r="S8395" s="4"/>
      <c r="T8395" s="4"/>
      <c r="U8395" s="4"/>
      <c r="V8395" s="4"/>
      <c r="W8395" s="4"/>
      <c r="X8395" s="4"/>
      <c r="Y8395" s="4"/>
      <c r="Z8395" s="4"/>
      <c r="AA8395" s="4"/>
      <c r="AB8395" s="8">
        <v>10</v>
      </c>
      <c r="AC8395" s="8"/>
      <c r="AD8395" s="8"/>
      <c r="AE8395" s="8"/>
      <c r="AF8395" s="8"/>
      <c r="AG8395" s="8"/>
      <c r="AH8395" s="8"/>
      <c r="AI8395" s="8"/>
      <c r="AJ8395" s="8"/>
      <c r="AK8395" s="8"/>
      <c r="AL8395" s="8"/>
      <c r="AM8395" s="8"/>
      <c r="AN8395" s="8"/>
      <c r="AO8395" s="8"/>
      <c r="AP8395" s="15"/>
      <c r="AQ8395" s="15"/>
      <c r="AR8395" s="15"/>
      <c r="AS8395" s="15"/>
      <c r="AT8395" s="15"/>
      <c r="AU8395" s="15"/>
      <c r="AV8395" s="15"/>
      <c r="AW8395" s="15"/>
      <c r="AX8395" s="15"/>
      <c r="AY8395" s="15"/>
      <c r="AZ8395" s="10"/>
      <c r="BA8395" s="10"/>
    </row>
    <row r="8396" spans="1:53" ht="15" customHeight="1" x14ac:dyDescent="0.2">
      <c r="A8396" s="1"/>
      <c r="B8396" s="385">
        <v>19</v>
      </c>
      <c r="C8396" s="293" t="s">
        <v>78</v>
      </c>
      <c r="D8396" s="18">
        <v>6</v>
      </c>
      <c r="E8396" s="14">
        <v>4</v>
      </c>
      <c r="F8396" s="14"/>
      <c r="G8396" s="14"/>
      <c r="H8396" s="14"/>
      <c r="I8396" s="14"/>
      <c r="J8396" s="14"/>
      <c r="K8396" s="14">
        <v>1</v>
      </c>
      <c r="L8396" s="14"/>
      <c r="M8396" s="14"/>
      <c r="N8396" s="14"/>
      <c r="O8396" s="14"/>
      <c r="P8396" s="14"/>
      <c r="Q8396" s="14"/>
      <c r="R8396" s="4"/>
      <c r="S8396" s="4"/>
      <c r="T8396" s="4"/>
      <c r="U8396" s="4"/>
      <c r="V8396" s="4"/>
      <c r="W8396" s="4"/>
      <c r="X8396" s="4"/>
      <c r="Y8396" s="4"/>
      <c r="Z8396" s="4"/>
      <c r="AA8396" s="4"/>
      <c r="AB8396" s="8"/>
      <c r="AC8396" s="8"/>
      <c r="AD8396" s="8"/>
      <c r="AE8396" s="8"/>
      <c r="AF8396" s="8"/>
      <c r="AG8396" s="8"/>
      <c r="AH8396" s="8"/>
      <c r="AI8396" s="8"/>
      <c r="AJ8396" s="8"/>
      <c r="AK8396" s="8"/>
      <c r="AL8396" s="8"/>
      <c r="AM8396" s="8"/>
      <c r="AN8396" s="8"/>
      <c r="AO8396" s="8"/>
      <c r="AP8396" s="15"/>
      <c r="AQ8396" s="15"/>
      <c r="AR8396" s="15"/>
      <c r="AS8396" s="15"/>
      <c r="AT8396" s="15"/>
      <c r="AU8396" s="15"/>
      <c r="AV8396" s="15"/>
      <c r="AW8396" s="15"/>
      <c r="AX8396" s="15"/>
      <c r="AY8396" s="15"/>
      <c r="AZ8396" s="10"/>
      <c r="BA8396" s="10"/>
    </row>
    <row r="8397" spans="1:53" ht="15" customHeight="1" x14ac:dyDescent="0.2">
      <c r="A8397" s="352"/>
      <c r="B8397" s="357">
        <v>26</v>
      </c>
      <c r="C8397" s="359"/>
      <c r="D8397" s="355"/>
      <c r="E8397" s="352"/>
      <c r="F8397" s="352"/>
      <c r="G8397" s="352"/>
      <c r="H8397" s="352"/>
      <c r="I8397" s="352"/>
      <c r="J8397" s="352"/>
      <c r="K8397" s="352"/>
      <c r="L8397" s="352"/>
      <c r="M8397" s="352"/>
      <c r="N8397" s="352"/>
      <c r="O8397" s="352"/>
      <c r="P8397" s="352"/>
      <c r="Q8397" s="352"/>
      <c r="R8397" s="352"/>
      <c r="S8397" s="352"/>
      <c r="T8397" s="352"/>
      <c r="U8397" s="352"/>
      <c r="V8397" s="352"/>
      <c r="W8397" s="352"/>
      <c r="X8397" s="352"/>
      <c r="Y8397" s="352"/>
      <c r="Z8397" s="352"/>
      <c r="AA8397" s="352"/>
      <c r="AB8397" s="352"/>
      <c r="AC8397" s="352"/>
      <c r="AD8397" s="352"/>
      <c r="AE8397" s="352"/>
      <c r="AF8397" s="352"/>
      <c r="AG8397" s="352"/>
      <c r="AH8397" s="352"/>
      <c r="AI8397" s="352"/>
      <c r="AJ8397" s="352"/>
      <c r="AK8397" s="352"/>
      <c r="AL8397" s="352"/>
      <c r="AM8397" s="352"/>
      <c r="AN8397" s="352"/>
      <c r="AO8397" s="352"/>
      <c r="AP8397" s="352"/>
      <c r="AQ8397" s="352"/>
      <c r="AR8397" s="352"/>
      <c r="AS8397" s="352"/>
      <c r="AT8397" s="352"/>
      <c r="AU8397" s="352"/>
      <c r="AV8397" s="352"/>
      <c r="AW8397" s="352"/>
      <c r="AX8397" s="352"/>
      <c r="AY8397" s="352"/>
      <c r="AZ8397" s="356"/>
      <c r="BA8397" s="356"/>
    </row>
    <row r="8398" spans="1:53" ht="15" customHeight="1" x14ac:dyDescent="0.2">
      <c r="A8398" s="352"/>
      <c r="B8398" s="357">
        <v>27</v>
      </c>
      <c r="C8398" s="359"/>
      <c r="D8398" s="355"/>
      <c r="E8398" s="352"/>
      <c r="F8398" s="352"/>
      <c r="G8398" s="352"/>
      <c r="H8398" s="352"/>
      <c r="I8398" s="352"/>
      <c r="J8398" s="352"/>
      <c r="K8398" s="352"/>
      <c r="L8398" s="352"/>
      <c r="M8398" s="352"/>
      <c r="N8398" s="352"/>
      <c r="O8398" s="352"/>
      <c r="P8398" s="352"/>
      <c r="Q8398" s="352"/>
      <c r="R8398" s="352"/>
      <c r="S8398" s="352"/>
      <c r="T8398" s="352"/>
      <c r="U8398" s="352"/>
      <c r="V8398" s="352"/>
      <c r="W8398" s="352"/>
      <c r="X8398" s="352"/>
      <c r="Y8398" s="352"/>
      <c r="Z8398" s="352"/>
      <c r="AA8398" s="352"/>
      <c r="AB8398" s="352"/>
      <c r="AC8398" s="352"/>
      <c r="AD8398" s="352"/>
      <c r="AE8398" s="352"/>
      <c r="AF8398" s="352"/>
      <c r="AG8398" s="352"/>
      <c r="AH8398" s="352"/>
      <c r="AI8398" s="352"/>
      <c r="AJ8398" s="352"/>
      <c r="AK8398" s="352"/>
      <c r="AL8398" s="352"/>
      <c r="AM8398" s="352"/>
      <c r="AN8398" s="352"/>
      <c r="AO8398" s="352"/>
      <c r="AP8398" s="352"/>
      <c r="AQ8398" s="352"/>
      <c r="AR8398" s="352"/>
      <c r="AS8398" s="352"/>
      <c r="AT8398" s="352"/>
      <c r="AU8398" s="352"/>
      <c r="AV8398" s="352"/>
      <c r="AW8398" s="352"/>
      <c r="AX8398" s="352"/>
      <c r="AY8398" s="352"/>
      <c r="AZ8398" s="356"/>
      <c r="BA8398" s="356"/>
    </row>
    <row r="8399" spans="1:53" ht="15" customHeight="1" x14ac:dyDescent="0.2">
      <c r="A8399" s="1"/>
      <c r="B8399" s="386">
        <v>20</v>
      </c>
      <c r="C8399" s="293" t="s">
        <v>80</v>
      </c>
      <c r="D8399" s="18"/>
      <c r="E8399" s="14"/>
      <c r="F8399" s="14"/>
      <c r="G8399" s="14"/>
      <c r="H8399" s="14"/>
      <c r="I8399" s="14"/>
      <c r="J8399" s="14"/>
      <c r="K8399" s="14"/>
      <c r="L8399" s="14"/>
      <c r="M8399" s="14"/>
      <c r="N8399" s="14"/>
      <c r="O8399" s="14"/>
      <c r="P8399" s="14"/>
      <c r="Q8399" s="14"/>
      <c r="R8399" s="4"/>
      <c r="S8399" s="4"/>
      <c r="T8399" s="4"/>
      <c r="U8399" s="4">
        <v>3</v>
      </c>
      <c r="V8399" s="4"/>
      <c r="W8399" s="4"/>
      <c r="X8399" s="4"/>
      <c r="Y8399" s="4"/>
      <c r="Z8399" s="4"/>
      <c r="AA8399" s="4"/>
      <c r="AB8399" s="8"/>
      <c r="AC8399" s="8"/>
      <c r="AD8399" s="8"/>
      <c r="AE8399" s="8"/>
      <c r="AF8399" s="8"/>
      <c r="AG8399" s="8"/>
      <c r="AH8399" s="8"/>
      <c r="AI8399" s="8"/>
      <c r="AJ8399" s="8"/>
      <c r="AK8399" s="8"/>
      <c r="AL8399" s="8"/>
      <c r="AM8399" s="8"/>
      <c r="AN8399" s="8"/>
      <c r="AO8399" s="8"/>
      <c r="AP8399" s="15"/>
      <c r="AQ8399" s="15"/>
      <c r="AR8399" s="15"/>
      <c r="AS8399" s="15"/>
      <c r="AT8399" s="15"/>
      <c r="AU8399" s="15"/>
      <c r="AV8399" s="15"/>
      <c r="AW8399" s="15"/>
      <c r="AX8399" s="15"/>
      <c r="AY8399" s="15"/>
      <c r="AZ8399" s="10"/>
      <c r="BA8399" s="10"/>
    </row>
    <row r="8400" spans="1:53" ht="15" customHeight="1" x14ac:dyDescent="0.2">
      <c r="A8400" s="368"/>
      <c r="B8400" s="373">
        <v>29</v>
      </c>
      <c r="C8400" s="369"/>
      <c r="D8400" s="370"/>
      <c r="E8400" s="368"/>
      <c r="F8400" s="368"/>
      <c r="G8400" s="368"/>
      <c r="H8400" s="368"/>
      <c r="I8400" s="368"/>
      <c r="J8400" s="368"/>
      <c r="K8400" s="368"/>
      <c r="L8400" s="368"/>
      <c r="M8400" s="368"/>
      <c r="N8400" s="368"/>
      <c r="O8400" s="368"/>
      <c r="P8400" s="368"/>
      <c r="Q8400" s="368"/>
      <c r="R8400" s="368"/>
      <c r="S8400" s="368"/>
      <c r="T8400" s="368"/>
      <c r="U8400" s="368"/>
      <c r="V8400" s="368"/>
      <c r="W8400" s="368"/>
      <c r="X8400" s="368"/>
      <c r="Y8400" s="368"/>
      <c r="Z8400" s="368"/>
      <c r="AA8400" s="368"/>
      <c r="AB8400" s="368"/>
      <c r="AC8400" s="368"/>
      <c r="AD8400" s="368"/>
      <c r="AE8400" s="368"/>
      <c r="AF8400" s="368"/>
      <c r="AG8400" s="368"/>
      <c r="AH8400" s="368"/>
      <c r="AI8400" s="368"/>
      <c r="AJ8400" s="368"/>
      <c r="AK8400" s="368"/>
      <c r="AL8400" s="368"/>
      <c r="AM8400" s="368"/>
      <c r="AN8400" s="368"/>
      <c r="AO8400" s="368"/>
      <c r="AP8400" s="368"/>
      <c r="AQ8400" s="368"/>
      <c r="AR8400" s="368"/>
      <c r="AS8400" s="368"/>
      <c r="AT8400" s="368"/>
      <c r="AU8400" s="368"/>
      <c r="AV8400" s="368"/>
      <c r="AW8400" s="368"/>
      <c r="AX8400" s="368"/>
      <c r="AY8400" s="368"/>
      <c r="AZ8400" s="371"/>
      <c r="BA8400" s="371"/>
    </row>
    <row r="8401" spans="1:53" ht="15" customHeight="1" x14ac:dyDescent="0.2">
      <c r="A8401" s="1"/>
      <c r="B8401" s="387">
        <v>21</v>
      </c>
      <c r="C8401" s="303" t="s">
        <v>85</v>
      </c>
      <c r="D8401" s="18"/>
      <c r="E8401" s="14"/>
      <c r="F8401" s="14"/>
      <c r="G8401" s="14"/>
      <c r="H8401" s="14"/>
      <c r="I8401" s="14"/>
      <c r="J8401" s="14"/>
      <c r="K8401" s="14"/>
      <c r="L8401" s="14"/>
      <c r="M8401" s="14"/>
      <c r="N8401" s="14"/>
      <c r="O8401" s="14"/>
      <c r="P8401" s="14"/>
      <c r="Q8401" s="14"/>
      <c r="R8401" s="4"/>
      <c r="S8401" s="4"/>
      <c r="T8401" s="4"/>
      <c r="U8401" s="4"/>
      <c r="V8401" s="4"/>
      <c r="W8401" s="4"/>
      <c r="X8401" s="4"/>
      <c r="Y8401" s="4"/>
      <c r="Z8401" s="4"/>
      <c r="AA8401" s="4"/>
      <c r="AB8401" s="8"/>
      <c r="AC8401" s="8"/>
      <c r="AD8401" s="8"/>
      <c r="AE8401" s="8"/>
      <c r="AF8401" s="8"/>
      <c r="AG8401" s="8"/>
      <c r="AH8401" s="8"/>
      <c r="AI8401" s="8"/>
      <c r="AJ8401" s="8"/>
      <c r="AK8401" s="8"/>
      <c r="AL8401" s="8"/>
      <c r="AM8401" s="8"/>
      <c r="AN8401" s="8"/>
      <c r="AO8401" s="8"/>
      <c r="AP8401" s="15"/>
      <c r="AQ8401" s="15"/>
      <c r="AR8401" s="15"/>
      <c r="AS8401" s="15"/>
      <c r="AT8401" s="15"/>
      <c r="AU8401" s="15"/>
      <c r="AV8401" s="15"/>
      <c r="AW8401" s="15"/>
      <c r="AX8401" s="15"/>
      <c r="AY8401" s="15"/>
      <c r="AZ8401" s="10"/>
      <c r="BA8401" s="10"/>
    </row>
    <row r="8402" spans="1:53" ht="15" customHeight="1" x14ac:dyDescent="0.2">
      <c r="A8402" s="1"/>
      <c r="B8402" s="387">
        <v>22</v>
      </c>
      <c r="C8402" s="303" t="s">
        <v>612</v>
      </c>
      <c r="D8402" s="18"/>
      <c r="E8402" s="14"/>
      <c r="F8402" s="14"/>
      <c r="G8402" s="14"/>
      <c r="H8402" s="14"/>
      <c r="I8402" s="14"/>
      <c r="J8402" s="14"/>
      <c r="K8402" s="14"/>
      <c r="L8402" s="14"/>
      <c r="M8402" s="14"/>
      <c r="N8402" s="14"/>
      <c r="O8402" s="14"/>
      <c r="P8402" s="14"/>
      <c r="Q8402" s="14"/>
      <c r="R8402" s="4"/>
      <c r="S8402" s="4"/>
      <c r="T8402" s="4"/>
      <c r="U8402" s="4"/>
      <c r="V8402" s="4"/>
      <c r="W8402" s="4"/>
      <c r="X8402" s="4"/>
      <c r="Y8402" s="4"/>
      <c r="Z8402" s="4"/>
      <c r="AA8402" s="4"/>
      <c r="AB8402" s="8"/>
      <c r="AC8402" s="8"/>
      <c r="AD8402" s="8"/>
      <c r="AE8402" s="8"/>
      <c r="AF8402" s="8"/>
      <c r="AG8402" s="8"/>
      <c r="AH8402" s="8"/>
      <c r="AI8402" s="8"/>
      <c r="AJ8402" s="8"/>
      <c r="AK8402" s="8"/>
      <c r="AL8402" s="8"/>
      <c r="AM8402" s="8"/>
      <c r="AN8402" s="8"/>
      <c r="AO8402" s="8"/>
      <c r="AP8402" s="15"/>
      <c r="AQ8402" s="15"/>
      <c r="AR8402" s="15"/>
      <c r="AS8402" s="15"/>
      <c r="AT8402" s="15"/>
      <c r="AU8402" s="15"/>
      <c r="AV8402" s="15"/>
      <c r="AW8402" s="15"/>
      <c r="AX8402" s="15"/>
      <c r="AY8402" s="15"/>
      <c r="AZ8402" s="10"/>
      <c r="BA8402" s="10"/>
    </row>
    <row r="8403" spans="1:53" ht="15" customHeight="1" x14ac:dyDescent="0.2">
      <c r="A8403" s="362"/>
      <c r="B8403" s="388">
        <v>30</v>
      </c>
      <c r="C8403" s="363"/>
      <c r="D8403" s="364"/>
      <c r="E8403" s="362"/>
      <c r="F8403" s="362"/>
      <c r="G8403" s="362"/>
      <c r="H8403" s="362"/>
      <c r="I8403" s="362"/>
      <c r="J8403" s="362"/>
      <c r="K8403" s="362"/>
      <c r="L8403" s="362"/>
      <c r="M8403" s="362"/>
      <c r="N8403" s="362"/>
      <c r="O8403" s="362"/>
      <c r="P8403" s="362"/>
      <c r="Q8403" s="362"/>
      <c r="R8403" s="362"/>
      <c r="S8403" s="362"/>
      <c r="T8403" s="362"/>
      <c r="U8403" s="362"/>
      <c r="V8403" s="362"/>
      <c r="W8403" s="362"/>
      <c r="X8403" s="362"/>
      <c r="Y8403" s="365"/>
      <c r="Z8403" s="365"/>
      <c r="AA8403" s="365"/>
      <c r="AB8403" s="362"/>
      <c r="AC8403" s="362"/>
      <c r="AD8403" s="362"/>
      <c r="AE8403" s="362"/>
      <c r="AF8403" s="362"/>
      <c r="AG8403" s="362"/>
      <c r="AH8403" s="362"/>
      <c r="AI8403" s="362"/>
      <c r="AJ8403" s="362"/>
      <c r="AK8403" s="362"/>
      <c r="AL8403" s="362"/>
      <c r="AM8403" s="362"/>
      <c r="AN8403" s="362"/>
      <c r="AO8403" s="362"/>
      <c r="AP8403" s="362"/>
      <c r="AQ8403" s="362"/>
      <c r="AR8403" s="362"/>
      <c r="AS8403" s="362"/>
      <c r="AT8403" s="362"/>
      <c r="AU8403" s="362"/>
      <c r="AV8403" s="362"/>
      <c r="AW8403" s="362"/>
      <c r="AX8403" s="362"/>
      <c r="AY8403" s="362"/>
      <c r="AZ8403" s="366"/>
      <c r="BA8403" s="366"/>
    </row>
    <row r="8404" spans="1:53" ht="15" customHeight="1" x14ac:dyDescent="0.2">
      <c r="A8404" s="1"/>
      <c r="B8404" s="377">
        <v>23</v>
      </c>
      <c r="C8404" s="293" t="s">
        <v>535</v>
      </c>
      <c r="D8404" s="18"/>
      <c r="E8404" s="14"/>
      <c r="F8404" s="14"/>
      <c r="G8404" s="14"/>
      <c r="H8404" s="14"/>
      <c r="I8404" s="14"/>
      <c r="J8404" s="14"/>
      <c r="K8404" s="14"/>
      <c r="L8404" s="14"/>
      <c r="M8404" s="14"/>
      <c r="N8404" s="14"/>
      <c r="O8404" s="14"/>
      <c r="P8404" s="14"/>
      <c r="Q8404" s="14"/>
      <c r="R8404" s="4"/>
      <c r="S8404" s="4"/>
      <c r="T8404" s="4"/>
      <c r="U8404" s="4"/>
      <c r="V8404" s="4"/>
      <c r="W8404" s="4"/>
      <c r="X8404" s="4"/>
      <c r="Y8404" s="4"/>
      <c r="Z8404" s="4"/>
      <c r="AA8404" s="4"/>
      <c r="AB8404" s="8">
        <v>6</v>
      </c>
      <c r="AC8404" s="8"/>
      <c r="AD8404" s="8"/>
      <c r="AE8404" s="8"/>
      <c r="AF8404" s="8"/>
      <c r="AG8404" s="8"/>
      <c r="AH8404" s="8"/>
      <c r="AI8404" s="8"/>
      <c r="AJ8404" s="8"/>
      <c r="AK8404" s="8"/>
      <c r="AL8404" s="8"/>
      <c r="AM8404" s="8"/>
      <c r="AN8404" s="8"/>
      <c r="AO8404" s="8"/>
      <c r="AP8404" s="15"/>
      <c r="AQ8404" s="15"/>
      <c r="AR8404" s="15"/>
      <c r="AS8404" s="15"/>
      <c r="AT8404" s="15"/>
      <c r="AU8404" s="15"/>
      <c r="AV8404" s="15"/>
      <c r="AW8404" s="15"/>
      <c r="AX8404" s="15"/>
      <c r="AY8404" s="15"/>
      <c r="AZ8404" s="10"/>
      <c r="BA8404" s="10"/>
    </row>
    <row r="8405" spans="1:53" ht="15" customHeight="1" x14ac:dyDescent="0.2">
      <c r="A8405" s="1"/>
      <c r="B8405" s="377">
        <v>24</v>
      </c>
      <c r="C8405" s="311" t="s">
        <v>613</v>
      </c>
      <c r="D8405" s="18"/>
      <c r="E8405" s="14"/>
      <c r="F8405" s="14"/>
      <c r="G8405" s="14"/>
      <c r="H8405" s="14"/>
      <c r="I8405" s="14"/>
      <c r="J8405" s="14"/>
      <c r="K8405" s="14"/>
      <c r="L8405" s="14"/>
      <c r="M8405" s="14"/>
      <c r="N8405" s="14"/>
      <c r="O8405" s="14"/>
      <c r="P8405" s="14"/>
      <c r="Q8405" s="14"/>
      <c r="R8405" s="4"/>
      <c r="S8405" s="4"/>
      <c r="T8405" s="4"/>
      <c r="U8405" s="4"/>
      <c r="V8405" s="4"/>
      <c r="W8405" s="4"/>
      <c r="X8405" s="4"/>
      <c r="Y8405" s="4"/>
      <c r="Z8405" s="4"/>
      <c r="AA8405" s="4"/>
      <c r="AB8405" s="8"/>
      <c r="AC8405" s="8"/>
      <c r="AD8405" s="8"/>
      <c r="AE8405" s="8"/>
      <c r="AF8405" s="8"/>
      <c r="AG8405" s="8"/>
      <c r="AH8405" s="8"/>
      <c r="AI8405" s="8"/>
      <c r="AJ8405" s="8"/>
      <c r="AK8405" s="8"/>
      <c r="AL8405" s="8"/>
      <c r="AM8405" s="8"/>
      <c r="AN8405" s="8"/>
      <c r="AO8405" s="8"/>
      <c r="AP8405" s="15"/>
      <c r="AQ8405" s="15"/>
      <c r="AR8405" s="15"/>
      <c r="AS8405" s="15"/>
      <c r="AT8405" s="15"/>
      <c r="AU8405" s="15"/>
      <c r="AV8405" s="15"/>
      <c r="AW8405" s="15"/>
      <c r="AX8405" s="15"/>
      <c r="AY8405" s="15"/>
      <c r="AZ8405" s="10"/>
      <c r="BA8405" s="10"/>
    </row>
    <row r="8406" spans="1:53" ht="15" customHeight="1" x14ac:dyDescent="0.2">
      <c r="A8406" s="368"/>
      <c r="B8406" s="373"/>
      <c r="C8406" s="369"/>
      <c r="D8406" s="370"/>
      <c r="E8406" s="368"/>
      <c r="F8406" s="368"/>
      <c r="G8406" s="368"/>
      <c r="H8406" s="368"/>
      <c r="I8406" s="368"/>
      <c r="J8406" s="368"/>
      <c r="K8406" s="368"/>
      <c r="L8406" s="368"/>
      <c r="M8406" s="368"/>
      <c r="N8406" s="368"/>
      <c r="O8406" s="368"/>
      <c r="P8406" s="368"/>
      <c r="Q8406" s="368"/>
      <c r="R8406" s="368"/>
      <c r="S8406" s="368"/>
      <c r="T8406" s="368"/>
      <c r="U8406" s="368"/>
      <c r="V8406" s="368"/>
      <c r="W8406" s="368"/>
      <c r="X8406" s="368"/>
      <c r="Y8406" s="368"/>
      <c r="Z8406" s="368"/>
      <c r="AA8406" s="368"/>
      <c r="AB8406" s="368"/>
      <c r="AC8406" s="368"/>
      <c r="AD8406" s="368"/>
      <c r="AE8406" s="368"/>
      <c r="AF8406" s="368"/>
      <c r="AG8406" s="368"/>
      <c r="AH8406" s="368"/>
      <c r="AI8406" s="368"/>
      <c r="AJ8406" s="368"/>
      <c r="AK8406" s="368"/>
      <c r="AL8406" s="368"/>
      <c r="AM8406" s="368"/>
      <c r="AN8406" s="368"/>
      <c r="AO8406" s="368"/>
      <c r="AP8406" s="368"/>
      <c r="AQ8406" s="368"/>
      <c r="AR8406" s="368"/>
      <c r="AS8406" s="368"/>
      <c r="AT8406" s="368"/>
      <c r="AU8406" s="368"/>
      <c r="AV8406" s="368"/>
      <c r="AW8406" s="368"/>
      <c r="AX8406" s="368"/>
      <c r="AY8406" s="368"/>
      <c r="AZ8406" s="371"/>
      <c r="BA8406" s="371"/>
    </row>
    <row r="8407" spans="1:53" ht="15" customHeight="1" x14ac:dyDescent="0.2">
      <c r="A8407" s="1"/>
      <c r="B8407" s="389">
        <v>33</v>
      </c>
      <c r="C8407" s="303"/>
      <c r="D8407" s="18"/>
      <c r="E8407" s="14"/>
      <c r="F8407" s="14"/>
      <c r="G8407" s="14"/>
      <c r="H8407" s="14"/>
      <c r="I8407" s="14"/>
      <c r="J8407" s="14"/>
      <c r="K8407" s="14"/>
      <c r="L8407" s="14"/>
      <c r="M8407" s="14"/>
      <c r="N8407" s="14"/>
      <c r="O8407" s="14"/>
      <c r="P8407" s="14"/>
      <c r="Q8407" s="14"/>
      <c r="R8407" s="4"/>
      <c r="S8407" s="4"/>
      <c r="T8407" s="4"/>
      <c r="U8407" s="4"/>
      <c r="V8407" s="4"/>
      <c r="W8407" s="4"/>
      <c r="X8407" s="4"/>
      <c r="Y8407" s="4"/>
      <c r="Z8407" s="4"/>
      <c r="AA8407" s="4"/>
      <c r="AB8407" s="8"/>
      <c r="AC8407" s="8"/>
      <c r="AD8407" s="8"/>
      <c r="AE8407" s="8"/>
      <c r="AF8407" s="8"/>
      <c r="AG8407" s="8"/>
      <c r="AH8407" s="8"/>
      <c r="AI8407" s="8"/>
      <c r="AJ8407" s="8"/>
      <c r="AK8407" s="8"/>
      <c r="AL8407" s="8"/>
      <c r="AM8407" s="8"/>
      <c r="AN8407" s="8"/>
      <c r="AO8407" s="8"/>
      <c r="AP8407" s="15"/>
      <c r="AQ8407" s="15"/>
      <c r="AR8407" s="15"/>
      <c r="AS8407" s="15"/>
      <c r="AT8407" s="15"/>
      <c r="AU8407" s="15"/>
      <c r="AV8407" s="15"/>
      <c r="AW8407" s="15"/>
      <c r="AX8407" s="15"/>
      <c r="AY8407" s="15"/>
      <c r="AZ8407" s="10"/>
      <c r="BA8407" s="10"/>
    </row>
    <row r="8408" spans="1:53" ht="15" customHeight="1" x14ac:dyDescent="0.2">
      <c r="A8408" s="368"/>
      <c r="B8408" s="373"/>
      <c r="C8408" s="369"/>
      <c r="D8408" s="370"/>
      <c r="E8408" s="368"/>
      <c r="F8408" s="368"/>
      <c r="G8408" s="368"/>
      <c r="H8408" s="368"/>
      <c r="I8408" s="368"/>
      <c r="J8408" s="368"/>
      <c r="K8408" s="368"/>
      <c r="L8408" s="368"/>
      <c r="M8408" s="368"/>
      <c r="N8408" s="368"/>
      <c r="O8408" s="368"/>
      <c r="P8408" s="368"/>
      <c r="Q8408" s="368"/>
      <c r="R8408" s="368"/>
      <c r="S8408" s="368"/>
      <c r="T8408" s="368"/>
      <c r="U8408" s="368"/>
      <c r="V8408" s="368"/>
      <c r="W8408" s="368"/>
      <c r="X8408" s="368"/>
      <c r="Y8408" s="368"/>
      <c r="Z8408" s="368"/>
      <c r="AA8408" s="368"/>
      <c r="AB8408" s="368"/>
      <c r="AC8408" s="368"/>
      <c r="AD8408" s="368"/>
      <c r="AE8408" s="368"/>
      <c r="AF8408" s="368"/>
      <c r="AG8408" s="368"/>
      <c r="AH8408" s="368"/>
      <c r="AI8408" s="368"/>
      <c r="AJ8408" s="368"/>
      <c r="AK8408" s="368"/>
      <c r="AL8408" s="368"/>
      <c r="AM8408" s="368"/>
      <c r="AN8408" s="368"/>
      <c r="AO8408" s="368"/>
      <c r="AP8408" s="368"/>
      <c r="AQ8408" s="368"/>
      <c r="AR8408" s="368"/>
      <c r="AS8408" s="368"/>
      <c r="AT8408" s="368"/>
      <c r="AU8408" s="368"/>
      <c r="AV8408" s="368"/>
      <c r="AW8408" s="368"/>
      <c r="AX8408" s="368"/>
      <c r="AY8408" s="368"/>
      <c r="AZ8408" s="371"/>
      <c r="BA8408" s="371"/>
    </row>
    <row r="8409" spans="1:53" ht="15" customHeight="1" x14ac:dyDescent="0.2">
      <c r="A8409" s="368"/>
      <c r="B8409" s="373"/>
      <c r="C8409" s="369"/>
      <c r="D8409" s="370"/>
      <c r="E8409" s="368"/>
      <c r="F8409" s="368"/>
      <c r="G8409" s="368"/>
      <c r="H8409" s="368"/>
      <c r="I8409" s="368"/>
      <c r="J8409" s="368"/>
      <c r="K8409" s="368"/>
      <c r="L8409" s="368"/>
      <c r="M8409" s="368"/>
      <c r="N8409" s="368"/>
      <c r="O8409" s="368"/>
      <c r="P8409" s="368"/>
      <c r="Q8409" s="368"/>
      <c r="R8409" s="368"/>
      <c r="S8409" s="368"/>
      <c r="T8409" s="368"/>
      <c r="U8409" s="368"/>
      <c r="V8409" s="368"/>
      <c r="W8409" s="368"/>
      <c r="X8409" s="368"/>
      <c r="Y8409" s="368"/>
      <c r="Z8409" s="368"/>
      <c r="AA8409" s="368"/>
      <c r="AB8409" s="368"/>
      <c r="AC8409" s="368"/>
      <c r="AD8409" s="368"/>
      <c r="AE8409" s="368"/>
      <c r="AF8409" s="368"/>
      <c r="AG8409" s="368"/>
      <c r="AH8409" s="368"/>
      <c r="AI8409" s="368"/>
      <c r="AJ8409" s="368"/>
      <c r="AK8409" s="368"/>
      <c r="AL8409" s="368"/>
      <c r="AM8409" s="368"/>
      <c r="AN8409" s="368"/>
      <c r="AO8409" s="368"/>
      <c r="AP8409" s="368"/>
      <c r="AQ8409" s="368"/>
      <c r="AR8409" s="368"/>
      <c r="AS8409" s="368"/>
      <c r="AT8409" s="368"/>
      <c r="AU8409" s="368"/>
      <c r="AV8409" s="368"/>
      <c r="AW8409" s="368"/>
      <c r="AX8409" s="368"/>
      <c r="AY8409" s="368"/>
      <c r="AZ8409" s="371"/>
      <c r="BA8409" s="371"/>
    </row>
    <row r="8410" spans="1:53" ht="15" customHeight="1" x14ac:dyDescent="0.2">
      <c r="A8410" s="368"/>
      <c r="B8410" s="373"/>
      <c r="C8410" s="376"/>
      <c r="D8410" s="370"/>
      <c r="E8410" s="368"/>
      <c r="F8410" s="368"/>
      <c r="G8410" s="368"/>
      <c r="H8410" s="368"/>
      <c r="I8410" s="368"/>
      <c r="J8410" s="368"/>
      <c r="K8410" s="368"/>
      <c r="L8410" s="368"/>
      <c r="M8410" s="368"/>
      <c r="N8410" s="368"/>
      <c r="O8410" s="368"/>
      <c r="P8410" s="368"/>
      <c r="Q8410" s="368"/>
      <c r="R8410" s="368"/>
      <c r="S8410" s="368"/>
      <c r="T8410" s="368"/>
      <c r="U8410" s="368"/>
      <c r="V8410" s="368"/>
      <c r="W8410" s="368"/>
      <c r="X8410" s="368"/>
      <c r="Y8410" s="368"/>
      <c r="Z8410" s="368"/>
      <c r="AA8410" s="368"/>
      <c r="AB8410" s="368"/>
      <c r="AC8410" s="368"/>
      <c r="AD8410" s="368"/>
      <c r="AE8410" s="368"/>
      <c r="AF8410" s="368"/>
      <c r="AG8410" s="368"/>
      <c r="AH8410" s="368"/>
      <c r="AI8410" s="368"/>
      <c r="AJ8410" s="368"/>
      <c r="AK8410" s="368"/>
      <c r="AL8410" s="368"/>
      <c r="AM8410" s="368"/>
      <c r="AN8410" s="368"/>
      <c r="AO8410" s="368"/>
      <c r="AP8410" s="368"/>
      <c r="AQ8410" s="368"/>
      <c r="AR8410" s="368"/>
      <c r="AS8410" s="368"/>
      <c r="AT8410" s="368"/>
      <c r="AU8410" s="368"/>
      <c r="AV8410" s="368"/>
      <c r="AW8410" s="368"/>
      <c r="AX8410" s="368"/>
      <c r="AY8410" s="368"/>
      <c r="AZ8410" s="371"/>
      <c r="BA8410" s="371"/>
    </row>
    <row r="8411" spans="1:53" ht="15" customHeight="1" x14ac:dyDescent="0.2">
      <c r="A8411" s="1">
        <f>SUM(A8368:A8406)</f>
        <v>0</v>
      </c>
      <c r="B8411" s="385" t="s">
        <v>187</v>
      </c>
      <c r="C8411" s="402" t="s">
        <v>616</v>
      </c>
      <c r="D8411" s="18"/>
      <c r="E8411" s="14"/>
      <c r="F8411" s="14"/>
      <c r="G8411" s="14"/>
      <c r="H8411" s="14"/>
      <c r="I8411" s="14"/>
      <c r="J8411" s="14"/>
      <c r="K8411" s="14"/>
      <c r="L8411" s="14"/>
      <c r="M8411" s="14"/>
      <c r="N8411" s="14"/>
      <c r="O8411" s="14"/>
      <c r="P8411" s="14"/>
      <c r="Q8411" s="14"/>
      <c r="R8411" s="4"/>
      <c r="S8411" s="4"/>
      <c r="T8411" s="4"/>
      <c r="U8411" s="4"/>
      <c r="V8411" s="4"/>
      <c r="W8411" s="4"/>
      <c r="X8411" s="4"/>
      <c r="Y8411" s="4"/>
      <c r="Z8411" s="4"/>
      <c r="AA8411" s="4"/>
      <c r="AB8411" s="8"/>
      <c r="AC8411" s="8"/>
      <c r="AD8411" s="8"/>
      <c r="AE8411" s="8"/>
      <c r="AF8411" s="8"/>
      <c r="AG8411" s="8"/>
      <c r="AH8411" s="8"/>
      <c r="AI8411" s="8"/>
      <c r="AJ8411" s="8"/>
      <c r="AK8411" s="8"/>
      <c r="AL8411" s="8"/>
      <c r="AM8411" s="8"/>
      <c r="AN8411" s="8"/>
      <c r="AO8411" s="8"/>
      <c r="AP8411" s="15"/>
      <c r="AQ8411" s="15"/>
      <c r="AR8411" s="15"/>
      <c r="AS8411" s="15"/>
      <c r="AT8411" s="15"/>
      <c r="AU8411" s="15"/>
      <c r="AV8411" s="15"/>
      <c r="AW8411" s="15"/>
      <c r="AX8411" s="15"/>
      <c r="AY8411" s="15"/>
      <c r="AZ8411" s="10"/>
      <c r="BA8411" s="10"/>
    </row>
    <row r="8412" spans="1:53" ht="15" customHeight="1" x14ac:dyDescent="0.2">
      <c r="A8412" s="1"/>
      <c r="B8412" s="22"/>
      <c r="D8412" s="18"/>
      <c r="E8412" s="14"/>
      <c r="F8412" s="14"/>
      <c r="G8412" s="14"/>
      <c r="H8412" s="14"/>
      <c r="I8412" s="14"/>
      <c r="J8412" s="14"/>
      <c r="K8412" s="14"/>
      <c r="L8412" s="14"/>
      <c r="M8412" s="14"/>
      <c r="N8412" s="14"/>
      <c r="O8412" s="14"/>
      <c r="P8412" s="14"/>
      <c r="Q8412" s="14"/>
      <c r="R8412" s="4"/>
      <c r="S8412" s="4"/>
      <c r="T8412" s="4"/>
      <c r="U8412" s="4"/>
      <c r="V8412" s="4"/>
      <c r="W8412" s="4"/>
      <c r="X8412" s="4"/>
      <c r="Y8412" s="4"/>
      <c r="Z8412" s="4"/>
      <c r="AA8412" s="4"/>
      <c r="AB8412" s="8"/>
      <c r="AC8412" s="8"/>
      <c r="AD8412" s="8"/>
      <c r="AE8412" s="8"/>
      <c r="AF8412" s="8"/>
      <c r="AG8412" s="8"/>
      <c r="AH8412" s="8"/>
      <c r="AI8412" s="8"/>
      <c r="AJ8412" s="8"/>
      <c r="AK8412" s="8"/>
      <c r="AL8412" s="8"/>
      <c r="AM8412" s="8"/>
      <c r="AN8412" s="8"/>
      <c r="AO8412" s="8"/>
      <c r="AP8412" s="15"/>
      <c r="AQ8412" s="15"/>
      <c r="AR8412" s="15"/>
      <c r="AS8412" s="15"/>
      <c r="AT8412" s="15"/>
      <c r="AU8412" s="15"/>
      <c r="AV8412" s="15"/>
      <c r="AW8412" s="15"/>
      <c r="AX8412" s="15"/>
      <c r="AY8412" s="15"/>
      <c r="AZ8412" s="10"/>
      <c r="BA8412" s="10"/>
    </row>
    <row r="8413" spans="1:53" ht="15" customHeight="1" x14ac:dyDescent="0.2">
      <c r="A8413" s="1"/>
      <c r="B8413" s="42"/>
      <c r="D8413" s="18"/>
      <c r="E8413" s="14"/>
      <c r="F8413" s="14"/>
      <c r="G8413" s="14"/>
      <c r="H8413" s="14"/>
      <c r="I8413" s="14"/>
      <c r="J8413" s="14"/>
      <c r="K8413" s="14"/>
      <c r="L8413" s="14"/>
      <c r="M8413" s="14"/>
      <c r="N8413" s="14"/>
      <c r="O8413" s="14"/>
      <c r="P8413" s="14"/>
      <c r="Q8413" s="14"/>
      <c r="R8413" s="4"/>
      <c r="S8413" s="4"/>
      <c r="T8413" s="4"/>
      <c r="U8413" s="4"/>
      <c r="V8413" s="4"/>
      <c r="W8413" s="4"/>
      <c r="X8413" s="4"/>
      <c r="Y8413" s="4"/>
      <c r="Z8413" s="4"/>
      <c r="AA8413" s="4"/>
      <c r="AB8413" s="8"/>
      <c r="AC8413" s="8"/>
      <c r="AD8413" s="8"/>
      <c r="AE8413" s="8"/>
      <c r="AF8413" s="8"/>
      <c r="AG8413" s="8"/>
      <c r="AH8413" s="8"/>
      <c r="AI8413" s="8"/>
      <c r="AJ8413" s="8"/>
      <c r="AK8413" s="8"/>
      <c r="AL8413" s="8"/>
      <c r="AM8413" s="8"/>
      <c r="AN8413" s="8"/>
      <c r="AO8413" s="8"/>
      <c r="AP8413" s="15"/>
      <c r="AQ8413" s="15"/>
      <c r="AR8413" s="15"/>
      <c r="AS8413" s="15"/>
      <c r="AT8413" s="15"/>
      <c r="AU8413" s="15"/>
      <c r="AV8413" s="15"/>
      <c r="AW8413" s="15"/>
      <c r="AX8413" s="15"/>
      <c r="AY8413" s="15"/>
      <c r="AZ8413" s="10"/>
      <c r="BA8413" s="10"/>
    </row>
    <row r="8414" spans="1:53" ht="15" customHeight="1" x14ac:dyDescent="0.2">
      <c r="A8414" s="1"/>
      <c r="B8414" s="1"/>
      <c r="C8414" s="43"/>
      <c r="D8414" s="14"/>
      <c r="E8414" s="14"/>
      <c r="F8414" s="14"/>
      <c r="G8414" s="14"/>
      <c r="H8414" s="14"/>
      <c r="I8414" s="14"/>
      <c r="J8414" s="14"/>
      <c r="K8414" s="14"/>
      <c r="L8414" s="14"/>
      <c r="M8414" s="14"/>
      <c r="N8414" s="14"/>
      <c r="O8414" s="14"/>
      <c r="P8414" s="14"/>
      <c r="Q8414" s="14"/>
      <c r="R8414" s="4"/>
      <c r="S8414" s="4"/>
      <c r="T8414" s="4"/>
      <c r="U8414" s="4"/>
      <c r="V8414" s="4"/>
      <c r="W8414" s="4"/>
      <c r="X8414" s="4"/>
      <c r="Y8414" s="4"/>
      <c r="Z8414" s="4"/>
      <c r="AA8414" s="4"/>
      <c r="AB8414" s="8"/>
      <c r="AC8414" s="8"/>
      <c r="AD8414" s="8"/>
      <c r="AE8414" s="8"/>
      <c r="AF8414" s="8"/>
      <c r="AG8414" s="8"/>
      <c r="AH8414" s="8"/>
      <c r="AI8414" s="8"/>
      <c r="AJ8414" s="8"/>
      <c r="AK8414" s="8"/>
      <c r="AL8414" s="8"/>
      <c r="AM8414" s="8"/>
      <c r="AN8414" s="8"/>
      <c r="AO8414" s="8"/>
      <c r="AP8414" s="15"/>
      <c r="AQ8414" s="15"/>
      <c r="AR8414" s="15"/>
      <c r="AS8414" s="15"/>
      <c r="AT8414" s="15"/>
      <c r="AU8414" s="15"/>
      <c r="AV8414" s="15"/>
      <c r="AW8414" s="15"/>
      <c r="AX8414" s="15"/>
      <c r="AY8414" s="15"/>
      <c r="AZ8414" s="10"/>
      <c r="BA8414" s="10"/>
    </row>
    <row r="8415" spans="1:53" ht="15" customHeight="1" x14ac:dyDescent="0.2">
      <c r="A8415" s="1"/>
      <c r="B8415" s="1"/>
      <c r="D8415" s="14"/>
      <c r="E8415" s="14"/>
      <c r="F8415" s="14"/>
      <c r="G8415" s="14"/>
      <c r="H8415" s="14"/>
      <c r="I8415" s="14"/>
      <c r="J8415" s="14"/>
      <c r="K8415" s="14"/>
      <c r="L8415" s="14"/>
      <c r="M8415" s="14"/>
      <c r="N8415" s="14"/>
      <c r="O8415" s="14"/>
      <c r="P8415" s="14"/>
      <c r="Q8415" s="14"/>
      <c r="R8415" s="4"/>
      <c r="S8415" s="4"/>
      <c r="T8415" s="4"/>
      <c r="U8415" s="4"/>
      <c r="V8415" s="4"/>
      <c r="W8415" s="4"/>
      <c r="X8415" s="4"/>
      <c r="Y8415" s="4"/>
      <c r="Z8415" s="4"/>
      <c r="AA8415" s="4"/>
      <c r="AB8415" s="8"/>
      <c r="AC8415" s="8"/>
      <c r="AD8415" s="8"/>
      <c r="AE8415" s="8"/>
      <c r="AF8415" s="8"/>
      <c r="AG8415" s="8"/>
      <c r="AH8415" s="8"/>
      <c r="AI8415" s="8"/>
      <c r="AJ8415" s="8"/>
      <c r="AK8415" s="8"/>
      <c r="AL8415" s="8"/>
      <c r="AM8415" s="8"/>
      <c r="AN8415" s="8"/>
      <c r="AO8415" s="8"/>
      <c r="AP8415" s="15"/>
      <c r="AQ8415" s="15"/>
      <c r="AR8415" s="15"/>
      <c r="AS8415" s="15"/>
      <c r="AT8415" s="15"/>
      <c r="AU8415" s="15"/>
      <c r="AV8415" s="15"/>
      <c r="AW8415" s="15"/>
      <c r="AX8415" s="15"/>
      <c r="AY8415" s="15"/>
      <c r="AZ8415" s="10"/>
      <c r="BA8415" s="10"/>
    </row>
    <row r="8416" spans="1:53" ht="15" customHeight="1" x14ac:dyDescent="0.2">
      <c r="A8416" s="33"/>
      <c r="B8416" s="33"/>
      <c r="C8416" s="33"/>
      <c r="D8416" s="33">
        <f>SUM(D8368:D8415)</f>
        <v>17</v>
      </c>
      <c r="E8416" s="33">
        <f>SUM(E8368:E8415)</f>
        <v>7</v>
      </c>
      <c r="F8416" s="33">
        <f>SUM(F8368:F8415)</f>
        <v>3</v>
      </c>
      <c r="G8416" s="33">
        <f>SUM(G8368:G8415)</f>
        <v>0</v>
      </c>
      <c r="H8416" s="33">
        <f>SUM(H8368:H8415)</f>
        <v>3</v>
      </c>
      <c r="I8416" s="33">
        <f>SUM(I8368:I8415)</f>
        <v>0</v>
      </c>
      <c r="J8416" s="33">
        <f>SUM(J8368:J8415)</f>
        <v>0</v>
      </c>
      <c r="K8416" s="33">
        <f>SUM(K8368:K8415)</f>
        <v>3</v>
      </c>
      <c r="L8416" s="33">
        <f>SUM(L8368:L8415)</f>
        <v>0</v>
      </c>
      <c r="M8416" s="33">
        <f>SUM(M8368:M8415)</f>
        <v>0</v>
      </c>
      <c r="N8416" s="33">
        <f>SUM(N8368:N8415)</f>
        <v>0</v>
      </c>
      <c r="O8416" s="33">
        <f>SUM(O8368:O8415)</f>
        <v>0</v>
      </c>
      <c r="P8416" s="33">
        <f>SUM(P8368:P8415)</f>
        <v>0</v>
      </c>
      <c r="Q8416" s="33">
        <f>SUM(Q8368:Q8415)</f>
        <v>0</v>
      </c>
      <c r="R8416" s="33">
        <f>SUM(R8368:R8415)</f>
        <v>0</v>
      </c>
      <c r="S8416" s="33">
        <f>SUM(S8368:S8415)</f>
        <v>0</v>
      </c>
      <c r="T8416" s="33">
        <f>SUM(T8368:T8415)</f>
        <v>1</v>
      </c>
      <c r="U8416" s="33">
        <f>SUM(U8368:U8415)</f>
        <v>4</v>
      </c>
      <c r="V8416" s="33">
        <f>SUM(V8368:V8415)</f>
        <v>0</v>
      </c>
      <c r="W8416" s="33">
        <f>SUM(W8368:W8415)</f>
        <v>0</v>
      </c>
      <c r="X8416" s="33">
        <f>SUM(X8368:X8415)</f>
        <v>0</v>
      </c>
      <c r="Y8416" s="33">
        <f>SUM(Y8368:Y8415)</f>
        <v>0</v>
      </c>
      <c r="Z8416" s="33">
        <f>SUM(Z8368:Z8415)</f>
        <v>0</v>
      </c>
      <c r="AA8416" s="33">
        <f>SUM(AA8368:AA8415)</f>
        <v>0</v>
      </c>
      <c r="AB8416" s="33">
        <f>SUM(AB8368:AB8415)</f>
        <v>64</v>
      </c>
      <c r="AC8416" s="33">
        <f>SUM(AC8368:AC8415)</f>
        <v>0</v>
      </c>
      <c r="AD8416" s="33">
        <f>SUM(AD8368:AD8415)</f>
        <v>0</v>
      </c>
      <c r="AE8416" s="33">
        <f>SUM(AE8368:AE8415)</f>
        <v>0</v>
      </c>
      <c r="AF8416" s="33">
        <f>SUM(AF8368:AF8415)</f>
        <v>0</v>
      </c>
      <c r="AG8416" s="33">
        <f>SUM(AG8368:AG8415)</f>
        <v>0</v>
      </c>
      <c r="AH8416" s="33">
        <f>SUM(AH8368:AH8415)</f>
        <v>1</v>
      </c>
      <c r="AI8416" s="33">
        <f>SUM(AI8368:AI8415)</f>
        <v>0</v>
      </c>
      <c r="AJ8416" s="33">
        <f>SUM(AJ8368:AJ8415)</f>
        <v>1</v>
      </c>
      <c r="AK8416" s="33">
        <f>SUM(AK8368:AK8415)</f>
        <v>0</v>
      </c>
      <c r="AL8416" s="33">
        <f>SUM(AL8368:AL8415)</f>
        <v>0</v>
      </c>
      <c r="AM8416" s="33">
        <f>SUM(AM8368:AM8415)</f>
        <v>0</v>
      </c>
      <c r="AN8416" s="33">
        <f>SUM(AN8368:AN8415)</f>
        <v>0</v>
      </c>
      <c r="AO8416" s="33">
        <f>SUM(AO8368:AO8415)</f>
        <v>0</v>
      </c>
      <c r="AP8416" s="33">
        <f>SUM(AP8368:AP8415)</f>
        <v>0</v>
      </c>
      <c r="AQ8416" s="33">
        <f>SUM(AQ8368:AQ8415)</f>
        <v>0</v>
      </c>
      <c r="AR8416" s="33">
        <f>SUM(AR8368:AR8415)</f>
        <v>0</v>
      </c>
      <c r="AS8416" s="33">
        <f>SUM(AS8368:AS8415)</f>
        <v>0</v>
      </c>
      <c r="AT8416" s="33">
        <f>SUM(AT8368:AT8415)</f>
        <v>0</v>
      </c>
      <c r="AU8416" s="33">
        <f>SUM(AU8368:AU8415)</f>
        <v>0</v>
      </c>
      <c r="AV8416" s="33">
        <f>SUM(AV8368:AV8415)</f>
        <v>0</v>
      </c>
      <c r="AW8416" s="33">
        <f>SUM(AW8368:AW8415)</f>
        <v>0</v>
      </c>
      <c r="AX8416" s="33">
        <f>SUM(AX8368:AX8415)</f>
        <v>0</v>
      </c>
      <c r="AY8416" s="33">
        <f>SUM(AY8368:AY8415)</f>
        <v>0</v>
      </c>
      <c r="AZ8416" s="10"/>
      <c r="BA8416" s="10"/>
    </row>
    <row r="8417" spans="1:27" ht="15" customHeight="1" x14ac:dyDescent="0.2">
      <c r="A8417" s="44"/>
      <c r="B8417" s="44"/>
      <c r="C8417" s="44"/>
      <c r="D8417" s="44"/>
      <c r="E8417" s="44"/>
      <c r="F8417" s="44"/>
      <c r="G8417" s="44"/>
      <c r="H8417" s="44"/>
      <c r="I8417" s="44"/>
      <c r="J8417" s="44"/>
      <c r="K8417" s="44"/>
      <c r="L8417" s="44"/>
      <c r="M8417" s="44"/>
      <c r="N8417" s="44"/>
      <c r="O8417" s="44"/>
      <c r="P8417" s="44"/>
      <c r="Q8417" s="44"/>
      <c r="R8417" s="44"/>
      <c r="S8417" s="44"/>
      <c r="T8417" s="44"/>
      <c r="U8417" s="44"/>
      <c r="V8417" s="44"/>
      <c r="W8417" s="44"/>
      <c r="X8417" s="44"/>
    </row>
    <row r="8418" spans="1:27" ht="15" customHeight="1" x14ac:dyDescent="0.2">
      <c r="A8418" s="44"/>
      <c r="B8418" s="44"/>
      <c r="C8418" s="44"/>
      <c r="D8418" s="44"/>
      <c r="E8418" s="44"/>
      <c r="F8418" s="44"/>
      <c r="G8418" s="44"/>
      <c r="H8418" s="44"/>
      <c r="I8418" s="44"/>
      <c r="J8418" s="44"/>
      <c r="K8418" s="44"/>
      <c r="L8418" s="44"/>
      <c r="M8418" s="44"/>
      <c r="N8418" s="44"/>
      <c r="O8418" s="44"/>
      <c r="P8418" s="44"/>
      <c r="Q8418" s="44"/>
      <c r="R8418" s="44"/>
      <c r="S8418" s="44"/>
      <c r="T8418" s="44"/>
      <c r="U8418" s="44"/>
      <c r="V8418" s="44"/>
      <c r="W8418" s="44"/>
      <c r="X8418" s="44"/>
    </row>
    <row r="8419" spans="1:27" ht="15" customHeight="1" x14ac:dyDescent="0.2">
      <c r="A8419" s="44"/>
      <c r="B8419" s="44"/>
      <c r="C8419" s="44"/>
      <c r="D8419" s="44"/>
      <c r="E8419" s="44"/>
      <c r="F8419" s="44"/>
      <c r="G8419" s="44"/>
      <c r="H8419" s="44"/>
      <c r="I8419" s="44"/>
      <c r="J8419" s="44"/>
      <c r="K8419" s="44"/>
      <c r="L8419" s="44"/>
      <c r="M8419" s="44"/>
      <c r="N8419" s="44"/>
      <c r="O8419" s="44"/>
      <c r="P8419" s="44"/>
      <c r="Q8419" s="44"/>
      <c r="R8419" s="44"/>
      <c r="S8419" s="44"/>
      <c r="T8419" s="44"/>
      <c r="U8419" s="44"/>
      <c r="V8419" s="44"/>
      <c r="W8419" s="44"/>
      <c r="X8419" s="44"/>
    </row>
    <row r="8420" spans="1:27" ht="15" customHeight="1" x14ac:dyDescent="0.2">
      <c r="A8420" s="45"/>
      <c r="B8420" s="45"/>
      <c r="C8420" s="45"/>
      <c r="D8420" s="45"/>
      <c r="E8420" s="45"/>
      <c r="F8420" s="45"/>
      <c r="G8420" s="45"/>
      <c r="H8420" s="45"/>
      <c r="I8420" s="44"/>
      <c r="J8420" s="44"/>
      <c r="K8420" s="44"/>
      <c r="L8420" s="44"/>
      <c r="M8420" s="44"/>
      <c r="N8420" s="44"/>
      <c r="O8420" s="44"/>
      <c r="P8420" s="44"/>
      <c r="Q8420" s="44"/>
      <c r="R8420" s="44"/>
      <c r="S8420" s="44"/>
      <c r="T8420" s="44"/>
      <c r="U8420" s="44"/>
      <c r="V8420" s="44"/>
      <c r="W8420" s="44"/>
      <c r="X8420" s="44"/>
    </row>
    <row r="8421" spans="1:27" ht="15" customHeight="1" x14ac:dyDescent="0.2">
      <c r="A8421" s="45"/>
      <c r="B8421" s="45"/>
      <c r="C8421" s="45"/>
      <c r="D8421" s="45"/>
      <c r="E8421" s="45"/>
      <c r="F8421" s="45"/>
      <c r="G8421" s="45"/>
      <c r="H8421" s="45"/>
      <c r="I8421" s="44"/>
      <c r="J8421" s="44"/>
      <c r="K8421" s="44"/>
      <c r="L8421" s="46"/>
      <c r="M8421" s="46"/>
      <c r="N8421" s="46"/>
      <c r="O8421" s="46"/>
      <c r="P8421" s="46"/>
      <c r="Q8421" s="46"/>
      <c r="R8421" s="46"/>
      <c r="S8421" s="46"/>
      <c r="T8421" s="46"/>
      <c r="U8421" s="46"/>
      <c r="V8421" s="46"/>
      <c r="W8421" s="46"/>
      <c r="X8421" s="46"/>
      <c r="Y8421" s="46"/>
      <c r="Z8421" s="46"/>
      <c r="AA8421" s="46"/>
    </row>
    <row r="8422" spans="1:27" ht="15" customHeight="1" x14ac:dyDescent="0.6">
      <c r="A8422" s="45"/>
      <c r="B8422" s="47" t="s">
        <v>88</v>
      </c>
      <c r="C8422" s="48"/>
      <c r="D8422" s="48"/>
      <c r="E8422" s="48"/>
      <c r="F8422" s="48"/>
      <c r="G8422" s="48"/>
      <c r="H8422" s="45"/>
      <c r="I8422" s="44"/>
      <c r="J8422" s="44"/>
      <c r="K8422" s="44"/>
      <c r="L8422" s="46"/>
      <c r="M8422" s="46"/>
      <c r="N8422" s="46"/>
      <c r="O8422" s="46"/>
      <c r="P8422" s="46"/>
      <c r="Q8422" s="46"/>
      <c r="R8422" s="46"/>
      <c r="S8422" s="46"/>
      <c r="T8422" s="46"/>
      <c r="U8422" s="46"/>
      <c r="V8422" s="46"/>
      <c r="W8422" s="46"/>
      <c r="X8422" s="46"/>
      <c r="Y8422" s="46"/>
      <c r="Z8422" s="46"/>
      <c r="AA8422" s="46"/>
    </row>
    <row r="8423" spans="1:27" ht="15" customHeight="1" x14ac:dyDescent="0.2">
      <c r="A8423" s="45"/>
      <c r="B8423" s="49" t="s">
        <v>89</v>
      </c>
      <c r="C8423" s="33" t="s">
        <v>90</v>
      </c>
      <c r="D8423" s="33" t="s">
        <v>91</v>
      </c>
      <c r="E8423" s="33" t="s">
        <v>92</v>
      </c>
      <c r="F8423" s="50"/>
      <c r="G8423" s="50" t="s">
        <v>93</v>
      </c>
      <c r="H8423" s="45"/>
      <c r="I8423" s="44"/>
      <c r="J8423" s="44"/>
      <c r="K8423" s="44"/>
      <c r="L8423" s="46"/>
      <c r="M8423" s="46"/>
      <c r="N8423" s="46"/>
      <c r="O8423" s="46"/>
      <c r="P8423" s="46"/>
      <c r="Q8423" s="46"/>
      <c r="R8423" s="46"/>
      <c r="S8423" s="46"/>
      <c r="T8423" s="46"/>
      <c r="U8423" s="46"/>
      <c r="V8423" s="46"/>
      <c r="W8423" s="46"/>
      <c r="Y8423" s="51" t="s">
        <v>94</v>
      </c>
      <c r="Z8423" s="52"/>
      <c r="AA8423" s="52"/>
    </row>
    <row r="8424" spans="1:27" ht="15" customHeight="1" x14ac:dyDescent="0.2">
      <c r="A8424" s="45"/>
      <c r="B8424" s="53" t="s">
        <v>3</v>
      </c>
      <c r="C8424" s="15">
        <f>D8416</f>
        <v>17</v>
      </c>
      <c r="D8424" s="54">
        <f>S8427*C8424</f>
        <v>15547.35</v>
      </c>
      <c r="E8424" s="34">
        <f>T8426*C8424</f>
        <v>11050</v>
      </c>
      <c r="F8424" s="45"/>
      <c r="G8424" s="45"/>
      <c r="H8424" s="45"/>
      <c r="I8424" s="44"/>
      <c r="J8424" s="44"/>
      <c r="K8424" s="44"/>
      <c r="L8424" s="46"/>
      <c r="M8424" s="51" t="s">
        <v>95</v>
      </c>
      <c r="N8424" s="52"/>
      <c r="O8424" s="52"/>
      <c r="P8424" s="52"/>
      <c r="Q8424" s="52"/>
      <c r="R8424" s="51" t="s">
        <v>96</v>
      </c>
      <c r="S8424" s="52"/>
      <c r="T8424" s="46"/>
      <c r="U8424" s="51" t="s">
        <v>97</v>
      </c>
      <c r="V8424" s="52"/>
      <c r="W8424" s="46"/>
      <c r="Y8424" s="6" t="s">
        <v>98</v>
      </c>
      <c r="Z8424" s="55"/>
      <c r="AA8424" s="56"/>
    </row>
    <row r="8425" spans="1:27" ht="15" customHeight="1" x14ac:dyDescent="0.2">
      <c r="A8425" s="45"/>
      <c r="B8425" s="53" t="s">
        <v>99</v>
      </c>
      <c r="C8425" s="15">
        <f>E8416</f>
        <v>7</v>
      </c>
      <c r="D8425" s="54">
        <f>S8426*C8425</f>
        <v>6401.85</v>
      </c>
      <c r="E8425" s="34">
        <f>T8427*C8425</f>
        <v>4550</v>
      </c>
      <c r="F8425" s="45"/>
      <c r="G8425" s="45"/>
      <c r="H8425" s="45"/>
      <c r="I8425" s="44"/>
      <c r="J8425" s="44"/>
      <c r="K8425" s="44"/>
      <c r="L8425" s="46"/>
      <c r="M8425" s="6" t="s">
        <v>100</v>
      </c>
      <c r="N8425" s="52"/>
      <c r="O8425" s="52"/>
      <c r="P8425" s="52"/>
      <c r="Q8425" s="52"/>
      <c r="R8425" s="6"/>
      <c r="S8425" s="55" t="s">
        <v>101</v>
      </c>
      <c r="T8425" s="295"/>
      <c r="U8425" s="57" t="s">
        <v>102</v>
      </c>
      <c r="V8425" s="58">
        <f t="shared" ref="V8425:V8436" si="1766">W8425*1.303</f>
        <v>10293.699999999999</v>
      </c>
      <c r="W8425" s="59">
        <v>7900</v>
      </c>
      <c r="Y8425" s="60" t="s">
        <v>31</v>
      </c>
      <c r="Z8425" s="55">
        <f>AA8425*1.318</f>
        <v>6853.6</v>
      </c>
      <c r="AA8425" s="56">
        <v>5200</v>
      </c>
    </row>
    <row r="8426" spans="1:27" ht="15" customHeight="1" x14ac:dyDescent="0.2">
      <c r="A8426" s="45"/>
      <c r="B8426" s="53" t="s">
        <v>103</v>
      </c>
      <c r="C8426" s="15">
        <f>F8416</f>
        <v>3</v>
      </c>
      <c r="D8426" s="54">
        <f>S8429*C8426</f>
        <v>3802.5090000000005</v>
      </c>
      <c r="E8426" s="34">
        <f>T8428*C8426</f>
        <v>2571</v>
      </c>
      <c r="F8426" s="45"/>
      <c r="G8426" s="45"/>
      <c r="H8426" s="61"/>
      <c r="I8426" s="44"/>
      <c r="J8426" s="44"/>
      <c r="K8426" s="44"/>
      <c r="L8426" s="46"/>
      <c r="M8426" s="6"/>
      <c r="N8426" s="52"/>
      <c r="O8426" s="52"/>
      <c r="P8426" s="52"/>
      <c r="Q8426" s="52"/>
      <c r="R8426" s="6" t="s">
        <v>104</v>
      </c>
      <c r="S8426" s="55">
        <f>T8426*1.407</f>
        <v>914.55000000000007</v>
      </c>
      <c r="T8426" s="295">
        <v>650</v>
      </c>
      <c r="U8426" s="57" t="s">
        <v>105</v>
      </c>
      <c r="V8426" s="58">
        <f t="shared" si="1766"/>
        <v>9772.5</v>
      </c>
      <c r="W8426" s="62">
        <v>7500</v>
      </c>
      <c r="Y8426" s="6" t="s">
        <v>33</v>
      </c>
      <c r="Z8426" s="55">
        <f t="shared" ref="Z8426:Z8427" si="1767">AA8426*1.318</f>
        <v>6853.6</v>
      </c>
      <c r="AA8426" s="56">
        <v>5200</v>
      </c>
    </row>
    <row r="8427" spans="1:27" ht="15" customHeight="1" x14ac:dyDescent="0.2">
      <c r="A8427" s="45"/>
      <c r="B8427" s="53" t="s">
        <v>106</v>
      </c>
      <c r="C8427" s="15">
        <f>G8416</f>
        <v>0</v>
      </c>
      <c r="D8427" s="54">
        <f>S8429*C8427</f>
        <v>0</v>
      </c>
      <c r="E8427" s="34">
        <f>T8429*C8427</f>
        <v>0</v>
      </c>
      <c r="F8427" s="45"/>
      <c r="G8427" s="45"/>
      <c r="H8427" s="45"/>
      <c r="I8427" s="44"/>
      <c r="J8427" s="44"/>
      <c r="K8427" s="44"/>
      <c r="L8427" s="46"/>
      <c r="M8427" s="6" t="s">
        <v>107</v>
      </c>
      <c r="N8427" s="52"/>
      <c r="O8427" s="52"/>
      <c r="P8427" s="52"/>
      <c r="Q8427" s="52"/>
      <c r="R8427" s="6" t="s">
        <v>108</v>
      </c>
      <c r="S8427" s="55">
        <f>T8427*1.407</f>
        <v>914.55000000000007</v>
      </c>
      <c r="T8427" s="295">
        <v>650</v>
      </c>
      <c r="U8427" s="6" t="s">
        <v>109</v>
      </c>
      <c r="V8427" s="58">
        <f t="shared" si="1766"/>
        <v>4560.5</v>
      </c>
      <c r="W8427" s="59">
        <v>3500</v>
      </c>
      <c r="Y8427" s="6" t="s">
        <v>32</v>
      </c>
      <c r="Z8427" s="55">
        <f t="shared" si="1767"/>
        <v>6853.6</v>
      </c>
      <c r="AA8427" s="56">
        <v>5200</v>
      </c>
    </row>
    <row r="8428" spans="1:27" ht="15" customHeight="1" x14ac:dyDescent="0.2">
      <c r="A8428" s="45"/>
      <c r="B8428" s="53" t="s">
        <v>7</v>
      </c>
      <c r="C8428" s="15">
        <f>H8416</f>
        <v>3</v>
      </c>
      <c r="D8428" s="54">
        <f>S8431*C8428</f>
        <v>5135.1360000000004</v>
      </c>
      <c r="E8428" s="34">
        <f>T8431*C8428</f>
        <v>3576</v>
      </c>
      <c r="F8428" s="45"/>
      <c r="G8428" s="45"/>
      <c r="H8428" s="45"/>
      <c r="I8428" s="44"/>
      <c r="J8428" s="44"/>
      <c r="K8428" s="44"/>
      <c r="L8428" s="46"/>
      <c r="M8428" s="6" t="s">
        <v>110</v>
      </c>
      <c r="N8428" s="55">
        <f>P8428*1.43</f>
        <v>2002</v>
      </c>
      <c r="O8428" s="52"/>
      <c r="P8428" s="63">
        <v>1400</v>
      </c>
      <c r="Q8428" s="52"/>
      <c r="R8428" s="6" t="s">
        <v>111</v>
      </c>
      <c r="S8428" s="55">
        <f>T8428*1.479</f>
        <v>1267.5030000000002</v>
      </c>
      <c r="T8428" s="295">
        <v>857</v>
      </c>
      <c r="U8428" s="57" t="s">
        <v>112</v>
      </c>
      <c r="V8428" s="58">
        <f t="shared" si="1766"/>
        <v>2736.2999999999997</v>
      </c>
      <c r="W8428" s="62">
        <v>2100</v>
      </c>
      <c r="Y8428" s="6" t="s">
        <v>42</v>
      </c>
      <c r="Z8428" s="55">
        <f t="shared" ref="Z8428:Z8433" si="1768">AA8428*1.32</f>
        <v>7260</v>
      </c>
      <c r="AA8428" s="56">
        <v>5500</v>
      </c>
    </row>
    <row r="8429" spans="1:27" ht="15" customHeight="1" x14ac:dyDescent="0.2">
      <c r="A8429" s="45"/>
      <c r="B8429" s="53" t="s">
        <v>8</v>
      </c>
      <c r="C8429" s="15">
        <f>I8416</f>
        <v>0</v>
      </c>
      <c r="D8429" s="54">
        <f>S8430*C8429</f>
        <v>0</v>
      </c>
      <c r="E8429" s="34">
        <f>T8430*C8429</f>
        <v>0</v>
      </c>
      <c r="F8429" s="45"/>
      <c r="G8429" s="45"/>
      <c r="H8429" s="45"/>
      <c r="I8429" s="44"/>
      <c r="J8429" s="44"/>
      <c r="K8429" s="44"/>
      <c r="L8429" s="46"/>
      <c r="M8429" s="6" t="s">
        <v>27</v>
      </c>
      <c r="N8429" s="55">
        <f>P8429*1.42</f>
        <v>1846</v>
      </c>
      <c r="O8429" s="52"/>
      <c r="P8429" s="64">
        <v>1300</v>
      </c>
      <c r="Q8429" s="65"/>
      <c r="R8429" s="6" t="s">
        <v>113</v>
      </c>
      <c r="S8429" s="55">
        <f>T8429*1.479</f>
        <v>1267.5030000000002</v>
      </c>
      <c r="T8429" s="295">
        <v>857</v>
      </c>
      <c r="U8429" s="57" t="s">
        <v>114</v>
      </c>
      <c r="V8429" s="58">
        <f t="shared" si="1766"/>
        <v>1274.3339999999998</v>
      </c>
      <c r="W8429" s="59">
        <v>978</v>
      </c>
      <c r="Y8429" s="6" t="s">
        <v>115</v>
      </c>
      <c r="Z8429" s="55">
        <f t="shared" si="1768"/>
        <v>7260</v>
      </c>
      <c r="AA8429" s="56">
        <v>5500</v>
      </c>
    </row>
    <row r="8430" spans="1:27" ht="15" customHeight="1" x14ac:dyDescent="0.2">
      <c r="A8430" s="45"/>
      <c r="B8430" s="53" t="s">
        <v>116</v>
      </c>
      <c r="C8430" s="15">
        <f>J8416</f>
        <v>0</v>
      </c>
      <c r="D8430" s="54">
        <f t="shared" ref="D8430:D8431" si="1769">S8435*C8430</f>
        <v>0</v>
      </c>
      <c r="E8430" s="34">
        <f t="shared" ref="E8430" si="1770">D8493*C8430</f>
        <v>0</v>
      </c>
      <c r="F8430" s="45"/>
      <c r="G8430" s="45"/>
      <c r="H8430" s="45"/>
      <c r="I8430" s="44"/>
      <c r="J8430" s="44"/>
      <c r="K8430" s="44"/>
      <c r="L8430" s="46"/>
      <c r="M8430" s="6" t="s">
        <v>28</v>
      </c>
      <c r="N8430" s="55">
        <f t="shared" ref="N8430:N8434" si="1771">P8430*1.4</f>
        <v>1470</v>
      </c>
      <c r="O8430" s="52"/>
      <c r="P8430" s="64">
        <v>1050</v>
      </c>
      <c r="Q8430" s="65"/>
      <c r="R8430" s="6" t="s">
        <v>117</v>
      </c>
      <c r="S8430" s="55">
        <f>T8430*1.3</f>
        <v>2113.8000000000002</v>
      </c>
      <c r="T8430" s="296">
        <v>1626</v>
      </c>
      <c r="U8430" s="66" t="s">
        <v>118</v>
      </c>
      <c r="V8430" s="58">
        <f t="shared" si="1766"/>
        <v>1469.7839999999999</v>
      </c>
      <c r="W8430" s="62">
        <v>1128</v>
      </c>
      <c r="Y8430" s="6" t="s">
        <v>119</v>
      </c>
      <c r="Z8430" s="55">
        <f>AA8430*1.318</f>
        <v>6853.6</v>
      </c>
      <c r="AA8430" s="56">
        <v>5200</v>
      </c>
    </row>
    <row r="8431" spans="1:27" ht="15" customHeight="1" x14ac:dyDescent="0.2">
      <c r="A8431" s="45"/>
      <c r="B8431" s="53" t="s">
        <v>10</v>
      </c>
      <c r="C8431" s="15">
        <f>K8416</f>
        <v>3</v>
      </c>
      <c r="D8431" s="54">
        <f t="shared" si="1769"/>
        <v>14550.36</v>
      </c>
      <c r="E8431" s="34">
        <f>T8436*C8431</f>
        <v>9966</v>
      </c>
      <c r="F8431" s="45"/>
      <c r="G8431" s="45"/>
      <c r="H8431" s="45"/>
      <c r="I8431" s="44"/>
      <c r="J8431" s="44"/>
      <c r="K8431" s="44"/>
      <c r="L8431" s="46"/>
      <c r="M8431" s="6" t="s">
        <v>120</v>
      </c>
      <c r="N8431" s="55">
        <f t="shared" si="1771"/>
        <v>1889.9999999999998</v>
      </c>
      <c r="O8431" s="52"/>
      <c r="P8431" s="67">
        <v>1350</v>
      </c>
      <c r="Q8431" s="65"/>
      <c r="R8431" s="6" t="s">
        <v>121</v>
      </c>
      <c r="S8431" s="55">
        <f>T8431*1.436</f>
        <v>1711.712</v>
      </c>
      <c r="T8431" s="295">
        <v>1192</v>
      </c>
      <c r="U8431" s="6" t="s">
        <v>122</v>
      </c>
      <c r="V8431" s="58">
        <f t="shared" si="1766"/>
        <v>8404.35</v>
      </c>
      <c r="W8431" s="59">
        <v>6450</v>
      </c>
      <c r="Y8431" s="6" t="s">
        <v>123</v>
      </c>
      <c r="Z8431" s="55">
        <f t="shared" si="1768"/>
        <v>10560</v>
      </c>
      <c r="AA8431" s="56">
        <v>8000</v>
      </c>
    </row>
    <row r="8432" spans="1:27" ht="15" customHeight="1" thickBot="1" x14ac:dyDescent="0.25">
      <c r="A8432" s="45"/>
      <c r="B8432" s="53" t="s">
        <v>124</v>
      </c>
      <c r="C8432" s="15">
        <f>L8416</f>
        <v>0</v>
      </c>
      <c r="D8432" s="54">
        <f>S8432*C8432</f>
        <v>0</v>
      </c>
      <c r="E8432" s="34">
        <f>T8432*C8432</f>
        <v>0</v>
      </c>
      <c r="F8432" s="68" t="s">
        <v>92</v>
      </c>
      <c r="G8432" s="69"/>
      <c r="H8432" s="45"/>
      <c r="I8432" s="44"/>
      <c r="J8432" s="44"/>
      <c r="K8432" s="44"/>
      <c r="L8432" s="46"/>
      <c r="M8432" s="6" t="s">
        <v>125</v>
      </c>
      <c r="N8432" s="55">
        <f t="shared" si="1771"/>
        <v>1889.9999999999998</v>
      </c>
      <c r="O8432" s="52"/>
      <c r="P8432" s="67">
        <v>1350</v>
      </c>
      <c r="Q8432" s="65"/>
      <c r="R8432" s="6" t="s">
        <v>126</v>
      </c>
      <c r="S8432" s="55">
        <f>T8432*1.485</f>
        <v>1568.16</v>
      </c>
      <c r="T8432" s="295">
        <v>1056</v>
      </c>
      <c r="U8432" s="6" t="s">
        <v>127</v>
      </c>
      <c r="V8432" s="58">
        <f t="shared" si="1766"/>
        <v>0</v>
      </c>
      <c r="W8432" s="70"/>
      <c r="Y8432" s="6" t="s">
        <v>128</v>
      </c>
      <c r="Z8432" s="55">
        <f t="shared" si="1768"/>
        <v>10560</v>
      </c>
      <c r="AA8432" s="56">
        <v>8000</v>
      </c>
    </row>
    <row r="8433" spans="1:27" ht="15" customHeight="1" thickTop="1" x14ac:dyDescent="0.2">
      <c r="A8433" s="45"/>
      <c r="B8433" s="53" t="s">
        <v>129</v>
      </c>
      <c r="C8433" s="15">
        <f>M8416</f>
        <v>0</v>
      </c>
      <c r="D8433" s="54">
        <f t="shared" ref="D8433:D8434" si="1772">S8437*C8433</f>
        <v>0</v>
      </c>
      <c r="E8433" s="34">
        <f t="shared" ref="E8433:E8434" si="1773">D8495*C8433</f>
        <v>0</v>
      </c>
      <c r="F8433" s="68" t="s">
        <v>130</v>
      </c>
      <c r="G8433" s="71">
        <f>D8477*0.33</f>
        <v>72715.534650000001</v>
      </c>
      <c r="H8433" s="45"/>
      <c r="I8433" s="44"/>
      <c r="J8433" s="44"/>
      <c r="K8433" s="44"/>
      <c r="L8433" s="46"/>
      <c r="M8433" s="6" t="s">
        <v>131</v>
      </c>
      <c r="N8433" s="55">
        <f t="shared" si="1771"/>
        <v>700</v>
      </c>
      <c r="O8433" s="52"/>
      <c r="P8433" s="67">
        <v>500</v>
      </c>
      <c r="Q8433" s="65"/>
      <c r="R8433" s="6"/>
      <c r="S8433" s="55"/>
      <c r="T8433" s="297"/>
      <c r="U8433" s="57" t="s">
        <v>132</v>
      </c>
      <c r="V8433" s="58">
        <f t="shared" si="1766"/>
        <v>10293.699999999999</v>
      </c>
      <c r="W8433" s="70">
        <v>7900</v>
      </c>
      <c r="Y8433" s="6" t="s">
        <v>133</v>
      </c>
      <c r="Z8433" s="55">
        <f t="shared" si="1768"/>
        <v>7260</v>
      </c>
      <c r="AA8433" s="56">
        <v>5500</v>
      </c>
    </row>
    <row r="8434" spans="1:27" ht="15" customHeight="1" x14ac:dyDescent="0.2">
      <c r="A8434" s="45"/>
      <c r="B8434" s="53" t="s">
        <v>134</v>
      </c>
      <c r="C8434" s="15">
        <f>N8416</f>
        <v>0</v>
      </c>
      <c r="D8434" s="54">
        <f t="shared" si="1772"/>
        <v>0</v>
      </c>
      <c r="E8434" s="34">
        <f>T8438*C8434</f>
        <v>0</v>
      </c>
      <c r="F8434" s="68" t="s">
        <v>135</v>
      </c>
      <c r="G8434" s="72">
        <f>D8477-F8477</f>
        <v>220350.10499999998</v>
      </c>
      <c r="H8434" s="45"/>
      <c r="I8434" s="44"/>
      <c r="J8434" s="44"/>
      <c r="K8434" s="44"/>
      <c r="L8434" s="46"/>
      <c r="M8434" s="6" t="s">
        <v>136</v>
      </c>
      <c r="N8434" s="55">
        <f t="shared" si="1771"/>
        <v>1400</v>
      </c>
      <c r="O8434" s="52"/>
      <c r="P8434" s="67">
        <v>1000</v>
      </c>
      <c r="Q8434" s="65"/>
      <c r="R8434" s="6"/>
      <c r="S8434" s="55"/>
      <c r="T8434" s="297"/>
      <c r="U8434" s="57" t="s">
        <v>137</v>
      </c>
      <c r="V8434" s="58">
        <f>W8434*1.311</f>
        <v>7603.7999999999993</v>
      </c>
      <c r="W8434" s="73">
        <v>5800</v>
      </c>
      <c r="Y8434" s="6" t="s">
        <v>39</v>
      </c>
      <c r="Z8434" s="55">
        <f>AA8434*1.321</f>
        <v>8454.4</v>
      </c>
      <c r="AA8434" s="56">
        <v>6400</v>
      </c>
    </row>
    <row r="8435" spans="1:27" ht="15" customHeight="1" x14ac:dyDescent="0.35">
      <c r="A8435" s="45"/>
      <c r="B8435" s="53" t="s">
        <v>138</v>
      </c>
      <c r="C8435" s="15">
        <f>P8416</f>
        <v>0</v>
      </c>
      <c r="D8435" s="54">
        <f>S8440*C8435</f>
        <v>0</v>
      </c>
      <c r="E8435" s="34">
        <f>D8498*C8435</f>
        <v>0</v>
      </c>
      <c r="F8435" s="68" t="s">
        <v>139</v>
      </c>
      <c r="G8435" s="74">
        <f>D8477-E8477</f>
        <v>63337.104999999981</v>
      </c>
      <c r="H8435" s="45"/>
      <c r="I8435" s="44"/>
      <c r="J8435" s="44"/>
      <c r="K8435" s="44"/>
      <c r="L8435" s="46"/>
      <c r="M8435" s="6" t="s">
        <v>140</v>
      </c>
      <c r="N8435" s="55"/>
      <c r="O8435" s="52"/>
      <c r="P8435" s="67"/>
      <c r="Q8435" s="65"/>
      <c r="R8435" s="6" t="s">
        <v>141</v>
      </c>
      <c r="S8435" s="55">
        <v>1850.8</v>
      </c>
      <c r="T8435" s="295">
        <v>1997</v>
      </c>
      <c r="U8435" s="57" t="s">
        <v>142</v>
      </c>
      <c r="V8435" s="58">
        <f t="shared" si="1766"/>
        <v>10293.699999999999</v>
      </c>
      <c r="W8435" s="73">
        <v>7900</v>
      </c>
      <c r="Y8435" s="6" t="s">
        <v>143</v>
      </c>
      <c r="Z8435" s="55">
        <f>AA8435*1.32</f>
        <v>3564</v>
      </c>
      <c r="AA8435" s="56">
        <v>2700</v>
      </c>
    </row>
    <row r="8436" spans="1:27" ht="15" customHeight="1" x14ac:dyDescent="0.2">
      <c r="A8436" s="45"/>
      <c r="B8436" s="53" t="s">
        <v>14</v>
      </c>
      <c r="C8436" s="15">
        <f>O8416</f>
        <v>0</v>
      </c>
      <c r="D8436" s="54">
        <f>S8439*C8436</f>
        <v>0</v>
      </c>
      <c r="E8436" s="34">
        <f>D8497*C8436</f>
        <v>0</v>
      </c>
      <c r="F8436" s="61"/>
      <c r="G8436" s="61"/>
      <c r="H8436" s="45"/>
      <c r="I8436" s="44"/>
      <c r="J8436" s="44"/>
      <c r="K8436" s="44"/>
      <c r="L8436" s="46"/>
      <c r="M8436" s="6"/>
      <c r="N8436" s="55"/>
      <c r="O8436" s="52"/>
      <c r="P8436" s="67"/>
      <c r="Q8436" s="65"/>
      <c r="R8436" s="6" t="s">
        <v>144</v>
      </c>
      <c r="S8436" s="55">
        <f>T8436*1.46</f>
        <v>4850.12</v>
      </c>
      <c r="T8436" s="295">
        <v>3322</v>
      </c>
      <c r="U8436" s="57" t="s">
        <v>145</v>
      </c>
      <c r="V8436" s="58">
        <f t="shared" si="1766"/>
        <v>10293.699999999999</v>
      </c>
      <c r="W8436" s="73">
        <v>7900</v>
      </c>
      <c r="AA8436" s="46"/>
    </row>
    <row r="8437" spans="1:27" ht="15" customHeight="1" x14ac:dyDescent="0.2">
      <c r="A8437" s="45"/>
      <c r="B8437" s="53" t="s">
        <v>16</v>
      </c>
      <c r="C8437" s="15">
        <f>Q8416</f>
        <v>0</v>
      </c>
      <c r="D8437" s="54">
        <f>S8442*C8437</f>
        <v>0</v>
      </c>
      <c r="E8437" s="34"/>
      <c r="F8437" s="61"/>
      <c r="G8437" s="61"/>
      <c r="H8437" s="45"/>
      <c r="I8437" s="44"/>
      <c r="J8437" s="44"/>
      <c r="K8437" s="44"/>
      <c r="L8437" s="46"/>
      <c r="M8437" s="6" t="s">
        <v>146</v>
      </c>
      <c r="N8437" s="55">
        <f>P8437*1.46</f>
        <v>8030</v>
      </c>
      <c r="O8437" s="52"/>
      <c r="P8437" s="67">
        <v>5500</v>
      </c>
      <c r="Q8437" s="65"/>
      <c r="R8437" s="6" t="s">
        <v>147</v>
      </c>
      <c r="S8437" s="55">
        <v>6101.2</v>
      </c>
      <c r="T8437" s="295">
        <v>4380</v>
      </c>
      <c r="U8437" s="46"/>
      <c r="V8437" s="46"/>
      <c r="W8437" s="46"/>
      <c r="X8437" s="46"/>
      <c r="Y8437" s="46"/>
      <c r="Z8437" s="46"/>
    </row>
    <row r="8438" spans="1:27" ht="15" customHeight="1" x14ac:dyDescent="0.2">
      <c r="A8438" s="45"/>
      <c r="B8438" s="320" t="s">
        <v>148</v>
      </c>
      <c r="C8438" s="33"/>
      <c r="D8438" s="75">
        <f t="shared" ref="D8438:E8438" si="1774">SUM(D8424:D8437)</f>
        <v>45437.205000000002</v>
      </c>
      <c r="E8438" s="75">
        <f t="shared" si="1774"/>
        <v>31713</v>
      </c>
      <c r="F8438" s="75"/>
      <c r="G8438" s="33"/>
      <c r="H8438" s="45"/>
      <c r="I8438" s="44"/>
      <c r="J8438" s="44"/>
      <c r="K8438" s="44"/>
      <c r="L8438" s="46"/>
      <c r="M8438" s="6" t="s">
        <v>149</v>
      </c>
      <c r="N8438" s="55">
        <f t="shared" ref="N8438" si="1775">P8438*1.4</f>
        <v>3360</v>
      </c>
      <c r="O8438" s="52"/>
      <c r="P8438" s="67">
        <v>2400</v>
      </c>
      <c r="Q8438" s="65"/>
      <c r="R8438" s="6" t="s">
        <v>150</v>
      </c>
      <c r="S8438" s="55">
        <f>T8438*1.444</f>
        <v>9458.1999999999989</v>
      </c>
      <c r="T8438" s="295">
        <v>6550</v>
      </c>
      <c r="U8438" s="46"/>
      <c r="V8438" s="46"/>
      <c r="W8438" s="46"/>
      <c r="X8438" s="46"/>
      <c r="Y8438" s="46"/>
      <c r="Z8438" s="46"/>
      <c r="AA8438" s="46"/>
    </row>
    <row r="8439" spans="1:27" ht="15" customHeight="1" x14ac:dyDescent="0.2">
      <c r="A8439" s="45"/>
      <c r="B8439" s="317" t="s">
        <v>24</v>
      </c>
      <c r="C8439" s="319">
        <f>Y8416</f>
        <v>0</v>
      </c>
      <c r="D8439" s="54">
        <f t="shared" ref="D8439:D8441" si="1776">V8428*C8439</f>
        <v>0</v>
      </c>
      <c r="E8439" s="34">
        <f t="shared" ref="E8439:E8441" si="1777">W8428*C8439</f>
        <v>0</v>
      </c>
      <c r="F8439" s="45"/>
      <c r="G8439" s="45"/>
      <c r="H8439" s="45"/>
      <c r="I8439" s="44"/>
      <c r="J8439" s="44"/>
      <c r="K8439" s="44"/>
      <c r="L8439" s="46"/>
      <c r="M8439" s="6" t="s">
        <v>151</v>
      </c>
      <c r="N8439" s="55">
        <f>P8439*1.46</f>
        <v>8030</v>
      </c>
      <c r="O8439" s="52"/>
      <c r="P8439" s="67">
        <v>5500</v>
      </c>
      <c r="Q8439" s="65"/>
      <c r="R8439" s="6" t="s">
        <v>152</v>
      </c>
      <c r="S8439" s="55">
        <f>T8439*1.444</f>
        <v>7799.0439999999999</v>
      </c>
      <c r="T8439" s="295">
        <v>5401</v>
      </c>
      <c r="U8439" s="46"/>
      <c r="V8439" s="46"/>
      <c r="W8439" s="46"/>
      <c r="X8439" s="46"/>
      <c r="Y8439" s="46"/>
      <c r="Z8439" s="46"/>
      <c r="AA8439" s="46"/>
    </row>
    <row r="8440" spans="1:27" ht="15" customHeight="1" x14ac:dyDescent="0.2">
      <c r="A8440" s="45"/>
      <c r="B8440" s="317" t="s">
        <v>153</v>
      </c>
      <c r="C8440" s="319">
        <f>Z8416</f>
        <v>0</v>
      </c>
      <c r="D8440" s="54">
        <f t="shared" si="1776"/>
        <v>0</v>
      </c>
      <c r="E8440" s="34">
        <f t="shared" si="1777"/>
        <v>0</v>
      </c>
      <c r="F8440" s="45"/>
      <c r="G8440" s="45"/>
      <c r="H8440" s="45"/>
      <c r="I8440" s="44"/>
      <c r="J8440" s="44"/>
      <c r="K8440" s="44"/>
      <c r="L8440" s="46"/>
      <c r="M8440" s="6" t="s">
        <v>154</v>
      </c>
      <c r="N8440" s="55">
        <f t="shared" ref="N8440:N8441" si="1778">P8440*1.4</f>
        <v>5250</v>
      </c>
      <c r="O8440" s="52"/>
      <c r="P8440" s="67">
        <v>3750</v>
      </c>
      <c r="Q8440" s="65"/>
      <c r="R8440" s="6" t="s">
        <v>155</v>
      </c>
      <c r="S8440" s="55">
        <f>T8440*1.45</f>
        <v>10701</v>
      </c>
      <c r="T8440" s="295">
        <v>7380</v>
      </c>
      <c r="U8440" s="46"/>
      <c r="V8440" s="46"/>
      <c r="W8440" s="46"/>
      <c r="X8440" s="46"/>
      <c r="Y8440" s="46"/>
      <c r="Z8440" s="46"/>
      <c r="AA8440" s="46"/>
    </row>
    <row r="8441" spans="1:27" ht="15" customHeight="1" x14ac:dyDescent="0.2">
      <c r="A8441" s="45"/>
      <c r="B8441" s="317" t="s">
        <v>26</v>
      </c>
      <c r="C8441" s="319">
        <f>AA8416</f>
        <v>0</v>
      </c>
      <c r="D8441" s="54">
        <f t="shared" si="1776"/>
        <v>0</v>
      </c>
      <c r="E8441" s="34">
        <f t="shared" si="1777"/>
        <v>0</v>
      </c>
      <c r="F8441" s="45"/>
      <c r="G8441" s="45"/>
      <c r="H8441" s="45"/>
      <c r="I8441" s="44"/>
      <c r="J8441" s="44"/>
      <c r="K8441" s="44"/>
      <c r="L8441" s="46"/>
      <c r="M8441" s="6" t="s">
        <v>156</v>
      </c>
      <c r="N8441" s="55">
        <f t="shared" si="1778"/>
        <v>10500</v>
      </c>
      <c r="O8441" s="52"/>
      <c r="P8441" s="67">
        <v>7500</v>
      </c>
      <c r="Q8441" s="65"/>
      <c r="R8441" s="6" t="s">
        <v>157</v>
      </c>
      <c r="S8441" s="55">
        <v>8000</v>
      </c>
      <c r="T8441" s="295">
        <v>3600</v>
      </c>
      <c r="U8441" s="46"/>
      <c r="V8441" s="46"/>
      <c r="W8441" s="46"/>
      <c r="X8441" s="46"/>
      <c r="Y8441" s="46"/>
      <c r="Z8441" s="46"/>
      <c r="AA8441" s="46"/>
    </row>
    <row r="8442" spans="1:27" ht="15" customHeight="1" x14ac:dyDescent="0.2">
      <c r="A8442" s="45"/>
      <c r="B8442" s="318" t="s">
        <v>158</v>
      </c>
      <c r="C8442" s="319">
        <f>R8416</f>
        <v>0</v>
      </c>
      <c r="D8442" s="54">
        <f>V8425*C8442</f>
        <v>0</v>
      </c>
      <c r="E8442" s="34">
        <f t="shared" ref="E8442:E8444" si="1779">J8491*C8442</f>
        <v>0</v>
      </c>
      <c r="F8442" s="45"/>
      <c r="G8442" s="45"/>
      <c r="H8442" s="45"/>
      <c r="I8442" s="44"/>
      <c r="J8442" s="44"/>
      <c r="K8442" s="44"/>
      <c r="L8442" s="46"/>
      <c r="M8442" s="6"/>
      <c r="N8442" s="55"/>
      <c r="O8442" s="52"/>
      <c r="P8442" s="67"/>
      <c r="Q8442" s="65"/>
      <c r="R8442" s="6" t="s">
        <v>16</v>
      </c>
      <c r="S8442" s="55">
        <v>1500</v>
      </c>
      <c r="T8442" s="298">
        <v>1300</v>
      </c>
      <c r="U8442" s="46"/>
      <c r="V8442" s="46"/>
      <c r="W8442" s="46"/>
      <c r="X8442" s="46"/>
      <c r="Y8442" s="46"/>
      <c r="Z8442" s="46"/>
      <c r="AA8442" s="46"/>
    </row>
    <row r="8443" spans="1:27" ht="15" customHeight="1" x14ac:dyDescent="0.2">
      <c r="A8443" s="45"/>
      <c r="B8443" s="321" t="s">
        <v>159</v>
      </c>
      <c r="C8443" s="15">
        <f>T8416</f>
        <v>1</v>
      </c>
      <c r="D8443" s="54">
        <f t="shared" ref="D8443:D8444" si="1780">V8425*C8443</f>
        <v>10293.699999999999</v>
      </c>
      <c r="E8443" s="34">
        <f>W8425*C8443</f>
        <v>7900</v>
      </c>
      <c r="F8443" s="45"/>
      <c r="G8443" s="45"/>
      <c r="H8443" s="45"/>
      <c r="I8443" s="44"/>
      <c r="J8443" s="44"/>
      <c r="K8443" s="44"/>
      <c r="L8443" s="46"/>
      <c r="M8443" s="6" t="s">
        <v>160</v>
      </c>
      <c r="N8443" s="55"/>
      <c r="O8443" s="52"/>
      <c r="P8443" s="67"/>
      <c r="Q8443" s="65"/>
      <c r="R8443" s="46"/>
      <c r="S8443" s="46"/>
      <c r="T8443" s="46"/>
      <c r="U8443" s="46"/>
      <c r="V8443" s="46"/>
      <c r="W8443" s="46"/>
      <c r="X8443" s="46"/>
      <c r="Y8443" s="46"/>
      <c r="Z8443" s="46"/>
      <c r="AA8443" s="46"/>
    </row>
    <row r="8444" spans="1:27" ht="15" customHeight="1" x14ac:dyDescent="0.2">
      <c r="A8444" s="45"/>
      <c r="B8444" s="79" t="s">
        <v>161</v>
      </c>
      <c r="C8444" s="80">
        <f>S8416</f>
        <v>0</v>
      </c>
      <c r="D8444" s="81">
        <f t="shared" si="1780"/>
        <v>0</v>
      </c>
      <c r="E8444" s="34">
        <f t="shared" si="1779"/>
        <v>0</v>
      </c>
      <c r="F8444" s="45"/>
      <c r="G8444" s="45"/>
      <c r="H8444" s="45"/>
      <c r="I8444" s="44"/>
      <c r="J8444" s="44"/>
      <c r="K8444" s="44"/>
      <c r="L8444" s="46"/>
      <c r="M8444" s="6"/>
      <c r="N8444" s="55"/>
      <c r="O8444" s="52"/>
      <c r="P8444" s="67"/>
      <c r="Q8444" s="65"/>
      <c r="R8444" s="46"/>
      <c r="S8444" s="46"/>
      <c r="T8444" s="46"/>
      <c r="U8444" s="46"/>
      <c r="V8444" s="46"/>
      <c r="W8444" s="46"/>
      <c r="X8444" s="46"/>
      <c r="Y8444" s="46"/>
      <c r="Z8444" s="46"/>
      <c r="AA8444" s="46"/>
    </row>
    <row r="8445" spans="1:27" ht="15" customHeight="1" x14ac:dyDescent="0.2">
      <c r="A8445" s="45"/>
      <c r="B8445" s="78" t="s">
        <v>20</v>
      </c>
      <c r="C8445" s="15">
        <f>U8416</f>
        <v>4</v>
      </c>
      <c r="D8445" s="81">
        <f>V8434*C8445</f>
        <v>30415.199999999997</v>
      </c>
      <c r="E8445" s="34">
        <f>W8434*C8445</f>
        <v>23200</v>
      </c>
      <c r="F8445" s="45"/>
      <c r="G8445" s="45"/>
      <c r="H8445" s="45"/>
      <c r="I8445" s="44"/>
      <c r="J8445" s="44"/>
      <c r="K8445" s="44"/>
      <c r="L8445" s="46"/>
      <c r="M8445" s="6" t="s">
        <v>162</v>
      </c>
      <c r="N8445" s="55"/>
      <c r="O8445" s="52"/>
      <c r="P8445" s="67">
        <v>1300</v>
      </c>
      <c r="Q8445" s="65"/>
      <c r="R8445" s="46"/>
      <c r="S8445" s="46"/>
      <c r="T8445" s="46"/>
      <c r="U8445" s="46"/>
      <c r="V8445" s="46"/>
      <c r="W8445" s="46"/>
      <c r="X8445" s="46"/>
      <c r="Y8445" s="46"/>
      <c r="Z8445" s="46"/>
      <c r="AA8445" s="46"/>
    </row>
    <row r="8446" spans="1:27" ht="15" customHeight="1" x14ac:dyDescent="0.2">
      <c r="A8446" s="45"/>
      <c r="B8446" s="78" t="s">
        <v>163</v>
      </c>
      <c r="C8446" s="15">
        <f>V8416</f>
        <v>0</v>
      </c>
      <c r="D8446" s="81">
        <f t="shared" ref="D8446:D8447" si="1781">V8428*C8446</f>
        <v>0</v>
      </c>
      <c r="E8446" s="34">
        <f>W8433*C8446</f>
        <v>0</v>
      </c>
      <c r="F8446" s="45"/>
      <c r="G8446" s="45"/>
      <c r="H8446" s="45"/>
      <c r="I8446" s="44"/>
      <c r="J8446" s="44"/>
      <c r="K8446" s="44"/>
      <c r="L8446" s="46"/>
      <c r="M8446" s="6" t="s">
        <v>164</v>
      </c>
      <c r="N8446" s="55">
        <f t="shared" ref="N8446:N8447" si="1782">P8446*1.42</f>
        <v>1988</v>
      </c>
      <c r="O8446" s="52"/>
      <c r="P8446" s="67">
        <v>1400</v>
      </c>
      <c r="Q8446" s="65"/>
      <c r="R8446" s="46"/>
      <c r="S8446" s="46"/>
      <c r="T8446" s="46"/>
      <c r="U8446" s="46"/>
      <c r="V8446" s="46"/>
      <c r="W8446" s="46"/>
      <c r="X8446" s="46"/>
      <c r="Y8446" s="46"/>
      <c r="Z8446" s="46"/>
      <c r="AA8446" s="46"/>
    </row>
    <row r="8447" spans="1:27" ht="15" customHeight="1" x14ac:dyDescent="0.2">
      <c r="A8447" s="45"/>
      <c r="B8447" s="78" t="s">
        <v>165</v>
      </c>
      <c r="C8447" s="15">
        <f>W8416</f>
        <v>0</v>
      </c>
      <c r="D8447" s="81">
        <f t="shared" si="1781"/>
        <v>0</v>
      </c>
      <c r="E8447" s="34">
        <f>J8496*C8447</f>
        <v>0</v>
      </c>
      <c r="F8447" s="45"/>
      <c r="G8447" s="45"/>
      <c r="H8447" s="45"/>
      <c r="I8447" s="44"/>
      <c r="J8447" s="44"/>
      <c r="K8447" s="44"/>
      <c r="L8447" s="46"/>
      <c r="M8447" s="6" t="s">
        <v>166</v>
      </c>
      <c r="N8447" s="55">
        <f t="shared" si="1782"/>
        <v>1988</v>
      </c>
      <c r="O8447" s="52"/>
      <c r="P8447" s="67">
        <v>1400</v>
      </c>
      <c r="Q8447" s="65"/>
      <c r="R8447" s="46"/>
      <c r="S8447" s="46"/>
      <c r="T8447" s="46"/>
      <c r="U8447" s="46"/>
      <c r="V8447" s="46"/>
      <c r="W8447" s="46"/>
      <c r="X8447" s="46"/>
      <c r="Y8447" s="46"/>
      <c r="Z8447" s="46"/>
      <c r="AA8447" s="46"/>
    </row>
    <row r="8448" spans="1:27" ht="15" customHeight="1" x14ac:dyDescent="0.2">
      <c r="A8448" s="45"/>
      <c r="B8448" s="53" t="s">
        <v>23</v>
      </c>
      <c r="C8448" s="15">
        <f>X8416</f>
        <v>0</v>
      </c>
      <c r="D8448" s="81">
        <f>V8426*C8448</f>
        <v>0</v>
      </c>
      <c r="E8448" s="34">
        <f>W8426*C8448</f>
        <v>0</v>
      </c>
      <c r="F8448" s="45"/>
      <c r="G8448" s="45"/>
      <c r="H8448" s="45"/>
      <c r="I8448" s="44"/>
      <c r="J8448" s="44"/>
      <c r="K8448" s="44"/>
      <c r="L8448" s="46"/>
      <c r="M8448" s="6" t="s">
        <v>167</v>
      </c>
      <c r="N8448" s="55">
        <f>P8448*1.39</f>
        <v>2154.5</v>
      </c>
      <c r="O8448" s="52"/>
      <c r="P8448" s="67">
        <v>1550</v>
      </c>
      <c r="Q8448" s="65"/>
      <c r="R8448" s="46"/>
      <c r="S8448" s="46"/>
      <c r="T8448" s="46"/>
      <c r="U8448" s="46"/>
      <c r="V8448" s="46"/>
      <c r="W8448" s="46"/>
      <c r="X8448" s="46"/>
      <c r="Y8448" s="46"/>
      <c r="Z8448" s="46"/>
      <c r="AA8448" s="46"/>
    </row>
    <row r="8449" spans="1:27" ht="15" customHeight="1" x14ac:dyDescent="0.2">
      <c r="A8449" s="45"/>
      <c r="B8449" s="49" t="s">
        <v>95</v>
      </c>
      <c r="C8449" s="33"/>
      <c r="D8449" s="75">
        <f t="shared" ref="D8449:E8449" si="1783">SUM(D8439:D8448)</f>
        <v>40708.899999999994</v>
      </c>
      <c r="E8449" s="82">
        <f t="shared" si="1783"/>
        <v>31100</v>
      </c>
      <c r="F8449" s="45"/>
      <c r="G8449" s="45"/>
      <c r="H8449" s="45"/>
      <c r="I8449" s="44"/>
      <c r="J8449" s="44"/>
      <c r="K8449" s="44"/>
      <c r="L8449" s="46"/>
      <c r="M8449" s="6" t="s">
        <v>168</v>
      </c>
      <c r="N8449" s="55">
        <f>P8449*1.42</f>
        <v>1207</v>
      </c>
      <c r="O8449" s="52"/>
      <c r="P8449" s="67">
        <v>850</v>
      </c>
      <c r="Q8449" s="65"/>
      <c r="R8449" s="46"/>
      <c r="S8449" s="46"/>
      <c r="T8449" s="46"/>
      <c r="U8449" s="46"/>
      <c r="V8449" s="46"/>
      <c r="W8449" s="46"/>
      <c r="X8449" s="46"/>
      <c r="Y8449" s="46"/>
      <c r="Z8449" s="46"/>
      <c r="AA8449" s="46"/>
    </row>
    <row r="8450" spans="1:27" ht="15" customHeight="1" x14ac:dyDescent="0.2">
      <c r="A8450" s="45"/>
      <c r="B8450" s="53" t="s">
        <v>36</v>
      </c>
      <c r="C8450" s="15">
        <f>AL8416</f>
        <v>0</v>
      </c>
      <c r="D8450" s="83">
        <f>N8445*C8450</f>
        <v>0</v>
      </c>
      <c r="E8450" s="34">
        <f>P8445*C8450</f>
        <v>0</v>
      </c>
      <c r="F8450" s="45"/>
      <c r="G8450" s="45"/>
      <c r="H8450" s="45"/>
      <c r="I8450" s="44"/>
      <c r="J8450" s="44"/>
      <c r="K8450" s="44"/>
      <c r="L8450" s="46"/>
      <c r="M8450" s="46"/>
      <c r="N8450" s="46"/>
      <c r="O8450" s="46"/>
      <c r="P8450" s="46"/>
      <c r="Q8450" s="46"/>
      <c r="R8450" s="46"/>
      <c r="S8450" s="46"/>
      <c r="T8450" s="46"/>
      <c r="U8450" s="46"/>
      <c r="V8450" s="46"/>
      <c r="W8450" s="46"/>
      <c r="X8450" s="46"/>
      <c r="Y8450" s="46"/>
      <c r="Z8450" s="46"/>
      <c r="AA8450" s="46"/>
    </row>
    <row r="8451" spans="1:27" ht="15" customHeight="1" x14ac:dyDescent="0.2">
      <c r="A8451" s="45"/>
      <c r="B8451" s="53" t="s">
        <v>35</v>
      </c>
      <c r="C8451" s="15">
        <f>AK8416</f>
        <v>0</v>
      </c>
      <c r="D8451" s="83">
        <f t="shared" ref="D8451:D8453" si="1784">N8447*C8451</f>
        <v>0</v>
      </c>
      <c r="E8451" s="34">
        <f t="shared" ref="E8451:E8453" si="1785">P8447*C8451</f>
        <v>0</v>
      </c>
      <c r="F8451" s="45"/>
      <c r="G8451" s="45"/>
      <c r="H8451" s="45"/>
      <c r="L8451" s="24"/>
      <c r="M8451" s="24"/>
      <c r="N8451" s="24"/>
      <c r="O8451" s="24"/>
      <c r="P8451" s="24"/>
      <c r="Q8451" s="24"/>
    </row>
    <row r="8452" spans="1:27" ht="15" customHeight="1" x14ac:dyDescent="0.2">
      <c r="A8452" s="45"/>
      <c r="B8452" s="84" t="s">
        <v>169</v>
      </c>
      <c r="C8452" s="15">
        <f>AM8416</f>
        <v>0</v>
      </c>
      <c r="D8452" s="83">
        <f t="shared" si="1784"/>
        <v>0</v>
      </c>
      <c r="E8452" s="34">
        <f t="shared" si="1785"/>
        <v>0</v>
      </c>
      <c r="F8452" s="85"/>
      <c r="G8452" s="45"/>
      <c r="H8452" s="45"/>
      <c r="L8452" s="24"/>
      <c r="M8452" s="24"/>
      <c r="N8452" s="24"/>
      <c r="O8452" s="24"/>
      <c r="P8452" s="24"/>
      <c r="Q8452" s="24"/>
    </row>
    <row r="8453" spans="1:27" ht="15" customHeight="1" x14ac:dyDescent="0.2">
      <c r="A8453" s="45"/>
      <c r="B8453" s="84" t="s">
        <v>38</v>
      </c>
      <c r="C8453" s="15">
        <f>AN8416</f>
        <v>0</v>
      </c>
      <c r="D8453" s="83">
        <f t="shared" si="1784"/>
        <v>0</v>
      </c>
      <c r="E8453" s="34">
        <f t="shared" si="1785"/>
        <v>0</v>
      </c>
      <c r="F8453" s="45"/>
      <c r="G8453" s="45"/>
      <c r="H8453" s="45"/>
      <c r="L8453" s="24"/>
      <c r="M8453" s="24"/>
      <c r="N8453" s="24"/>
      <c r="O8453" s="24"/>
      <c r="P8453" s="24"/>
      <c r="Q8453" s="24"/>
    </row>
    <row r="8454" spans="1:27" ht="15" customHeight="1" x14ac:dyDescent="0.2">
      <c r="A8454" s="45"/>
      <c r="B8454" s="84" t="s">
        <v>170</v>
      </c>
      <c r="C8454" s="15">
        <f>AO8416</f>
        <v>0</v>
      </c>
      <c r="D8454" s="83">
        <f>N8446*C8454</f>
        <v>0</v>
      </c>
      <c r="E8454" s="34">
        <f>P8446*C8454</f>
        <v>0</v>
      </c>
      <c r="F8454" s="45"/>
      <c r="G8454" s="45"/>
      <c r="H8454" s="45"/>
      <c r="L8454" s="24"/>
      <c r="M8454" s="24"/>
      <c r="N8454" s="24"/>
      <c r="O8454" s="24"/>
      <c r="P8454" s="24"/>
      <c r="Q8454" s="24"/>
    </row>
    <row r="8455" spans="1:27" ht="15" customHeight="1" x14ac:dyDescent="0.2">
      <c r="A8455" s="45"/>
      <c r="B8455" s="53" t="s">
        <v>31</v>
      </c>
      <c r="C8455" s="15">
        <f>AF8416</f>
        <v>0</v>
      </c>
      <c r="D8455" s="83">
        <f>N8437*C8455</f>
        <v>0</v>
      </c>
      <c r="E8455" s="34">
        <f>P8437*C8455</f>
        <v>0</v>
      </c>
      <c r="F8455" s="45"/>
      <c r="G8455" s="45"/>
      <c r="H8455" s="45"/>
    </row>
    <row r="8456" spans="1:27" ht="15" customHeight="1" x14ac:dyDescent="0.2">
      <c r="A8456" s="45"/>
      <c r="B8456" s="53" t="s">
        <v>171</v>
      </c>
      <c r="C8456" s="15">
        <f>AH8416</f>
        <v>1</v>
      </c>
      <c r="D8456" s="83">
        <f>N8437*C8456</f>
        <v>8030</v>
      </c>
      <c r="E8456" s="34">
        <f>P8437*C8456</f>
        <v>5500</v>
      </c>
      <c r="F8456" s="45"/>
      <c r="G8456" s="45"/>
      <c r="H8456" s="45"/>
      <c r="L8456" s="86"/>
    </row>
    <row r="8457" spans="1:27" ht="15" customHeight="1" x14ac:dyDescent="0.2">
      <c r="A8457" s="45"/>
      <c r="B8457" s="53" t="s">
        <v>151</v>
      </c>
      <c r="C8457" s="15">
        <f>AG8416</f>
        <v>0</v>
      </c>
      <c r="D8457" s="83">
        <f>N8439*C8457</f>
        <v>0</v>
      </c>
      <c r="E8457" s="34">
        <f>P8439*C8457</f>
        <v>0</v>
      </c>
      <c r="F8457" s="45"/>
      <c r="G8457" s="45"/>
      <c r="H8457" s="45"/>
    </row>
    <row r="8458" spans="1:27" ht="15" customHeight="1" x14ac:dyDescent="0.2">
      <c r="A8458" s="45"/>
      <c r="B8458" s="53" t="s">
        <v>173</v>
      </c>
      <c r="C8458" s="15">
        <f>AJ8416</f>
        <v>1</v>
      </c>
      <c r="D8458" s="83">
        <f>N8437*C8458</f>
        <v>8030</v>
      </c>
      <c r="E8458" s="34">
        <f>P8437*C8458</f>
        <v>5500</v>
      </c>
      <c r="F8458" s="45"/>
      <c r="G8458" s="45"/>
      <c r="H8458" s="45"/>
      <c r="L8458" s="86"/>
    </row>
    <row r="8459" spans="1:27" ht="15" customHeight="1" x14ac:dyDescent="0.2">
      <c r="A8459" s="45"/>
      <c r="B8459" s="53" t="s">
        <v>174</v>
      </c>
      <c r="C8459" s="15">
        <f>AE8416</f>
        <v>0</v>
      </c>
      <c r="D8459" s="83">
        <f>N8441*C8459</f>
        <v>0</v>
      </c>
      <c r="E8459" s="34">
        <f>P8437*C8459</f>
        <v>0</v>
      </c>
      <c r="F8459" s="45"/>
      <c r="G8459" s="45"/>
      <c r="H8459" s="45"/>
    </row>
    <row r="8460" spans="1:27" ht="15" customHeight="1" x14ac:dyDescent="0.2">
      <c r="A8460" s="45"/>
      <c r="B8460" s="87" t="s">
        <v>27</v>
      </c>
      <c r="C8460" s="15">
        <f>AB8416</f>
        <v>64</v>
      </c>
      <c r="D8460" s="83">
        <f t="shared" ref="D8460:D8461" si="1786">N8429*C8460</f>
        <v>118144</v>
      </c>
      <c r="E8460" s="34">
        <f t="shared" ref="E8460:E8461" si="1787">P8429*C8460</f>
        <v>83200</v>
      </c>
      <c r="F8460" s="45"/>
      <c r="G8460" s="45"/>
      <c r="H8460" s="45"/>
      <c r="L8460" s="86"/>
    </row>
    <row r="8461" spans="1:27" ht="15" customHeight="1" x14ac:dyDescent="0.2">
      <c r="A8461" s="45"/>
      <c r="B8461" s="87" t="s">
        <v>28</v>
      </c>
      <c r="C8461" s="15">
        <f>AC8416</f>
        <v>0</v>
      </c>
      <c r="D8461" s="83">
        <f t="shared" si="1786"/>
        <v>0</v>
      </c>
      <c r="E8461" s="34">
        <f t="shared" si="1787"/>
        <v>0</v>
      </c>
      <c r="F8461" s="45"/>
      <c r="G8461" s="45"/>
      <c r="H8461" s="45"/>
      <c r="L8461" s="86"/>
    </row>
    <row r="8462" spans="1:27" ht="15" customHeight="1" x14ac:dyDescent="0.2">
      <c r="A8462" s="45"/>
      <c r="B8462" s="53" t="s">
        <v>177</v>
      </c>
      <c r="C8462" s="15">
        <f>AD8416</f>
        <v>0</v>
      </c>
      <c r="D8462" s="83">
        <f>N8434*C8462</f>
        <v>0</v>
      </c>
      <c r="E8462" s="34">
        <f>P8434*C8462</f>
        <v>0</v>
      </c>
      <c r="F8462" s="45"/>
      <c r="G8462" s="45"/>
      <c r="H8462" s="45"/>
      <c r="L8462" s="86"/>
    </row>
    <row r="8463" spans="1:27" ht="15" customHeight="1" x14ac:dyDescent="0.2">
      <c r="A8463" s="45"/>
      <c r="B8463" s="49" t="s">
        <v>94</v>
      </c>
      <c r="C8463" s="33"/>
      <c r="D8463" s="75">
        <f t="shared" ref="D8463:E8463" si="1788">SUM(D8450:D8462)</f>
        <v>134204</v>
      </c>
      <c r="E8463" s="82">
        <f t="shared" si="1788"/>
        <v>94200</v>
      </c>
      <c r="F8463" s="41"/>
      <c r="G8463" s="45"/>
      <c r="H8463" s="88"/>
      <c r="L8463" s="86"/>
    </row>
    <row r="8464" spans="1:27" ht="15" customHeight="1" x14ac:dyDescent="0.2">
      <c r="A8464" s="45"/>
      <c r="B8464" s="78" t="s">
        <v>39</v>
      </c>
      <c r="C8464" s="89">
        <f>AP8416</f>
        <v>0</v>
      </c>
      <c r="D8464" s="83">
        <f>Z8434*C8464</f>
        <v>0</v>
      </c>
      <c r="E8464" s="34">
        <f>AA8434*C8464</f>
        <v>0</v>
      </c>
      <c r="F8464" s="88"/>
      <c r="G8464" s="88"/>
      <c r="H8464" s="88"/>
      <c r="L8464" s="86"/>
    </row>
    <row r="8465" spans="1:53" ht="15" customHeight="1" x14ac:dyDescent="0.2">
      <c r="A8465" s="45"/>
      <c r="B8465" s="78" t="s">
        <v>40</v>
      </c>
      <c r="C8465" s="90">
        <f>AQ8416</f>
        <v>0</v>
      </c>
      <c r="D8465" s="83">
        <f t="shared" ref="D8465:D8467" si="1789">Z8425*C8465</f>
        <v>0</v>
      </c>
      <c r="E8465" s="34">
        <f>AA8425*C8465</f>
        <v>0</v>
      </c>
      <c r="F8465" s="88"/>
      <c r="G8465" s="88"/>
      <c r="H8465" s="88"/>
      <c r="L8465" s="86"/>
    </row>
    <row r="8466" spans="1:53" ht="15" customHeight="1" x14ac:dyDescent="0.2">
      <c r="A8466" s="45"/>
      <c r="B8466" s="78" t="s">
        <v>33</v>
      </c>
      <c r="C8466" s="90">
        <f>AR8416</f>
        <v>0</v>
      </c>
      <c r="D8466" s="83">
        <f t="shared" si="1789"/>
        <v>0</v>
      </c>
      <c r="E8466" s="34">
        <f>P8436*C8466</f>
        <v>0</v>
      </c>
      <c r="F8466" s="88"/>
      <c r="G8466" s="88"/>
      <c r="H8466" s="88"/>
    </row>
    <row r="8467" spans="1:53" ht="15" customHeight="1" x14ac:dyDescent="0.2">
      <c r="A8467" s="45"/>
      <c r="B8467" s="78" t="s">
        <v>32</v>
      </c>
      <c r="C8467" s="90">
        <f>AS8416</f>
        <v>0</v>
      </c>
      <c r="D8467" s="83">
        <f t="shared" si="1789"/>
        <v>0</v>
      </c>
      <c r="E8467" s="34">
        <f>AA8426*C8467</f>
        <v>0</v>
      </c>
      <c r="F8467" s="88"/>
      <c r="G8467" s="88"/>
      <c r="H8467" s="88"/>
      <c r="L8467" s="86"/>
    </row>
    <row r="8468" spans="1:53" ht="15" customHeight="1" x14ac:dyDescent="0.2">
      <c r="A8468" s="45"/>
      <c r="B8468" s="78" t="s">
        <v>41</v>
      </c>
      <c r="C8468" s="90">
        <f>AT8416</f>
        <v>0</v>
      </c>
      <c r="D8468" s="83">
        <f>Z8433*C8468</f>
        <v>0</v>
      </c>
      <c r="E8468" s="34">
        <f>AA8433*C8468</f>
        <v>0</v>
      </c>
      <c r="F8468" s="88"/>
      <c r="G8468" s="88"/>
      <c r="H8468" s="88"/>
    </row>
    <row r="8469" spans="1:53" ht="15" customHeight="1" x14ac:dyDescent="0.2">
      <c r="A8469" s="45"/>
      <c r="B8469" s="78" t="s">
        <v>42</v>
      </c>
      <c r="C8469" s="90">
        <f>AU8416</f>
        <v>0</v>
      </c>
      <c r="D8469" s="83">
        <f>Z8428*C8469</f>
        <v>0</v>
      </c>
      <c r="E8469" s="34">
        <f>AA8428*C8469</f>
        <v>0</v>
      </c>
      <c r="F8469" s="88"/>
      <c r="G8469" s="88"/>
      <c r="H8469" s="88"/>
      <c r="L8469" s="86"/>
    </row>
    <row r="8470" spans="1:53" ht="15" customHeight="1" x14ac:dyDescent="0.2">
      <c r="A8470" s="45"/>
      <c r="B8470" s="78" t="s">
        <v>43</v>
      </c>
      <c r="C8470" s="90">
        <f>AV8416</f>
        <v>0</v>
      </c>
      <c r="D8470" s="83">
        <f t="shared" ref="D8470:D8472" si="1790">Z8430*C8470</f>
        <v>0</v>
      </c>
      <c r="E8470" s="34">
        <f>AA8430*C8470</f>
        <v>0</v>
      </c>
      <c r="F8470" s="88"/>
      <c r="G8470" s="88"/>
      <c r="H8470" s="88"/>
      <c r="L8470" s="86"/>
    </row>
    <row r="8471" spans="1:53" ht="15" customHeight="1" x14ac:dyDescent="0.2">
      <c r="A8471" s="45"/>
      <c r="B8471" s="78" t="s">
        <v>44</v>
      </c>
      <c r="C8471" s="90">
        <f>AW8416</f>
        <v>0</v>
      </c>
      <c r="D8471" s="83">
        <f t="shared" si="1790"/>
        <v>0</v>
      </c>
      <c r="E8471" s="34">
        <f>AA8432*C8471</f>
        <v>0</v>
      </c>
      <c r="F8471" s="88"/>
      <c r="G8471" s="88"/>
      <c r="H8471" s="88"/>
      <c r="L8471" s="86"/>
    </row>
    <row r="8472" spans="1:53" ht="15" customHeight="1" x14ac:dyDescent="0.2">
      <c r="A8472" s="45"/>
      <c r="B8472" s="78" t="s">
        <v>45</v>
      </c>
      <c r="C8472" s="90">
        <f>AX8416</f>
        <v>0</v>
      </c>
      <c r="D8472" s="83">
        <f t="shared" si="1790"/>
        <v>0</v>
      </c>
      <c r="E8472" s="34">
        <f>AA8431*C8472</f>
        <v>0</v>
      </c>
      <c r="F8472" s="88"/>
      <c r="G8472" s="88"/>
      <c r="H8472" s="88"/>
    </row>
    <row r="8473" spans="1:53" ht="15" customHeight="1" x14ac:dyDescent="0.2">
      <c r="A8473" s="45"/>
      <c r="B8473" s="78" t="s">
        <v>46</v>
      </c>
      <c r="C8473" s="90">
        <f>AY8416</f>
        <v>0</v>
      </c>
      <c r="D8473" s="83">
        <f>Z8429*C8473</f>
        <v>0</v>
      </c>
      <c r="E8473" s="34">
        <f>AA8429*C8473</f>
        <v>0</v>
      </c>
      <c r="F8473" s="88"/>
      <c r="G8473" s="88"/>
      <c r="H8473" s="88"/>
      <c r="L8473" s="86"/>
    </row>
    <row r="8474" spans="1:53" ht="15" customHeight="1" x14ac:dyDescent="0.2">
      <c r="A8474" s="45"/>
      <c r="B8474" s="53"/>
      <c r="C8474" s="89"/>
      <c r="D8474" s="83">
        <f t="shared" ref="D8474:D8475" si="1791">Z8434*C8474</f>
        <v>0</v>
      </c>
      <c r="E8474" s="34">
        <f t="shared" ref="E8474:E8475" si="1792">P8444*C8474</f>
        <v>0</v>
      </c>
      <c r="F8474" s="88"/>
      <c r="G8474" s="88"/>
      <c r="H8474" s="88"/>
    </row>
    <row r="8475" spans="1:53" ht="15" customHeight="1" x14ac:dyDescent="0.2">
      <c r="A8475" s="45"/>
      <c r="B8475" s="53"/>
      <c r="C8475" s="89"/>
      <c r="D8475" s="83">
        <f t="shared" si="1791"/>
        <v>0</v>
      </c>
      <c r="E8475" s="34">
        <f t="shared" si="1792"/>
        <v>0</v>
      </c>
      <c r="F8475" s="88"/>
      <c r="G8475" s="88"/>
      <c r="H8475" s="88"/>
      <c r="L8475" s="86"/>
    </row>
    <row r="8476" spans="1:53" ht="15" customHeight="1" x14ac:dyDescent="0.2">
      <c r="A8476" s="45"/>
      <c r="B8476" s="91"/>
      <c r="C8476" s="91"/>
      <c r="D8476" s="92">
        <f t="shared" ref="D8476:E8476" si="1793">SUM(D8464:D8475)</f>
        <v>0</v>
      </c>
      <c r="E8476" s="93">
        <f t="shared" si="1793"/>
        <v>0</v>
      </c>
      <c r="F8476" s="41"/>
      <c r="G8476" s="88"/>
      <c r="H8476" s="45"/>
      <c r="L8476" s="86"/>
    </row>
    <row r="8477" spans="1:53" ht="15" customHeight="1" x14ac:dyDescent="0.2">
      <c r="A8477" s="45"/>
      <c r="B8477" s="33" t="s">
        <v>187</v>
      </c>
      <c r="C8477" s="61"/>
      <c r="D8477" s="94">
        <f>SUM(D8449,D8438,D8463,D8476)</f>
        <v>220350.10499999998</v>
      </c>
      <c r="E8477" s="95">
        <f>SUM(E8476,E8449,E8438,E8463)</f>
        <v>157013</v>
      </c>
      <c r="F8477" s="92">
        <f>SUM(F8476,F8463,F8452,F8438)</f>
        <v>0</v>
      </c>
      <c r="G8477" s="45"/>
      <c r="H8477" s="45"/>
      <c r="L8477" s="86"/>
    </row>
    <row r="8478" spans="1:53" ht="15" customHeight="1" x14ac:dyDescent="0.2">
      <c r="A8478" s="45"/>
      <c r="B8478" s="45"/>
      <c r="C8478" s="45"/>
      <c r="D8478" s="45"/>
      <c r="E8478" s="45"/>
      <c r="F8478" s="45"/>
      <c r="G8478" s="45"/>
      <c r="H8478" s="45"/>
    </row>
    <row r="8479" spans="1:53" ht="15" customHeight="1" x14ac:dyDescent="0.2">
      <c r="L8479" s="86"/>
    </row>
    <row r="8480" spans="1:53" ht="15" customHeight="1" x14ac:dyDescent="0.2">
      <c r="A8480" s="291"/>
      <c r="B8480" s="291"/>
      <c r="C8480" s="291"/>
      <c r="D8480" s="291"/>
      <c r="E8480" s="291"/>
      <c r="F8480" s="291"/>
      <c r="G8480" s="291"/>
      <c r="H8480" s="291"/>
      <c r="I8480" s="291"/>
      <c r="J8480" s="291"/>
      <c r="K8480" s="291"/>
      <c r="L8480" s="291"/>
      <c r="M8480" s="291"/>
      <c r="N8480" s="291"/>
      <c r="O8480" s="291"/>
      <c r="P8480" s="291"/>
      <c r="Q8480" s="291"/>
      <c r="R8480" s="291"/>
      <c r="S8480" s="291"/>
      <c r="T8480" s="291"/>
      <c r="U8480" s="291"/>
      <c r="V8480" s="291"/>
      <c r="W8480" s="291"/>
      <c r="X8480" s="291"/>
      <c r="Y8480" s="291"/>
      <c r="Z8480" s="291"/>
      <c r="AA8480" s="291"/>
      <c r="AB8480" s="291"/>
      <c r="AC8480" s="291"/>
      <c r="AD8480" s="291"/>
      <c r="AE8480" s="291"/>
      <c r="AF8480" s="291"/>
      <c r="AG8480" s="291"/>
      <c r="AH8480" s="291"/>
      <c r="AI8480" s="291"/>
      <c r="AJ8480" s="291"/>
      <c r="AK8480" s="291"/>
      <c r="AL8480" s="291"/>
      <c r="AM8480" s="291"/>
      <c r="AN8480" s="291"/>
      <c r="AO8480" s="291"/>
      <c r="AP8480" s="291"/>
      <c r="AQ8480" s="291"/>
      <c r="AR8480" s="291"/>
      <c r="AS8480" s="291"/>
      <c r="AT8480" s="291"/>
      <c r="AU8480" s="291"/>
      <c r="AV8480" s="291"/>
      <c r="AW8480" s="291"/>
      <c r="AX8480" s="291"/>
      <c r="AY8480" s="291"/>
      <c r="AZ8480" s="291"/>
      <c r="BA8480" s="291"/>
    </row>
    <row r="8485" spans="1:53" ht="15" customHeight="1" x14ac:dyDescent="0.2">
      <c r="A8485" s="1" t="s">
        <v>0</v>
      </c>
      <c r="B8485" s="1" t="s">
        <v>1</v>
      </c>
      <c r="C8485" s="2" t="s">
        <v>2</v>
      </c>
      <c r="D8485" s="2" t="s">
        <v>3</v>
      </c>
      <c r="E8485" s="2" t="s">
        <v>4</v>
      </c>
      <c r="F8485" s="2" t="s">
        <v>5</v>
      </c>
      <c r="G8485" s="2" t="s">
        <v>6</v>
      </c>
      <c r="H8485" s="2" t="s">
        <v>7</v>
      </c>
      <c r="I8485" s="2" t="s">
        <v>8</v>
      </c>
      <c r="J8485" s="2" t="s">
        <v>9</v>
      </c>
      <c r="K8485" s="2" t="s">
        <v>10</v>
      </c>
      <c r="L8485" s="2" t="s">
        <v>11</v>
      </c>
      <c r="M8485" s="2" t="s">
        <v>12</v>
      </c>
      <c r="N8485" s="2" t="s">
        <v>13</v>
      </c>
      <c r="O8485" s="2" t="s">
        <v>14</v>
      </c>
      <c r="P8485" s="1" t="s">
        <v>15</v>
      </c>
      <c r="Q8485" s="1" t="s">
        <v>16</v>
      </c>
      <c r="R8485" s="3" t="s">
        <v>17</v>
      </c>
      <c r="S8485" s="3" t="s">
        <v>18</v>
      </c>
      <c r="T8485" s="3" t="s">
        <v>19</v>
      </c>
      <c r="U8485" s="4" t="s">
        <v>20</v>
      </c>
      <c r="V8485" s="3" t="s">
        <v>21</v>
      </c>
      <c r="W8485" s="3" t="s">
        <v>22</v>
      </c>
      <c r="X8485" s="4" t="s">
        <v>23</v>
      </c>
      <c r="Y8485" s="5" t="s">
        <v>24</v>
      </c>
      <c r="Z8485" s="5" t="s">
        <v>25</v>
      </c>
      <c r="AA8485" s="5" t="s">
        <v>26</v>
      </c>
      <c r="AB8485" s="6" t="s">
        <v>27</v>
      </c>
      <c r="AC8485" s="6" t="s">
        <v>28</v>
      </c>
      <c r="AD8485" s="7" t="s">
        <v>29</v>
      </c>
      <c r="AE8485" s="6" t="s">
        <v>30</v>
      </c>
      <c r="AF8485" s="8" t="s">
        <v>31</v>
      </c>
      <c r="AG8485" s="8" t="s">
        <v>32</v>
      </c>
      <c r="AH8485" s="8" t="s">
        <v>33</v>
      </c>
      <c r="AI8485" s="8"/>
      <c r="AJ8485" s="8" t="s">
        <v>34</v>
      </c>
      <c r="AK8485" s="8" t="s">
        <v>35</v>
      </c>
      <c r="AL8485" s="8" t="s">
        <v>36</v>
      </c>
      <c r="AM8485" s="8" t="s">
        <v>37</v>
      </c>
      <c r="AN8485" s="8" t="s">
        <v>38</v>
      </c>
      <c r="AO8485" s="8"/>
      <c r="AP8485" s="9" t="s">
        <v>39</v>
      </c>
      <c r="AQ8485" s="9" t="s">
        <v>40</v>
      </c>
      <c r="AR8485" s="9" t="s">
        <v>33</v>
      </c>
      <c r="AS8485" s="9" t="s">
        <v>32</v>
      </c>
      <c r="AT8485" s="9" t="s">
        <v>41</v>
      </c>
      <c r="AU8485" s="9" t="s">
        <v>42</v>
      </c>
      <c r="AV8485" s="9" t="s">
        <v>43</v>
      </c>
      <c r="AW8485" s="9" t="s">
        <v>44</v>
      </c>
      <c r="AX8485" s="9" t="s">
        <v>45</v>
      </c>
      <c r="AY8485" s="9" t="s">
        <v>46</v>
      </c>
      <c r="AZ8485" s="10"/>
      <c r="BA8485" s="10"/>
    </row>
    <row r="8486" spans="1:53" ht="15" customHeight="1" x14ac:dyDescent="0.2">
      <c r="A8486" s="11"/>
      <c r="B8486" s="11">
        <v>1</v>
      </c>
      <c r="C8486" s="390" t="s">
        <v>47</v>
      </c>
      <c r="D8486" s="11"/>
      <c r="E8486" s="11"/>
      <c r="F8486" s="11"/>
      <c r="G8486" s="11"/>
      <c r="H8486" s="11"/>
      <c r="I8486" s="11"/>
      <c r="J8486" s="11"/>
      <c r="K8486" s="11"/>
      <c r="L8486" s="11"/>
      <c r="M8486" s="11"/>
      <c r="N8486" s="11"/>
      <c r="O8486" s="11"/>
      <c r="P8486" s="11"/>
      <c r="Q8486" s="11"/>
      <c r="R8486" s="11"/>
      <c r="S8486" s="11"/>
      <c r="T8486" s="11"/>
      <c r="U8486" s="11"/>
      <c r="V8486" s="11"/>
      <c r="W8486" s="11"/>
      <c r="X8486" s="11"/>
      <c r="Y8486" s="11"/>
      <c r="Z8486" s="11"/>
      <c r="AA8486" s="11"/>
      <c r="AB8486" s="11"/>
      <c r="AC8486" s="11"/>
      <c r="AD8486" s="11"/>
      <c r="AE8486" s="11"/>
      <c r="AF8486" s="11"/>
      <c r="AG8486" s="11"/>
      <c r="AH8486" s="11"/>
      <c r="AI8486" s="11"/>
      <c r="AJ8486" s="11"/>
      <c r="AK8486" s="11"/>
      <c r="AL8486" s="11"/>
      <c r="AM8486" s="11"/>
      <c r="AN8486" s="11"/>
      <c r="AO8486" s="11"/>
      <c r="AP8486" s="11"/>
      <c r="AQ8486" s="11"/>
      <c r="AR8486" s="11"/>
      <c r="AS8486" s="11"/>
      <c r="AT8486" s="11"/>
      <c r="AU8486" s="11"/>
      <c r="AV8486" s="11"/>
      <c r="AW8486" s="11"/>
      <c r="AX8486" s="11"/>
      <c r="AY8486" s="11"/>
      <c r="AZ8486" s="12"/>
      <c r="BA8486" s="12"/>
    </row>
    <row r="8487" spans="1:53" ht="15" customHeight="1" x14ac:dyDescent="0.2">
      <c r="A8487" s="1"/>
      <c r="B8487" s="22"/>
      <c r="C8487" s="278"/>
      <c r="D8487" s="18"/>
      <c r="E8487" s="14"/>
      <c r="F8487" s="14"/>
      <c r="G8487" s="14"/>
      <c r="H8487" s="14"/>
      <c r="I8487" s="14"/>
      <c r="J8487" s="14"/>
      <c r="K8487" s="14"/>
      <c r="L8487" s="14"/>
      <c r="M8487" s="14"/>
      <c r="N8487" s="14"/>
      <c r="O8487" s="14"/>
      <c r="P8487" s="14"/>
      <c r="Q8487" s="14"/>
      <c r="R8487" s="4"/>
      <c r="S8487" s="4"/>
      <c r="T8487" s="4"/>
      <c r="U8487" s="4"/>
      <c r="V8487" s="4"/>
      <c r="W8487" s="4"/>
      <c r="X8487" s="4"/>
      <c r="Y8487" s="4"/>
      <c r="Z8487" s="4"/>
      <c r="AA8487" s="4"/>
      <c r="AB8487" s="8"/>
      <c r="AC8487" s="8"/>
      <c r="AD8487" s="8"/>
      <c r="AE8487" s="8"/>
      <c r="AF8487" s="8"/>
      <c r="AG8487" s="8"/>
      <c r="AH8487" s="8"/>
      <c r="AI8487" s="8"/>
      <c r="AJ8487" s="8"/>
      <c r="AK8487" s="8"/>
      <c r="AL8487" s="8"/>
      <c r="AM8487" s="8"/>
      <c r="AN8487" s="8"/>
      <c r="AO8487" s="8"/>
      <c r="AP8487" s="15"/>
      <c r="AQ8487" s="15"/>
      <c r="AR8487" s="15"/>
      <c r="AS8487" s="15"/>
      <c r="AT8487" s="15"/>
      <c r="AU8487" s="15"/>
      <c r="AV8487" s="15"/>
      <c r="AW8487" s="15"/>
      <c r="AX8487" s="15"/>
      <c r="AY8487" s="15"/>
      <c r="AZ8487" s="10"/>
      <c r="BA8487" s="10"/>
    </row>
    <row r="8488" spans="1:53" ht="15" customHeight="1" x14ac:dyDescent="0.2">
      <c r="A8488" s="1"/>
      <c r="B8488" s="377"/>
      <c r="C8488" s="303"/>
      <c r="D8488" s="18"/>
      <c r="E8488" s="14"/>
      <c r="F8488" s="14"/>
      <c r="G8488" s="14"/>
      <c r="H8488" s="14"/>
      <c r="I8488" s="14"/>
      <c r="J8488" s="14"/>
      <c r="K8488" s="14"/>
      <c r="L8488" s="14"/>
      <c r="M8488" s="14"/>
      <c r="N8488" s="14"/>
      <c r="O8488" s="14"/>
      <c r="P8488" s="14"/>
      <c r="Q8488" s="14"/>
      <c r="R8488" s="4"/>
      <c r="S8488" s="4"/>
      <c r="T8488" s="4"/>
      <c r="U8488" s="4"/>
      <c r="V8488" s="4"/>
      <c r="W8488" s="4"/>
      <c r="X8488" s="4"/>
      <c r="Y8488" s="4"/>
      <c r="Z8488" s="4"/>
      <c r="AA8488" s="4"/>
      <c r="AB8488" s="8"/>
      <c r="AC8488" s="8"/>
      <c r="AD8488" s="8"/>
      <c r="AE8488" s="8"/>
      <c r="AF8488" s="8"/>
      <c r="AG8488" s="8"/>
      <c r="AH8488" s="8"/>
      <c r="AI8488" s="8"/>
      <c r="AJ8488" s="8"/>
      <c r="AK8488" s="8"/>
      <c r="AL8488" s="8"/>
      <c r="AM8488" s="8"/>
      <c r="AN8488" s="8"/>
      <c r="AO8488" s="8"/>
      <c r="AP8488" s="15"/>
      <c r="AQ8488" s="15"/>
      <c r="AR8488" s="15"/>
      <c r="AS8488" s="15"/>
      <c r="AT8488" s="15"/>
      <c r="AU8488" s="15"/>
      <c r="AV8488" s="15"/>
      <c r="AW8488" s="15"/>
      <c r="AX8488" s="15"/>
      <c r="AY8488" s="15"/>
      <c r="AZ8488" s="10"/>
      <c r="BA8488" s="10"/>
    </row>
    <row r="8489" spans="1:53" ht="15" customHeight="1" x14ac:dyDescent="0.2">
      <c r="A8489" s="19"/>
      <c r="B8489" s="20"/>
      <c r="C8489" s="292"/>
      <c r="D8489" s="18"/>
      <c r="E8489" s="14"/>
      <c r="F8489" s="14"/>
      <c r="G8489" s="14"/>
      <c r="H8489" s="14"/>
      <c r="I8489" s="14"/>
      <c r="J8489" s="14"/>
      <c r="K8489" s="14"/>
      <c r="L8489" s="14"/>
      <c r="M8489" s="14"/>
      <c r="N8489" s="14"/>
      <c r="O8489" s="14"/>
      <c r="P8489" s="14"/>
      <c r="Q8489" s="14"/>
      <c r="R8489" s="4"/>
      <c r="S8489" s="4"/>
      <c r="T8489" s="4"/>
      <c r="U8489" s="4"/>
      <c r="V8489" s="4"/>
      <c r="W8489" s="4"/>
      <c r="X8489" s="4"/>
      <c r="Y8489" s="4"/>
      <c r="Z8489" s="4"/>
      <c r="AA8489" s="4"/>
      <c r="AB8489" s="8"/>
      <c r="AC8489" s="8"/>
      <c r="AD8489" s="8"/>
      <c r="AE8489" s="8"/>
      <c r="AF8489" s="8"/>
      <c r="AG8489" s="8"/>
      <c r="AH8489" s="8"/>
      <c r="AI8489" s="8"/>
      <c r="AJ8489" s="8"/>
      <c r="AK8489" s="8"/>
      <c r="AL8489" s="8"/>
      <c r="AM8489" s="8"/>
      <c r="AN8489" s="8"/>
      <c r="AO8489" s="8"/>
      <c r="AP8489" s="15"/>
      <c r="AQ8489" s="15"/>
      <c r="AR8489" s="15"/>
      <c r="AS8489" s="15"/>
      <c r="AT8489" s="15"/>
      <c r="AU8489" s="15"/>
      <c r="AV8489" s="15"/>
      <c r="AW8489" s="15"/>
      <c r="AX8489" s="15"/>
      <c r="AY8489" s="15"/>
    </row>
    <row r="8490" spans="1:53" ht="15" customHeight="1" x14ac:dyDescent="0.2">
      <c r="A8490" s="1"/>
      <c r="B8490" s="378">
        <v>2</v>
      </c>
      <c r="C8490" s="293" t="s">
        <v>54</v>
      </c>
      <c r="D8490" s="18"/>
      <c r="E8490" s="14"/>
      <c r="F8490" s="14"/>
      <c r="G8490" s="14"/>
      <c r="H8490" s="14"/>
      <c r="I8490" s="14"/>
      <c r="J8490" s="14"/>
      <c r="K8490" s="14"/>
      <c r="L8490" s="14"/>
      <c r="M8490" s="14"/>
      <c r="N8490" s="14"/>
      <c r="O8490" s="14"/>
      <c r="P8490" s="14"/>
      <c r="Q8490" s="14"/>
      <c r="R8490" s="4"/>
      <c r="S8490" s="4"/>
      <c r="T8490" s="4"/>
      <c r="U8490" s="4"/>
      <c r="V8490" s="4"/>
      <c r="W8490" s="4"/>
      <c r="X8490" s="4"/>
      <c r="Y8490" s="4"/>
      <c r="Z8490" s="4"/>
      <c r="AA8490" s="4"/>
      <c r="AB8490" s="8">
        <v>6</v>
      </c>
      <c r="AC8490" s="8"/>
      <c r="AD8490" s="8"/>
      <c r="AE8490" s="8"/>
      <c r="AF8490" s="8"/>
      <c r="AG8490" s="8"/>
      <c r="AH8490" s="8"/>
      <c r="AI8490" s="8"/>
      <c r="AJ8490" s="8"/>
      <c r="AK8490" s="8"/>
      <c r="AL8490" s="8"/>
      <c r="AM8490" s="8"/>
      <c r="AN8490" s="8"/>
      <c r="AO8490" s="8"/>
      <c r="AP8490" s="15"/>
      <c r="AQ8490" s="15"/>
      <c r="AR8490" s="15"/>
      <c r="AS8490" s="15"/>
      <c r="AT8490" s="15"/>
      <c r="AU8490" s="15"/>
      <c r="AV8490" s="15"/>
      <c r="AW8490" s="15"/>
      <c r="AX8490" s="15"/>
      <c r="AY8490" s="15"/>
      <c r="AZ8490" s="10"/>
      <c r="BA8490" s="10"/>
    </row>
    <row r="8491" spans="1:53" ht="15" customHeight="1" x14ac:dyDescent="0.2">
      <c r="A8491" s="1"/>
      <c r="B8491" s="378">
        <v>3</v>
      </c>
      <c r="C8491" s="303" t="s">
        <v>557</v>
      </c>
      <c r="D8491" s="18"/>
      <c r="E8491" s="14"/>
      <c r="F8491" s="14"/>
      <c r="G8491" s="14"/>
      <c r="H8491" s="14"/>
      <c r="I8491" s="14"/>
      <c r="J8491" s="14"/>
      <c r="K8491" s="14"/>
      <c r="L8491" s="14"/>
      <c r="M8491" s="14"/>
      <c r="N8491" s="14"/>
      <c r="O8491" s="14"/>
      <c r="P8491" s="14"/>
      <c r="Q8491" s="14"/>
      <c r="R8491" s="4"/>
      <c r="S8491" s="4"/>
      <c r="T8491" s="4"/>
      <c r="U8491" s="4"/>
      <c r="V8491" s="4"/>
      <c r="W8491" s="4"/>
      <c r="X8491" s="4"/>
      <c r="Y8491" s="4"/>
      <c r="Z8491" s="4"/>
      <c r="AA8491" s="4"/>
      <c r="AB8491" s="8"/>
      <c r="AC8491" s="8"/>
      <c r="AD8491" s="8"/>
      <c r="AE8491" s="8"/>
      <c r="AF8491" s="8"/>
      <c r="AG8491" s="8"/>
      <c r="AH8491" s="8"/>
      <c r="AI8491" s="8"/>
      <c r="AJ8491" s="8"/>
      <c r="AK8491" s="8"/>
      <c r="AL8491" s="8"/>
      <c r="AM8491" s="8"/>
      <c r="AN8491" s="8"/>
      <c r="AO8491" s="8"/>
      <c r="AP8491" s="15"/>
      <c r="AQ8491" s="15"/>
      <c r="AR8491" s="15"/>
      <c r="AS8491" s="15"/>
      <c r="AT8491" s="15"/>
      <c r="AU8491" s="15"/>
      <c r="AV8491" s="15"/>
      <c r="AW8491" s="15"/>
      <c r="AX8491" s="15"/>
      <c r="AY8491" s="15"/>
      <c r="AZ8491" s="10"/>
      <c r="BA8491" s="10"/>
    </row>
    <row r="8492" spans="1:53" ht="15" customHeight="1" x14ac:dyDescent="0.2">
      <c r="A8492" s="352"/>
      <c r="B8492" s="353">
        <v>5</v>
      </c>
      <c r="C8492" s="375"/>
      <c r="D8492" s="355"/>
      <c r="E8492" s="352"/>
      <c r="F8492" s="352"/>
      <c r="G8492" s="352"/>
      <c r="H8492" s="352"/>
      <c r="I8492" s="352"/>
      <c r="J8492" s="352"/>
      <c r="K8492" s="352"/>
      <c r="L8492" s="352"/>
      <c r="M8492" s="352"/>
      <c r="N8492" s="352"/>
      <c r="O8492" s="352"/>
      <c r="P8492" s="352"/>
      <c r="Q8492" s="352"/>
      <c r="R8492" s="352"/>
      <c r="S8492" s="352"/>
      <c r="T8492" s="352"/>
      <c r="U8492" s="352"/>
      <c r="V8492" s="352"/>
      <c r="W8492" s="352"/>
      <c r="X8492" s="352"/>
      <c r="Y8492" s="352"/>
      <c r="Z8492" s="352"/>
      <c r="AA8492" s="352"/>
      <c r="AB8492" s="352"/>
      <c r="AC8492" s="352"/>
      <c r="AD8492" s="352"/>
      <c r="AE8492" s="352"/>
      <c r="AF8492" s="352"/>
      <c r="AG8492" s="352"/>
      <c r="AH8492" s="352"/>
      <c r="AI8492" s="352"/>
      <c r="AJ8492" s="352"/>
      <c r="AK8492" s="352"/>
      <c r="AL8492" s="352"/>
      <c r="AM8492" s="352"/>
      <c r="AN8492" s="352"/>
      <c r="AO8492" s="352"/>
      <c r="AP8492" s="352"/>
      <c r="AQ8492" s="352"/>
      <c r="AR8492" s="352"/>
      <c r="AS8492" s="352"/>
      <c r="AT8492" s="352"/>
      <c r="AU8492" s="352"/>
      <c r="AV8492" s="352"/>
      <c r="AW8492" s="352"/>
      <c r="AX8492" s="352"/>
      <c r="AY8492" s="352"/>
      <c r="AZ8492" s="356"/>
      <c r="BA8492" s="356"/>
    </row>
    <row r="8493" spans="1:53" ht="15" customHeight="1" x14ac:dyDescent="0.2">
      <c r="A8493" s="357"/>
      <c r="B8493" s="379">
        <v>6</v>
      </c>
      <c r="C8493" s="375"/>
      <c r="D8493" s="355"/>
      <c r="E8493" s="352"/>
      <c r="F8493" s="352"/>
      <c r="G8493" s="352"/>
      <c r="H8493" s="352"/>
      <c r="I8493" s="352"/>
      <c r="J8493" s="352"/>
      <c r="K8493" s="352"/>
      <c r="L8493" s="352"/>
      <c r="M8493" s="352"/>
      <c r="N8493" s="352"/>
      <c r="O8493" s="352"/>
      <c r="P8493" s="352"/>
      <c r="Q8493" s="352"/>
      <c r="R8493" s="352"/>
      <c r="S8493" s="352"/>
      <c r="T8493" s="352"/>
      <c r="U8493" s="352"/>
      <c r="V8493" s="352"/>
      <c r="W8493" s="352"/>
      <c r="X8493" s="352"/>
      <c r="Y8493" s="352"/>
      <c r="Z8493" s="352"/>
      <c r="AA8493" s="352"/>
      <c r="AB8493" s="352"/>
      <c r="AC8493" s="352"/>
      <c r="AD8493" s="352"/>
      <c r="AE8493" s="352"/>
      <c r="AF8493" s="352"/>
      <c r="AG8493" s="352"/>
      <c r="AH8493" s="352"/>
      <c r="AI8493" s="352"/>
      <c r="AJ8493" s="352"/>
      <c r="AK8493" s="352"/>
      <c r="AL8493" s="352"/>
      <c r="AM8493" s="352"/>
      <c r="AN8493" s="352"/>
      <c r="AO8493" s="352"/>
      <c r="AP8493" s="352"/>
      <c r="AQ8493" s="352"/>
      <c r="AR8493" s="352"/>
      <c r="AS8493" s="352"/>
      <c r="AT8493" s="352"/>
      <c r="AU8493" s="352"/>
      <c r="AV8493" s="352"/>
      <c r="AW8493" s="352"/>
      <c r="AX8493" s="352"/>
      <c r="AY8493" s="352"/>
      <c r="AZ8493" s="356"/>
      <c r="BA8493" s="356"/>
    </row>
    <row r="8494" spans="1:53" ht="15" customHeight="1" x14ac:dyDescent="0.2">
      <c r="A8494" s="24"/>
      <c r="B8494" s="374">
        <v>4</v>
      </c>
      <c r="C8494" s="303" t="s">
        <v>542</v>
      </c>
      <c r="D8494" s="18"/>
      <c r="E8494" s="14"/>
      <c r="F8494" s="14"/>
      <c r="G8494" s="14"/>
      <c r="H8494" s="14"/>
      <c r="I8494" s="14"/>
      <c r="J8494" s="14"/>
      <c r="K8494" s="14"/>
      <c r="L8494" s="14"/>
      <c r="M8494" s="14"/>
      <c r="N8494" s="14"/>
      <c r="O8494" s="14"/>
      <c r="P8494" s="14"/>
      <c r="Q8494" s="14"/>
      <c r="R8494" s="4"/>
      <c r="S8494" s="4"/>
      <c r="T8494" s="4"/>
      <c r="U8494" s="4"/>
      <c r="V8494" s="4"/>
      <c r="W8494" s="4"/>
      <c r="X8494" s="4"/>
      <c r="Y8494" s="4"/>
      <c r="Z8494" s="4"/>
      <c r="AA8494" s="4"/>
      <c r="AB8494" s="8"/>
      <c r="AC8494" s="8"/>
      <c r="AD8494" s="8"/>
      <c r="AE8494" s="8"/>
      <c r="AF8494" s="8"/>
      <c r="AG8494" s="8"/>
      <c r="AH8494" s="8"/>
      <c r="AI8494" s="8"/>
      <c r="AJ8494" s="8"/>
      <c r="AK8494" s="8"/>
      <c r="AL8494" s="8"/>
      <c r="AM8494" s="8"/>
      <c r="AN8494" s="8"/>
      <c r="AO8494" s="8"/>
      <c r="AP8494" s="15"/>
      <c r="AQ8494" s="15"/>
      <c r="AR8494" s="15"/>
      <c r="AS8494" s="15"/>
      <c r="AT8494" s="15"/>
      <c r="AU8494" s="9"/>
      <c r="AV8494" s="15"/>
      <c r="AW8494" s="15"/>
      <c r="AX8494" s="15"/>
      <c r="AY8494" s="15"/>
      <c r="AZ8494" s="10"/>
      <c r="BA8494" s="10"/>
    </row>
    <row r="8495" spans="1:53" ht="15" customHeight="1" x14ac:dyDescent="0.2">
      <c r="A8495" s="1"/>
      <c r="B8495" s="380">
        <v>5</v>
      </c>
      <c r="C8495" s="303" t="s">
        <v>588</v>
      </c>
      <c r="D8495" s="18"/>
      <c r="E8495" s="14"/>
      <c r="F8495" s="14"/>
      <c r="G8495" s="14"/>
      <c r="H8495" s="14"/>
      <c r="I8495" s="14"/>
      <c r="J8495" s="14"/>
      <c r="K8495" s="14"/>
      <c r="L8495" s="14"/>
      <c r="M8495" s="14"/>
      <c r="N8495" s="14"/>
      <c r="O8495" s="14"/>
      <c r="P8495" s="14"/>
      <c r="Q8495" s="14"/>
      <c r="R8495" s="4"/>
      <c r="S8495" s="4"/>
      <c r="T8495" s="4"/>
      <c r="U8495" s="4"/>
      <c r="V8495" s="4"/>
      <c r="W8495" s="4"/>
      <c r="X8495" s="4"/>
      <c r="Y8495" s="4"/>
      <c r="Z8495" s="4"/>
      <c r="AA8495" s="4"/>
      <c r="AB8495" s="8"/>
      <c r="AC8495" s="8"/>
      <c r="AD8495" s="8"/>
      <c r="AE8495" s="8"/>
      <c r="AF8495" s="8"/>
      <c r="AG8495" s="8"/>
      <c r="AH8495" s="8"/>
      <c r="AI8495" s="8"/>
      <c r="AJ8495" s="8"/>
      <c r="AK8495" s="8"/>
      <c r="AL8495" s="8"/>
      <c r="AM8495" s="8"/>
      <c r="AN8495" s="8"/>
      <c r="AO8495" s="8"/>
      <c r="AP8495" s="15"/>
      <c r="AQ8495" s="15"/>
      <c r="AR8495" s="15"/>
      <c r="AS8495" s="15"/>
      <c r="AT8495" s="15"/>
      <c r="AU8495" s="15"/>
      <c r="AV8495" s="15"/>
      <c r="AW8495" s="15"/>
      <c r="AX8495" s="15"/>
      <c r="AY8495" s="15"/>
      <c r="AZ8495" s="10"/>
      <c r="BA8495" s="10"/>
    </row>
    <row r="8496" spans="1:53" ht="15" customHeight="1" x14ac:dyDescent="0.2">
      <c r="A8496" s="352"/>
      <c r="B8496" s="357">
        <v>7</v>
      </c>
      <c r="C8496" s="375"/>
      <c r="D8496" s="355"/>
      <c r="E8496" s="352"/>
      <c r="F8496" s="352"/>
      <c r="G8496" s="352"/>
      <c r="H8496" s="352"/>
      <c r="I8496" s="352"/>
      <c r="J8496" s="352"/>
      <c r="K8496" s="352"/>
      <c r="L8496" s="352"/>
      <c r="M8496" s="352"/>
      <c r="N8496" s="352"/>
      <c r="O8496" s="352"/>
      <c r="P8496" s="352"/>
      <c r="Q8496" s="352"/>
      <c r="R8496" s="352"/>
      <c r="S8496" s="352"/>
      <c r="T8496" s="352"/>
      <c r="U8496" s="352"/>
      <c r="V8496" s="352"/>
      <c r="W8496" s="352"/>
      <c r="X8496" s="352"/>
      <c r="Y8496" s="352"/>
      <c r="Z8496" s="352"/>
      <c r="AA8496" s="352"/>
      <c r="AB8496" s="352"/>
      <c r="AC8496" s="352"/>
      <c r="AD8496" s="352"/>
      <c r="AE8496" s="352"/>
      <c r="AF8496" s="352"/>
      <c r="AG8496" s="352"/>
      <c r="AH8496" s="352"/>
      <c r="AI8496" s="352"/>
      <c r="AJ8496" s="352"/>
      <c r="AK8496" s="352"/>
      <c r="AL8496" s="352"/>
      <c r="AM8496" s="352"/>
      <c r="AN8496" s="352"/>
      <c r="AO8496" s="352"/>
      <c r="AP8496" s="352"/>
      <c r="AQ8496" s="352"/>
      <c r="AR8496" s="352"/>
      <c r="AS8496" s="352"/>
      <c r="AT8496" s="352"/>
      <c r="AU8496" s="352"/>
      <c r="AV8496" s="352"/>
      <c r="AW8496" s="352"/>
      <c r="AX8496" s="352"/>
      <c r="AY8496" s="352"/>
      <c r="AZ8496" s="356"/>
      <c r="BA8496" s="356"/>
    </row>
    <row r="8497" spans="1:53" ht="15" customHeight="1" x14ac:dyDescent="0.2">
      <c r="A8497" s="352"/>
      <c r="B8497" s="357">
        <v>8</v>
      </c>
      <c r="C8497" s="358"/>
      <c r="D8497" s="355"/>
      <c r="E8497" s="352"/>
      <c r="F8497" s="352"/>
      <c r="G8497" s="352"/>
      <c r="H8497" s="352"/>
      <c r="I8497" s="352"/>
      <c r="J8497" s="352"/>
      <c r="K8497" s="352"/>
      <c r="L8497" s="352"/>
      <c r="M8497" s="352"/>
      <c r="N8497" s="352"/>
      <c r="O8497" s="352"/>
      <c r="P8497" s="352"/>
      <c r="Q8497" s="352"/>
      <c r="R8497" s="352"/>
      <c r="S8497" s="352"/>
      <c r="T8497" s="352"/>
      <c r="U8497" s="352"/>
      <c r="V8497" s="352"/>
      <c r="W8497" s="352"/>
      <c r="X8497" s="352"/>
      <c r="Y8497" s="352"/>
      <c r="Z8497" s="352"/>
      <c r="AA8497" s="352"/>
      <c r="AB8497" s="352"/>
      <c r="AC8497" s="352"/>
      <c r="AD8497" s="352"/>
      <c r="AE8497" s="352"/>
      <c r="AF8497" s="352"/>
      <c r="AG8497" s="352"/>
      <c r="AH8497" s="352"/>
      <c r="AI8497" s="352"/>
      <c r="AJ8497" s="352"/>
      <c r="AK8497" s="352"/>
      <c r="AL8497" s="352"/>
      <c r="AM8497" s="352"/>
      <c r="AN8497" s="352"/>
      <c r="AO8497" s="352"/>
      <c r="AP8497" s="352"/>
      <c r="AQ8497" s="352"/>
      <c r="AR8497" s="352"/>
      <c r="AS8497" s="352"/>
      <c r="AT8497" s="352"/>
      <c r="AU8497" s="352"/>
      <c r="AV8497" s="352"/>
      <c r="AW8497" s="352"/>
      <c r="AX8497" s="352"/>
      <c r="AY8497" s="352"/>
      <c r="AZ8497" s="356"/>
      <c r="BA8497" s="356"/>
    </row>
    <row r="8498" spans="1:53" ht="15" customHeight="1" x14ac:dyDescent="0.2">
      <c r="A8498" s="1"/>
      <c r="B8498" s="381">
        <v>6</v>
      </c>
      <c r="C8498" s="303" t="s">
        <v>55</v>
      </c>
      <c r="D8498" s="18"/>
      <c r="E8498" s="14"/>
      <c r="F8498" s="14"/>
      <c r="G8498" s="14"/>
      <c r="H8498" s="14"/>
      <c r="I8498" s="14"/>
      <c r="J8498" s="14"/>
      <c r="K8498" s="14"/>
      <c r="L8498" s="14"/>
      <c r="M8498" s="14"/>
      <c r="N8498" s="14"/>
      <c r="O8498" s="14"/>
      <c r="P8498" s="14"/>
      <c r="Q8498" s="14"/>
      <c r="R8498" s="4"/>
      <c r="S8498" s="4"/>
      <c r="T8498" s="4"/>
      <c r="U8498" s="4"/>
      <c r="V8498" s="4"/>
      <c r="W8498" s="4"/>
      <c r="X8498" s="4"/>
      <c r="Y8498" s="4"/>
      <c r="Z8498" s="4"/>
      <c r="AA8498" s="4"/>
      <c r="AB8498" s="8"/>
      <c r="AC8498" s="8"/>
      <c r="AD8498" s="8"/>
      <c r="AE8498" s="8"/>
      <c r="AF8498" s="8"/>
      <c r="AG8498" s="8"/>
      <c r="AH8498" s="8"/>
      <c r="AI8498" s="8"/>
      <c r="AJ8498" s="8"/>
      <c r="AK8498" s="8"/>
      <c r="AL8498" s="8"/>
      <c r="AM8498" s="8"/>
      <c r="AN8498" s="8"/>
      <c r="AO8498" s="8"/>
      <c r="AP8498" s="15"/>
      <c r="AQ8498" s="15"/>
      <c r="AR8498" s="15"/>
      <c r="AS8498" s="15"/>
      <c r="AT8498" s="15"/>
      <c r="AU8498" s="15"/>
      <c r="AV8498" s="15"/>
      <c r="AW8498" s="15"/>
      <c r="AX8498" s="15"/>
      <c r="AY8498" s="15"/>
      <c r="AZ8498" s="10"/>
      <c r="BA8498" s="10"/>
    </row>
    <row r="8499" spans="1:53" ht="15" customHeight="1" x14ac:dyDescent="0.2">
      <c r="A8499" s="352"/>
      <c r="B8499" s="356"/>
      <c r="C8499" s="359"/>
      <c r="D8499" s="355"/>
      <c r="E8499" s="352"/>
      <c r="F8499" s="352"/>
      <c r="G8499" s="352"/>
      <c r="H8499" s="352"/>
      <c r="I8499" s="352"/>
      <c r="J8499" s="352"/>
      <c r="K8499" s="352"/>
      <c r="L8499" s="352"/>
      <c r="M8499" s="352"/>
      <c r="N8499" s="352"/>
      <c r="O8499" s="352"/>
      <c r="P8499" s="352"/>
      <c r="Q8499" s="352"/>
      <c r="R8499" s="352"/>
      <c r="S8499" s="352"/>
      <c r="T8499" s="352"/>
      <c r="U8499" s="352"/>
      <c r="V8499" s="352"/>
      <c r="W8499" s="352"/>
      <c r="X8499" s="352"/>
      <c r="Y8499" s="352"/>
      <c r="Z8499" s="352"/>
      <c r="AA8499" s="352"/>
      <c r="AB8499" s="352"/>
      <c r="AC8499" s="360"/>
      <c r="AD8499" s="352"/>
      <c r="AE8499" s="352"/>
      <c r="AF8499" s="352"/>
      <c r="AG8499" s="352"/>
      <c r="AH8499" s="352"/>
      <c r="AI8499" s="352"/>
      <c r="AJ8499" s="352"/>
      <c r="AK8499" s="352"/>
      <c r="AL8499" s="352"/>
      <c r="AM8499" s="352"/>
      <c r="AN8499" s="352"/>
      <c r="AO8499" s="352"/>
      <c r="AP8499" s="352"/>
      <c r="AQ8499" s="352"/>
      <c r="AR8499" s="352"/>
      <c r="AS8499" s="352"/>
      <c r="AT8499" s="352"/>
      <c r="AU8499" s="352"/>
      <c r="AV8499" s="352"/>
      <c r="AW8499" s="352"/>
      <c r="AX8499" s="352"/>
      <c r="AY8499" s="352"/>
      <c r="AZ8499" s="356"/>
      <c r="BA8499" s="356"/>
    </row>
    <row r="8500" spans="1:53" ht="15" customHeight="1" x14ac:dyDescent="0.2">
      <c r="A8500" s="22"/>
      <c r="B8500" s="382">
        <v>7</v>
      </c>
      <c r="C8500" s="293" t="s">
        <v>62</v>
      </c>
      <c r="D8500" s="18"/>
      <c r="E8500" s="14"/>
      <c r="F8500" s="14"/>
      <c r="G8500" s="14"/>
      <c r="H8500" s="14"/>
      <c r="I8500" s="14"/>
      <c r="J8500" s="14"/>
      <c r="K8500" s="14"/>
      <c r="L8500" s="14"/>
      <c r="M8500" s="14"/>
      <c r="N8500" s="14"/>
      <c r="O8500" s="14"/>
      <c r="P8500" s="14"/>
      <c r="Q8500" s="14"/>
      <c r="R8500" s="4"/>
      <c r="S8500" s="4"/>
      <c r="T8500" s="4"/>
      <c r="U8500" s="4"/>
      <c r="V8500" s="4"/>
      <c r="W8500" s="4"/>
      <c r="X8500" s="4"/>
      <c r="Y8500" s="4"/>
      <c r="Z8500" s="4"/>
      <c r="AA8500" s="4"/>
      <c r="AB8500" s="8">
        <v>20</v>
      </c>
      <c r="AC8500" s="8"/>
      <c r="AD8500" s="8"/>
      <c r="AE8500" s="8"/>
      <c r="AF8500" s="8"/>
      <c r="AG8500" s="8">
        <v>1</v>
      </c>
      <c r="AH8500" s="8">
        <v>1</v>
      </c>
      <c r="AI8500" s="8"/>
      <c r="AJ8500" s="8"/>
      <c r="AK8500" s="8"/>
      <c r="AL8500" s="8"/>
      <c r="AM8500" s="8"/>
      <c r="AN8500" s="8"/>
      <c r="AO8500" s="8"/>
      <c r="AP8500" s="15"/>
      <c r="AQ8500" s="15"/>
      <c r="AR8500" s="15"/>
      <c r="AS8500" s="15"/>
      <c r="AT8500" s="15"/>
      <c r="AU8500" s="15"/>
      <c r="AV8500" s="15"/>
      <c r="AW8500" s="15"/>
      <c r="AX8500" s="15"/>
      <c r="AY8500" s="15"/>
      <c r="AZ8500" s="10"/>
      <c r="BA8500" s="10"/>
    </row>
    <row r="8501" spans="1:53" ht="15" customHeight="1" x14ac:dyDescent="0.2">
      <c r="A8501" s="1"/>
      <c r="B8501" s="30">
        <v>8</v>
      </c>
      <c r="C8501" s="293" t="s">
        <v>63</v>
      </c>
      <c r="D8501" s="18"/>
      <c r="E8501" s="14"/>
      <c r="F8501" s="14"/>
      <c r="G8501" s="14"/>
      <c r="H8501" s="14"/>
      <c r="I8501" s="14"/>
      <c r="J8501" s="14"/>
      <c r="K8501" s="14"/>
      <c r="L8501" s="14"/>
      <c r="M8501" s="14"/>
      <c r="N8501" s="14"/>
      <c r="O8501" s="14"/>
      <c r="P8501" s="14"/>
      <c r="Q8501" s="14"/>
      <c r="R8501" s="4"/>
      <c r="S8501" s="4"/>
      <c r="T8501" s="4"/>
      <c r="U8501" s="4"/>
      <c r="V8501" s="4"/>
      <c r="W8501" s="4"/>
      <c r="X8501" s="4"/>
      <c r="Y8501" s="4"/>
      <c r="Z8501" s="4"/>
      <c r="AA8501" s="4"/>
      <c r="AB8501" s="8">
        <v>10</v>
      </c>
      <c r="AC8501" s="8"/>
      <c r="AD8501" s="8"/>
      <c r="AE8501" s="8"/>
      <c r="AF8501" s="8"/>
      <c r="AG8501" s="8"/>
      <c r="AH8501" s="8"/>
      <c r="AI8501" s="8"/>
      <c r="AJ8501" s="8"/>
      <c r="AK8501" s="8"/>
      <c r="AL8501" s="8"/>
      <c r="AM8501" s="8"/>
      <c r="AN8501" s="8"/>
      <c r="AO8501" s="8"/>
      <c r="AP8501" s="15"/>
      <c r="AQ8501" s="15"/>
      <c r="AR8501" s="15"/>
      <c r="AS8501" s="15"/>
      <c r="AT8501" s="15"/>
      <c r="AU8501" s="15"/>
      <c r="AV8501" s="15"/>
      <c r="AW8501" s="15"/>
      <c r="AX8501" s="15"/>
      <c r="AY8501" s="15"/>
      <c r="AZ8501" s="10"/>
      <c r="BA8501" s="10"/>
    </row>
    <row r="8502" spans="1:53" ht="15" customHeight="1" x14ac:dyDescent="0.2">
      <c r="A8502" s="1"/>
      <c r="B8502" s="383">
        <v>9</v>
      </c>
      <c r="C8502" s="293" t="s">
        <v>64</v>
      </c>
      <c r="D8502" s="18"/>
      <c r="E8502" s="14"/>
      <c r="F8502" s="14"/>
      <c r="G8502" s="14"/>
      <c r="H8502" s="14"/>
      <c r="I8502" s="14"/>
      <c r="J8502" s="14"/>
      <c r="K8502" s="14"/>
      <c r="L8502" s="14"/>
      <c r="M8502" s="14"/>
      <c r="N8502" s="14"/>
      <c r="O8502" s="14"/>
      <c r="P8502" s="14"/>
      <c r="Q8502" s="14"/>
      <c r="R8502" s="4"/>
      <c r="S8502" s="4"/>
      <c r="T8502" s="4"/>
      <c r="U8502" s="4"/>
      <c r="V8502" s="4"/>
      <c r="W8502" s="4"/>
      <c r="X8502" s="4"/>
      <c r="Y8502" s="4"/>
      <c r="Z8502" s="4"/>
      <c r="AA8502" s="4"/>
      <c r="AB8502" s="8">
        <v>8</v>
      </c>
      <c r="AC8502" s="8"/>
      <c r="AD8502" s="8"/>
      <c r="AE8502" s="8"/>
      <c r="AF8502" s="8"/>
      <c r="AG8502" s="8">
        <v>1</v>
      </c>
      <c r="AH8502" s="8">
        <v>1</v>
      </c>
      <c r="AI8502" s="8"/>
      <c r="AJ8502" s="8"/>
      <c r="AK8502" s="8"/>
      <c r="AL8502" s="8"/>
      <c r="AM8502" s="8"/>
      <c r="AN8502" s="8"/>
      <c r="AO8502" s="8"/>
      <c r="AP8502" s="15"/>
      <c r="AQ8502" s="15"/>
      <c r="AR8502" s="15"/>
      <c r="AS8502" s="15"/>
      <c r="AT8502" s="9"/>
      <c r="AU8502" s="15"/>
      <c r="AV8502" s="15"/>
      <c r="AW8502" s="15"/>
      <c r="AX8502" s="15"/>
      <c r="AY8502" s="15"/>
      <c r="AZ8502" s="10"/>
      <c r="BA8502" s="10"/>
    </row>
    <row r="8503" spans="1:53" ht="15" customHeight="1" x14ac:dyDescent="0.2">
      <c r="A8503" s="1"/>
      <c r="B8503" s="383">
        <v>10</v>
      </c>
      <c r="C8503" s="327" t="s">
        <v>65</v>
      </c>
      <c r="D8503" s="18">
        <v>3</v>
      </c>
      <c r="E8503" s="14">
        <v>3</v>
      </c>
      <c r="F8503" s="14">
        <v>2</v>
      </c>
      <c r="G8503" s="14">
        <v>2</v>
      </c>
      <c r="H8503" s="14"/>
      <c r="I8503" s="14"/>
      <c r="J8503" s="14"/>
      <c r="K8503" s="14"/>
      <c r="L8503" s="14"/>
      <c r="M8503" s="14"/>
      <c r="N8503" s="14"/>
      <c r="O8503" s="14"/>
      <c r="P8503" s="14"/>
      <c r="Q8503" s="14"/>
      <c r="R8503" s="4"/>
      <c r="S8503" s="4"/>
      <c r="T8503" s="4"/>
      <c r="U8503" s="4"/>
      <c r="V8503" s="4"/>
      <c r="W8503" s="4"/>
      <c r="X8503" s="4"/>
      <c r="Y8503" s="4"/>
      <c r="Z8503" s="4"/>
      <c r="AA8503" s="4"/>
      <c r="AB8503" s="8"/>
      <c r="AC8503" s="8"/>
      <c r="AD8503" s="8"/>
      <c r="AE8503" s="8"/>
      <c r="AF8503" s="8"/>
      <c r="AG8503" s="8"/>
      <c r="AH8503" s="8"/>
      <c r="AI8503" s="8"/>
      <c r="AJ8503" s="8"/>
      <c r="AK8503" s="8">
        <v>2</v>
      </c>
      <c r="AL8503" s="8">
        <v>2</v>
      </c>
      <c r="AM8503" s="8"/>
      <c r="AN8503" s="8"/>
      <c r="AO8503" s="8">
        <v>2</v>
      </c>
      <c r="AP8503" s="15"/>
      <c r="AQ8503" s="15"/>
      <c r="AR8503" s="15"/>
      <c r="AS8503" s="15"/>
      <c r="AT8503" s="15"/>
      <c r="AU8503" s="15"/>
      <c r="AV8503" s="15"/>
      <c r="AW8503" s="15"/>
      <c r="AX8503" s="15"/>
      <c r="AY8503" s="15"/>
      <c r="AZ8503" s="10"/>
      <c r="BA8503" s="10"/>
    </row>
    <row r="8504" spans="1:53" ht="15" customHeight="1" x14ac:dyDescent="0.2">
      <c r="A8504" s="1"/>
      <c r="B8504" s="383">
        <v>11</v>
      </c>
      <c r="C8504" s="303" t="s">
        <v>573</v>
      </c>
      <c r="D8504" s="18"/>
      <c r="E8504" s="14"/>
      <c r="F8504" s="14"/>
      <c r="G8504" s="14"/>
      <c r="H8504" s="14"/>
      <c r="I8504" s="14"/>
      <c r="J8504" s="14"/>
      <c r="K8504" s="14"/>
      <c r="L8504" s="14"/>
      <c r="M8504" s="14"/>
      <c r="N8504" s="14"/>
      <c r="O8504" s="14"/>
      <c r="P8504" s="14"/>
      <c r="Q8504" s="14"/>
      <c r="R8504" s="4"/>
      <c r="S8504" s="4"/>
      <c r="T8504" s="4"/>
      <c r="U8504" s="4"/>
      <c r="V8504" s="4"/>
      <c r="W8504" s="4"/>
      <c r="X8504" s="4"/>
      <c r="Y8504" s="4"/>
      <c r="Z8504" s="4"/>
      <c r="AA8504" s="4"/>
      <c r="AB8504" s="8"/>
      <c r="AC8504" s="8"/>
      <c r="AD8504" s="8"/>
      <c r="AE8504" s="8"/>
      <c r="AF8504" s="8"/>
      <c r="AG8504" s="8"/>
      <c r="AH8504" s="8"/>
      <c r="AI8504" s="8"/>
      <c r="AJ8504" s="8"/>
      <c r="AK8504" s="8"/>
      <c r="AL8504" s="8"/>
      <c r="AM8504" s="8"/>
      <c r="AN8504" s="8"/>
      <c r="AO8504" s="8"/>
      <c r="AP8504" s="15"/>
      <c r="AQ8504" s="15"/>
      <c r="AR8504" s="15"/>
      <c r="AS8504" s="15"/>
      <c r="AT8504" s="15"/>
      <c r="AU8504" s="15"/>
      <c r="AV8504" s="15"/>
      <c r="AW8504" s="15"/>
      <c r="AX8504" s="15"/>
      <c r="AY8504" s="15"/>
      <c r="AZ8504" s="10"/>
      <c r="BA8504" s="10"/>
    </row>
    <row r="8505" spans="1:53" ht="15" customHeight="1" x14ac:dyDescent="0.2">
      <c r="A8505" s="1"/>
      <c r="B8505" s="383">
        <v>12</v>
      </c>
      <c r="C8505" s="293" t="s">
        <v>637</v>
      </c>
      <c r="D8505" s="18">
        <v>20</v>
      </c>
      <c r="E8505" s="14">
        <v>25</v>
      </c>
      <c r="F8505" s="14">
        <v>20</v>
      </c>
      <c r="G8505" s="14"/>
      <c r="H8505" s="14"/>
      <c r="I8505" s="14"/>
      <c r="J8505" s="14"/>
      <c r="K8505" s="14"/>
      <c r="L8505" s="14"/>
      <c r="M8505" s="14"/>
      <c r="N8505" s="14"/>
      <c r="O8505" s="14"/>
      <c r="P8505" s="14"/>
      <c r="Q8505" s="14"/>
      <c r="R8505" s="4"/>
      <c r="S8505" s="4"/>
      <c r="T8505" s="4"/>
      <c r="U8505" s="4"/>
      <c r="V8505" s="4"/>
      <c r="W8505" s="4"/>
      <c r="X8505" s="4"/>
      <c r="Y8505" s="4"/>
      <c r="Z8505" s="4"/>
      <c r="AA8505" s="4"/>
      <c r="AB8505" s="8"/>
      <c r="AC8505" s="8"/>
      <c r="AD8505" s="8"/>
      <c r="AE8505" s="8"/>
      <c r="AF8505" s="8"/>
      <c r="AG8505" s="8"/>
      <c r="AH8505" s="8"/>
      <c r="AI8505" s="8"/>
      <c r="AJ8505" s="8"/>
      <c r="AK8505" s="8">
        <v>5</v>
      </c>
      <c r="AL8505" s="8">
        <v>5</v>
      </c>
      <c r="AM8505" s="8"/>
      <c r="AN8505" s="8"/>
      <c r="AO8505" s="8">
        <v>5</v>
      </c>
      <c r="AP8505" s="15"/>
      <c r="AQ8505" s="15"/>
      <c r="AR8505" s="15"/>
      <c r="AS8505" s="15"/>
      <c r="AT8505" s="15"/>
      <c r="AU8505" s="9"/>
      <c r="AV8505" s="15"/>
      <c r="AW8505" s="15"/>
      <c r="AX8505" s="15"/>
      <c r="AY8505" s="15"/>
      <c r="AZ8505" s="10"/>
      <c r="BA8505" s="10"/>
    </row>
    <row r="8506" spans="1:53" ht="15" customHeight="1" x14ac:dyDescent="0.2">
      <c r="A8506" s="1"/>
      <c r="B8506" s="383">
        <v>13</v>
      </c>
      <c r="C8506" s="303" t="s">
        <v>69</v>
      </c>
      <c r="D8506" s="18"/>
      <c r="E8506" s="14"/>
      <c r="F8506" s="14"/>
      <c r="G8506" s="14"/>
      <c r="H8506" s="14"/>
      <c r="I8506" s="14"/>
      <c r="J8506" s="14"/>
      <c r="K8506" s="14"/>
      <c r="L8506" s="14"/>
      <c r="M8506" s="14"/>
      <c r="N8506" s="14"/>
      <c r="O8506" s="14"/>
      <c r="P8506" s="14"/>
      <c r="Q8506" s="14"/>
      <c r="R8506" s="4"/>
      <c r="S8506" s="4"/>
      <c r="T8506" s="4"/>
      <c r="U8506" s="4"/>
      <c r="V8506" s="4"/>
      <c r="W8506" s="4"/>
      <c r="X8506" s="4"/>
      <c r="Y8506" s="4"/>
      <c r="Z8506" s="4"/>
      <c r="AA8506" s="4"/>
      <c r="AB8506" s="8"/>
      <c r="AC8506" s="8"/>
      <c r="AD8506" s="8"/>
      <c r="AE8506" s="8"/>
      <c r="AF8506" s="8"/>
      <c r="AG8506" s="8"/>
      <c r="AH8506" s="8"/>
      <c r="AI8506" s="8"/>
      <c r="AJ8506" s="8"/>
      <c r="AK8506" s="8"/>
      <c r="AL8506" s="8"/>
      <c r="AM8506" s="8"/>
      <c r="AN8506" s="8"/>
      <c r="AO8506" s="8"/>
      <c r="AP8506" s="15"/>
      <c r="AQ8506" s="15"/>
      <c r="AR8506" s="15"/>
      <c r="AS8506" s="15"/>
      <c r="AT8506" s="15"/>
      <c r="AU8506" s="15"/>
      <c r="AV8506" s="15"/>
      <c r="AW8506" s="15"/>
      <c r="AX8506" s="15"/>
      <c r="AY8506" s="15"/>
      <c r="AZ8506" s="10"/>
      <c r="BA8506" s="10"/>
    </row>
    <row r="8507" spans="1:53" ht="15" customHeight="1" x14ac:dyDescent="0.2">
      <c r="A8507" s="1"/>
      <c r="B8507" s="383">
        <v>14</v>
      </c>
      <c r="C8507" s="303" t="s">
        <v>70</v>
      </c>
      <c r="D8507" s="18"/>
      <c r="E8507" s="14"/>
      <c r="F8507" s="14"/>
      <c r="G8507" s="14"/>
      <c r="H8507" s="14"/>
      <c r="I8507" s="14"/>
      <c r="J8507" s="14"/>
      <c r="K8507" s="14"/>
      <c r="L8507" s="14"/>
      <c r="M8507" s="14"/>
      <c r="N8507" s="14"/>
      <c r="O8507" s="14"/>
      <c r="P8507" s="14"/>
      <c r="Q8507" s="14"/>
      <c r="R8507" s="4"/>
      <c r="S8507" s="4"/>
      <c r="T8507" s="4"/>
      <c r="U8507" s="4"/>
      <c r="V8507" s="4"/>
      <c r="W8507" s="4"/>
      <c r="X8507" s="4"/>
      <c r="Y8507" s="4"/>
      <c r="Z8507" s="4"/>
      <c r="AA8507" s="4"/>
      <c r="AB8507" s="8"/>
      <c r="AC8507" s="8"/>
      <c r="AD8507" s="8"/>
      <c r="AE8507" s="8"/>
      <c r="AF8507" s="8"/>
      <c r="AG8507" s="8"/>
      <c r="AH8507" s="8"/>
      <c r="AI8507" s="8"/>
      <c r="AJ8507" s="8"/>
      <c r="AK8507" s="8"/>
      <c r="AL8507" s="8"/>
      <c r="AM8507" s="8"/>
      <c r="AN8507" s="8"/>
      <c r="AO8507" s="8"/>
      <c r="AP8507" s="15"/>
      <c r="AQ8507" s="15"/>
      <c r="AR8507" s="15"/>
      <c r="AS8507" s="15"/>
      <c r="AT8507" s="15"/>
      <c r="AU8507" s="15"/>
      <c r="AV8507" s="15"/>
      <c r="AW8507" s="15"/>
      <c r="AX8507" s="15"/>
      <c r="AY8507" s="15"/>
      <c r="AZ8507" s="10"/>
      <c r="BA8507" s="10"/>
    </row>
    <row r="8508" spans="1:53" ht="15" customHeight="1" x14ac:dyDescent="0.2">
      <c r="A8508" s="354"/>
      <c r="B8508" s="357">
        <v>18</v>
      </c>
      <c r="C8508" s="359"/>
      <c r="D8508" s="355"/>
      <c r="E8508" s="352"/>
      <c r="F8508" s="352"/>
      <c r="G8508" s="352"/>
      <c r="H8508" s="352"/>
      <c r="I8508" s="352"/>
      <c r="J8508" s="352"/>
      <c r="K8508" s="361"/>
      <c r="L8508" s="352"/>
      <c r="M8508" s="352"/>
      <c r="N8508" s="352"/>
      <c r="O8508" s="352"/>
      <c r="P8508" s="352"/>
      <c r="Q8508" s="352"/>
      <c r="R8508" s="352"/>
      <c r="S8508" s="352"/>
      <c r="T8508" s="352"/>
      <c r="U8508" s="352"/>
      <c r="V8508" s="352"/>
      <c r="W8508" s="352"/>
      <c r="X8508" s="352"/>
      <c r="Y8508" s="352"/>
      <c r="Z8508" s="352"/>
      <c r="AA8508" s="352"/>
      <c r="AB8508" s="352"/>
      <c r="AC8508" s="352"/>
      <c r="AD8508" s="352"/>
      <c r="AE8508" s="352"/>
      <c r="AF8508" s="352"/>
      <c r="AG8508" s="352"/>
      <c r="AH8508" s="352"/>
      <c r="AI8508" s="352"/>
      <c r="AJ8508" s="352"/>
      <c r="AK8508" s="352"/>
      <c r="AL8508" s="352"/>
      <c r="AM8508" s="352"/>
      <c r="AN8508" s="352"/>
      <c r="AO8508" s="352"/>
      <c r="AP8508" s="352"/>
      <c r="AQ8508" s="352"/>
      <c r="AR8508" s="352"/>
      <c r="AS8508" s="352"/>
      <c r="AT8508" s="352"/>
      <c r="AU8508" s="352"/>
      <c r="AV8508" s="352"/>
      <c r="AW8508" s="352"/>
      <c r="AX8508" s="352"/>
      <c r="AY8508" s="352"/>
      <c r="AZ8508" s="356"/>
      <c r="BA8508" s="356"/>
    </row>
    <row r="8509" spans="1:53" ht="15" customHeight="1" x14ac:dyDescent="0.2">
      <c r="A8509" s="329"/>
      <c r="B8509" s="384">
        <v>15</v>
      </c>
      <c r="C8509" s="293" t="s">
        <v>72</v>
      </c>
      <c r="D8509" s="18"/>
      <c r="E8509" s="14"/>
      <c r="F8509" s="14"/>
      <c r="G8509" s="14"/>
      <c r="H8509" s="14"/>
      <c r="I8509" s="14"/>
      <c r="J8509" s="14"/>
      <c r="K8509" s="14"/>
      <c r="L8509" s="14">
        <v>4</v>
      </c>
      <c r="M8509" s="14"/>
      <c r="N8509" s="14"/>
      <c r="O8509" s="14"/>
      <c r="P8509" s="14"/>
      <c r="Q8509" s="14"/>
      <c r="R8509" s="4"/>
      <c r="S8509" s="4"/>
      <c r="T8509" s="4"/>
      <c r="U8509" s="4"/>
      <c r="V8509" s="4"/>
      <c r="W8509" s="4"/>
      <c r="X8509" s="4"/>
      <c r="Y8509" s="4"/>
      <c r="Z8509" s="4"/>
      <c r="AA8509" s="4"/>
      <c r="AB8509" s="8"/>
      <c r="AC8509" s="8"/>
      <c r="AD8509" s="8"/>
      <c r="AE8509" s="8"/>
      <c r="AF8509" s="8"/>
      <c r="AG8509" s="8">
        <v>1</v>
      </c>
      <c r="AH8509" s="8"/>
      <c r="AI8509" s="34"/>
      <c r="AJ8509" s="8"/>
      <c r="AK8509" s="8"/>
      <c r="AL8509" s="8"/>
      <c r="AM8509" s="8"/>
      <c r="AN8509" s="8"/>
      <c r="AO8509" s="8"/>
      <c r="AP8509" s="15"/>
      <c r="AQ8509" s="15"/>
      <c r="AR8509" s="15"/>
      <c r="AS8509" s="15"/>
      <c r="AT8509" s="15"/>
      <c r="AU8509" s="15"/>
      <c r="AV8509" s="15"/>
      <c r="AW8509" s="15"/>
      <c r="AX8509" s="15"/>
      <c r="AY8509" s="15"/>
      <c r="AZ8509" s="10"/>
      <c r="BA8509" s="10"/>
    </row>
    <row r="8510" spans="1:53" ht="15" customHeight="1" x14ac:dyDescent="0.2">
      <c r="A8510" s="1"/>
      <c r="B8510" s="384">
        <v>16</v>
      </c>
      <c r="C8510" s="293" t="s">
        <v>73</v>
      </c>
      <c r="D8510" s="35"/>
      <c r="E8510" s="14">
        <v>3</v>
      </c>
      <c r="F8510" s="14"/>
      <c r="G8510" s="14"/>
      <c r="H8510" s="14"/>
      <c r="I8510" s="14"/>
      <c r="J8510" s="14"/>
      <c r="K8510" s="14">
        <v>1</v>
      </c>
      <c r="L8510" s="14"/>
      <c r="M8510" s="14"/>
      <c r="N8510" s="14"/>
      <c r="O8510" s="14"/>
      <c r="P8510" s="14"/>
      <c r="Q8510" s="14"/>
      <c r="R8510" s="4"/>
      <c r="S8510" s="4"/>
      <c r="T8510" s="4"/>
      <c r="U8510" s="4"/>
      <c r="V8510" s="4"/>
      <c r="W8510" s="4"/>
      <c r="X8510" s="4"/>
      <c r="Y8510" s="4"/>
      <c r="Z8510" s="4"/>
      <c r="AA8510" s="4"/>
      <c r="AB8510" s="8">
        <v>10</v>
      </c>
      <c r="AC8510" s="8"/>
      <c r="AD8510" s="8"/>
      <c r="AE8510" s="8"/>
      <c r="AF8510" s="8"/>
      <c r="AG8510" s="8"/>
      <c r="AH8510" s="8">
        <v>1</v>
      </c>
      <c r="AI8510" s="8"/>
      <c r="AJ8510" s="8"/>
      <c r="AK8510" s="8"/>
      <c r="AL8510" s="8"/>
      <c r="AM8510" s="8"/>
      <c r="AN8510" s="8"/>
      <c r="AO8510" s="8"/>
      <c r="AP8510" s="15"/>
      <c r="AQ8510" s="15"/>
      <c r="AR8510" s="15"/>
      <c r="AS8510" s="15"/>
      <c r="AT8510" s="15"/>
      <c r="AU8510" s="15"/>
      <c r="AV8510" s="15"/>
      <c r="AW8510" s="15"/>
      <c r="AX8510" s="15"/>
      <c r="AY8510" s="15"/>
      <c r="AZ8510" s="10"/>
      <c r="BA8510" s="10"/>
    </row>
    <row r="8511" spans="1:53" ht="15" customHeight="1" x14ac:dyDescent="0.2">
      <c r="A8511" s="1"/>
      <c r="B8511" s="384">
        <v>17</v>
      </c>
      <c r="C8511" s="303" t="s">
        <v>75</v>
      </c>
      <c r="D8511" s="18"/>
      <c r="E8511" s="14"/>
      <c r="F8511" s="14"/>
      <c r="G8511" s="14"/>
      <c r="H8511" s="14"/>
      <c r="I8511" s="14"/>
      <c r="J8511" s="14"/>
      <c r="K8511" s="14"/>
      <c r="L8511" s="14"/>
      <c r="M8511" s="14"/>
      <c r="N8511" s="14"/>
      <c r="O8511" s="14"/>
      <c r="P8511" s="14"/>
      <c r="Q8511" s="14"/>
      <c r="R8511" s="4"/>
      <c r="S8511" s="4"/>
      <c r="T8511" s="4"/>
      <c r="U8511" s="4"/>
      <c r="V8511" s="4"/>
      <c r="W8511" s="4"/>
      <c r="X8511" s="4"/>
      <c r="Y8511" s="4"/>
      <c r="Z8511" s="4"/>
      <c r="AA8511" s="4"/>
      <c r="AB8511" s="8"/>
      <c r="AC8511" s="8"/>
      <c r="AD8511" s="8"/>
      <c r="AE8511" s="8"/>
      <c r="AF8511" s="8"/>
      <c r="AG8511" s="8"/>
      <c r="AH8511" s="8"/>
      <c r="AI8511" s="8"/>
      <c r="AJ8511" s="8"/>
      <c r="AK8511" s="8"/>
      <c r="AL8511" s="8"/>
      <c r="AM8511" s="8"/>
      <c r="AN8511" s="8"/>
      <c r="AO8511" s="8"/>
      <c r="AP8511" s="15"/>
      <c r="AQ8511" s="15"/>
      <c r="AR8511" s="15"/>
      <c r="AS8511" s="15"/>
      <c r="AT8511" s="15"/>
      <c r="AU8511" s="15"/>
      <c r="AV8511" s="15"/>
      <c r="AW8511" s="15"/>
      <c r="AX8511" s="15"/>
      <c r="AY8511" s="15"/>
      <c r="AZ8511" s="10"/>
      <c r="BA8511" s="10"/>
    </row>
    <row r="8512" spans="1:53" ht="15" customHeight="1" x14ac:dyDescent="0.2">
      <c r="A8512" s="352"/>
      <c r="B8512" s="357">
        <v>22</v>
      </c>
      <c r="C8512" s="375"/>
      <c r="D8512" s="355"/>
      <c r="E8512" s="352"/>
      <c r="F8512" s="352"/>
      <c r="G8512" s="352"/>
      <c r="H8512" s="352"/>
      <c r="I8512" s="352"/>
      <c r="J8512" s="352"/>
      <c r="K8512" s="352"/>
      <c r="L8512" s="352"/>
      <c r="M8512" s="352"/>
      <c r="N8512" s="352"/>
      <c r="O8512" s="352"/>
      <c r="P8512" s="352"/>
      <c r="Q8512" s="352"/>
      <c r="R8512" s="352"/>
      <c r="S8512" s="352"/>
      <c r="T8512" s="352"/>
      <c r="U8512" s="352"/>
      <c r="V8512" s="352"/>
      <c r="W8512" s="352"/>
      <c r="X8512" s="352"/>
      <c r="Y8512" s="352"/>
      <c r="Z8512" s="352"/>
      <c r="AA8512" s="352"/>
      <c r="AB8512" s="352"/>
      <c r="AC8512" s="352"/>
      <c r="AD8512" s="352"/>
      <c r="AE8512" s="352"/>
      <c r="AF8512" s="352"/>
      <c r="AG8512" s="352"/>
      <c r="AH8512" s="352"/>
      <c r="AI8512" s="352"/>
      <c r="AJ8512" s="352"/>
      <c r="AK8512" s="352"/>
      <c r="AL8512" s="352"/>
      <c r="AM8512" s="352"/>
      <c r="AN8512" s="352"/>
      <c r="AO8512" s="352"/>
      <c r="AP8512" s="352"/>
      <c r="AQ8512" s="352"/>
      <c r="AR8512" s="352"/>
      <c r="AS8512" s="352"/>
      <c r="AT8512" s="352"/>
      <c r="AU8512" s="352"/>
      <c r="AV8512" s="352"/>
      <c r="AW8512" s="352"/>
      <c r="AX8512" s="352"/>
      <c r="AY8512" s="352"/>
      <c r="AZ8512" s="356"/>
      <c r="BA8512" s="356"/>
    </row>
    <row r="8513" spans="1:53" ht="15" customHeight="1" x14ac:dyDescent="0.2">
      <c r="A8513" s="352"/>
      <c r="B8513" s="357">
        <v>23</v>
      </c>
      <c r="C8513" s="359"/>
      <c r="D8513" s="355"/>
      <c r="E8513" s="352"/>
      <c r="F8513" s="352"/>
      <c r="G8513" s="352"/>
      <c r="H8513" s="352"/>
      <c r="I8513" s="352"/>
      <c r="J8513" s="352"/>
      <c r="K8513" s="352"/>
      <c r="L8513" s="352"/>
      <c r="M8513" s="360"/>
      <c r="N8513" s="352"/>
      <c r="O8513" s="352"/>
      <c r="P8513" s="352"/>
      <c r="Q8513" s="352"/>
      <c r="R8513" s="352"/>
      <c r="S8513" s="352"/>
      <c r="T8513" s="352"/>
      <c r="U8513" s="352"/>
      <c r="V8513" s="352"/>
      <c r="W8513" s="352"/>
      <c r="X8513" s="352"/>
      <c r="Y8513" s="352"/>
      <c r="Z8513" s="352"/>
      <c r="AA8513" s="352"/>
      <c r="AB8513" s="352"/>
      <c r="AC8513" s="352"/>
      <c r="AD8513" s="352"/>
      <c r="AE8513" s="352"/>
      <c r="AF8513" s="352"/>
      <c r="AG8513" s="352"/>
      <c r="AH8513" s="352"/>
      <c r="AI8513" s="352"/>
      <c r="AJ8513" s="352"/>
      <c r="AK8513" s="352"/>
      <c r="AL8513" s="352"/>
      <c r="AM8513" s="352"/>
      <c r="AN8513" s="352"/>
      <c r="AO8513" s="352"/>
      <c r="AP8513" s="352"/>
      <c r="AQ8513" s="352"/>
      <c r="AR8513" s="352"/>
      <c r="AS8513" s="352"/>
      <c r="AT8513" s="352"/>
      <c r="AU8513" s="352"/>
      <c r="AV8513" s="352"/>
      <c r="AW8513" s="352"/>
      <c r="AX8513" s="352"/>
      <c r="AY8513" s="352"/>
      <c r="AZ8513" s="356"/>
      <c r="BA8513" s="356"/>
    </row>
    <row r="8514" spans="1:53" ht="15" customHeight="1" x14ac:dyDescent="0.2">
      <c r="A8514" s="1">
        <v>30000</v>
      </c>
      <c r="B8514" s="385">
        <v>18</v>
      </c>
      <c r="C8514" s="327" t="s">
        <v>77</v>
      </c>
      <c r="D8514" s="18">
        <v>4</v>
      </c>
      <c r="E8514" s="14">
        <v>4</v>
      </c>
      <c r="F8514" s="14"/>
      <c r="G8514" s="14"/>
      <c r="H8514" s="14"/>
      <c r="I8514" s="14"/>
      <c r="J8514" s="14"/>
      <c r="K8514" s="14"/>
      <c r="L8514" s="14"/>
      <c r="M8514" s="14"/>
      <c r="N8514" s="14"/>
      <c r="O8514" s="14"/>
      <c r="P8514" s="14"/>
      <c r="Q8514" s="14"/>
      <c r="R8514" s="4"/>
      <c r="S8514" s="4"/>
      <c r="T8514" s="4"/>
      <c r="U8514" s="4"/>
      <c r="V8514" s="4"/>
      <c r="W8514" s="4"/>
      <c r="X8514" s="4"/>
      <c r="Y8514" s="4"/>
      <c r="Z8514" s="4"/>
      <c r="AA8514" s="4"/>
      <c r="AB8514" s="8">
        <v>15</v>
      </c>
      <c r="AC8514" s="8"/>
      <c r="AD8514" s="8"/>
      <c r="AE8514" s="8"/>
      <c r="AF8514" s="8"/>
      <c r="AG8514" s="8"/>
      <c r="AH8514" s="8"/>
      <c r="AI8514" s="8"/>
      <c r="AJ8514" s="8"/>
      <c r="AK8514" s="8"/>
      <c r="AL8514" s="8"/>
      <c r="AM8514" s="8"/>
      <c r="AN8514" s="8"/>
      <c r="AO8514" s="8"/>
      <c r="AP8514" s="15"/>
      <c r="AQ8514" s="15"/>
      <c r="AR8514" s="15"/>
      <c r="AS8514" s="15"/>
      <c r="AT8514" s="15"/>
      <c r="AU8514" s="15"/>
      <c r="AV8514" s="15"/>
      <c r="AW8514" s="15"/>
      <c r="AX8514" s="15"/>
      <c r="AY8514" s="15"/>
      <c r="AZ8514" s="10"/>
      <c r="BA8514" s="10"/>
    </row>
    <row r="8515" spans="1:53" ht="15" customHeight="1" x14ac:dyDescent="0.2">
      <c r="A8515" s="1"/>
      <c r="B8515" s="385">
        <v>19</v>
      </c>
      <c r="C8515" s="303" t="s">
        <v>78</v>
      </c>
      <c r="D8515" s="18"/>
      <c r="E8515" s="14"/>
      <c r="F8515" s="14"/>
      <c r="G8515" s="14"/>
      <c r="H8515" s="14"/>
      <c r="I8515" s="14"/>
      <c r="J8515" s="14"/>
      <c r="K8515" s="14"/>
      <c r="L8515" s="14"/>
      <c r="M8515" s="14"/>
      <c r="N8515" s="14"/>
      <c r="O8515" s="14"/>
      <c r="P8515" s="14"/>
      <c r="Q8515" s="14"/>
      <c r="R8515" s="4"/>
      <c r="S8515" s="4"/>
      <c r="T8515" s="4"/>
      <c r="U8515" s="4"/>
      <c r="V8515" s="4"/>
      <c r="W8515" s="4"/>
      <c r="X8515" s="4"/>
      <c r="Y8515" s="4"/>
      <c r="Z8515" s="4"/>
      <c r="AA8515" s="4"/>
      <c r="AB8515" s="8"/>
      <c r="AC8515" s="8"/>
      <c r="AD8515" s="8"/>
      <c r="AE8515" s="8"/>
      <c r="AF8515" s="8"/>
      <c r="AG8515" s="8"/>
      <c r="AH8515" s="8"/>
      <c r="AI8515" s="8"/>
      <c r="AJ8515" s="8"/>
      <c r="AK8515" s="8"/>
      <c r="AL8515" s="8"/>
      <c r="AM8515" s="8"/>
      <c r="AN8515" s="8"/>
      <c r="AO8515" s="8"/>
      <c r="AP8515" s="15"/>
      <c r="AQ8515" s="15"/>
      <c r="AR8515" s="15"/>
      <c r="AS8515" s="15"/>
      <c r="AT8515" s="15"/>
      <c r="AU8515" s="15"/>
      <c r="AV8515" s="15"/>
      <c r="AW8515" s="15"/>
      <c r="AX8515" s="15"/>
      <c r="AY8515" s="15"/>
      <c r="AZ8515" s="10"/>
      <c r="BA8515" s="10"/>
    </row>
    <row r="8516" spans="1:53" ht="15" customHeight="1" x14ac:dyDescent="0.2">
      <c r="A8516" s="352"/>
      <c r="B8516" s="357">
        <v>26</v>
      </c>
      <c r="C8516" s="359"/>
      <c r="D8516" s="355"/>
      <c r="E8516" s="352"/>
      <c r="F8516" s="352"/>
      <c r="G8516" s="352"/>
      <c r="H8516" s="352"/>
      <c r="I8516" s="352"/>
      <c r="J8516" s="352"/>
      <c r="K8516" s="352"/>
      <c r="L8516" s="352"/>
      <c r="M8516" s="352"/>
      <c r="N8516" s="352"/>
      <c r="O8516" s="352"/>
      <c r="P8516" s="352"/>
      <c r="Q8516" s="352"/>
      <c r="R8516" s="352"/>
      <c r="S8516" s="352"/>
      <c r="T8516" s="352"/>
      <c r="U8516" s="352"/>
      <c r="V8516" s="352"/>
      <c r="W8516" s="352"/>
      <c r="X8516" s="352"/>
      <c r="Y8516" s="352"/>
      <c r="Z8516" s="352"/>
      <c r="AA8516" s="352"/>
      <c r="AB8516" s="352"/>
      <c r="AC8516" s="352"/>
      <c r="AD8516" s="352"/>
      <c r="AE8516" s="352"/>
      <c r="AF8516" s="352"/>
      <c r="AG8516" s="352"/>
      <c r="AH8516" s="352"/>
      <c r="AI8516" s="352"/>
      <c r="AJ8516" s="352"/>
      <c r="AK8516" s="352"/>
      <c r="AL8516" s="352"/>
      <c r="AM8516" s="352"/>
      <c r="AN8516" s="352"/>
      <c r="AO8516" s="352"/>
      <c r="AP8516" s="352"/>
      <c r="AQ8516" s="352"/>
      <c r="AR8516" s="352"/>
      <c r="AS8516" s="352"/>
      <c r="AT8516" s="352"/>
      <c r="AU8516" s="352"/>
      <c r="AV8516" s="352"/>
      <c r="AW8516" s="352"/>
      <c r="AX8516" s="352"/>
      <c r="AY8516" s="352"/>
      <c r="AZ8516" s="356"/>
      <c r="BA8516" s="356"/>
    </row>
    <row r="8517" spans="1:53" ht="15" customHeight="1" x14ac:dyDescent="0.2">
      <c r="A8517" s="352"/>
      <c r="B8517" s="357">
        <v>27</v>
      </c>
      <c r="C8517" s="359"/>
      <c r="D8517" s="355"/>
      <c r="E8517" s="352"/>
      <c r="F8517" s="352"/>
      <c r="G8517" s="352"/>
      <c r="H8517" s="352"/>
      <c r="I8517" s="352"/>
      <c r="J8517" s="352"/>
      <c r="K8517" s="352"/>
      <c r="L8517" s="352"/>
      <c r="M8517" s="352"/>
      <c r="N8517" s="352"/>
      <c r="O8517" s="352"/>
      <c r="P8517" s="352"/>
      <c r="Q8517" s="352"/>
      <c r="R8517" s="352"/>
      <c r="S8517" s="352"/>
      <c r="T8517" s="352"/>
      <c r="U8517" s="352"/>
      <c r="V8517" s="352"/>
      <c r="W8517" s="352"/>
      <c r="X8517" s="352"/>
      <c r="Y8517" s="352"/>
      <c r="Z8517" s="352"/>
      <c r="AA8517" s="352"/>
      <c r="AB8517" s="352"/>
      <c r="AC8517" s="352"/>
      <c r="AD8517" s="352"/>
      <c r="AE8517" s="352"/>
      <c r="AF8517" s="352"/>
      <c r="AG8517" s="352"/>
      <c r="AH8517" s="352"/>
      <c r="AI8517" s="352"/>
      <c r="AJ8517" s="352"/>
      <c r="AK8517" s="352"/>
      <c r="AL8517" s="352"/>
      <c r="AM8517" s="352"/>
      <c r="AN8517" s="352"/>
      <c r="AO8517" s="352"/>
      <c r="AP8517" s="352"/>
      <c r="AQ8517" s="352"/>
      <c r="AR8517" s="352"/>
      <c r="AS8517" s="352"/>
      <c r="AT8517" s="352"/>
      <c r="AU8517" s="352"/>
      <c r="AV8517" s="352"/>
      <c r="AW8517" s="352"/>
      <c r="AX8517" s="352"/>
      <c r="AY8517" s="352"/>
      <c r="AZ8517" s="356"/>
      <c r="BA8517" s="356"/>
    </row>
    <row r="8518" spans="1:53" ht="15" customHeight="1" x14ac:dyDescent="0.2">
      <c r="A8518" s="1"/>
      <c r="B8518" s="386">
        <v>20</v>
      </c>
      <c r="C8518" s="303" t="s">
        <v>80</v>
      </c>
      <c r="D8518" s="18"/>
      <c r="E8518" s="14"/>
      <c r="F8518" s="14"/>
      <c r="G8518" s="14"/>
      <c r="H8518" s="14"/>
      <c r="I8518" s="14"/>
      <c r="J8518" s="14"/>
      <c r="K8518" s="14"/>
      <c r="L8518" s="14"/>
      <c r="M8518" s="14"/>
      <c r="N8518" s="14"/>
      <c r="O8518" s="14"/>
      <c r="P8518" s="14"/>
      <c r="Q8518" s="14"/>
      <c r="R8518" s="4"/>
      <c r="S8518" s="4"/>
      <c r="T8518" s="4"/>
      <c r="U8518" s="4"/>
      <c r="V8518" s="4"/>
      <c r="W8518" s="4"/>
      <c r="X8518" s="4"/>
      <c r="Y8518" s="4"/>
      <c r="Z8518" s="4"/>
      <c r="AA8518" s="4"/>
      <c r="AB8518" s="8"/>
      <c r="AC8518" s="8"/>
      <c r="AD8518" s="8"/>
      <c r="AE8518" s="8"/>
      <c r="AF8518" s="8"/>
      <c r="AG8518" s="8"/>
      <c r="AH8518" s="8"/>
      <c r="AI8518" s="8"/>
      <c r="AJ8518" s="8"/>
      <c r="AK8518" s="8"/>
      <c r="AL8518" s="8"/>
      <c r="AM8518" s="8"/>
      <c r="AN8518" s="8"/>
      <c r="AO8518" s="8"/>
      <c r="AP8518" s="15"/>
      <c r="AQ8518" s="15"/>
      <c r="AR8518" s="15"/>
      <c r="AS8518" s="15"/>
      <c r="AT8518" s="15"/>
      <c r="AU8518" s="15"/>
      <c r="AV8518" s="15"/>
      <c r="AW8518" s="15"/>
      <c r="AX8518" s="15"/>
      <c r="AY8518" s="15"/>
      <c r="AZ8518" s="10"/>
      <c r="BA8518" s="10"/>
    </row>
    <row r="8519" spans="1:53" ht="15" customHeight="1" x14ac:dyDescent="0.2">
      <c r="A8519" s="368"/>
      <c r="B8519" s="373">
        <v>29</v>
      </c>
      <c r="C8519" s="369"/>
      <c r="D8519" s="370"/>
      <c r="E8519" s="368"/>
      <c r="F8519" s="368"/>
      <c r="G8519" s="368"/>
      <c r="H8519" s="368"/>
      <c r="I8519" s="368"/>
      <c r="J8519" s="368"/>
      <c r="K8519" s="368"/>
      <c r="L8519" s="368"/>
      <c r="M8519" s="368"/>
      <c r="N8519" s="368"/>
      <c r="O8519" s="368"/>
      <c r="P8519" s="368"/>
      <c r="Q8519" s="368"/>
      <c r="R8519" s="368"/>
      <c r="S8519" s="368"/>
      <c r="T8519" s="368"/>
      <c r="U8519" s="368"/>
      <c r="V8519" s="368"/>
      <c r="W8519" s="368"/>
      <c r="X8519" s="368"/>
      <c r="Y8519" s="368"/>
      <c r="Z8519" s="368"/>
      <c r="AA8519" s="368"/>
      <c r="AB8519" s="368"/>
      <c r="AC8519" s="368"/>
      <c r="AD8519" s="368"/>
      <c r="AE8519" s="368"/>
      <c r="AF8519" s="368"/>
      <c r="AG8519" s="368"/>
      <c r="AH8519" s="368"/>
      <c r="AI8519" s="368"/>
      <c r="AJ8519" s="368"/>
      <c r="AK8519" s="368"/>
      <c r="AL8519" s="368"/>
      <c r="AM8519" s="368"/>
      <c r="AN8519" s="368"/>
      <c r="AO8519" s="368"/>
      <c r="AP8519" s="368"/>
      <c r="AQ8519" s="368"/>
      <c r="AR8519" s="368"/>
      <c r="AS8519" s="368"/>
      <c r="AT8519" s="368"/>
      <c r="AU8519" s="368"/>
      <c r="AV8519" s="368"/>
      <c r="AW8519" s="368"/>
      <c r="AX8519" s="368"/>
      <c r="AY8519" s="368"/>
      <c r="AZ8519" s="371"/>
      <c r="BA8519" s="371"/>
    </row>
    <row r="8520" spans="1:53" ht="15" customHeight="1" x14ac:dyDescent="0.2">
      <c r="A8520" s="1"/>
      <c r="B8520" s="387">
        <v>21</v>
      </c>
      <c r="C8520" s="303" t="s">
        <v>85</v>
      </c>
      <c r="D8520" s="18"/>
      <c r="E8520" s="14"/>
      <c r="F8520" s="14"/>
      <c r="G8520" s="14"/>
      <c r="H8520" s="14"/>
      <c r="I8520" s="14"/>
      <c r="J8520" s="14"/>
      <c r="K8520" s="14"/>
      <c r="L8520" s="14"/>
      <c r="M8520" s="14"/>
      <c r="N8520" s="14"/>
      <c r="O8520" s="14"/>
      <c r="P8520" s="14"/>
      <c r="Q8520" s="14"/>
      <c r="R8520" s="4"/>
      <c r="S8520" s="4"/>
      <c r="T8520" s="4"/>
      <c r="U8520" s="4"/>
      <c r="V8520" s="4"/>
      <c r="W8520" s="4"/>
      <c r="X8520" s="4"/>
      <c r="Y8520" s="4"/>
      <c r="Z8520" s="4"/>
      <c r="AA8520" s="4"/>
      <c r="AB8520" s="8"/>
      <c r="AC8520" s="8"/>
      <c r="AD8520" s="8"/>
      <c r="AE8520" s="8"/>
      <c r="AF8520" s="8"/>
      <c r="AG8520" s="8"/>
      <c r="AH8520" s="8"/>
      <c r="AI8520" s="8"/>
      <c r="AJ8520" s="8"/>
      <c r="AK8520" s="8"/>
      <c r="AL8520" s="8"/>
      <c r="AM8520" s="8"/>
      <c r="AN8520" s="8"/>
      <c r="AO8520" s="8"/>
      <c r="AP8520" s="15"/>
      <c r="AQ8520" s="15"/>
      <c r="AR8520" s="15"/>
      <c r="AS8520" s="15"/>
      <c r="AT8520" s="15"/>
      <c r="AU8520" s="15"/>
      <c r="AV8520" s="15"/>
      <c r="AW8520" s="15"/>
      <c r="AX8520" s="15"/>
      <c r="AY8520" s="15"/>
      <c r="AZ8520" s="10"/>
      <c r="BA8520" s="10"/>
    </row>
    <row r="8521" spans="1:53" ht="15" customHeight="1" x14ac:dyDescent="0.2">
      <c r="A8521" s="1"/>
      <c r="B8521" s="387">
        <v>22</v>
      </c>
      <c r="C8521" s="292" t="s">
        <v>612</v>
      </c>
      <c r="D8521" s="18">
        <v>1</v>
      </c>
      <c r="E8521" s="14">
        <v>1</v>
      </c>
      <c r="F8521" s="14">
        <v>1</v>
      </c>
      <c r="G8521" s="14"/>
      <c r="H8521" s="14"/>
      <c r="I8521" s="14"/>
      <c r="J8521" s="14"/>
      <c r="K8521" s="14"/>
      <c r="L8521" s="14"/>
      <c r="M8521" s="14"/>
      <c r="N8521" s="14"/>
      <c r="O8521" s="14"/>
      <c r="P8521" s="14"/>
      <c r="Q8521" s="14"/>
      <c r="R8521" s="4"/>
      <c r="S8521" s="4"/>
      <c r="T8521" s="4"/>
      <c r="U8521" s="4"/>
      <c r="V8521" s="4"/>
      <c r="W8521" s="4"/>
      <c r="X8521" s="4"/>
      <c r="Y8521" s="4"/>
      <c r="Z8521" s="4"/>
      <c r="AA8521" s="4"/>
      <c r="AB8521" s="8">
        <v>4</v>
      </c>
      <c r="AC8521" s="8"/>
      <c r="AD8521" s="8"/>
      <c r="AE8521" s="8"/>
      <c r="AF8521" s="8"/>
      <c r="AG8521" s="8"/>
      <c r="AH8521" s="8"/>
      <c r="AI8521" s="8"/>
      <c r="AJ8521" s="8"/>
      <c r="AK8521" s="8"/>
      <c r="AL8521" s="8"/>
      <c r="AM8521" s="8"/>
      <c r="AN8521" s="8"/>
      <c r="AO8521" s="8"/>
      <c r="AP8521" s="15"/>
      <c r="AQ8521" s="15"/>
      <c r="AR8521" s="15"/>
      <c r="AS8521" s="15"/>
      <c r="AT8521" s="15"/>
      <c r="AU8521" s="15"/>
      <c r="AV8521" s="15"/>
      <c r="AW8521" s="15"/>
      <c r="AX8521" s="15"/>
      <c r="AY8521" s="15"/>
      <c r="AZ8521" s="10"/>
      <c r="BA8521" s="10"/>
    </row>
    <row r="8522" spans="1:53" ht="15" customHeight="1" x14ac:dyDescent="0.2">
      <c r="A8522" s="362"/>
      <c r="B8522" s="388">
        <v>30</v>
      </c>
      <c r="C8522" s="363"/>
      <c r="D8522" s="364"/>
      <c r="E8522" s="362"/>
      <c r="F8522" s="362"/>
      <c r="G8522" s="362"/>
      <c r="H8522" s="362"/>
      <c r="I8522" s="362"/>
      <c r="J8522" s="362"/>
      <c r="K8522" s="362"/>
      <c r="L8522" s="362"/>
      <c r="M8522" s="362"/>
      <c r="N8522" s="362"/>
      <c r="O8522" s="362"/>
      <c r="P8522" s="362"/>
      <c r="Q8522" s="362"/>
      <c r="R8522" s="362"/>
      <c r="S8522" s="362"/>
      <c r="T8522" s="362"/>
      <c r="U8522" s="362"/>
      <c r="V8522" s="362"/>
      <c r="W8522" s="362"/>
      <c r="X8522" s="362"/>
      <c r="Y8522" s="365"/>
      <c r="Z8522" s="365"/>
      <c r="AA8522" s="365"/>
      <c r="AB8522" s="362"/>
      <c r="AC8522" s="362"/>
      <c r="AD8522" s="362"/>
      <c r="AE8522" s="362"/>
      <c r="AF8522" s="362"/>
      <c r="AG8522" s="362"/>
      <c r="AH8522" s="362"/>
      <c r="AI8522" s="362"/>
      <c r="AJ8522" s="362"/>
      <c r="AK8522" s="362"/>
      <c r="AL8522" s="362"/>
      <c r="AM8522" s="362"/>
      <c r="AN8522" s="362"/>
      <c r="AO8522" s="362"/>
      <c r="AP8522" s="362"/>
      <c r="AQ8522" s="362"/>
      <c r="AR8522" s="362"/>
      <c r="AS8522" s="362"/>
      <c r="AT8522" s="362"/>
      <c r="AU8522" s="362"/>
      <c r="AV8522" s="362"/>
      <c r="AW8522" s="362"/>
      <c r="AX8522" s="362"/>
      <c r="AY8522" s="362"/>
      <c r="AZ8522" s="366"/>
      <c r="BA8522" s="366"/>
    </row>
    <row r="8523" spans="1:53" ht="15" customHeight="1" x14ac:dyDescent="0.2">
      <c r="A8523" s="1"/>
      <c r="B8523" s="377">
        <v>23</v>
      </c>
      <c r="C8523" s="293" t="s">
        <v>535</v>
      </c>
      <c r="D8523" s="18"/>
      <c r="E8523" s="14"/>
      <c r="F8523" s="14"/>
      <c r="G8523" s="14"/>
      <c r="H8523" s="14"/>
      <c r="I8523" s="14"/>
      <c r="J8523" s="14"/>
      <c r="K8523" s="14"/>
      <c r="L8523" s="14"/>
      <c r="M8523" s="14"/>
      <c r="N8523" s="14"/>
      <c r="O8523" s="14"/>
      <c r="P8523" s="14"/>
      <c r="Q8523" s="14"/>
      <c r="R8523" s="4"/>
      <c r="S8523" s="4"/>
      <c r="T8523" s="4"/>
      <c r="U8523" s="4"/>
      <c r="V8523" s="4"/>
      <c r="W8523" s="4"/>
      <c r="X8523" s="4"/>
      <c r="Y8523" s="4"/>
      <c r="Z8523" s="4"/>
      <c r="AA8523" s="4"/>
      <c r="AB8523" s="8">
        <v>10</v>
      </c>
      <c r="AC8523" s="8"/>
      <c r="AD8523" s="8"/>
      <c r="AE8523" s="8"/>
      <c r="AF8523" s="8"/>
      <c r="AG8523" s="8"/>
      <c r="AH8523" s="8"/>
      <c r="AI8523" s="8"/>
      <c r="AJ8523" s="8"/>
      <c r="AK8523" s="8"/>
      <c r="AL8523" s="8"/>
      <c r="AM8523" s="8"/>
      <c r="AN8523" s="8"/>
      <c r="AO8523" s="8"/>
      <c r="AP8523" s="15"/>
      <c r="AQ8523" s="15"/>
      <c r="AR8523" s="15"/>
      <c r="AS8523" s="15"/>
      <c r="AT8523" s="15"/>
      <c r="AU8523" s="15"/>
      <c r="AV8523" s="15"/>
      <c r="AW8523" s="15"/>
      <c r="AX8523" s="15"/>
      <c r="AY8523" s="15"/>
      <c r="AZ8523" s="10"/>
      <c r="BA8523" s="10"/>
    </row>
    <row r="8524" spans="1:53" ht="15" customHeight="1" x14ac:dyDescent="0.2">
      <c r="A8524" s="1"/>
      <c r="B8524" s="377">
        <v>24</v>
      </c>
      <c r="C8524" s="311" t="s">
        <v>613</v>
      </c>
      <c r="D8524" s="18"/>
      <c r="E8524" s="14"/>
      <c r="F8524" s="14"/>
      <c r="G8524" s="14"/>
      <c r="H8524" s="14"/>
      <c r="I8524" s="14"/>
      <c r="J8524" s="14"/>
      <c r="K8524" s="14"/>
      <c r="L8524" s="14"/>
      <c r="M8524" s="14"/>
      <c r="N8524" s="14"/>
      <c r="O8524" s="14"/>
      <c r="P8524" s="14"/>
      <c r="Q8524" s="14"/>
      <c r="R8524" s="4"/>
      <c r="S8524" s="4"/>
      <c r="T8524" s="4"/>
      <c r="U8524" s="4"/>
      <c r="V8524" s="4"/>
      <c r="W8524" s="4"/>
      <c r="X8524" s="4"/>
      <c r="Y8524" s="4"/>
      <c r="Z8524" s="4"/>
      <c r="AA8524" s="4"/>
      <c r="AB8524" s="8"/>
      <c r="AC8524" s="8"/>
      <c r="AD8524" s="8"/>
      <c r="AE8524" s="8"/>
      <c r="AF8524" s="8"/>
      <c r="AG8524" s="8"/>
      <c r="AH8524" s="8"/>
      <c r="AI8524" s="8"/>
      <c r="AJ8524" s="8"/>
      <c r="AK8524" s="8"/>
      <c r="AL8524" s="8"/>
      <c r="AM8524" s="8"/>
      <c r="AN8524" s="8"/>
      <c r="AO8524" s="8"/>
      <c r="AP8524" s="15"/>
      <c r="AQ8524" s="15"/>
      <c r="AR8524" s="15"/>
      <c r="AS8524" s="15"/>
      <c r="AT8524" s="15"/>
      <c r="AU8524" s="15"/>
      <c r="AV8524" s="15"/>
      <c r="AW8524" s="15"/>
      <c r="AX8524" s="15"/>
      <c r="AY8524" s="15"/>
      <c r="AZ8524" s="10"/>
      <c r="BA8524" s="10"/>
    </row>
    <row r="8525" spans="1:53" ht="15" customHeight="1" x14ac:dyDescent="0.2">
      <c r="A8525" s="368"/>
      <c r="B8525" s="373"/>
      <c r="C8525" s="369"/>
      <c r="D8525" s="370"/>
      <c r="E8525" s="368"/>
      <c r="F8525" s="368"/>
      <c r="G8525" s="368"/>
      <c r="H8525" s="368"/>
      <c r="I8525" s="368"/>
      <c r="J8525" s="368"/>
      <c r="K8525" s="368"/>
      <c r="L8525" s="368"/>
      <c r="M8525" s="368"/>
      <c r="N8525" s="368"/>
      <c r="O8525" s="368"/>
      <c r="P8525" s="368"/>
      <c r="Q8525" s="368"/>
      <c r="R8525" s="368"/>
      <c r="S8525" s="368"/>
      <c r="T8525" s="368"/>
      <c r="U8525" s="368"/>
      <c r="V8525" s="368"/>
      <c r="W8525" s="368"/>
      <c r="X8525" s="368"/>
      <c r="Y8525" s="368"/>
      <c r="Z8525" s="368"/>
      <c r="AA8525" s="368"/>
      <c r="AB8525" s="368"/>
      <c r="AC8525" s="368"/>
      <c r="AD8525" s="368"/>
      <c r="AE8525" s="368"/>
      <c r="AF8525" s="368"/>
      <c r="AG8525" s="368"/>
      <c r="AH8525" s="368"/>
      <c r="AI8525" s="368"/>
      <c r="AJ8525" s="368"/>
      <c r="AK8525" s="368"/>
      <c r="AL8525" s="368"/>
      <c r="AM8525" s="368"/>
      <c r="AN8525" s="368"/>
      <c r="AO8525" s="368"/>
      <c r="AP8525" s="368"/>
      <c r="AQ8525" s="368"/>
      <c r="AR8525" s="368"/>
      <c r="AS8525" s="368"/>
      <c r="AT8525" s="368"/>
      <c r="AU8525" s="368"/>
      <c r="AV8525" s="368"/>
      <c r="AW8525" s="368"/>
      <c r="AX8525" s="368"/>
      <c r="AY8525" s="368"/>
      <c r="AZ8525" s="371"/>
      <c r="BA8525" s="371"/>
    </row>
    <row r="8526" spans="1:53" ht="15" customHeight="1" x14ac:dyDescent="0.2">
      <c r="A8526" s="1"/>
      <c r="B8526" s="389">
        <v>33</v>
      </c>
      <c r="C8526" s="303"/>
      <c r="D8526" s="18"/>
      <c r="E8526" s="14"/>
      <c r="F8526" s="14"/>
      <c r="G8526" s="14"/>
      <c r="H8526" s="14"/>
      <c r="I8526" s="14"/>
      <c r="J8526" s="14"/>
      <c r="K8526" s="14"/>
      <c r="L8526" s="14"/>
      <c r="M8526" s="14"/>
      <c r="N8526" s="14"/>
      <c r="O8526" s="14"/>
      <c r="P8526" s="14"/>
      <c r="Q8526" s="14"/>
      <c r="R8526" s="4"/>
      <c r="S8526" s="4"/>
      <c r="T8526" s="4"/>
      <c r="U8526" s="4"/>
      <c r="V8526" s="4"/>
      <c r="W8526" s="4"/>
      <c r="X8526" s="4"/>
      <c r="Y8526" s="4"/>
      <c r="Z8526" s="4"/>
      <c r="AA8526" s="4"/>
      <c r="AB8526" s="8"/>
      <c r="AC8526" s="8"/>
      <c r="AD8526" s="8"/>
      <c r="AE8526" s="8"/>
      <c r="AF8526" s="8"/>
      <c r="AG8526" s="8"/>
      <c r="AH8526" s="8"/>
      <c r="AI8526" s="8"/>
      <c r="AJ8526" s="8"/>
      <c r="AK8526" s="8"/>
      <c r="AL8526" s="8"/>
      <c r="AM8526" s="8"/>
      <c r="AN8526" s="8"/>
      <c r="AO8526" s="8"/>
      <c r="AP8526" s="15"/>
      <c r="AQ8526" s="15"/>
      <c r="AR8526" s="15"/>
      <c r="AS8526" s="15"/>
      <c r="AT8526" s="15"/>
      <c r="AU8526" s="15"/>
      <c r="AV8526" s="15"/>
      <c r="AW8526" s="15"/>
      <c r="AX8526" s="15"/>
      <c r="AY8526" s="15"/>
      <c r="AZ8526" s="10"/>
      <c r="BA8526" s="10"/>
    </row>
    <row r="8527" spans="1:53" ht="15" customHeight="1" x14ac:dyDescent="0.2">
      <c r="A8527" s="368"/>
      <c r="B8527" s="373"/>
      <c r="C8527" s="369"/>
      <c r="D8527" s="370"/>
      <c r="E8527" s="368"/>
      <c r="F8527" s="368"/>
      <c r="G8527" s="368"/>
      <c r="H8527" s="368"/>
      <c r="I8527" s="368"/>
      <c r="J8527" s="368"/>
      <c r="K8527" s="368"/>
      <c r="L8527" s="368"/>
      <c r="M8527" s="368"/>
      <c r="N8527" s="368"/>
      <c r="O8527" s="368"/>
      <c r="P8527" s="368"/>
      <c r="Q8527" s="368"/>
      <c r="R8527" s="368"/>
      <c r="S8527" s="368"/>
      <c r="T8527" s="368"/>
      <c r="U8527" s="368"/>
      <c r="V8527" s="368"/>
      <c r="W8527" s="368"/>
      <c r="X8527" s="368"/>
      <c r="Y8527" s="368"/>
      <c r="Z8527" s="368"/>
      <c r="AA8527" s="368"/>
      <c r="AB8527" s="368"/>
      <c r="AC8527" s="368"/>
      <c r="AD8527" s="368"/>
      <c r="AE8527" s="368"/>
      <c r="AF8527" s="368"/>
      <c r="AG8527" s="368"/>
      <c r="AH8527" s="368"/>
      <c r="AI8527" s="368"/>
      <c r="AJ8527" s="368"/>
      <c r="AK8527" s="368"/>
      <c r="AL8527" s="368"/>
      <c r="AM8527" s="368"/>
      <c r="AN8527" s="368"/>
      <c r="AO8527" s="368"/>
      <c r="AP8527" s="368"/>
      <c r="AQ8527" s="368"/>
      <c r="AR8527" s="368"/>
      <c r="AS8527" s="368"/>
      <c r="AT8527" s="368"/>
      <c r="AU8527" s="368"/>
      <c r="AV8527" s="368"/>
      <c r="AW8527" s="368"/>
      <c r="AX8527" s="368"/>
      <c r="AY8527" s="368"/>
      <c r="AZ8527" s="371"/>
      <c r="BA8527" s="371"/>
    </row>
    <row r="8528" spans="1:53" ht="15" customHeight="1" x14ac:dyDescent="0.2">
      <c r="A8528" s="368"/>
      <c r="B8528" s="373"/>
      <c r="C8528" s="369"/>
      <c r="D8528" s="370"/>
      <c r="E8528" s="368"/>
      <c r="F8528" s="368"/>
      <c r="G8528" s="368"/>
      <c r="H8528" s="368"/>
      <c r="I8528" s="368"/>
      <c r="J8528" s="368"/>
      <c r="K8528" s="368"/>
      <c r="L8528" s="368"/>
      <c r="M8528" s="368"/>
      <c r="N8528" s="368"/>
      <c r="O8528" s="368"/>
      <c r="P8528" s="368"/>
      <c r="Q8528" s="368"/>
      <c r="R8528" s="368"/>
      <c r="S8528" s="368"/>
      <c r="T8528" s="368"/>
      <c r="U8528" s="368"/>
      <c r="V8528" s="368"/>
      <c r="W8528" s="368"/>
      <c r="X8528" s="368"/>
      <c r="Y8528" s="368"/>
      <c r="Z8528" s="368"/>
      <c r="AA8528" s="368"/>
      <c r="AB8528" s="368"/>
      <c r="AC8528" s="368"/>
      <c r="AD8528" s="368"/>
      <c r="AE8528" s="368"/>
      <c r="AF8528" s="368"/>
      <c r="AG8528" s="368"/>
      <c r="AH8528" s="368"/>
      <c r="AI8528" s="368"/>
      <c r="AJ8528" s="368"/>
      <c r="AK8528" s="368"/>
      <c r="AL8528" s="368"/>
      <c r="AM8528" s="368"/>
      <c r="AN8528" s="368"/>
      <c r="AO8528" s="368"/>
      <c r="AP8528" s="368"/>
      <c r="AQ8528" s="368"/>
      <c r="AR8528" s="368"/>
      <c r="AS8528" s="368"/>
      <c r="AT8528" s="368"/>
      <c r="AU8528" s="368"/>
      <c r="AV8528" s="368"/>
      <c r="AW8528" s="368"/>
      <c r="AX8528" s="368"/>
      <c r="AY8528" s="368"/>
      <c r="AZ8528" s="371"/>
      <c r="BA8528" s="371"/>
    </row>
    <row r="8529" spans="1:53" ht="15" customHeight="1" x14ac:dyDescent="0.2">
      <c r="A8529" s="368"/>
      <c r="B8529" s="373"/>
      <c r="C8529" s="376"/>
      <c r="D8529" s="370"/>
      <c r="E8529" s="368"/>
      <c r="F8529" s="368"/>
      <c r="G8529" s="368"/>
      <c r="H8529" s="368"/>
      <c r="I8529" s="368"/>
      <c r="J8529" s="368"/>
      <c r="K8529" s="368"/>
      <c r="L8529" s="368"/>
      <c r="M8529" s="368"/>
      <c r="N8529" s="368"/>
      <c r="O8529" s="368"/>
      <c r="P8529" s="368"/>
      <c r="Q8529" s="368"/>
      <c r="R8529" s="368"/>
      <c r="S8529" s="368"/>
      <c r="T8529" s="368"/>
      <c r="U8529" s="368"/>
      <c r="V8529" s="368"/>
      <c r="W8529" s="368"/>
      <c r="X8529" s="368"/>
      <c r="Y8529" s="368"/>
      <c r="Z8529" s="368"/>
      <c r="AA8529" s="368"/>
      <c r="AB8529" s="368"/>
      <c r="AC8529" s="368"/>
      <c r="AD8529" s="368"/>
      <c r="AE8529" s="368"/>
      <c r="AF8529" s="368"/>
      <c r="AG8529" s="368"/>
      <c r="AH8529" s="368"/>
      <c r="AI8529" s="368"/>
      <c r="AJ8529" s="368"/>
      <c r="AK8529" s="368"/>
      <c r="AL8529" s="368"/>
      <c r="AM8529" s="368"/>
      <c r="AN8529" s="368"/>
      <c r="AO8529" s="368"/>
      <c r="AP8529" s="368"/>
      <c r="AQ8529" s="368"/>
      <c r="AR8529" s="368"/>
      <c r="AS8529" s="368"/>
      <c r="AT8529" s="368"/>
      <c r="AU8529" s="368"/>
      <c r="AV8529" s="368"/>
      <c r="AW8529" s="368"/>
      <c r="AX8529" s="368"/>
      <c r="AY8529" s="368"/>
      <c r="AZ8529" s="371"/>
      <c r="BA8529" s="371"/>
    </row>
    <row r="8530" spans="1:53" ht="15" customHeight="1" x14ac:dyDescent="0.2">
      <c r="A8530" s="1">
        <f>SUM(A8487:A8525)</f>
        <v>30000</v>
      </c>
      <c r="B8530" s="385" t="s">
        <v>187</v>
      </c>
      <c r="C8530" s="402" t="s">
        <v>616</v>
      </c>
      <c r="D8530" s="18"/>
      <c r="E8530" s="14"/>
      <c r="F8530" s="14"/>
      <c r="G8530" s="14"/>
      <c r="H8530" s="14"/>
      <c r="I8530" s="14"/>
      <c r="J8530" s="14"/>
      <c r="K8530" s="14"/>
      <c r="L8530" s="14"/>
      <c r="M8530" s="14"/>
      <c r="N8530" s="14"/>
      <c r="O8530" s="14"/>
      <c r="P8530" s="14"/>
      <c r="Q8530" s="14"/>
      <c r="R8530" s="4"/>
      <c r="S8530" s="4"/>
      <c r="T8530" s="4"/>
      <c r="U8530" s="4"/>
      <c r="V8530" s="4"/>
      <c r="W8530" s="4"/>
      <c r="X8530" s="4"/>
      <c r="Y8530" s="4"/>
      <c r="Z8530" s="4"/>
      <c r="AA8530" s="4"/>
      <c r="AB8530" s="8"/>
      <c r="AC8530" s="8"/>
      <c r="AD8530" s="8"/>
      <c r="AE8530" s="8"/>
      <c r="AF8530" s="8"/>
      <c r="AG8530" s="8"/>
      <c r="AH8530" s="8"/>
      <c r="AI8530" s="8"/>
      <c r="AJ8530" s="8"/>
      <c r="AK8530" s="8"/>
      <c r="AL8530" s="8"/>
      <c r="AM8530" s="8"/>
      <c r="AN8530" s="8"/>
      <c r="AO8530" s="8"/>
      <c r="AP8530" s="15"/>
      <c r="AQ8530" s="15"/>
      <c r="AR8530" s="15"/>
      <c r="AS8530" s="15"/>
      <c r="AT8530" s="15"/>
      <c r="AU8530" s="15"/>
      <c r="AV8530" s="15"/>
      <c r="AW8530" s="15"/>
      <c r="AX8530" s="15"/>
      <c r="AY8530" s="15"/>
      <c r="AZ8530" s="10"/>
      <c r="BA8530" s="10"/>
    </row>
    <row r="8531" spans="1:53" ht="15" customHeight="1" x14ac:dyDescent="0.2">
      <c r="A8531" s="1"/>
      <c r="B8531" s="22"/>
      <c r="D8531" s="18"/>
      <c r="E8531" s="14"/>
      <c r="F8531" s="14"/>
      <c r="G8531" s="14"/>
      <c r="H8531" s="14"/>
      <c r="I8531" s="14"/>
      <c r="J8531" s="14"/>
      <c r="K8531" s="14"/>
      <c r="L8531" s="14"/>
      <c r="M8531" s="14"/>
      <c r="N8531" s="14"/>
      <c r="O8531" s="14"/>
      <c r="P8531" s="14"/>
      <c r="Q8531" s="14"/>
      <c r="R8531" s="4"/>
      <c r="S8531" s="4"/>
      <c r="T8531" s="4"/>
      <c r="U8531" s="4"/>
      <c r="V8531" s="4"/>
      <c r="W8531" s="4"/>
      <c r="X8531" s="4"/>
      <c r="Y8531" s="4"/>
      <c r="Z8531" s="4"/>
      <c r="AA8531" s="4"/>
      <c r="AB8531" s="8"/>
      <c r="AC8531" s="8"/>
      <c r="AD8531" s="8"/>
      <c r="AE8531" s="8"/>
      <c r="AF8531" s="8"/>
      <c r="AG8531" s="8"/>
      <c r="AH8531" s="8"/>
      <c r="AI8531" s="8"/>
      <c r="AJ8531" s="8"/>
      <c r="AK8531" s="8"/>
      <c r="AL8531" s="8"/>
      <c r="AM8531" s="8"/>
      <c r="AN8531" s="8"/>
      <c r="AO8531" s="8"/>
      <c r="AP8531" s="15"/>
      <c r="AQ8531" s="15"/>
      <c r="AR8531" s="15"/>
      <c r="AS8531" s="15"/>
      <c r="AT8531" s="15"/>
      <c r="AU8531" s="15"/>
      <c r="AV8531" s="15"/>
      <c r="AW8531" s="15"/>
      <c r="AX8531" s="15"/>
      <c r="AY8531" s="15"/>
      <c r="AZ8531" s="10"/>
      <c r="BA8531" s="10"/>
    </row>
    <row r="8532" spans="1:53" ht="15" customHeight="1" x14ac:dyDescent="0.2">
      <c r="A8532" s="1"/>
      <c r="B8532" s="42"/>
      <c r="D8532" s="18"/>
      <c r="E8532" s="14"/>
      <c r="F8532" s="14"/>
      <c r="G8532" s="14"/>
      <c r="H8532" s="14"/>
      <c r="I8532" s="14"/>
      <c r="J8532" s="14"/>
      <c r="K8532" s="14"/>
      <c r="L8532" s="14"/>
      <c r="M8532" s="14"/>
      <c r="N8532" s="14"/>
      <c r="O8532" s="14"/>
      <c r="P8532" s="14"/>
      <c r="Q8532" s="14"/>
      <c r="R8532" s="4"/>
      <c r="S8532" s="4"/>
      <c r="T8532" s="4"/>
      <c r="U8532" s="4"/>
      <c r="V8532" s="4"/>
      <c r="W8532" s="4"/>
      <c r="X8532" s="4"/>
      <c r="Y8532" s="4"/>
      <c r="Z8532" s="4"/>
      <c r="AA8532" s="4"/>
      <c r="AB8532" s="8"/>
      <c r="AC8532" s="8"/>
      <c r="AD8532" s="8"/>
      <c r="AE8532" s="8"/>
      <c r="AF8532" s="8"/>
      <c r="AG8532" s="8"/>
      <c r="AH8532" s="8"/>
      <c r="AI8532" s="8"/>
      <c r="AJ8532" s="8"/>
      <c r="AK8532" s="8"/>
      <c r="AL8532" s="8"/>
      <c r="AM8532" s="8"/>
      <c r="AN8532" s="8"/>
      <c r="AO8532" s="8"/>
      <c r="AP8532" s="15"/>
      <c r="AQ8532" s="15"/>
      <c r="AR8532" s="15"/>
      <c r="AS8532" s="15"/>
      <c r="AT8532" s="15"/>
      <c r="AU8532" s="15"/>
      <c r="AV8532" s="15"/>
      <c r="AW8532" s="15"/>
      <c r="AX8532" s="15"/>
      <c r="AY8532" s="15"/>
      <c r="AZ8532" s="10"/>
      <c r="BA8532" s="10"/>
    </row>
    <row r="8533" spans="1:53" ht="15" customHeight="1" x14ac:dyDescent="0.2">
      <c r="A8533" s="1"/>
      <c r="B8533" s="1"/>
      <c r="C8533" s="43"/>
      <c r="D8533" s="14"/>
      <c r="E8533" s="14"/>
      <c r="F8533" s="14"/>
      <c r="G8533" s="14"/>
      <c r="H8533" s="14"/>
      <c r="I8533" s="14"/>
      <c r="J8533" s="14"/>
      <c r="K8533" s="14"/>
      <c r="L8533" s="14"/>
      <c r="M8533" s="14"/>
      <c r="N8533" s="14"/>
      <c r="O8533" s="14"/>
      <c r="P8533" s="14"/>
      <c r="Q8533" s="14"/>
      <c r="R8533" s="4"/>
      <c r="S8533" s="4"/>
      <c r="T8533" s="4"/>
      <c r="U8533" s="4"/>
      <c r="V8533" s="4"/>
      <c r="W8533" s="4"/>
      <c r="X8533" s="4"/>
      <c r="Y8533" s="4"/>
      <c r="Z8533" s="4"/>
      <c r="AA8533" s="4"/>
      <c r="AB8533" s="8"/>
      <c r="AC8533" s="8"/>
      <c r="AD8533" s="8"/>
      <c r="AE8533" s="8"/>
      <c r="AF8533" s="8"/>
      <c r="AG8533" s="8"/>
      <c r="AH8533" s="8"/>
      <c r="AI8533" s="8"/>
      <c r="AJ8533" s="8"/>
      <c r="AK8533" s="8"/>
      <c r="AL8533" s="8"/>
      <c r="AM8533" s="8"/>
      <c r="AN8533" s="8"/>
      <c r="AO8533" s="8"/>
      <c r="AP8533" s="15"/>
      <c r="AQ8533" s="15"/>
      <c r="AR8533" s="15"/>
      <c r="AS8533" s="15"/>
      <c r="AT8533" s="15"/>
      <c r="AU8533" s="15"/>
      <c r="AV8533" s="15"/>
      <c r="AW8533" s="15"/>
      <c r="AX8533" s="15"/>
      <c r="AY8533" s="15"/>
      <c r="AZ8533" s="10"/>
      <c r="BA8533" s="10"/>
    </row>
    <row r="8534" spans="1:53" ht="15" customHeight="1" x14ac:dyDescent="0.2">
      <c r="A8534" s="1"/>
      <c r="B8534" s="1"/>
      <c r="D8534" s="14"/>
      <c r="E8534" s="14"/>
      <c r="F8534" s="14"/>
      <c r="G8534" s="14"/>
      <c r="H8534" s="14"/>
      <c r="I8534" s="14"/>
      <c r="J8534" s="14"/>
      <c r="K8534" s="14"/>
      <c r="L8534" s="14"/>
      <c r="M8534" s="14"/>
      <c r="N8534" s="14"/>
      <c r="O8534" s="14"/>
      <c r="P8534" s="14"/>
      <c r="Q8534" s="14"/>
      <c r="R8534" s="4"/>
      <c r="S8534" s="4"/>
      <c r="T8534" s="4"/>
      <c r="U8534" s="4"/>
      <c r="V8534" s="4"/>
      <c r="W8534" s="4"/>
      <c r="X8534" s="4"/>
      <c r="Y8534" s="4"/>
      <c r="Z8534" s="4"/>
      <c r="AA8534" s="4"/>
      <c r="AB8534" s="8"/>
      <c r="AC8534" s="8"/>
      <c r="AD8534" s="8"/>
      <c r="AE8534" s="8"/>
      <c r="AF8534" s="8"/>
      <c r="AG8534" s="8"/>
      <c r="AH8534" s="8"/>
      <c r="AI8534" s="8"/>
      <c r="AJ8534" s="8"/>
      <c r="AK8534" s="8"/>
      <c r="AL8534" s="8"/>
      <c r="AM8534" s="8"/>
      <c r="AN8534" s="8"/>
      <c r="AO8534" s="8"/>
      <c r="AP8534" s="15"/>
      <c r="AQ8534" s="15"/>
      <c r="AR8534" s="15"/>
      <c r="AS8534" s="15"/>
      <c r="AT8534" s="15"/>
      <c r="AU8534" s="15"/>
      <c r="AV8534" s="15"/>
      <c r="AW8534" s="15"/>
      <c r="AX8534" s="15"/>
      <c r="AY8534" s="15"/>
      <c r="AZ8534" s="10"/>
      <c r="BA8534" s="10"/>
    </row>
    <row r="8535" spans="1:53" ht="15" customHeight="1" x14ac:dyDescent="0.2">
      <c r="A8535" s="33"/>
      <c r="B8535" s="33"/>
      <c r="C8535" s="33"/>
      <c r="D8535" s="33">
        <f>SUM(D8487:D8534)</f>
        <v>28</v>
      </c>
      <c r="E8535" s="33">
        <f>SUM(E8487:E8534)</f>
        <v>36</v>
      </c>
      <c r="F8535" s="33">
        <f>SUM(F8487:F8534)</f>
        <v>23</v>
      </c>
      <c r="G8535" s="33">
        <f>SUM(G8487:G8534)</f>
        <v>2</v>
      </c>
      <c r="H8535" s="33">
        <f>SUM(H8487:H8534)</f>
        <v>0</v>
      </c>
      <c r="I8535" s="33">
        <f>SUM(I8487:I8534)</f>
        <v>0</v>
      </c>
      <c r="J8535" s="33">
        <f>SUM(J8487:J8534)</f>
        <v>0</v>
      </c>
      <c r="K8535" s="33">
        <f>SUM(K8487:K8534)</f>
        <v>1</v>
      </c>
      <c r="L8535" s="33">
        <f>SUM(L8487:L8534)</f>
        <v>4</v>
      </c>
      <c r="M8535" s="33">
        <f>SUM(M8487:M8534)</f>
        <v>0</v>
      </c>
      <c r="N8535" s="33">
        <f>SUM(N8487:N8534)</f>
        <v>0</v>
      </c>
      <c r="O8535" s="33">
        <f>SUM(O8487:O8534)</f>
        <v>0</v>
      </c>
      <c r="P8535" s="33">
        <f>SUM(P8487:P8534)</f>
        <v>0</v>
      </c>
      <c r="Q8535" s="33">
        <f>SUM(Q8487:Q8534)</f>
        <v>0</v>
      </c>
      <c r="R8535" s="33">
        <f>SUM(R8487:R8534)</f>
        <v>0</v>
      </c>
      <c r="S8535" s="33">
        <f>SUM(S8487:S8534)</f>
        <v>0</v>
      </c>
      <c r="T8535" s="33">
        <f>SUM(T8487:T8534)</f>
        <v>0</v>
      </c>
      <c r="U8535" s="33">
        <f>SUM(U8487:U8534)</f>
        <v>0</v>
      </c>
      <c r="V8535" s="33">
        <f>SUM(V8487:V8534)</f>
        <v>0</v>
      </c>
      <c r="W8535" s="33">
        <f>SUM(W8487:W8534)</f>
        <v>0</v>
      </c>
      <c r="X8535" s="33">
        <f>SUM(X8487:X8534)</f>
        <v>0</v>
      </c>
      <c r="Y8535" s="33">
        <f>SUM(Y8487:Y8534)</f>
        <v>0</v>
      </c>
      <c r="Z8535" s="33">
        <f>SUM(Z8487:Z8534)</f>
        <v>0</v>
      </c>
      <c r="AA8535" s="33">
        <f>SUM(AA8487:AA8534)</f>
        <v>0</v>
      </c>
      <c r="AB8535" s="33">
        <f>SUM(AB8487:AB8534)</f>
        <v>83</v>
      </c>
      <c r="AC8535" s="33">
        <f>SUM(AC8487:AC8534)</f>
        <v>0</v>
      </c>
      <c r="AD8535" s="33">
        <f>SUM(AD8487:AD8534)</f>
        <v>0</v>
      </c>
      <c r="AE8535" s="33">
        <f>SUM(AE8487:AE8534)</f>
        <v>0</v>
      </c>
      <c r="AF8535" s="33">
        <f>SUM(AF8487:AF8534)</f>
        <v>0</v>
      </c>
      <c r="AG8535" s="33">
        <f>SUM(AG8487:AG8534)</f>
        <v>3</v>
      </c>
      <c r="AH8535" s="33">
        <f>SUM(AH8487:AH8534)</f>
        <v>3</v>
      </c>
      <c r="AI8535" s="33">
        <f>SUM(AI8487:AI8534)</f>
        <v>0</v>
      </c>
      <c r="AJ8535" s="33">
        <f>SUM(AJ8487:AJ8534)</f>
        <v>0</v>
      </c>
      <c r="AK8535" s="33">
        <f>SUM(AK8487:AK8534)</f>
        <v>7</v>
      </c>
      <c r="AL8535" s="33">
        <f>SUM(AL8487:AL8534)</f>
        <v>7</v>
      </c>
      <c r="AM8535" s="33">
        <f>SUM(AM8487:AM8534)</f>
        <v>0</v>
      </c>
      <c r="AN8535" s="33">
        <f>SUM(AN8487:AN8534)</f>
        <v>0</v>
      </c>
      <c r="AO8535" s="33">
        <f>SUM(AO8487:AO8534)</f>
        <v>7</v>
      </c>
      <c r="AP8535" s="33">
        <f>SUM(AP8487:AP8534)</f>
        <v>0</v>
      </c>
      <c r="AQ8535" s="33">
        <f>SUM(AQ8487:AQ8534)</f>
        <v>0</v>
      </c>
      <c r="AR8535" s="33">
        <f>SUM(AR8487:AR8534)</f>
        <v>0</v>
      </c>
      <c r="AS8535" s="33">
        <f>SUM(AS8487:AS8534)</f>
        <v>0</v>
      </c>
      <c r="AT8535" s="33">
        <f>SUM(AT8487:AT8534)</f>
        <v>0</v>
      </c>
      <c r="AU8535" s="33">
        <f>SUM(AU8487:AU8534)</f>
        <v>0</v>
      </c>
      <c r="AV8535" s="33">
        <f>SUM(AV8487:AV8534)</f>
        <v>0</v>
      </c>
      <c r="AW8535" s="33">
        <f>SUM(AW8487:AW8534)</f>
        <v>0</v>
      </c>
      <c r="AX8535" s="33">
        <f>SUM(AX8487:AX8534)</f>
        <v>0</v>
      </c>
      <c r="AY8535" s="33">
        <f>SUM(AY8487:AY8534)</f>
        <v>0</v>
      </c>
      <c r="AZ8535" s="10"/>
      <c r="BA8535" s="10"/>
    </row>
    <row r="8536" spans="1:53" ht="15" customHeight="1" x14ac:dyDescent="0.2">
      <c r="A8536" s="44"/>
      <c r="B8536" s="44"/>
      <c r="C8536" s="44"/>
      <c r="D8536" s="44"/>
      <c r="E8536" s="44"/>
      <c r="F8536" s="44"/>
      <c r="G8536" s="44"/>
      <c r="H8536" s="44"/>
      <c r="I8536" s="44"/>
      <c r="J8536" s="44"/>
      <c r="K8536" s="44"/>
      <c r="L8536" s="44"/>
      <c r="M8536" s="44"/>
      <c r="N8536" s="44"/>
      <c r="O8536" s="44"/>
      <c r="P8536" s="44"/>
      <c r="Q8536" s="44"/>
      <c r="R8536" s="44"/>
      <c r="S8536" s="44"/>
      <c r="T8536" s="44"/>
      <c r="U8536" s="44"/>
      <c r="V8536" s="44"/>
      <c r="W8536" s="44"/>
      <c r="X8536" s="44"/>
    </row>
    <row r="8537" spans="1:53" ht="15" customHeight="1" x14ac:dyDescent="0.2">
      <c r="A8537" s="44"/>
      <c r="B8537" s="44"/>
      <c r="C8537" s="44"/>
      <c r="D8537" s="44"/>
      <c r="E8537" s="44"/>
      <c r="F8537" s="44"/>
      <c r="G8537" s="44"/>
      <c r="H8537" s="44"/>
      <c r="I8537" s="44"/>
      <c r="J8537" s="44"/>
      <c r="K8537" s="44"/>
      <c r="L8537" s="44"/>
      <c r="M8537" s="44"/>
      <c r="N8537" s="44"/>
      <c r="O8537" s="44"/>
      <c r="P8537" s="44"/>
      <c r="Q8537" s="44"/>
      <c r="R8537" s="44"/>
      <c r="S8537" s="44"/>
      <c r="T8537" s="44"/>
      <c r="U8537" s="44"/>
      <c r="V8537" s="44"/>
      <c r="W8537" s="44"/>
      <c r="X8537" s="44"/>
    </row>
    <row r="8538" spans="1:53" ht="15" customHeight="1" x14ac:dyDescent="0.2">
      <c r="A8538" s="44"/>
      <c r="B8538" s="44"/>
      <c r="C8538" s="44"/>
      <c r="D8538" s="44"/>
      <c r="E8538" s="44"/>
      <c r="F8538" s="44"/>
      <c r="G8538" s="44"/>
      <c r="H8538" s="44"/>
      <c r="I8538" s="44"/>
      <c r="J8538" s="44"/>
      <c r="K8538" s="44"/>
      <c r="L8538" s="44"/>
      <c r="M8538" s="44"/>
      <c r="N8538" s="44"/>
      <c r="O8538" s="44"/>
      <c r="P8538" s="44"/>
      <c r="Q8538" s="44"/>
      <c r="R8538" s="44"/>
      <c r="S8538" s="44"/>
      <c r="T8538" s="44"/>
      <c r="U8538" s="44"/>
      <c r="V8538" s="44"/>
      <c r="W8538" s="44"/>
      <c r="X8538" s="44"/>
    </row>
    <row r="8539" spans="1:53" ht="15" customHeight="1" x14ac:dyDescent="0.2">
      <c r="A8539" s="45"/>
      <c r="B8539" s="45"/>
      <c r="C8539" s="45"/>
      <c r="D8539" s="45"/>
      <c r="E8539" s="45"/>
      <c r="F8539" s="45"/>
      <c r="G8539" s="45"/>
      <c r="H8539" s="45"/>
      <c r="I8539" s="44"/>
      <c r="J8539" s="44"/>
      <c r="K8539" s="44"/>
      <c r="L8539" s="44"/>
      <c r="M8539" s="44"/>
      <c r="N8539" s="44"/>
      <c r="O8539" s="44"/>
      <c r="P8539" s="44"/>
      <c r="Q8539" s="44"/>
      <c r="R8539" s="44"/>
      <c r="S8539" s="44"/>
      <c r="T8539" s="44"/>
      <c r="U8539" s="44"/>
      <c r="V8539" s="44"/>
      <c r="W8539" s="44"/>
      <c r="X8539" s="44"/>
    </row>
    <row r="8540" spans="1:53" ht="15" customHeight="1" x14ac:dyDescent="0.2">
      <c r="A8540" s="45"/>
      <c r="B8540" s="45"/>
      <c r="C8540" s="45"/>
      <c r="D8540" s="45"/>
      <c r="E8540" s="45"/>
      <c r="F8540" s="45"/>
      <c r="G8540" s="45"/>
      <c r="H8540" s="45"/>
      <c r="I8540" s="44"/>
      <c r="J8540" s="44"/>
      <c r="K8540" s="44"/>
      <c r="L8540" s="46"/>
      <c r="M8540" s="46"/>
      <c r="N8540" s="46"/>
      <c r="O8540" s="46"/>
      <c r="P8540" s="46"/>
      <c r="Q8540" s="46"/>
      <c r="R8540" s="46"/>
      <c r="S8540" s="46"/>
      <c r="T8540" s="46"/>
      <c r="U8540" s="46"/>
      <c r="V8540" s="46"/>
      <c r="W8540" s="46"/>
      <c r="X8540" s="46"/>
      <c r="Y8540" s="46"/>
      <c r="Z8540" s="46"/>
      <c r="AA8540" s="46"/>
    </row>
    <row r="8541" spans="1:53" ht="15" customHeight="1" x14ac:dyDescent="0.6">
      <c r="A8541" s="45"/>
      <c r="B8541" s="47" t="s">
        <v>88</v>
      </c>
      <c r="C8541" s="48"/>
      <c r="D8541" s="48"/>
      <c r="E8541" s="48"/>
      <c r="F8541" s="48"/>
      <c r="G8541" s="48"/>
      <c r="H8541" s="45"/>
      <c r="I8541" s="44"/>
      <c r="J8541" s="44"/>
      <c r="K8541" s="44"/>
      <c r="L8541" s="46"/>
      <c r="M8541" s="46"/>
      <c r="N8541" s="46"/>
      <c r="O8541" s="46"/>
      <c r="P8541" s="46"/>
      <c r="Q8541" s="46"/>
      <c r="R8541" s="46"/>
      <c r="S8541" s="46"/>
      <c r="T8541" s="46"/>
      <c r="U8541" s="46"/>
      <c r="V8541" s="46"/>
      <c r="W8541" s="46"/>
      <c r="X8541" s="46"/>
      <c r="Y8541" s="46"/>
      <c r="Z8541" s="46"/>
      <c r="AA8541" s="46"/>
    </row>
    <row r="8542" spans="1:53" ht="15" customHeight="1" x14ac:dyDescent="0.2">
      <c r="A8542" s="45"/>
      <c r="B8542" s="49" t="s">
        <v>89</v>
      </c>
      <c r="C8542" s="33" t="s">
        <v>90</v>
      </c>
      <c r="D8542" s="33" t="s">
        <v>91</v>
      </c>
      <c r="E8542" s="33" t="s">
        <v>92</v>
      </c>
      <c r="F8542" s="50"/>
      <c r="G8542" s="50" t="s">
        <v>93</v>
      </c>
      <c r="H8542" s="45"/>
      <c r="I8542" s="44"/>
      <c r="J8542" s="44"/>
      <c r="K8542" s="44"/>
      <c r="L8542" s="46"/>
      <c r="M8542" s="46"/>
      <c r="N8542" s="46"/>
      <c r="O8542" s="46"/>
      <c r="P8542" s="46"/>
      <c r="Q8542" s="46"/>
      <c r="R8542" s="46"/>
      <c r="S8542" s="46"/>
      <c r="T8542" s="46"/>
      <c r="U8542" s="46"/>
      <c r="V8542" s="46"/>
      <c r="W8542" s="46"/>
      <c r="Y8542" s="51" t="s">
        <v>94</v>
      </c>
      <c r="Z8542" s="52"/>
      <c r="AA8542" s="52"/>
    </row>
    <row r="8543" spans="1:53" ht="15" customHeight="1" x14ac:dyDescent="0.2">
      <c r="A8543" s="45"/>
      <c r="B8543" s="53" t="s">
        <v>3</v>
      </c>
      <c r="C8543" s="15">
        <f>D8535</f>
        <v>28</v>
      </c>
      <c r="D8543" s="54">
        <f>S8546*C8543</f>
        <v>25607.4</v>
      </c>
      <c r="E8543" s="34">
        <f>T8545*C8543</f>
        <v>18200</v>
      </c>
      <c r="F8543" s="45"/>
      <c r="G8543" s="45"/>
      <c r="H8543" s="45"/>
      <c r="I8543" s="44"/>
      <c r="J8543" s="44"/>
      <c r="K8543" s="44"/>
      <c r="L8543" s="46"/>
      <c r="M8543" s="51" t="s">
        <v>95</v>
      </c>
      <c r="N8543" s="52"/>
      <c r="O8543" s="52"/>
      <c r="P8543" s="52"/>
      <c r="Q8543" s="52"/>
      <c r="R8543" s="51" t="s">
        <v>96</v>
      </c>
      <c r="S8543" s="52"/>
      <c r="T8543" s="46"/>
      <c r="U8543" s="51" t="s">
        <v>97</v>
      </c>
      <c r="V8543" s="52"/>
      <c r="W8543" s="46"/>
      <c r="Y8543" s="6" t="s">
        <v>98</v>
      </c>
      <c r="Z8543" s="55"/>
      <c r="AA8543" s="56"/>
    </row>
    <row r="8544" spans="1:53" ht="15" customHeight="1" x14ac:dyDescent="0.2">
      <c r="A8544" s="45"/>
      <c r="B8544" s="53" t="s">
        <v>99</v>
      </c>
      <c r="C8544" s="15">
        <f>E8535</f>
        <v>36</v>
      </c>
      <c r="D8544" s="54">
        <f>S8545*C8544</f>
        <v>32923.800000000003</v>
      </c>
      <c r="E8544" s="34">
        <f>T8546*C8544</f>
        <v>23400</v>
      </c>
      <c r="F8544" s="45"/>
      <c r="G8544" s="45"/>
      <c r="H8544" s="45"/>
      <c r="I8544" s="44"/>
      <c r="J8544" s="44"/>
      <c r="K8544" s="44"/>
      <c r="L8544" s="46"/>
      <c r="M8544" s="6" t="s">
        <v>100</v>
      </c>
      <c r="N8544" s="52"/>
      <c r="O8544" s="52"/>
      <c r="P8544" s="52"/>
      <c r="Q8544" s="52"/>
      <c r="R8544" s="6"/>
      <c r="S8544" s="55" t="s">
        <v>101</v>
      </c>
      <c r="T8544" s="295"/>
      <c r="U8544" s="57" t="s">
        <v>102</v>
      </c>
      <c r="V8544" s="58">
        <f t="shared" ref="V8544:V8555" si="1794">W8544*1.303</f>
        <v>10293.699999999999</v>
      </c>
      <c r="W8544" s="59">
        <v>7900</v>
      </c>
      <c r="Y8544" s="60" t="s">
        <v>31</v>
      </c>
      <c r="Z8544" s="55">
        <f>AA8544*1.318</f>
        <v>6853.6</v>
      </c>
      <c r="AA8544" s="56">
        <v>5200</v>
      </c>
    </row>
    <row r="8545" spans="1:27" ht="15" customHeight="1" x14ac:dyDescent="0.2">
      <c r="A8545" s="45"/>
      <c r="B8545" s="53" t="s">
        <v>103</v>
      </c>
      <c r="C8545" s="15">
        <f>F8535</f>
        <v>23</v>
      </c>
      <c r="D8545" s="54">
        <f>S8548*C8545</f>
        <v>29152.569000000003</v>
      </c>
      <c r="E8545" s="34">
        <f>T8547*C8545</f>
        <v>19711</v>
      </c>
      <c r="F8545" s="45"/>
      <c r="G8545" s="45"/>
      <c r="H8545" s="61"/>
      <c r="I8545" s="44"/>
      <c r="J8545" s="44"/>
      <c r="K8545" s="44"/>
      <c r="L8545" s="46"/>
      <c r="M8545" s="6"/>
      <c r="N8545" s="52"/>
      <c r="O8545" s="52"/>
      <c r="P8545" s="52"/>
      <c r="Q8545" s="52"/>
      <c r="R8545" s="6" t="s">
        <v>104</v>
      </c>
      <c r="S8545" s="55">
        <f>T8545*1.407</f>
        <v>914.55000000000007</v>
      </c>
      <c r="T8545" s="295">
        <v>650</v>
      </c>
      <c r="U8545" s="57" t="s">
        <v>105</v>
      </c>
      <c r="V8545" s="58">
        <f t="shared" si="1794"/>
        <v>9772.5</v>
      </c>
      <c r="W8545" s="62">
        <v>7500</v>
      </c>
      <c r="Y8545" s="6" t="s">
        <v>33</v>
      </c>
      <c r="Z8545" s="55">
        <f t="shared" ref="Z8545:Z8546" si="1795">AA8545*1.318</f>
        <v>6853.6</v>
      </c>
      <c r="AA8545" s="56">
        <v>5200</v>
      </c>
    </row>
    <row r="8546" spans="1:27" ht="15" customHeight="1" x14ac:dyDescent="0.2">
      <c r="A8546" s="45"/>
      <c r="B8546" s="53" t="s">
        <v>106</v>
      </c>
      <c r="C8546" s="15">
        <f>G8535</f>
        <v>2</v>
      </c>
      <c r="D8546" s="54">
        <f>S8548*C8546</f>
        <v>2535.0060000000003</v>
      </c>
      <c r="E8546" s="34">
        <f>T8548*C8546</f>
        <v>1714</v>
      </c>
      <c r="F8546" s="45"/>
      <c r="G8546" s="45"/>
      <c r="H8546" s="45"/>
      <c r="I8546" s="44"/>
      <c r="J8546" s="44"/>
      <c r="K8546" s="44"/>
      <c r="L8546" s="46"/>
      <c r="M8546" s="6" t="s">
        <v>107</v>
      </c>
      <c r="N8546" s="52"/>
      <c r="O8546" s="52"/>
      <c r="P8546" s="52"/>
      <c r="Q8546" s="52"/>
      <c r="R8546" s="6" t="s">
        <v>108</v>
      </c>
      <c r="S8546" s="55">
        <f>T8546*1.407</f>
        <v>914.55000000000007</v>
      </c>
      <c r="T8546" s="295">
        <v>650</v>
      </c>
      <c r="U8546" s="6" t="s">
        <v>109</v>
      </c>
      <c r="V8546" s="58">
        <f t="shared" si="1794"/>
        <v>4560.5</v>
      </c>
      <c r="W8546" s="59">
        <v>3500</v>
      </c>
      <c r="Y8546" s="6" t="s">
        <v>32</v>
      </c>
      <c r="Z8546" s="55">
        <f t="shared" si="1795"/>
        <v>6853.6</v>
      </c>
      <c r="AA8546" s="56">
        <v>5200</v>
      </c>
    </row>
    <row r="8547" spans="1:27" ht="15" customHeight="1" x14ac:dyDescent="0.2">
      <c r="A8547" s="45"/>
      <c r="B8547" s="53" t="s">
        <v>7</v>
      </c>
      <c r="C8547" s="15">
        <f>H8535</f>
        <v>0</v>
      </c>
      <c r="D8547" s="54">
        <f>S8550*C8547</f>
        <v>0</v>
      </c>
      <c r="E8547" s="34">
        <f>T8550*C8547</f>
        <v>0</v>
      </c>
      <c r="F8547" s="45"/>
      <c r="G8547" s="45"/>
      <c r="H8547" s="45"/>
      <c r="I8547" s="44"/>
      <c r="J8547" s="44"/>
      <c r="K8547" s="44"/>
      <c r="L8547" s="46"/>
      <c r="M8547" s="6" t="s">
        <v>110</v>
      </c>
      <c r="N8547" s="55">
        <f>P8547*1.43</f>
        <v>2002</v>
      </c>
      <c r="O8547" s="52"/>
      <c r="P8547" s="63">
        <v>1400</v>
      </c>
      <c r="Q8547" s="52"/>
      <c r="R8547" s="6" t="s">
        <v>111</v>
      </c>
      <c r="S8547" s="55">
        <f>T8547*1.479</f>
        <v>1267.5030000000002</v>
      </c>
      <c r="T8547" s="295">
        <v>857</v>
      </c>
      <c r="U8547" s="57" t="s">
        <v>112</v>
      </c>
      <c r="V8547" s="58">
        <f t="shared" si="1794"/>
        <v>2736.2999999999997</v>
      </c>
      <c r="W8547" s="62">
        <v>2100</v>
      </c>
      <c r="Y8547" s="6" t="s">
        <v>42</v>
      </c>
      <c r="Z8547" s="55">
        <f t="shared" ref="Z8547:Z8552" si="1796">AA8547*1.32</f>
        <v>7260</v>
      </c>
      <c r="AA8547" s="56">
        <v>5500</v>
      </c>
    </row>
    <row r="8548" spans="1:27" ht="15" customHeight="1" x14ac:dyDescent="0.2">
      <c r="A8548" s="45"/>
      <c r="B8548" s="53" t="s">
        <v>8</v>
      </c>
      <c r="C8548" s="15">
        <f>I8535</f>
        <v>0</v>
      </c>
      <c r="D8548" s="54">
        <f>S8549*C8548</f>
        <v>0</v>
      </c>
      <c r="E8548" s="34">
        <f>T8549*C8548</f>
        <v>0</v>
      </c>
      <c r="F8548" s="45"/>
      <c r="G8548" s="45"/>
      <c r="H8548" s="45"/>
      <c r="I8548" s="44"/>
      <c r="J8548" s="44"/>
      <c r="K8548" s="44"/>
      <c r="L8548" s="46"/>
      <c r="M8548" s="6" t="s">
        <v>27</v>
      </c>
      <c r="N8548" s="55">
        <f>P8548*1.42</f>
        <v>1846</v>
      </c>
      <c r="O8548" s="52"/>
      <c r="P8548" s="64">
        <v>1300</v>
      </c>
      <c r="Q8548" s="65"/>
      <c r="R8548" s="6" t="s">
        <v>113</v>
      </c>
      <c r="S8548" s="55">
        <f>T8548*1.479</f>
        <v>1267.5030000000002</v>
      </c>
      <c r="T8548" s="295">
        <v>857</v>
      </c>
      <c r="U8548" s="57" t="s">
        <v>114</v>
      </c>
      <c r="V8548" s="58">
        <f t="shared" si="1794"/>
        <v>1274.3339999999998</v>
      </c>
      <c r="W8548" s="59">
        <v>978</v>
      </c>
      <c r="Y8548" s="6" t="s">
        <v>115</v>
      </c>
      <c r="Z8548" s="55">
        <f t="shared" si="1796"/>
        <v>7260</v>
      </c>
      <c r="AA8548" s="56">
        <v>5500</v>
      </c>
    </row>
    <row r="8549" spans="1:27" ht="15" customHeight="1" x14ac:dyDescent="0.2">
      <c r="A8549" s="45"/>
      <c r="B8549" s="53" t="s">
        <v>116</v>
      </c>
      <c r="C8549" s="15">
        <f>J8535</f>
        <v>0</v>
      </c>
      <c r="D8549" s="54">
        <f t="shared" ref="D8549:D8550" si="1797">S8554*C8549</f>
        <v>0</v>
      </c>
      <c r="E8549" s="34">
        <f t="shared" ref="E8549" si="1798">D8612*C8549</f>
        <v>0</v>
      </c>
      <c r="F8549" s="45"/>
      <c r="G8549" s="45"/>
      <c r="H8549" s="45"/>
      <c r="I8549" s="44"/>
      <c r="J8549" s="44"/>
      <c r="K8549" s="44"/>
      <c r="L8549" s="46"/>
      <c r="M8549" s="6" t="s">
        <v>28</v>
      </c>
      <c r="N8549" s="55">
        <f t="shared" ref="N8549:N8553" si="1799">P8549*1.4</f>
        <v>1470</v>
      </c>
      <c r="O8549" s="52"/>
      <c r="P8549" s="64">
        <v>1050</v>
      </c>
      <c r="Q8549" s="65"/>
      <c r="R8549" s="6" t="s">
        <v>117</v>
      </c>
      <c r="S8549" s="55">
        <f>T8549*1.3</f>
        <v>2113.8000000000002</v>
      </c>
      <c r="T8549" s="296">
        <v>1626</v>
      </c>
      <c r="U8549" s="66" t="s">
        <v>118</v>
      </c>
      <c r="V8549" s="58">
        <f t="shared" si="1794"/>
        <v>1469.7839999999999</v>
      </c>
      <c r="W8549" s="62">
        <v>1128</v>
      </c>
      <c r="Y8549" s="6" t="s">
        <v>119</v>
      </c>
      <c r="Z8549" s="55">
        <f>AA8549*1.318</f>
        <v>6853.6</v>
      </c>
      <c r="AA8549" s="56">
        <v>5200</v>
      </c>
    </row>
    <row r="8550" spans="1:27" ht="15" customHeight="1" x14ac:dyDescent="0.2">
      <c r="A8550" s="45"/>
      <c r="B8550" s="53" t="s">
        <v>10</v>
      </c>
      <c r="C8550" s="15">
        <f>K8535</f>
        <v>1</v>
      </c>
      <c r="D8550" s="54">
        <f t="shared" si="1797"/>
        <v>4850.12</v>
      </c>
      <c r="E8550" s="34">
        <f>T8555*C8550</f>
        <v>3322</v>
      </c>
      <c r="F8550" s="45"/>
      <c r="G8550" s="45"/>
      <c r="H8550" s="45"/>
      <c r="I8550" s="44"/>
      <c r="J8550" s="44"/>
      <c r="K8550" s="44"/>
      <c r="L8550" s="46"/>
      <c r="M8550" s="6" t="s">
        <v>120</v>
      </c>
      <c r="N8550" s="55">
        <f t="shared" si="1799"/>
        <v>1889.9999999999998</v>
      </c>
      <c r="O8550" s="52"/>
      <c r="P8550" s="67">
        <v>1350</v>
      </c>
      <c r="Q8550" s="65"/>
      <c r="R8550" s="6" t="s">
        <v>121</v>
      </c>
      <c r="S8550" s="55">
        <f>T8550*1.436</f>
        <v>1711.712</v>
      </c>
      <c r="T8550" s="295">
        <v>1192</v>
      </c>
      <c r="U8550" s="6" t="s">
        <v>122</v>
      </c>
      <c r="V8550" s="58">
        <f t="shared" si="1794"/>
        <v>8404.35</v>
      </c>
      <c r="W8550" s="59">
        <v>6450</v>
      </c>
      <c r="Y8550" s="6" t="s">
        <v>123</v>
      </c>
      <c r="Z8550" s="55">
        <f t="shared" si="1796"/>
        <v>10560</v>
      </c>
      <c r="AA8550" s="56">
        <v>8000</v>
      </c>
    </row>
    <row r="8551" spans="1:27" ht="15" customHeight="1" thickBot="1" x14ac:dyDescent="0.25">
      <c r="A8551" s="45"/>
      <c r="B8551" s="53" t="s">
        <v>124</v>
      </c>
      <c r="C8551" s="15">
        <f>L8535</f>
        <v>4</v>
      </c>
      <c r="D8551" s="54">
        <f>S8551*C8551</f>
        <v>6272.64</v>
      </c>
      <c r="E8551" s="34">
        <f>T8551*C8551</f>
        <v>4224</v>
      </c>
      <c r="F8551" s="68" t="s">
        <v>92</v>
      </c>
      <c r="G8551" s="69"/>
      <c r="H8551" s="45"/>
      <c r="I8551" s="44"/>
      <c r="J8551" s="44"/>
      <c r="K8551" s="44"/>
      <c r="L8551" s="46"/>
      <c r="M8551" s="6" t="s">
        <v>125</v>
      </c>
      <c r="N8551" s="55">
        <f t="shared" si="1799"/>
        <v>1889.9999999999998</v>
      </c>
      <c r="O8551" s="52"/>
      <c r="P8551" s="67">
        <v>1350</v>
      </c>
      <c r="Q8551" s="65"/>
      <c r="R8551" s="6" t="s">
        <v>126</v>
      </c>
      <c r="S8551" s="55">
        <f>T8551*1.485</f>
        <v>1568.16</v>
      </c>
      <c r="T8551" s="295">
        <v>1056</v>
      </c>
      <c r="U8551" s="6" t="s">
        <v>127</v>
      </c>
      <c r="V8551" s="58">
        <f t="shared" si="1794"/>
        <v>0</v>
      </c>
      <c r="W8551" s="70"/>
      <c r="Y8551" s="6" t="s">
        <v>128</v>
      </c>
      <c r="Z8551" s="55">
        <f t="shared" si="1796"/>
        <v>10560</v>
      </c>
      <c r="AA8551" s="56">
        <v>8000</v>
      </c>
    </row>
    <row r="8552" spans="1:27" ht="15" customHeight="1" thickTop="1" x14ac:dyDescent="0.2">
      <c r="A8552" s="45"/>
      <c r="B8552" s="53" t="s">
        <v>129</v>
      </c>
      <c r="C8552" s="15">
        <f>M8535</f>
        <v>0</v>
      </c>
      <c r="D8552" s="54">
        <f t="shared" ref="D8552:D8553" si="1800">S8556*C8552</f>
        <v>0</v>
      </c>
      <c r="E8552" s="34">
        <f t="shared" ref="E8552:E8553" si="1801">D8614*C8552</f>
        <v>0</v>
      </c>
      <c r="F8552" s="68" t="s">
        <v>130</v>
      </c>
      <c r="G8552" s="71">
        <f>D8596*0.33</f>
        <v>113680.88655</v>
      </c>
      <c r="H8552" s="45"/>
      <c r="I8552" s="44"/>
      <c r="J8552" s="44"/>
      <c r="K8552" s="44"/>
      <c r="L8552" s="46"/>
      <c r="M8552" s="6" t="s">
        <v>131</v>
      </c>
      <c r="N8552" s="55">
        <f t="shared" si="1799"/>
        <v>700</v>
      </c>
      <c r="O8552" s="52"/>
      <c r="P8552" s="67">
        <v>500</v>
      </c>
      <c r="Q8552" s="65"/>
      <c r="R8552" s="6"/>
      <c r="S8552" s="55"/>
      <c r="T8552" s="297"/>
      <c r="U8552" s="57" t="s">
        <v>132</v>
      </c>
      <c r="V8552" s="58">
        <f t="shared" si="1794"/>
        <v>10293.699999999999</v>
      </c>
      <c r="W8552" s="70">
        <v>7900</v>
      </c>
      <c r="Y8552" s="6" t="s">
        <v>133</v>
      </c>
      <c r="Z8552" s="55">
        <f t="shared" si="1796"/>
        <v>7260</v>
      </c>
      <c r="AA8552" s="56">
        <v>5500</v>
      </c>
    </row>
    <row r="8553" spans="1:27" ht="15" customHeight="1" x14ac:dyDescent="0.2">
      <c r="A8553" s="45"/>
      <c r="B8553" s="53" t="s">
        <v>134</v>
      </c>
      <c r="C8553" s="15">
        <f>N8535</f>
        <v>0</v>
      </c>
      <c r="D8553" s="54">
        <f t="shared" si="1800"/>
        <v>0</v>
      </c>
      <c r="E8553" s="34">
        <f>T8557*C8553</f>
        <v>0</v>
      </c>
      <c r="F8553" s="68" t="s">
        <v>135</v>
      </c>
      <c r="G8553" s="72">
        <f>D8596-F8596</f>
        <v>344487.53499999997</v>
      </c>
      <c r="H8553" s="45"/>
      <c r="I8553" s="44"/>
      <c r="J8553" s="44"/>
      <c r="K8553" s="44"/>
      <c r="L8553" s="46"/>
      <c r="M8553" s="6" t="s">
        <v>136</v>
      </c>
      <c r="N8553" s="55">
        <f t="shared" si="1799"/>
        <v>1400</v>
      </c>
      <c r="O8553" s="52"/>
      <c r="P8553" s="67">
        <v>1000</v>
      </c>
      <c r="Q8553" s="65"/>
      <c r="R8553" s="6"/>
      <c r="S8553" s="55"/>
      <c r="T8553" s="297"/>
      <c r="U8553" s="57" t="s">
        <v>137</v>
      </c>
      <c r="V8553" s="58">
        <f>W8553*1.311</f>
        <v>7603.7999999999993</v>
      </c>
      <c r="W8553" s="73">
        <v>5800</v>
      </c>
      <c r="Y8553" s="6" t="s">
        <v>39</v>
      </c>
      <c r="Z8553" s="55">
        <f>AA8553*1.321</f>
        <v>8454.4</v>
      </c>
      <c r="AA8553" s="56">
        <v>6400</v>
      </c>
    </row>
    <row r="8554" spans="1:27" ht="15" customHeight="1" x14ac:dyDescent="0.35">
      <c r="A8554" s="45"/>
      <c r="B8554" s="53" t="s">
        <v>138</v>
      </c>
      <c r="C8554" s="15">
        <f>P8535</f>
        <v>0</v>
      </c>
      <c r="D8554" s="54">
        <f>S8559*C8554</f>
        <v>0</v>
      </c>
      <c r="E8554" s="34">
        <f>D8617*C8554</f>
        <v>0</v>
      </c>
      <c r="F8554" s="68" t="s">
        <v>139</v>
      </c>
      <c r="G8554" s="74">
        <f>D8596-E8596</f>
        <v>103616.53499999997</v>
      </c>
      <c r="H8554" s="45"/>
      <c r="I8554" s="44"/>
      <c r="J8554" s="44"/>
      <c r="K8554" s="44"/>
      <c r="L8554" s="46"/>
      <c r="M8554" s="6" t="s">
        <v>140</v>
      </c>
      <c r="N8554" s="55"/>
      <c r="O8554" s="52"/>
      <c r="P8554" s="67"/>
      <c r="Q8554" s="65"/>
      <c r="R8554" s="6" t="s">
        <v>141</v>
      </c>
      <c r="S8554" s="55">
        <v>1850.8</v>
      </c>
      <c r="T8554" s="295">
        <v>1997</v>
      </c>
      <c r="U8554" s="57" t="s">
        <v>142</v>
      </c>
      <c r="V8554" s="58">
        <f t="shared" si="1794"/>
        <v>10293.699999999999</v>
      </c>
      <c r="W8554" s="73">
        <v>7900</v>
      </c>
      <c r="Y8554" s="6" t="s">
        <v>143</v>
      </c>
      <c r="Z8554" s="55">
        <f>AA8554*1.32</f>
        <v>3564</v>
      </c>
      <c r="AA8554" s="56">
        <v>2700</v>
      </c>
    </row>
    <row r="8555" spans="1:27" ht="15" customHeight="1" x14ac:dyDescent="0.2">
      <c r="A8555" s="45"/>
      <c r="B8555" s="53" t="s">
        <v>14</v>
      </c>
      <c r="C8555" s="15">
        <f>O8535</f>
        <v>0</v>
      </c>
      <c r="D8555" s="54">
        <f>S8558*C8555</f>
        <v>0</v>
      </c>
      <c r="E8555" s="34">
        <f>D8616*C8555</f>
        <v>0</v>
      </c>
      <c r="F8555" s="61"/>
      <c r="G8555" s="61"/>
      <c r="H8555" s="45"/>
      <c r="I8555" s="44"/>
      <c r="J8555" s="44"/>
      <c r="K8555" s="44"/>
      <c r="L8555" s="46"/>
      <c r="M8555" s="6"/>
      <c r="N8555" s="55"/>
      <c r="O8555" s="52"/>
      <c r="P8555" s="67"/>
      <c r="Q8555" s="65"/>
      <c r="R8555" s="6" t="s">
        <v>144</v>
      </c>
      <c r="S8555" s="55">
        <f>T8555*1.46</f>
        <v>4850.12</v>
      </c>
      <c r="T8555" s="295">
        <v>3322</v>
      </c>
      <c r="U8555" s="57" t="s">
        <v>145</v>
      </c>
      <c r="V8555" s="58">
        <f t="shared" si="1794"/>
        <v>10293.699999999999</v>
      </c>
      <c r="W8555" s="73">
        <v>7900</v>
      </c>
      <c r="AA8555" s="46"/>
    </row>
    <row r="8556" spans="1:27" ht="15" customHeight="1" x14ac:dyDescent="0.2">
      <c r="A8556" s="45"/>
      <c r="B8556" s="53" t="s">
        <v>16</v>
      </c>
      <c r="C8556" s="15">
        <f>Q8535</f>
        <v>0</v>
      </c>
      <c r="D8556" s="54">
        <f>S8561*C8556</f>
        <v>0</v>
      </c>
      <c r="E8556" s="34"/>
      <c r="F8556" s="61"/>
      <c r="G8556" s="61"/>
      <c r="H8556" s="45"/>
      <c r="I8556" s="44"/>
      <c r="J8556" s="44"/>
      <c r="K8556" s="44"/>
      <c r="L8556" s="46"/>
      <c r="M8556" s="6" t="s">
        <v>146</v>
      </c>
      <c r="N8556" s="55">
        <f>P8556*1.46</f>
        <v>8030</v>
      </c>
      <c r="O8556" s="52"/>
      <c r="P8556" s="67">
        <v>5500</v>
      </c>
      <c r="Q8556" s="65"/>
      <c r="R8556" s="6" t="s">
        <v>147</v>
      </c>
      <c r="S8556" s="55">
        <v>6101.2</v>
      </c>
      <c r="T8556" s="295">
        <v>4380</v>
      </c>
      <c r="U8556" s="46"/>
      <c r="V8556" s="46"/>
      <c r="W8556" s="46"/>
      <c r="X8556" s="46"/>
      <c r="Y8556" s="46"/>
      <c r="Z8556" s="46"/>
    </row>
    <row r="8557" spans="1:27" ht="15" customHeight="1" x14ac:dyDescent="0.2">
      <c r="A8557" s="45"/>
      <c r="B8557" s="320" t="s">
        <v>148</v>
      </c>
      <c r="C8557" s="33"/>
      <c r="D8557" s="75">
        <f t="shared" ref="D8557:E8557" si="1802">SUM(D8543:D8556)</f>
        <v>101341.53499999999</v>
      </c>
      <c r="E8557" s="75">
        <f t="shared" si="1802"/>
        <v>70571</v>
      </c>
      <c r="F8557" s="75"/>
      <c r="G8557" s="33"/>
      <c r="H8557" s="45"/>
      <c r="I8557" s="44"/>
      <c r="J8557" s="44"/>
      <c r="K8557" s="44"/>
      <c r="L8557" s="46"/>
      <c r="M8557" s="6" t="s">
        <v>149</v>
      </c>
      <c r="N8557" s="55">
        <f t="shared" ref="N8557" si="1803">P8557*1.4</f>
        <v>3360</v>
      </c>
      <c r="O8557" s="52"/>
      <c r="P8557" s="67">
        <v>2400</v>
      </c>
      <c r="Q8557" s="65"/>
      <c r="R8557" s="6" t="s">
        <v>150</v>
      </c>
      <c r="S8557" s="55">
        <f>T8557*1.444</f>
        <v>9458.1999999999989</v>
      </c>
      <c r="T8557" s="295">
        <v>6550</v>
      </c>
      <c r="U8557" s="46"/>
      <c r="V8557" s="46"/>
      <c r="W8557" s="46"/>
      <c r="X8557" s="46"/>
      <c r="Y8557" s="46"/>
      <c r="Z8557" s="46"/>
      <c r="AA8557" s="46"/>
    </row>
    <row r="8558" spans="1:27" ht="15" customHeight="1" x14ac:dyDescent="0.2">
      <c r="A8558" s="45"/>
      <c r="B8558" s="317" t="s">
        <v>24</v>
      </c>
      <c r="C8558" s="319">
        <f>Y8535</f>
        <v>0</v>
      </c>
      <c r="D8558" s="54">
        <f t="shared" ref="D8558:D8560" si="1804">V8547*C8558</f>
        <v>0</v>
      </c>
      <c r="E8558" s="34">
        <f t="shared" ref="E8558:E8560" si="1805">W8547*C8558</f>
        <v>0</v>
      </c>
      <c r="F8558" s="45"/>
      <c r="G8558" s="45"/>
      <c r="H8558" s="45"/>
      <c r="I8558" s="44"/>
      <c r="J8558" s="44"/>
      <c r="K8558" s="44"/>
      <c r="L8558" s="46"/>
      <c r="M8558" s="6" t="s">
        <v>151</v>
      </c>
      <c r="N8558" s="55">
        <f>P8558*1.46</f>
        <v>8030</v>
      </c>
      <c r="O8558" s="52"/>
      <c r="P8558" s="67">
        <v>5500</v>
      </c>
      <c r="Q8558" s="65"/>
      <c r="R8558" s="6" t="s">
        <v>152</v>
      </c>
      <c r="S8558" s="55">
        <f>T8558*1.444</f>
        <v>7799.0439999999999</v>
      </c>
      <c r="T8558" s="295">
        <v>5401</v>
      </c>
      <c r="U8558" s="46"/>
      <c r="V8558" s="46"/>
      <c r="W8558" s="46"/>
      <c r="X8558" s="46"/>
      <c r="Y8558" s="46"/>
      <c r="Z8558" s="46"/>
      <c r="AA8558" s="46"/>
    </row>
    <row r="8559" spans="1:27" ht="15" customHeight="1" x14ac:dyDescent="0.2">
      <c r="A8559" s="45"/>
      <c r="B8559" s="317" t="s">
        <v>153</v>
      </c>
      <c r="C8559" s="319">
        <f>Z8535</f>
        <v>0</v>
      </c>
      <c r="D8559" s="54">
        <f t="shared" si="1804"/>
        <v>0</v>
      </c>
      <c r="E8559" s="34">
        <f t="shared" si="1805"/>
        <v>0</v>
      </c>
      <c r="F8559" s="45"/>
      <c r="G8559" s="45"/>
      <c r="H8559" s="45"/>
      <c r="I8559" s="44"/>
      <c r="J8559" s="44"/>
      <c r="K8559" s="44"/>
      <c r="L8559" s="46"/>
      <c r="M8559" s="6" t="s">
        <v>154</v>
      </c>
      <c r="N8559" s="55">
        <f t="shared" ref="N8559:N8560" si="1806">P8559*1.4</f>
        <v>5250</v>
      </c>
      <c r="O8559" s="52"/>
      <c r="P8559" s="67">
        <v>3750</v>
      </c>
      <c r="Q8559" s="65"/>
      <c r="R8559" s="6" t="s">
        <v>155</v>
      </c>
      <c r="S8559" s="55">
        <f>T8559*1.45</f>
        <v>10701</v>
      </c>
      <c r="T8559" s="295">
        <v>7380</v>
      </c>
      <c r="U8559" s="46"/>
      <c r="V8559" s="46"/>
      <c r="W8559" s="46"/>
      <c r="X8559" s="46"/>
      <c r="Y8559" s="46"/>
      <c r="Z8559" s="46"/>
      <c r="AA8559" s="46"/>
    </row>
    <row r="8560" spans="1:27" ht="15" customHeight="1" x14ac:dyDescent="0.2">
      <c r="A8560" s="45"/>
      <c r="B8560" s="317" t="s">
        <v>26</v>
      </c>
      <c r="C8560" s="319">
        <f>AA8535</f>
        <v>0</v>
      </c>
      <c r="D8560" s="54">
        <f t="shared" si="1804"/>
        <v>0</v>
      </c>
      <c r="E8560" s="34">
        <f t="shared" si="1805"/>
        <v>0</v>
      </c>
      <c r="F8560" s="45"/>
      <c r="G8560" s="45"/>
      <c r="H8560" s="45"/>
      <c r="I8560" s="44"/>
      <c r="J8560" s="44"/>
      <c r="K8560" s="44"/>
      <c r="L8560" s="46"/>
      <c r="M8560" s="6" t="s">
        <v>156</v>
      </c>
      <c r="N8560" s="55">
        <f t="shared" si="1806"/>
        <v>10500</v>
      </c>
      <c r="O8560" s="52"/>
      <c r="P8560" s="67">
        <v>7500</v>
      </c>
      <c r="Q8560" s="65"/>
      <c r="R8560" s="6" t="s">
        <v>157</v>
      </c>
      <c r="S8560" s="55">
        <v>8000</v>
      </c>
      <c r="T8560" s="295">
        <v>3600</v>
      </c>
      <c r="U8560" s="46"/>
      <c r="V8560" s="46"/>
      <c r="W8560" s="46"/>
      <c r="X8560" s="46"/>
      <c r="Y8560" s="46"/>
      <c r="Z8560" s="46"/>
      <c r="AA8560" s="46"/>
    </row>
    <row r="8561" spans="1:27" ht="15" customHeight="1" x14ac:dyDescent="0.2">
      <c r="A8561" s="45"/>
      <c r="B8561" s="318" t="s">
        <v>158</v>
      </c>
      <c r="C8561" s="319">
        <f>R8535</f>
        <v>0</v>
      </c>
      <c r="D8561" s="54">
        <f>V8544*C8561</f>
        <v>0</v>
      </c>
      <c r="E8561" s="34">
        <f t="shared" ref="E8561:E8563" si="1807">J8610*C8561</f>
        <v>0</v>
      </c>
      <c r="F8561" s="45"/>
      <c r="G8561" s="45"/>
      <c r="H8561" s="45"/>
      <c r="I8561" s="44"/>
      <c r="J8561" s="44"/>
      <c r="K8561" s="44"/>
      <c r="L8561" s="46"/>
      <c r="M8561" s="6"/>
      <c r="N8561" s="55"/>
      <c r="O8561" s="52"/>
      <c r="P8561" s="67"/>
      <c r="Q8561" s="65"/>
      <c r="R8561" s="6" t="s">
        <v>16</v>
      </c>
      <c r="S8561" s="55">
        <v>1500</v>
      </c>
      <c r="T8561" s="298">
        <v>1300</v>
      </c>
      <c r="U8561" s="46"/>
      <c r="V8561" s="46"/>
      <c r="W8561" s="46"/>
      <c r="X8561" s="46"/>
      <c r="Y8561" s="46"/>
      <c r="Z8561" s="46"/>
      <c r="AA8561" s="46"/>
    </row>
    <row r="8562" spans="1:27" ht="15" customHeight="1" x14ac:dyDescent="0.2">
      <c r="A8562" s="45"/>
      <c r="B8562" s="321" t="s">
        <v>159</v>
      </c>
      <c r="C8562" s="15">
        <f>T8535</f>
        <v>0</v>
      </c>
      <c r="D8562" s="54">
        <f t="shared" ref="D8562:D8563" si="1808">V8544*C8562</f>
        <v>0</v>
      </c>
      <c r="E8562" s="34">
        <f>W8544*C8562</f>
        <v>0</v>
      </c>
      <c r="F8562" s="45"/>
      <c r="G8562" s="45"/>
      <c r="H8562" s="45"/>
      <c r="I8562" s="44"/>
      <c r="J8562" s="44"/>
      <c r="K8562" s="44"/>
      <c r="L8562" s="46"/>
      <c r="M8562" s="6" t="s">
        <v>160</v>
      </c>
      <c r="N8562" s="55"/>
      <c r="O8562" s="52"/>
      <c r="P8562" s="67"/>
      <c r="Q8562" s="65"/>
      <c r="R8562" s="46"/>
      <c r="S8562" s="46"/>
      <c r="T8562" s="46"/>
      <c r="U8562" s="46"/>
      <c r="V8562" s="46"/>
      <c r="W8562" s="46"/>
      <c r="X8562" s="46"/>
      <c r="Y8562" s="46"/>
      <c r="Z8562" s="46"/>
      <c r="AA8562" s="46"/>
    </row>
    <row r="8563" spans="1:27" ht="15" customHeight="1" x14ac:dyDescent="0.2">
      <c r="A8563" s="45"/>
      <c r="B8563" s="79" t="s">
        <v>161</v>
      </c>
      <c r="C8563" s="80">
        <f>S8535</f>
        <v>0</v>
      </c>
      <c r="D8563" s="81">
        <f t="shared" si="1808"/>
        <v>0</v>
      </c>
      <c r="E8563" s="34">
        <f t="shared" si="1807"/>
        <v>0</v>
      </c>
      <c r="F8563" s="45"/>
      <c r="G8563" s="45"/>
      <c r="H8563" s="45"/>
      <c r="I8563" s="44"/>
      <c r="J8563" s="44"/>
      <c r="K8563" s="44"/>
      <c r="L8563" s="46"/>
      <c r="M8563" s="6"/>
      <c r="N8563" s="55"/>
      <c r="O8563" s="52"/>
      <c r="P8563" s="67"/>
      <c r="Q8563" s="65"/>
      <c r="R8563" s="46"/>
      <c r="S8563" s="46"/>
      <c r="T8563" s="46"/>
      <c r="U8563" s="46"/>
      <c r="V8563" s="46"/>
      <c r="W8563" s="46"/>
      <c r="X8563" s="46"/>
      <c r="Y8563" s="46"/>
      <c r="Z8563" s="46"/>
      <c r="AA8563" s="46"/>
    </row>
    <row r="8564" spans="1:27" ht="15" customHeight="1" x14ac:dyDescent="0.2">
      <c r="A8564" s="45"/>
      <c r="B8564" s="78" t="s">
        <v>20</v>
      </c>
      <c r="C8564" s="15">
        <f>U8535</f>
        <v>0</v>
      </c>
      <c r="D8564" s="81">
        <f>V8553*C8564</f>
        <v>0</v>
      </c>
      <c r="E8564" s="34">
        <f>W8553*C8564</f>
        <v>0</v>
      </c>
      <c r="F8564" s="45"/>
      <c r="G8564" s="45"/>
      <c r="H8564" s="45"/>
      <c r="I8564" s="44"/>
      <c r="J8564" s="44"/>
      <c r="K8564" s="44"/>
      <c r="L8564" s="46"/>
      <c r="M8564" s="6" t="s">
        <v>162</v>
      </c>
      <c r="N8564" s="55">
        <f t="shared" ref="N8564:N8566" si="1809">P8564*1.42</f>
        <v>1988</v>
      </c>
      <c r="O8564" s="52"/>
      <c r="P8564" s="67">
        <v>1400</v>
      </c>
      <c r="Q8564" s="65"/>
      <c r="R8564" s="46"/>
      <c r="S8564" s="46"/>
      <c r="T8564" s="46"/>
      <c r="U8564" s="46"/>
      <c r="V8564" s="46"/>
      <c r="W8564" s="46"/>
      <c r="X8564" s="46"/>
      <c r="Y8564" s="46"/>
      <c r="Z8564" s="46"/>
      <c r="AA8564" s="46"/>
    </row>
    <row r="8565" spans="1:27" ht="15" customHeight="1" x14ac:dyDescent="0.2">
      <c r="A8565" s="45"/>
      <c r="B8565" s="78" t="s">
        <v>163</v>
      </c>
      <c r="C8565" s="15">
        <f>V8535</f>
        <v>0</v>
      </c>
      <c r="D8565" s="81">
        <f t="shared" ref="D8565:D8566" si="1810">V8547*C8565</f>
        <v>0</v>
      </c>
      <c r="E8565" s="34">
        <f>W8552*C8565</f>
        <v>0</v>
      </c>
      <c r="F8565" s="45"/>
      <c r="G8565" s="45"/>
      <c r="H8565" s="45"/>
      <c r="I8565" s="44"/>
      <c r="J8565" s="44"/>
      <c r="K8565" s="44"/>
      <c r="L8565" s="46"/>
      <c r="M8565" s="6" t="s">
        <v>164</v>
      </c>
      <c r="N8565" s="55">
        <f t="shared" si="1809"/>
        <v>1988</v>
      </c>
      <c r="O8565" s="52"/>
      <c r="P8565" s="67">
        <v>1400</v>
      </c>
      <c r="Q8565" s="65"/>
      <c r="R8565" s="46"/>
      <c r="S8565" s="46"/>
      <c r="T8565" s="46"/>
      <c r="U8565" s="46"/>
      <c r="V8565" s="46"/>
      <c r="W8565" s="46"/>
      <c r="X8565" s="46"/>
      <c r="Y8565" s="46"/>
      <c r="Z8565" s="46"/>
      <c r="AA8565" s="46"/>
    </row>
    <row r="8566" spans="1:27" ht="15" customHeight="1" x14ac:dyDescent="0.2">
      <c r="A8566" s="45"/>
      <c r="B8566" s="78" t="s">
        <v>165</v>
      </c>
      <c r="C8566" s="15">
        <f>W8535</f>
        <v>0</v>
      </c>
      <c r="D8566" s="81">
        <f t="shared" si="1810"/>
        <v>0</v>
      </c>
      <c r="E8566" s="34">
        <f>J8615*C8566</f>
        <v>0</v>
      </c>
      <c r="F8566" s="45"/>
      <c r="G8566" s="45"/>
      <c r="H8566" s="45"/>
      <c r="I8566" s="44"/>
      <c r="J8566" s="44"/>
      <c r="K8566" s="44"/>
      <c r="L8566" s="46"/>
      <c r="M8566" s="6" t="s">
        <v>166</v>
      </c>
      <c r="N8566" s="55">
        <f t="shared" si="1809"/>
        <v>1988</v>
      </c>
      <c r="O8566" s="52"/>
      <c r="P8566" s="67">
        <v>1400</v>
      </c>
      <c r="Q8566" s="65"/>
      <c r="R8566" s="46"/>
      <c r="S8566" s="46"/>
      <c r="T8566" s="46"/>
      <c r="U8566" s="46"/>
      <c r="V8566" s="46"/>
      <c r="W8566" s="46"/>
      <c r="X8566" s="46"/>
      <c r="Y8566" s="46"/>
      <c r="Z8566" s="46"/>
      <c r="AA8566" s="46"/>
    </row>
    <row r="8567" spans="1:27" ht="15" customHeight="1" x14ac:dyDescent="0.2">
      <c r="A8567" s="45"/>
      <c r="B8567" s="53" t="s">
        <v>23</v>
      </c>
      <c r="C8567" s="15">
        <f>X8535</f>
        <v>0</v>
      </c>
      <c r="D8567" s="81">
        <f>V8545*C8567</f>
        <v>0</v>
      </c>
      <c r="E8567" s="34">
        <f>W8545*C8567</f>
        <v>0</v>
      </c>
      <c r="F8567" s="45"/>
      <c r="G8567" s="45"/>
      <c r="H8567" s="45"/>
      <c r="I8567" s="44"/>
      <c r="J8567" s="44"/>
      <c r="K8567" s="44"/>
      <c r="L8567" s="46"/>
      <c r="M8567" s="6" t="s">
        <v>167</v>
      </c>
      <c r="N8567" s="55">
        <f>P8567*1.39</f>
        <v>2154.5</v>
      </c>
      <c r="O8567" s="52"/>
      <c r="P8567" s="67">
        <v>1550</v>
      </c>
      <c r="Q8567" s="65"/>
      <c r="R8567" s="46"/>
      <c r="S8567" s="46"/>
      <c r="T8567" s="46"/>
      <c r="U8567" s="46"/>
      <c r="V8567" s="46"/>
      <c r="W8567" s="46"/>
      <c r="X8567" s="46"/>
      <c r="Y8567" s="46"/>
      <c r="Z8567" s="46"/>
      <c r="AA8567" s="46"/>
    </row>
    <row r="8568" spans="1:27" ht="15" customHeight="1" x14ac:dyDescent="0.2">
      <c r="A8568" s="45"/>
      <c r="B8568" s="49" t="s">
        <v>95</v>
      </c>
      <c r="C8568" s="33"/>
      <c r="D8568" s="75">
        <f t="shared" ref="D8568:E8568" si="1811">SUM(D8558:D8567)</f>
        <v>0</v>
      </c>
      <c r="E8568" s="82">
        <f t="shared" si="1811"/>
        <v>0</v>
      </c>
      <c r="F8568" s="45"/>
      <c r="G8568" s="45"/>
      <c r="H8568" s="45"/>
      <c r="I8568" s="44"/>
      <c r="J8568" s="44"/>
      <c r="K8568" s="44"/>
      <c r="L8568" s="46"/>
      <c r="M8568" s="6" t="s">
        <v>168</v>
      </c>
      <c r="N8568" s="55">
        <f>P8568*1.42</f>
        <v>1207</v>
      </c>
      <c r="O8568" s="52"/>
      <c r="P8568" s="67">
        <v>850</v>
      </c>
      <c r="Q8568" s="65"/>
      <c r="R8568" s="46"/>
      <c r="S8568" s="46"/>
      <c r="T8568" s="46"/>
      <c r="U8568" s="46"/>
      <c r="V8568" s="46"/>
      <c r="W8568" s="46"/>
      <c r="X8568" s="46"/>
      <c r="Y8568" s="46"/>
      <c r="Z8568" s="46"/>
      <c r="AA8568" s="46"/>
    </row>
    <row r="8569" spans="1:27" ht="15" customHeight="1" x14ac:dyDescent="0.2">
      <c r="A8569" s="45"/>
      <c r="B8569" s="53" t="s">
        <v>36</v>
      </c>
      <c r="C8569" s="15">
        <f>AL8535</f>
        <v>7</v>
      </c>
      <c r="D8569" s="83">
        <f>N8564*C8569</f>
        <v>13916</v>
      </c>
      <c r="E8569" s="34">
        <f>P8564*C8569</f>
        <v>9800</v>
      </c>
      <c r="F8569" s="45"/>
      <c r="G8569" s="45"/>
      <c r="H8569" s="45"/>
      <c r="I8569" s="44"/>
      <c r="J8569" s="44"/>
      <c r="K8569" s="44"/>
      <c r="L8569" s="46"/>
      <c r="M8569" s="46"/>
      <c r="N8569" s="46"/>
      <c r="O8569" s="46"/>
      <c r="P8569" s="46"/>
      <c r="Q8569" s="46"/>
      <c r="R8569" s="46"/>
      <c r="S8569" s="46"/>
      <c r="T8569" s="46"/>
      <c r="U8569" s="46"/>
      <c r="V8569" s="46"/>
      <c r="W8569" s="46"/>
      <c r="X8569" s="46"/>
      <c r="Y8569" s="46"/>
      <c r="Z8569" s="46"/>
      <c r="AA8569" s="46"/>
    </row>
    <row r="8570" spans="1:27" ht="15" customHeight="1" x14ac:dyDescent="0.2">
      <c r="A8570" s="45"/>
      <c r="B8570" s="53" t="s">
        <v>35</v>
      </c>
      <c r="C8570" s="15">
        <f>AK8535</f>
        <v>7</v>
      </c>
      <c r="D8570" s="83">
        <f t="shared" ref="D8570:D8572" si="1812">N8566*C8570</f>
        <v>13916</v>
      </c>
      <c r="E8570" s="34">
        <f t="shared" ref="E8570:E8572" si="1813">P8566*C8570</f>
        <v>9800</v>
      </c>
      <c r="F8570" s="45"/>
      <c r="G8570" s="45"/>
      <c r="H8570" s="45"/>
      <c r="L8570" s="24"/>
      <c r="M8570" s="24"/>
      <c r="N8570" s="24"/>
      <c r="O8570" s="24"/>
      <c r="P8570" s="24"/>
      <c r="Q8570" s="24"/>
    </row>
    <row r="8571" spans="1:27" ht="15" customHeight="1" x14ac:dyDescent="0.2">
      <c r="A8571" s="45"/>
      <c r="B8571" s="84" t="s">
        <v>169</v>
      </c>
      <c r="C8571" s="15">
        <f>AM8535</f>
        <v>0</v>
      </c>
      <c r="D8571" s="83">
        <f t="shared" si="1812"/>
        <v>0</v>
      </c>
      <c r="E8571" s="34">
        <f t="shared" si="1813"/>
        <v>0</v>
      </c>
      <c r="F8571" s="85"/>
      <c r="G8571" s="45"/>
      <c r="H8571" s="45"/>
      <c r="L8571" s="24"/>
      <c r="M8571" s="24"/>
      <c r="N8571" s="24"/>
      <c r="O8571" s="24"/>
      <c r="P8571" s="24"/>
      <c r="Q8571" s="24"/>
    </row>
    <row r="8572" spans="1:27" ht="15" customHeight="1" x14ac:dyDescent="0.2">
      <c r="A8572" s="45"/>
      <c r="B8572" s="84" t="s">
        <v>38</v>
      </c>
      <c r="C8572" s="15">
        <f>AN8535</f>
        <v>0</v>
      </c>
      <c r="D8572" s="83">
        <f t="shared" si="1812"/>
        <v>0</v>
      </c>
      <c r="E8572" s="34">
        <f t="shared" si="1813"/>
        <v>0</v>
      </c>
      <c r="F8572" s="45"/>
      <c r="G8572" s="45"/>
      <c r="H8572" s="45"/>
      <c r="L8572" s="24"/>
      <c r="M8572" s="24"/>
      <c r="N8572" s="24"/>
      <c r="O8572" s="24"/>
      <c r="P8572" s="24"/>
      <c r="Q8572" s="24"/>
    </row>
    <row r="8573" spans="1:27" ht="15" customHeight="1" x14ac:dyDescent="0.2">
      <c r="A8573" s="45"/>
      <c r="B8573" s="84" t="s">
        <v>170</v>
      </c>
      <c r="C8573" s="15">
        <f>AO8535</f>
        <v>7</v>
      </c>
      <c r="D8573" s="83">
        <f>N8565*C8573</f>
        <v>13916</v>
      </c>
      <c r="E8573" s="34">
        <f>P8565*C8573</f>
        <v>9800</v>
      </c>
      <c r="F8573" s="45"/>
      <c r="G8573" s="45"/>
      <c r="H8573" s="45"/>
      <c r="L8573" s="24"/>
      <c r="M8573" s="24"/>
      <c r="N8573" s="24"/>
      <c r="O8573" s="24"/>
      <c r="P8573" s="24"/>
      <c r="Q8573" s="24"/>
    </row>
    <row r="8574" spans="1:27" ht="15" customHeight="1" x14ac:dyDescent="0.2">
      <c r="A8574" s="45"/>
      <c r="B8574" s="53" t="s">
        <v>31</v>
      </c>
      <c r="C8574" s="15">
        <f>AF8535</f>
        <v>0</v>
      </c>
      <c r="D8574" s="83">
        <f>N8556*C8574</f>
        <v>0</v>
      </c>
      <c r="E8574" s="34">
        <f>P8556*C8574</f>
        <v>0</v>
      </c>
      <c r="F8574" s="45"/>
      <c r="G8574" s="45"/>
      <c r="H8574" s="45"/>
    </row>
    <row r="8575" spans="1:27" ht="15" customHeight="1" x14ac:dyDescent="0.2">
      <c r="A8575" s="45"/>
      <c r="B8575" s="53" t="s">
        <v>171</v>
      </c>
      <c r="C8575" s="15">
        <f>AH8535</f>
        <v>3</v>
      </c>
      <c r="D8575" s="83">
        <f>N8556*C8575</f>
        <v>24090</v>
      </c>
      <c r="E8575" s="34">
        <f>P8556*C8575</f>
        <v>16500</v>
      </c>
      <c r="F8575" s="45"/>
      <c r="G8575" s="45"/>
      <c r="H8575" s="45"/>
      <c r="L8575" s="86"/>
    </row>
    <row r="8576" spans="1:27" ht="15" customHeight="1" x14ac:dyDescent="0.2">
      <c r="A8576" s="45"/>
      <c r="B8576" s="53" t="s">
        <v>151</v>
      </c>
      <c r="C8576" s="15">
        <f>AG8535</f>
        <v>3</v>
      </c>
      <c r="D8576" s="83">
        <f>N8558*C8576</f>
        <v>24090</v>
      </c>
      <c r="E8576" s="34">
        <f>P8558*C8576</f>
        <v>16500</v>
      </c>
      <c r="F8576" s="45"/>
      <c r="G8576" s="45"/>
      <c r="H8576" s="45"/>
    </row>
    <row r="8577" spans="1:12" ht="15" customHeight="1" x14ac:dyDescent="0.2">
      <c r="A8577" s="45"/>
      <c r="B8577" s="53" t="s">
        <v>173</v>
      </c>
      <c r="C8577" s="15">
        <f>AJ8535</f>
        <v>0</v>
      </c>
      <c r="D8577" s="83">
        <f>N8556*C8577</f>
        <v>0</v>
      </c>
      <c r="E8577" s="34">
        <f>P8556*C8577</f>
        <v>0</v>
      </c>
      <c r="F8577" s="45"/>
      <c r="G8577" s="45"/>
      <c r="H8577" s="45"/>
      <c r="L8577" s="86"/>
    </row>
    <row r="8578" spans="1:12" ht="15" customHeight="1" x14ac:dyDescent="0.2">
      <c r="A8578" s="45"/>
      <c r="B8578" s="53" t="s">
        <v>174</v>
      </c>
      <c r="C8578" s="15">
        <f>AE8535</f>
        <v>0</v>
      </c>
      <c r="D8578" s="83">
        <f>N8560*C8578</f>
        <v>0</v>
      </c>
      <c r="E8578" s="34">
        <f>P8556*C8578</f>
        <v>0</v>
      </c>
      <c r="F8578" s="45"/>
      <c r="G8578" s="45"/>
      <c r="H8578" s="45"/>
    </row>
    <row r="8579" spans="1:12" ht="15" customHeight="1" x14ac:dyDescent="0.2">
      <c r="A8579" s="45"/>
      <c r="B8579" s="87" t="s">
        <v>27</v>
      </c>
      <c r="C8579" s="15">
        <f>AB8535</f>
        <v>83</v>
      </c>
      <c r="D8579" s="83">
        <f t="shared" ref="D8579:D8580" si="1814">N8548*C8579</f>
        <v>153218</v>
      </c>
      <c r="E8579" s="34">
        <f t="shared" ref="E8579:E8580" si="1815">P8548*C8579</f>
        <v>107900</v>
      </c>
      <c r="F8579" s="45"/>
      <c r="G8579" s="45"/>
      <c r="H8579" s="45"/>
      <c r="L8579" s="86"/>
    </row>
    <row r="8580" spans="1:12" ht="15" customHeight="1" x14ac:dyDescent="0.2">
      <c r="A8580" s="45"/>
      <c r="B8580" s="87" t="s">
        <v>28</v>
      </c>
      <c r="C8580" s="15">
        <f>AC8535</f>
        <v>0</v>
      </c>
      <c r="D8580" s="83">
        <f t="shared" si="1814"/>
        <v>0</v>
      </c>
      <c r="E8580" s="34">
        <f t="shared" si="1815"/>
        <v>0</v>
      </c>
      <c r="F8580" s="45"/>
      <c r="G8580" s="45"/>
      <c r="H8580" s="45"/>
      <c r="L8580" s="86"/>
    </row>
    <row r="8581" spans="1:12" ht="15" customHeight="1" x14ac:dyDescent="0.2">
      <c r="A8581" s="45"/>
      <c r="B8581" s="53" t="s">
        <v>177</v>
      </c>
      <c r="C8581" s="15">
        <f>AD8535</f>
        <v>0</v>
      </c>
      <c r="D8581" s="83">
        <f>N8553*C8581</f>
        <v>0</v>
      </c>
      <c r="E8581" s="34">
        <f>P8553*C8581</f>
        <v>0</v>
      </c>
      <c r="F8581" s="45"/>
      <c r="G8581" s="45"/>
      <c r="H8581" s="45"/>
      <c r="L8581" s="86"/>
    </row>
    <row r="8582" spans="1:12" ht="15" customHeight="1" x14ac:dyDescent="0.2">
      <c r="A8582" s="45"/>
      <c r="B8582" s="49" t="s">
        <v>94</v>
      </c>
      <c r="C8582" s="33"/>
      <c r="D8582" s="75">
        <f t="shared" ref="D8582:E8582" si="1816">SUM(D8569:D8581)</f>
        <v>243146</v>
      </c>
      <c r="E8582" s="82">
        <f t="shared" si="1816"/>
        <v>170300</v>
      </c>
      <c r="F8582" s="41"/>
      <c r="G8582" s="45"/>
      <c r="H8582" s="88"/>
      <c r="L8582" s="86"/>
    </row>
    <row r="8583" spans="1:12" ht="15" customHeight="1" x14ac:dyDescent="0.2">
      <c r="A8583" s="45"/>
      <c r="B8583" s="78" t="s">
        <v>39</v>
      </c>
      <c r="C8583" s="89">
        <f>AP8535</f>
        <v>0</v>
      </c>
      <c r="D8583" s="83">
        <f>Z8553*C8583</f>
        <v>0</v>
      </c>
      <c r="E8583" s="34">
        <f>AA8553*C8583</f>
        <v>0</v>
      </c>
      <c r="F8583" s="88"/>
      <c r="G8583" s="88"/>
      <c r="H8583" s="88"/>
      <c r="L8583" s="86"/>
    </row>
    <row r="8584" spans="1:12" ht="15" customHeight="1" x14ac:dyDescent="0.2">
      <c r="A8584" s="45"/>
      <c r="B8584" s="78" t="s">
        <v>40</v>
      </c>
      <c r="C8584" s="90">
        <f>AQ8535</f>
        <v>0</v>
      </c>
      <c r="D8584" s="83">
        <f t="shared" ref="D8584:D8586" si="1817">Z8544*C8584</f>
        <v>0</v>
      </c>
      <c r="E8584" s="34">
        <f>AA8544*C8584</f>
        <v>0</v>
      </c>
      <c r="F8584" s="88"/>
      <c r="G8584" s="88"/>
      <c r="H8584" s="88"/>
      <c r="L8584" s="86"/>
    </row>
    <row r="8585" spans="1:12" ht="15" customHeight="1" x14ac:dyDescent="0.2">
      <c r="A8585" s="45"/>
      <c r="B8585" s="78" t="s">
        <v>33</v>
      </c>
      <c r="C8585" s="90">
        <f>AR8535</f>
        <v>0</v>
      </c>
      <c r="D8585" s="83">
        <f t="shared" si="1817"/>
        <v>0</v>
      </c>
      <c r="E8585" s="34">
        <f>P8555*C8585</f>
        <v>0</v>
      </c>
      <c r="F8585" s="88"/>
      <c r="G8585" s="88"/>
      <c r="H8585" s="88"/>
    </row>
    <row r="8586" spans="1:12" ht="15" customHeight="1" x14ac:dyDescent="0.2">
      <c r="A8586" s="45"/>
      <c r="B8586" s="78" t="s">
        <v>32</v>
      </c>
      <c r="C8586" s="90">
        <f>AS8535</f>
        <v>0</v>
      </c>
      <c r="D8586" s="83">
        <f t="shared" si="1817"/>
        <v>0</v>
      </c>
      <c r="E8586" s="34">
        <f>AA8545*C8586</f>
        <v>0</v>
      </c>
      <c r="F8586" s="88"/>
      <c r="G8586" s="88"/>
      <c r="H8586" s="88"/>
      <c r="L8586" s="86"/>
    </row>
    <row r="8587" spans="1:12" ht="15" customHeight="1" x14ac:dyDescent="0.2">
      <c r="A8587" s="45"/>
      <c r="B8587" s="78" t="s">
        <v>41</v>
      </c>
      <c r="C8587" s="90">
        <f>AT8535</f>
        <v>0</v>
      </c>
      <c r="D8587" s="83">
        <f>Z8552*C8587</f>
        <v>0</v>
      </c>
      <c r="E8587" s="34">
        <f>AA8552*C8587</f>
        <v>0</v>
      </c>
      <c r="F8587" s="88"/>
      <c r="G8587" s="88"/>
      <c r="H8587" s="88"/>
    </row>
    <row r="8588" spans="1:12" ht="15" customHeight="1" x14ac:dyDescent="0.2">
      <c r="A8588" s="45"/>
      <c r="B8588" s="78" t="s">
        <v>42</v>
      </c>
      <c r="C8588" s="90">
        <f>AU8535</f>
        <v>0</v>
      </c>
      <c r="D8588" s="83">
        <f>Z8547*C8588</f>
        <v>0</v>
      </c>
      <c r="E8588" s="34">
        <f>AA8547*C8588</f>
        <v>0</v>
      </c>
      <c r="F8588" s="88"/>
      <c r="G8588" s="88"/>
      <c r="H8588" s="88"/>
      <c r="L8588" s="86"/>
    </row>
    <row r="8589" spans="1:12" ht="15" customHeight="1" x14ac:dyDescent="0.2">
      <c r="A8589" s="45"/>
      <c r="B8589" s="78" t="s">
        <v>43</v>
      </c>
      <c r="C8589" s="90">
        <f>AV8535</f>
        <v>0</v>
      </c>
      <c r="D8589" s="83">
        <f t="shared" ref="D8589:D8591" si="1818">Z8549*C8589</f>
        <v>0</v>
      </c>
      <c r="E8589" s="34">
        <f>AA8549*C8589</f>
        <v>0</v>
      </c>
      <c r="F8589" s="88"/>
      <c r="G8589" s="88"/>
      <c r="H8589" s="88"/>
      <c r="L8589" s="86"/>
    </row>
    <row r="8590" spans="1:12" ht="15" customHeight="1" x14ac:dyDescent="0.2">
      <c r="A8590" s="45"/>
      <c r="B8590" s="78" t="s">
        <v>44</v>
      </c>
      <c r="C8590" s="90">
        <f>AW8535</f>
        <v>0</v>
      </c>
      <c r="D8590" s="83">
        <f t="shared" si="1818"/>
        <v>0</v>
      </c>
      <c r="E8590" s="34">
        <f>AA8551*C8590</f>
        <v>0</v>
      </c>
      <c r="F8590" s="88"/>
      <c r="G8590" s="88"/>
      <c r="H8590" s="88"/>
      <c r="L8590" s="86"/>
    </row>
    <row r="8591" spans="1:12" ht="15" customHeight="1" x14ac:dyDescent="0.2">
      <c r="A8591" s="45"/>
      <c r="B8591" s="78" t="s">
        <v>45</v>
      </c>
      <c r="C8591" s="90">
        <f>AX8535</f>
        <v>0</v>
      </c>
      <c r="D8591" s="83">
        <f t="shared" si="1818"/>
        <v>0</v>
      </c>
      <c r="E8591" s="34">
        <f>AA8550*C8591</f>
        <v>0</v>
      </c>
      <c r="F8591" s="88"/>
      <c r="G8591" s="88"/>
      <c r="H8591" s="88"/>
    </row>
    <row r="8592" spans="1:12" ht="15" customHeight="1" x14ac:dyDescent="0.2">
      <c r="A8592" s="45"/>
      <c r="B8592" s="78" t="s">
        <v>46</v>
      </c>
      <c r="C8592" s="90">
        <f>AY8535</f>
        <v>0</v>
      </c>
      <c r="D8592" s="83">
        <f>Z8548*C8592</f>
        <v>0</v>
      </c>
      <c r="E8592" s="34">
        <f>AA8548*C8592</f>
        <v>0</v>
      </c>
      <c r="F8592" s="88"/>
      <c r="G8592" s="88"/>
      <c r="H8592" s="88"/>
      <c r="L8592" s="86"/>
    </row>
    <row r="8593" spans="1:53" ht="15" customHeight="1" x14ac:dyDescent="0.2">
      <c r="A8593" s="45"/>
      <c r="B8593" s="53"/>
      <c r="C8593" s="89"/>
      <c r="D8593" s="83">
        <f t="shared" ref="D8593:D8594" si="1819">Z8553*C8593</f>
        <v>0</v>
      </c>
      <c r="E8593" s="34">
        <f t="shared" ref="E8593:E8594" si="1820">P8563*C8593</f>
        <v>0</v>
      </c>
      <c r="F8593" s="88"/>
      <c r="G8593" s="88"/>
      <c r="H8593" s="88"/>
    </row>
    <row r="8594" spans="1:53" ht="15" customHeight="1" x14ac:dyDescent="0.2">
      <c r="A8594" s="45"/>
      <c r="B8594" s="53"/>
      <c r="C8594" s="89"/>
      <c r="D8594" s="83">
        <f t="shared" si="1819"/>
        <v>0</v>
      </c>
      <c r="E8594" s="34">
        <f t="shared" si="1820"/>
        <v>0</v>
      </c>
      <c r="F8594" s="88"/>
      <c r="G8594" s="88"/>
      <c r="H8594" s="88"/>
      <c r="L8594" s="86"/>
    </row>
    <row r="8595" spans="1:53" ht="15" customHeight="1" x14ac:dyDescent="0.2">
      <c r="A8595" s="45"/>
      <c r="B8595" s="91"/>
      <c r="C8595" s="91"/>
      <c r="D8595" s="92">
        <f t="shared" ref="D8595:E8595" si="1821">SUM(D8583:D8594)</f>
        <v>0</v>
      </c>
      <c r="E8595" s="93">
        <f t="shared" si="1821"/>
        <v>0</v>
      </c>
      <c r="F8595" s="41"/>
      <c r="G8595" s="88"/>
      <c r="H8595" s="45"/>
      <c r="L8595" s="86"/>
    </row>
    <row r="8596" spans="1:53" ht="15" customHeight="1" x14ac:dyDescent="0.2">
      <c r="A8596" s="45"/>
      <c r="B8596" s="33" t="s">
        <v>187</v>
      </c>
      <c r="C8596" s="61"/>
      <c r="D8596" s="94">
        <f>SUM(D8568,D8557,D8582,D8595)</f>
        <v>344487.53499999997</v>
      </c>
      <c r="E8596" s="95">
        <f>SUM(E8595,E8568,E8557,E8582)</f>
        <v>240871</v>
      </c>
      <c r="F8596" s="92">
        <f>SUM(F8595,F8582,F8571,F8557)</f>
        <v>0</v>
      </c>
      <c r="G8596" s="45"/>
      <c r="H8596" s="45"/>
      <c r="L8596" s="86"/>
    </row>
    <row r="8597" spans="1:53" ht="15" customHeight="1" x14ac:dyDescent="0.2">
      <c r="A8597" s="45"/>
      <c r="B8597" s="45"/>
      <c r="C8597" s="45"/>
      <c r="D8597" s="45"/>
      <c r="E8597" s="45"/>
      <c r="F8597" s="45"/>
      <c r="G8597" s="45"/>
      <c r="H8597" s="45"/>
    </row>
    <row r="8598" spans="1:53" ht="15" customHeight="1" x14ac:dyDescent="0.2">
      <c r="L8598" s="86"/>
    </row>
    <row r="8599" spans="1:53" ht="15" customHeight="1" x14ac:dyDescent="0.2">
      <c r="A8599" s="291"/>
      <c r="B8599" s="291"/>
      <c r="C8599" s="291"/>
      <c r="D8599" s="291"/>
      <c r="E8599" s="291"/>
      <c r="F8599" s="291"/>
      <c r="G8599" s="291"/>
      <c r="H8599" s="291"/>
      <c r="I8599" s="291"/>
      <c r="J8599" s="291"/>
      <c r="K8599" s="291"/>
      <c r="L8599" s="291"/>
      <c r="M8599" s="291"/>
      <c r="N8599" s="291"/>
      <c r="O8599" s="291"/>
      <c r="P8599" s="291"/>
      <c r="Q8599" s="291"/>
      <c r="R8599" s="291"/>
      <c r="S8599" s="291"/>
      <c r="T8599" s="291"/>
      <c r="U8599" s="291"/>
      <c r="V8599" s="291"/>
      <c r="W8599" s="291"/>
      <c r="X8599" s="291"/>
      <c r="Y8599" s="291"/>
      <c r="Z8599" s="291"/>
      <c r="AA8599" s="291"/>
      <c r="AB8599" s="291"/>
      <c r="AC8599" s="291"/>
      <c r="AD8599" s="291"/>
      <c r="AE8599" s="291"/>
      <c r="AF8599" s="291"/>
      <c r="AG8599" s="291"/>
      <c r="AH8599" s="291"/>
      <c r="AI8599" s="291"/>
      <c r="AJ8599" s="291"/>
      <c r="AK8599" s="291"/>
      <c r="AL8599" s="291"/>
      <c r="AM8599" s="291"/>
      <c r="AN8599" s="291"/>
      <c r="AO8599" s="291"/>
      <c r="AP8599" s="291"/>
      <c r="AQ8599" s="291"/>
      <c r="AR8599" s="291"/>
      <c r="AS8599" s="291"/>
      <c r="AT8599" s="291"/>
      <c r="AU8599" s="291"/>
      <c r="AV8599" s="291"/>
      <c r="AW8599" s="291"/>
      <c r="AX8599" s="291"/>
      <c r="AY8599" s="291"/>
      <c r="AZ8599" s="291"/>
      <c r="BA8599" s="291"/>
    </row>
    <row r="8603" spans="1:53" ht="15" customHeight="1" x14ac:dyDescent="0.2">
      <c r="A8603" s="1" t="s">
        <v>0</v>
      </c>
      <c r="B8603" s="1" t="s">
        <v>1</v>
      </c>
      <c r="C8603" s="2" t="s">
        <v>2</v>
      </c>
      <c r="D8603" s="2" t="s">
        <v>3</v>
      </c>
      <c r="E8603" s="2" t="s">
        <v>4</v>
      </c>
      <c r="F8603" s="2" t="s">
        <v>5</v>
      </c>
      <c r="G8603" s="2" t="s">
        <v>6</v>
      </c>
      <c r="H8603" s="2" t="s">
        <v>7</v>
      </c>
      <c r="I8603" s="2" t="s">
        <v>8</v>
      </c>
      <c r="J8603" s="2" t="s">
        <v>9</v>
      </c>
      <c r="K8603" s="2" t="s">
        <v>10</v>
      </c>
      <c r="L8603" s="2" t="s">
        <v>11</v>
      </c>
      <c r="M8603" s="2" t="s">
        <v>12</v>
      </c>
      <c r="N8603" s="2" t="s">
        <v>13</v>
      </c>
      <c r="O8603" s="2" t="s">
        <v>14</v>
      </c>
      <c r="P8603" s="1" t="s">
        <v>15</v>
      </c>
      <c r="Q8603" s="1" t="s">
        <v>16</v>
      </c>
      <c r="R8603" s="3" t="s">
        <v>17</v>
      </c>
      <c r="S8603" s="3" t="s">
        <v>18</v>
      </c>
      <c r="T8603" s="3" t="s">
        <v>19</v>
      </c>
      <c r="U8603" s="4" t="s">
        <v>20</v>
      </c>
      <c r="V8603" s="3" t="s">
        <v>21</v>
      </c>
      <c r="W8603" s="3" t="s">
        <v>22</v>
      </c>
      <c r="X8603" s="4" t="s">
        <v>23</v>
      </c>
      <c r="Y8603" s="5" t="s">
        <v>24</v>
      </c>
      <c r="Z8603" s="5" t="s">
        <v>25</v>
      </c>
      <c r="AA8603" s="5" t="s">
        <v>26</v>
      </c>
      <c r="AB8603" s="6" t="s">
        <v>27</v>
      </c>
      <c r="AC8603" s="6" t="s">
        <v>28</v>
      </c>
      <c r="AD8603" s="7" t="s">
        <v>29</v>
      </c>
      <c r="AE8603" s="6" t="s">
        <v>30</v>
      </c>
      <c r="AF8603" s="8" t="s">
        <v>31</v>
      </c>
      <c r="AG8603" s="8" t="s">
        <v>32</v>
      </c>
      <c r="AH8603" s="8" t="s">
        <v>33</v>
      </c>
      <c r="AI8603" s="8"/>
      <c r="AJ8603" s="8" t="s">
        <v>34</v>
      </c>
      <c r="AK8603" s="8" t="s">
        <v>35</v>
      </c>
      <c r="AL8603" s="8" t="s">
        <v>36</v>
      </c>
      <c r="AM8603" s="8" t="s">
        <v>37</v>
      </c>
      <c r="AN8603" s="8" t="s">
        <v>38</v>
      </c>
      <c r="AO8603" s="8"/>
      <c r="AP8603" s="9" t="s">
        <v>39</v>
      </c>
      <c r="AQ8603" s="9" t="s">
        <v>40</v>
      </c>
      <c r="AR8603" s="9" t="s">
        <v>33</v>
      </c>
      <c r="AS8603" s="9" t="s">
        <v>32</v>
      </c>
      <c r="AT8603" s="9" t="s">
        <v>41</v>
      </c>
      <c r="AU8603" s="9" t="s">
        <v>42</v>
      </c>
      <c r="AV8603" s="9" t="s">
        <v>43</v>
      </c>
      <c r="AW8603" s="9" t="s">
        <v>44</v>
      </c>
      <c r="AX8603" s="9" t="s">
        <v>45</v>
      </c>
      <c r="AY8603" s="9" t="s">
        <v>46</v>
      </c>
      <c r="AZ8603" s="10"/>
      <c r="BA8603" s="10"/>
    </row>
    <row r="8604" spans="1:53" ht="15" customHeight="1" x14ac:dyDescent="0.2">
      <c r="A8604" s="11"/>
      <c r="B8604" s="11">
        <v>1</v>
      </c>
      <c r="C8604" s="390" t="s">
        <v>47</v>
      </c>
      <c r="D8604" s="11"/>
      <c r="E8604" s="11"/>
      <c r="F8604" s="11"/>
      <c r="G8604" s="11"/>
      <c r="H8604" s="11"/>
      <c r="I8604" s="11"/>
      <c r="J8604" s="11"/>
      <c r="K8604" s="11"/>
      <c r="L8604" s="11"/>
      <c r="M8604" s="11"/>
      <c r="N8604" s="11"/>
      <c r="O8604" s="11"/>
      <c r="P8604" s="11"/>
      <c r="Q8604" s="11"/>
      <c r="R8604" s="11"/>
      <c r="S8604" s="11"/>
      <c r="T8604" s="11"/>
      <c r="U8604" s="11"/>
      <c r="V8604" s="11"/>
      <c r="W8604" s="11"/>
      <c r="X8604" s="11"/>
      <c r="Y8604" s="11"/>
      <c r="Z8604" s="11"/>
      <c r="AA8604" s="11"/>
      <c r="AB8604" s="11"/>
      <c r="AC8604" s="11"/>
      <c r="AD8604" s="11"/>
      <c r="AE8604" s="11"/>
      <c r="AF8604" s="11"/>
      <c r="AG8604" s="11"/>
      <c r="AH8604" s="11"/>
      <c r="AI8604" s="11"/>
      <c r="AJ8604" s="11"/>
      <c r="AK8604" s="11"/>
      <c r="AL8604" s="11"/>
      <c r="AM8604" s="11"/>
      <c r="AN8604" s="11"/>
      <c r="AO8604" s="11"/>
      <c r="AP8604" s="11"/>
      <c r="AQ8604" s="11"/>
      <c r="AR8604" s="11"/>
      <c r="AS8604" s="11"/>
      <c r="AT8604" s="11"/>
      <c r="AU8604" s="11"/>
      <c r="AV8604" s="11"/>
      <c r="AW8604" s="11"/>
      <c r="AX8604" s="11"/>
      <c r="AY8604" s="11"/>
      <c r="AZ8604" s="12"/>
      <c r="BA8604" s="12"/>
    </row>
    <row r="8605" spans="1:53" ht="15" customHeight="1" x14ac:dyDescent="0.2">
      <c r="A8605" s="1"/>
      <c r="B8605" s="22"/>
      <c r="C8605" s="278"/>
      <c r="D8605" s="18"/>
      <c r="E8605" s="14"/>
      <c r="F8605" s="14"/>
      <c r="G8605" s="14"/>
      <c r="H8605" s="14"/>
      <c r="I8605" s="14"/>
      <c r="J8605" s="14"/>
      <c r="K8605" s="14"/>
      <c r="L8605" s="14"/>
      <c r="M8605" s="14"/>
      <c r="N8605" s="14"/>
      <c r="O8605" s="14"/>
      <c r="P8605" s="14"/>
      <c r="Q8605" s="14"/>
      <c r="R8605" s="4"/>
      <c r="S8605" s="4"/>
      <c r="T8605" s="4"/>
      <c r="U8605" s="4"/>
      <c r="V8605" s="4"/>
      <c r="W8605" s="4"/>
      <c r="X8605" s="4"/>
      <c r="Y8605" s="4"/>
      <c r="Z8605" s="4"/>
      <c r="AA8605" s="4"/>
      <c r="AB8605" s="8"/>
      <c r="AC8605" s="8"/>
      <c r="AD8605" s="8"/>
      <c r="AE8605" s="8"/>
      <c r="AF8605" s="8"/>
      <c r="AG8605" s="8"/>
      <c r="AH8605" s="8"/>
      <c r="AI8605" s="8"/>
      <c r="AJ8605" s="8"/>
      <c r="AK8605" s="8"/>
      <c r="AL8605" s="8"/>
      <c r="AM8605" s="8"/>
      <c r="AN8605" s="8"/>
      <c r="AO8605" s="8"/>
      <c r="AP8605" s="15"/>
      <c r="AQ8605" s="15"/>
      <c r="AR8605" s="15"/>
      <c r="AS8605" s="15"/>
      <c r="AT8605" s="15"/>
      <c r="AU8605" s="15"/>
      <c r="AV8605" s="15"/>
      <c r="AW8605" s="15"/>
      <c r="AX8605" s="15"/>
      <c r="AY8605" s="15"/>
      <c r="AZ8605" s="10"/>
      <c r="BA8605" s="10"/>
    </row>
    <row r="8606" spans="1:53" ht="15" customHeight="1" x14ac:dyDescent="0.2">
      <c r="A8606" s="1"/>
      <c r="B8606" s="377"/>
      <c r="C8606" s="303"/>
      <c r="D8606" s="18"/>
      <c r="E8606" s="14"/>
      <c r="F8606" s="14"/>
      <c r="G8606" s="14"/>
      <c r="H8606" s="14"/>
      <c r="I8606" s="14"/>
      <c r="J8606" s="14"/>
      <c r="K8606" s="14"/>
      <c r="L8606" s="14"/>
      <c r="M8606" s="14"/>
      <c r="N8606" s="14"/>
      <c r="O8606" s="14"/>
      <c r="P8606" s="14"/>
      <c r="Q8606" s="14"/>
      <c r="R8606" s="4"/>
      <c r="S8606" s="4"/>
      <c r="T8606" s="4"/>
      <c r="U8606" s="4"/>
      <c r="V8606" s="4"/>
      <c r="W8606" s="4"/>
      <c r="X8606" s="4"/>
      <c r="Y8606" s="4"/>
      <c r="Z8606" s="4"/>
      <c r="AA8606" s="4"/>
      <c r="AB8606" s="8"/>
      <c r="AC8606" s="8"/>
      <c r="AD8606" s="8"/>
      <c r="AE8606" s="8"/>
      <c r="AF8606" s="8"/>
      <c r="AG8606" s="8"/>
      <c r="AH8606" s="8"/>
      <c r="AI8606" s="8"/>
      <c r="AJ8606" s="8"/>
      <c r="AK8606" s="8"/>
      <c r="AL8606" s="8"/>
      <c r="AM8606" s="8"/>
      <c r="AN8606" s="8"/>
      <c r="AO8606" s="8"/>
      <c r="AP8606" s="15"/>
      <c r="AQ8606" s="15"/>
      <c r="AR8606" s="15"/>
      <c r="AS8606" s="15"/>
      <c r="AT8606" s="15"/>
      <c r="AU8606" s="15"/>
      <c r="AV8606" s="15"/>
      <c r="AW8606" s="15"/>
      <c r="AX8606" s="15"/>
      <c r="AY8606" s="15"/>
      <c r="AZ8606" s="10"/>
      <c r="BA8606" s="10"/>
    </row>
    <row r="8607" spans="1:53" ht="15" customHeight="1" x14ac:dyDescent="0.2">
      <c r="A8607" s="19"/>
      <c r="B8607" s="20"/>
      <c r="C8607" s="292"/>
      <c r="D8607" s="18"/>
      <c r="E8607" s="14"/>
      <c r="F8607" s="14"/>
      <c r="G8607" s="14"/>
      <c r="H8607" s="14"/>
      <c r="I8607" s="14"/>
      <c r="J8607" s="14"/>
      <c r="K8607" s="14"/>
      <c r="L8607" s="14"/>
      <c r="M8607" s="14"/>
      <c r="N8607" s="14"/>
      <c r="O8607" s="14"/>
      <c r="P8607" s="14"/>
      <c r="Q8607" s="14"/>
      <c r="R8607" s="4"/>
      <c r="S8607" s="4"/>
      <c r="T8607" s="4"/>
      <c r="U8607" s="4"/>
      <c r="V8607" s="4"/>
      <c r="W8607" s="4"/>
      <c r="X8607" s="4"/>
      <c r="Y8607" s="4"/>
      <c r="Z8607" s="4"/>
      <c r="AA8607" s="4"/>
      <c r="AB8607" s="8"/>
      <c r="AC8607" s="8"/>
      <c r="AD8607" s="8"/>
      <c r="AE8607" s="8"/>
      <c r="AF8607" s="8"/>
      <c r="AG8607" s="8"/>
      <c r="AH8607" s="8"/>
      <c r="AI8607" s="8"/>
      <c r="AJ8607" s="8"/>
      <c r="AK8607" s="8"/>
      <c r="AL8607" s="8"/>
      <c r="AM8607" s="8"/>
      <c r="AN8607" s="8"/>
      <c r="AO8607" s="8"/>
      <c r="AP8607" s="15"/>
      <c r="AQ8607" s="15"/>
      <c r="AR8607" s="15"/>
      <c r="AS8607" s="15"/>
      <c r="AT8607" s="15"/>
      <c r="AU8607" s="15"/>
      <c r="AV8607" s="15"/>
      <c r="AW8607" s="15"/>
      <c r="AX8607" s="15"/>
      <c r="AY8607" s="15"/>
    </row>
    <row r="8608" spans="1:53" ht="15" customHeight="1" x14ac:dyDescent="0.2">
      <c r="A8608" s="1"/>
      <c r="B8608" s="378">
        <v>2</v>
      </c>
      <c r="C8608" s="303" t="s">
        <v>54</v>
      </c>
      <c r="D8608" s="18"/>
      <c r="E8608" s="14"/>
      <c r="F8608" s="14"/>
      <c r="G8608" s="14"/>
      <c r="H8608" s="14"/>
      <c r="I8608" s="14"/>
      <c r="J8608" s="14"/>
      <c r="K8608" s="14"/>
      <c r="L8608" s="14"/>
      <c r="M8608" s="14"/>
      <c r="N8608" s="14"/>
      <c r="O8608" s="14"/>
      <c r="P8608" s="14"/>
      <c r="Q8608" s="14"/>
      <c r="R8608" s="4"/>
      <c r="S8608" s="4"/>
      <c r="T8608" s="4"/>
      <c r="U8608" s="4"/>
      <c r="V8608" s="4"/>
      <c r="W8608" s="4"/>
      <c r="X8608" s="4"/>
      <c r="Y8608" s="4"/>
      <c r="Z8608" s="4"/>
      <c r="AA8608" s="4"/>
      <c r="AB8608" s="8">
        <v>15</v>
      </c>
      <c r="AC8608" s="8"/>
      <c r="AD8608" s="8"/>
      <c r="AE8608" s="8"/>
      <c r="AF8608" s="8"/>
      <c r="AG8608" s="8"/>
      <c r="AH8608" s="8"/>
      <c r="AI8608" s="8"/>
      <c r="AJ8608" s="8"/>
      <c r="AK8608" s="8"/>
      <c r="AL8608" s="8"/>
      <c r="AM8608" s="8"/>
      <c r="AN8608" s="8"/>
      <c r="AO8608" s="8"/>
      <c r="AP8608" s="15"/>
      <c r="AQ8608" s="15"/>
      <c r="AR8608" s="15"/>
      <c r="AS8608" s="15"/>
      <c r="AT8608" s="15"/>
      <c r="AU8608" s="15"/>
      <c r="AV8608" s="15"/>
      <c r="AW8608" s="15"/>
      <c r="AX8608" s="15"/>
      <c r="AY8608" s="15"/>
      <c r="AZ8608" s="10"/>
      <c r="BA8608" s="10"/>
    </row>
    <row r="8609" spans="1:53" ht="15" customHeight="1" x14ac:dyDescent="0.2">
      <c r="A8609" s="1">
        <v>4200</v>
      </c>
      <c r="B8609" s="378">
        <v>3</v>
      </c>
      <c r="C8609" s="327" t="s">
        <v>557</v>
      </c>
      <c r="D8609" s="18"/>
      <c r="E8609" s="14"/>
      <c r="F8609" s="14"/>
      <c r="G8609" s="14"/>
      <c r="H8609" s="14"/>
      <c r="I8609" s="14"/>
      <c r="J8609" s="14"/>
      <c r="K8609" s="14"/>
      <c r="L8609" s="14"/>
      <c r="M8609" s="14"/>
      <c r="N8609" s="14"/>
      <c r="O8609" s="14"/>
      <c r="P8609" s="14"/>
      <c r="Q8609" s="14"/>
      <c r="R8609" s="4"/>
      <c r="S8609" s="4"/>
      <c r="T8609" s="4"/>
      <c r="U8609" s="4">
        <v>1</v>
      </c>
      <c r="V8609" s="4"/>
      <c r="W8609" s="4"/>
      <c r="X8609" s="4"/>
      <c r="Y8609" s="4"/>
      <c r="Z8609" s="4"/>
      <c r="AA8609" s="4"/>
      <c r="AB8609" s="8"/>
      <c r="AC8609" s="8"/>
      <c r="AD8609" s="8"/>
      <c r="AE8609" s="8"/>
      <c r="AF8609" s="8"/>
      <c r="AG8609" s="8"/>
      <c r="AH8609" s="8"/>
      <c r="AI8609" s="8"/>
      <c r="AJ8609" s="8"/>
      <c r="AK8609" s="8"/>
      <c r="AL8609" s="8"/>
      <c r="AM8609" s="8"/>
      <c r="AN8609" s="8"/>
      <c r="AO8609" s="8"/>
      <c r="AP8609" s="15"/>
      <c r="AQ8609" s="15"/>
      <c r="AR8609" s="15"/>
      <c r="AS8609" s="15"/>
      <c r="AT8609" s="15"/>
      <c r="AU8609" s="15"/>
      <c r="AV8609" s="15"/>
      <c r="AW8609" s="15"/>
      <c r="AX8609" s="15"/>
      <c r="AY8609" s="15"/>
      <c r="AZ8609" s="10"/>
      <c r="BA8609" s="10"/>
    </row>
    <row r="8610" spans="1:53" ht="15" customHeight="1" x14ac:dyDescent="0.2">
      <c r="A8610" s="352"/>
      <c r="B8610" s="353">
        <v>5</v>
      </c>
      <c r="C8610" s="375"/>
      <c r="D8610" s="355"/>
      <c r="E8610" s="352"/>
      <c r="F8610" s="352"/>
      <c r="G8610" s="352"/>
      <c r="H8610" s="352"/>
      <c r="I8610" s="352"/>
      <c r="J8610" s="352"/>
      <c r="K8610" s="352"/>
      <c r="L8610" s="352"/>
      <c r="M8610" s="352"/>
      <c r="N8610" s="352"/>
      <c r="O8610" s="352"/>
      <c r="P8610" s="352"/>
      <c r="Q8610" s="352"/>
      <c r="R8610" s="352"/>
      <c r="S8610" s="352"/>
      <c r="T8610" s="352"/>
      <c r="U8610" s="352"/>
      <c r="V8610" s="352"/>
      <c r="W8610" s="352"/>
      <c r="X8610" s="352"/>
      <c r="Y8610" s="352"/>
      <c r="Z8610" s="352"/>
      <c r="AA8610" s="352"/>
      <c r="AB8610" s="352"/>
      <c r="AC8610" s="352"/>
      <c r="AD8610" s="352"/>
      <c r="AE8610" s="352"/>
      <c r="AF8610" s="352"/>
      <c r="AG8610" s="352"/>
      <c r="AH8610" s="352"/>
      <c r="AI8610" s="352"/>
      <c r="AJ8610" s="352"/>
      <c r="AK8610" s="352"/>
      <c r="AL8610" s="352"/>
      <c r="AM8610" s="352"/>
      <c r="AN8610" s="352"/>
      <c r="AO8610" s="352"/>
      <c r="AP8610" s="352"/>
      <c r="AQ8610" s="352"/>
      <c r="AR8610" s="352"/>
      <c r="AS8610" s="352"/>
      <c r="AT8610" s="352"/>
      <c r="AU8610" s="352"/>
      <c r="AV8610" s="352"/>
      <c r="AW8610" s="352"/>
      <c r="AX8610" s="352"/>
      <c r="AY8610" s="352"/>
      <c r="AZ8610" s="356"/>
      <c r="BA8610" s="356"/>
    </row>
    <row r="8611" spans="1:53" ht="15" customHeight="1" x14ac:dyDescent="0.2">
      <c r="A8611" s="357"/>
      <c r="B8611" s="379">
        <v>6</v>
      </c>
      <c r="C8611" s="375"/>
      <c r="D8611" s="355"/>
      <c r="E8611" s="352"/>
      <c r="F8611" s="352"/>
      <c r="G8611" s="352"/>
      <c r="H8611" s="352"/>
      <c r="I8611" s="352"/>
      <c r="J8611" s="352"/>
      <c r="K8611" s="352"/>
      <c r="L8611" s="352"/>
      <c r="M8611" s="352"/>
      <c r="N8611" s="352"/>
      <c r="O8611" s="352"/>
      <c r="P8611" s="352"/>
      <c r="Q8611" s="352"/>
      <c r="R8611" s="352"/>
      <c r="S8611" s="352"/>
      <c r="T8611" s="352"/>
      <c r="U8611" s="352"/>
      <c r="V8611" s="352"/>
      <c r="W8611" s="352"/>
      <c r="X8611" s="352"/>
      <c r="Y8611" s="352"/>
      <c r="Z8611" s="352"/>
      <c r="AA8611" s="352"/>
      <c r="AB8611" s="352"/>
      <c r="AC8611" s="352"/>
      <c r="AD8611" s="352"/>
      <c r="AE8611" s="352"/>
      <c r="AF8611" s="352"/>
      <c r="AG8611" s="352"/>
      <c r="AH8611" s="352"/>
      <c r="AI8611" s="352"/>
      <c r="AJ8611" s="352"/>
      <c r="AK8611" s="352"/>
      <c r="AL8611" s="352"/>
      <c r="AM8611" s="352"/>
      <c r="AN8611" s="352"/>
      <c r="AO8611" s="352"/>
      <c r="AP8611" s="352"/>
      <c r="AQ8611" s="352"/>
      <c r="AR8611" s="352"/>
      <c r="AS8611" s="352"/>
      <c r="AT8611" s="352"/>
      <c r="AU8611" s="352"/>
      <c r="AV8611" s="352"/>
      <c r="AW8611" s="352"/>
      <c r="AX8611" s="352"/>
      <c r="AY8611" s="352"/>
      <c r="AZ8611" s="356"/>
      <c r="BA8611" s="356"/>
    </row>
    <row r="8612" spans="1:53" ht="15" customHeight="1" x14ac:dyDescent="0.2">
      <c r="A8612" s="24"/>
      <c r="B8612" s="374">
        <v>4</v>
      </c>
      <c r="C8612" s="293" t="s">
        <v>542</v>
      </c>
      <c r="D8612" s="18"/>
      <c r="E8612" s="14"/>
      <c r="F8612" s="14">
        <v>4</v>
      </c>
      <c r="G8612" s="14">
        <v>4</v>
      </c>
      <c r="H8612" s="14"/>
      <c r="I8612" s="14"/>
      <c r="J8612" s="14"/>
      <c r="K8612" s="14"/>
      <c r="L8612" s="14"/>
      <c r="M8612" s="14"/>
      <c r="N8612" s="14"/>
      <c r="O8612" s="14"/>
      <c r="P8612" s="14"/>
      <c r="Q8612" s="14"/>
      <c r="R8612" s="4"/>
      <c r="S8612" s="4"/>
      <c r="T8612" s="4"/>
      <c r="U8612" s="4"/>
      <c r="V8612" s="4"/>
      <c r="W8612" s="4"/>
      <c r="X8612" s="4"/>
      <c r="Y8612" s="4"/>
      <c r="Z8612" s="4"/>
      <c r="AA8612" s="4"/>
      <c r="AB8612" s="8"/>
      <c r="AC8612" s="8"/>
      <c r="AD8612" s="8"/>
      <c r="AE8612" s="8"/>
      <c r="AF8612" s="8"/>
      <c r="AG8612" s="8"/>
      <c r="AH8612" s="8"/>
      <c r="AI8612" s="8"/>
      <c r="AJ8612" s="8"/>
      <c r="AK8612" s="8"/>
      <c r="AL8612" s="8"/>
      <c r="AM8612" s="8"/>
      <c r="AN8612" s="8"/>
      <c r="AO8612" s="8"/>
      <c r="AP8612" s="15"/>
      <c r="AQ8612" s="15"/>
      <c r="AR8612" s="15"/>
      <c r="AS8612" s="15"/>
      <c r="AT8612" s="15"/>
      <c r="AU8612" s="9"/>
      <c r="AV8612" s="15"/>
      <c r="AW8612" s="15"/>
      <c r="AX8612" s="15"/>
      <c r="AY8612" s="15"/>
      <c r="AZ8612" s="10"/>
      <c r="BA8612" s="10"/>
    </row>
    <row r="8613" spans="1:53" ht="15" customHeight="1" x14ac:dyDescent="0.2">
      <c r="A8613" s="1"/>
      <c r="B8613" s="380">
        <v>5</v>
      </c>
      <c r="C8613" s="293" t="s">
        <v>588</v>
      </c>
      <c r="D8613" s="18"/>
      <c r="E8613" s="14"/>
      <c r="F8613" s="14"/>
      <c r="G8613" s="14"/>
      <c r="H8613" s="14"/>
      <c r="I8613" s="14"/>
      <c r="J8613" s="14"/>
      <c r="K8613" s="14"/>
      <c r="L8613" s="14"/>
      <c r="M8613" s="14"/>
      <c r="N8613" s="14"/>
      <c r="O8613" s="14"/>
      <c r="P8613" s="14"/>
      <c r="Q8613" s="14"/>
      <c r="R8613" s="4"/>
      <c r="S8613" s="4"/>
      <c r="T8613" s="4">
        <v>1</v>
      </c>
      <c r="U8613" s="4">
        <v>1</v>
      </c>
      <c r="V8613" s="4"/>
      <c r="W8613" s="4"/>
      <c r="X8613" s="4"/>
      <c r="Y8613" s="4"/>
      <c r="Z8613" s="4"/>
      <c r="AA8613" s="4"/>
      <c r="AB8613" s="8"/>
      <c r="AC8613" s="8"/>
      <c r="AD8613" s="8"/>
      <c r="AE8613" s="8"/>
      <c r="AF8613" s="8"/>
      <c r="AG8613" s="8"/>
      <c r="AH8613" s="8"/>
      <c r="AI8613" s="8"/>
      <c r="AJ8613" s="8"/>
      <c r="AK8613" s="8"/>
      <c r="AL8613" s="8"/>
      <c r="AM8613" s="8"/>
      <c r="AN8613" s="8"/>
      <c r="AO8613" s="8"/>
      <c r="AP8613" s="15"/>
      <c r="AQ8613" s="15"/>
      <c r="AR8613" s="15"/>
      <c r="AS8613" s="15"/>
      <c r="AT8613" s="15"/>
      <c r="AU8613" s="15"/>
      <c r="AV8613" s="15"/>
      <c r="AW8613" s="15"/>
      <c r="AX8613" s="15"/>
      <c r="AY8613" s="15"/>
      <c r="AZ8613" s="10"/>
      <c r="BA8613" s="10"/>
    </row>
    <row r="8614" spans="1:53" ht="15" customHeight="1" x14ac:dyDescent="0.2">
      <c r="A8614" s="352"/>
      <c r="B8614" s="357">
        <v>7</v>
      </c>
      <c r="C8614" s="375"/>
      <c r="D8614" s="355"/>
      <c r="E8614" s="352"/>
      <c r="F8614" s="352"/>
      <c r="G8614" s="352"/>
      <c r="H8614" s="352"/>
      <c r="I8614" s="352"/>
      <c r="J8614" s="352"/>
      <c r="K8614" s="352"/>
      <c r="L8614" s="352"/>
      <c r="M8614" s="352"/>
      <c r="N8614" s="352"/>
      <c r="O8614" s="352"/>
      <c r="P8614" s="352"/>
      <c r="Q8614" s="352"/>
      <c r="R8614" s="352"/>
      <c r="S8614" s="352"/>
      <c r="T8614" s="352"/>
      <c r="U8614" s="352"/>
      <c r="V8614" s="352"/>
      <c r="W8614" s="352"/>
      <c r="X8614" s="352"/>
      <c r="Y8614" s="352"/>
      <c r="Z8614" s="352"/>
      <c r="AA8614" s="352"/>
      <c r="AB8614" s="352"/>
      <c r="AC8614" s="352"/>
      <c r="AD8614" s="352"/>
      <c r="AE8614" s="352"/>
      <c r="AF8614" s="352"/>
      <c r="AG8614" s="352"/>
      <c r="AH8614" s="352"/>
      <c r="AI8614" s="352"/>
      <c r="AJ8614" s="352"/>
      <c r="AK8614" s="352"/>
      <c r="AL8614" s="352"/>
      <c r="AM8614" s="352"/>
      <c r="AN8614" s="352"/>
      <c r="AO8614" s="352"/>
      <c r="AP8614" s="352"/>
      <c r="AQ8614" s="352"/>
      <c r="AR8614" s="352"/>
      <c r="AS8614" s="352"/>
      <c r="AT8614" s="352"/>
      <c r="AU8614" s="352"/>
      <c r="AV8614" s="352"/>
      <c r="AW8614" s="352"/>
      <c r="AX8614" s="352"/>
      <c r="AY8614" s="352"/>
      <c r="AZ8614" s="356"/>
      <c r="BA8614" s="356"/>
    </row>
    <row r="8615" spans="1:53" ht="15" customHeight="1" x14ac:dyDescent="0.2">
      <c r="A8615" s="352"/>
      <c r="B8615" s="357">
        <v>8</v>
      </c>
      <c r="C8615" s="358"/>
      <c r="D8615" s="355"/>
      <c r="E8615" s="352"/>
      <c r="F8615" s="352"/>
      <c r="G8615" s="352"/>
      <c r="H8615" s="352"/>
      <c r="I8615" s="352"/>
      <c r="J8615" s="352"/>
      <c r="K8615" s="352"/>
      <c r="L8615" s="352"/>
      <c r="M8615" s="352"/>
      <c r="N8615" s="352"/>
      <c r="O8615" s="352"/>
      <c r="P8615" s="352"/>
      <c r="Q8615" s="352"/>
      <c r="R8615" s="352"/>
      <c r="S8615" s="352"/>
      <c r="T8615" s="352"/>
      <c r="U8615" s="352"/>
      <c r="V8615" s="352"/>
      <c r="W8615" s="352"/>
      <c r="X8615" s="352"/>
      <c r="Y8615" s="352"/>
      <c r="Z8615" s="352"/>
      <c r="AA8615" s="352"/>
      <c r="AB8615" s="352"/>
      <c r="AC8615" s="352"/>
      <c r="AD8615" s="352"/>
      <c r="AE8615" s="352"/>
      <c r="AF8615" s="352"/>
      <c r="AG8615" s="352"/>
      <c r="AH8615" s="352"/>
      <c r="AI8615" s="352"/>
      <c r="AJ8615" s="352"/>
      <c r="AK8615" s="352"/>
      <c r="AL8615" s="352"/>
      <c r="AM8615" s="352"/>
      <c r="AN8615" s="352"/>
      <c r="AO8615" s="352"/>
      <c r="AP8615" s="352"/>
      <c r="AQ8615" s="352"/>
      <c r="AR8615" s="352"/>
      <c r="AS8615" s="352"/>
      <c r="AT8615" s="352"/>
      <c r="AU8615" s="352"/>
      <c r="AV8615" s="352"/>
      <c r="AW8615" s="352"/>
      <c r="AX8615" s="352"/>
      <c r="AY8615" s="352"/>
      <c r="AZ8615" s="356"/>
      <c r="BA8615" s="356"/>
    </row>
    <row r="8616" spans="1:53" ht="15" customHeight="1" x14ac:dyDescent="0.2">
      <c r="A8616" s="1"/>
      <c r="B8616" s="381">
        <v>6</v>
      </c>
      <c r="C8616" s="293" t="s">
        <v>55</v>
      </c>
      <c r="D8616" s="18"/>
      <c r="E8616" s="14"/>
      <c r="F8616" s="14"/>
      <c r="G8616" s="14"/>
      <c r="H8616" s="14"/>
      <c r="I8616" s="14"/>
      <c r="J8616" s="14"/>
      <c r="K8616" s="14">
        <v>1</v>
      </c>
      <c r="L8616" s="14"/>
      <c r="M8616" s="14"/>
      <c r="N8616" s="14"/>
      <c r="O8616" s="14"/>
      <c r="P8616" s="14"/>
      <c r="Q8616" s="14"/>
      <c r="R8616" s="4"/>
      <c r="S8616" s="4"/>
      <c r="T8616" s="4"/>
      <c r="U8616" s="4"/>
      <c r="V8616" s="4"/>
      <c r="W8616" s="4"/>
      <c r="X8616" s="4"/>
      <c r="Y8616" s="4"/>
      <c r="Z8616" s="4"/>
      <c r="AA8616" s="4"/>
      <c r="AB8616" s="8"/>
      <c r="AC8616" s="8"/>
      <c r="AD8616" s="8"/>
      <c r="AE8616" s="8"/>
      <c r="AF8616" s="8"/>
      <c r="AG8616" s="8"/>
      <c r="AH8616" s="8"/>
      <c r="AI8616" s="8"/>
      <c r="AJ8616" s="8"/>
      <c r="AK8616" s="8"/>
      <c r="AL8616" s="8"/>
      <c r="AM8616" s="8"/>
      <c r="AN8616" s="8"/>
      <c r="AO8616" s="8"/>
      <c r="AP8616" s="15"/>
      <c r="AQ8616" s="15"/>
      <c r="AR8616" s="15"/>
      <c r="AS8616" s="15"/>
      <c r="AT8616" s="15"/>
      <c r="AU8616" s="15"/>
      <c r="AV8616" s="15"/>
      <c r="AW8616" s="15"/>
      <c r="AX8616" s="15"/>
      <c r="AY8616" s="15"/>
      <c r="AZ8616" s="10"/>
      <c r="BA8616" s="10"/>
    </row>
    <row r="8617" spans="1:53" ht="15" customHeight="1" x14ac:dyDescent="0.2">
      <c r="A8617" s="352"/>
      <c r="B8617" s="356"/>
      <c r="C8617" s="359"/>
      <c r="D8617" s="355"/>
      <c r="E8617" s="352"/>
      <c r="F8617" s="352"/>
      <c r="G8617" s="352"/>
      <c r="H8617" s="352"/>
      <c r="I8617" s="352"/>
      <c r="J8617" s="352"/>
      <c r="K8617" s="352"/>
      <c r="L8617" s="352"/>
      <c r="M8617" s="352"/>
      <c r="N8617" s="352"/>
      <c r="O8617" s="352"/>
      <c r="P8617" s="352"/>
      <c r="Q8617" s="352"/>
      <c r="R8617" s="352"/>
      <c r="S8617" s="352"/>
      <c r="T8617" s="352"/>
      <c r="U8617" s="352"/>
      <c r="V8617" s="352"/>
      <c r="W8617" s="352"/>
      <c r="X8617" s="352"/>
      <c r="Y8617" s="352"/>
      <c r="Z8617" s="352"/>
      <c r="AA8617" s="352"/>
      <c r="AB8617" s="352"/>
      <c r="AC8617" s="360"/>
      <c r="AD8617" s="352"/>
      <c r="AE8617" s="352"/>
      <c r="AF8617" s="352"/>
      <c r="AG8617" s="352"/>
      <c r="AH8617" s="352"/>
      <c r="AI8617" s="352"/>
      <c r="AJ8617" s="352"/>
      <c r="AK8617" s="352"/>
      <c r="AL8617" s="352"/>
      <c r="AM8617" s="352"/>
      <c r="AN8617" s="352"/>
      <c r="AO8617" s="352"/>
      <c r="AP8617" s="352"/>
      <c r="AQ8617" s="352"/>
      <c r="AR8617" s="352"/>
      <c r="AS8617" s="352"/>
      <c r="AT8617" s="352"/>
      <c r="AU8617" s="352"/>
      <c r="AV8617" s="352"/>
      <c r="AW8617" s="352"/>
      <c r="AX8617" s="352"/>
      <c r="AY8617" s="352"/>
      <c r="AZ8617" s="356"/>
      <c r="BA8617" s="356"/>
    </row>
    <row r="8618" spans="1:53" ht="15" customHeight="1" x14ac:dyDescent="0.2">
      <c r="A8618" s="22"/>
      <c r="B8618" s="382">
        <v>7</v>
      </c>
      <c r="C8618" s="293" t="s">
        <v>62</v>
      </c>
      <c r="D8618" s="18"/>
      <c r="E8618" s="14"/>
      <c r="F8618" s="14"/>
      <c r="G8618" s="14"/>
      <c r="H8618" s="14"/>
      <c r="I8618" s="14"/>
      <c r="J8618" s="14"/>
      <c r="K8618" s="14"/>
      <c r="L8618" s="14"/>
      <c r="M8618" s="14"/>
      <c r="N8618" s="14"/>
      <c r="O8618" s="14"/>
      <c r="P8618" s="14"/>
      <c r="Q8618" s="14"/>
      <c r="R8618" s="4"/>
      <c r="S8618" s="4"/>
      <c r="T8618" s="4"/>
      <c r="U8618" s="4"/>
      <c r="V8618" s="4"/>
      <c r="W8618" s="4"/>
      <c r="X8618" s="4"/>
      <c r="Y8618" s="4"/>
      <c r="Z8618" s="4"/>
      <c r="AA8618" s="4"/>
      <c r="AB8618" s="8">
        <v>20</v>
      </c>
      <c r="AC8618" s="8"/>
      <c r="AD8618" s="8"/>
      <c r="AE8618" s="8"/>
      <c r="AF8618" s="8"/>
      <c r="AG8618" s="8"/>
      <c r="AH8618" s="8">
        <v>2</v>
      </c>
      <c r="AI8618" s="8"/>
      <c r="AJ8618" s="8"/>
      <c r="AK8618" s="8"/>
      <c r="AL8618" s="8"/>
      <c r="AM8618" s="8"/>
      <c r="AN8618" s="8"/>
      <c r="AO8618" s="8"/>
      <c r="AP8618" s="15"/>
      <c r="AQ8618" s="15"/>
      <c r="AR8618" s="15"/>
      <c r="AS8618" s="15"/>
      <c r="AT8618" s="15"/>
      <c r="AU8618" s="15"/>
      <c r="AV8618" s="15"/>
      <c r="AW8618" s="15"/>
      <c r="AX8618" s="15"/>
      <c r="AY8618" s="15"/>
      <c r="AZ8618" s="10"/>
      <c r="BA8618" s="10"/>
    </row>
    <row r="8619" spans="1:53" ht="15" customHeight="1" x14ac:dyDescent="0.2">
      <c r="A8619" s="1"/>
      <c r="B8619" s="30">
        <v>8</v>
      </c>
      <c r="C8619" s="292" t="s">
        <v>63</v>
      </c>
      <c r="D8619" s="18"/>
      <c r="E8619" s="14"/>
      <c r="F8619" s="14"/>
      <c r="G8619" s="14"/>
      <c r="H8619" s="14"/>
      <c r="I8619" s="14"/>
      <c r="J8619" s="14"/>
      <c r="K8619" s="14">
        <v>1</v>
      </c>
      <c r="L8619" s="14"/>
      <c r="M8619" s="14"/>
      <c r="N8619" s="14"/>
      <c r="O8619" s="14"/>
      <c r="P8619" s="14"/>
      <c r="Q8619" s="14"/>
      <c r="R8619" s="4"/>
      <c r="S8619" s="4"/>
      <c r="T8619" s="4"/>
      <c r="U8619" s="4"/>
      <c r="V8619" s="4"/>
      <c r="W8619" s="4"/>
      <c r="X8619" s="4"/>
      <c r="Y8619" s="4"/>
      <c r="Z8619" s="4"/>
      <c r="AA8619" s="4"/>
      <c r="AB8619" s="8">
        <v>6</v>
      </c>
      <c r="AC8619" s="8"/>
      <c r="AD8619" s="8"/>
      <c r="AE8619" s="8"/>
      <c r="AF8619" s="8"/>
      <c r="AG8619" s="8"/>
      <c r="AH8619" s="8"/>
      <c r="AI8619" s="8"/>
      <c r="AJ8619" s="8"/>
      <c r="AK8619" s="8"/>
      <c r="AL8619" s="8"/>
      <c r="AM8619" s="8"/>
      <c r="AN8619" s="8"/>
      <c r="AO8619" s="8"/>
      <c r="AP8619" s="15"/>
      <c r="AQ8619" s="15"/>
      <c r="AR8619" s="15"/>
      <c r="AS8619" s="15"/>
      <c r="AT8619" s="15"/>
      <c r="AU8619" s="15"/>
      <c r="AV8619" s="15"/>
      <c r="AW8619" s="15"/>
      <c r="AX8619" s="15"/>
      <c r="AY8619" s="15"/>
      <c r="AZ8619" s="10"/>
      <c r="BA8619" s="10"/>
    </row>
    <row r="8620" spans="1:53" ht="15" customHeight="1" x14ac:dyDescent="0.2">
      <c r="A8620" s="1"/>
      <c r="B8620" s="383">
        <v>9</v>
      </c>
      <c r="C8620" s="293" t="s">
        <v>64</v>
      </c>
      <c r="D8620" s="18"/>
      <c r="E8620" s="14"/>
      <c r="F8620" s="14"/>
      <c r="G8620" s="14"/>
      <c r="H8620" s="14"/>
      <c r="I8620" s="14"/>
      <c r="J8620" s="14"/>
      <c r="K8620" s="14"/>
      <c r="L8620" s="14"/>
      <c r="M8620" s="14"/>
      <c r="N8620" s="14"/>
      <c r="O8620" s="14"/>
      <c r="P8620" s="14"/>
      <c r="Q8620" s="14"/>
      <c r="R8620" s="4"/>
      <c r="S8620" s="4"/>
      <c r="T8620" s="4"/>
      <c r="U8620" s="4"/>
      <c r="V8620" s="4"/>
      <c r="W8620" s="4"/>
      <c r="X8620" s="4"/>
      <c r="Y8620" s="4"/>
      <c r="Z8620" s="4"/>
      <c r="AA8620" s="4"/>
      <c r="AB8620" s="8"/>
      <c r="AC8620" s="8"/>
      <c r="AD8620" s="8"/>
      <c r="AE8620" s="8"/>
      <c r="AF8620" s="8"/>
      <c r="AG8620" s="8">
        <v>1</v>
      </c>
      <c r="AH8620" s="8"/>
      <c r="AI8620" s="8"/>
      <c r="AJ8620" s="8"/>
      <c r="AK8620" s="8"/>
      <c r="AL8620" s="8"/>
      <c r="AM8620" s="8"/>
      <c r="AN8620" s="8"/>
      <c r="AO8620" s="8"/>
      <c r="AP8620" s="15"/>
      <c r="AQ8620" s="15"/>
      <c r="AR8620" s="15"/>
      <c r="AS8620" s="15"/>
      <c r="AT8620" s="9"/>
      <c r="AU8620" s="15"/>
      <c r="AV8620" s="15"/>
      <c r="AW8620" s="15"/>
      <c r="AX8620" s="15"/>
      <c r="AY8620" s="15"/>
      <c r="AZ8620" s="10"/>
      <c r="BA8620" s="10"/>
    </row>
    <row r="8621" spans="1:53" ht="15" customHeight="1" x14ac:dyDescent="0.2">
      <c r="A8621" s="1">
        <v>22600</v>
      </c>
      <c r="B8621" s="383">
        <v>10</v>
      </c>
      <c r="C8621" s="327" t="s">
        <v>65</v>
      </c>
      <c r="D8621" s="18"/>
      <c r="E8621" s="14"/>
      <c r="F8621" s="14"/>
      <c r="G8621" s="14"/>
      <c r="H8621" s="14"/>
      <c r="I8621" s="14"/>
      <c r="J8621" s="14"/>
      <c r="K8621" s="14"/>
      <c r="L8621" s="14"/>
      <c r="M8621" s="14"/>
      <c r="N8621" s="14"/>
      <c r="O8621" s="14"/>
      <c r="P8621" s="14"/>
      <c r="Q8621" s="14"/>
      <c r="R8621" s="4"/>
      <c r="S8621" s="4"/>
      <c r="T8621" s="4"/>
      <c r="U8621" s="4"/>
      <c r="V8621" s="4"/>
      <c r="W8621" s="4"/>
      <c r="X8621" s="4"/>
      <c r="Y8621" s="4"/>
      <c r="Z8621" s="4"/>
      <c r="AA8621" s="4"/>
      <c r="AB8621" s="8"/>
      <c r="AC8621" s="8"/>
      <c r="AD8621" s="8"/>
      <c r="AE8621" s="8"/>
      <c r="AF8621" s="8"/>
      <c r="AG8621" s="8"/>
      <c r="AH8621" s="8"/>
      <c r="AI8621" s="8"/>
      <c r="AJ8621" s="8"/>
      <c r="AK8621" s="8"/>
      <c r="AL8621" s="8"/>
      <c r="AM8621" s="8"/>
      <c r="AN8621" s="8"/>
      <c r="AO8621" s="8"/>
      <c r="AP8621" s="15"/>
      <c r="AQ8621" s="15"/>
      <c r="AR8621" s="15"/>
      <c r="AS8621" s="15"/>
      <c r="AT8621" s="15"/>
      <c r="AU8621" s="15"/>
      <c r="AV8621" s="15"/>
      <c r="AW8621" s="15"/>
      <c r="AX8621" s="15"/>
      <c r="AY8621" s="15"/>
      <c r="AZ8621" s="10"/>
      <c r="BA8621" s="10"/>
    </row>
    <row r="8622" spans="1:53" ht="15" customHeight="1" x14ac:dyDescent="0.2">
      <c r="A8622" s="1"/>
      <c r="B8622" s="383">
        <v>11</v>
      </c>
      <c r="C8622" s="303" t="s">
        <v>573</v>
      </c>
      <c r="D8622" s="18"/>
      <c r="E8622" s="14"/>
      <c r="F8622" s="14"/>
      <c r="G8622" s="14"/>
      <c r="H8622" s="14"/>
      <c r="I8622" s="14"/>
      <c r="J8622" s="14"/>
      <c r="K8622" s="14"/>
      <c r="L8622" s="14"/>
      <c r="M8622" s="14"/>
      <c r="N8622" s="14"/>
      <c r="O8622" s="14"/>
      <c r="P8622" s="14"/>
      <c r="Q8622" s="14"/>
      <c r="R8622" s="4"/>
      <c r="S8622" s="4"/>
      <c r="T8622" s="4"/>
      <c r="U8622" s="4"/>
      <c r="V8622" s="4"/>
      <c r="W8622" s="4"/>
      <c r="X8622" s="4"/>
      <c r="Y8622" s="4"/>
      <c r="Z8622" s="4"/>
      <c r="AA8622" s="4"/>
      <c r="AB8622" s="8"/>
      <c r="AC8622" s="8"/>
      <c r="AD8622" s="8"/>
      <c r="AE8622" s="8"/>
      <c r="AF8622" s="8"/>
      <c r="AG8622" s="8"/>
      <c r="AH8622" s="8"/>
      <c r="AI8622" s="8"/>
      <c r="AJ8622" s="8"/>
      <c r="AK8622" s="8"/>
      <c r="AL8622" s="8"/>
      <c r="AM8622" s="8"/>
      <c r="AN8622" s="8"/>
      <c r="AO8622" s="8"/>
      <c r="AP8622" s="15"/>
      <c r="AQ8622" s="15"/>
      <c r="AR8622" s="15"/>
      <c r="AS8622" s="15"/>
      <c r="AT8622" s="15"/>
      <c r="AU8622" s="15"/>
      <c r="AV8622" s="15"/>
      <c r="AW8622" s="15"/>
      <c r="AX8622" s="15"/>
      <c r="AY8622" s="15"/>
      <c r="AZ8622" s="10"/>
      <c r="BA8622" s="10"/>
    </row>
    <row r="8623" spans="1:53" ht="15" customHeight="1" x14ac:dyDescent="0.2">
      <c r="A8623" s="1"/>
      <c r="B8623" s="383">
        <v>12</v>
      </c>
      <c r="C8623" s="303" t="s">
        <v>68</v>
      </c>
      <c r="D8623" s="18"/>
      <c r="E8623" s="14"/>
      <c r="F8623" s="14"/>
      <c r="G8623" s="14"/>
      <c r="H8623" s="14"/>
      <c r="I8623" s="14"/>
      <c r="J8623" s="14"/>
      <c r="K8623" s="14"/>
      <c r="L8623" s="14"/>
      <c r="M8623" s="14"/>
      <c r="N8623" s="14"/>
      <c r="O8623" s="14"/>
      <c r="P8623" s="14"/>
      <c r="Q8623" s="14"/>
      <c r="R8623" s="4"/>
      <c r="S8623" s="4"/>
      <c r="T8623" s="4"/>
      <c r="U8623" s="4"/>
      <c r="V8623" s="4"/>
      <c r="W8623" s="4"/>
      <c r="X8623" s="4"/>
      <c r="Y8623" s="4"/>
      <c r="Z8623" s="4"/>
      <c r="AA8623" s="4"/>
      <c r="AB8623" s="8"/>
      <c r="AC8623" s="8"/>
      <c r="AD8623" s="8"/>
      <c r="AE8623" s="8"/>
      <c r="AF8623" s="8"/>
      <c r="AG8623" s="8"/>
      <c r="AH8623" s="8"/>
      <c r="AI8623" s="8"/>
      <c r="AJ8623" s="8"/>
      <c r="AK8623" s="8"/>
      <c r="AL8623" s="8"/>
      <c r="AM8623" s="8"/>
      <c r="AN8623" s="8"/>
      <c r="AO8623" s="8"/>
      <c r="AP8623" s="15"/>
      <c r="AQ8623" s="15"/>
      <c r="AR8623" s="15"/>
      <c r="AS8623" s="15"/>
      <c r="AT8623" s="15"/>
      <c r="AU8623" s="9"/>
      <c r="AV8623" s="15"/>
      <c r="AW8623" s="15"/>
      <c r="AX8623" s="15"/>
      <c r="AY8623" s="15"/>
      <c r="AZ8623" s="10"/>
      <c r="BA8623" s="10"/>
    </row>
    <row r="8624" spans="1:53" ht="15" customHeight="1" x14ac:dyDescent="0.2">
      <c r="A8624" s="1"/>
      <c r="B8624" s="383">
        <v>13</v>
      </c>
      <c r="C8624" s="293" t="s">
        <v>69</v>
      </c>
      <c r="D8624" s="18"/>
      <c r="E8624" s="14"/>
      <c r="F8624" s="14"/>
      <c r="G8624" s="14"/>
      <c r="H8624" s="14"/>
      <c r="I8624" s="14"/>
      <c r="J8624" s="14"/>
      <c r="K8624" s="14">
        <v>2</v>
      </c>
      <c r="L8624" s="14"/>
      <c r="M8624" s="14"/>
      <c r="N8624" s="14"/>
      <c r="O8624" s="14"/>
      <c r="P8624" s="14"/>
      <c r="Q8624" s="14"/>
      <c r="R8624" s="4"/>
      <c r="S8624" s="4"/>
      <c r="T8624" s="4"/>
      <c r="U8624" s="4">
        <v>1</v>
      </c>
      <c r="V8624" s="4"/>
      <c r="W8624" s="4"/>
      <c r="X8624" s="4"/>
      <c r="Y8624" s="4"/>
      <c r="Z8624" s="4"/>
      <c r="AA8624" s="4"/>
      <c r="AB8624" s="8"/>
      <c r="AC8624" s="8"/>
      <c r="AD8624" s="8"/>
      <c r="AE8624" s="8"/>
      <c r="AF8624" s="8"/>
      <c r="AG8624" s="8"/>
      <c r="AH8624" s="8"/>
      <c r="AI8624" s="8"/>
      <c r="AJ8624" s="8">
        <v>1</v>
      </c>
      <c r="AK8624" s="8"/>
      <c r="AL8624" s="8"/>
      <c r="AM8624" s="8"/>
      <c r="AN8624" s="8"/>
      <c r="AO8624" s="8"/>
      <c r="AP8624" s="15"/>
      <c r="AQ8624" s="15"/>
      <c r="AR8624" s="15"/>
      <c r="AS8624" s="15"/>
      <c r="AT8624" s="15"/>
      <c r="AU8624" s="15"/>
      <c r="AV8624" s="15"/>
      <c r="AW8624" s="15"/>
      <c r="AX8624" s="15"/>
      <c r="AY8624" s="15"/>
      <c r="AZ8624" s="10"/>
      <c r="BA8624" s="10"/>
    </row>
    <row r="8625" spans="1:53" ht="15" customHeight="1" x14ac:dyDescent="0.2">
      <c r="A8625" s="1"/>
      <c r="B8625" s="383">
        <v>14</v>
      </c>
      <c r="C8625" s="303" t="s">
        <v>70</v>
      </c>
      <c r="D8625" s="18"/>
      <c r="E8625" s="14"/>
      <c r="F8625" s="14"/>
      <c r="G8625" s="14"/>
      <c r="H8625" s="14"/>
      <c r="I8625" s="14"/>
      <c r="J8625" s="14"/>
      <c r="K8625" s="14"/>
      <c r="L8625" s="14"/>
      <c r="M8625" s="14"/>
      <c r="N8625" s="14"/>
      <c r="O8625" s="14"/>
      <c r="P8625" s="14"/>
      <c r="Q8625" s="14"/>
      <c r="R8625" s="4"/>
      <c r="S8625" s="4"/>
      <c r="T8625" s="4"/>
      <c r="U8625" s="4"/>
      <c r="V8625" s="4"/>
      <c r="W8625" s="4"/>
      <c r="X8625" s="4"/>
      <c r="Y8625" s="4"/>
      <c r="Z8625" s="4"/>
      <c r="AA8625" s="4"/>
      <c r="AB8625" s="8"/>
      <c r="AC8625" s="8"/>
      <c r="AD8625" s="8"/>
      <c r="AE8625" s="8"/>
      <c r="AF8625" s="8"/>
      <c r="AG8625" s="8"/>
      <c r="AH8625" s="8"/>
      <c r="AI8625" s="8"/>
      <c r="AJ8625" s="8"/>
      <c r="AK8625" s="8"/>
      <c r="AL8625" s="8"/>
      <c r="AM8625" s="8"/>
      <c r="AN8625" s="8"/>
      <c r="AO8625" s="8"/>
      <c r="AP8625" s="15"/>
      <c r="AQ8625" s="15"/>
      <c r="AR8625" s="15"/>
      <c r="AS8625" s="15"/>
      <c r="AT8625" s="15"/>
      <c r="AU8625" s="15"/>
      <c r="AV8625" s="15"/>
      <c r="AW8625" s="15"/>
      <c r="AX8625" s="15"/>
      <c r="AY8625" s="15"/>
      <c r="AZ8625" s="10"/>
      <c r="BA8625" s="10"/>
    </row>
    <row r="8626" spans="1:53" ht="15" customHeight="1" x14ac:dyDescent="0.2">
      <c r="A8626" s="354"/>
      <c r="B8626" s="357">
        <v>18</v>
      </c>
      <c r="C8626" s="359"/>
      <c r="D8626" s="355"/>
      <c r="E8626" s="352"/>
      <c r="F8626" s="352"/>
      <c r="G8626" s="352"/>
      <c r="H8626" s="352"/>
      <c r="I8626" s="352"/>
      <c r="J8626" s="352"/>
      <c r="K8626" s="361"/>
      <c r="L8626" s="352"/>
      <c r="M8626" s="352"/>
      <c r="N8626" s="352"/>
      <c r="O8626" s="352"/>
      <c r="P8626" s="352"/>
      <c r="Q8626" s="352"/>
      <c r="R8626" s="352"/>
      <c r="S8626" s="352"/>
      <c r="T8626" s="352"/>
      <c r="U8626" s="352"/>
      <c r="V8626" s="352"/>
      <c r="W8626" s="352"/>
      <c r="X8626" s="352"/>
      <c r="Y8626" s="352"/>
      <c r="Z8626" s="352"/>
      <c r="AA8626" s="352"/>
      <c r="AB8626" s="352"/>
      <c r="AC8626" s="352"/>
      <c r="AD8626" s="352"/>
      <c r="AE8626" s="352"/>
      <c r="AF8626" s="352"/>
      <c r="AG8626" s="352"/>
      <c r="AH8626" s="352"/>
      <c r="AI8626" s="352"/>
      <c r="AJ8626" s="352"/>
      <c r="AK8626" s="352"/>
      <c r="AL8626" s="352"/>
      <c r="AM8626" s="352"/>
      <c r="AN8626" s="352"/>
      <c r="AO8626" s="352"/>
      <c r="AP8626" s="352"/>
      <c r="AQ8626" s="352"/>
      <c r="AR8626" s="352"/>
      <c r="AS8626" s="352"/>
      <c r="AT8626" s="352"/>
      <c r="AU8626" s="352"/>
      <c r="AV8626" s="352"/>
      <c r="AW8626" s="352"/>
      <c r="AX8626" s="352"/>
      <c r="AY8626" s="352"/>
      <c r="AZ8626" s="356"/>
      <c r="BA8626" s="356"/>
    </row>
    <row r="8627" spans="1:53" ht="15" customHeight="1" x14ac:dyDescent="0.2">
      <c r="A8627" s="329"/>
      <c r="B8627" s="384">
        <v>15</v>
      </c>
      <c r="C8627" s="293" t="s">
        <v>72</v>
      </c>
      <c r="D8627" s="18"/>
      <c r="E8627" s="14"/>
      <c r="F8627" s="14"/>
      <c r="G8627" s="14"/>
      <c r="H8627" s="14"/>
      <c r="I8627" s="14"/>
      <c r="J8627" s="14"/>
      <c r="K8627" s="14"/>
      <c r="L8627" s="14">
        <v>4</v>
      </c>
      <c r="M8627" s="14"/>
      <c r="N8627" s="14"/>
      <c r="O8627" s="14"/>
      <c r="P8627" s="14"/>
      <c r="Q8627" s="14"/>
      <c r="R8627" s="4"/>
      <c r="S8627" s="4"/>
      <c r="T8627" s="4"/>
      <c r="U8627" s="4"/>
      <c r="V8627" s="4"/>
      <c r="W8627" s="4"/>
      <c r="X8627" s="4"/>
      <c r="Y8627" s="4"/>
      <c r="Z8627" s="4"/>
      <c r="AA8627" s="4"/>
      <c r="AB8627" s="8"/>
      <c r="AC8627" s="8"/>
      <c r="AD8627" s="8"/>
      <c r="AE8627" s="8"/>
      <c r="AF8627" s="8"/>
      <c r="AG8627" s="8"/>
      <c r="AH8627" s="8"/>
      <c r="AI8627" s="34"/>
      <c r="AJ8627" s="8"/>
      <c r="AK8627" s="8"/>
      <c r="AL8627" s="8"/>
      <c r="AM8627" s="8"/>
      <c r="AN8627" s="8"/>
      <c r="AO8627" s="8"/>
      <c r="AP8627" s="15"/>
      <c r="AQ8627" s="15"/>
      <c r="AR8627" s="15"/>
      <c r="AS8627" s="15"/>
      <c r="AT8627" s="15"/>
      <c r="AU8627" s="15"/>
      <c r="AV8627" s="15"/>
      <c r="AW8627" s="15"/>
      <c r="AX8627" s="15"/>
      <c r="AY8627" s="15"/>
      <c r="AZ8627" s="10"/>
      <c r="BA8627" s="10"/>
    </row>
    <row r="8628" spans="1:53" ht="15" customHeight="1" x14ac:dyDescent="0.2">
      <c r="A8628" s="1"/>
      <c r="B8628" s="384">
        <v>16</v>
      </c>
      <c r="C8628" s="293" t="s">
        <v>73</v>
      </c>
      <c r="D8628" s="35">
        <v>4</v>
      </c>
      <c r="E8628" s="14">
        <v>4</v>
      </c>
      <c r="F8628" s="14"/>
      <c r="G8628" s="14"/>
      <c r="H8628" s="14"/>
      <c r="I8628" s="14"/>
      <c r="J8628" s="14"/>
      <c r="K8628" s="14">
        <v>2</v>
      </c>
      <c r="L8628" s="14"/>
      <c r="M8628" s="14"/>
      <c r="N8628" s="14"/>
      <c r="O8628" s="14"/>
      <c r="P8628" s="14"/>
      <c r="Q8628" s="14"/>
      <c r="R8628" s="4"/>
      <c r="S8628" s="4"/>
      <c r="T8628" s="4"/>
      <c r="U8628" s="4"/>
      <c r="V8628" s="4"/>
      <c r="W8628" s="4"/>
      <c r="X8628" s="4"/>
      <c r="Y8628" s="4"/>
      <c r="Z8628" s="4"/>
      <c r="AA8628" s="4"/>
      <c r="AB8628" s="8">
        <v>6</v>
      </c>
      <c r="AC8628" s="8"/>
      <c r="AD8628" s="8"/>
      <c r="AE8628" s="8"/>
      <c r="AF8628" s="8"/>
      <c r="AG8628" s="8"/>
      <c r="AH8628" s="8"/>
      <c r="AI8628" s="8"/>
      <c r="AJ8628" s="8"/>
      <c r="AK8628" s="8"/>
      <c r="AL8628" s="8">
        <v>3</v>
      </c>
      <c r="AM8628" s="8"/>
      <c r="AN8628" s="8"/>
      <c r="AO8628" s="8">
        <v>3</v>
      </c>
      <c r="AP8628" s="15"/>
      <c r="AQ8628" s="15"/>
      <c r="AR8628" s="15"/>
      <c r="AS8628" s="15"/>
      <c r="AT8628" s="15"/>
      <c r="AU8628" s="15"/>
      <c r="AV8628" s="15"/>
      <c r="AW8628" s="15"/>
      <c r="AX8628" s="15"/>
      <c r="AY8628" s="15"/>
      <c r="AZ8628" s="10"/>
      <c r="BA8628" s="10"/>
    </row>
    <row r="8629" spans="1:53" ht="15" customHeight="1" x14ac:dyDescent="0.2">
      <c r="A8629" s="1"/>
      <c r="B8629" s="384">
        <v>17</v>
      </c>
      <c r="C8629" s="303" t="s">
        <v>75</v>
      </c>
      <c r="D8629" s="18"/>
      <c r="E8629" s="14"/>
      <c r="F8629" s="14"/>
      <c r="G8629" s="14"/>
      <c r="H8629" s="14"/>
      <c r="I8629" s="14"/>
      <c r="J8629" s="14"/>
      <c r="K8629" s="14"/>
      <c r="L8629" s="14"/>
      <c r="M8629" s="14"/>
      <c r="N8629" s="14"/>
      <c r="O8629" s="14"/>
      <c r="P8629" s="14"/>
      <c r="Q8629" s="14"/>
      <c r="R8629" s="4"/>
      <c r="S8629" s="4"/>
      <c r="T8629" s="4"/>
      <c r="U8629" s="4"/>
      <c r="V8629" s="4"/>
      <c r="W8629" s="4"/>
      <c r="X8629" s="4"/>
      <c r="Y8629" s="4"/>
      <c r="Z8629" s="4"/>
      <c r="AA8629" s="4"/>
      <c r="AB8629" s="8"/>
      <c r="AC8629" s="8"/>
      <c r="AD8629" s="8"/>
      <c r="AE8629" s="8"/>
      <c r="AF8629" s="8"/>
      <c r="AG8629" s="8"/>
      <c r="AH8629" s="8"/>
      <c r="AI8629" s="8"/>
      <c r="AJ8629" s="8"/>
      <c r="AK8629" s="8"/>
      <c r="AL8629" s="8"/>
      <c r="AM8629" s="8"/>
      <c r="AN8629" s="8"/>
      <c r="AO8629" s="8"/>
      <c r="AP8629" s="15"/>
      <c r="AQ8629" s="15"/>
      <c r="AR8629" s="15"/>
      <c r="AS8629" s="15"/>
      <c r="AT8629" s="15"/>
      <c r="AU8629" s="15"/>
      <c r="AV8629" s="15"/>
      <c r="AW8629" s="15"/>
      <c r="AX8629" s="15"/>
      <c r="AY8629" s="15"/>
      <c r="AZ8629" s="10"/>
      <c r="BA8629" s="10"/>
    </row>
    <row r="8630" spans="1:53" ht="15" customHeight="1" x14ac:dyDescent="0.2">
      <c r="A8630" s="352"/>
      <c r="B8630" s="357">
        <v>22</v>
      </c>
      <c r="C8630" s="375"/>
      <c r="D8630" s="355"/>
      <c r="E8630" s="352"/>
      <c r="F8630" s="352"/>
      <c r="G8630" s="352"/>
      <c r="H8630" s="352"/>
      <c r="I8630" s="352"/>
      <c r="J8630" s="352"/>
      <c r="K8630" s="352"/>
      <c r="L8630" s="352"/>
      <c r="M8630" s="352"/>
      <c r="N8630" s="352"/>
      <c r="O8630" s="352"/>
      <c r="P8630" s="352"/>
      <c r="Q8630" s="352"/>
      <c r="R8630" s="352"/>
      <c r="S8630" s="352"/>
      <c r="T8630" s="352"/>
      <c r="U8630" s="352"/>
      <c r="V8630" s="352"/>
      <c r="W8630" s="352"/>
      <c r="X8630" s="352"/>
      <c r="Y8630" s="352"/>
      <c r="Z8630" s="352"/>
      <c r="AA8630" s="352"/>
      <c r="AB8630" s="352"/>
      <c r="AC8630" s="352"/>
      <c r="AD8630" s="352"/>
      <c r="AE8630" s="352"/>
      <c r="AF8630" s="352"/>
      <c r="AG8630" s="352"/>
      <c r="AH8630" s="352"/>
      <c r="AI8630" s="352"/>
      <c r="AJ8630" s="352"/>
      <c r="AK8630" s="352"/>
      <c r="AL8630" s="352"/>
      <c r="AM8630" s="352"/>
      <c r="AN8630" s="352"/>
      <c r="AO8630" s="352"/>
      <c r="AP8630" s="352"/>
      <c r="AQ8630" s="352"/>
      <c r="AR8630" s="352"/>
      <c r="AS8630" s="352"/>
      <c r="AT8630" s="352"/>
      <c r="AU8630" s="352"/>
      <c r="AV8630" s="352"/>
      <c r="AW8630" s="352"/>
      <c r="AX8630" s="352"/>
      <c r="AY8630" s="352"/>
      <c r="AZ8630" s="356"/>
      <c r="BA8630" s="356"/>
    </row>
    <row r="8631" spans="1:53" ht="15" customHeight="1" x14ac:dyDescent="0.2">
      <c r="A8631" s="352"/>
      <c r="B8631" s="357">
        <v>23</v>
      </c>
      <c r="C8631" s="359"/>
      <c r="D8631" s="355"/>
      <c r="E8631" s="352"/>
      <c r="F8631" s="352"/>
      <c r="G8631" s="352"/>
      <c r="H8631" s="352"/>
      <c r="I8631" s="352"/>
      <c r="J8631" s="352"/>
      <c r="K8631" s="352"/>
      <c r="L8631" s="352"/>
      <c r="M8631" s="360"/>
      <c r="N8631" s="352"/>
      <c r="O8631" s="352"/>
      <c r="P8631" s="352"/>
      <c r="Q8631" s="352"/>
      <c r="R8631" s="352"/>
      <c r="S8631" s="352"/>
      <c r="T8631" s="352"/>
      <c r="U8631" s="352"/>
      <c r="V8631" s="352"/>
      <c r="W8631" s="352"/>
      <c r="X8631" s="352"/>
      <c r="Y8631" s="352"/>
      <c r="Z8631" s="352"/>
      <c r="AA8631" s="352"/>
      <c r="AB8631" s="352"/>
      <c r="AC8631" s="352"/>
      <c r="AD8631" s="352"/>
      <c r="AE8631" s="352"/>
      <c r="AF8631" s="352"/>
      <c r="AG8631" s="352"/>
      <c r="AH8631" s="352"/>
      <c r="AI8631" s="352"/>
      <c r="AJ8631" s="352"/>
      <c r="AK8631" s="352"/>
      <c r="AL8631" s="352"/>
      <c r="AM8631" s="352"/>
      <c r="AN8631" s="352"/>
      <c r="AO8631" s="352"/>
      <c r="AP8631" s="352"/>
      <c r="AQ8631" s="352"/>
      <c r="AR8631" s="352"/>
      <c r="AS8631" s="352"/>
      <c r="AT8631" s="352"/>
      <c r="AU8631" s="352"/>
      <c r="AV8631" s="352"/>
      <c r="AW8631" s="352"/>
      <c r="AX8631" s="352"/>
      <c r="AY8631" s="352"/>
      <c r="AZ8631" s="356"/>
      <c r="BA8631" s="356"/>
    </row>
    <row r="8632" spans="1:53" ht="15" customHeight="1" x14ac:dyDescent="0.2">
      <c r="A8632" s="1"/>
      <c r="B8632" s="385">
        <v>18</v>
      </c>
      <c r="C8632" s="293" t="s">
        <v>77</v>
      </c>
      <c r="D8632" s="18">
        <v>4</v>
      </c>
      <c r="E8632" s="14">
        <v>4</v>
      </c>
      <c r="F8632" s="14"/>
      <c r="G8632" s="14"/>
      <c r="H8632" s="14"/>
      <c r="I8632" s="14"/>
      <c r="J8632" s="14"/>
      <c r="K8632" s="14"/>
      <c r="L8632" s="14"/>
      <c r="M8632" s="14"/>
      <c r="N8632" s="14"/>
      <c r="O8632" s="14"/>
      <c r="P8632" s="14"/>
      <c r="Q8632" s="14"/>
      <c r="R8632" s="4"/>
      <c r="S8632" s="4"/>
      <c r="T8632" s="4"/>
      <c r="U8632" s="4"/>
      <c r="V8632" s="4"/>
      <c r="W8632" s="4"/>
      <c r="X8632" s="4"/>
      <c r="Y8632" s="4"/>
      <c r="Z8632" s="4"/>
      <c r="AA8632" s="4"/>
      <c r="AB8632" s="8">
        <v>7</v>
      </c>
      <c r="AC8632" s="8"/>
      <c r="AD8632" s="8"/>
      <c r="AE8632" s="8"/>
      <c r="AF8632" s="8"/>
      <c r="AG8632" s="8"/>
      <c r="AH8632" s="8"/>
      <c r="AI8632" s="8"/>
      <c r="AJ8632" s="8"/>
      <c r="AK8632" s="8"/>
      <c r="AL8632" s="8"/>
      <c r="AM8632" s="8"/>
      <c r="AN8632" s="8"/>
      <c r="AO8632" s="8"/>
      <c r="AP8632" s="15"/>
      <c r="AQ8632" s="15"/>
      <c r="AR8632" s="15"/>
      <c r="AS8632" s="15"/>
      <c r="AT8632" s="15"/>
      <c r="AU8632" s="15"/>
      <c r="AV8632" s="15"/>
      <c r="AW8632" s="15"/>
      <c r="AX8632" s="15"/>
      <c r="AY8632" s="15"/>
      <c r="AZ8632" s="10"/>
      <c r="BA8632" s="10"/>
    </row>
    <row r="8633" spans="1:53" ht="15" customHeight="1" x14ac:dyDescent="0.2">
      <c r="A8633" s="1"/>
      <c r="B8633" s="385">
        <v>19</v>
      </c>
      <c r="C8633" s="293" t="s">
        <v>78</v>
      </c>
      <c r="D8633" s="18"/>
      <c r="E8633" s="14">
        <v>2</v>
      </c>
      <c r="F8633" s="14"/>
      <c r="G8633" s="14"/>
      <c r="H8633" s="14"/>
      <c r="I8633" s="14"/>
      <c r="J8633" s="14"/>
      <c r="K8633" s="14">
        <v>2</v>
      </c>
      <c r="L8633" s="14"/>
      <c r="M8633" s="14"/>
      <c r="N8633" s="14"/>
      <c r="O8633" s="14"/>
      <c r="P8633" s="14"/>
      <c r="Q8633" s="14"/>
      <c r="R8633" s="4"/>
      <c r="S8633" s="4"/>
      <c r="T8633" s="4"/>
      <c r="U8633" s="4"/>
      <c r="V8633" s="4"/>
      <c r="W8633" s="4"/>
      <c r="X8633" s="4"/>
      <c r="Y8633" s="4"/>
      <c r="Z8633" s="4"/>
      <c r="AA8633" s="4"/>
      <c r="AB8633" s="8"/>
      <c r="AC8633" s="8"/>
      <c r="AD8633" s="8"/>
      <c r="AE8633" s="8"/>
      <c r="AF8633" s="8"/>
      <c r="AG8633" s="8"/>
      <c r="AH8633" s="8"/>
      <c r="AI8633" s="8"/>
      <c r="AJ8633" s="8"/>
      <c r="AK8633" s="8"/>
      <c r="AL8633" s="8"/>
      <c r="AM8633" s="8"/>
      <c r="AN8633" s="8"/>
      <c r="AO8633" s="8"/>
      <c r="AP8633" s="15"/>
      <c r="AQ8633" s="15"/>
      <c r="AR8633" s="15"/>
      <c r="AS8633" s="15"/>
      <c r="AT8633" s="15"/>
      <c r="AU8633" s="15"/>
      <c r="AV8633" s="15"/>
      <c r="AW8633" s="15"/>
      <c r="AX8633" s="15"/>
      <c r="AY8633" s="15"/>
      <c r="AZ8633" s="10"/>
      <c r="BA8633" s="10"/>
    </row>
    <row r="8634" spans="1:53" ht="15" customHeight="1" x14ac:dyDescent="0.2">
      <c r="A8634" s="352"/>
      <c r="B8634" s="357">
        <v>26</v>
      </c>
      <c r="C8634" s="359"/>
      <c r="D8634" s="355"/>
      <c r="E8634" s="352"/>
      <c r="F8634" s="352"/>
      <c r="G8634" s="352"/>
      <c r="H8634" s="352"/>
      <c r="I8634" s="352"/>
      <c r="J8634" s="352"/>
      <c r="K8634" s="352"/>
      <c r="L8634" s="352"/>
      <c r="M8634" s="352"/>
      <c r="N8634" s="352"/>
      <c r="O8634" s="352"/>
      <c r="P8634" s="352"/>
      <c r="Q8634" s="352"/>
      <c r="R8634" s="352"/>
      <c r="S8634" s="352"/>
      <c r="T8634" s="352"/>
      <c r="U8634" s="352"/>
      <c r="V8634" s="352"/>
      <c r="W8634" s="352"/>
      <c r="X8634" s="352"/>
      <c r="Y8634" s="352"/>
      <c r="Z8634" s="352"/>
      <c r="AA8634" s="352"/>
      <c r="AB8634" s="352"/>
      <c r="AC8634" s="352"/>
      <c r="AD8634" s="352"/>
      <c r="AE8634" s="352"/>
      <c r="AF8634" s="352"/>
      <c r="AG8634" s="352"/>
      <c r="AH8634" s="352"/>
      <c r="AI8634" s="352"/>
      <c r="AJ8634" s="352"/>
      <c r="AK8634" s="352"/>
      <c r="AL8634" s="352"/>
      <c r="AM8634" s="352"/>
      <c r="AN8634" s="352"/>
      <c r="AO8634" s="352"/>
      <c r="AP8634" s="352"/>
      <c r="AQ8634" s="352"/>
      <c r="AR8634" s="352"/>
      <c r="AS8634" s="352"/>
      <c r="AT8634" s="352"/>
      <c r="AU8634" s="352"/>
      <c r="AV8634" s="352"/>
      <c r="AW8634" s="352"/>
      <c r="AX8634" s="352"/>
      <c r="AY8634" s="352"/>
      <c r="AZ8634" s="356"/>
      <c r="BA8634" s="356"/>
    </row>
    <row r="8635" spans="1:53" ht="15" customHeight="1" x14ac:dyDescent="0.2">
      <c r="A8635" s="352"/>
      <c r="B8635" s="357">
        <v>27</v>
      </c>
      <c r="C8635" s="359"/>
      <c r="D8635" s="355"/>
      <c r="E8635" s="352"/>
      <c r="F8635" s="352"/>
      <c r="G8635" s="352"/>
      <c r="H8635" s="352"/>
      <c r="I8635" s="352"/>
      <c r="J8635" s="352"/>
      <c r="K8635" s="352"/>
      <c r="L8635" s="352"/>
      <c r="M8635" s="352"/>
      <c r="N8635" s="352"/>
      <c r="O8635" s="352"/>
      <c r="P8635" s="352"/>
      <c r="Q8635" s="352"/>
      <c r="R8635" s="352"/>
      <c r="S8635" s="352"/>
      <c r="T8635" s="352"/>
      <c r="U8635" s="352"/>
      <c r="V8635" s="352"/>
      <c r="W8635" s="352"/>
      <c r="X8635" s="352"/>
      <c r="Y8635" s="352"/>
      <c r="Z8635" s="352"/>
      <c r="AA8635" s="352"/>
      <c r="AB8635" s="352"/>
      <c r="AC8635" s="352"/>
      <c r="AD8635" s="352"/>
      <c r="AE8635" s="352"/>
      <c r="AF8635" s="352"/>
      <c r="AG8635" s="352"/>
      <c r="AH8635" s="352"/>
      <c r="AI8635" s="352"/>
      <c r="AJ8635" s="352"/>
      <c r="AK8635" s="352"/>
      <c r="AL8635" s="352"/>
      <c r="AM8635" s="352"/>
      <c r="AN8635" s="352"/>
      <c r="AO8635" s="352"/>
      <c r="AP8635" s="352"/>
      <c r="AQ8635" s="352"/>
      <c r="AR8635" s="352"/>
      <c r="AS8635" s="352"/>
      <c r="AT8635" s="352"/>
      <c r="AU8635" s="352"/>
      <c r="AV8635" s="352"/>
      <c r="AW8635" s="352"/>
      <c r="AX8635" s="352"/>
      <c r="AY8635" s="352"/>
      <c r="AZ8635" s="356"/>
      <c r="BA8635" s="356"/>
    </row>
    <row r="8636" spans="1:53" ht="15" customHeight="1" x14ac:dyDescent="0.2">
      <c r="A8636" s="1"/>
      <c r="B8636" s="386">
        <v>20</v>
      </c>
      <c r="C8636" s="293" t="s">
        <v>80</v>
      </c>
      <c r="D8636" s="18"/>
      <c r="E8636" s="14"/>
      <c r="F8636" s="14"/>
      <c r="G8636" s="14"/>
      <c r="H8636" s="14"/>
      <c r="I8636" s="14"/>
      <c r="J8636" s="14"/>
      <c r="K8636" s="14"/>
      <c r="L8636" s="14"/>
      <c r="M8636" s="14"/>
      <c r="N8636" s="14"/>
      <c r="O8636" s="14"/>
      <c r="P8636" s="14"/>
      <c r="Q8636" s="14"/>
      <c r="R8636" s="4"/>
      <c r="S8636" s="4"/>
      <c r="T8636" s="4"/>
      <c r="U8636" s="4">
        <v>4</v>
      </c>
      <c r="V8636" s="4"/>
      <c r="W8636" s="4"/>
      <c r="X8636" s="4"/>
      <c r="Y8636" s="4"/>
      <c r="Z8636" s="4"/>
      <c r="AA8636" s="4"/>
      <c r="AB8636" s="8"/>
      <c r="AC8636" s="8"/>
      <c r="AD8636" s="8"/>
      <c r="AE8636" s="8"/>
      <c r="AF8636" s="8"/>
      <c r="AG8636" s="8"/>
      <c r="AH8636" s="8"/>
      <c r="AI8636" s="8"/>
      <c r="AJ8636" s="8"/>
      <c r="AK8636" s="8"/>
      <c r="AL8636" s="8"/>
      <c r="AM8636" s="8"/>
      <c r="AN8636" s="8"/>
      <c r="AO8636" s="8"/>
      <c r="AP8636" s="15"/>
      <c r="AQ8636" s="15"/>
      <c r="AR8636" s="15"/>
      <c r="AS8636" s="15"/>
      <c r="AT8636" s="15"/>
      <c r="AU8636" s="15"/>
      <c r="AV8636" s="15"/>
      <c r="AW8636" s="15"/>
      <c r="AX8636" s="15"/>
      <c r="AY8636" s="15"/>
      <c r="AZ8636" s="10"/>
      <c r="BA8636" s="10"/>
    </row>
    <row r="8637" spans="1:53" ht="15" customHeight="1" x14ac:dyDescent="0.2">
      <c r="A8637" s="368"/>
      <c r="B8637" s="373">
        <v>29</v>
      </c>
      <c r="C8637" s="369"/>
      <c r="D8637" s="370"/>
      <c r="E8637" s="368"/>
      <c r="F8637" s="368"/>
      <c r="G8637" s="368"/>
      <c r="H8637" s="368"/>
      <c r="I8637" s="368"/>
      <c r="J8637" s="368"/>
      <c r="K8637" s="368"/>
      <c r="L8637" s="368"/>
      <c r="M8637" s="368"/>
      <c r="N8637" s="368"/>
      <c r="O8637" s="368"/>
      <c r="P8637" s="368"/>
      <c r="Q8637" s="368"/>
      <c r="R8637" s="368"/>
      <c r="S8637" s="368"/>
      <c r="T8637" s="368"/>
      <c r="U8637" s="368"/>
      <c r="V8637" s="368"/>
      <c r="W8637" s="368"/>
      <c r="X8637" s="368"/>
      <c r="Y8637" s="368"/>
      <c r="Z8637" s="368"/>
      <c r="AA8637" s="368"/>
      <c r="AB8637" s="368"/>
      <c r="AC8637" s="368"/>
      <c r="AD8637" s="368"/>
      <c r="AE8637" s="368"/>
      <c r="AF8637" s="368"/>
      <c r="AG8637" s="368"/>
      <c r="AH8637" s="368"/>
      <c r="AI8637" s="368"/>
      <c r="AJ8637" s="368"/>
      <c r="AK8637" s="368"/>
      <c r="AL8637" s="368"/>
      <c r="AM8637" s="368"/>
      <c r="AN8637" s="368"/>
      <c r="AO8637" s="368"/>
      <c r="AP8637" s="368"/>
      <c r="AQ8637" s="368"/>
      <c r="AR8637" s="368"/>
      <c r="AS8637" s="368"/>
      <c r="AT8637" s="368"/>
      <c r="AU8637" s="368"/>
      <c r="AV8637" s="368"/>
      <c r="AW8637" s="368"/>
      <c r="AX8637" s="368"/>
      <c r="AY8637" s="368"/>
      <c r="AZ8637" s="371"/>
      <c r="BA8637" s="371"/>
    </row>
    <row r="8638" spans="1:53" ht="15" customHeight="1" x14ac:dyDescent="0.2">
      <c r="A8638" s="1"/>
      <c r="B8638" s="387">
        <v>21</v>
      </c>
      <c r="C8638" s="303" t="s">
        <v>85</v>
      </c>
      <c r="D8638" s="18"/>
      <c r="E8638" s="14"/>
      <c r="F8638" s="14"/>
      <c r="G8638" s="14"/>
      <c r="H8638" s="14"/>
      <c r="I8638" s="14"/>
      <c r="J8638" s="14"/>
      <c r="K8638" s="14"/>
      <c r="L8638" s="14"/>
      <c r="M8638" s="14"/>
      <c r="N8638" s="14"/>
      <c r="O8638" s="14"/>
      <c r="P8638" s="14"/>
      <c r="Q8638" s="14"/>
      <c r="R8638" s="4"/>
      <c r="S8638" s="4"/>
      <c r="T8638" s="4"/>
      <c r="U8638" s="4"/>
      <c r="V8638" s="4"/>
      <c r="W8638" s="4"/>
      <c r="X8638" s="4"/>
      <c r="Y8638" s="4"/>
      <c r="Z8638" s="4"/>
      <c r="AA8638" s="4"/>
      <c r="AB8638" s="8"/>
      <c r="AC8638" s="8"/>
      <c r="AD8638" s="8"/>
      <c r="AE8638" s="8"/>
      <c r="AF8638" s="8"/>
      <c r="AG8638" s="8"/>
      <c r="AH8638" s="8"/>
      <c r="AI8638" s="8"/>
      <c r="AJ8638" s="8"/>
      <c r="AK8638" s="8"/>
      <c r="AL8638" s="8"/>
      <c r="AM8638" s="8"/>
      <c r="AN8638" s="8"/>
      <c r="AO8638" s="8"/>
      <c r="AP8638" s="15"/>
      <c r="AQ8638" s="15"/>
      <c r="AR8638" s="15"/>
      <c r="AS8638" s="15"/>
      <c r="AT8638" s="15"/>
      <c r="AU8638" s="15"/>
      <c r="AV8638" s="15"/>
      <c r="AW8638" s="15"/>
      <c r="AX8638" s="15"/>
      <c r="AY8638" s="15"/>
      <c r="AZ8638" s="10"/>
      <c r="BA8638" s="10"/>
    </row>
    <row r="8639" spans="1:53" ht="15" customHeight="1" x14ac:dyDescent="0.2">
      <c r="A8639" s="1"/>
      <c r="B8639" s="387">
        <v>22</v>
      </c>
      <c r="C8639" s="303" t="s">
        <v>612</v>
      </c>
      <c r="D8639" s="18"/>
      <c r="E8639" s="14"/>
      <c r="F8639" s="14"/>
      <c r="G8639" s="14"/>
      <c r="H8639" s="14"/>
      <c r="I8639" s="14"/>
      <c r="J8639" s="14"/>
      <c r="K8639" s="14"/>
      <c r="L8639" s="14"/>
      <c r="M8639" s="14"/>
      <c r="N8639" s="14"/>
      <c r="O8639" s="14"/>
      <c r="P8639" s="14"/>
      <c r="Q8639" s="14"/>
      <c r="R8639" s="4"/>
      <c r="S8639" s="4"/>
      <c r="T8639" s="4"/>
      <c r="U8639" s="4"/>
      <c r="V8639" s="4"/>
      <c r="W8639" s="4"/>
      <c r="X8639" s="4"/>
      <c r="Y8639" s="4"/>
      <c r="Z8639" s="4"/>
      <c r="AA8639" s="4"/>
      <c r="AB8639" s="8"/>
      <c r="AC8639" s="8"/>
      <c r="AD8639" s="8"/>
      <c r="AE8639" s="8"/>
      <c r="AF8639" s="8"/>
      <c r="AG8639" s="8"/>
      <c r="AH8639" s="8"/>
      <c r="AI8639" s="8"/>
      <c r="AJ8639" s="8"/>
      <c r="AK8639" s="8"/>
      <c r="AL8639" s="8"/>
      <c r="AM8639" s="8"/>
      <c r="AN8639" s="8"/>
      <c r="AO8639" s="8"/>
      <c r="AP8639" s="15"/>
      <c r="AQ8639" s="15"/>
      <c r="AR8639" s="15"/>
      <c r="AS8639" s="15"/>
      <c r="AT8639" s="15"/>
      <c r="AU8639" s="15"/>
      <c r="AV8639" s="15"/>
      <c r="AW8639" s="15"/>
      <c r="AX8639" s="15"/>
      <c r="AY8639" s="15"/>
      <c r="AZ8639" s="10"/>
      <c r="BA8639" s="10"/>
    </row>
    <row r="8640" spans="1:53" ht="15" customHeight="1" x14ac:dyDescent="0.2">
      <c r="A8640" s="362"/>
      <c r="B8640" s="388">
        <v>30</v>
      </c>
      <c r="C8640" s="363"/>
      <c r="D8640" s="364"/>
      <c r="E8640" s="362"/>
      <c r="F8640" s="362"/>
      <c r="G8640" s="362"/>
      <c r="H8640" s="362"/>
      <c r="I8640" s="362"/>
      <c r="J8640" s="362"/>
      <c r="K8640" s="362"/>
      <c r="L8640" s="362"/>
      <c r="M8640" s="362"/>
      <c r="N8640" s="362"/>
      <c r="O8640" s="362"/>
      <c r="P8640" s="362"/>
      <c r="Q8640" s="362"/>
      <c r="R8640" s="362"/>
      <c r="S8640" s="362"/>
      <c r="T8640" s="362"/>
      <c r="U8640" s="362"/>
      <c r="V8640" s="362"/>
      <c r="W8640" s="362"/>
      <c r="X8640" s="362"/>
      <c r="Y8640" s="365"/>
      <c r="Z8640" s="365"/>
      <c r="AA8640" s="365"/>
      <c r="AB8640" s="362"/>
      <c r="AC8640" s="362"/>
      <c r="AD8640" s="362"/>
      <c r="AE8640" s="362"/>
      <c r="AF8640" s="362"/>
      <c r="AG8640" s="362"/>
      <c r="AH8640" s="362"/>
      <c r="AI8640" s="362"/>
      <c r="AJ8640" s="362"/>
      <c r="AK8640" s="362"/>
      <c r="AL8640" s="362"/>
      <c r="AM8640" s="362"/>
      <c r="AN8640" s="362"/>
      <c r="AO8640" s="362"/>
      <c r="AP8640" s="362"/>
      <c r="AQ8640" s="362"/>
      <c r="AR8640" s="362"/>
      <c r="AS8640" s="362"/>
      <c r="AT8640" s="362"/>
      <c r="AU8640" s="362"/>
      <c r="AV8640" s="362"/>
      <c r="AW8640" s="362"/>
      <c r="AX8640" s="362"/>
      <c r="AY8640" s="362"/>
      <c r="AZ8640" s="366"/>
      <c r="BA8640" s="366"/>
    </row>
    <row r="8641" spans="1:53" ht="15" customHeight="1" x14ac:dyDescent="0.2">
      <c r="A8641" s="1"/>
      <c r="B8641" s="377">
        <v>23</v>
      </c>
      <c r="C8641" s="293" t="s">
        <v>535</v>
      </c>
      <c r="D8641" s="18"/>
      <c r="E8641" s="14"/>
      <c r="F8641" s="14"/>
      <c r="G8641" s="14"/>
      <c r="H8641" s="14"/>
      <c r="I8641" s="14"/>
      <c r="J8641" s="14"/>
      <c r="K8641" s="14"/>
      <c r="L8641" s="14"/>
      <c r="M8641" s="14"/>
      <c r="N8641" s="14"/>
      <c r="O8641" s="14"/>
      <c r="P8641" s="14"/>
      <c r="Q8641" s="14"/>
      <c r="R8641" s="4"/>
      <c r="S8641" s="4"/>
      <c r="T8641" s="4"/>
      <c r="U8641" s="4"/>
      <c r="V8641" s="4"/>
      <c r="W8641" s="4"/>
      <c r="X8641" s="4"/>
      <c r="Y8641" s="4"/>
      <c r="Z8641" s="4"/>
      <c r="AA8641" s="4"/>
      <c r="AB8641" s="8">
        <v>6</v>
      </c>
      <c r="AC8641" s="8"/>
      <c r="AD8641" s="8"/>
      <c r="AE8641" s="8"/>
      <c r="AF8641" s="8"/>
      <c r="AG8641" s="8"/>
      <c r="AH8641" s="8"/>
      <c r="AI8641" s="8"/>
      <c r="AJ8641" s="8"/>
      <c r="AK8641" s="8"/>
      <c r="AL8641" s="8"/>
      <c r="AM8641" s="8"/>
      <c r="AN8641" s="8"/>
      <c r="AO8641" s="8"/>
      <c r="AP8641" s="15"/>
      <c r="AQ8641" s="15"/>
      <c r="AR8641" s="15"/>
      <c r="AS8641" s="15"/>
      <c r="AT8641" s="15"/>
      <c r="AU8641" s="15"/>
      <c r="AV8641" s="15"/>
      <c r="AW8641" s="15"/>
      <c r="AX8641" s="15"/>
      <c r="AY8641" s="15"/>
      <c r="AZ8641" s="10"/>
      <c r="BA8641" s="10"/>
    </row>
    <row r="8642" spans="1:53" ht="15" customHeight="1" x14ac:dyDescent="0.2">
      <c r="A8642" s="1"/>
      <c r="B8642" s="377">
        <v>24</v>
      </c>
      <c r="C8642" s="311" t="s">
        <v>613</v>
      </c>
      <c r="D8642" s="18"/>
      <c r="E8642" s="14"/>
      <c r="F8642" s="14"/>
      <c r="G8642" s="14"/>
      <c r="H8642" s="14"/>
      <c r="I8642" s="14"/>
      <c r="J8642" s="14"/>
      <c r="K8642" s="14"/>
      <c r="L8642" s="14"/>
      <c r="M8642" s="14"/>
      <c r="N8642" s="14"/>
      <c r="O8642" s="14"/>
      <c r="P8642" s="14"/>
      <c r="Q8642" s="14"/>
      <c r="R8642" s="4"/>
      <c r="S8642" s="4"/>
      <c r="T8642" s="4"/>
      <c r="U8642" s="4"/>
      <c r="V8642" s="4"/>
      <c r="W8642" s="4"/>
      <c r="X8642" s="4"/>
      <c r="Y8642" s="4"/>
      <c r="Z8642" s="4"/>
      <c r="AA8642" s="4"/>
      <c r="AB8642" s="8"/>
      <c r="AC8642" s="8"/>
      <c r="AD8642" s="8"/>
      <c r="AE8642" s="8"/>
      <c r="AF8642" s="8"/>
      <c r="AG8642" s="8"/>
      <c r="AH8642" s="8"/>
      <c r="AI8642" s="8"/>
      <c r="AJ8642" s="8"/>
      <c r="AK8642" s="8"/>
      <c r="AL8642" s="8"/>
      <c r="AM8642" s="8"/>
      <c r="AN8642" s="8"/>
      <c r="AO8642" s="8"/>
      <c r="AP8642" s="15"/>
      <c r="AQ8642" s="15"/>
      <c r="AR8642" s="15"/>
      <c r="AS8642" s="15"/>
      <c r="AT8642" s="15"/>
      <c r="AU8642" s="15"/>
      <c r="AV8642" s="15"/>
      <c r="AW8642" s="15"/>
      <c r="AX8642" s="15"/>
      <c r="AY8642" s="15"/>
      <c r="AZ8642" s="10"/>
      <c r="BA8642" s="10"/>
    </row>
    <row r="8643" spans="1:53" ht="15" customHeight="1" x14ac:dyDescent="0.2">
      <c r="A8643" s="368"/>
      <c r="B8643" s="373"/>
      <c r="C8643" s="369"/>
      <c r="D8643" s="370"/>
      <c r="E8643" s="368"/>
      <c r="F8643" s="368"/>
      <c r="G8643" s="368"/>
      <c r="H8643" s="368"/>
      <c r="I8643" s="368"/>
      <c r="J8643" s="368"/>
      <c r="K8643" s="368"/>
      <c r="L8643" s="368"/>
      <c r="M8643" s="368"/>
      <c r="N8643" s="368"/>
      <c r="O8643" s="368"/>
      <c r="P8643" s="368"/>
      <c r="Q8643" s="368"/>
      <c r="R8643" s="368"/>
      <c r="S8643" s="368"/>
      <c r="T8643" s="368"/>
      <c r="U8643" s="368"/>
      <c r="V8643" s="368"/>
      <c r="W8643" s="368"/>
      <c r="X8643" s="368"/>
      <c r="Y8643" s="368"/>
      <c r="Z8643" s="368"/>
      <c r="AA8643" s="368"/>
      <c r="AB8643" s="368"/>
      <c r="AC8643" s="368"/>
      <c r="AD8643" s="368"/>
      <c r="AE8643" s="368"/>
      <c r="AF8643" s="368"/>
      <c r="AG8643" s="368"/>
      <c r="AH8643" s="368"/>
      <c r="AI8643" s="368"/>
      <c r="AJ8643" s="368"/>
      <c r="AK8643" s="368"/>
      <c r="AL8643" s="368"/>
      <c r="AM8643" s="368"/>
      <c r="AN8643" s="368"/>
      <c r="AO8643" s="368"/>
      <c r="AP8643" s="368"/>
      <c r="AQ8643" s="368"/>
      <c r="AR8643" s="368"/>
      <c r="AS8643" s="368"/>
      <c r="AT8643" s="368"/>
      <c r="AU8643" s="368"/>
      <c r="AV8643" s="368"/>
      <c r="AW8643" s="368"/>
      <c r="AX8643" s="368"/>
      <c r="AY8643" s="368"/>
      <c r="AZ8643" s="371"/>
      <c r="BA8643" s="371"/>
    </row>
    <row r="8644" spans="1:53" ht="15" customHeight="1" x14ac:dyDescent="0.2">
      <c r="A8644" s="1"/>
      <c r="B8644" s="389">
        <v>33</v>
      </c>
      <c r="C8644" s="303"/>
      <c r="D8644" s="18"/>
      <c r="E8644" s="14"/>
      <c r="F8644" s="14"/>
      <c r="G8644" s="14"/>
      <c r="H8644" s="14"/>
      <c r="I8644" s="14"/>
      <c r="J8644" s="14"/>
      <c r="K8644" s="14"/>
      <c r="L8644" s="14"/>
      <c r="M8644" s="14"/>
      <c r="N8644" s="14"/>
      <c r="O8644" s="14"/>
      <c r="P8644" s="14"/>
      <c r="Q8644" s="14"/>
      <c r="R8644" s="4"/>
      <c r="S8644" s="4"/>
      <c r="T8644" s="4"/>
      <c r="U8644" s="4"/>
      <c r="V8644" s="4"/>
      <c r="W8644" s="4"/>
      <c r="X8644" s="4"/>
      <c r="Y8644" s="4"/>
      <c r="Z8644" s="4"/>
      <c r="AA8644" s="4"/>
      <c r="AB8644" s="8"/>
      <c r="AC8644" s="8"/>
      <c r="AD8644" s="8"/>
      <c r="AE8644" s="8"/>
      <c r="AF8644" s="8"/>
      <c r="AG8644" s="8"/>
      <c r="AH8644" s="8"/>
      <c r="AI8644" s="8"/>
      <c r="AJ8644" s="8"/>
      <c r="AK8644" s="8"/>
      <c r="AL8644" s="8"/>
      <c r="AM8644" s="8"/>
      <c r="AN8644" s="8"/>
      <c r="AO8644" s="8"/>
      <c r="AP8644" s="15"/>
      <c r="AQ8644" s="15"/>
      <c r="AR8644" s="15"/>
      <c r="AS8644" s="15"/>
      <c r="AT8644" s="15"/>
      <c r="AU8644" s="15"/>
      <c r="AV8644" s="15"/>
      <c r="AW8644" s="15"/>
      <c r="AX8644" s="15"/>
      <c r="AY8644" s="15"/>
      <c r="AZ8644" s="10"/>
      <c r="BA8644" s="10"/>
    </row>
    <row r="8645" spans="1:53" ht="15" customHeight="1" x14ac:dyDescent="0.2">
      <c r="A8645" s="368"/>
      <c r="B8645" s="373"/>
      <c r="C8645" s="369"/>
      <c r="D8645" s="370"/>
      <c r="E8645" s="368"/>
      <c r="F8645" s="368"/>
      <c r="G8645" s="368"/>
      <c r="H8645" s="368"/>
      <c r="I8645" s="368"/>
      <c r="J8645" s="368"/>
      <c r="K8645" s="368"/>
      <c r="L8645" s="368"/>
      <c r="M8645" s="368"/>
      <c r="N8645" s="368"/>
      <c r="O8645" s="368"/>
      <c r="P8645" s="368"/>
      <c r="Q8645" s="368"/>
      <c r="R8645" s="368"/>
      <c r="S8645" s="368"/>
      <c r="T8645" s="368"/>
      <c r="U8645" s="368"/>
      <c r="V8645" s="368"/>
      <c r="W8645" s="368"/>
      <c r="X8645" s="368"/>
      <c r="Y8645" s="368"/>
      <c r="Z8645" s="368"/>
      <c r="AA8645" s="368"/>
      <c r="AB8645" s="368"/>
      <c r="AC8645" s="368"/>
      <c r="AD8645" s="368"/>
      <c r="AE8645" s="368"/>
      <c r="AF8645" s="368"/>
      <c r="AG8645" s="368"/>
      <c r="AH8645" s="368"/>
      <c r="AI8645" s="368"/>
      <c r="AJ8645" s="368"/>
      <c r="AK8645" s="368"/>
      <c r="AL8645" s="368"/>
      <c r="AM8645" s="368"/>
      <c r="AN8645" s="368"/>
      <c r="AO8645" s="368"/>
      <c r="AP8645" s="368"/>
      <c r="AQ8645" s="368"/>
      <c r="AR8645" s="368"/>
      <c r="AS8645" s="368"/>
      <c r="AT8645" s="368"/>
      <c r="AU8645" s="368"/>
      <c r="AV8645" s="368"/>
      <c r="AW8645" s="368"/>
      <c r="AX8645" s="368"/>
      <c r="AY8645" s="368"/>
      <c r="AZ8645" s="371"/>
      <c r="BA8645" s="371"/>
    </row>
    <row r="8646" spans="1:53" ht="15" customHeight="1" x14ac:dyDescent="0.2">
      <c r="A8646" s="368"/>
      <c r="B8646" s="373"/>
      <c r="C8646" s="369"/>
      <c r="D8646" s="370"/>
      <c r="E8646" s="368"/>
      <c r="F8646" s="368"/>
      <c r="G8646" s="368"/>
      <c r="H8646" s="368"/>
      <c r="I8646" s="368"/>
      <c r="J8646" s="368"/>
      <c r="K8646" s="368"/>
      <c r="L8646" s="368"/>
      <c r="M8646" s="368"/>
      <c r="N8646" s="368"/>
      <c r="O8646" s="368"/>
      <c r="P8646" s="368"/>
      <c r="Q8646" s="368"/>
      <c r="R8646" s="368"/>
      <c r="S8646" s="368"/>
      <c r="T8646" s="368"/>
      <c r="U8646" s="368"/>
      <c r="V8646" s="368"/>
      <c r="W8646" s="368"/>
      <c r="X8646" s="368"/>
      <c r="Y8646" s="368"/>
      <c r="Z8646" s="368"/>
      <c r="AA8646" s="368"/>
      <c r="AB8646" s="368"/>
      <c r="AC8646" s="368"/>
      <c r="AD8646" s="368"/>
      <c r="AE8646" s="368"/>
      <c r="AF8646" s="368"/>
      <c r="AG8646" s="368"/>
      <c r="AH8646" s="368"/>
      <c r="AI8646" s="368"/>
      <c r="AJ8646" s="368"/>
      <c r="AK8646" s="368"/>
      <c r="AL8646" s="368"/>
      <c r="AM8646" s="368"/>
      <c r="AN8646" s="368"/>
      <c r="AO8646" s="368"/>
      <c r="AP8646" s="368"/>
      <c r="AQ8646" s="368"/>
      <c r="AR8646" s="368"/>
      <c r="AS8646" s="368"/>
      <c r="AT8646" s="368"/>
      <c r="AU8646" s="368"/>
      <c r="AV8646" s="368"/>
      <c r="AW8646" s="368"/>
      <c r="AX8646" s="368"/>
      <c r="AY8646" s="368"/>
      <c r="AZ8646" s="371"/>
      <c r="BA8646" s="371"/>
    </row>
    <row r="8647" spans="1:53" ht="15" customHeight="1" x14ac:dyDescent="0.2">
      <c r="A8647" s="368"/>
      <c r="B8647" s="373"/>
      <c r="C8647" s="376"/>
      <c r="D8647" s="370"/>
      <c r="E8647" s="368"/>
      <c r="F8647" s="368"/>
      <c r="G8647" s="368"/>
      <c r="H8647" s="368"/>
      <c r="I8647" s="368"/>
      <c r="J8647" s="368"/>
      <c r="K8647" s="368"/>
      <c r="L8647" s="368"/>
      <c r="M8647" s="368"/>
      <c r="N8647" s="368"/>
      <c r="O8647" s="368"/>
      <c r="P8647" s="368"/>
      <c r="Q8647" s="368"/>
      <c r="R8647" s="368"/>
      <c r="S8647" s="368"/>
      <c r="T8647" s="368"/>
      <c r="U8647" s="368"/>
      <c r="V8647" s="368"/>
      <c r="W8647" s="368"/>
      <c r="X8647" s="368"/>
      <c r="Y8647" s="368"/>
      <c r="Z8647" s="368"/>
      <c r="AA8647" s="368"/>
      <c r="AB8647" s="368"/>
      <c r="AC8647" s="368"/>
      <c r="AD8647" s="368"/>
      <c r="AE8647" s="368"/>
      <c r="AF8647" s="368"/>
      <c r="AG8647" s="368"/>
      <c r="AH8647" s="368"/>
      <c r="AI8647" s="368"/>
      <c r="AJ8647" s="368"/>
      <c r="AK8647" s="368"/>
      <c r="AL8647" s="368"/>
      <c r="AM8647" s="368"/>
      <c r="AN8647" s="368"/>
      <c r="AO8647" s="368"/>
      <c r="AP8647" s="368"/>
      <c r="AQ8647" s="368"/>
      <c r="AR8647" s="368"/>
      <c r="AS8647" s="368"/>
      <c r="AT8647" s="368"/>
      <c r="AU8647" s="368"/>
      <c r="AV8647" s="368"/>
      <c r="AW8647" s="368"/>
      <c r="AX8647" s="368"/>
      <c r="AY8647" s="368"/>
      <c r="AZ8647" s="371"/>
      <c r="BA8647" s="371"/>
    </row>
    <row r="8648" spans="1:53" ht="15" customHeight="1" x14ac:dyDescent="0.2">
      <c r="A8648" s="1">
        <f>SUM(A8605:A8643)</f>
        <v>26800</v>
      </c>
      <c r="B8648" s="385" t="s">
        <v>187</v>
      </c>
      <c r="C8648" s="402" t="s">
        <v>616</v>
      </c>
      <c r="D8648" s="18"/>
      <c r="E8648" s="14"/>
      <c r="F8648" s="14"/>
      <c r="G8648" s="14"/>
      <c r="H8648" s="14"/>
      <c r="I8648" s="14"/>
      <c r="J8648" s="14"/>
      <c r="K8648" s="14"/>
      <c r="L8648" s="14"/>
      <c r="M8648" s="14"/>
      <c r="N8648" s="14"/>
      <c r="O8648" s="14"/>
      <c r="P8648" s="14"/>
      <c r="Q8648" s="14"/>
      <c r="R8648" s="4"/>
      <c r="S8648" s="4"/>
      <c r="T8648" s="4"/>
      <c r="U8648" s="4"/>
      <c r="V8648" s="4"/>
      <c r="W8648" s="4"/>
      <c r="X8648" s="4"/>
      <c r="Y8648" s="4"/>
      <c r="Z8648" s="4"/>
      <c r="AA8648" s="4"/>
      <c r="AB8648" s="8"/>
      <c r="AC8648" s="8"/>
      <c r="AD8648" s="8"/>
      <c r="AE8648" s="8"/>
      <c r="AF8648" s="8"/>
      <c r="AG8648" s="8"/>
      <c r="AH8648" s="8"/>
      <c r="AI8648" s="8"/>
      <c r="AJ8648" s="8"/>
      <c r="AK8648" s="8"/>
      <c r="AL8648" s="8"/>
      <c r="AM8648" s="8"/>
      <c r="AN8648" s="8"/>
      <c r="AO8648" s="8"/>
      <c r="AP8648" s="15"/>
      <c r="AQ8648" s="15"/>
      <c r="AR8648" s="15"/>
      <c r="AS8648" s="15"/>
      <c r="AT8648" s="15"/>
      <c r="AU8648" s="15"/>
      <c r="AV8648" s="15"/>
      <c r="AW8648" s="15"/>
      <c r="AX8648" s="15"/>
      <c r="AY8648" s="15"/>
      <c r="AZ8648" s="10"/>
      <c r="BA8648" s="10"/>
    </row>
    <row r="8649" spans="1:53" ht="15" customHeight="1" x14ac:dyDescent="0.2">
      <c r="A8649" s="1"/>
      <c r="B8649" s="22"/>
      <c r="D8649" s="18"/>
      <c r="E8649" s="14"/>
      <c r="F8649" s="14"/>
      <c r="G8649" s="14"/>
      <c r="H8649" s="14"/>
      <c r="I8649" s="14"/>
      <c r="J8649" s="14"/>
      <c r="K8649" s="14"/>
      <c r="L8649" s="14"/>
      <c r="M8649" s="14"/>
      <c r="N8649" s="14"/>
      <c r="O8649" s="14"/>
      <c r="P8649" s="14"/>
      <c r="Q8649" s="14"/>
      <c r="R8649" s="4"/>
      <c r="S8649" s="4"/>
      <c r="T8649" s="4"/>
      <c r="U8649" s="4"/>
      <c r="V8649" s="4"/>
      <c r="W8649" s="4"/>
      <c r="X8649" s="4"/>
      <c r="Y8649" s="4"/>
      <c r="Z8649" s="4"/>
      <c r="AA8649" s="4"/>
      <c r="AB8649" s="8"/>
      <c r="AC8649" s="8"/>
      <c r="AD8649" s="8"/>
      <c r="AE8649" s="8"/>
      <c r="AF8649" s="8"/>
      <c r="AG8649" s="8"/>
      <c r="AH8649" s="8"/>
      <c r="AI8649" s="8"/>
      <c r="AJ8649" s="8"/>
      <c r="AK8649" s="8"/>
      <c r="AL8649" s="8"/>
      <c r="AM8649" s="8"/>
      <c r="AN8649" s="8"/>
      <c r="AO8649" s="8"/>
      <c r="AP8649" s="15"/>
      <c r="AQ8649" s="15"/>
      <c r="AR8649" s="15"/>
      <c r="AS8649" s="15"/>
      <c r="AT8649" s="15"/>
      <c r="AU8649" s="15"/>
      <c r="AV8649" s="15"/>
      <c r="AW8649" s="15"/>
      <c r="AX8649" s="15"/>
      <c r="AY8649" s="15"/>
      <c r="AZ8649" s="10"/>
      <c r="BA8649" s="10"/>
    </row>
    <row r="8650" spans="1:53" ht="15" customHeight="1" x14ac:dyDescent="0.2">
      <c r="A8650" s="1"/>
      <c r="B8650" s="42"/>
      <c r="D8650" s="18"/>
      <c r="E8650" s="14"/>
      <c r="F8650" s="14"/>
      <c r="G8650" s="14"/>
      <c r="H8650" s="14"/>
      <c r="I8650" s="14"/>
      <c r="J8650" s="14"/>
      <c r="K8650" s="14"/>
      <c r="L8650" s="14"/>
      <c r="M8650" s="14"/>
      <c r="N8650" s="14"/>
      <c r="O8650" s="14"/>
      <c r="P8650" s="14"/>
      <c r="Q8650" s="14"/>
      <c r="R8650" s="4"/>
      <c r="S8650" s="4"/>
      <c r="T8650" s="4"/>
      <c r="U8650" s="4"/>
      <c r="V8650" s="4"/>
      <c r="W8650" s="4"/>
      <c r="X8650" s="4"/>
      <c r="Y8650" s="4"/>
      <c r="Z8650" s="4"/>
      <c r="AA8650" s="4"/>
      <c r="AB8650" s="8"/>
      <c r="AC8650" s="8"/>
      <c r="AD8650" s="8"/>
      <c r="AE8650" s="8"/>
      <c r="AF8650" s="8"/>
      <c r="AG8650" s="8"/>
      <c r="AH8650" s="8"/>
      <c r="AI8650" s="8"/>
      <c r="AJ8650" s="8"/>
      <c r="AK8650" s="8"/>
      <c r="AL8650" s="8"/>
      <c r="AM8650" s="8"/>
      <c r="AN8650" s="8"/>
      <c r="AO8650" s="8"/>
      <c r="AP8650" s="15"/>
      <c r="AQ8650" s="15"/>
      <c r="AR8650" s="15"/>
      <c r="AS8650" s="15"/>
      <c r="AT8650" s="15"/>
      <c r="AU8650" s="15"/>
      <c r="AV8650" s="15"/>
      <c r="AW8650" s="15"/>
      <c r="AX8650" s="15"/>
      <c r="AY8650" s="15"/>
      <c r="AZ8650" s="10"/>
      <c r="BA8650" s="10"/>
    </row>
    <row r="8651" spans="1:53" ht="15" customHeight="1" x14ac:dyDescent="0.2">
      <c r="A8651" s="1"/>
      <c r="B8651" s="1"/>
      <c r="C8651" s="43"/>
      <c r="D8651" s="14"/>
      <c r="E8651" s="14"/>
      <c r="F8651" s="14"/>
      <c r="G8651" s="14"/>
      <c r="H8651" s="14"/>
      <c r="I8651" s="14"/>
      <c r="J8651" s="14"/>
      <c r="K8651" s="14"/>
      <c r="L8651" s="14"/>
      <c r="M8651" s="14"/>
      <c r="N8651" s="14"/>
      <c r="O8651" s="14"/>
      <c r="P8651" s="14"/>
      <c r="Q8651" s="14"/>
      <c r="R8651" s="4"/>
      <c r="S8651" s="4"/>
      <c r="T8651" s="4"/>
      <c r="U8651" s="4"/>
      <c r="V8651" s="4"/>
      <c r="W8651" s="4"/>
      <c r="X8651" s="4"/>
      <c r="Y8651" s="4"/>
      <c r="Z8651" s="4"/>
      <c r="AA8651" s="4"/>
      <c r="AB8651" s="8"/>
      <c r="AC8651" s="8"/>
      <c r="AD8651" s="8"/>
      <c r="AE8651" s="8"/>
      <c r="AF8651" s="8"/>
      <c r="AG8651" s="8"/>
      <c r="AH8651" s="8"/>
      <c r="AI8651" s="8"/>
      <c r="AJ8651" s="8"/>
      <c r="AK8651" s="8"/>
      <c r="AL8651" s="8"/>
      <c r="AM8651" s="8"/>
      <c r="AN8651" s="8"/>
      <c r="AO8651" s="8"/>
      <c r="AP8651" s="15"/>
      <c r="AQ8651" s="15"/>
      <c r="AR8651" s="15"/>
      <c r="AS8651" s="15"/>
      <c r="AT8651" s="15"/>
      <c r="AU8651" s="15"/>
      <c r="AV8651" s="15"/>
      <c r="AW8651" s="15"/>
      <c r="AX8651" s="15"/>
      <c r="AY8651" s="15"/>
      <c r="AZ8651" s="10"/>
      <c r="BA8651" s="10"/>
    </row>
    <row r="8652" spans="1:53" ht="15" customHeight="1" x14ac:dyDescent="0.2">
      <c r="A8652" s="1"/>
      <c r="B8652" s="1"/>
      <c r="D8652" s="14"/>
      <c r="E8652" s="14"/>
      <c r="F8652" s="14"/>
      <c r="G8652" s="14"/>
      <c r="H8652" s="14"/>
      <c r="I8652" s="14"/>
      <c r="J8652" s="14"/>
      <c r="K8652" s="14"/>
      <c r="L8652" s="14"/>
      <c r="M8652" s="14"/>
      <c r="N8652" s="14"/>
      <c r="O8652" s="14"/>
      <c r="P8652" s="14"/>
      <c r="Q8652" s="14"/>
      <c r="R8652" s="4"/>
      <c r="S8652" s="4"/>
      <c r="T8652" s="4"/>
      <c r="U8652" s="4"/>
      <c r="V8652" s="4"/>
      <c r="W8652" s="4"/>
      <c r="X8652" s="4"/>
      <c r="Y8652" s="4"/>
      <c r="Z8652" s="4"/>
      <c r="AA8652" s="4"/>
      <c r="AB8652" s="8"/>
      <c r="AC8652" s="8"/>
      <c r="AD8652" s="8"/>
      <c r="AE8652" s="8"/>
      <c r="AF8652" s="8"/>
      <c r="AG8652" s="8"/>
      <c r="AH8652" s="8"/>
      <c r="AI8652" s="8"/>
      <c r="AJ8652" s="8"/>
      <c r="AK8652" s="8"/>
      <c r="AL8652" s="8"/>
      <c r="AM8652" s="8"/>
      <c r="AN8652" s="8"/>
      <c r="AO8652" s="8"/>
      <c r="AP8652" s="15"/>
      <c r="AQ8652" s="15"/>
      <c r="AR8652" s="15"/>
      <c r="AS8652" s="15"/>
      <c r="AT8652" s="15"/>
      <c r="AU8652" s="15"/>
      <c r="AV8652" s="15"/>
      <c r="AW8652" s="15"/>
      <c r="AX8652" s="15"/>
      <c r="AY8652" s="15"/>
      <c r="AZ8652" s="10"/>
      <c r="BA8652" s="10"/>
    </row>
    <row r="8653" spans="1:53" ht="15" customHeight="1" x14ac:dyDescent="0.2">
      <c r="A8653" s="33"/>
      <c r="B8653" s="33"/>
      <c r="C8653" s="33"/>
      <c r="D8653" s="33">
        <f>SUM(D8605:D8652)</f>
        <v>8</v>
      </c>
      <c r="E8653" s="33">
        <f>SUM(E8605:E8652)</f>
        <v>10</v>
      </c>
      <c r="F8653" s="33">
        <f>SUM(F8605:F8652)</f>
        <v>4</v>
      </c>
      <c r="G8653" s="33">
        <f>SUM(G8605:G8652)</f>
        <v>4</v>
      </c>
      <c r="H8653" s="33">
        <f>SUM(H8605:H8652)</f>
        <v>0</v>
      </c>
      <c r="I8653" s="33">
        <f>SUM(I8605:I8652)</f>
        <v>0</v>
      </c>
      <c r="J8653" s="33">
        <f>SUM(J8605:J8652)</f>
        <v>0</v>
      </c>
      <c r="K8653" s="33">
        <f>SUM(K8605:K8652)</f>
        <v>8</v>
      </c>
      <c r="L8653" s="33">
        <f>SUM(L8605:L8652)</f>
        <v>4</v>
      </c>
      <c r="M8653" s="33">
        <f>SUM(M8605:M8652)</f>
        <v>0</v>
      </c>
      <c r="N8653" s="33">
        <f>SUM(N8605:N8652)</f>
        <v>0</v>
      </c>
      <c r="O8653" s="33">
        <f>SUM(O8605:O8652)</f>
        <v>0</v>
      </c>
      <c r="P8653" s="33">
        <f>SUM(P8605:P8652)</f>
        <v>0</v>
      </c>
      <c r="Q8653" s="33">
        <f>SUM(Q8605:Q8652)</f>
        <v>0</v>
      </c>
      <c r="R8653" s="33">
        <f>SUM(R8605:R8652)</f>
        <v>0</v>
      </c>
      <c r="S8653" s="33">
        <f>SUM(S8605:S8652)</f>
        <v>0</v>
      </c>
      <c r="T8653" s="33">
        <f>SUM(T8605:T8652)</f>
        <v>1</v>
      </c>
      <c r="U8653" s="33">
        <f>SUM(U8605:U8652)</f>
        <v>7</v>
      </c>
      <c r="V8653" s="33">
        <f>SUM(V8605:V8652)</f>
        <v>0</v>
      </c>
      <c r="W8653" s="33">
        <f>SUM(W8605:W8652)</f>
        <v>0</v>
      </c>
      <c r="X8653" s="33">
        <f>SUM(X8605:X8652)</f>
        <v>0</v>
      </c>
      <c r="Y8653" s="33">
        <f>SUM(Y8605:Y8652)</f>
        <v>0</v>
      </c>
      <c r="Z8653" s="33">
        <f>SUM(Z8605:Z8652)</f>
        <v>0</v>
      </c>
      <c r="AA8653" s="33">
        <f>SUM(AA8605:AA8652)</f>
        <v>0</v>
      </c>
      <c r="AB8653" s="33">
        <f>SUM(AB8605:AB8652)</f>
        <v>60</v>
      </c>
      <c r="AC8653" s="33">
        <f>SUM(AC8605:AC8652)</f>
        <v>0</v>
      </c>
      <c r="AD8653" s="33">
        <f>SUM(AD8605:AD8652)</f>
        <v>0</v>
      </c>
      <c r="AE8653" s="33">
        <f>SUM(AE8605:AE8652)</f>
        <v>0</v>
      </c>
      <c r="AF8653" s="33">
        <f>SUM(AF8605:AF8652)</f>
        <v>0</v>
      </c>
      <c r="AG8653" s="33">
        <f>SUM(AG8605:AG8652)</f>
        <v>1</v>
      </c>
      <c r="AH8653" s="33">
        <f>SUM(AH8605:AH8652)</f>
        <v>2</v>
      </c>
      <c r="AI8653" s="33">
        <f>SUM(AI8605:AI8652)</f>
        <v>0</v>
      </c>
      <c r="AJ8653" s="33">
        <f>SUM(AJ8605:AJ8652)</f>
        <v>1</v>
      </c>
      <c r="AK8653" s="33">
        <f>SUM(AK8605:AK8652)</f>
        <v>0</v>
      </c>
      <c r="AL8653" s="33">
        <f>SUM(AL8605:AL8652)</f>
        <v>3</v>
      </c>
      <c r="AM8653" s="33">
        <f>SUM(AM8605:AM8652)</f>
        <v>0</v>
      </c>
      <c r="AN8653" s="33">
        <f>SUM(AN8605:AN8652)</f>
        <v>0</v>
      </c>
      <c r="AO8653" s="33">
        <f>SUM(AO8605:AO8652)</f>
        <v>3</v>
      </c>
      <c r="AP8653" s="33">
        <f>SUM(AP8605:AP8652)</f>
        <v>0</v>
      </c>
      <c r="AQ8653" s="33">
        <f>SUM(AQ8605:AQ8652)</f>
        <v>0</v>
      </c>
      <c r="AR8653" s="33">
        <f>SUM(AR8605:AR8652)</f>
        <v>0</v>
      </c>
      <c r="AS8653" s="33">
        <f>SUM(AS8605:AS8652)</f>
        <v>0</v>
      </c>
      <c r="AT8653" s="33">
        <f>SUM(AT8605:AT8652)</f>
        <v>0</v>
      </c>
      <c r="AU8653" s="33">
        <f>SUM(AU8605:AU8652)</f>
        <v>0</v>
      </c>
      <c r="AV8653" s="33">
        <f>SUM(AV8605:AV8652)</f>
        <v>0</v>
      </c>
      <c r="AW8653" s="33">
        <f>SUM(AW8605:AW8652)</f>
        <v>0</v>
      </c>
      <c r="AX8653" s="33">
        <f>SUM(AX8605:AX8652)</f>
        <v>0</v>
      </c>
      <c r="AY8653" s="33">
        <f>SUM(AY8605:AY8652)</f>
        <v>0</v>
      </c>
      <c r="AZ8653" s="10"/>
      <c r="BA8653" s="10"/>
    </row>
    <row r="8654" spans="1:53" ht="15" customHeight="1" x14ac:dyDescent="0.2">
      <c r="A8654" s="44"/>
      <c r="B8654" s="44"/>
      <c r="C8654" s="44"/>
      <c r="D8654" s="44"/>
      <c r="E8654" s="44"/>
      <c r="F8654" s="44"/>
      <c r="G8654" s="44"/>
      <c r="H8654" s="44"/>
      <c r="I8654" s="44"/>
      <c r="J8654" s="44"/>
      <c r="K8654" s="44"/>
      <c r="L8654" s="44"/>
      <c r="M8654" s="44"/>
      <c r="N8654" s="44"/>
      <c r="O8654" s="44"/>
      <c r="P8654" s="44"/>
      <c r="Q8654" s="44"/>
      <c r="R8654" s="44"/>
      <c r="S8654" s="44"/>
      <c r="T8654" s="44"/>
      <c r="U8654" s="44"/>
      <c r="V8654" s="44"/>
      <c r="W8654" s="44"/>
      <c r="X8654" s="44"/>
    </row>
    <row r="8655" spans="1:53" ht="15" customHeight="1" x14ac:dyDescent="0.2">
      <c r="A8655" s="44"/>
      <c r="B8655" s="44"/>
      <c r="C8655" s="44"/>
      <c r="D8655" s="44"/>
      <c r="E8655" s="44"/>
      <c r="F8655" s="44"/>
      <c r="G8655" s="44"/>
      <c r="H8655" s="44"/>
      <c r="I8655" s="44"/>
      <c r="J8655" s="44"/>
      <c r="K8655" s="44"/>
      <c r="L8655" s="44"/>
      <c r="M8655" s="44"/>
      <c r="N8655" s="44"/>
      <c r="O8655" s="44"/>
      <c r="P8655" s="44"/>
      <c r="Q8655" s="44"/>
      <c r="R8655" s="44"/>
      <c r="S8655" s="44"/>
      <c r="T8655" s="44"/>
      <c r="U8655" s="44"/>
      <c r="V8655" s="44"/>
      <c r="W8655" s="44"/>
      <c r="X8655" s="44"/>
    </row>
    <row r="8656" spans="1:53" ht="15" customHeight="1" x14ac:dyDescent="0.2">
      <c r="A8656" s="44"/>
      <c r="B8656" s="44"/>
      <c r="C8656" s="44"/>
      <c r="D8656" s="44"/>
      <c r="E8656" s="44"/>
      <c r="F8656" s="44"/>
      <c r="G8656" s="44"/>
      <c r="H8656" s="44"/>
      <c r="I8656" s="44"/>
      <c r="J8656" s="44"/>
      <c r="K8656" s="44"/>
      <c r="L8656" s="44"/>
      <c r="M8656" s="44"/>
      <c r="N8656" s="44"/>
      <c r="O8656" s="44"/>
      <c r="P8656" s="44"/>
      <c r="Q8656" s="44"/>
      <c r="R8656" s="44"/>
      <c r="S8656" s="44"/>
      <c r="T8656" s="44"/>
      <c r="U8656" s="44"/>
      <c r="V8656" s="44"/>
      <c r="W8656" s="44"/>
      <c r="X8656" s="44"/>
    </row>
    <row r="8657" spans="1:27" ht="15" customHeight="1" x14ac:dyDescent="0.2">
      <c r="A8657" s="45"/>
      <c r="B8657" s="45"/>
      <c r="C8657" s="45"/>
      <c r="D8657" s="45"/>
      <c r="E8657" s="45"/>
      <c r="F8657" s="45"/>
      <c r="G8657" s="45"/>
      <c r="H8657" s="45"/>
      <c r="I8657" s="44"/>
      <c r="J8657" s="44"/>
      <c r="K8657" s="44"/>
      <c r="L8657" s="44"/>
      <c r="M8657" s="44"/>
      <c r="N8657" s="44"/>
      <c r="O8657" s="44"/>
      <c r="P8657" s="44"/>
      <c r="Q8657" s="44"/>
      <c r="R8657" s="44"/>
      <c r="S8657" s="44"/>
      <c r="T8657" s="44"/>
      <c r="U8657" s="44"/>
      <c r="V8657" s="44"/>
      <c r="W8657" s="44"/>
      <c r="X8657" s="44"/>
    </row>
    <row r="8658" spans="1:27" ht="15" customHeight="1" x14ac:dyDescent="0.2">
      <c r="A8658" s="45"/>
      <c r="B8658" s="45"/>
      <c r="C8658" s="45"/>
      <c r="D8658" s="45"/>
      <c r="E8658" s="45"/>
      <c r="F8658" s="45"/>
      <c r="G8658" s="45"/>
      <c r="H8658" s="45"/>
      <c r="I8658" s="44"/>
      <c r="J8658" s="44"/>
      <c r="K8658" s="44"/>
      <c r="L8658" s="46"/>
      <c r="M8658" s="46"/>
      <c r="N8658" s="46"/>
      <c r="O8658" s="46"/>
      <c r="P8658" s="46"/>
      <c r="Q8658" s="46"/>
      <c r="R8658" s="46"/>
      <c r="S8658" s="46"/>
      <c r="T8658" s="46"/>
      <c r="U8658" s="46"/>
      <c r="V8658" s="46"/>
      <c r="W8658" s="46"/>
      <c r="X8658" s="46"/>
      <c r="Y8658" s="46"/>
      <c r="Z8658" s="46"/>
      <c r="AA8658" s="46"/>
    </row>
    <row r="8659" spans="1:27" ht="15" customHeight="1" x14ac:dyDescent="0.6">
      <c r="A8659" s="45"/>
      <c r="B8659" s="47" t="s">
        <v>88</v>
      </c>
      <c r="C8659" s="48"/>
      <c r="D8659" s="48"/>
      <c r="E8659" s="48"/>
      <c r="F8659" s="48"/>
      <c r="G8659" s="48"/>
      <c r="H8659" s="45"/>
      <c r="I8659" s="44"/>
      <c r="J8659" s="44"/>
      <c r="K8659" s="44"/>
      <c r="L8659" s="46"/>
      <c r="M8659" s="46"/>
      <c r="N8659" s="46"/>
      <c r="O8659" s="46"/>
      <c r="P8659" s="46"/>
      <c r="Q8659" s="46"/>
      <c r="R8659" s="46"/>
      <c r="S8659" s="46"/>
      <c r="T8659" s="46"/>
      <c r="U8659" s="46"/>
      <c r="V8659" s="46"/>
      <c r="W8659" s="46"/>
      <c r="X8659" s="46"/>
      <c r="Y8659" s="46"/>
      <c r="Z8659" s="46"/>
      <c r="AA8659" s="46"/>
    </row>
    <row r="8660" spans="1:27" ht="15" customHeight="1" x14ac:dyDescent="0.2">
      <c r="A8660" s="45"/>
      <c r="B8660" s="49" t="s">
        <v>89</v>
      </c>
      <c r="C8660" s="33" t="s">
        <v>90</v>
      </c>
      <c r="D8660" s="33" t="s">
        <v>91</v>
      </c>
      <c r="E8660" s="33" t="s">
        <v>92</v>
      </c>
      <c r="F8660" s="50"/>
      <c r="G8660" s="50" t="s">
        <v>93</v>
      </c>
      <c r="H8660" s="45"/>
      <c r="I8660" s="44"/>
      <c r="J8660" s="44"/>
      <c r="K8660" s="44"/>
      <c r="L8660" s="46"/>
      <c r="M8660" s="46"/>
      <c r="N8660" s="46"/>
      <c r="O8660" s="46"/>
      <c r="P8660" s="46"/>
      <c r="Q8660" s="46"/>
      <c r="R8660" s="46"/>
      <c r="S8660" s="46"/>
      <c r="T8660" s="46"/>
      <c r="U8660" s="46"/>
      <c r="V8660" s="46"/>
      <c r="W8660" s="46"/>
      <c r="Y8660" s="51" t="s">
        <v>94</v>
      </c>
      <c r="Z8660" s="52"/>
      <c r="AA8660" s="52"/>
    </row>
    <row r="8661" spans="1:27" ht="15" customHeight="1" x14ac:dyDescent="0.2">
      <c r="A8661" s="45"/>
      <c r="B8661" s="53" t="s">
        <v>3</v>
      </c>
      <c r="C8661" s="15">
        <f>D8653</f>
        <v>8</v>
      </c>
      <c r="D8661" s="54">
        <f>S8664*C8661</f>
        <v>7316.4000000000005</v>
      </c>
      <c r="E8661" s="34">
        <f>T8663*C8661</f>
        <v>5200</v>
      </c>
      <c r="F8661" s="45"/>
      <c r="G8661" s="45"/>
      <c r="H8661" s="45"/>
      <c r="I8661" s="44"/>
      <c r="J8661" s="44"/>
      <c r="K8661" s="44"/>
      <c r="L8661" s="46"/>
      <c r="M8661" s="51" t="s">
        <v>95</v>
      </c>
      <c r="N8661" s="52"/>
      <c r="O8661" s="52"/>
      <c r="P8661" s="52"/>
      <c r="Q8661" s="52"/>
      <c r="R8661" s="51" t="s">
        <v>96</v>
      </c>
      <c r="S8661" s="52"/>
      <c r="T8661" s="46"/>
      <c r="U8661" s="51" t="s">
        <v>97</v>
      </c>
      <c r="V8661" s="52"/>
      <c r="W8661" s="46"/>
      <c r="Y8661" s="6" t="s">
        <v>98</v>
      </c>
      <c r="Z8661" s="55"/>
      <c r="AA8661" s="56"/>
    </row>
    <row r="8662" spans="1:27" ht="15" customHeight="1" x14ac:dyDescent="0.2">
      <c r="A8662" s="45"/>
      <c r="B8662" s="53" t="s">
        <v>99</v>
      </c>
      <c r="C8662" s="15">
        <f>E8653</f>
        <v>10</v>
      </c>
      <c r="D8662" s="54">
        <f>S8663*C8662</f>
        <v>9145.5</v>
      </c>
      <c r="E8662" s="34">
        <f>T8664*C8662</f>
        <v>6500</v>
      </c>
      <c r="F8662" s="45"/>
      <c r="G8662" s="45"/>
      <c r="H8662" s="45"/>
      <c r="I8662" s="44"/>
      <c r="J8662" s="44"/>
      <c r="K8662" s="44"/>
      <c r="L8662" s="46"/>
      <c r="M8662" s="6" t="s">
        <v>100</v>
      </c>
      <c r="N8662" s="52"/>
      <c r="O8662" s="52"/>
      <c r="P8662" s="52"/>
      <c r="Q8662" s="52"/>
      <c r="R8662" s="6"/>
      <c r="S8662" s="55" t="s">
        <v>101</v>
      </c>
      <c r="T8662" s="295"/>
      <c r="U8662" s="57" t="s">
        <v>102</v>
      </c>
      <c r="V8662" s="58">
        <f t="shared" ref="V8662:V8673" si="1822">W8662*1.303</f>
        <v>10293.699999999999</v>
      </c>
      <c r="W8662" s="59">
        <v>7900</v>
      </c>
      <c r="Y8662" s="60" t="s">
        <v>31</v>
      </c>
      <c r="Z8662" s="55">
        <f>AA8662*1.318</f>
        <v>6853.6</v>
      </c>
      <c r="AA8662" s="56">
        <v>5200</v>
      </c>
    </row>
    <row r="8663" spans="1:27" ht="15" customHeight="1" x14ac:dyDescent="0.2">
      <c r="A8663" s="45"/>
      <c r="B8663" s="53" t="s">
        <v>103</v>
      </c>
      <c r="C8663" s="15">
        <f>F8653</f>
        <v>4</v>
      </c>
      <c r="D8663" s="54">
        <f>S8666*C8663</f>
        <v>5070.0120000000006</v>
      </c>
      <c r="E8663" s="34">
        <f>T8665*C8663</f>
        <v>3428</v>
      </c>
      <c r="F8663" s="45"/>
      <c r="G8663" s="45"/>
      <c r="H8663" s="61"/>
      <c r="I8663" s="44"/>
      <c r="J8663" s="44"/>
      <c r="K8663" s="44"/>
      <c r="L8663" s="46"/>
      <c r="M8663" s="6"/>
      <c r="N8663" s="52"/>
      <c r="O8663" s="52"/>
      <c r="P8663" s="52"/>
      <c r="Q8663" s="52"/>
      <c r="R8663" s="6" t="s">
        <v>104</v>
      </c>
      <c r="S8663" s="55">
        <f>T8663*1.407</f>
        <v>914.55000000000007</v>
      </c>
      <c r="T8663" s="295">
        <v>650</v>
      </c>
      <c r="U8663" s="57" t="s">
        <v>105</v>
      </c>
      <c r="V8663" s="58">
        <f t="shared" si="1822"/>
        <v>9772.5</v>
      </c>
      <c r="W8663" s="62">
        <v>7500</v>
      </c>
      <c r="Y8663" s="6" t="s">
        <v>33</v>
      </c>
      <c r="Z8663" s="55">
        <f t="shared" ref="Z8663:Z8664" si="1823">AA8663*1.318</f>
        <v>6853.6</v>
      </c>
      <c r="AA8663" s="56">
        <v>5200</v>
      </c>
    </row>
    <row r="8664" spans="1:27" ht="15" customHeight="1" x14ac:dyDescent="0.2">
      <c r="A8664" s="45"/>
      <c r="B8664" s="53" t="s">
        <v>106</v>
      </c>
      <c r="C8664" s="15">
        <f>G8653</f>
        <v>4</v>
      </c>
      <c r="D8664" s="54">
        <f>S8666*C8664</f>
        <v>5070.0120000000006</v>
      </c>
      <c r="E8664" s="34">
        <f>T8666*C8664</f>
        <v>3428</v>
      </c>
      <c r="F8664" s="45"/>
      <c r="G8664" s="45"/>
      <c r="H8664" s="45"/>
      <c r="I8664" s="44"/>
      <c r="J8664" s="44"/>
      <c r="K8664" s="44"/>
      <c r="L8664" s="46"/>
      <c r="M8664" s="6" t="s">
        <v>107</v>
      </c>
      <c r="N8664" s="52"/>
      <c r="O8664" s="52"/>
      <c r="P8664" s="52"/>
      <c r="Q8664" s="52"/>
      <c r="R8664" s="6" t="s">
        <v>108</v>
      </c>
      <c r="S8664" s="55">
        <f>T8664*1.407</f>
        <v>914.55000000000007</v>
      </c>
      <c r="T8664" s="295">
        <v>650</v>
      </c>
      <c r="U8664" s="6" t="s">
        <v>109</v>
      </c>
      <c r="V8664" s="58">
        <f t="shared" si="1822"/>
        <v>4560.5</v>
      </c>
      <c r="W8664" s="59">
        <v>3500</v>
      </c>
      <c r="Y8664" s="6" t="s">
        <v>32</v>
      </c>
      <c r="Z8664" s="55">
        <f t="shared" si="1823"/>
        <v>6853.6</v>
      </c>
      <c r="AA8664" s="56">
        <v>5200</v>
      </c>
    </row>
    <row r="8665" spans="1:27" ht="15" customHeight="1" x14ac:dyDescent="0.2">
      <c r="A8665" s="45"/>
      <c r="B8665" s="53" t="s">
        <v>7</v>
      </c>
      <c r="C8665" s="15">
        <f>H8653</f>
        <v>0</v>
      </c>
      <c r="D8665" s="54">
        <f>S8668*C8665</f>
        <v>0</v>
      </c>
      <c r="E8665" s="34">
        <f>T8668*C8665</f>
        <v>0</v>
      </c>
      <c r="F8665" s="45"/>
      <c r="G8665" s="45"/>
      <c r="H8665" s="45"/>
      <c r="I8665" s="44"/>
      <c r="J8665" s="44"/>
      <c r="K8665" s="44"/>
      <c r="L8665" s="46"/>
      <c r="M8665" s="6" t="s">
        <v>110</v>
      </c>
      <c r="N8665" s="55">
        <f>P8665*1.43</f>
        <v>2002</v>
      </c>
      <c r="O8665" s="52"/>
      <c r="P8665" s="63">
        <v>1400</v>
      </c>
      <c r="Q8665" s="52"/>
      <c r="R8665" s="6" t="s">
        <v>111</v>
      </c>
      <c r="S8665" s="55">
        <f>T8665*1.479</f>
        <v>1267.5030000000002</v>
      </c>
      <c r="T8665" s="295">
        <v>857</v>
      </c>
      <c r="U8665" s="57" t="s">
        <v>112</v>
      </c>
      <c r="V8665" s="58">
        <f t="shared" si="1822"/>
        <v>2736.2999999999997</v>
      </c>
      <c r="W8665" s="62">
        <v>2100</v>
      </c>
      <c r="Y8665" s="6" t="s">
        <v>42</v>
      </c>
      <c r="Z8665" s="55">
        <f t="shared" ref="Z8665:Z8670" si="1824">AA8665*1.32</f>
        <v>7260</v>
      </c>
      <c r="AA8665" s="56">
        <v>5500</v>
      </c>
    </row>
    <row r="8666" spans="1:27" ht="15" customHeight="1" x14ac:dyDescent="0.2">
      <c r="A8666" s="45"/>
      <c r="B8666" s="53" t="s">
        <v>8</v>
      </c>
      <c r="C8666" s="15">
        <f>I8653</f>
        <v>0</v>
      </c>
      <c r="D8666" s="54">
        <f>S8667*C8666</f>
        <v>0</v>
      </c>
      <c r="E8666" s="34">
        <f>T8667*C8666</f>
        <v>0</v>
      </c>
      <c r="F8666" s="45"/>
      <c r="G8666" s="45"/>
      <c r="H8666" s="45"/>
      <c r="I8666" s="44"/>
      <c r="J8666" s="44"/>
      <c r="K8666" s="44"/>
      <c r="L8666" s="46"/>
      <c r="M8666" s="6" t="s">
        <v>27</v>
      </c>
      <c r="N8666" s="55">
        <f>P8666*1.42</f>
        <v>1846</v>
      </c>
      <c r="O8666" s="52"/>
      <c r="P8666" s="64">
        <v>1300</v>
      </c>
      <c r="Q8666" s="65"/>
      <c r="R8666" s="6" t="s">
        <v>113</v>
      </c>
      <c r="S8666" s="55">
        <f>T8666*1.479</f>
        <v>1267.5030000000002</v>
      </c>
      <c r="T8666" s="295">
        <v>857</v>
      </c>
      <c r="U8666" s="57" t="s">
        <v>114</v>
      </c>
      <c r="V8666" s="58">
        <f t="shared" si="1822"/>
        <v>1274.3339999999998</v>
      </c>
      <c r="W8666" s="59">
        <v>978</v>
      </c>
      <c r="Y8666" s="6" t="s">
        <v>115</v>
      </c>
      <c r="Z8666" s="55">
        <f t="shared" si="1824"/>
        <v>7260</v>
      </c>
      <c r="AA8666" s="56">
        <v>5500</v>
      </c>
    </row>
    <row r="8667" spans="1:27" ht="15" customHeight="1" x14ac:dyDescent="0.2">
      <c r="A8667" s="45"/>
      <c r="B8667" s="53" t="s">
        <v>116</v>
      </c>
      <c r="C8667" s="15">
        <f>J8653</f>
        <v>0</v>
      </c>
      <c r="D8667" s="54">
        <f t="shared" ref="D8667:D8668" si="1825">S8672*C8667</f>
        <v>0</v>
      </c>
      <c r="E8667" s="34">
        <f t="shared" ref="E8667" si="1826">D8730*C8667</f>
        <v>0</v>
      </c>
      <c r="F8667" s="45"/>
      <c r="G8667" s="45"/>
      <c r="H8667" s="45"/>
      <c r="I8667" s="44"/>
      <c r="J8667" s="44"/>
      <c r="K8667" s="44"/>
      <c r="L8667" s="46"/>
      <c r="M8667" s="6" t="s">
        <v>28</v>
      </c>
      <c r="N8667" s="55">
        <f t="shared" ref="N8667:N8671" si="1827">P8667*1.4</f>
        <v>1470</v>
      </c>
      <c r="O8667" s="52"/>
      <c r="P8667" s="64">
        <v>1050</v>
      </c>
      <c r="Q8667" s="65"/>
      <c r="R8667" s="6" t="s">
        <v>117</v>
      </c>
      <c r="S8667" s="55">
        <f>T8667*1.3</f>
        <v>2113.8000000000002</v>
      </c>
      <c r="T8667" s="296">
        <v>1626</v>
      </c>
      <c r="U8667" s="66" t="s">
        <v>118</v>
      </c>
      <c r="V8667" s="58">
        <f t="shared" si="1822"/>
        <v>1469.7839999999999</v>
      </c>
      <c r="W8667" s="62">
        <v>1128</v>
      </c>
      <c r="Y8667" s="6" t="s">
        <v>119</v>
      </c>
      <c r="Z8667" s="55">
        <f>AA8667*1.318</f>
        <v>6853.6</v>
      </c>
      <c r="AA8667" s="56">
        <v>5200</v>
      </c>
    </row>
    <row r="8668" spans="1:27" ht="15" customHeight="1" x14ac:dyDescent="0.2">
      <c r="A8668" s="45"/>
      <c r="B8668" s="53" t="s">
        <v>10</v>
      </c>
      <c r="C8668" s="15">
        <f>K8653</f>
        <v>8</v>
      </c>
      <c r="D8668" s="54">
        <f t="shared" si="1825"/>
        <v>38800.959999999999</v>
      </c>
      <c r="E8668" s="34">
        <f>T8673*C8668</f>
        <v>26576</v>
      </c>
      <c r="F8668" s="45"/>
      <c r="G8668" s="45"/>
      <c r="H8668" s="45"/>
      <c r="I8668" s="44"/>
      <c r="J8668" s="44"/>
      <c r="K8668" s="44"/>
      <c r="L8668" s="46"/>
      <c r="M8668" s="6" t="s">
        <v>120</v>
      </c>
      <c r="N8668" s="55">
        <f t="shared" si="1827"/>
        <v>1889.9999999999998</v>
      </c>
      <c r="O8668" s="52"/>
      <c r="P8668" s="67">
        <v>1350</v>
      </c>
      <c r="Q8668" s="65"/>
      <c r="R8668" s="6" t="s">
        <v>121</v>
      </c>
      <c r="S8668" s="55">
        <f>T8668*1.436</f>
        <v>1711.712</v>
      </c>
      <c r="T8668" s="295">
        <v>1192</v>
      </c>
      <c r="U8668" s="6" t="s">
        <v>122</v>
      </c>
      <c r="V8668" s="58">
        <f t="shared" si="1822"/>
        <v>8404.35</v>
      </c>
      <c r="W8668" s="59">
        <v>6450</v>
      </c>
      <c r="Y8668" s="6" t="s">
        <v>123</v>
      </c>
      <c r="Z8668" s="55">
        <f t="shared" si="1824"/>
        <v>10560</v>
      </c>
      <c r="AA8668" s="56">
        <v>8000</v>
      </c>
    </row>
    <row r="8669" spans="1:27" ht="15" customHeight="1" thickBot="1" x14ac:dyDescent="0.25">
      <c r="A8669" s="45"/>
      <c r="B8669" s="53" t="s">
        <v>124</v>
      </c>
      <c r="C8669" s="15">
        <f>L8653</f>
        <v>4</v>
      </c>
      <c r="D8669" s="54">
        <f>S8669*C8669</f>
        <v>6272.64</v>
      </c>
      <c r="E8669" s="34">
        <f>T8669*C8669</f>
        <v>4224</v>
      </c>
      <c r="F8669" s="68" t="s">
        <v>92</v>
      </c>
      <c r="G8669" s="69"/>
      <c r="H8669" s="45"/>
      <c r="I8669" s="44"/>
      <c r="J8669" s="44"/>
      <c r="K8669" s="44"/>
      <c r="L8669" s="46"/>
      <c r="M8669" s="6" t="s">
        <v>125</v>
      </c>
      <c r="N8669" s="55">
        <f t="shared" si="1827"/>
        <v>1889.9999999999998</v>
      </c>
      <c r="O8669" s="52"/>
      <c r="P8669" s="67">
        <v>1350</v>
      </c>
      <c r="Q8669" s="65"/>
      <c r="R8669" s="6" t="s">
        <v>126</v>
      </c>
      <c r="S8669" s="55">
        <f>T8669*1.485</f>
        <v>1568.16</v>
      </c>
      <c r="T8669" s="295">
        <v>1056</v>
      </c>
      <c r="U8669" s="6" t="s">
        <v>127</v>
      </c>
      <c r="V8669" s="58">
        <f t="shared" si="1822"/>
        <v>0</v>
      </c>
      <c r="W8669" s="70"/>
      <c r="Y8669" s="6" t="s">
        <v>128</v>
      </c>
      <c r="Z8669" s="55">
        <f t="shared" si="1824"/>
        <v>10560</v>
      </c>
      <c r="AA8669" s="56">
        <v>8000</v>
      </c>
    </row>
    <row r="8670" spans="1:27" ht="15" customHeight="1" thickTop="1" x14ac:dyDescent="0.2">
      <c r="A8670" s="45"/>
      <c r="B8670" s="53" t="s">
        <v>129</v>
      </c>
      <c r="C8670" s="15">
        <f>M8653</f>
        <v>0</v>
      </c>
      <c r="D8670" s="54">
        <f t="shared" ref="D8670:D8671" si="1828">S8674*C8670</f>
        <v>0</v>
      </c>
      <c r="E8670" s="34">
        <f t="shared" ref="E8670:E8671" si="1829">D8732*C8670</f>
        <v>0</v>
      </c>
      <c r="F8670" s="68" t="s">
        <v>130</v>
      </c>
      <c r="G8670" s="71">
        <f>D8714*0.33</f>
        <v>96123.00192000001</v>
      </c>
      <c r="H8670" s="45"/>
      <c r="I8670" s="44"/>
      <c r="J8670" s="44"/>
      <c r="K8670" s="44"/>
      <c r="L8670" s="46"/>
      <c r="M8670" s="6" t="s">
        <v>131</v>
      </c>
      <c r="N8670" s="55">
        <f t="shared" si="1827"/>
        <v>700</v>
      </c>
      <c r="O8670" s="52"/>
      <c r="P8670" s="67">
        <v>500</v>
      </c>
      <c r="Q8670" s="65"/>
      <c r="R8670" s="6"/>
      <c r="S8670" s="55"/>
      <c r="T8670" s="297"/>
      <c r="U8670" s="57" t="s">
        <v>132</v>
      </c>
      <c r="V8670" s="58">
        <f t="shared" si="1822"/>
        <v>10293.699999999999</v>
      </c>
      <c r="W8670" s="70">
        <v>7900</v>
      </c>
      <c r="Y8670" s="6" t="s">
        <v>133</v>
      </c>
      <c r="Z8670" s="55">
        <f t="shared" si="1824"/>
        <v>7260</v>
      </c>
      <c r="AA8670" s="56">
        <v>5500</v>
      </c>
    </row>
    <row r="8671" spans="1:27" ht="15" customHeight="1" x14ac:dyDescent="0.2">
      <c r="A8671" s="45"/>
      <c r="B8671" s="53" t="s">
        <v>134</v>
      </c>
      <c r="C8671" s="15">
        <f>N8653</f>
        <v>0</v>
      </c>
      <c r="D8671" s="54">
        <f t="shared" si="1828"/>
        <v>0</v>
      </c>
      <c r="E8671" s="34">
        <f>T8675*C8671</f>
        <v>0</v>
      </c>
      <c r="F8671" s="68" t="s">
        <v>135</v>
      </c>
      <c r="G8671" s="72">
        <f>D8714-F8714</f>
        <v>291281.82400000002</v>
      </c>
      <c r="H8671" s="45"/>
      <c r="I8671" s="44"/>
      <c r="J8671" s="44"/>
      <c r="K8671" s="44"/>
      <c r="L8671" s="46"/>
      <c r="M8671" s="6" t="s">
        <v>136</v>
      </c>
      <c r="N8671" s="55">
        <f t="shared" si="1827"/>
        <v>1400</v>
      </c>
      <c r="O8671" s="52"/>
      <c r="P8671" s="67">
        <v>1000</v>
      </c>
      <c r="Q8671" s="65"/>
      <c r="R8671" s="6"/>
      <c r="S8671" s="55"/>
      <c r="T8671" s="297"/>
      <c r="U8671" s="57" t="s">
        <v>137</v>
      </c>
      <c r="V8671" s="58">
        <f>W8671*1.311</f>
        <v>7603.7999999999993</v>
      </c>
      <c r="W8671" s="73">
        <v>5800</v>
      </c>
      <c r="Y8671" s="6" t="s">
        <v>39</v>
      </c>
      <c r="Z8671" s="55">
        <f>AA8671*1.321</f>
        <v>8454.4</v>
      </c>
      <c r="AA8671" s="56">
        <v>6400</v>
      </c>
    </row>
    <row r="8672" spans="1:27" ht="15" customHeight="1" x14ac:dyDescent="0.35">
      <c r="A8672" s="45"/>
      <c r="B8672" s="53" t="s">
        <v>138</v>
      </c>
      <c r="C8672" s="15">
        <f>P8653</f>
        <v>0</v>
      </c>
      <c r="D8672" s="54">
        <f>S8677*C8672</f>
        <v>0</v>
      </c>
      <c r="E8672" s="34">
        <f>D8735*C8672</f>
        <v>0</v>
      </c>
      <c r="F8672" s="68" t="s">
        <v>139</v>
      </c>
      <c r="G8672" s="74">
        <f>D8714-E8714</f>
        <v>84125.824000000022</v>
      </c>
      <c r="H8672" s="45"/>
      <c r="I8672" s="44"/>
      <c r="J8672" s="44"/>
      <c r="K8672" s="44"/>
      <c r="L8672" s="46"/>
      <c r="M8672" s="6" t="s">
        <v>140</v>
      </c>
      <c r="N8672" s="55"/>
      <c r="O8672" s="52"/>
      <c r="P8672" s="67"/>
      <c r="Q8672" s="65"/>
      <c r="R8672" s="6" t="s">
        <v>141</v>
      </c>
      <c r="S8672" s="55">
        <v>1850.8</v>
      </c>
      <c r="T8672" s="295">
        <v>1997</v>
      </c>
      <c r="U8672" s="57" t="s">
        <v>142</v>
      </c>
      <c r="V8672" s="58">
        <f t="shared" si="1822"/>
        <v>10293.699999999999</v>
      </c>
      <c r="W8672" s="73">
        <v>7900</v>
      </c>
      <c r="Y8672" s="6" t="s">
        <v>143</v>
      </c>
      <c r="Z8672" s="55">
        <f>AA8672*1.32</f>
        <v>3564</v>
      </c>
      <c r="AA8672" s="56">
        <v>2700</v>
      </c>
    </row>
    <row r="8673" spans="1:27" ht="15" customHeight="1" x14ac:dyDescent="0.2">
      <c r="A8673" s="45"/>
      <c r="B8673" s="53" t="s">
        <v>14</v>
      </c>
      <c r="C8673" s="15">
        <f>O8653</f>
        <v>0</v>
      </c>
      <c r="D8673" s="54">
        <f>S8676*C8673</f>
        <v>0</v>
      </c>
      <c r="E8673" s="34">
        <f>D8734*C8673</f>
        <v>0</v>
      </c>
      <c r="F8673" s="61"/>
      <c r="G8673" s="61"/>
      <c r="H8673" s="45"/>
      <c r="I8673" s="44"/>
      <c r="J8673" s="44"/>
      <c r="K8673" s="44"/>
      <c r="L8673" s="46"/>
      <c r="M8673" s="6"/>
      <c r="N8673" s="55"/>
      <c r="O8673" s="52"/>
      <c r="P8673" s="67"/>
      <c r="Q8673" s="65"/>
      <c r="R8673" s="6" t="s">
        <v>144</v>
      </c>
      <c r="S8673" s="55">
        <f>T8673*1.46</f>
        <v>4850.12</v>
      </c>
      <c r="T8673" s="295">
        <v>3322</v>
      </c>
      <c r="U8673" s="57" t="s">
        <v>145</v>
      </c>
      <c r="V8673" s="58">
        <f t="shared" si="1822"/>
        <v>10293.699999999999</v>
      </c>
      <c r="W8673" s="73">
        <v>7900</v>
      </c>
      <c r="AA8673" s="46"/>
    </row>
    <row r="8674" spans="1:27" ht="15" customHeight="1" x14ac:dyDescent="0.2">
      <c r="A8674" s="45"/>
      <c r="B8674" s="53" t="s">
        <v>16</v>
      </c>
      <c r="C8674" s="15">
        <f>Q8653</f>
        <v>0</v>
      </c>
      <c r="D8674" s="54">
        <f>S8679*C8674</f>
        <v>0</v>
      </c>
      <c r="E8674" s="34"/>
      <c r="F8674" s="61"/>
      <c r="G8674" s="61"/>
      <c r="H8674" s="45"/>
      <c r="I8674" s="44"/>
      <c r="J8674" s="44"/>
      <c r="K8674" s="44"/>
      <c r="L8674" s="46"/>
      <c r="M8674" s="6" t="s">
        <v>146</v>
      </c>
      <c r="N8674" s="55">
        <f>P8674*1.46</f>
        <v>8030</v>
      </c>
      <c r="O8674" s="52"/>
      <c r="P8674" s="67">
        <v>5500</v>
      </c>
      <c r="Q8674" s="65"/>
      <c r="R8674" s="6" t="s">
        <v>147</v>
      </c>
      <c r="S8674" s="55">
        <v>6101.2</v>
      </c>
      <c r="T8674" s="295">
        <v>4380</v>
      </c>
      <c r="U8674" s="46"/>
      <c r="V8674" s="46"/>
      <c r="W8674" s="46"/>
      <c r="X8674" s="46"/>
      <c r="Y8674" s="46"/>
      <c r="Z8674" s="46"/>
    </row>
    <row r="8675" spans="1:27" ht="15" customHeight="1" x14ac:dyDescent="0.2">
      <c r="A8675" s="45"/>
      <c r="B8675" s="320" t="s">
        <v>148</v>
      </c>
      <c r="C8675" s="33"/>
      <c r="D8675" s="75">
        <f t="shared" ref="D8675:E8675" si="1830">SUM(D8661:D8674)</f>
        <v>71675.524000000005</v>
      </c>
      <c r="E8675" s="75">
        <f t="shared" si="1830"/>
        <v>49356</v>
      </c>
      <c r="F8675" s="75"/>
      <c r="G8675" s="33"/>
      <c r="H8675" s="45"/>
      <c r="I8675" s="44"/>
      <c r="J8675" s="44"/>
      <c r="K8675" s="44"/>
      <c r="L8675" s="46"/>
      <c r="M8675" s="6" t="s">
        <v>149</v>
      </c>
      <c r="N8675" s="55">
        <f t="shared" ref="N8675" si="1831">P8675*1.4</f>
        <v>3360</v>
      </c>
      <c r="O8675" s="52"/>
      <c r="P8675" s="67">
        <v>2400</v>
      </c>
      <c r="Q8675" s="65"/>
      <c r="R8675" s="6" t="s">
        <v>150</v>
      </c>
      <c r="S8675" s="55">
        <f>T8675*1.444</f>
        <v>9458.1999999999989</v>
      </c>
      <c r="T8675" s="295">
        <v>6550</v>
      </c>
      <c r="U8675" s="46"/>
      <c r="V8675" s="46"/>
      <c r="W8675" s="46"/>
      <c r="X8675" s="46"/>
      <c r="Y8675" s="46"/>
      <c r="Z8675" s="46"/>
      <c r="AA8675" s="46"/>
    </row>
    <row r="8676" spans="1:27" ht="15" customHeight="1" x14ac:dyDescent="0.2">
      <c r="A8676" s="45"/>
      <c r="B8676" s="317" t="s">
        <v>24</v>
      </c>
      <c r="C8676" s="319">
        <f>Y8653</f>
        <v>0</v>
      </c>
      <c r="D8676" s="54">
        <f t="shared" ref="D8676:D8678" si="1832">V8665*C8676</f>
        <v>0</v>
      </c>
      <c r="E8676" s="34">
        <f t="shared" ref="E8676:E8678" si="1833">W8665*C8676</f>
        <v>0</v>
      </c>
      <c r="F8676" s="45"/>
      <c r="G8676" s="45"/>
      <c r="H8676" s="45"/>
      <c r="I8676" s="44"/>
      <c r="J8676" s="44"/>
      <c r="K8676" s="44"/>
      <c r="L8676" s="46"/>
      <c r="M8676" s="6" t="s">
        <v>151</v>
      </c>
      <c r="N8676" s="55">
        <f>P8676*1.46</f>
        <v>8030</v>
      </c>
      <c r="O8676" s="52"/>
      <c r="P8676" s="67">
        <v>5500</v>
      </c>
      <c r="Q8676" s="65"/>
      <c r="R8676" s="6" t="s">
        <v>152</v>
      </c>
      <c r="S8676" s="55">
        <f>T8676*1.444</f>
        <v>7799.0439999999999</v>
      </c>
      <c r="T8676" s="295">
        <v>5401</v>
      </c>
      <c r="U8676" s="46"/>
      <c r="V8676" s="46"/>
      <c r="W8676" s="46"/>
      <c r="X8676" s="46"/>
      <c r="Y8676" s="46"/>
      <c r="Z8676" s="46"/>
      <c r="AA8676" s="46"/>
    </row>
    <row r="8677" spans="1:27" ht="15" customHeight="1" x14ac:dyDescent="0.2">
      <c r="A8677" s="45"/>
      <c r="B8677" s="317" t="s">
        <v>153</v>
      </c>
      <c r="C8677" s="319">
        <f>Z8653</f>
        <v>0</v>
      </c>
      <c r="D8677" s="54">
        <f t="shared" si="1832"/>
        <v>0</v>
      </c>
      <c r="E8677" s="34">
        <f t="shared" si="1833"/>
        <v>0</v>
      </c>
      <c r="F8677" s="45"/>
      <c r="G8677" s="45"/>
      <c r="H8677" s="45"/>
      <c r="I8677" s="44"/>
      <c r="J8677" s="44"/>
      <c r="K8677" s="44"/>
      <c r="L8677" s="46"/>
      <c r="M8677" s="6" t="s">
        <v>154</v>
      </c>
      <c r="N8677" s="55">
        <f t="shared" ref="N8677:N8678" si="1834">P8677*1.4</f>
        <v>5250</v>
      </c>
      <c r="O8677" s="52"/>
      <c r="P8677" s="67">
        <v>3750</v>
      </c>
      <c r="Q8677" s="65"/>
      <c r="R8677" s="6" t="s">
        <v>155</v>
      </c>
      <c r="S8677" s="55">
        <f>T8677*1.45</f>
        <v>10701</v>
      </c>
      <c r="T8677" s="295">
        <v>7380</v>
      </c>
      <c r="U8677" s="46"/>
      <c r="V8677" s="46"/>
      <c r="W8677" s="46"/>
      <c r="X8677" s="46"/>
      <c r="Y8677" s="46"/>
      <c r="Z8677" s="46"/>
      <c r="AA8677" s="46"/>
    </row>
    <row r="8678" spans="1:27" ht="15" customHeight="1" x14ac:dyDescent="0.2">
      <c r="A8678" s="45"/>
      <c r="B8678" s="317" t="s">
        <v>26</v>
      </c>
      <c r="C8678" s="319">
        <f>AA8653</f>
        <v>0</v>
      </c>
      <c r="D8678" s="54">
        <f t="shared" si="1832"/>
        <v>0</v>
      </c>
      <c r="E8678" s="34">
        <f t="shared" si="1833"/>
        <v>0</v>
      </c>
      <c r="F8678" s="45"/>
      <c r="G8678" s="45"/>
      <c r="H8678" s="45"/>
      <c r="I8678" s="44"/>
      <c r="J8678" s="44"/>
      <c r="K8678" s="44"/>
      <c r="L8678" s="46"/>
      <c r="M8678" s="6" t="s">
        <v>156</v>
      </c>
      <c r="N8678" s="55">
        <f t="shared" si="1834"/>
        <v>10500</v>
      </c>
      <c r="O8678" s="52"/>
      <c r="P8678" s="67">
        <v>7500</v>
      </c>
      <c r="Q8678" s="65"/>
      <c r="R8678" s="6" t="s">
        <v>157</v>
      </c>
      <c r="S8678" s="55">
        <v>8000</v>
      </c>
      <c r="T8678" s="295">
        <v>3600</v>
      </c>
      <c r="U8678" s="46"/>
      <c r="V8678" s="46"/>
      <c r="W8678" s="46"/>
      <c r="X8678" s="46"/>
      <c r="Y8678" s="46"/>
      <c r="Z8678" s="46"/>
      <c r="AA8678" s="46"/>
    </row>
    <row r="8679" spans="1:27" ht="15" customHeight="1" x14ac:dyDescent="0.2">
      <c r="A8679" s="45"/>
      <c r="B8679" s="318" t="s">
        <v>158</v>
      </c>
      <c r="C8679" s="319">
        <f>R8653</f>
        <v>0</v>
      </c>
      <c r="D8679" s="54">
        <f>V8662*C8679</f>
        <v>0</v>
      </c>
      <c r="E8679" s="34">
        <f t="shared" ref="E8679:E8681" si="1835">J8728*C8679</f>
        <v>0</v>
      </c>
      <c r="F8679" s="45"/>
      <c r="G8679" s="45"/>
      <c r="H8679" s="45"/>
      <c r="I8679" s="44"/>
      <c r="J8679" s="44"/>
      <c r="K8679" s="44"/>
      <c r="L8679" s="46"/>
      <c r="M8679" s="6"/>
      <c r="N8679" s="55"/>
      <c r="O8679" s="52"/>
      <c r="P8679" s="67"/>
      <c r="Q8679" s="65"/>
      <c r="R8679" s="6" t="s">
        <v>16</v>
      </c>
      <c r="S8679" s="55">
        <v>1500</v>
      </c>
      <c r="T8679" s="298">
        <v>1300</v>
      </c>
      <c r="U8679" s="46"/>
      <c r="V8679" s="46"/>
      <c r="W8679" s="46"/>
      <c r="X8679" s="46"/>
      <c r="Y8679" s="46"/>
      <c r="Z8679" s="46"/>
      <c r="AA8679" s="46"/>
    </row>
    <row r="8680" spans="1:27" ht="15" customHeight="1" x14ac:dyDescent="0.2">
      <c r="A8680" s="45"/>
      <c r="B8680" s="321" t="s">
        <v>159</v>
      </c>
      <c r="C8680" s="15">
        <f>T8653</f>
        <v>1</v>
      </c>
      <c r="D8680" s="54">
        <f t="shared" ref="D8680:D8681" si="1836">V8662*C8680</f>
        <v>10293.699999999999</v>
      </c>
      <c r="E8680" s="34">
        <f>W8662*C8680</f>
        <v>7900</v>
      </c>
      <c r="F8680" s="45"/>
      <c r="G8680" s="45"/>
      <c r="H8680" s="45"/>
      <c r="I8680" s="44"/>
      <c r="J8680" s="44"/>
      <c r="K8680" s="44"/>
      <c r="L8680" s="46"/>
      <c r="M8680" s="6" t="s">
        <v>160</v>
      </c>
      <c r="N8680" s="55"/>
      <c r="O8680" s="52"/>
      <c r="P8680" s="67"/>
      <c r="Q8680" s="65"/>
      <c r="R8680" s="46"/>
      <c r="S8680" s="46"/>
      <c r="T8680" s="46"/>
      <c r="U8680" s="46"/>
      <c r="V8680" s="46"/>
      <c r="W8680" s="46"/>
      <c r="X8680" s="46"/>
      <c r="Y8680" s="46"/>
      <c r="Z8680" s="46"/>
      <c r="AA8680" s="46"/>
    </row>
    <row r="8681" spans="1:27" ht="15" customHeight="1" x14ac:dyDescent="0.2">
      <c r="A8681" s="45"/>
      <c r="B8681" s="79" t="s">
        <v>161</v>
      </c>
      <c r="C8681" s="80">
        <f>S8653</f>
        <v>0</v>
      </c>
      <c r="D8681" s="81">
        <f t="shared" si="1836"/>
        <v>0</v>
      </c>
      <c r="E8681" s="34">
        <f t="shared" si="1835"/>
        <v>0</v>
      </c>
      <c r="F8681" s="45"/>
      <c r="G8681" s="45"/>
      <c r="H8681" s="45"/>
      <c r="I8681" s="44"/>
      <c r="J8681" s="44"/>
      <c r="K8681" s="44"/>
      <c r="L8681" s="46"/>
      <c r="M8681" s="6"/>
      <c r="N8681" s="55"/>
      <c r="O8681" s="52"/>
      <c r="P8681" s="67"/>
      <c r="Q8681" s="65"/>
      <c r="R8681" s="46"/>
      <c r="S8681" s="46"/>
      <c r="T8681" s="46"/>
      <c r="U8681" s="46"/>
      <c r="V8681" s="46"/>
      <c r="W8681" s="46"/>
      <c r="X8681" s="46"/>
      <c r="Y8681" s="46"/>
      <c r="Z8681" s="46"/>
      <c r="AA8681" s="46"/>
    </row>
    <row r="8682" spans="1:27" ht="15" customHeight="1" x14ac:dyDescent="0.2">
      <c r="A8682" s="45"/>
      <c r="B8682" s="78" t="s">
        <v>20</v>
      </c>
      <c r="C8682" s="15">
        <f>U8653</f>
        <v>7</v>
      </c>
      <c r="D8682" s="81">
        <f>V8671*C8682</f>
        <v>53226.599999999991</v>
      </c>
      <c r="E8682" s="34">
        <f>W8671*C8682</f>
        <v>40600</v>
      </c>
      <c r="F8682" s="45"/>
      <c r="G8682" s="45"/>
      <c r="H8682" s="45"/>
      <c r="I8682" s="44"/>
      <c r="J8682" s="44"/>
      <c r="K8682" s="44"/>
      <c r="L8682" s="46"/>
      <c r="M8682" s="6" t="s">
        <v>162</v>
      </c>
      <c r="N8682" s="55">
        <f t="shared" ref="N8682:N8684" si="1837">P8682*1.42</f>
        <v>2201</v>
      </c>
      <c r="O8682" s="52"/>
      <c r="P8682" s="67">
        <v>1550</v>
      </c>
      <c r="Q8682" s="65"/>
      <c r="R8682" s="46"/>
      <c r="S8682" s="46"/>
      <c r="T8682" s="46"/>
      <c r="U8682" s="46"/>
      <c r="V8682" s="46"/>
      <c r="W8682" s="46"/>
      <c r="X8682" s="46"/>
      <c r="Y8682" s="46"/>
      <c r="Z8682" s="46"/>
      <c r="AA8682" s="46"/>
    </row>
    <row r="8683" spans="1:27" ht="15" customHeight="1" x14ac:dyDescent="0.2">
      <c r="A8683" s="45"/>
      <c r="B8683" s="78" t="s">
        <v>163</v>
      </c>
      <c r="C8683" s="15">
        <f>V8653</f>
        <v>0</v>
      </c>
      <c r="D8683" s="81">
        <f t="shared" ref="D8683:D8684" si="1838">V8665*C8683</f>
        <v>0</v>
      </c>
      <c r="E8683" s="34">
        <f>W8670*C8683</f>
        <v>0</v>
      </c>
      <c r="F8683" s="45"/>
      <c r="G8683" s="45"/>
      <c r="H8683" s="45"/>
      <c r="I8683" s="44"/>
      <c r="J8683" s="44"/>
      <c r="K8683" s="44"/>
      <c r="L8683" s="46"/>
      <c r="M8683" s="6" t="s">
        <v>164</v>
      </c>
      <c r="N8683" s="55">
        <f t="shared" si="1837"/>
        <v>2201</v>
      </c>
      <c r="O8683" s="52"/>
      <c r="P8683" s="67">
        <v>1550</v>
      </c>
      <c r="Q8683" s="65"/>
      <c r="R8683" s="46"/>
      <c r="S8683" s="46"/>
      <c r="T8683" s="46"/>
      <c r="U8683" s="46"/>
      <c r="V8683" s="46"/>
      <c r="W8683" s="46"/>
      <c r="X8683" s="46"/>
      <c r="Y8683" s="46"/>
      <c r="Z8683" s="46"/>
      <c r="AA8683" s="46"/>
    </row>
    <row r="8684" spans="1:27" ht="15" customHeight="1" x14ac:dyDescent="0.2">
      <c r="A8684" s="45"/>
      <c r="B8684" s="78" t="s">
        <v>165</v>
      </c>
      <c r="C8684" s="15">
        <f>W8653</f>
        <v>0</v>
      </c>
      <c r="D8684" s="81">
        <f t="shared" si="1838"/>
        <v>0</v>
      </c>
      <c r="E8684" s="34">
        <f>J8733*C8684</f>
        <v>0</v>
      </c>
      <c r="F8684" s="45"/>
      <c r="G8684" s="45"/>
      <c r="H8684" s="45"/>
      <c r="I8684" s="44"/>
      <c r="J8684" s="44"/>
      <c r="K8684" s="44"/>
      <c r="L8684" s="46"/>
      <c r="M8684" s="6" t="s">
        <v>166</v>
      </c>
      <c r="N8684" s="55">
        <f t="shared" si="1837"/>
        <v>2201</v>
      </c>
      <c r="O8684" s="52"/>
      <c r="P8684" s="67">
        <v>1550</v>
      </c>
      <c r="Q8684" s="65"/>
      <c r="R8684" s="46"/>
      <c r="S8684" s="46"/>
      <c r="T8684" s="46"/>
      <c r="U8684" s="46"/>
      <c r="V8684" s="46"/>
      <c r="W8684" s="46"/>
      <c r="X8684" s="46"/>
      <c r="Y8684" s="46"/>
      <c r="Z8684" s="46"/>
      <c r="AA8684" s="46"/>
    </row>
    <row r="8685" spans="1:27" ht="15" customHeight="1" x14ac:dyDescent="0.2">
      <c r="A8685" s="45"/>
      <c r="B8685" s="53" t="s">
        <v>23</v>
      </c>
      <c r="C8685" s="15">
        <f>X8653</f>
        <v>0</v>
      </c>
      <c r="D8685" s="81">
        <f>V8663*C8685</f>
        <v>0</v>
      </c>
      <c r="E8685" s="34">
        <f>W8663*C8685</f>
        <v>0</v>
      </c>
      <c r="F8685" s="45"/>
      <c r="G8685" s="45"/>
      <c r="H8685" s="45"/>
      <c r="I8685" s="44"/>
      <c r="J8685" s="44"/>
      <c r="K8685" s="44"/>
      <c r="L8685" s="46"/>
      <c r="M8685" s="6" t="s">
        <v>167</v>
      </c>
      <c r="N8685" s="55">
        <f>P8685*1.39</f>
        <v>2154.5</v>
      </c>
      <c r="O8685" s="52"/>
      <c r="P8685" s="67">
        <v>1550</v>
      </c>
      <c r="Q8685" s="65"/>
      <c r="R8685" s="46"/>
      <c r="S8685" s="46"/>
      <c r="T8685" s="46"/>
      <c r="U8685" s="46"/>
      <c r="V8685" s="46"/>
      <c r="W8685" s="46"/>
      <c r="X8685" s="46"/>
      <c r="Y8685" s="46"/>
      <c r="Z8685" s="46"/>
      <c r="AA8685" s="46"/>
    </row>
    <row r="8686" spans="1:27" ht="15" customHeight="1" x14ac:dyDescent="0.2">
      <c r="A8686" s="45"/>
      <c r="B8686" s="49" t="s">
        <v>95</v>
      </c>
      <c r="C8686" s="33"/>
      <c r="D8686" s="75">
        <f t="shared" ref="D8686:E8686" si="1839">SUM(D8676:D8685)</f>
        <v>63520.299999999988</v>
      </c>
      <c r="E8686" s="82">
        <f t="shared" si="1839"/>
        <v>48500</v>
      </c>
      <c r="F8686" s="45"/>
      <c r="G8686" s="45"/>
      <c r="H8686" s="45"/>
      <c r="I8686" s="44"/>
      <c r="J8686" s="44"/>
      <c r="K8686" s="44"/>
      <c r="L8686" s="46"/>
      <c r="M8686" s="6" t="s">
        <v>168</v>
      </c>
      <c r="N8686" s="55">
        <f>P8686*1.42</f>
        <v>1207</v>
      </c>
      <c r="O8686" s="52"/>
      <c r="P8686" s="67">
        <v>850</v>
      </c>
      <c r="Q8686" s="65"/>
      <c r="R8686" s="46"/>
      <c r="S8686" s="46"/>
      <c r="T8686" s="46"/>
      <c r="U8686" s="46"/>
      <c r="V8686" s="46"/>
      <c r="W8686" s="46"/>
      <c r="X8686" s="46"/>
      <c r="Y8686" s="46"/>
      <c r="Z8686" s="46"/>
      <c r="AA8686" s="46"/>
    </row>
    <row r="8687" spans="1:27" ht="15" customHeight="1" x14ac:dyDescent="0.2">
      <c r="A8687" s="45"/>
      <c r="B8687" s="53" t="s">
        <v>36</v>
      </c>
      <c r="C8687" s="15">
        <f>AL8653</f>
        <v>3</v>
      </c>
      <c r="D8687" s="83">
        <f>N8682*C8687</f>
        <v>6603</v>
      </c>
      <c r="E8687" s="34">
        <f>P8682*C8687</f>
        <v>4650</v>
      </c>
      <c r="F8687" s="45"/>
      <c r="G8687" s="45"/>
      <c r="H8687" s="45"/>
      <c r="I8687" s="44"/>
      <c r="J8687" s="44"/>
      <c r="K8687" s="44"/>
      <c r="L8687" s="46"/>
      <c r="M8687" s="46"/>
      <c r="N8687" s="46"/>
      <c r="O8687" s="46"/>
      <c r="P8687" s="46"/>
      <c r="Q8687" s="46"/>
      <c r="R8687" s="46"/>
      <c r="S8687" s="46"/>
      <c r="T8687" s="46"/>
      <c r="U8687" s="46"/>
      <c r="V8687" s="46"/>
      <c r="W8687" s="46"/>
      <c r="X8687" s="46"/>
      <c r="Y8687" s="46"/>
      <c r="Z8687" s="46"/>
      <c r="AA8687" s="46"/>
    </row>
    <row r="8688" spans="1:27" ht="15" customHeight="1" x14ac:dyDescent="0.2">
      <c r="A8688" s="45"/>
      <c r="B8688" s="53" t="s">
        <v>35</v>
      </c>
      <c r="C8688" s="15">
        <f>AK8653</f>
        <v>0</v>
      </c>
      <c r="D8688" s="83">
        <f t="shared" ref="D8688:D8690" si="1840">N8684*C8688</f>
        <v>0</v>
      </c>
      <c r="E8688" s="34">
        <f t="shared" ref="E8688:E8690" si="1841">P8684*C8688</f>
        <v>0</v>
      </c>
      <c r="F8688" s="45"/>
      <c r="G8688" s="45"/>
      <c r="H8688" s="45"/>
      <c r="L8688" s="24"/>
      <c r="M8688" s="24"/>
      <c r="N8688" s="24"/>
      <c r="O8688" s="24"/>
      <c r="P8688" s="24"/>
      <c r="Q8688" s="24"/>
    </row>
    <row r="8689" spans="1:17" ht="15" customHeight="1" x14ac:dyDescent="0.2">
      <c r="A8689" s="45"/>
      <c r="B8689" s="84" t="s">
        <v>169</v>
      </c>
      <c r="C8689" s="15">
        <f>AM8653</f>
        <v>0</v>
      </c>
      <c r="D8689" s="83">
        <f t="shared" si="1840"/>
        <v>0</v>
      </c>
      <c r="E8689" s="34">
        <f t="shared" si="1841"/>
        <v>0</v>
      </c>
      <c r="F8689" s="85"/>
      <c r="G8689" s="45"/>
      <c r="H8689" s="45"/>
      <c r="L8689" s="24"/>
      <c r="M8689" s="24"/>
      <c r="N8689" s="24"/>
      <c r="O8689" s="24"/>
      <c r="P8689" s="24"/>
      <c r="Q8689" s="24"/>
    </row>
    <row r="8690" spans="1:17" ht="15" customHeight="1" x14ac:dyDescent="0.2">
      <c r="A8690" s="45"/>
      <c r="B8690" s="84" t="s">
        <v>38</v>
      </c>
      <c r="C8690" s="15">
        <f>AN8653</f>
        <v>0</v>
      </c>
      <c r="D8690" s="83">
        <f t="shared" si="1840"/>
        <v>0</v>
      </c>
      <c r="E8690" s="34">
        <f t="shared" si="1841"/>
        <v>0</v>
      </c>
      <c r="F8690" s="45"/>
      <c r="G8690" s="45"/>
      <c r="H8690" s="45"/>
      <c r="L8690" s="24"/>
      <c r="M8690" s="24"/>
      <c r="N8690" s="24"/>
      <c r="O8690" s="24"/>
      <c r="P8690" s="24"/>
      <c r="Q8690" s="24"/>
    </row>
    <row r="8691" spans="1:17" ht="15" customHeight="1" x14ac:dyDescent="0.2">
      <c r="A8691" s="45"/>
      <c r="B8691" s="84" t="s">
        <v>170</v>
      </c>
      <c r="C8691" s="15">
        <f>AO8653</f>
        <v>3</v>
      </c>
      <c r="D8691" s="83">
        <f>N8683*C8691</f>
        <v>6603</v>
      </c>
      <c r="E8691" s="34">
        <f>P8683*C8691</f>
        <v>4650</v>
      </c>
      <c r="F8691" s="45"/>
      <c r="G8691" s="45"/>
      <c r="H8691" s="45"/>
      <c r="L8691" s="24"/>
      <c r="M8691" s="24"/>
      <c r="N8691" s="24"/>
      <c r="O8691" s="24"/>
      <c r="P8691" s="24"/>
      <c r="Q8691" s="24"/>
    </row>
    <row r="8692" spans="1:17" ht="15" customHeight="1" x14ac:dyDescent="0.2">
      <c r="A8692" s="45"/>
      <c r="B8692" s="53" t="s">
        <v>31</v>
      </c>
      <c r="C8692" s="15">
        <f>AF8653</f>
        <v>0</v>
      </c>
      <c r="D8692" s="83">
        <f>N8674*C8692</f>
        <v>0</v>
      </c>
      <c r="E8692" s="34">
        <f>P8674*C8692</f>
        <v>0</v>
      </c>
      <c r="F8692" s="45"/>
      <c r="G8692" s="45"/>
      <c r="H8692" s="45"/>
    </row>
    <row r="8693" spans="1:17" ht="15" customHeight="1" x14ac:dyDescent="0.2">
      <c r="A8693" s="45"/>
      <c r="B8693" s="53" t="s">
        <v>171</v>
      </c>
      <c r="C8693" s="15">
        <f>AH8653</f>
        <v>2</v>
      </c>
      <c r="D8693" s="83">
        <f>N8674*C8693</f>
        <v>16060</v>
      </c>
      <c r="E8693" s="34">
        <f>P8674*C8693</f>
        <v>11000</v>
      </c>
      <c r="F8693" s="45"/>
      <c r="G8693" s="45"/>
      <c r="H8693" s="45"/>
      <c r="L8693" s="86"/>
    </row>
    <row r="8694" spans="1:17" ht="15" customHeight="1" x14ac:dyDescent="0.2">
      <c r="A8694" s="45"/>
      <c r="B8694" s="53" t="s">
        <v>151</v>
      </c>
      <c r="C8694" s="15">
        <f>AG8653</f>
        <v>1</v>
      </c>
      <c r="D8694" s="83">
        <f>N8676*C8694</f>
        <v>8030</v>
      </c>
      <c r="E8694" s="34">
        <f>P8676*C8694</f>
        <v>5500</v>
      </c>
      <c r="F8694" s="45"/>
      <c r="G8694" s="45"/>
      <c r="H8694" s="45"/>
    </row>
    <row r="8695" spans="1:17" ht="15" customHeight="1" x14ac:dyDescent="0.2">
      <c r="A8695" s="45"/>
      <c r="B8695" s="53" t="s">
        <v>173</v>
      </c>
      <c r="C8695" s="15">
        <f>AJ8653</f>
        <v>1</v>
      </c>
      <c r="D8695" s="83">
        <f>N8674*C8695</f>
        <v>8030</v>
      </c>
      <c r="E8695" s="34">
        <f>P8674*C8695</f>
        <v>5500</v>
      </c>
      <c r="F8695" s="45"/>
      <c r="G8695" s="45"/>
      <c r="H8695" s="45"/>
      <c r="L8695" s="86"/>
    </row>
    <row r="8696" spans="1:17" ht="15" customHeight="1" x14ac:dyDescent="0.2">
      <c r="A8696" s="45"/>
      <c r="B8696" s="53" t="s">
        <v>174</v>
      </c>
      <c r="C8696" s="15">
        <f>AE8653</f>
        <v>0</v>
      </c>
      <c r="D8696" s="83">
        <f>N8678*C8696</f>
        <v>0</v>
      </c>
      <c r="E8696" s="34">
        <f>P8674*C8696</f>
        <v>0</v>
      </c>
      <c r="F8696" s="45"/>
      <c r="G8696" s="45"/>
      <c r="H8696" s="45"/>
    </row>
    <row r="8697" spans="1:17" ht="15" customHeight="1" x14ac:dyDescent="0.2">
      <c r="A8697" s="45"/>
      <c r="B8697" s="87" t="s">
        <v>27</v>
      </c>
      <c r="C8697" s="15">
        <f>AB8653</f>
        <v>60</v>
      </c>
      <c r="D8697" s="83">
        <f t="shared" ref="D8697:D8698" si="1842">N8666*C8697</f>
        <v>110760</v>
      </c>
      <c r="E8697" s="34">
        <f t="shared" ref="E8697:E8698" si="1843">P8666*C8697</f>
        <v>78000</v>
      </c>
      <c r="F8697" s="45"/>
      <c r="G8697" s="45"/>
      <c r="H8697" s="45"/>
      <c r="L8697" s="86"/>
    </row>
    <row r="8698" spans="1:17" ht="15" customHeight="1" x14ac:dyDescent="0.2">
      <c r="A8698" s="45"/>
      <c r="B8698" s="87" t="s">
        <v>28</v>
      </c>
      <c r="C8698" s="15">
        <f>AC8653</f>
        <v>0</v>
      </c>
      <c r="D8698" s="83">
        <f t="shared" si="1842"/>
        <v>0</v>
      </c>
      <c r="E8698" s="34">
        <f t="shared" si="1843"/>
        <v>0</v>
      </c>
      <c r="F8698" s="45"/>
      <c r="G8698" s="45"/>
      <c r="H8698" s="45"/>
      <c r="L8698" s="86"/>
    </row>
    <row r="8699" spans="1:17" ht="15" customHeight="1" x14ac:dyDescent="0.2">
      <c r="A8699" s="45"/>
      <c r="B8699" s="53" t="s">
        <v>177</v>
      </c>
      <c r="C8699" s="15">
        <f>AD8653</f>
        <v>0</v>
      </c>
      <c r="D8699" s="83">
        <f>N8671*C8699</f>
        <v>0</v>
      </c>
      <c r="E8699" s="34">
        <f>P8671*C8699</f>
        <v>0</v>
      </c>
      <c r="F8699" s="45"/>
      <c r="G8699" s="45"/>
      <c r="H8699" s="45"/>
      <c r="L8699" s="86"/>
    </row>
    <row r="8700" spans="1:17" ht="15" customHeight="1" x14ac:dyDescent="0.2">
      <c r="A8700" s="45"/>
      <c r="B8700" s="49" t="s">
        <v>94</v>
      </c>
      <c r="C8700" s="33"/>
      <c r="D8700" s="75">
        <f t="shared" ref="D8700:E8700" si="1844">SUM(D8687:D8699)</f>
        <v>156086</v>
      </c>
      <c r="E8700" s="82">
        <f t="shared" si="1844"/>
        <v>109300</v>
      </c>
      <c r="F8700" s="41"/>
      <c r="G8700" s="45"/>
      <c r="H8700" s="88"/>
      <c r="L8700" s="86"/>
    </row>
    <row r="8701" spans="1:17" ht="15" customHeight="1" x14ac:dyDescent="0.2">
      <c r="A8701" s="45"/>
      <c r="B8701" s="78" t="s">
        <v>39</v>
      </c>
      <c r="C8701" s="89">
        <f>AP8653</f>
        <v>0</v>
      </c>
      <c r="D8701" s="83">
        <f>Z8671*C8701</f>
        <v>0</v>
      </c>
      <c r="E8701" s="34">
        <f>AA8671*C8701</f>
        <v>0</v>
      </c>
      <c r="F8701" s="88"/>
      <c r="G8701" s="88"/>
      <c r="H8701" s="88"/>
      <c r="L8701" s="86"/>
    </row>
    <row r="8702" spans="1:17" ht="15" customHeight="1" x14ac:dyDescent="0.2">
      <c r="A8702" s="45"/>
      <c r="B8702" s="78" t="s">
        <v>40</v>
      </c>
      <c r="C8702" s="90">
        <f>AQ8653</f>
        <v>0</v>
      </c>
      <c r="D8702" s="83">
        <f t="shared" ref="D8702:D8704" si="1845">Z8662*C8702</f>
        <v>0</v>
      </c>
      <c r="E8702" s="34">
        <f>AA8662*C8702</f>
        <v>0</v>
      </c>
      <c r="F8702" s="88"/>
      <c r="G8702" s="88"/>
      <c r="H8702" s="88"/>
      <c r="L8702" s="86"/>
    </row>
    <row r="8703" spans="1:17" ht="15" customHeight="1" x14ac:dyDescent="0.2">
      <c r="A8703" s="45"/>
      <c r="B8703" s="78" t="s">
        <v>33</v>
      </c>
      <c r="C8703" s="90">
        <f>AR8653</f>
        <v>0</v>
      </c>
      <c r="D8703" s="83">
        <f t="shared" si="1845"/>
        <v>0</v>
      </c>
      <c r="E8703" s="34">
        <f>P8673*C8703</f>
        <v>0</v>
      </c>
      <c r="F8703" s="88"/>
      <c r="G8703" s="88"/>
      <c r="H8703" s="88"/>
    </row>
    <row r="8704" spans="1:17" ht="15" customHeight="1" x14ac:dyDescent="0.2">
      <c r="A8704" s="45"/>
      <c r="B8704" s="78" t="s">
        <v>32</v>
      </c>
      <c r="C8704" s="90">
        <f>AS8653</f>
        <v>0</v>
      </c>
      <c r="D8704" s="83">
        <f t="shared" si="1845"/>
        <v>0</v>
      </c>
      <c r="E8704" s="34">
        <f>AA8663*C8704</f>
        <v>0</v>
      </c>
      <c r="F8704" s="88"/>
      <c r="G8704" s="88"/>
      <c r="H8704" s="88"/>
      <c r="L8704" s="86"/>
    </row>
    <row r="8705" spans="1:53" ht="15" customHeight="1" x14ac:dyDescent="0.2">
      <c r="A8705" s="45"/>
      <c r="B8705" s="78" t="s">
        <v>41</v>
      </c>
      <c r="C8705" s="90">
        <f>AT8653</f>
        <v>0</v>
      </c>
      <c r="D8705" s="83">
        <f>Z8670*C8705</f>
        <v>0</v>
      </c>
      <c r="E8705" s="34">
        <f>AA8670*C8705</f>
        <v>0</v>
      </c>
      <c r="F8705" s="88"/>
      <c r="G8705" s="88"/>
      <c r="H8705" s="88"/>
    </row>
    <row r="8706" spans="1:53" ht="15" customHeight="1" x14ac:dyDescent="0.2">
      <c r="A8706" s="45"/>
      <c r="B8706" s="78" t="s">
        <v>42</v>
      </c>
      <c r="C8706" s="90">
        <f>AU8653</f>
        <v>0</v>
      </c>
      <c r="D8706" s="83">
        <f>Z8665*C8706</f>
        <v>0</v>
      </c>
      <c r="E8706" s="34">
        <f>AA8665*C8706</f>
        <v>0</v>
      </c>
      <c r="F8706" s="88"/>
      <c r="G8706" s="88"/>
      <c r="H8706" s="88"/>
      <c r="L8706" s="86"/>
    </row>
    <row r="8707" spans="1:53" ht="15" customHeight="1" x14ac:dyDescent="0.2">
      <c r="A8707" s="45"/>
      <c r="B8707" s="78" t="s">
        <v>43</v>
      </c>
      <c r="C8707" s="90">
        <f>AV8653</f>
        <v>0</v>
      </c>
      <c r="D8707" s="83">
        <f t="shared" ref="D8707:D8709" si="1846">Z8667*C8707</f>
        <v>0</v>
      </c>
      <c r="E8707" s="34">
        <f>AA8667*C8707</f>
        <v>0</v>
      </c>
      <c r="F8707" s="88"/>
      <c r="G8707" s="88"/>
      <c r="H8707" s="88"/>
      <c r="L8707" s="86"/>
    </row>
    <row r="8708" spans="1:53" ht="15" customHeight="1" x14ac:dyDescent="0.2">
      <c r="A8708" s="45"/>
      <c r="B8708" s="78" t="s">
        <v>44</v>
      </c>
      <c r="C8708" s="90">
        <f>AW8653</f>
        <v>0</v>
      </c>
      <c r="D8708" s="83">
        <f t="shared" si="1846"/>
        <v>0</v>
      </c>
      <c r="E8708" s="34">
        <f>AA8669*C8708</f>
        <v>0</v>
      </c>
      <c r="F8708" s="88"/>
      <c r="G8708" s="88"/>
      <c r="H8708" s="88"/>
      <c r="L8708" s="86"/>
    </row>
    <row r="8709" spans="1:53" ht="15" customHeight="1" x14ac:dyDescent="0.2">
      <c r="A8709" s="45"/>
      <c r="B8709" s="78" t="s">
        <v>45</v>
      </c>
      <c r="C8709" s="90">
        <f>AX8653</f>
        <v>0</v>
      </c>
      <c r="D8709" s="83">
        <f t="shared" si="1846"/>
        <v>0</v>
      </c>
      <c r="E8709" s="34">
        <f>AA8668*C8709</f>
        <v>0</v>
      </c>
      <c r="F8709" s="88"/>
      <c r="G8709" s="88"/>
      <c r="H8709" s="88"/>
    </row>
    <row r="8710" spans="1:53" ht="15" customHeight="1" x14ac:dyDescent="0.2">
      <c r="A8710" s="45"/>
      <c r="B8710" s="78" t="s">
        <v>46</v>
      </c>
      <c r="C8710" s="90">
        <f>AY8653</f>
        <v>0</v>
      </c>
      <c r="D8710" s="83">
        <f>Z8666*C8710</f>
        <v>0</v>
      </c>
      <c r="E8710" s="34">
        <f>AA8666*C8710</f>
        <v>0</v>
      </c>
      <c r="F8710" s="88"/>
      <c r="G8710" s="88"/>
      <c r="H8710" s="88"/>
      <c r="L8710" s="86"/>
    </row>
    <row r="8711" spans="1:53" ht="15" customHeight="1" x14ac:dyDescent="0.2">
      <c r="A8711" s="45"/>
      <c r="B8711" s="53"/>
      <c r="C8711" s="89"/>
      <c r="D8711" s="83">
        <f t="shared" ref="D8711:D8712" si="1847">Z8671*C8711</f>
        <v>0</v>
      </c>
      <c r="E8711" s="34">
        <f t="shared" ref="E8711:E8712" si="1848">P8681*C8711</f>
        <v>0</v>
      </c>
      <c r="F8711" s="88"/>
      <c r="G8711" s="88"/>
      <c r="H8711" s="88"/>
    </row>
    <row r="8712" spans="1:53" ht="15" customHeight="1" x14ac:dyDescent="0.2">
      <c r="A8712" s="45"/>
      <c r="B8712" s="53"/>
      <c r="C8712" s="89"/>
      <c r="D8712" s="83">
        <f t="shared" si="1847"/>
        <v>0</v>
      </c>
      <c r="E8712" s="34">
        <f t="shared" si="1848"/>
        <v>0</v>
      </c>
      <c r="F8712" s="88"/>
      <c r="G8712" s="88"/>
      <c r="H8712" s="88"/>
      <c r="L8712" s="86"/>
    </row>
    <row r="8713" spans="1:53" ht="15" customHeight="1" x14ac:dyDescent="0.2">
      <c r="A8713" s="45"/>
      <c r="B8713" s="91"/>
      <c r="C8713" s="91"/>
      <c r="D8713" s="92">
        <f t="shared" ref="D8713:E8713" si="1849">SUM(D8701:D8712)</f>
        <v>0</v>
      </c>
      <c r="E8713" s="93">
        <f t="shared" si="1849"/>
        <v>0</v>
      </c>
      <c r="F8713" s="41"/>
      <c r="G8713" s="88"/>
      <c r="H8713" s="45"/>
      <c r="L8713" s="86"/>
    </row>
    <row r="8714" spans="1:53" ht="15" customHeight="1" x14ac:dyDescent="0.2">
      <c r="A8714" s="45"/>
      <c r="B8714" s="33" t="s">
        <v>187</v>
      </c>
      <c r="C8714" s="61"/>
      <c r="D8714" s="94">
        <f>SUM(D8686,D8675,D8700,D8713)</f>
        <v>291281.82400000002</v>
      </c>
      <c r="E8714" s="95">
        <f>SUM(E8713,E8686,E8675,E8700)</f>
        <v>207156</v>
      </c>
      <c r="F8714" s="92">
        <f>SUM(F8713,F8700,F8689,F8675)</f>
        <v>0</v>
      </c>
      <c r="G8714" s="45"/>
      <c r="H8714" s="45"/>
      <c r="L8714" s="86"/>
    </row>
    <row r="8715" spans="1:53" ht="15" customHeight="1" x14ac:dyDescent="0.2">
      <c r="A8715" s="45"/>
      <c r="B8715" s="45"/>
      <c r="C8715" s="45"/>
      <c r="D8715" s="45"/>
      <c r="E8715" s="45"/>
      <c r="F8715" s="45"/>
      <c r="G8715" s="45"/>
      <c r="H8715" s="45"/>
    </row>
    <row r="8716" spans="1:53" ht="15" customHeight="1" x14ac:dyDescent="0.2">
      <c r="L8716" s="86"/>
    </row>
    <row r="8717" spans="1:53" ht="15" customHeight="1" x14ac:dyDescent="0.2">
      <c r="A8717" s="291"/>
      <c r="B8717" s="291"/>
      <c r="C8717" s="291"/>
      <c r="D8717" s="291"/>
      <c r="E8717" s="291"/>
      <c r="F8717" s="291"/>
      <c r="G8717" s="291"/>
      <c r="H8717" s="291"/>
      <c r="I8717" s="291"/>
      <c r="J8717" s="291"/>
      <c r="K8717" s="291"/>
      <c r="L8717" s="291"/>
      <c r="M8717" s="291"/>
      <c r="N8717" s="291"/>
      <c r="O8717" s="291"/>
      <c r="P8717" s="291"/>
      <c r="Q8717" s="291"/>
      <c r="R8717" s="291"/>
      <c r="S8717" s="291"/>
      <c r="T8717" s="291"/>
      <c r="U8717" s="291"/>
      <c r="V8717" s="291"/>
      <c r="W8717" s="291"/>
      <c r="X8717" s="291"/>
      <c r="Y8717" s="291"/>
      <c r="Z8717" s="291"/>
      <c r="AA8717" s="291"/>
      <c r="AB8717" s="291"/>
      <c r="AC8717" s="291"/>
      <c r="AD8717" s="291"/>
      <c r="AE8717" s="291"/>
      <c r="AF8717" s="291"/>
      <c r="AG8717" s="291"/>
      <c r="AH8717" s="291"/>
      <c r="AI8717" s="291"/>
      <c r="AJ8717" s="291"/>
      <c r="AK8717" s="291"/>
      <c r="AL8717" s="291"/>
      <c r="AM8717" s="291"/>
      <c r="AN8717" s="291"/>
      <c r="AO8717" s="291"/>
      <c r="AP8717" s="291"/>
      <c r="AQ8717" s="291"/>
      <c r="AR8717" s="291"/>
      <c r="AS8717" s="291"/>
      <c r="AT8717" s="291"/>
      <c r="AU8717" s="291"/>
      <c r="AV8717" s="291"/>
      <c r="AW8717" s="291"/>
      <c r="AX8717" s="291"/>
      <c r="AY8717" s="291"/>
      <c r="AZ8717" s="291"/>
      <c r="BA8717" s="291"/>
    </row>
    <row r="8721" spans="1:53" ht="15" customHeight="1" x14ac:dyDescent="0.2">
      <c r="A8721" s="1" t="s">
        <v>0</v>
      </c>
      <c r="B8721" s="1" t="s">
        <v>1</v>
      </c>
      <c r="C8721" s="2" t="s">
        <v>2</v>
      </c>
      <c r="D8721" s="2" t="s">
        <v>3</v>
      </c>
      <c r="E8721" s="2" t="s">
        <v>4</v>
      </c>
      <c r="F8721" s="2" t="s">
        <v>5</v>
      </c>
      <c r="G8721" s="2" t="s">
        <v>6</v>
      </c>
      <c r="H8721" s="2" t="s">
        <v>7</v>
      </c>
      <c r="I8721" s="2" t="s">
        <v>8</v>
      </c>
      <c r="J8721" s="2" t="s">
        <v>9</v>
      </c>
      <c r="K8721" s="2" t="s">
        <v>10</v>
      </c>
      <c r="L8721" s="2" t="s">
        <v>11</v>
      </c>
      <c r="M8721" s="2" t="s">
        <v>12</v>
      </c>
      <c r="N8721" s="2" t="s">
        <v>13</v>
      </c>
      <c r="O8721" s="2" t="s">
        <v>14</v>
      </c>
      <c r="P8721" s="1" t="s">
        <v>15</v>
      </c>
      <c r="Q8721" s="1" t="s">
        <v>16</v>
      </c>
      <c r="R8721" s="3" t="s">
        <v>17</v>
      </c>
      <c r="S8721" s="3" t="s">
        <v>18</v>
      </c>
      <c r="T8721" s="3" t="s">
        <v>19</v>
      </c>
      <c r="U8721" s="4" t="s">
        <v>20</v>
      </c>
      <c r="V8721" s="3" t="s">
        <v>21</v>
      </c>
      <c r="W8721" s="3" t="s">
        <v>22</v>
      </c>
      <c r="X8721" s="4" t="s">
        <v>23</v>
      </c>
      <c r="Y8721" s="5" t="s">
        <v>24</v>
      </c>
      <c r="Z8721" s="5" t="s">
        <v>25</v>
      </c>
      <c r="AA8721" s="5" t="s">
        <v>26</v>
      </c>
      <c r="AB8721" s="6" t="s">
        <v>27</v>
      </c>
      <c r="AC8721" s="6" t="s">
        <v>28</v>
      </c>
      <c r="AD8721" s="7" t="s">
        <v>29</v>
      </c>
      <c r="AE8721" s="6" t="s">
        <v>30</v>
      </c>
      <c r="AF8721" s="8" t="s">
        <v>31</v>
      </c>
      <c r="AG8721" s="8" t="s">
        <v>32</v>
      </c>
      <c r="AH8721" s="8" t="s">
        <v>33</v>
      </c>
      <c r="AI8721" s="8"/>
      <c r="AJ8721" s="8" t="s">
        <v>34</v>
      </c>
      <c r="AK8721" s="8" t="s">
        <v>35</v>
      </c>
      <c r="AL8721" s="8" t="s">
        <v>36</v>
      </c>
      <c r="AM8721" s="8" t="s">
        <v>37</v>
      </c>
      <c r="AN8721" s="8" t="s">
        <v>38</v>
      </c>
      <c r="AO8721" s="8"/>
      <c r="AP8721" s="9" t="s">
        <v>39</v>
      </c>
      <c r="AQ8721" s="9" t="s">
        <v>40</v>
      </c>
      <c r="AR8721" s="9" t="s">
        <v>33</v>
      </c>
      <c r="AS8721" s="9" t="s">
        <v>32</v>
      </c>
      <c r="AT8721" s="9" t="s">
        <v>41</v>
      </c>
      <c r="AU8721" s="9" t="s">
        <v>42</v>
      </c>
      <c r="AV8721" s="9" t="s">
        <v>43</v>
      </c>
      <c r="AW8721" s="9" t="s">
        <v>44</v>
      </c>
      <c r="AX8721" s="9" t="s">
        <v>45</v>
      </c>
      <c r="AY8721" s="9" t="s">
        <v>46</v>
      </c>
      <c r="AZ8721" s="10"/>
      <c r="BA8721" s="10"/>
    </row>
    <row r="8722" spans="1:53" ht="15" customHeight="1" x14ac:dyDescent="0.2">
      <c r="A8722" s="11"/>
      <c r="B8722" s="11">
        <v>1</v>
      </c>
      <c r="C8722" s="390" t="s">
        <v>47</v>
      </c>
      <c r="D8722" s="11"/>
      <c r="E8722" s="11"/>
      <c r="F8722" s="11"/>
      <c r="G8722" s="11"/>
      <c r="H8722" s="11"/>
      <c r="I8722" s="11"/>
      <c r="J8722" s="11"/>
      <c r="K8722" s="11"/>
      <c r="L8722" s="11"/>
      <c r="M8722" s="11"/>
      <c r="N8722" s="11"/>
      <c r="O8722" s="11"/>
      <c r="P8722" s="11"/>
      <c r="Q8722" s="11"/>
      <c r="R8722" s="11"/>
      <c r="S8722" s="11"/>
      <c r="T8722" s="11"/>
      <c r="U8722" s="11"/>
      <c r="V8722" s="11"/>
      <c r="W8722" s="11"/>
      <c r="X8722" s="11"/>
      <c r="Y8722" s="11"/>
      <c r="Z8722" s="11"/>
      <c r="AA8722" s="11"/>
      <c r="AB8722" s="11"/>
      <c r="AC8722" s="11"/>
      <c r="AD8722" s="11"/>
      <c r="AE8722" s="11"/>
      <c r="AF8722" s="11"/>
      <c r="AG8722" s="11"/>
      <c r="AH8722" s="11"/>
      <c r="AI8722" s="11"/>
      <c r="AJ8722" s="11"/>
      <c r="AK8722" s="11"/>
      <c r="AL8722" s="11"/>
      <c r="AM8722" s="11"/>
      <c r="AN8722" s="11"/>
      <c r="AO8722" s="11"/>
      <c r="AP8722" s="11"/>
      <c r="AQ8722" s="11"/>
      <c r="AR8722" s="11"/>
      <c r="AS8722" s="11"/>
      <c r="AT8722" s="11"/>
      <c r="AU8722" s="11"/>
      <c r="AV8722" s="11"/>
      <c r="AW8722" s="11"/>
      <c r="AX8722" s="11"/>
      <c r="AY8722" s="11"/>
      <c r="AZ8722" s="12"/>
      <c r="BA8722" s="12"/>
    </row>
    <row r="8723" spans="1:53" ht="15" customHeight="1" x14ac:dyDescent="0.2">
      <c r="A8723" s="1"/>
      <c r="B8723" s="22"/>
      <c r="C8723" s="278"/>
      <c r="D8723" s="18"/>
      <c r="E8723" s="14"/>
      <c r="F8723" s="14"/>
      <c r="G8723" s="14"/>
      <c r="H8723" s="14"/>
      <c r="I8723" s="14"/>
      <c r="J8723" s="14"/>
      <c r="K8723" s="14"/>
      <c r="L8723" s="14"/>
      <c r="M8723" s="14"/>
      <c r="N8723" s="14"/>
      <c r="O8723" s="14"/>
      <c r="P8723" s="14"/>
      <c r="Q8723" s="14"/>
      <c r="R8723" s="4"/>
      <c r="S8723" s="4"/>
      <c r="T8723" s="4"/>
      <c r="U8723" s="4"/>
      <c r="V8723" s="4"/>
      <c r="W8723" s="4"/>
      <c r="X8723" s="4"/>
      <c r="Y8723" s="4"/>
      <c r="Z8723" s="4"/>
      <c r="AA8723" s="4"/>
      <c r="AB8723" s="8"/>
      <c r="AC8723" s="8"/>
      <c r="AD8723" s="8"/>
      <c r="AE8723" s="8"/>
      <c r="AF8723" s="8"/>
      <c r="AG8723" s="8"/>
      <c r="AH8723" s="8"/>
      <c r="AI8723" s="8"/>
      <c r="AJ8723" s="8"/>
      <c r="AK8723" s="8"/>
      <c r="AL8723" s="8"/>
      <c r="AM8723" s="8"/>
      <c r="AN8723" s="8"/>
      <c r="AO8723" s="8"/>
      <c r="AP8723" s="15"/>
      <c r="AQ8723" s="15"/>
      <c r="AR8723" s="15"/>
      <c r="AS8723" s="15"/>
      <c r="AT8723" s="15"/>
      <c r="AU8723" s="15"/>
      <c r="AV8723" s="15"/>
      <c r="AW8723" s="15"/>
      <c r="AX8723" s="15"/>
      <c r="AY8723" s="15"/>
      <c r="AZ8723" s="10"/>
      <c r="BA8723" s="10"/>
    </row>
    <row r="8724" spans="1:53" ht="15" customHeight="1" x14ac:dyDescent="0.2">
      <c r="A8724" s="1"/>
      <c r="B8724" s="377"/>
      <c r="C8724" s="303"/>
      <c r="D8724" s="18"/>
      <c r="E8724" s="14"/>
      <c r="F8724" s="14"/>
      <c r="G8724" s="14"/>
      <c r="H8724" s="14"/>
      <c r="I8724" s="14"/>
      <c r="J8724" s="14"/>
      <c r="K8724" s="14"/>
      <c r="L8724" s="14"/>
      <c r="M8724" s="14"/>
      <c r="N8724" s="14"/>
      <c r="O8724" s="14"/>
      <c r="P8724" s="14"/>
      <c r="Q8724" s="14"/>
      <c r="R8724" s="4"/>
      <c r="S8724" s="4"/>
      <c r="T8724" s="4"/>
      <c r="U8724" s="4"/>
      <c r="V8724" s="4"/>
      <c r="W8724" s="4"/>
      <c r="X8724" s="4"/>
      <c r="Y8724" s="4"/>
      <c r="Z8724" s="4"/>
      <c r="AA8724" s="4"/>
      <c r="AB8724" s="8"/>
      <c r="AC8724" s="8"/>
      <c r="AD8724" s="8"/>
      <c r="AE8724" s="8"/>
      <c r="AF8724" s="8"/>
      <c r="AG8724" s="8"/>
      <c r="AH8724" s="8"/>
      <c r="AI8724" s="8"/>
      <c r="AJ8724" s="8"/>
      <c r="AK8724" s="8"/>
      <c r="AL8724" s="8"/>
      <c r="AM8724" s="8"/>
      <c r="AN8724" s="8"/>
      <c r="AO8724" s="8"/>
      <c r="AP8724" s="15"/>
      <c r="AQ8724" s="15"/>
      <c r="AR8724" s="15"/>
      <c r="AS8724" s="15"/>
      <c r="AT8724" s="15"/>
      <c r="AU8724" s="15"/>
      <c r="AV8724" s="15"/>
      <c r="AW8724" s="15"/>
      <c r="AX8724" s="15"/>
      <c r="AY8724" s="15"/>
      <c r="AZ8724" s="10"/>
      <c r="BA8724" s="10"/>
    </row>
    <row r="8725" spans="1:53" ht="15" customHeight="1" x14ac:dyDescent="0.2">
      <c r="A8725" s="19"/>
      <c r="B8725" s="20"/>
      <c r="C8725" s="293" t="s">
        <v>637</v>
      </c>
      <c r="D8725" s="18">
        <v>25</v>
      </c>
      <c r="E8725" s="14">
        <v>30</v>
      </c>
      <c r="F8725" s="14">
        <v>25</v>
      </c>
      <c r="G8725" s="14"/>
      <c r="H8725" s="14"/>
      <c r="I8725" s="14"/>
      <c r="J8725" s="14"/>
      <c r="K8725" s="14"/>
      <c r="L8725" s="14"/>
      <c r="M8725" s="14"/>
      <c r="N8725" s="14"/>
      <c r="O8725" s="14"/>
      <c r="P8725" s="14"/>
      <c r="Q8725" s="14"/>
      <c r="R8725" s="4"/>
      <c r="S8725" s="4"/>
      <c r="T8725" s="4"/>
      <c r="U8725" s="4"/>
      <c r="V8725" s="4"/>
      <c r="W8725" s="4"/>
      <c r="X8725" s="4"/>
      <c r="Y8725" s="4"/>
      <c r="Z8725" s="4"/>
      <c r="AA8725" s="4"/>
      <c r="AB8725" s="8"/>
      <c r="AC8725" s="8"/>
      <c r="AD8725" s="8"/>
      <c r="AE8725" s="8"/>
      <c r="AF8725" s="8"/>
      <c r="AG8725" s="8"/>
      <c r="AH8725" s="8"/>
      <c r="AI8725" s="8"/>
      <c r="AJ8725" s="8"/>
      <c r="AK8725" s="8"/>
      <c r="AL8725" s="8"/>
      <c r="AM8725" s="8"/>
      <c r="AN8725" s="8"/>
      <c r="AO8725" s="8"/>
      <c r="AP8725" s="15"/>
      <c r="AQ8725" s="15"/>
      <c r="AR8725" s="15"/>
      <c r="AS8725" s="15"/>
      <c r="AT8725" s="15"/>
      <c r="AU8725" s="15"/>
      <c r="AV8725" s="15"/>
      <c r="AW8725" s="15"/>
      <c r="AX8725" s="15"/>
      <c r="AY8725" s="15"/>
    </row>
    <row r="8726" spans="1:53" ht="15" customHeight="1" x14ac:dyDescent="0.2">
      <c r="A8726" s="1"/>
      <c r="B8726" s="378">
        <v>2</v>
      </c>
      <c r="C8726" s="293" t="s">
        <v>54</v>
      </c>
      <c r="D8726" s="18"/>
      <c r="E8726" s="14"/>
      <c r="F8726" s="14"/>
      <c r="G8726" s="14"/>
      <c r="H8726" s="14"/>
      <c r="I8726" s="14"/>
      <c r="J8726" s="14"/>
      <c r="K8726" s="14"/>
      <c r="L8726" s="14"/>
      <c r="M8726" s="14"/>
      <c r="N8726" s="14"/>
      <c r="O8726" s="14"/>
      <c r="P8726" s="14"/>
      <c r="Q8726" s="14"/>
      <c r="R8726" s="4"/>
      <c r="S8726" s="4"/>
      <c r="T8726" s="4"/>
      <c r="U8726" s="4"/>
      <c r="V8726" s="4"/>
      <c r="W8726" s="4"/>
      <c r="X8726" s="4"/>
      <c r="Y8726" s="4"/>
      <c r="Z8726" s="4"/>
      <c r="AA8726" s="4"/>
      <c r="AB8726" s="8">
        <v>5</v>
      </c>
      <c r="AC8726" s="8"/>
      <c r="AD8726" s="8"/>
      <c r="AE8726" s="8"/>
      <c r="AF8726" s="8"/>
      <c r="AG8726" s="8"/>
      <c r="AH8726" s="8"/>
      <c r="AI8726" s="8"/>
      <c r="AJ8726" s="8"/>
      <c r="AK8726" s="8"/>
      <c r="AL8726" s="8"/>
      <c r="AM8726" s="8"/>
      <c r="AN8726" s="8"/>
      <c r="AO8726" s="8"/>
      <c r="AP8726" s="15"/>
      <c r="AQ8726" s="15"/>
      <c r="AR8726" s="15"/>
      <c r="AS8726" s="15"/>
      <c r="AT8726" s="15"/>
      <c r="AU8726" s="15"/>
      <c r="AV8726" s="15"/>
      <c r="AW8726" s="15"/>
      <c r="AX8726" s="15"/>
      <c r="AY8726" s="15"/>
      <c r="AZ8726" s="10"/>
      <c r="BA8726" s="10"/>
    </row>
    <row r="8727" spans="1:53" ht="15" customHeight="1" x14ac:dyDescent="0.2">
      <c r="A8727" s="1"/>
      <c r="B8727" s="378">
        <v>3</v>
      </c>
      <c r="C8727" s="303" t="s">
        <v>557</v>
      </c>
      <c r="D8727" s="18"/>
      <c r="E8727" s="14"/>
      <c r="F8727" s="14"/>
      <c r="G8727" s="14"/>
      <c r="H8727" s="14"/>
      <c r="I8727" s="14"/>
      <c r="J8727" s="14"/>
      <c r="K8727" s="14"/>
      <c r="L8727" s="14"/>
      <c r="M8727" s="14"/>
      <c r="N8727" s="14"/>
      <c r="O8727" s="14"/>
      <c r="P8727" s="14"/>
      <c r="Q8727" s="14"/>
      <c r="R8727" s="4"/>
      <c r="S8727" s="4"/>
      <c r="T8727" s="4"/>
      <c r="U8727" s="4"/>
      <c r="V8727" s="4"/>
      <c r="W8727" s="4"/>
      <c r="X8727" s="4"/>
      <c r="Y8727" s="4"/>
      <c r="Z8727" s="4"/>
      <c r="AA8727" s="4"/>
      <c r="AB8727" s="8"/>
      <c r="AC8727" s="8"/>
      <c r="AD8727" s="8"/>
      <c r="AE8727" s="8"/>
      <c r="AF8727" s="8"/>
      <c r="AG8727" s="8"/>
      <c r="AH8727" s="8"/>
      <c r="AI8727" s="8"/>
      <c r="AJ8727" s="8"/>
      <c r="AK8727" s="8"/>
      <c r="AL8727" s="8"/>
      <c r="AM8727" s="8"/>
      <c r="AN8727" s="8"/>
      <c r="AO8727" s="8"/>
      <c r="AP8727" s="15"/>
      <c r="AQ8727" s="15"/>
      <c r="AR8727" s="15"/>
      <c r="AS8727" s="15"/>
      <c r="AT8727" s="15"/>
      <c r="AU8727" s="15"/>
      <c r="AV8727" s="15"/>
      <c r="AW8727" s="15"/>
      <c r="AX8727" s="15"/>
      <c r="AY8727" s="15"/>
      <c r="AZ8727" s="10"/>
      <c r="BA8727" s="10"/>
    </row>
    <row r="8728" spans="1:53" ht="15" customHeight="1" x14ac:dyDescent="0.2">
      <c r="A8728" s="352"/>
      <c r="B8728" s="353">
        <v>5</v>
      </c>
      <c r="C8728" s="375"/>
      <c r="D8728" s="355"/>
      <c r="E8728" s="352"/>
      <c r="F8728" s="352"/>
      <c r="G8728" s="352"/>
      <c r="H8728" s="352"/>
      <c r="I8728" s="352"/>
      <c r="J8728" s="352"/>
      <c r="K8728" s="352"/>
      <c r="L8728" s="352"/>
      <c r="M8728" s="352"/>
      <c r="N8728" s="352"/>
      <c r="O8728" s="352"/>
      <c r="P8728" s="352"/>
      <c r="Q8728" s="352"/>
      <c r="R8728" s="352"/>
      <c r="S8728" s="352"/>
      <c r="T8728" s="352"/>
      <c r="U8728" s="352"/>
      <c r="V8728" s="352"/>
      <c r="W8728" s="352"/>
      <c r="X8728" s="352"/>
      <c r="Y8728" s="352"/>
      <c r="Z8728" s="352"/>
      <c r="AA8728" s="352"/>
      <c r="AB8728" s="352"/>
      <c r="AC8728" s="352"/>
      <c r="AD8728" s="352"/>
      <c r="AE8728" s="352"/>
      <c r="AF8728" s="352"/>
      <c r="AG8728" s="352"/>
      <c r="AH8728" s="352"/>
      <c r="AI8728" s="352"/>
      <c r="AJ8728" s="352"/>
      <c r="AK8728" s="352"/>
      <c r="AL8728" s="352"/>
      <c r="AM8728" s="352"/>
      <c r="AN8728" s="352"/>
      <c r="AO8728" s="352"/>
      <c r="AP8728" s="352"/>
      <c r="AQ8728" s="352"/>
      <c r="AR8728" s="352"/>
      <c r="AS8728" s="352"/>
      <c r="AT8728" s="352"/>
      <c r="AU8728" s="352"/>
      <c r="AV8728" s="352"/>
      <c r="AW8728" s="352"/>
      <c r="AX8728" s="352"/>
      <c r="AY8728" s="352"/>
      <c r="AZ8728" s="356"/>
      <c r="BA8728" s="356"/>
    </row>
    <row r="8729" spans="1:53" ht="15" customHeight="1" x14ac:dyDescent="0.2">
      <c r="A8729" s="357"/>
      <c r="B8729" s="379">
        <v>6</v>
      </c>
      <c r="C8729" s="375"/>
      <c r="D8729" s="355"/>
      <c r="E8729" s="352"/>
      <c r="F8729" s="352"/>
      <c r="G8729" s="352"/>
      <c r="H8729" s="352"/>
      <c r="I8729" s="352"/>
      <c r="J8729" s="352"/>
      <c r="K8729" s="352"/>
      <c r="L8729" s="352"/>
      <c r="M8729" s="352"/>
      <c r="N8729" s="352"/>
      <c r="O8729" s="352"/>
      <c r="P8729" s="352"/>
      <c r="Q8729" s="352"/>
      <c r="R8729" s="352"/>
      <c r="S8729" s="352"/>
      <c r="T8729" s="352"/>
      <c r="U8729" s="352"/>
      <c r="V8729" s="352"/>
      <c r="W8729" s="352"/>
      <c r="X8729" s="352"/>
      <c r="Y8729" s="352"/>
      <c r="Z8729" s="352"/>
      <c r="AA8729" s="352"/>
      <c r="AB8729" s="352"/>
      <c r="AC8729" s="352"/>
      <c r="AD8729" s="352"/>
      <c r="AE8729" s="352"/>
      <c r="AF8729" s="352"/>
      <c r="AG8729" s="352"/>
      <c r="AH8729" s="352"/>
      <c r="AI8729" s="352"/>
      <c r="AJ8729" s="352"/>
      <c r="AK8729" s="352"/>
      <c r="AL8729" s="352"/>
      <c r="AM8729" s="352"/>
      <c r="AN8729" s="352"/>
      <c r="AO8729" s="352"/>
      <c r="AP8729" s="352"/>
      <c r="AQ8729" s="352"/>
      <c r="AR8729" s="352"/>
      <c r="AS8729" s="352"/>
      <c r="AT8729" s="352"/>
      <c r="AU8729" s="352"/>
      <c r="AV8729" s="352"/>
      <c r="AW8729" s="352"/>
      <c r="AX8729" s="352"/>
      <c r="AY8729" s="352"/>
      <c r="AZ8729" s="356"/>
      <c r="BA8729" s="356"/>
    </row>
    <row r="8730" spans="1:53" ht="15" customHeight="1" x14ac:dyDescent="0.2">
      <c r="A8730" s="24"/>
      <c r="B8730" s="374">
        <v>4</v>
      </c>
      <c r="C8730" s="303" t="s">
        <v>542</v>
      </c>
      <c r="D8730" s="18"/>
      <c r="E8730" s="14"/>
      <c r="F8730" s="14"/>
      <c r="G8730" s="14"/>
      <c r="H8730" s="14"/>
      <c r="I8730" s="14"/>
      <c r="J8730" s="14"/>
      <c r="K8730" s="14"/>
      <c r="L8730" s="14"/>
      <c r="M8730" s="14"/>
      <c r="N8730" s="14"/>
      <c r="O8730" s="14"/>
      <c r="P8730" s="14"/>
      <c r="Q8730" s="14"/>
      <c r="R8730" s="4"/>
      <c r="S8730" s="4"/>
      <c r="T8730" s="4"/>
      <c r="U8730" s="4"/>
      <c r="V8730" s="4"/>
      <c r="W8730" s="4"/>
      <c r="X8730" s="4"/>
      <c r="Y8730" s="4"/>
      <c r="Z8730" s="4"/>
      <c r="AA8730" s="4"/>
      <c r="AB8730" s="8"/>
      <c r="AC8730" s="8"/>
      <c r="AD8730" s="8"/>
      <c r="AE8730" s="8"/>
      <c r="AF8730" s="8"/>
      <c r="AG8730" s="8"/>
      <c r="AH8730" s="8"/>
      <c r="AI8730" s="8"/>
      <c r="AJ8730" s="8"/>
      <c r="AK8730" s="8"/>
      <c r="AL8730" s="8"/>
      <c r="AM8730" s="8"/>
      <c r="AN8730" s="8"/>
      <c r="AO8730" s="8"/>
      <c r="AP8730" s="15"/>
      <c r="AQ8730" s="15"/>
      <c r="AR8730" s="15"/>
      <c r="AS8730" s="15"/>
      <c r="AT8730" s="15"/>
      <c r="AU8730" s="9"/>
      <c r="AV8730" s="15"/>
      <c r="AW8730" s="15"/>
      <c r="AX8730" s="15"/>
      <c r="AY8730" s="15"/>
      <c r="AZ8730" s="10"/>
      <c r="BA8730" s="10"/>
    </row>
    <row r="8731" spans="1:53" ht="15" customHeight="1" x14ac:dyDescent="0.2">
      <c r="A8731" s="1"/>
      <c r="B8731" s="380">
        <v>5</v>
      </c>
      <c r="C8731" s="303" t="s">
        <v>588</v>
      </c>
      <c r="D8731" s="18"/>
      <c r="E8731" s="14"/>
      <c r="F8731" s="14"/>
      <c r="G8731" s="14"/>
      <c r="H8731" s="14"/>
      <c r="I8731" s="14"/>
      <c r="J8731" s="14"/>
      <c r="K8731" s="14"/>
      <c r="L8731" s="14"/>
      <c r="M8731" s="14"/>
      <c r="N8731" s="14"/>
      <c r="O8731" s="14"/>
      <c r="P8731" s="14"/>
      <c r="Q8731" s="14"/>
      <c r="R8731" s="4"/>
      <c r="S8731" s="4"/>
      <c r="T8731" s="4"/>
      <c r="U8731" s="4"/>
      <c r="V8731" s="4"/>
      <c r="W8731" s="4"/>
      <c r="X8731" s="4"/>
      <c r="Y8731" s="4"/>
      <c r="Z8731" s="4"/>
      <c r="AA8731" s="4"/>
      <c r="AB8731" s="8"/>
      <c r="AC8731" s="8"/>
      <c r="AD8731" s="8"/>
      <c r="AE8731" s="8"/>
      <c r="AF8731" s="8"/>
      <c r="AG8731" s="8"/>
      <c r="AH8731" s="8"/>
      <c r="AI8731" s="8"/>
      <c r="AJ8731" s="8"/>
      <c r="AK8731" s="8"/>
      <c r="AL8731" s="8"/>
      <c r="AM8731" s="8"/>
      <c r="AN8731" s="8"/>
      <c r="AO8731" s="8"/>
      <c r="AP8731" s="15"/>
      <c r="AQ8731" s="15"/>
      <c r="AR8731" s="15"/>
      <c r="AS8731" s="15"/>
      <c r="AT8731" s="15"/>
      <c r="AU8731" s="15"/>
      <c r="AV8731" s="15"/>
      <c r="AW8731" s="15"/>
      <c r="AX8731" s="15"/>
      <c r="AY8731" s="15"/>
      <c r="AZ8731" s="10"/>
      <c r="BA8731" s="10"/>
    </row>
    <row r="8732" spans="1:53" ht="15" customHeight="1" x14ac:dyDescent="0.2">
      <c r="A8732" s="352"/>
      <c r="B8732" s="357">
        <v>7</v>
      </c>
      <c r="C8732" s="375"/>
      <c r="D8732" s="355"/>
      <c r="E8732" s="352"/>
      <c r="F8732" s="352"/>
      <c r="G8732" s="352"/>
      <c r="H8732" s="352"/>
      <c r="I8732" s="352"/>
      <c r="J8732" s="352"/>
      <c r="K8732" s="352"/>
      <c r="L8732" s="352"/>
      <c r="M8732" s="352"/>
      <c r="N8732" s="352"/>
      <c r="O8732" s="352"/>
      <c r="P8732" s="352"/>
      <c r="Q8732" s="352"/>
      <c r="R8732" s="352"/>
      <c r="S8732" s="352"/>
      <c r="T8732" s="352"/>
      <c r="U8732" s="352"/>
      <c r="V8732" s="352"/>
      <c r="W8732" s="352"/>
      <c r="X8732" s="352"/>
      <c r="Y8732" s="352"/>
      <c r="Z8732" s="352"/>
      <c r="AA8732" s="352"/>
      <c r="AB8732" s="352"/>
      <c r="AC8732" s="352"/>
      <c r="AD8732" s="352"/>
      <c r="AE8732" s="352"/>
      <c r="AF8732" s="352"/>
      <c r="AG8732" s="352"/>
      <c r="AH8732" s="352"/>
      <c r="AI8732" s="352"/>
      <c r="AJ8732" s="352"/>
      <c r="AK8732" s="352"/>
      <c r="AL8732" s="352"/>
      <c r="AM8732" s="352"/>
      <c r="AN8732" s="352"/>
      <c r="AO8732" s="352"/>
      <c r="AP8732" s="352"/>
      <c r="AQ8732" s="352"/>
      <c r="AR8732" s="352"/>
      <c r="AS8732" s="352"/>
      <c r="AT8732" s="352"/>
      <c r="AU8732" s="352"/>
      <c r="AV8732" s="352"/>
      <c r="AW8732" s="352"/>
      <c r="AX8732" s="352"/>
      <c r="AY8732" s="352"/>
      <c r="AZ8732" s="356"/>
      <c r="BA8732" s="356"/>
    </row>
    <row r="8733" spans="1:53" ht="15" customHeight="1" x14ac:dyDescent="0.2">
      <c r="A8733" s="352"/>
      <c r="B8733" s="357">
        <v>8</v>
      </c>
      <c r="C8733" s="358"/>
      <c r="D8733" s="355"/>
      <c r="E8733" s="352"/>
      <c r="F8733" s="352"/>
      <c r="G8733" s="352"/>
      <c r="H8733" s="352"/>
      <c r="I8733" s="352"/>
      <c r="J8733" s="352"/>
      <c r="K8733" s="352"/>
      <c r="L8733" s="352"/>
      <c r="M8733" s="352"/>
      <c r="N8733" s="352"/>
      <c r="O8733" s="352"/>
      <c r="P8733" s="352"/>
      <c r="Q8733" s="352"/>
      <c r="R8733" s="352"/>
      <c r="S8733" s="352"/>
      <c r="T8733" s="352"/>
      <c r="U8733" s="352"/>
      <c r="V8733" s="352"/>
      <c r="W8733" s="352"/>
      <c r="X8733" s="352"/>
      <c r="Y8733" s="352"/>
      <c r="Z8733" s="352"/>
      <c r="AA8733" s="352"/>
      <c r="AB8733" s="352"/>
      <c r="AC8733" s="352"/>
      <c r="AD8733" s="352"/>
      <c r="AE8733" s="352"/>
      <c r="AF8733" s="352"/>
      <c r="AG8733" s="352"/>
      <c r="AH8733" s="352"/>
      <c r="AI8733" s="352"/>
      <c r="AJ8733" s="352"/>
      <c r="AK8733" s="352"/>
      <c r="AL8733" s="352"/>
      <c r="AM8733" s="352"/>
      <c r="AN8733" s="352"/>
      <c r="AO8733" s="352"/>
      <c r="AP8733" s="352"/>
      <c r="AQ8733" s="352"/>
      <c r="AR8733" s="352"/>
      <c r="AS8733" s="352"/>
      <c r="AT8733" s="352"/>
      <c r="AU8733" s="352"/>
      <c r="AV8733" s="352"/>
      <c r="AW8733" s="352"/>
      <c r="AX8733" s="352"/>
      <c r="AY8733" s="352"/>
      <c r="AZ8733" s="356"/>
      <c r="BA8733" s="356"/>
    </row>
    <row r="8734" spans="1:53" ht="15" customHeight="1" x14ac:dyDescent="0.2">
      <c r="A8734" s="1"/>
      <c r="B8734" s="381">
        <v>6</v>
      </c>
      <c r="C8734" s="303" t="s">
        <v>55</v>
      </c>
      <c r="D8734" s="18"/>
      <c r="E8734" s="14"/>
      <c r="F8734" s="14"/>
      <c r="G8734" s="14"/>
      <c r="H8734" s="14"/>
      <c r="I8734" s="14"/>
      <c r="J8734" s="14"/>
      <c r="K8734" s="14"/>
      <c r="L8734" s="14"/>
      <c r="M8734" s="14"/>
      <c r="N8734" s="14"/>
      <c r="O8734" s="14"/>
      <c r="P8734" s="14"/>
      <c r="Q8734" s="14"/>
      <c r="R8734" s="4"/>
      <c r="S8734" s="4"/>
      <c r="T8734" s="4"/>
      <c r="U8734" s="4"/>
      <c r="V8734" s="4"/>
      <c r="W8734" s="4"/>
      <c r="X8734" s="4"/>
      <c r="Y8734" s="4"/>
      <c r="Z8734" s="4"/>
      <c r="AA8734" s="4"/>
      <c r="AB8734" s="8"/>
      <c r="AC8734" s="8"/>
      <c r="AD8734" s="8"/>
      <c r="AE8734" s="8"/>
      <c r="AF8734" s="8"/>
      <c r="AG8734" s="8"/>
      <c r="AH8734" s="8"/>
      <c r="AI8734" s="8"/>
      <c r="AJ8734" s="8"/>
      <c r="AK8734" s="8"/>
      <c r="AL8734" s="8"/>
      <c r="AM8734" s="8"/>
      <c r="AN8734" s="8"/>
      <c r="AO8734" s="8"/>
      <c r="AP8734" s="15"/>
      <c r="AQ8734" s="15"/>
      <c r="AR8734" s="15"/>
      <c r="AS8734" s="15"/>
      <c r="AT8734" s="15"/>
      <c r="AU8734" s="15"/>
      <c r="AV8734" s="15"/>
      <c r="AW8734" s="15"/>
      <c r="AX8734" s="15"/>
      <c r="AY8734" s="15"/>
      <c r="AZ8734" s="10"/>
      <c r="BA8734" s="10"/>
    </row>
    <row r="8735" spans="1:53" ht="15" customHeight="1" x14ac:dyDescent="0.2">
      <c r="A8735" s="352"/>
      <c r="B8735" s="356"/>
      <c r="C8735" s="359"/>
      <c r="D8735" s="355"/>
      <c r="E8735" s="352"/>
      <c r="F8735" s="352"/>
      <c r="G8735" s="352"/>
      <c r="H8735" s="352"/>
      <c r="I8735" s="352"/>
      <c r="J8735" s="352"/>
      <c r="K8735" s="352"/>
      <c r="L8735" s="352"/>
      <c r="M8735" s="352"/>
      <c r="N8735" s="352"/>
      <c r="O8735" s="352"/>
      <c r="P8735" s="352"/>
      <c r="Q8735" s="352"/>
      <c r="R8735" s="352"/>
      <c r="S8735" s="352"/>
      <c r="T8735" s="352"/>
      <c r="U8735" s="352"/>
      <c r="V8735" s="352"/>
      <c r="W8735" s="352"/>
      <c r="X8735" s="352"/>
      <c r="Y8735" s="352"/>
      <c r="Z8735" s="352"/>
      <c r="AA8735" s="352"/>
      <c r="AB8735" s="352"/>
      <c r="AC8735" s="360"/>
      <c r="AD8735" s="352"/>
      <c r="AE8735" s="352"/>
      <c r="AF8735" s="352"/>
      <c r="AG8735" s="352"/>
      <c r="AH8735" s="352"/>
      <c r="AI8735" s="352"/>
      <c r="AJ8735" s="352"/>
      <c r="AK8735" s="352"/>
      <c r="AL8735" s="352"/>
      <c r="AM8735" s="352"/>
      <c r="AN8735" s="352"/>
      <c r="AO8735" s="352"/>
      <c r="AP8735" s="352"/>
      <c r="AQ8735" s="352"/>
      <c r="AR8735" s="352"/>
      <c r="AS8735" s="352"/>
      <c r="AT8735" s="352"/>
      <c r="AU8735" s="352"/>
      <c r="AV8735" s="352"/>
      <c r="AW8735" s="352"/>
      <c r="AX8735" s="352"/>
      <c r="AY8735" s="352"/>
      <c r="AZ8735" s="356"/>
      <c r="BA8735" s="356"/>
    </row>
    <row r="8736" spans="1:53" ht="15" customHeight="1" x14ac:dyDescent="0.2">
      <c r="A8736" s="22"/>
      <c r="B8736" s="382">
        <v>7</v>
      </c>
      <c r="C8736" s="293" t="s">
        <v>62</v>
      </c>
      <c r="D8736" s="18"/>
      <c r="E8736" s="14"/>
      <c r="F8736" s="14"/>
      <c r="G8736" s="14"/>
      <c r="H8736" s="14"/>
      <c r="I8736" s="14"/>
      <c r="J8736" s="14"/>
      <c r="K8736" s="14"/>
      <c r="L8736" s="14"/>
      <c r="M8736" s="14"/>
      <c r="N8736" s="14"/>
      <c r="O8736" s="14"/>
      <c r="P8736" s="14"/>
      <c r="Q8736" s="14"/>
      <c r="R8736" s="4"/>
      <c r="S8736" s="4"/>
      <c r="T8736" s="4"/>
      <c r="U8736" s="4"/>
      <c r="V8736" s="4"/>
      <c r="W8736" s="4"/>
      <c r="X8736" s="4"/>
      <c r="Y8736" s="4"/>
      <c r="Z8736" s="4"/>
      <c r="AA8736" s="4"/>
      <c r="AB8736" s="8">
        <v>20</v>
      </c>
      <c r="AC8736" s="8"/>
      <c r="AD8736" s="8"/>
      <c r="AE8736" s="8"/>
      <c r="AF8736" s="8"/>
      <c r="AG8736" s="8">
        <v>2</v>
      </c>
      <c r="AH8736" s="8"/>
      <c r="AI8736" s="8"/>
      <c r="AJ8736" s="8"/>
      <c r="AK8736" s="8"/>
      <c r="AL8736" s="8"/>
      <c r="AM8736" s="8"/>
      <c r="AN8736" s="8"/>
      <c r="AO8736" s="8"/>
      <c r="AP8736" s="15"/>
      <c r="AQ8736" s="15"/>
      <c r="AR8736" s="15"/>
      <c r="AS8736" s="15"/>
      <c r="AT8736" s="15"/>
      <c r="AU8736" s="15"/>
      <c r="AV8736" s="15"/>
      <c r="AW8736" s="15"/>
      <c r="AX8736" s="15"/>
      <c r="AY8736" s="15"/>
      <c r="AZ8736" s="10"/>
      <c r="BA8736" s="10"/>
    </row>
    <row r="8737" spans="1:53" ht="15" customHeight="1" x14ac:dyDescent="0.2">
      <c r="A8737" s="1"/>
      <c r="B8737" s="30">
        <v>8</v>
      </c>
      <c r="C8737" s="293" t="s">
        <v>63</v>
      </c>
      <c r="D8737" s="18"/>
      <c r="E8737" s="14"/>
      <c r="F8737" s="14"/>
      <c r="G8737" s="14"/>
      <c r="H8737" s="14"/>
      <c r="I8737" s="14"/>
      <c r="J8737" s="14"/>
      <c r="K8737" s="14"/>
      <c r="L8737" s="14"/>
      <c r="M8737" s="14"/>
      <c r="N8737" s="14"/>
      <c r="O8737" s="14"/>
      <c r="P8737" s="14"/>
      <c r="Q8737" s="14"/>
      <c r="R8737" s="4"/>
      <c r="S8737" s="4"/>
      <c r="T8737" s="4"/>
      <c r="U8737" s="4"/>
      <c r="V8737" s="4"/>
      <c r="W8737" s="4"/>
      <c r="X8737" s="4"/>
      <c r="Y8737" s="4"/>
      <c r="Z8737" s="4"/>
      <c r="AA8737" s="4"/>
      <c r="AB8737" s="8">
        <v>8</v>
      </c>
      <c r="AC8737" s="8"/>
      <c r="AD8737" s="8"/>
      <c r="AE8737" s="8"/>
      <c r="AF8737" s="8"/>
      <c r="AG8737" s="8"/>
      <c r="AH8737" s="8"/>
      <c r="AI8737" s="8"/>
      <c r="AJ8737" s="8"/>
      <c r="AK8737" s="8"/>
      <c r="AL8737" s="8"/>
      <c r="AM8737" s="8"/>
      <c r="AN8737" s="8"/>
      <c r="AO8737" s="8"/>
      <c r="AP8737" s="15"/>
      <c r="AQ8737" s="15"/>
      <c r="AR8737" s="15"/>
      <c r="AS8737" s="15"/>
      <c r="AT8737" s="15"/>
      <c r="AU8737" s="15"/>
      <c r="AV8737" s="15"/>
      <c r="AW8737" s="15"/>
      <c r="AX8737" s="15"/>
      <c r="AY8737" s="15"/>
      <c r="AZ8737" s="10"/>
      <c r="BA8737" s="10"/>
    </row>
    <row r="8738" spans="1:53" ht="15" customHeight="1" x14ac:dyDescent="0.2">
      <c r="A8738" s="1"/>
      <c r="B8738" s="383">
        <v>9</v>
      </c>
      <c r="C8738" s="303" t="s">
        <v>64</v>
      </c>
      <c r="D8738" s="18"/>
      <c r="E8738" s="14"/>
      <c r="F8738" s="14"/>
      <c r="G8738" s="14"/>
      <c r="H8738" s="14"/>
      <c r="I8738" s="14"/>
      <c r="J8738" s="14"/>
      <c r="K8738" s="14"/>
      <c r="L8738" s="14"/>
      <c r="M8738" s="14"/>
      <c r="N8738" s="14"/>
      <c r="O8738" s="14"/>
      <c r="P8738" s="14"/>
      <c r="Q8738" s="14"/>
      <c r="R8738" s="4"/>
      <c r="S8738" s="4"/>
      <c r="T8738" s="4"/>
      <c r="U8738" s="4"/>
      <c r="V8738" s="4"/>
      <c r="W8738" s="4"/>
      <c r="X8738" s="4"/>
      <c r="Y8738" s="4"/>
      <c r="Z8738" s="4"/>
      <c r="AA8738" s="4"/>
      <c r="AB8738" s="8"/>
      <c r="AC8738" s="8"/>
      <c r="AD8738" s="8"/>
      <c r="AE8738" s="8"/>
      <c r="AF8738" s="8"/>
      <c r="AG8738" s="8"/>
      <c r="AH8738" s="8"/>
      <c r="AI8738" s="8"/>
      <c r="AJ8738" s="8"/>
      <c r="AK8738" s="8"/>
      <c r="AL8738" s="8"/>
      <c r="AM8738" s="8"/>
      <c r="AN8738" s="8"/>
      <c r="AO8738" s="8"/>
      <c r="AP8738" s="15"/>
      <c r="AQ8738" s="15"/>
      <c r="AR8738" s="15"/>
      <c r="AS8738" s="15"/>
      <c r="AT8738" s="9"/>
      <c r="AU8738" s="15"/>
      <c r="AV8738" s="15"/>
      <c r="AW8738" s="15"/>
      <c r="AX8738" s="15"/>
      <c r="AY8738" s="15"/>
      <c r="AZ8738" s="10"/>
      <c r="BA8738" s="10"/>
    </row>
    <row r="8739" spans="1:53" ht="15" customHeight="1" x14ac:dyDescent="0.2">
      <c r="A8739" s="1"/>
      <c r="B8739" s="383">
        <v>10</v>
      </c>
      <c r="C8739" s="293" t="s">
        <v>65</v>
      </c>
      <c r="D8739" s="18"/>
      <c r="E8739" s="14"/>
      <c r="F8739" s="14"/>
      <c r="G8739" s="14"/>
      <c r="H8739" s="14"/>
      <c r="I8739" s="14"/>
      <c r="J8739" s="14"/>
      <c r="K8739" s="14"/>
      <c r="L8739" s="14"/>
      <c r="M8739" s="14"/>
      <c r="N8739" s="14"/>
      <c r="O8739" s="14"/>
      <c r="P8739" s="14"/>
      <c r="Q8739" s="14"/>
      <c r="R8739" s="4"/>
      <c r="S8739" s="4"/>
      <c r="T8739" s="4"/>
      <c r="U8739" s="4"/>
      <c r="V8739" s="4"/>
      <c r="W8739" s="4"/>
      <c r="X8739" s="4"/>
      <c r="Y8739" s="4"/>
      <c r="Z8739" s="4"/>
      <c r="AA8739" s="4"/>
      <c r="AB8739" s="8"/>
      <c r="AC8739" s="8"/>
      <c r="AD8739" s="8"/>
      <c r="AE8739" s="8"/>
      <c r="AF8739" s="8"/>
      <c r="AG8739" s="8"/>
      <c r="AH8739" s="8"/>
      <c r="AI8739" s="8"/>
      <c r="AJ8739" s="8"/>
      <c r="AK8739" s="8"/>
      <c r="AL8739" s="8"/>
      <c r="AM8739" s="8"/>
      <c r="AN8739" s="8"/>
      <c r="AO8739" s="8"/>
      <c r="AP8739" s="15"/>
      <c r="AQ8739" s="15"/>
      <c r="AR8739" s="15"/>
      <c r="AS8739" s="15"/>
      <c r="AT8739" s="15"/>
      <c r="AU8739" s="15"/>
      <c r="AV8739" s="15"/>
      <c r="AW8739" s="15"/>
      <c r="AX8739" s="15"/>
      <c r="AY8739" s="15"/>
      <c r="AZ8739" s="10"/>
      <c r="BA8739" s="10"/>
    </row>
    <row r="8740" spans="1:53" ht="15" customHeight="1" x14ac:dyDescent="0.2">
      <c r="A8740" s="1"/>
      <c r="B8740" s="383">
        <v>11</v>
      </c>
      <c r="C8740" s="303" t="s">
        <v>573</v>
      </c>
      <c r="D8740" s="18"/>
      <c r="E8740" s="14"/>
      <c r="F8740" s="14"/>
      <c r="G8740" s="14"/>
      <c r="H8740" s="14"/>
      <c r="I8740" s="14"/>
      <c r="J8740" s="14"/>
      <c r="K8740" s="14"/>
      <c r="L8740" s="14"/>
      <c r="M8740" s="14"/>
      <c r="N8740" s="14"/>
      <c r="O8740" s="14"/>
      <c r="P8740" s="14"/>
      <c r="Q8740" s="14"/>
      <c r="R8740" s="4"/>
      <c r="S8740" s="4"/>
      <c r="T8740" s="4"/>
      <c r="U8740" s="4"/>
      <c r="V8740" s="4"/>
      <c r="W8740" s="4"/>
      <c r="X8740" s="4"/>
      <c r="Y8740" s="4"/>
      <c r="Z8740" s="4"/>
      <c r="AA8740" s="4"/>
      <c r="AB8740" s="8"/>
      <c r="AC8740" s="8"/>
      <c r="AD8740" s="8"/>
      <c r="AE8740" s="8"/>
      <c r="AF8740" s="8"/>
      <c r="AG8740" s="8"/>
      <c r="AH8740" s="8"/>
      <c r="AI8740" s="8"/>
      <c r="AJ8740" s="8"/>
      <c r="AK8740" s="8"/>
      <c r="AL8740" s="8"/>
      <c r="AM8740" s="8"/>
      <c r="AN8740" s="8"/>
      <c r="AO8740" s="8"/>
      <c r="AP8740" s="15"/>
      <c r="AQ8740" s="15"/>
      <c r="AR8740" s="15"/>
      <c r="AS8740" s="15"/>
      <c r="AT8740" s="15"/>
      <c r="AU8740" s="15"/>
      <c r="AV8740" s="15"/>
      <c r="AW8740" s="15"/>
      <c r="AX8740" s="15"/>
      <c r="AY8740" s="15"/>
      <c r="AZ8740" s="10"/>
      <c r="BA8740" s="10"/>
    </row>
    <row r="8741" spans="1:53" ht="15" customHeight="1" x14ac:dyDescent="0.2">
      <c r="A8741" s="1"/>
      <c r="B8741" s="383">
        <v>12</v>
      </c>
      <c r="C8741" s="303" t="s">
        <v>68</v>
      </c>
      <c r="D8741" s="18"/>
      <c r="E8741" s="14"/>
      <c r="F8741" s="14"/>
      <c r="G8741" s="14"/>
      <c r="H8741" s="14"/>
      <c r="I8741" s="14"/>
      <c r="J8741" s="14"/>
      <c r="K8741" s="14"/>
      <c r="L8741" s="14"/>
      <c r="M8741" s="14"/>
      <c r="N8741" s="14"/>
      <c r="O8741" s="14"/>
      <c r="P8741" s="14"/>
      <c r="Q8741" s="14"/>
      <c r="R8741" s="4"/>
      <c r="S8741" s="4"/>
      <c r="T8741" s="4"/>
      <c r="U8741" s="4"/>
      <c r="V8741" s="4"/>
      <c r="W8741" s="4"/>
      <c r="X8741" s="4"/>
      <c r="Y8741" s="4"/>
      <c r="Z8741" s="4"/>
      <c r="AA8741" s="4"/>
      <c r="AB8741" s="8"/>
      <c r="AC8741" s="8"/>
      <c r="AD8741" s="8"/>
      <c r="AE8741" s="8"/>
      <c r="AF8741" s="8"/>
      <c r="AG8741" s="8"/>
      <c r="AH8741" s="8"/>
      <c r="AI8741" s="8"/>
      <c r="AJ8741" s="8"/>
      <c r="AK8741" s="8"/>
      <c r="AL8741" s="8"/>
      <c r="AM8741" s="8"/>
      <c r="AN8741" s="8"/>
      <c r="AO8741" s="8"/>
      <c r="AP8741" s="15"/>
      <c r="AQ8741" s="15"/>
      <c r="AR8741" s="15"/>
      <c r="AS8741" s="15"/>
      <c r="AT8741" s="15"/>
      <c r="AU8741" s="9"/>
      <c r="AV8741" s="15"/>
      <c r="AW8741" s="15"/>
      <c r="AX8741" s="15"/>
      <c r="AY8741" s="15"/>
      <c r="AZ8741" s="10"/>
      <c r="BA8741" s="10"/>
    </row>
    <row r="8742" spans="1:53" ht="15" customHeight="1" x14ac:dyDescent="0.2">
      <c r="A8742" s="1"/>
      <c r="B8742" s="383">
        <v>13</v>
      </c>
      <c r="C8742" s="303" t="s">
        <v>69</v>
      </c>
      <c r="D8742" s="18"/>
      <c r="E8742" s="14"/>
      <c r="F8742" s="14"/>
      <c r="G8742" s="14"/>
      <c r="H8742" s="14"/>
      <c r="I8742" s="14"/>
      <c r="J8742" s="14"/>
      <c r="K8742" s="14"/>
      <c r="L8742" s="14"/>
      <c r="M8742" s="14"/>
      <c r="N8742" s="14"/>
      <c r="O8742" s="14"/>
      <c r="P8742" s="14"/>
      <c r="Q8742" s="14"/>
      <c r="R8742" s="4"/>
      <c r="S8742" s="4"/>
      <c r="T8742" s="4"/>
      <c r="U8742" s="4"/>
      <c r="V8742" s="4"/>
      <c r="W8742" s="4"/>
      <c r="X8742" s="4"/>
      <c r="Y8742" s="4"/>
      <c r="Z8742" s="4"/>
      <c r="AA8742" s="4"/>
      <c r="AB8742" s="8"/>
      <c r="AC8742" s="8"/>
      <c r="AD8742" s="8"/>
      <c r="AE8742" s="8"/>
      <c r="AF8742" s="8"/>
      <c r="AG8742" s="8"/>
      <c r="AH8742" s="8"/>
      <c r="AI8742" s="8"/>
      <c r="AJ8742" s="8"/>
      <c r="AK8742" s="8"/>
      <c r="AL8742" s="8"/>
      <c r="AM8742" s="8"/>
      <c r="AN8742" s="8"/>
      <c r="AO8742" s="8"/>
      <c r="AP8742" s="15"/>
      <c r="AQ8742" s="15"/>
      <c r="AR8742" s="15"/>
      <c r="AS8742" s="15"/>
      <c r="AT8742" s="15"/>
      <c r="AU8742" s="15"/>
      <c r="AV8742" s="15"/>
      <c r="AW8742" s="15"/>
      <c r="AX8742" s="15"/>
      <c r="AY8742" s="15"/>
      <c r="AZ8742" s="10"/>
      <c r="BA8742" s="10"/>
    </row>
    <row r="8743" spans="1:53" ht="15" customHeight="1" x14ac:dyDescent="0.2">
      <c r="A8743" s="1"/>
      <c r="B8743" s="383">
        <v>14</v>
      </c>
      <c r="C8743" s="303" t="s">
        <v>70</v>
      </c>
      <c r="D8743" s="18"/>
      <c r="E8743" s="14"/>
      <c r="F8743" s="14"/>
      <c r="G8743" s="14"/>
      <c r="H8743" s="14"/>
      <c r="I8743" s="14"/>
      <c r="J8743" s="14"/>
      <c r="K8743" s="14"/>
      <c r="L8743" s="14"/>
      <c r="M8743" s="14"/>
      <c r="N8743" s="14"/>
      <c r="O8743" s="14"/>
      <c r="P8743" s="14"/>
      <c r="Q8743" s="14"/>
      <c r="R8743" s="4"/>
      <c r="S8743" s="4"/>
      <c r="T8743" s="4"/>
      <c r="U8743" s="4"/>
      <c r="V8743" s="4"/>
      <c r="W8743" s="4"/>
      <c r="X8743" s="4"/>
      <c r="Y8743" s="4"/>
      <c r="Z8743" s="4"/>
      <c r="AA8743" s="4"/>
      <c r="AB8743" s="8"/>
      <c r="AC8743" s="8"/>
      <c r="AD8743" s="8"/>
      <c r="AE8743" s="8"/>
      <c r="AF8743" s="8"/>
      <c r="AG8743" s="8"/>
      <c r="AH8743" s="8"/>
      <c r="AI8743" s="8"/>
      <c r="AJ8743" s="8"/>
      <c r="AK8743" s="8"/>
      <c r="AL8743" s="8"/>
      <c r="AM8743" s="8"/>
      <c r="AN8743" s="8"/>
      <c r="AO8743" s="8"/>
      <c r="AP8743" s="15"/>
      <c r="AQ8743" s="15"/>
      <c r="AR8743" s="15"/>
      <c r="AS8743" s="15"/>
      <c r="AT8743" s="15"/>
      <c r="AU8743" s="15"/>
      <c r="AV8743" s="15"/>
      <c r="AW8743" s="15"/>
      <c r="AX8743" s="15"/>
      <c r="AY8743" s="15"/>
      <c r="AZ8743" s="10"/>
      <c r="BA8743" s="10"/>
    </row>
    <row r="8744" spans="1:53" ht="15" customHeight="1" x14ac:dyDescent="0.2">
      <c r="A8744" s="354"/>
      <c r="B8744" s="357">
        <v>18</v>
      </c>
      <c r="C8744" s="359"/>
      <c r="D8744" s="355"/>
      <c r="E8744" s="352"/>
      <c r="F8744" s="352"/>
      <c r="G8744" s="352"/>
      <c r="H8744" s="352"/>
      <c r="I8744" s="352"/>
      <c r="J8744" s="352"/>
      <c r="K8744" s="361"/>
      <c r="L8744" s="352"/>
      <c r="M8744" s="352"/>
      <c r="N8744" s="352"/>
      <c r="O8744" s="352"/>
      <c r="P8744" s="352"/>
      <c r="Q8744" s="352"/>
      <c r="R8744" s="352"/>
      <c r="S8744" s="352"/>
      <c r="T8744" s="352"/>
      <c r="U8744" s="352"/>
      <c r="V8744" s="352"/>
      <c r="W8744" s="352"/>
      <c r="X8744" s="352"/>
      <c r="Y8744" s="352"/>
      <c r="Z8744" s="352"/>
      <c r="AA8744" s="352"/>
      <c r="AB8744" s="352"/>
      <c r="AC8744" s="352"/>
      <c r="AD8744" s="352"/>
      <c r="AE8744" s="352"/>
      <c r="AF8744" s="352"/>
      <c r="AG8744" s="352"/>
      <c r="AH8744" s="352"/>
      <c r="AI8744" s="352"/>
      <c r="AJ8744" s="352"/>
      <c r="AK8744" s="352"/>
      <c r="AL8744" s="352"/>
      <c r="AM8744" s="352"/>
      <c r="AN8744" s="352"/>
      <c r="AO8744" s="352"/>
      <c r="AP8744" s="352"/>
      <c r="AQ8744" s="352"/>
      <c r="AR8744" s="352"/>
      <c r="AS8744" s="352"/>
      <c r="AT8744" s="352"/>
      <c r="AU8744" s="352"/>
      <c r="AV8744" s="352"/>
      <c r="AW8744" s="352"/>
      <c r="AX8744" s="352"/>
      <c r="AY8744" s="352"/>
      <c r="AZ8744" s="356"/>
      <c r="BA8744" s="356"/>
    </row>
    <row r="8745" spans="1:53" ht="15" customHeight="1" x14ac:dyDescent="0.2">
      <c r="A8745" s="329"/>
      <c r="B8745" s="384">
        <v>15</v>
      </c>
      <c r="C8745" s="303" t="s">
        <v>72</v>
      </c>
      <c r="D8745" s="18"/>
      <c r="E8745" s="14"/>
      <c r="F8745" s="14"/>
      <c r="G8745" s="14"/>
      <c r="H8745" s="14"/>
      <c r="I8745" s="14"/>
      <c r="J8745" s="14"/>
      <c r="K8745" s="14"/>
      <c r="L8745" s="14"/>
      <c r="M8745" s="14"/>
      <c r="N8745" s="14"/>
      <c r="O8745" s="14"/>
      <c r="P8745" s="14"/>
      <c r="Q8745" s="14"/>
      <c r="R8745" s="4"/>
      <c r="S8745" s="4"/>
      <c r="T8745" s="4"/>
      <c r="U8745" s="4"/>
      <c r="V8745" s="4"/>
      <c r="W8745" s="4"/>
      <c r="X8745" s="4"/>
      <c r="Y8745" s="4"/>
      <c r="Z8745" s="4"/>
      <c r="AA8745" s="4"/>
      <c r="AB8745" s="8"/>
      <c r="AC8745" s="8"/>
      <c r="AD8745" s="8"/>
      <c r="AE8745" s="8"/>
      <c r="AF8745" s="8"/>
      <c r="AG8745" s="8"/>
      <c r="AH8745" s="8"/>
      <c r="AI8745" s="34"/>
      <c r="AJ8745" s="8"/>
      <c r="AK8745" s="8"/>
      <c r="AL8745" s="8"/>
      <c r="AM8745" s="8"/>
      <c r="AN8745" s="8"/>
      <c r="AO8745" s="8"/>
      <c r="AP8745" s="15"/>
      <c r="AQ8745" s="15"/>
      <c r="AR8745" s="15"/>
      <c r="AS8745" s="15"/>
      <c r="AT8745" s="15"/>
      <c r="AU8745" s="15"/>
      <c r="AV8745" s="15"/>
      <c r="AW8745" s="15"/>
      <c r="AX8745" s="15"/>
      <c r="AY8745" s="15"/>
      <c r="AZ8745" s="10"/>
      <c r="BA8745" s="10"/>
    </row>
    <row r="8746" spans="1:53" ht="15" customHeight="1" x14ac:dyDescent="0.2">
      <c r="A8746" s="1"/>
      <c r="B8746" s="384">
        <v>16</v>
      </c>
      <c r="C8746" s="293" t="s">
        <v>73</v>
      </c>
      <c r="D8746" s="35">
        <v>3</v>
      </c>
      <c r="E8746" s="14">
        <v>2</v>
      </c>
      <c r="F8746" s="14"/>
      <c r="G8746" s="14"/>
      <c r="H8746" s="14"/>
      <c r="I8746" s="14"/>
      <c r="J8746" s="14"/>
      <c r="K8746" s="14">
        <v>1</v>
      </c>
      <c r="L8746" s="14"/>
      <c r="M8746" s="14"/>
      <c r="N8746" s="14"/>
      <c r="O8746" s="14"/>
      <c r="P8746" s="14"/>
      <c r="Q8746" s="14"/>
      <c r="R8746" s="4"/>
      <c r="S8746" s="4"/>
      <c r="T8746" s="4"/>
      <c r="U8746" s="4"/>
      <c r="V8746" s="4"/>
      <c r="W8746" s="4"/>
      <c r="X8746" s="4"/>
      <c r="Y8746" s="4"/>
      <c r="Z8746" s="4"/>
      <c r="AA8746" s="4"/>
      <c r="AB8746" s="8">
        <v>10</v>
      </c>
      <c r="AC8746" s="8"/>
      <c r="AD8746" s="8"/>
      <c r="AE8746" s="8"/>
      <c r="AF8746" s="8"/>
      <c r="AG8746" s="8"/>
      <c r="AH8746" s="8"/>
      <c r="AI8746" s="8"/>
      <c r="AJ8746" s="8"/>
      <c r="AK8746" s="8"/>
      <c r="AL8746" s="8"/>
      <c r="AM8746" s="8"/>
      <c r="AN8746" s="8"/>
      <c r="AO8746" s="8"/>
      <c r="AP8746" s="15"/>
      <c r="AQ8746" s="15"/>
      <c r="AR8746" s="15"/>
      <c r="AS8746" s="15"/>
      <c r="AT8746" s="15"/>
      <c r="AU8746" s="15"/>
      <c r="AV8746" s="15"/>
      <c r="AW8746" s="15"/>
      <c r="AX8746" s="15"/>
      <c r="AY8746" s="15"/>
      <c r="AZ8746" s="10"/>
      <c r="BA8746" s="10"/>
    </row>
    <row r="8747" spans="1:53" ht="15" customHeight="1" x14ac:dyDescent="0.2">
      <c r="A8747" s="1"/>
      <c r="B8747" s="384">
        <v>17</v>
      </c>
      <c r="C8747" s="303" t="s">
        <v>75</v>
      </c>
      <c r="D8747" s="18"/>
      <c r="E8747" s="14"/>
      <c r="F8747" s="14"/>
      <c r="G8747" s="14"/>
      <c r="H8747" s="14"/>
      <c r="I8747" s="14"/>
      <c r="J8747" s="14"/>
      <c r="K8747" s="14"/>
      <c r="L8747" s="14"/>
      <c r="M8747" s="14"/>
      <c r="N8747" s="14"/>
      <c r="O8747" s="14"/>
      <c r="P8747" s="14"/>
      <c r="Q8747" s="14"/>
      <c r="R8747" s="4"/>
      <c r="S8747" s="4"/>
      <c r="T8747" s="4"/>
      <c r="U8747" s="4"/>
      <c r="V8747" s="4"/>
      <c r="W8747" s="4"/>
      <c r="X8747" s="4"/>
      <c r="Y8747" s="4"/>
      <c r="Z8747" s="4"/>
      <c r="AA8747" s="4"/>
      <c r="AB8747" s="8"/>
      <c r="AC8747" s="8"/>
      <c r="AD8747" s="8"/>
      <c r="AE8747" s="8"/>
      <c r="AF8747" s="8"/>
      <c r="AG8747" s="8"/>
      <c r="AH8747" s="8"/>
      <c r="AI8747" s="8"/>
      <c r="AJ8747" s="8"/>
      <c r="AK8747" s="8"/>
      <c r="AL8747" s="8"/>
      <c r="AM8747" s="8"/>
      <c r="AN8747" s="8"/>
      <c r="AO8747" s="8"/>
      <c r="AP8747" s="15"/>
      <c r="AQ8747" s="15"/>
      <c r="AR8747" s="15"/>
      <c r="AS8747" s="15"/>
      <c r="AT8747" s="15"/>
      <c r="AU8747" s="15"/>
      <c r="AV8747" s="15"/>
      <c r="AW8747" s="15"/>
      <c r="AX8747" s="15"/>
      <c r="AY8747" s="15"/>
      <c r="AZ8747" s="10"/>
      <c r="BA8747" s="10"/>
    </row>
    <row r="8748" spans="1:53" ht="15" customHeight="1" x14ac:dyDescent="0.2">
      <c r="A8748" s="352"/>
      <c r="B8748" s="357">
        <v>22</v>
      </c>
      <c r="C8748" s="375"/>
      <c r="D8748" s="355"/>
      <c r="E8748" s="352"/>
      <c r="F8748" s="352"/>
      <c r="G8748" s="352"/>
      <c r="H8748" s="352"/>
      <c r="I8748" s="352"/>
      <c r="J8748" s="352"/>
      <c r="K8748" s="352"/>
      <c r="L8748" s="352"/>
      <c r="M8748" s="352"/>
      <c r="N8748" s="352"/>
      <c r="O8748" s="352"/>
      <c r="P8748" s="352"/>
      <c r="Q8748" s="352"/>
      <c r="R8748" s="352"/>
      <c r="S8748" s="352"/>
      <c r="T8748" s="352"/>
      <c r="U8748" s="352"/>
      <c r="V8748" s="352"/>
      <c r="W8748" s="352"/>
      <c r="X8748" s="352"/>
      <c r="Y8748" s="352"/>
      <c r="Z8748" s="352"/>
      <c r="AA8748" s="352"/>
      <c r="AB8748" s="352"/>
      <c r="AC8748" s="352"/>
      <c r="AD8748" s="352"/>
      <c r="AE8748" s="352"/>
      <c r="AF8748" s="352"/>
      <c r="AG8748" s="352"/>
      <c r="AH8748" s="352"/>
      <c r="AI8748" s="352"/>
      <c r="AJ8748" s="352"/>
      <c r="AK8748" s="352"/>
      <c r="AL8748" s="352"/>
      <c r="AM8748" s="352"/>
      <c r="AN8748" s="352"/>
      <c r="AO8748" s="352"/>
      <c r="AP8748" s="352"/>
      <c r="AQ8748" s="352"/>
      <c r="AR8748" s="352"/>
      <c r="AS8748" s="352"/>
      <c r="AT8748" s="352"/>
      <c r="AU8748" s="352"/>
      <c r="AV8748" s="352"/>
      <c r="AW8748" s="352"/>
      <c r="AX8748" s="352"/>
      <c r="AY8748" s="352"/>
      <c r="AZ8748" s="356"/>
      <c r="BA8748" s="356"/>
    </row>
    <row r="8749" spans="1:53" ht="15" customHeight="1" x14ac:dyDescent="0.2">
      <c r="A8749" s="352"/>
      <c r="B8749" s="357">
        <v>23</v>
      </c>
      <c r="C8749" s="359"/>
      <c r="D8749" s="355"/>
      <c r="E8749" s="352"/>
      <c r="F8749" s="352"/>
      <c r="G8749" s="352"/>
      <c r="H8749" s="352"/>
      <c r="I8749" s="352"/>
      <c r="J8749" s="352"/>
      <c r="K8749" s="352"/>
      <c r="L8749" s="352"/>
      <c r="M8749" s="360"/>
      <c r="N8749" s="352"/>
      <c r="O8749" s="352"/>
      <c r="P8749" s="352"/>
      <c r="Q8749" s="352"/>
      <c r="R8749" s="352"/>
      <c r="S8749" s="352"/>
      <c r="T8749" s="352"/>
      <c r="U8749" s="352"/>
      <c r="V8749" s="352"/>
      <c r="W8749" s="352"/>
      <c r="X8749" s="352"/>
      <c r="Y8749" s="352"/>
      <c r="Z8749" s="352"/>
      <c r="AA8749" s="352"/>
      <c r="AB8749" s="352"/>
      <c r="AC8749" s="352"/>
      <c r="AD8749" s="352"/>
      <c r="AE8749" s="352"/>
      <c r="AF8749" s="352"/>
      <c r="AG8749" s="352"/>
      <c r="AH8749" s="352"/>
      <c r="AI8749" s="352"/>
      <c r="AJ8749" s="352"/>
      <c r="AK8749" s="352"/>
      <c r="AL8749" s="352"/>
      <c r="AM8749" s="352"/>
      <c r="AN8749" s="352"/>
      <c r="AO8749" s="352"/>
      <c r="AP8749" s="352"/>
      <c r="AQ8749" s="352"/>
      <c r="AR8749" s="352"/>
      <c r="AS8749" s="352"/>
      <c r="AT8749" s="352"/>
      <c r="AU8749" s="352"/>
      <c r="AV8749" s="352"/>
      <c r="AW8749" s="352"/>
      <c r="AX8749" s="352"/>
      <c r="AY8749" s="352"/>
      <c r="AZ8749" s="356"/>
      <c r="BA8749" s="356"/>
    </row>
    <row r="8750" spans="1:53" ht="15" customHeight="1" x14ac:dyDescent="0.2">
      <c r="A8750" s="1">
        <v>35500</v>
      </c>
      <c r="B8750" s="385">
        <v>18</v>
      </c>
      <c r="C8750" s="327" t="s">
        <v>77</v>
      </c>
      <c r="D8750" s="18">
        <v>5</v>
      </c>
      <c r="E8750" s="14">
        <v>2</v>
      </c>
      <c r="F8750" s="14"/>
      <c r="G8750" s="14"/>
      <c r="H8750" s="14"/>
      <c r="I8750" s="14"/>
      <c r="J8750" s="14"/>
      <c r="K8750" s="14"/>
      <c r="L8750" s="14"/>
      <c r="M8750" s="14"/>
      <c r="N8750" s="14"/>
      <c r="O8750" s="14"/>
      <c r="P8750" s="14"/>
      <c r="Q8750" s="14"/>
      <c r="R8750" s="4"/>
      <c r="S8750" s="4"/>
      <c r="T8750" s="4"/>
      <c r="U8750" s="4"/>
      <c r="V8750" s="4"/>
      <c r="W8750" s="4"/>
      <c r="X8750" s="4"/>
      <c r="Y8750" s="4"/>
      <c r="Z8750" s="4"/>
      <c r="AA8750" s="4"/>
      <c r="AB8750" s="8">
        <v>15</v>
      </c>
      <c r="AC8750" s="8"/>
      <c r="AD8750" s="8"/>
      <c r="AE8750" s="8"/>
      <c r="AF8750" s="8"/>
      <c r="AG8750" s="8"/>
      <c r="AH8750" s="8"/>
      <c r="AI8750" s="8"/>
      <c r="AJ8750" s="8"/>
      <c r="AK8750" s="8"/>
      <c r="AL8750" s="8"/>
      <c r="AM8750" s="8"/>
      <c r="AN8750" s="8"/>
      <c r="AO8750" s="8"/>
      <c r="AP8750" s="15"/>
      <c r="AQ8750" s="15"/>
      <c r="AR8750" s="15"/>
      <c r="AS8750" s="15"/>
      <c r="AT8750" s="15"/>
      <c r="AU8750" s="15"/>
      <c r="AV8750" s="15"/>
      <c r="AW8750" s="15"/>
      <c r="AX8750" s="15"/>
      <c r="AY8750" s="15"/>
      <c r="AZ8750" s="10"/>
      <c r="BA8750" s="10"/>
    </row>
    <row r="8751" spans="1:53" ht="15" customHeight="1" x14ac:dyDescent="0.2">
      <c r="A8751" s="1"/>
      <c r="B8751" s="385">
        <v>19</v>
      </c>
      <c r="C8751" s="303" t="s">
        <v>78</v>
      </c>
      <c r="D8751" s="18"/>
      <c r="E8751" s="14"/>
      <c r="F8751" s="14"/>
      <c r="G8751" s="14"/>
      <c r="H8751" s="14"/>
      <c r="I8751" s="14"/>
      <c r="J8751" s="14"/>
      <c r="K8751" s="14"/>
      <c r="L8751" s="14"/>
      <c r="M8751" s="14"/>
      <c r="N8751" s="14"/>
      <c r="O8751" s="14"/>
      <c r="P8751" s="14"/>
      <c r="Q8751" s="14"/>
      <c r="R8751" s="4"/>
      <c r="S8751" s="4"/>
      <c r="T8751" s="4"/>
      <c r="U8751" s="4"/>
      <c r="V8751" s="4"/>
      <c r="W8751" s="4"/>
      <c r="X8751" s="4"/>
      <c r="Y8751" s="4"/>
      <c r="Z8751" s="4"/>
      <c r="AA8751" s="4"/>
      <c r="AB8751" s="8"/>
      <c r="AC8751" s="8"/>
      <c r="AD8751" s="8"/>
      <c r="AE8751" s="8"/>
      <c r="AF8751" s="8"/>
      <c r="AG8751" s="8"/>
      <c r="AH8751" s="8"/>
      <c r="AI8751" s="8"/>
      <c r="AJ8751" s="8"/>
      <c r="AK8751" s="8"/>
      <c r="AL8751" s="8"/>
      <c r="AM8751" s="8"/>
      <c r="AN8751" s="8"/>
      <c r="AO8751" s="8"/>
      <c r="AP8751" s="15"/>
      <c r="AQ8751" s="15"/>
      <c r="AR8751" s="15"/>
      <c r="AS8751" s="15"/>
      <c r="AT8751" s="15"/>
      <c r="AU8751" s="15"/>
      <c r="AV8751" s="15"/>
      <c r="AW8751" s="15"/>
      <c r="AX8751" s="15"/>
      <c r="AY8751" s="15"/>
      <c r="AZ8751" s="10"/>
      <c r="BA8751" s="10"/>
    </row>
    <row r="8752" spans="1:53" ht="15" customHeight="1" x14ac:dyDescent="0.2">
      <c r="A8752" s="352"/>
      <c r="B8752" s="357">
        <v>26</v>
      </c>
      <c r="C8752" s="359"/>
      <c r="D8752" s="355"/>
      <c r="E8752" s="352"/>
      <c r="F8752" s="352"/>
      <c r="G8752" s="352"/>
      <c r="H8752" s="352"/>
      <c r="I8752" s="352"/>
      <c r="J8752" s="352"/>
      <c r="K8752" s="352"/>
      <c r="L8752" s="352"/>
      <c r="M8752" s="352"/>
      <c r="N8752" s="352"/>
      <c r="O8752" s="352"/>
      <c r="P8752" s="352"/>
      <c r="Q8752" s="352"/>
      <c r="R8752" s="352"/>
      <c r="S8752" s="352"/>
      <c r="T8752" s="352"/>
      <c r="U8752" s="352"/>
      <c r="V8752" s="352"/>
      <c r="W8752" s="352"/>
      <c r="X8752" s="352"/>
      <c r="Y8752" s="352"/>
      <c r="Z8752" s="352"/>
      <c r="AA8752" s="352"/>
      <c r="AB8752" s="352"/>
      <c r="AC8752" s="352"/>
      <c r="AD8752" s="352"/>
      <c r="AE8752" s="352"/>
      <c r="AF8752" s="352"/>
      <c r="AG8752" s="352"/>
      <c r="AH8752" s="352"/>
      <c r="AI8752" s="352"/>
      <c r="AJ8752" s="352"/>
      <c r="AK8752" s="352"/>
      <c r="AL8752" s="352"/>
      <c r="AM8752" s="352"/>
      <c r="AN8752" s="352"/>
      <c r="AO8752" s="352"/>
      <c r="AP8752" s="352"/>
      <c r="AQ8752" s="352"/>
      <c r="AR8752" s="352"/>
      <c r="AS8752" s="352"/>
      <c r="AT8752" s="352"/>
      <c r="AU8752" s="352"/>
      <c r="AV8752" s="352"/>
      <c r="AW8752" s="352"/>
      <c r="AX8752" s="352"/>
      <c r="AY8752" s="352"/>
      <c r="AZ8752" s="356"/>
      <c r="BA8752" s="356"/>
    </row>
    <row r="8753" spans="1:53" ht="15" customHeight="1" x14ac:dyDescent="0.2">
      <c r="A8753" s="352"/>
      <c r="B8753" s="357">
        <v>27</v>
      </c>
      <c r="C8753" s="359"/>
      <c r="D8753" s="355"/>
      <c r="E8753" s="352"/>
      <c r="F8753" s="352"/>
      <c r="G8753" s="352"/>
      <c r="H8753" s="352"/>
      <c r="I8753" s="352"/>
      <c r="J8753" s="352"/>
      <c r="K8753" s="352"/>
      <c r="L8753" s="352"/>
      <c r="M8753" s="352"/>
      <c r="N8753" s="352"/>
      <c r="O8753" s="352"/>
      <c r="P8753" s="352"/>
      <c r="Q8753" s="352"/>
      <c r="R8753" s="352"/>
      <c r="S8753" s="352"/>
      <c r="T8753" s="352"/>
      <c r="U8753" s="352"/>
      <c r="V8753" s="352"/>
      <c r="W8753" s="352"/>
      <c r="X8753" s="352"/>
      <c r="Y8753" s="352"/>
      <c r="Z8753" s="352"/>
      <c r="AA8753" s="352"/>
      <c r="AB8753" s="352"/>
      <c r="AC8753" s="352"/>
      <c r="AD8753" s="352"/>
      <c r="AE8753" s="352"/>
      <c r="AF8753" s="352"/>
      <c r="AG8753" s="352"/>
      <c r="AH8753" s="352"/>
      <c r="AI8753" s="352"/>
      <c r="AJ8753" s="352"/>
      <c r="AK8753" s="352"/>
      <c r="AL8753" s="352"/>
      <c r="AM8753" s="352"/>
      <c r="AN8753" s="352"/>
      <c r="AO8753" s="352"/>
      <c r="AP8753" s="352"/>
      <c r="AQ8753" s="352"/>
      <c r="AR8753" s="352"/>
      <c r="AS8753" s="352"/>
      <c r="AT8753" s="352"/>
      <c r="AU8753" s="352"/>
      <c r="AV8753" s="352"/>
      <c r="AW8753" s="352"/>
      <c r="AX8753" s="352"/>
      <c r="AY8753" s="352"/>
      <c r="AZ8753" s="356"/>
      <c r="BA8753" s="356"/>
    </row>
    <row r="8754" spans="1:53" ht="15" customHeight="1" x14ac:dyDescent="0.2">
      <c r="A8754" s="1"/>
      <c r="B8754" s="386">
        <v>20</v>
      </c>
      <c r="C8754" s="303" t="s">
        <v>80</v>
      </c>
      <c r="D8754" s="18"/>
      <c r="E8754" s="14"/>
      <c r="F8754" s="14"/>
      <c r="G8754" s="14"/>
      <c r="H8754" s="14"/>
      <c r="I8754" s="14"/>
      <c r="J8754" s="14"/>
      <c r="K8754" s="14"/>
      <c r="L8754" s="14"/>
      <c r="M8754" s="14"/>
      <c r="N8754" s="14"/>
      <c r="O8754" s="14"/>
      <c r="P8754" s="14"/>
      <c r="Q8754" s="14"/>
      <c r="R8754" s="4"/>
      <c r="S8754" s="4"/>
      <c r="T8754" s="4"/>
      <c r="U8754" s="4"/>
      <c r="V8754" s="4"/>
      <c r="W8754" s="4"/>
      <c r="X8754" s="4"/>
      <c r="Y8754" s="4"/>
      <c r="Z8754" s="4"/>
      <c r="AA8754" s="4"/>
      <c r="AB8754" s="8"/>
      <c r="AC8754" s="8"/>
      <c r="AD8754" s="8"/>
      <c r="AE8754" s="8"/>
      <c r="AF8754" s="8"/>
      <c r="AG8754" s="8"/>
      <c r="AH8754" s="8"/>
      <c r="AI8754" s="8"/>
      <c r="AJ8754" s="8"/>
      <c r="AK8754" s="8"/>
      <c r="AL8754" s="8"/>
      <c r="AM8754" s="8"/>
      <c r="AN8754" s="8"/>
      <c r="AO8754" s="8"/>
      <c r="AP8754" s="15"/>
      <c r="AQ8754" s="15"/>
      <c r="AR8754" s="15"/>
      <c r="AS8754" s="15"/>
      <c r="AT8754" s="15"/>
      <c r="AU8754" s="15"/>
      <c r="AV8754" s="15"/>
      <c r="AW8754" s="15"/>
      <c r="AX8754" s="15"/>
      <c r="AY8754" s="15"/>
      <c r="AZ8754" s="10"/>
      <c r="BA8754" s="10"/>
    </row>
    <row r="8755" spans="1:53" ht="15" customHeight="1" x14ac:dyDescent="0.2">
      <c r="A8755" s="368"/>
      <c r="B8755" s="373">
        <v>29</v>
      </c>
      <c r="C8755" s="369"/>
      <c r="D8755" s="370"/>
      <c r="E8755" s="368"/>
      <c r="F8755" s="368"/>
      <c r="G8755" s="368"/>
      <c r="H8755" s="368"/>
      <c r="I8755" s="368"/>
      <c r="J8755" s="368"/>
      <c r="K8755" s="368"/>
      <c r="L8755" s="368"/>
      <c r="M8755" s="368"/>
      <c r="N8755" s="368"/>
      <c r="O8755" s="368"/>
      <c r="P8755" s="368"/>
      <c r="Q8755" s="368"/>
      <c r="R8755" s="368"/>
      <c r="S8755" s="368"/>
      <c r="T8755" s="368"/>
      <c r="U8755" s="368"/>
      <c r="V8755" s="368"/>
      <c r="W8755" s="368"/>
      <c r="X8755" s="368"/>
      <c r="Y8755" s="368"/>
      <c r="Z8755" s="368"/>
      <c r="AA8755" s="368"/>
      <c r="AB8755" s="368"/>
      <c r="AC8755" s="368"/>
      <c r="AD8755" s="368"/>
      <c r="AE8755" s="368"/>
      <c r="AF8755" s="368"/>
      <c r="AG8755" s="368"/>
      <c r="AH8755" s="368"/>
      <c r="AI8755" s="368"/>
      <c r="AJ8755" s="368"/>
      <c r="AK8755" s="368"/>
      <c r="AL8755" s="368"/>
      <c r="AM8755" s="368"/>
      <c r="AN8755" s="368"/>
      <c r="AO8755" s="368"/>
      <c r="AP8755" s="368"/>
      <c r="AQ8755" s="368"/>
      <c r="AR8755" s="368"/>
      <c r="AS8755" s="368"/>
      <c r="AT8755" s="368"/>
      <c r="AU8755" s="368"/>
      <c r="AV8755" s="368"/>
      <c r="AW8755" s="368"/>
      <c r="AX8755" s="368"/>
      <c r="AY8755" s="368"/>
      <c r="AZ8755" s="371"/>
      <c r="BA8755" s="371"/>
    </row>
    <row r="8756" spans="1:53" ht="15" customHeight="1" x14ac:dyDescent="0.2">
      <c r="A8756" s="1"/>
      <c r="B8756" s="387">
        <v>21</v>
      </c>
      <c r="C8756" s="303" t="s">
        <v>85</v>
      </c>
      <c r="D8756" s="18"/>
      <c r="E8756" s="14"/>
      <c r="F8756" s="14"/>
      <c r="G8756" s="14"/>
      <c r="H8756" s="14"/>
      <c r="I8756" s="14"/>
      <c r="J8756" s="14"/>
      <c r="K8756" s="14"/>
      <c r="L8756" s="14"/>
      <c r="M8756" s="14"/>
      <c r="N8756" s="14"/>
      <c r="O8756" s="14"/>
      <c r="P8756" s="14"/>
      <c r="Q8756" s="14"/>
      <c r="R8756" s="4"/>
      <c r="S8756" s="4"/>
      <c r="T8756" s="4"/>
      <c r="U8756" s="4"/>
      <c r="V8756" s="4"/>
      <c r="W8756" s="4"/>
      <c r="X8756" s="4"/>
      <c r="Y8756" s="4"/>
      <c r="Z8756" s="4"/>
      <c r="AA8756" s="4"/>
      <c r="AB8756" s="8"/>
      <c r="AC8756" s="8"/>
      <c r="AD8756" s="8"/>
      <c r="AE8756" s="8"/>
      <c r="AF8756" s="8"/>
      <c r="AG8756" s="8"/>
      <c r="AH8756" s="8"/>
      <c r="AI8756" s="8"/>
      <c r="AJ8756" s="8"/>
      <c r="AK8756" s="8"/>
      <c r="AL8756" s="8"/>
      <c r="AM8756" s="8"/>
      <c r="AN8756" s="8"/>
      <c r="AO8756" s="8"/>
      <c r="AP8756" s="15"/>
      <c r="AQ8756" s="15"/>
      <c r="AR8756" s="15"/>
      <c r="AS8756" s="15"/>
      <c r="AT8756" s="15"/>
      <c r="AU8756" s="15"/>
      <c r="AV8756" s="15"/>
      <c r="AW8756" s="15"/>
      <c r="AX8756" s="15"/>
      <c r="AY8756" s="15"/>
      <c r="AZ8756" s="10"/>
      <c r="BA8756" s="10"/>
    </row>
    <row r="8757" spans="1:53" ht="15" customHeight="1" x14ac:dyDescent="0.2">
      <c r="A8757" s="1"/>
      <c r="B8757" s="387">
        <v>22</v>
      </c>
      <c r="C8757" s="303" t="s">
        <v>612</v>
      </c>
      <c r="D8757" s="18"/>
      <c r="E8757" s="14"/>
      <c r="F8757" s="14"/>
      <c r="G8757" s="14"/>
      <c r="H8757" s="14"/>
      <c r="I8757" s="14"/>
      <c r="J8757" s="14"/>
      <c r="K8757" s="14"/>
      <c r="L8757" s="14"/>
      <c r="M8757" s="14"/>
      <c r="N8757" s="14"/>
      <c r="O8757" s="14"/>
      <c r="P8757" s="14"/>
      <c r="Q8757" s="14"/>
      <c r="R8757" s="4"/>
      <c r="S8757" s="4"/>
      <c r="T8757" s="4"/>
      <c r="U8757" s="4"/>
      <c r="V8757" s="4"/>
      <c r="W8757" s="4"/>
      <c r="X8757" s="4"/>
      <c r="Y8757" s="4"/>
      <c r="Z8757" s="4"/>
      <c r="AA8757" s="4"/>
      <c r="AB8757" s="8"/>
      <c r="AC8757" s="8"/>
      <c r="AD8757" s="8"/>
      <c r="AE8757" s="8"/>
      <c r="AF8757" s="8"/>
      <c r="AG8757" s="8"/>
      <c r="AH8757" s="8"/>
      <c r="AI8757" s="8"/>
      <c r="AJ8757" s="8"/>
      <c r="AK8757" s="8"/>
      <c r="AL8757" s="8"/>
      <c r="AM8757" s="8"/>
      <c r="AN8757" s="8"/>
      <c r="AO8757" s="8"/>
      <c r="AP8757" s="15"/>
      <c r="AQ8757" s="15"/>
      <c r="AR8757" s="15"/>
      <c r="AS8757" s="15"/>
      <c r="AT8757" s="15"/>
      <c r="AU8757" s="15"/>
      <c r="AV8757" s="15"/>
      <c r="AW8757" s="15"/>
      <c r="AX8757" s="15"/>
      <c r="AY8757" s="15"/>
      <c r="AZ8757" s="10"/>
      <c r="BA8757" s="10"/>
    </row>
    <row r="8758" spans="1:53" ht="15" customHeight="1" x14ac:dyDescent="0.2">
      <c r="A8758" s="362"/>
      <c r="B8758" s="388">
        <v>30</v>
      </c>
      <c r="C8758" s="363"/>
      <c r="D8758" s="364"/>
      <c r="E8758" s="362"/>
      <c r="F8758" s="362"/>
      <c r="G8758" s="362"/>
      <c r="H8758" s="362"/>
      <c r="I8758" s="362"/>
      <c r="J8758" s="362"/>
      <c r="K8758" s="362"/>
      <c r="L8758" s="362"/>
      <c r="M8758" s="362"/>
      <c r="N8758" s="362"/>
      <c r="O8758" s="362"/>
      <c r="P8758" s="362"/>
      <c r="Q8758" s="362"/>
      <c r="R8758" s="362"/>
      <c r="S8758" s="362"/>
      <c r="T8758" s="362"/>
      <c r="U8758" s="362"/>
      <c r="V8758" s="362"/>
      <c r="W8758" s="362"/>
      <c r="X8758" s="362"/>
      <c r="Y8758" s="365"/>
      <c r="Z8758" s="365"/>
      <c r="AA8758" s="365"/>
      <c r="AB8758" s="362"/>
      <c r="AC8758" s="362"/>
      <c r="AD8758" s="362"/>
      <c r="AE8758" s="362"/>
      <c r="AF8758" s="362"/>
      <c r="AG8758" s="362"/>
      <c r="AH8758" s="362"/>
      <c r="AI8758" s="362"/>
      <c r="AJ8758" s="362"/>
      <c r="AK8758" s="362"/>
      <c r="AL8758" s="362"/>
      <c r="AM8758" s="362"/>
      <c r="AN8758" s="362"/>
      <c r="AO8758" s="362"/>
      <c r="AP8758" s="362"/>
      <c r="AQ8758" s="362"/>
      <c r="AR8758" s="362"/>
      <c r="AS8758" s="362"/>
      <c r="AT8758" s="362"/>
      <c r="AU8758" s="362"/>
      <c r="AV8758" s="362"/>
      <c r="AW8758" s="362"/>
      <c r="AX8758" s="362"/>
      <c r="AY8758" s="362"/>
      <c r="AZ8758" s="366"/>
      <c r="BA8758" s="366"/>
    </row>
    <row r="8759" spans="1:53" ht="15" customHeight="1" x14ac:dyDescent="0.2">
      <c r="A8759" s="1"/>
      <c r="B8759" s="377">
        <v>23</v>
      </c>
      <c r="C8759" s="303" t="s">
        <v>535</v>
      </c>
      <c r="D8759" s="18"/>
      <c r="E8759" s="14"/>
      <c r="F8759" s="14"/>
      <c r="G8759" s="14"/>
      <c r="H8759" s="14"/>
      <c r="I8759" s="14"/>
      <c r="J8759" s="14"/>
      <c r="K8759" s="14"/>
      <c r="L8759" s="14"/>
      <c r="M8759" s="14"/>
      <c r="N8759" s="14"/>
      <c r="O8759" s="14"/>
      <c r="P8759" s="14"/>
      <c r="Q8759" s="14"/>
      <c r="R8759" s="4"/>
      <c r="S8759" s="4"/>
      <c r="T8759" s="4"/>
      <c r="U8759" s="4"/>
      <c r="V8759" s="4"/>
      <c r="W8759" s="4"/>
      <c r="X8759" s="4"/>
      <c r="Y8759" s="4"/>
      <c r="Z8759" s="4"/>
      <c r="AA8759" s="4"/>
      <c r="AB8759" s="8"/>
      <c r="AC8759" s="8"/>
      <c r="AD8759" s="8"/>
      <c r="AE8759" s="8"/>
      <c r="AF8759" s="8"/>
      <c r="AG8759" s="8"/>
      <c r="AH8759" s="8"/>
      <c r="AI8759" s="8"/>
      <c r="AJ8759" s="8"/>
      <c r="AK8759" s="8"/>
      <c r="AL8759" s="8"/>
      <c r="AM8759" s="8"/>
      <c r="AN8759" s="8"/>
      <c r="AO8759" s="8"/>
      <c r="AP8759" s="15"/>
      <c r="AQ8759" s="15"/>
      <c r="AR8759" s="15"/>
      <c r="AS8759" s="15"/>
      <c r="AT8759" s="15"/>
      <c r="AU8759" s="15"/>
      <c r="AV8759" s="15"/>
      <c r="AW8759" s="15"/>
      <c r="AX8759" s="15"/>
      <c r="AY8759" s="15"/>
      <c r="AZ8759" s="10"/>
      <c r="BA8759" s="10"/>
    </row>
    <row r="8760" spans="1:53" ht="15" customHeight="1" x14ac:dyDescent="0.2">
      <c r="A8760" s="1"/>
      <c r="B8760" s="377">
        <v>24</v>
      </c>
      <c r="C8760" s="311" t="s">
        <v>613</v>
      </c>
      <c r="D8760" s="18"/>
      <c r="E8760" s="14"/>
      <c r="F8760" s="14"/>
      <c r="G8760" s="14"/>
      <c r="H8760" s="14"/>
      <c r="I8760" s="14"/>
      <c r="J8760" s="14"/>
      <c r="K8760" s="14"/>
      <c r="L8760" s="14"/>
      <c r="M8760" s="14"/>
      <c r="N8760" s="14"/>
      <c r="O8760" s="14"/>
      <c r="P8760" s="14"/>
      <c r="Q8760" s="14"/>
      <c r="R8760" s="4"/>
      <c r="S8760" s="4"/>
      <c r="T8760" s="4"/>
      <c r="U8760" s="4"/>
      <c r="V8760" s="4"/>
      <c r="W8760" s="4"/>
      <c r="X8760" s="4"/>
      <c r="Y8760" s="4"/>
      <c r="Z8760" s="4"/>
      <c r="AA8760" s="4"/>
      <c r="AB8760" s="8"/>
      <c r="AC8760" s="8"/>
      <c r="AD8760" s="8"/>
      <c r="AE8760" s="8"/>
      <c r="AF8760" s="8"/>
      <c r="AG8760" s="8"/>
      <c r="AH8760" s="8"/>
      <c r="AI8760" s="8"/>
      <c r="AJ8760" s="8"/>
      <c r="AK8760" s="8"/>
      <c r="AL8760" s="8"/>
      <c r="AM8760" s="8"/>
      <c r="AN8760" s="8"/>
      <c r="AO8760" s="8"/>
      <c r="AP8760" s="15"/>
      <c r="AQ8760" s="15"/>
      <c r="AR8760" s="15"/>
      <c r="AS8760" s="15"/>
      <c r="AT8760" s="15"/>
      <c r="AU8760" s="15"/>
      <c r="AV8760" s="15"/>
      <c r="AW8760" s="15"/>
      <c r="AX8760" s="15"/>
      <c r="AY8760" s="15"/>
      <c r="AZ8760" s="10"/>
      <c r="BA8760" s="10"/>
    </row>
    <row r="8761" spans="1:53" ht="15" customHeight="1" x14ac:dyDescent="0.2">
      <c r="A8761" s="368"/>
      <c r="B8761" s="373"/>
      <c r="C8761" s="369"/>
      <c r="D8761" s="370"/>
      <c r="E8761" s="368"/>
      <c r="F8761" s="368"/>
      <c r="G8761" s="368"/>
      <c r="H8761" s="368"/>
      <c r="I8761" s="368"/>
      <c r="J8761" s="368"/>
      <c r="K8761" s="368"/>
      <c r="L8761" s="368"/>
      <c r="M8761" s="368"/>
      <c r="N8761" s="368"/>
      <c r="O8761" s="368"/>
      <c r="P8761" s="368"/>
      <c r="Q8761" s="368"/>
      <c r="R8761" s="368"/>
      <c r="S8761" s="368"/>
      <c r="T8761" s="368"/>
      <c r="U8761" s="368"/>
      <c r="V8761" s="368"/>
      <c r="W8761" s="368"/>
      <c r="X8761" s="368"/>
      <c r="Y8761" s="368"/>
      <c r="Z8761" s="368"/>
      <c r="AA8761" s="368"/>
      <c r="AB8761" s="368"/>
      <c r="AC8761" s="368"/>
      <c r="AD8761" s="368"/>
      <c r="AE8761" s="368"/>
      <c r="AF8761" s="368"/>
      <c r="AG8761" s="368"/>
      <c r="AH8761" s="368"/>
      <c r="AI8761" s="368"/>
      <c r="AJ8761" s="368"/>
      <c r="AK8761" s="368"/>
      <c r="AL8761" s="368"/>
      <c r="AM8761" s="368"/>
      <c r="AN8761" s="368"/>
      <c r="AO8761" s="368"/>
      <c r="AP8761" s="368"/>
      <c r="AQ8761" s="368"/>
      <c r="AR8761" s="368"/>
      <c r="AS8761" s="368"/>
      <c r="AT8761" s="368"/>
      <c r="AU8761" s="368"/>
      <c r="AV8761" s="368"/>
      <c r="AW8761" s="368"/>
      <c r="AX8761" s="368"/>
      <c r="AY8761" s="368"/>
      <c r="AZ8761" s="371"/>
      <c r="BA8761" s="371"/>
    </row>
    <row r="8762" spans="1:53" ht="15" customHeight="1" x14ac:dyDescent="0.2">
      <c r="A8762" s="1"/>
      <c r="B8762" s="389">
        <v>33</v>
      </c>
      <c r="C8762" s="303"/>
      <c r="D8762" s="18"/>
      <c r="E8762" s="14"/>
      <c r="F8762" s="14"/>
      <c r="G8762" s="14"/>
      <c r="H8762" s="14"/>
      <c r="I8762" s="14"/>
      <c r="J8762" s="14"/>
      <c r="K8762" s="14"/>
      <c r="L8762" s="14"/>
      <c r="M8762" s="14"/>
      <c r="N8762" s="14"/>
      <c r="O8762" s="14"/>
      <c r="P8762" s="14"/>
      <c r="Q8762" s="14"/>
      <c r="R8762" s="4"/>
      <c r="S8762" s="4"/>
      <c r="T8762" s="4"/>
      <c r="U8762" s="4"/>
      <c r="V8762" s="4"/>
      <c r="W8762" s="4"/>
      <c r="X8762" s="4"/>
      <c r="Y8762" s="4"/>
      <c r="Z8762" s="4"/>
      <c r="AA8762" s="4"/>
      <c r="AB8762" s="8"/>
      <c r="AC8762" s="8"/>
      <c r="AD8762" s="8"/>
      <c r="AE8762" s="8"/>
      <c r="AF8762" s="8"/>
      <c r="AG8762" s="8"/>
      <c r="AH8762" s="8"/>
      <c r="AI8762" s="8"/>
      <c r="AJ8762" s="8"/>
      <c r="AK8762" s="8"/>
      <c r="AL8762" s="8"/>
      <c r="AM8762" s="8"/>
      <c r="AN8762" s="8"/>
      <c r="AO8762" s="8"/>
      <c r="AP8762" s="15"/>
      <c r="AQ8762" s="15"/>
      <c r="AR8762" s="15"/>
      <c r="AS8762" s="15"/>
      <c r="AT8762" s="15"/>
      <c r="AU8762" s="15"/>
      <c r="AV8762" s="15"/>
      <c r="AW8762" s="15"/>
      <c r="AX8762" s="15"/>
      <c r="AY8762" s="15"/>
      <c r="AZ8762" s="10"/>
      <c r="BA8762" s="10"/>
    </row>
    <row r="8763" spans="1:53" ht="15" customHeight="1" x14ac:dyDescent="0.2">
      <c r="A8763" s="368"/>
      <c r="B8763" s="373"/>
      <c r="C8763" s="369"/>
      <c r="D8763" s="370"/>
      <c r="E8763" s="368"/>
      <c r="F8763" s="368"/>
      <c r="G8763" s="368"/>
      <c r="H8763" s="368"/>
      <c r="I8763" s="368"/>
      <c r="J8763" s="368"/>
      <c r="K8763" s="368"/>
      <c r="L8763" s="368"/>
      <c r="M8763" s="368"/>
      <c r="N8763" s="368"/>
      <c r="O8763" s="368"/>
      <c r="P8763" s="368"/>
      <c r="Q8763" s="368"/>
      <c r="R8763" s="368"/>
      <c r="S8763" s="368"/>
      <c r="T8763" s="368"/>
      <c r="U8763" s="368"/>
      <c r="V8763" s="368"/>
      <c r="W8763" s="368"/>
      <c r="X8763" s="368"/>
      <c r="Y8763" s="368"/>
      <c r="Z8763" s="368"/>
      <c r="AA8763" s="368"/>
      <c r="AB8763" s="368"/>
      <c r="AC8763" s="368"/>
      <c r="AD8763" s="368"/>
      <c r="AE8763" s="368"/>
      <c r="AF8763" s="368"/>
      <c r="AG8763" s="368"/>
      <c r="AH8763" s="368"/>
      <c r="AI8763" s="368"/>
      <c r="AJ8763" s="368"/>
      <c r="AK8763" s="368"/>
      <c r="AL8763" s="368"/>
      <c r="AM8763" s="368"/>
      <c r="AN8763" s="368"/>
      <c r="AO8763" s="368"/>
      <c r="AP8763" s="368"/>
      <c r="AQ8763" s="368"/>
      <c r="AR8763" s="368"/>
      <c r="AS8763" s="368"/>
      <c r="AT8763" s="368"/>
      <c r="AU8763" s="368"/>
      <c r="AV8763" s="368"/>
      <c r="AW8763" s="368"/>
      <c r="AX8763" s="368"/>
      <c r="AY8763" s="368"/>
      <c r="AZ8763" s="371"/>
      <c r="BA8763" s="371"/>
    </row>
    <row r="8764" spans="1:53" ht="15" customHeight="1" x14ac:dyDescent="0.2">
      <c r="A8764" s="368"/>
      <c r="B8764" s="373"/>
      <c r="C8764" s="369"/>
      <c r="D8764" s="370"/>
      <c r="E8764" s="368"/>
      <c r="F8764" s="368"/>
      <c r="G8764" s="368"/>
      <c r="H8764" s="368"/>
      <c r="I8764" s="368"/>
      <c r="J8764" s="368"/>
      <c r="K8764" s="368"/>
      <c r="L8764" s="368"/>
      <c r="M8764" s="368"/>
      <c r="N8764" s="368"/>
      <c r="O8764" s="368"/>
      <c r="P8764" s="368"/>
      <c r="Q8764" s="368"/>
      <c r="R8764" s="368"/>
      <c r="S8764" s="368"/>
      <c r="T8764" s="368"/>
      <c r="U8764" s="368"/>
      <c r="V8764" s="368"/>
      <c r="W8764" s="368"/>
      <c r="X8764" s="368"/>
      <c r="Y8764" s="368"/>
      <c r="Z8764" s="368"/>
      <c r="AA8764" s="368"/>
      <c r="AB8764" s="368"/>
      <c r="AC8764" s="368"/>
      <c r="AD8764" s="368"/>
      <c r="AE8764" s="368"/>
      <c r="AF8764" s="368"/>
      <c r="AG8764" s="368"/>
      <c r="AH8764" s="368"/>
      <c r="AI8764" s="368"/>
      <c r="AJ8764" s="368"/>
      <c r="AK8764" s="368"/>
      <c r="AL8764" s="368"/>
      <c r="AM8764" s="368"/>
      <c r="AN8764" s="368"/>
      <c r="AO8764" s="368"/>
      <c r="AP8764" s="368"/>
      <c r="AQ8764" s="368"/>
      <c r="AR8764" s="368"/>
      <c r="AS8764" s="368"/>
      <c r="AT8764" s="368"/>
      <c r="AU8764" s="368"/>
      <c r="AV8764" s="368"/>
      <c r="AW8764" s="368"/>
      <c r="AX8764" s="368"/>
      <c r="AY8764" s="368"/>
      <c r="AZ8764" s="371"/>
      <c r="BA8764" s="371"/>
    </row>
    <row r="8765" spans="1:53" ht="15" customHeight="1" x14ac:dyDescent="0.2">
      <c r="A8765" s="368"/>
      <c r="B8765" s="373"/>
      <c r="C8765" s="376"/>
      <c r="D8765" s="370"/>
      <c r="E8765" s="368"/>
      <c r="F8765" s="368"/>
      <c r="G8765" s="368"/>
      <c r="H8765" s="368"/>
      <c r="I8765" s="368"/>
      <c r="J8765" s="368"/>
      <c r="K8765" s="368"/>
      <c r="L8765" s="368"/>
      <c r="M8765" s="368"/>
      <c r="N8765" s="368"/>
      <c r="O8765" s="368"/>
      <c r="P8765" s="368"/>
      <c r="Q8765" s="368"/>
      <c r="R8765" s="368"/>
      <c r="S8765" s="368"/>
      <c r="T8765" s="368"/>
      <c r="U8765" s="368"/>
      <c r="V8765" s="368"/>
      <c r="W8765" s="368"/>
      <c r="X8765" s="368"/>
      <c r="Y8765" s="368"/>
      <c r="Z8765" s="368"/>
      <c r="AA8765" s="368"/>
      <c r="AB8765" s="368"/>
      <c r="AC8765" s="368"/>
      <c r="AD8765" s="368"/>
      <c r="AE8765" s="368"/>
      <c r="AF8765" s="368"/>
      <c r="AG8765" s="368"/>
      <c r="AH8765" s="368"/>
      <c r="AI8765" s="368"/>
      <c r="AJ8765" s="368"/>
      <c r="AK8765" s="368"/>
      <c r="AL8765" s="368"/>
      <c r="AM8765" s="368"/>
      <c r="AN8765" s="368"/>
      <c r="AO8765" s="368"/>
      <c r="AP8765" s="368"/>
      <c r="AQ8765" s="368"/>
      <c r="AR8765" s="368"/>
      <c r="AS8765" s="368"/>
      <c r="AT8765" s="368"/>
      <c r="AU8765" s="368"/>
      <c r="AV8765" s="368"/>
      <c r="AW8765" s="368"/>
      <c r="AX8765" s="368"/>
      <c r="AY8765" s="368"/>
      <c r="AZ8765" s="371"/>
      <c r="BA8765" s="371"/>
    </row>
    <row r="8766" spans="1:53" ht="15" customHeight="1" x14ac:dyDescent="0.2">
      <c r="A8766" s="1">
        <f>SUM(A8723:A8761)</f>
        <v>35500</v>
      </c>
      <c r="B8766" s="385" t="s">
        <v>187</v>
      </c>
      <c r="C8766" s="402" t="s">
        <v>616</v>
      </c>
      <c r="D8766" s="18"/>
      <c r="E8766" s="14"/>
      <c r="F8766" s="14"/>
      <c r="G8766" s="14"/>
      <c r="H8766" s="14"/>
      <c r="I8766" s="14"/>
      <c r="J8766" s="14"/>
      <c r="K8766" s="14"/>
      <c r="L8766" s="14"/>
      <c r="M8766" s="14"/>
      <c r="N8766" s="14"/>
      <c r="O8766" s="14"/>
      <c r="P8766" s="14"/>
      <c r="Q8766" s="14"/>
      <c r="R8766" s="4"/>
      <c r="S8766" s="4"/>
      <c r="T8766" s="4"/>
      <c r="U8766" s="4"/>
      <c r="V8766" s="4"/>
      <c r="W8766" s="4"/>
      <c r="X8766" s="4"/>
      <c r="Y8766" s="4"/>
      <c r="Z8766" s="4"/>
      <c r="AA8766" s="4"/>
      <c r="AB8766" s="8"/>
      <c r="AC8766" s="8"/>
      <c r="AD8766" s="8"/>
      <c r="AE8766" s="8"/>
      <c r="AF8766" s="8"/>
      <c r="AG8766" s="8"/>
      <c r="AH8766" s="8"/>
      <c r="AI8766" s="8"/>
      <c r="AJ8766" s="8"/>
      <c r="AK8766" s="8"/>
      <c r="AL8766" s="8"/>
      <c r="AM8766" s="8"/>
      <c r="AN8766" s="8"/>
      <c r="AO8766" s="8"/>
      <c r="AP8766" s="15"/>
      <c r="AQ8766" s="15"/>
      <c r="AR8766" s="15"/>
      <c r="AS8766" s="15"/>
      <c r="AT8766" s="15"/>
      <c r="AU8766" s="15"/>
      <c r="AV8766" s="15"/>
      <c r="AW8766" s="15"/>
      <c r="AX8766" s="15"/>
      <c r="AY8766" s="15"/>
      <c r="AZ8766" s="10"/>
      <c r="BA8766" s="10"/>
    </row>
    <row r="8767" spans="1:53" ht="15" customHeight="1" x14ac:dyDescent="0.2">
      <c r="A8767" s="1"/>
      <c r="B8767" s="22"/>
      <c r="D8767" s="18"/>
      <c r="E8767" s="14"/>
      <c r="F8767" s="14"/>
      <c r="G8767" s="14"/>
      <c r="H8767" s="14"/>
      <c r="I8767" s="14"/>
      <c r="J8767" s="14"/>
      <c r="K8767" s="14"/>
      <c r="L8767" s="14"/>
      <c r="M8767" s="14"/>
      <c r="N8767" s="14"/>
      <c r="O8767" s="14"/>
      <c r="P8767" s="14"/>
      <c r="Q8767" s="14"/>
      <c r="R8767" s="4"/>
      <c r="S8767" s="4"/>
      <c r="T8767" s="4"/>
      <c r="U8767" s="4"/>
      <c r="V8767" s="4"/>
      <c r="W8767" s="4"/>
      <c r="X8767" s="4"/>
      <c r="Y8767" s="4"/>
      <c r="Z8767" s="4"/>
      <c r="AA8767" s="4"/>
      <c r="AB8767" s="8"/>
      <c r="AC8767" s="8"/>
      <c r="AD8767" s="8"/>
      <c r="AE8767" s="8"/>
      <c r="AF8767" s="8"/>
      <c r="AG8767" s="8"/>
      <c r="AH8767" s="8"/>
      <c r="AI8767" s="8"/>
      <c r="AJ8767" s="8"/>
      <c r="AK8767" s="8"/>
      <c r="AL8767" s="8"/>
      <c r="AM8767" s="8"/>
      <c r="AN8767" s="8"/>
      <c r="AO8767" s="8"/>
      <c r="AP8767" s="15"/>
      <c r="AQ8767" s="15"/>
      <c r="AR8767" s="15"/>
      <c r="AS8767" s="15"/>
      <c r="AT8767" s="15"/>
      <c r="AU8767" s="15"/>
      <c r="AV8767" s="15"/>
      <c r="AW8767" s="15"/>
      <c r="AX8767" s="15"/>
      <c r="AY8767" s="15"/>
      <c r="AZ8767" s="10"/>
      <c r="BA8767" s="10"/>
    </row>
    <row r="8768" spans="1:53" ht="15" customHeight="1" x14ac:dyDescent="0.2">
      <c r="A8768" s="1"/>
      <c r="B8768" s="42"/>
      <c r="D8768" s="18"/>
      <c r="E8768" s="14"/>
      <c r="F8768" s="14"/>
      <c r="G8768" s="14"/>
      <c r="H8768" s="14"/>
      <c r="I8768" s="14"/>
      <c r="J8768" s="14"/>
      <c r="K8768" s="14"/>
      <c r="L8768" s="14"/>
      <c r="M8768" s="14"/>
      <c r="N8768" s="14"/>
      <c r="O8768" s="14"/>
      <c r="P8768" s="14"/>
      <c r="Q8768" s="14"/>
      <c r="R8768" s="4"/>
      <c r="S8768" s="4"/>
      <c r="T8768" s="4"/>
      <c r="U8768" s="4"/>
      <c r="V8768" s="4"/>
      <c r="W8768" s="4"/>
      <c r="X8768" s="4"/>
      <c r="Y8768" s="4"/>
      <c r="Z8768" s="4"/>
      <c r="AA8768" s="4"/>
      <c r="AB8768" s="8"/>
      <c r="AC8768" s="8"/>
      <c r="AD8768" s="8"/>
      <c r="AE8768" s="8"/>
      <c r="AF8768" s="8"/>
      <c r="AG8768" s="8"/>
      <c r="AH8768" s="8"/>
      <c r="AI8768" s="8"/>
      <c r="AJ8768" s="8"/>
      <c r="AK8768" s="8"/>
      <c r="AL8768" s="8"/>
      <c r="AM8768" s="8"/>
      <c r="AN8768" s="8"/>
      <c r="AO8768" s="8"/>
      <c r="AP8768" s="15"/>
      <c r="AQ8768" s="15"/>
      <c r="AR8768" s="15"/>
      <c r="AS8768" s="15"/>
      <c r="AT8768" s="15"/>
      <c r="AU8768" s="15"/>
      <c r="AV8768" s="15"/>
      <c r="AW8768" s="15"/>
      <c r="AX8768" s="15"/>
      <c r="AY8768" s="15"/>
      <c r="AZ8768" s="10"/>
      <c r="BA8768" s="10"/>
    </row>
    <row r="8769" spans="1:53" ht="15" customHeight="1" x14ac:dyDescent="0.2">
      <c r="A8769" s="1"/>
      <c r="B8769" s="1"/>
      <c r="C8769" s="43"/>
      <c r="D8769" s="14"/>
      <c r="E8769" s="14"/>
      <c r="F8769" s="14"/>
      <c r="G8769" s="14"/>
      <c r="H8769" s="14"/>
      <c r="I8769" s="14"/>
      <c r="J8769" s="14"/>
      <c r="K8769" s="14"/>
      <c r="L8769" s="14"/>
      <c r="M8769" s="14"/>
      <c r="N8769" s="14"/>
      <c r="O8769" s="14"/>
      <c r="P8769" s="14"/>
      <c r="Q8769" s="14"/>
      <c r="R8769" s="4"/>
      <c r="S8769" s="4"/>
      <c r="T8769" s="4"/>
      <c r="U8769" s="4"/>
      <c r="V8769" s="4"/>
      <c r="W8769" s="4"/>
      <c r="X8769" s="4"/>
      <c r="Y8769" s="4"/>
      <c r="Z8769" s="4"/>
      <c r="AA8769" s="4"/>
      <c r="AB8769" s="8"/>
      <c r="AC8769" s="8"/>
      <c r="AD8769" s="8"/>
      <c r="AE8769" s="8"/>
      <c r="AF8769" s="8"/>
      <c r="AG8769" s="8"/>
      <c r="AH8769" s="8"/>
      <c r="AI8769" s="8"/>
      <c r="AJ8769" s="8"/>
      <c r="AK8769" s="8"/>
      <c r="AL8769" s="8"/>
      <c r="AM8769" s="8"/>
      <c r="AN8769" s="8"/>
      <c r="AO8769" s="8"/>
      <c r="AP8769" s="15"/>
      <c r="AQ8769" s="15"/>
      <c r="AR8769" s="15"/>
      <c r="AS8769" s="15"/>
      <c r="AT8769" s="15"/>
      <c r="AU8769" s="15"/>
      <c r="AV8769" s="15"/>
      <c r="AW8769" s="15"/>
      <c r="AX8769" s="15"/>
      <c r="AY8769" s="15"/>
      <c r="AZ8769" s="10"/>
      <c r="BA8769" s="10"/>
    </row>
    <row r="8770" spans="1:53" ht="15" customHeight="1" x14ac:dyDescent="0.2">
      <c r="A8770" s="1"/>
      <c r="B8770" s="1"/>
      <c r="D8770" s="14"/>
      <c r="E8770" s="14"/>
      <c r="F8770" s="14"/>
      <c r="G8770" s="14"/>
      <c r="H8770" s="14"/>
      <c r="I8770" s="14"/>
      <c r="J8770" s="14"/>
      <c r="K8770" s="14"/>
      <c r="L8770" s="14"/>
      <c r="M8770" s="14"/>
      <c r="N8770" s="14"/>
      <c r="O8770" s="14"/>
      <c r="P8770" s="14"/>
      <c r="Q8770" s="14"/>
      <c r="R8770" s="4"/>
      <c r="S8770" s="4"/>
      <c r="T8770" s="4"/>
      <c r="U8770" s="4"/>
      <c r="V8770" s="4"/>
      <c r="W8770" s="4"/>
      <c r="X8770" s="4"/>
      <c r="Y8770" s="4"/>
      <c r="Z8770" s="4"/>
      <c r="AA8770" s="4"/>
      <c r="AB8770" s="8"/>
      <c r="AC8770" s="8"/>
      <c r="AD8770" s="8"/>
      <c r="AE8770" s="8"/>
      <c r="AF8770" s="8"/>
      <c r="AG8770" s="8"/>
      <c r="AH8770" s="8"/>
      <c r="AI8770" s="8"/>
      <c r="AJ8770" s="8"/>
      <c r="AK8770" s="8"/>
      <c r="AL8770" s="8"/>
      <c r="AM8770" s="8"/>
      <c r="AN8770" s="8"/>
      <c r="AO8770" s="8"/>
      <c r="AP8770" s="15"/>
      <c r="AQ8770" s="15"/>
      <c r="AR8770" s="15"/>
      <c r="AS8770" s="15"/>
      <c r="AT8770" s="15"/>
      <c r="AU8770" s="15"/>
      <c r="AV8770" s="15"/>
      <c r="AW8770" s="15"/>
      <c r="AX8770" s="15"/>
      <c r="AY8770" s="15"/>
      <c r="AZ8770" s="10"/>
      <c r="BA8770" s="10"/>
    </row>
    <row r="8771" spans="1:53" ht="15" customHeight="1" x14ac:dyDescent="0.2">
      <c r="A8771" s="33"/>
      <c r="B8771" s="33"/>
      <c r="C8771" s="33"/>
      <c r="D8771" s="33">
        <f>SUM(D8723:D8770)</f>
        <v>33</v>
      </c>
      <c r="E8771" s="33">
        <f>SUM(E8723:E8770)</f>
        <v>34</v>
      </c>
      <c r="F8771" s="33">
        <f>SUM(F8723:F8770)</f>
        <v>25</v>
      </c>
      <c r="G8771" s="33">
        <f>SUM(G8723:G8770)</f>
        <v>0</v>
      </c>
      <c r="H8771" s="33">
        <f>SUM(H8723:H8770)</f>
        <v>0</v>
      </c>
      <c r="I8771" s="33">
        <f>SUM(I8723:I8770)</f>
        <v>0</v>
      </c>
      <c r="J8771" s="33">
        <f>SUM(J8723:J8770)</f>
        <v>0</v>
      </c>
      <c r="K8771" s="33">
        <f>SUM(K8723:K8770)</f>
        <v>1</v>
      </c>
      <c r="L8771" s="33">
        <f>SUM(L8723:L8770)</f>
        <v>0</v>
      </c>
      <c r="M8771" s="33">
        <f>SUM(M8723:M8770)</f>
        <v>0</v>
      </c>
      <c r="N8771" s="33">
        <f>SUM(N8723:N8770)</f>
        <v>0</v>
      </c>
      <c r="O8771" s="33">
        <f>SUM(O8723:O8770)</f>
        <v>0</v>
      </c>
      <c r="P8771" s="33">
        <f>SUM(P8723:P8770)</f>
        <v>0</v>
      </c>
      <c r="Q8771" s="33">
        <f>SUM(Q8723:Q8770)</f>
        <v>0</v>
      </c>
      <c r="R8771" s="33">
        <f>SUM(R8723:R8770)</f>
        <v>0</v>
      </c>
      <c r="S8771" s="33">
        <f>SUM(S8723:S8770)</f>
        <v>0</v>
      </c>
      <c r="T8771" s="33">
        <f>SUM(T8723:T8770)</f>
        <v>0</v>
      </c>
      <c r="U8771" s="33">
        <f>SUM(U8723:U8770)</f>
        <v>0</v>
      </c>
      <c r="V8771" s="33">
        <f>SUM(V8723:V8770)</f>
        <v>0</v>
      </c>
      <c r="W8771" s="33">
        <f>SUM(W8723:W8770)</f>
        <v>0</v>
      </c>
      <c r="X8771" s="33">
        <f>SUM(X8723:X8770)</f>
        <v>0</v>
      </c>
      <c r="Y8771" s="33">
        <f>SUM(Y8723:Y8770)</f>
        <v>0</v>
      </c>
      <c r="Z8771" s="33">
        <f>SUM(Z8723:Z8770)</f>
        <v>0</v>
      </c>
      <c r="AA8771" s="33">
        <f>SUM(AA8723:AA8770)</f>
        <v>0</v>
      </c>
      <c r="AB8771" s="33">
        <f>SUM(AB8723:AB8770)</f>
        <v>58</v>
      </c>
      <c r="AC8771" s="33">
        <f>SUM(AC8723:AC8770)</f>
        <v>0</v>
      </c>
      <c r="AD8771" s="33">
        <f>SUM(AD8723:AD8770)</f>
        <v>0</v>
      </c>
      <c r="AE8771" s="33">
        <f>SUM(AE8723:AE8770)</f>
        <v>0</v>
      </c>
      <c r="AF8771" s="33">
        <f>SUM(AF8723:AF8770)</f>
        <v>0</v>
      </c>
      <c r="AG8771" s="33">
        <f>SUM(AG8723:AG8770)</f>
        <v>2</v>
      </c>
      <c r="AH8771" s="33">
        <f>SUM(AH8723:AH8770)</f>
        <v>0</v>
      </c>
      <c r="AI8771" s="33">
        <f>SUM(AI8723:AI8770)</f>
        <v>0</v>
      </c>
      <c r="AJ8771" s="33">
        <f>SUM(AJ8723:AJ8770)</f>
        <v>0</v>
      </c>
      <c r="AK8771" s="33">
        <f>SUM(AK8723:AK8770)</f>
        <v>0</v>
      </c>
      <c r="AL8771" s="33">
        <f>SUM(AL8723:AL8770)</f>
        <v>0</v>
      </c>
      <c r="AM8771" s="33">
        <f>SUM(AM8723:AM8770)</f>
        <v>0</v>
      </c>
      <c r="AN8771" s="33">
        <f>SUM(AN8723:AN8770)</f>
        <v>0</v>
      </c>
      <c r="AO8771" s="33">
        <f>SUM(AO8723:AO8770)</f>
        <v>0</v>
      </c>
      <c r="AP8771" s="33">
        <f>SUM(AP8723:AP8770)</f>
        <v>0</v>
      </c>
      <c r="AQ8771" s="33">
        <f>SUM(AQ8723:AQ8770)</f>
        <v>0</v>
      </c>
      <c r="AR8771" s="33">
        <f>SUM(AR8723:AR8770)</f>
        <v>0</v>
      </c>
      <c r="AS8771" s="33">
        <f>SUM(AS8723:AS8770)</f>
        <v>0</v>
      </c>
      <c r="AT8771" s="33">
        <f>SUM(AT8723:AT8770)</f>
        <v>0</v>
      </c>
      <c r="AU8771" s="33">
        <f>SUM(AU8723:AU8770)</f>
        <v>0</v>
      </c>
      <c r="AV8771" s="33">
        <f>SUM(AV8723:AV8770)</f>
        <v>0</v>
      </c>
      <c r="AW8771" s="33">
        <f>SUM(AW8723:AW8770)</f>
        <v>0</v>
      </c>
      <c r="AX8771" s="33">
        <f>SUM(AX8723:AX8770)</f>
        <v>0</v>
      </c>
      <c r="AY8771" s="33">
        <f>SUM(AY8723:AY8770)</f>
        <v>0</v>
      </c>
      <c r="AZ8771" s="10"/>
      <c r="BA8771" s="10"/>
    </row>
    <row r="8772" spans="1:53" ht="15" customHeight="1" x14ac:dyDescent="0.2">
      <c r="A8772" s="44"/>
      <c r="B8772" s="44"/>
      <c r="C8772" s="44"/>
      <c r="D8772" s="44"/>
      <c r="E8772" s="44"/>
      <c r="F8772" s="44"/>
      <c r="G8772" s="44"/>
      <c r="H8772" s="44"/>
      <c r="I8772" s="44"/>
      <c r="J8772" s="44"/>
      <c r="K8772" s="44"/>
      <c r="L8772" s="44"/>
      <c r="M8772" s="44"/>
      <c r="N8772" s="44"/>
      <c r="O8772" s="44"/>
      <c r="P8772" s="44"/>
      <c r="Q8772" s="44"/>
      <c r="R8772" s="44"/>
      <c r="S8772" s="44"/>
      <c r="T8772" s="44"/>
      <c r="U8772" s="44"/>
      <c r="V8772" s="44"/>
      <c r="W8772" s="44"/>
      <c r="X8772" s="44"/>
    </row>
    <row r="8773" spans="1:53" ht="15" customHeight="1" x14ac:dyDescent="0.2">
      <c r="A8773" s="44"/>
      <c r="B8773" s="44"/>
      <c r="C8773" s="44"/>
      <c r="D8773" s="44"/>
      <c r="E8773" s="44"/>
      <c r="F8773" s="44"/>
      <c r="G8773" s="44"/>
      <c r="H8773" s="44"/>
      <c r="I8773" s="44"/>
      <c r="J8773" s="44"/>
      <c r="K8773" s="44"/>
      <c r="L8773" s="44"/>
      <c r="M8773" s="44"/>
      <c r="N8773" s="44"/>
      <c r="O8773" s="44"/>
      <c r="P8773" s="44"/>
      <c r="Q8773" s="44"/>
      <c r="R8773" s="44"/>
      <c r="S8773" s="44"/>
      <c r="T8773" s="44"/>
      <c r="U8773" s="44"/>
      <c r="V8773" s="44"/>
      <c r="W8773" s="44"/>
      <c r="X8773" s="44"/>
    </row>
    <row r="8774" spans="1:53" ht="15" customHeight="1" x14ac:dyDescent="0.2">
      <c r="A8774" s="44"/>
      <c r="B8774" s="44"/>
      <c r="C8774" s="44"/>
      <c r="D8774" s="44"/>
      <c r="E8774" s="44"/>
      <c r="F8774" s="44"/>
      <c r="G8774" s="44"/>
      <c r="H8774" s="44"/>
      <c r="I8774" s="44"/>
      <c r="J8774" s="44"/>
      <c r="K8774" s="44"/>
      <c r="L8774" s="44"/>
      <c r="M8774" s="44"/>
      <c r="N8774" s="44"/>
      <c r="O8774" s="44"/>
      <c r="P8774" s="44"/>
      <c r="Q8774" s="44"/>
      <c r="R8774" s="44"/>
      <c r="S8774" s="44"/>
      <c r="T8774" s="44"/>
      <c r="U8774" s="44"/>
      <c r="V8774" s="44"/>
      <c r="W8774" s="44"/>
      <c r="X8774" s="44"/>
    </row>
    <row r="8775" spans="1:53" ht="15" customHeight="1" x14ac:dyDescent="0.2">
      <c r="A8775" s="45"/>
      <c r="B8775" s="45"/>
      <c r="C8775" s="45"/>
      <c r="D8775" s="45"/>
      <c r="E8775" s="45"/>
      <c r="F8775" s="45"/>
      <c r="G8775" s="45"/>
      <c r="H8775" s="45"/>
      <c r="I8775" s="44"/>
      <c r="J8775" s="44"/>
      <c r="K8775" s="44"/>
      <c r="L8775" s="44"/>
      <c r="M8775" s="44"/>
      <c r="N8775" s="44"/>
      <c r="O8775" s="44"/>
      <c r="P8775" s="44"/>
      <c r="Q8775" s="44"/>
      <c r="R8775" s="44"/>
      <c r="S8775" s="44"/>
      <c r="T8775" s="44"/>
      <c r="U8775" s="44"/>
      <c r="V8775" s="44"/>
      <c r="W8775" s="44"/>
      <c r="X8775" s="44"/>
    </row>
    <row r="8776" spans="1:53" ht="15" customHeight="1" x14ac:dyDescent="0.2">
      <c r="A8776" s="45"/>
      <c r="B8776" s="45"/>
      <c r="C8776" s="45"/>
      <c r="D8776" s="45"/>
      <c r="E8776" s="45"/>
      <c r="F8776" s="45"/>
      <c r="G8776" s="45"/>
      <c r="H8776" s="45"/>
      <c r="I8776" s="44"/>
      <c r="J8776" s="44"/>
      <c r="K8776" s="44"/>
      <c r="L8776" s="46"/>
      <c r="M8776" s="46"/>
      <c r="N8776" s="46"/>
      <c r="O8776" s="46"/>
      <c r="P8776" s="46"/>
      <c r="Q8776" s="46"/>
      <c r="R8776" s="46"/>
      <c r="S8776" s="46"/>
      <c r="T8776" s="46"/>
      <c r="U8776" s="46"/>
      <c r="V8776" s="46"/>
      <c r="W8776" s="46"/>
      <c r="X8776" s="46"/>
      <c r="Y8776" s="46"/>
      <c r="Z8776" s="46"/>
      <c r="AA8776" s="46"/>
    </row>
    <row r="8777" spans="1:53" ht="15" customHeight="1" x14ac:dyDescent="0.6">
      <c r="A8777" s="45"/>
      <c r="B8777" s="47" t="s">
        <v>88</v>
      </c>
      <c r="C8777" s="48"/>
      <c r="D8777" s="48"/>
      <c r="E8777" s="48"/>
      <c r="F8777" s="48"/>
      <c r="G8777" s="48"/>
      <c r="H8777" s="45"/>
      <c r="I8777" s="44"/>
      <c r="J8777" s="44"/>
      <c r="K8777" s="44"/>
      <c r="L8777" s="46"/>
      <c r="M8777" s="46"/>
      <c r="N8777" s="46"/>
      <c r="O8777" s="46"/>
      <c r="P8777" s="46"/>
      <c r="Q8777" s="46"/>
      <c r="R8777" s="46"/>
      <c r="S8777" s="46"/>
      <c r="T8777" s="46"/>
      <c r="U8777" s="46"/>
      <c r="V8777" s="46"/>
      <c r="W8777" s="46"/>
      <c r="X8777" s="46"/>
      <c r="Y8777" s="46"/>
      <c r="Z8777" s="46"/>
      <c r="AA8777" s="46"/>
    </row>
    <row r="8778" spans="1:53" ht="15" customHeight="1" x14ac:dyDescent="0.2">
      <c r="A8778" s="45"/>
      <c r="B8778" s="49" t="s">
        <v>89</v>
      </c>
      <c r="C8778" s="33" t="s">
        <v>90</v>
      </c>
      <c r="D8778" s="33" t="s">
        <v>91</v>
      </c>
      <c r="E8778" s="33" t="s">
        <v>92</v>
      </c>
      <c r="F8778" s="50"/>
      <c r="G8778" s="50" t="s">
        <v>93</v>
      </c>
      <c r="H8778" s="45"/>
      <c r="I8778" s="44"/>
      <c r="J8778" s="44"/>
      <c r="K8778" s="44"/>
      <c r="L8778" s="46"/>
      <c r="M8778" s="46"/>
      <c r="N8778" s="46"/>
      <c r="O8778" s="46"/>
      <c r="P8778" s="46"/>
      <c r="Q8778" s="46"/>
      <c r="R8778" s="46"/>
      <c r="S8778" s="46"/>
      <c r="T8778" s="46"/>
      <c r="U8778" s="46"/>
      <c r="V8778" s="46"/>
      <c r="W8778" s="46"/>
      <c r="Y8778" s="51" t="s">
        <v>94</v>
      </c>
      <c r="Z8778" s="52"/>
      <c r="AA8778" s="52"/>
    </row>
    <row r="8779" spans="1:53" ht="15" customHeight="1" x14ac:dyDescent="0.2">
      <c r="A8779" s="45"/>
      <c r="B8779" s="53" t="s">
        <v>3</v>
      </c>
      <c r="C8779" s="15">
        <f>D8771</f>
        <v>33</v>
      </c>
      <c r="D8779" s="54">
        <f>S8782*C8779</f>
        <v>30180.15</v>
      </c>
      <c r="E8779" s="34">
        <f>T8781*C8779</f>
        <v>21450</v>
      </c>
      <c r="F8779" s="45"/>
      <c r="G8779" s="45"/>
      <c r="H8779" s="45"/>
      <c r="I8779" s="44"/>
      <c r="J8779" s="44"/>
      <c r="K8779" s="44"/>
      <c r="L8779" s="46"/>
      <c r="M8779" s="51" t="s">
        <v>95</v>
      </c>
      <c r="N8779" s="52"/>
      <c r="O8779" s="52"/>
      <c r="P8779" s="52"/>
      <c r="Q8779" s="52"/>
      <c r="R8779" s="51" t="s">
        <v>96</v>
      </c>
      <c r="S8779" s="52"/>
      <c r="T8779" s="46"/>
      <c r="U8779" s="51" t="s">
        <v>97</v>
      </c>
      <c r="V8779" s="52"/>
      <c r="W8779" s="46"/>
      <c r="Y8779" s="6" t="s">
        <v>98</v>
      </c>
      <c r="Z8779" s="55"/>
      <c r="AA8779" s="56"/>
    </row>
    <row r="8780" spans="1:53" ht="15" customHeight="1" x14ac:dyDescent="0.2">
      <c r="A8780" s="45"/>
      <c r="B8780" s="53" t="s">
        <v>99</v>
      </c>
      <c r="C8780" s="15">
        <f>E8771</f>
        <v>34</v>
      </c>
      <c r="D8780" s="54">
        <f>S8781*C8780</f>
        <v>31094.7</v>
      </c>
      <c r="E8780" s="34">
        <f>T8782*C8780</f>
        <v>22100</v>
      </c>
      <c r="F8780" s="45"/>
      <c r="G8780" s="45"/>
      <c r="H8780" s="45"/>
      <c r="I8780" s="44"/>
      <c r="J8780" s="44"/>
      <c r="K8780" s="44"/>
      <c r="L8780" s="46"/>
      <c r="M8780" s="6" t="s">
        <v>100</v>
      </c>
      <c r="N8780" s="52"/>
      <c r="O8780" s="52"/>
      <c r="P8780" s="52"/>
      <c r="Q8780" s="52"/>
      <c r="R8780" s="6"/>
      <c r="S8780" s="55" t="s">
        <v>101</v>
      </c>
      <c r="T8780" s="295"/>
      <c r="U8780" s="57" t="s">
        <v>102</v>
      </c>
      <c r="V8780" s="58">
        <f t="shared" ref="V8780:V8791" si="1850">W8780*1.303</f>
        <v>10293.699999999999</v>
      </c>
      <c r="W8780" s="59">
        <v>7900</v>
      </c>
      <c r="Y8780" s="60" t="s">
        <v>31</v>
      </c>
      <c r="Z8780" s="55">
        <f>AA8780*1.318</f>
        <v>6853.6</v>
      </c>
      <c r="AA8780" s="56">
        <v>5200</v>
      </c>
    </row>
    <row r="8781" spans="1:53" ht="15" customHeight="1" x14ac:dyDescent="0.2">
      <c r="A8781" s="45"/>
      <c r="B8781" s="53" t="s">
        <v>103</v>
      </c>
      <c r="C8781" s="15">
        <f>F8771</f>
        <v>25</v>
      </c>
      <c r="D8781" s="54">
        <f>S8784*C8781</f>
        <v>31687.575000000004</v>
      </c>
      <c r="E8781" s="34">
        <f>T8783*C8781</f>
        <v>21425</v>
      </c>
      <c r="F8781" s="45"/>
      <c r="G8781" s="45"/>
      <c r="H8781" s="61"/>
      <c r="I8781" s="44"/>
      <c r="J8781" s="44"/>
      <c r="K8781" s="44"/>
      <c r="L8781" s="46"/>
      <c r="M8781" s="6"/>
      <c r="N8781" s="52"/>
      <c r="O8781" s="52"/>
      <c r="P8781" s="52"/>
      <c r="Q8781" s="52"/>
      <c r="R8781" s="6" t="s">
        <v>104</v>
      </c>
      <c r="S8781" s="55">
        <f>T8781*1.407</f>
        <v>914.55000000000007</v>
      </c>
      <c r="T8781" s="295">
        <v>650</v>
      </c>
      <c r="U8781" s="57" t="s">
        <v>105</v>
      </c>
      <c r="V8781" s="58">
        <f t="shared" si="1850"/>
        <v>9772.5</v>
      </c>
      <c r="W8781" s="62">
        <v>7500</v>
      </c>
      <c r="Y8781" s="6" t="s">
        <v>33</v>
      </c>
      <c r="Z8781" s="55">
        <f t="shared" ref="Z8781:Z8782" si="1851">AA8781*1.318</f>
        <v>6853.6</v>
      </c>
      <c r="AA8781" s="56">
        <v>5200</v>
      </c>
    </row>
    <row r="8782" spans="1:53" ht="15" customHeight="1" x14ac:dyDescent="0.2">
      <c r="A8782" s="45"/>
      <c r="B8782" s="53" t="s">
        <v>106</v>
      </c>
      <c r="C8782" s="15">
        <f>G8771</f>
        <v>0</v>
      </c>
      <c r="D8782" s="54">
        <f>S8784*C8782</f>
        <v>0</v>
      </c>
      <c r="E8782" s="34">
        <f>T8784*C8782</f>
        <v>0</v>
      </c>
      <c r="F8782" s="45"/>
      <c r="G8782" s="45"/>
      <c r="H8782" s="45"/>
      <c r="I8782" s="44"/>
      <c r="J8782" s="44"/>
      <c r="K8782" s="44"/>
      <c r="L8782" s="46"/>
      <c r="M8782" s="6" t="s">
        <v>107</v>
      </c>
      <c r="N8782" s="52"/>
      <c r="O8782" s="52"/>
      <c r="P8782" s="52"/>
      <c r="Q8782" s="52"/>
      <c r="R8782" s="6" t="s">
        <v>108</v>
      </c>
      <c r="S8782" s="55">
        <f>T8782*1.407</f>
        <v>914.55000000000007</v>
      </c>
      <c r="T8782" s="295">
        <v>650</v>
      </c>
      <c r="U8782" s="6" t="s">
        <v>109</v>
      </c>
      <c r="V8782" s="58">
        <f t="shared" si="1850"/>
        <v>4560.5</v>
      </c>
      <c r="W8782" s="59">
        <v>3500</v>
      </c>
      <c r="Y8782" s="6" t="s">
        <v>32</v>
      </c>
      <c r="Z8782" s="55">
        <f t="shared" si="1851"/>
        <v>6853.6</v>
      </c>
      <c r="AA8782" s="56">
        <v>5200</v>
      </c>
    </row>
    <row r="8783" spans="1:53" ht="15" customHeight="1" x14ac:dyDescent="0.2">
      <c r="A8783" s="45"/>
      <c r="B8783" s="53" t="s">
        <v>7</v>
      </c>
      <c r="C8783" s="15">
        <f>H8771</f>
        <v>0</v>
      </c>
      <c r="D8783" s="54">
        <f>S8786*C8783</f>
        <v>0</v>
      </c>
      <c r="E8783" s="34">
        <f>T8786*C8783</f>
        <v>0</v>
      </c>
      <c r="F8783" s="45"/>
      <c r="G8783" s="45"/>
      <c r="H8783" s="45"/>
      <c r="I8783" s="44"/>
      <c r="J8783" s="44"/>
      <c r="K8783" s="44"/>
      <c r="L8783" s="46"/>
      <c r="M8783" s="6" t="s">
        <v>110</v>
      </c>
      <c r="N8783" s="55">
        <f>P8783*1.43</f>
        <v>2002</v>
      </c>
      <c r="O8783" s="52"/>
      <c r="P8783" s="63">
        <v>1400</v>
      </c>
      <c r="Q8783" s="52"/>
      <c r="R8783" s="6" t="s">
        <v>111</v>
      </c>
      <c r="S8783" s="55">
        <f>T8783*1.479</f>
        <v>1267.5030000000002</v>
      </c>
      <c r="T8783" s="295">
        <v>857</v>
      </c>
      <c r="U8783" s="57" t="s">
        <v>112</v>
      </c>
      <c r="V8783" s="58">
        <f t="shared" si="1850"/>
        <v>2736.2999999999997</v>
      </c>
      <c r="W8783" s="62">
        <v>2100</v>
      </c>
      <c r="Y8783" s="6" t="s">
        <v>42</v>
      </c>
      <c r="Z8783" s="55">
        <f t="shared" ref="Z8783:Z8788" si="1852">AA8783*1.32</f>
        <v>7260</v>
      </c>
      <c r="AA8783" s="56">
        <v>5500</v>
      </c>
    </row>
    <row r="8784" spans="1:53" ht="15" customHeight="1" x14ac:dyDescent="0.2">
      <c r="A8784" s="45"/>
      <c r="B8784" s="53" t="s">
        <v>8</v>
      </c>
      <c r="C8784" s="15">
        <f>I8771</f>
        <v>0</v>
      </c>
      <c r="D8784" s="54">
        <f>S8785*C8784</f>
        <v>0</v>
      </c>
      <c r="E8784" s="34">
        <f>T8785*C8784</f>
        <v>0</v>
      </c>
      <c r="F8784" s="45"/>
      <c r="G8784" s="45"/>
      <c r="H8784" s="45"/>
      <c r="I8784" s="44"/>
      <c r="J8784" s="44"/>
      <c r="K8784" s="44"/>
      <c r="L8784" s="46"/>
      <c r="M8784" s="6" t="s">
        <v>27</v>
      </c>
      <c r="N8784" s="55">
        <f>P8784*1.42</f>
        <v>1988</v>
      </c>
      <c r="O8784" s="52"/>
      <c r="P8784" s="64">
        <v>1400</v>
      </c>
      <c r="Q8784" s="65"/>
      <c r="R8784" s="6" t="s">
        <v>113</v>
      </c>
      <c r="S8784" s="55">
        <f>T8784*1.479</f>
        <v>1267.5030000000002</v>
      </c>
      <c r="T8784" s="295">
        <v>857</v>
      </c>
      <c r="U8784" s="57" t="s">
        <v>114</v>
      </c>
      <c r="V8784" s="58">
        <f t="shared" si="1850"/>
        <v>1274.3339999999998</v>
      </c>
      <c r="W8784" s="59">
        <v>978</v>
      </c>
      <c r="Y8784" s="6" t="s">
        <v>115</v>
      </c>
      <c r="Z8784" s="55">
        <f t="shared" si="1852"/>
        <v>7260</v>
      </c>
      <c r="AA8784" s="56">
        <v>5500</v>
      </c>
    </row>
    <row r="8785" spans="1:27" ht="15" customHeight="1" x14ac:dyDescent="0.2">
      <c r="A8785" s="45"/>
      <c r="B8785" s="53" t="s">
        <v>116</v>
      </c>
      <c r="C8785" s="15">
        <f>J8771</f>
        <v>0</v>
      </c>
      <c r="D8785" s="54">
        <f t="shared" ref="D8785:D8786" si="1853">S8790*C8785</f>
        <v>0</v>
      </c>
      <c r="E8785" s="34">
        <f t="shared" ref="E8785" si="1854">D8848*C8785</f>
        <v>0</v>
      </c>
      <c r="F8785" s="45"/>
      <c r="G8785" s="45"/>
      <c r="H8785" s="45"/>
      <c r="I8785" s="44"/>
      <c r="J8785" s="44"/>
      <c r="K8785" s="44"/>
      <c r="L8785" s="46"/>
      <c r="M8785" s="6" t="s">
        <v>28</v>
      </c>
      <c r="N8785" s="55">
        <f t="shared" ref="N8785:N8789" si="1855">P8785*1.4</f>
        <v>1470</v>
      </c>
      <c r="O8785" s="52"/>
      <c r="P8785" s="64">
        <v>1050</v>
      </c>
      <c r="Q8785" s="65"/>
      <c r="R8785" s="6" t="s">
        <v>117</v>
      </c>
      <c r="S8785" s="55">
        <f>T8785*1.3</f>
        <v>2113.8000000000002</v>
      </c>
      <c r="T8785" s="296">
        <v>1626</v>
      </c>
      <c r="U8785" s="66" t="s">
        <v>118</v>
      </c>
      <c r="V8785" s="58">
        <f t="shared" si="1850"/>
        <v>1469.7839999999999</v>
      </c>
      <c r="W8785" s="62">
        <v>1128</v>
      </c>
      <c r="Y8785" s="6" t="s">
        <v>119</v>
      </c>
      <c r="Z8785" s="55">
        <f>AA8785*1.318</f>
        <v>6853.6</v>
      </c>
      <c r="AA8785" s="56">
        <v>5200</v>
      </c>
    </row>
    <row r="8786" spans="1:27" ht="15" customHeight="1" x14ac:dyDescent="0.2">
      <c r="A8786" s="45"/>
      <c r="B8786" s="53" t="s">
        <v>10</v>
      </c>
      <c r="C8786" s="15">
        <f>K8771</f>
        <v>1</v>
      </c>
      <c r="D8786" s="54">
        <f t="shared" si="1853"/>
        <v>4850.12</v>
      </c>
      <c r="E8786" s="34">
        <f>T8791*C8786</f>
        <v>3322</v>
      </c>
      <c r="F8786" s="45"/>
      <c r="G8786" s="45"/>
      <c r="H8786" s="45"/>
      <c r="I8786" s="44"/>
      <c r="J8786" s="44"/>
      <c r="K8786" s="44"/>
      <c r="L8786" s="46"/>
      <c r="M8786" s="6" t="s">
        <v>120</v>
      </c>
      <c r="N8786" s="55">
        <f t="shared" si="1855"/>
        <v>1889.9999999999998</v>
      </c>
      <c r="O8786" s="52"/>
      <c r="P8786" s="67">
        <v>1350</v>
      </c>
      <c r="Q8786" s="65"/>
      <c r="R8786" s="6" t="s">
        <v>121</v>
      </c>
      <c r="S8786" s="55">
        <f>T8786*1.436</f>
        <v>1711.712</v>
      </c>
      <c r="T8786" s="295">
        <v>1192</v>
      </c>
      <c r="U8786" s="6" t="s">
        <v>122</v>
      </c>
      <c r="V8786" s="58">
        <f t="shared" si="1850"/>
        <v>8404.35</v>
      </c>
      <c r="W8786" s="59">
        <v>6450</v>
      </c>
      <c r="Y8786" s="6" t="s">
        <v>123</v>
      </c>
      <c r="Z8786" s="55">
        <f t="shared" si="1852"/>
        <v>10560</v>
      </c>
      <c r="AA8786" s="56">
        <v>8000</v>
      </c>
    </row>
    <row r="8787" spans="1:27" ht="15" customHeight="1" thickBot="1" x14ac:dyDescent="0.25">
      <c r="A8787" s="45"/>
      <c r="B8787" s="53" t="s">
        <v>124</v>
      </c>
      <c r="C8787" s="15">
        <f>L8771</f>
        <v>0</v>
      </c>
      <c r="D8787" s="54">
        <f>S8787*C8787</f>
        <v>0</v>
      </c>
      <c r="E8787" s="34">
        <f>T8787*C8787</f>
        <v>0</v>
      </c>
      <c r="F8787" s="68" t="s">
        <v>92</v>
      </c>
      <c r="G8787" s="69"/>
      <c r="H8787" s="45"/>
      <c r="I8787" s="44"/>
      <c r="J8787" s="44"/>
      <c r="K8787" s="44"/>
      <c r="L8787" s="46"/>
      <c r="M8787" s="6" t="s">
        <v>125</v>
      </c>
      <c r="N8787" s="55">
        <f t="shared" si="1855"/>
        <v>1889.9999999999998</v>
      </c>
      <c r="O8787" s="52"/>
      <c r="P8787" s="67">
        <v>1350</v>
      </c>
      <c r="Q8787" s="65"/>
      <c r="R8787" s="6" t="s">
        <v>126</v>
      </c>
      <c r="S8787" s="55">
        <f>T8787*1.485</f>
        <v>1568.16</v>
      </c>
      <c r="T8787" s="295">
        <v>1056</v>
      </c>
      <c r="U8787" s="6" t="s">
        <v>127</v>
      </c>
      <c r="V8787" s="58">
        <f t="shared" si="1850"/>
        <v>0</v>
      </c>
      <c r="W8787" s="70"/>
      <c r="Y8787" s="6" t="s">
        <v>128</v>
      </c>
      <c r="Z8787" s="55">
        <f t="shared" si="1852"/>
        <v>10560</v>
      </c>
      <c r="AA8787" s="56">
        <v>8000</v>
      </c>
    </row>
    <row r="8788" spans="1:27" ht="15" customHeight="1" thickTop="1" x14ac:dyDescent="0.2">
      <c r="A8788" s="45"/>
      <c r="B8788" s="53" t="s">
        <v>129</v>
      </c>
      <c r="C8788" s="15">
        <f>M8771</f>
        <v>0</v>
      </c>
      <c r="D8788" s="54">
        <f t="shared" ref="D8788:D8789" si="1856">S8792*C8788</f>
        <v>0</v>
      </c>
      <c r="E8788" s="34">
        <f t="shared" ref="E8788:E8789" si="1857">D8850*C8788</f>
        <v>0</v>
      </c>
      <c r="F8788" s="68" t="s">
        <v>130</v>
      </c>
      <c r="G8788" s="71">
        <f>D8832*0.33</f>
        <v>75628.259850000002</v>
      </c>
      <c r="H8788" s="45"/>
      <c r="I8788" s="44"/>
      <c r="J8788" s="44"/>
      <c r="K8788" s="44"/>
      <c r="L8788" s="46"/>
      <c r="M8788" s="6" t="s">
        <v>131</v>
      </c>
      <c r="N8788" s="55">
        <f t="shared" si="1855"/>
        <v>700</v>
      </c>
      <c r="O8788" s="52"/>
      <c r="P8788" s="67">
        <v>500</v>
      </c>
      <c r="Q8788" s="65"/>
      <c r="R8788" s="6"/>
      <c r="S8788" s="55"/>
      <c r="T8788" s="297"/>
      <c r="U8788" s="57" t="s">
        <v>132</v>
      </c>
      <c r="V8788" s="58">
        <f t="shared" si="1850"/>
        <v>10293.699999999999</v>
      </c>
      <c r="W8788" s="70">
        <v>7900</v>
      </c>
      <c r="Y8788" s="6" t="s">
        <v>133</v>
      </c>
      <c r="Z8788" s="55">
        <f t="shared" si="1852"/>
        <v>7260</v>
      </c>
      <c r="AA8788" s="56">
        <v>5500</v>
      </c>
    </row>
    <row r="8789" spans="1:27" ht="15" customHeight="1" x14ac:dyDescent="0.2">
      <c r="A8789" s="45"/>
      <c r="B8789" s="53" t="s">
        <v>134</v>
      </c>
      <c r="C8789" s="15">
        <f>N8771</f>
        <v>0</v>
      </c>
      <c r="D8789" s="54">
        <f t="shared" si="1856"/>
        <v>0</v>
      </c>
      <c r="E8789" s="34">
        <f>T8793*C8789</f>
        <v>0</v>
      </c>
      <c r="F8789" s="68" t="s">
        <v>135</v>
      </c>
      <c r="G8789" s="72">
        <f>D8832-F8832</f>
        <v>229176.54500000001</v>
      </c>
      <c r="H8789" s="45"/>
      <c r="I8789" s="44"/>
      <c r="J8789" s="44"/>
      <c r="K8789" s="44"/>
      <c r="L8789" s="46"/>
      <c r="M8789" s="6" t="s">
        <v>136</v>
      </c>
      <c r="N8789" s="55">
        <f t="shared" si="1855"/>
        <v>1400</v>
      </c>
      <c r="O8789" s="52"/>
      <c r="P8789" s="67">
        <v>1000</v>
      </c>
      <c r="Q8789" s="65"/>
      <c r="R8789" s="6"/>
      <c r="S8789" s="55"/>
      <c r="T8789" s="297"/>
      <c r="U8789" s="57" t="s">
        <v>137</v>
      </c>
      <c r="V8789" s="58">
        <f>W8789*1.311</f>
        <v>7603.7999999999993</v>
      </c>
      <c r="W8789" s="73">
        <v>5800</v>
      </c>
      <c r="Y8789" s="6" t="s">
        <v>39</v>
      </c>
      <c r="Z8789" s="55">
        <f>AA8789*1.321</f>
        <v>8454.4</v>
      </c>
      <c r="AA8789" s="56">
        <v>6400</v>
      </c>
    </row>
    <row r="8790" spans="1:27" ht="15" customHeight="1" x14ac:dyDescent="0.35">
      <c r="A8790" s="45"/>
      <c r="B8790" s="53" t="s">
        <v>138</v>
      </c>
      <c r="C8790" s="15">
        <f>P8771</f>
        <v>0</v>
      </c>
      <c r="D8790" s="54">
        <f>S8795*C8790</f>
        <v>0</v>
      </c>
      <c r="E8790" s="34">
        <f>D8853*C8790</f>
        <v>0</v>
      </c>
      <c r="F8790" s="68" t="s">
        <v>139</v>
      </c>
      <c r="G8790" s="74">
        <f>D8832-E8832</f>
        <v>68679.545000000013</v>
      </c>
      <c r="H8790" s="45"/>
      <c r="I8790" s="44"/>
      <c r="J8790" s="44"/>
      <c r="K8790" s="44"/>
      <c r="L8790" s="46"/>
      <c r="M8790" s="6" t="s">
        <v>140</v>
      </c>
      <c r="N8790" s="55"/>
      <c r="O8790" s="52"/>
      <c r="P8790" s="67"/>
      <c r="Q8790" s="65"/>
      <c r="R8790" s="6" t="s">
        <v>141</v>
      </c>
      <c r="S8790" s="55">
        <v>1850.8</v>
      </c>
      <c r="T8790" s="295">
        <v>1997</v>
      </c>
      <c r="U8790" s="57" t="s">
        <v>142</v>
      </c>
      <c r="V8790" s="58">
        <f t="shared" si="1850"/>
        <v>10293.699999999999</v>
      </c>
      <c r="W8790" s="73">
        <v>7900</v>
      </c>
      <c r="Y8790" s="6" t="s">
        <v>143</v>
      </c>
      <c r="Z8790" s="55">
        <f>AA8790*1.32</f>
        <v>3564</v>
      </c>
      <c r="AA8790" s="56">
        <v>2700</v>
      </c>
    </row>
    <row r="8791" spans="1:27" ht="15" customHeight="1" x14ac:dyDescent="0.2">
      <c r="A8791" s="45"/>
      <c r="B8791" s="53" t="s">
        <v>14</v>
      </c>
      <c r="C8791" s="15">
        <f>O8771</f>
        <v>0</v>
      </c>
      <c r="D8791" s="54">
        <f>S8794*C8791</f>
        <v>0</v>
      </c>
      <c r="E8791" s="34">
        <f>D8852*C8791</f>
        <v>0</v>
      </c>
      <c r="F8791" s="61"/>
      <c r="G8791" s="61"/>
      <c r="H8791" s="45"/>
      <c r="I8791" s="44"/>
      <c r="J8791" s="44"/>
      <c r="K8791" s="44"/>
      <c r="L8791" s="46"/>
      <c r="M8791" s="6"/>
      <c r="N8791" s="55"/>
      <c r="O8791" s="52"/>
      <c r="P8791" s="67"/>
      <c r="Q8791" s="65"/>
      <c r="R8791" s="6" t="s">
        <v>144</v>
      </c>
      <c r="S8791" s="55">
        <f>T8791*1.46</f>
        <v>4850.12</v>
      </c>
      <c r="T8791" s="295">
        <v>3322</v>
      </c>
      <c r="U8791" s="57" t="s">
        <v>145</v>
      </c>
      <c r="V8791" s="58">
        <f t="shared" si="1850"/>
        <v>10293.699999999999</v>
      </c>
      <c r="W8791" s="73">
        <v>7900</v>
      </c>
      <c r="AA8791" s="46"/>
    </row>
    <row r="8792" spans="1:27" ht="15" customHeight="1" x14ac:dyDescent="0.2">
      <c r="A8792" s="45"/>
      <c r="B8792" s="53" t="s">
        <v>16</v>
      </c>
      <c r="C8792" s="15">
        <f>Q8771</f>
        <v>0</v>
      </c>
      <c r="D8792" s="54">
        <f>S8797*C8792</f>
        <v>0</v>
      </c>
      <c r="E8792" s="34"/>
      <c r="F8792" s="61"/>
      <c r="G8792" s="61"/>
      <c r="H8792" s="45"/>
      <c r="I8792" s="44"/>
      <c r="J8792" s="44"/>
      <c r="K8792" s="44"/>
      <c r="L8792" s="46"/>
      <c r="M8792" s="6" t="s">
        <v>146</v>
      </c>
      <c r="N8792" s="55">
        <f>P8792*1.46</f>
        <v>8030</v>
      </c>
      <c r="O8792" s="52"/>
      <c r="P8792" s="67">
        <v>5500</v>
      </c>
      <c r="Q8792" s="65"/>
      <c r="R8792" s="6" t="s">
        <v>147</v>
      </c>
      <c r="S8792" s="55">
        <v>6101.2</v>
      </c>
      <c r="T8792" s="295">
        <v>4380</v>
      </c>
      <c r="U8792" s="46"/>
      <c r="V8792" s="46"/>
      <c r="W8792" s="46"/>
      <c r="X8792" s="46"/>
      <c r="Y8792" s="46"/>
      <c r="Z8792" s="46"/>
    </row>
    <row r="8793" spans="1:27" ht="15" customHeight="1" x14ac:dyDescent="0.2">
      <c r="A8793" s="45"/>
      <c r="B8793" s="320" t="s">
        <v>148</v>
      </c>
      <c r="C8793" s="33"/>
      <c r="D8793" s="75">
        <f t="shared" ref="D8793:E8793" si="1858">SUM(D8779:D8792)</f>
        <v>97812.545000000013</v>
      </c>
      <c r="E8793" s="75">
        <f t="shared" si="1858"/>
        <v>68297</v>
      </c>
      <c r="F8793" s="75"/>
      <c r="G8793" s="33"/>
      <c r="H8793" s="45"/>
      <c r="I8793" s="44"/>
      <c r="J8793" s="44"/>
      <c r="K8793" s="44"/>
      <c r="L8793" s="46"/>
      <c r="M8793" s="6" t="s">
        <v>149</v>
      </c>
      <c r="N8793" s="55">
        <f t="shared" ref="N8793" si="1859">P8793*1.4</f>
        <v>3360</v>
      </c>
      <c r="O8793" s="52"/>
      <c r="P8793" s="67">
        <v>2400</v>
      </c>
      <c r="Q8793" s="65"/>
      <c r="R8793" s="6" t="s">
        <v>150</v>
      </c>
      <c r="S8793" s="55">
        <f>T8793*1.444</f>
        <v>9458.1999999999989</v>
      </c>
      <c r="T8793" s="295">
        <v>6550</v>
      </c>
      <c r="U8793" s="46"/>
      <c r="V8793" s="46"/>
      <c r="W8793" s="46"/>
      <c r="X8793" s="46"/>
      <c r="Y8793" s="46"/>
      <c r="Z8793" s="46"/>
      <c r="AA8793" s="46"/>
    </row>
    <row r="8794" spans="1:27" ht="15" customHeight="1" x14ac:dyDescent="0.2">
      <c r="A8794" s="45"/>
      <c r="B8794" s="317" t="s">
        <v>24</v>
      </c>
      <c r="C8794" s="319">
        <f>Y8771</f>
        <v>0</v>
      </c>
      <c r="D8794" s="54">
        <f t="shared" ref="D8794:D8796" si="1860">V8783*C8794</f>
        <v>0</v>
      </c>
      <c r="E8794" s="34">
        <f t="shared" ref="E8794:E8796" si="1861">W8783*C8794</f>
        <v>0</v>
      </c>
      <c r="F8794" s="45"/>
      <c r="G8794" s="45"/>
      <c r="H8794" s="45"/>
      <c r="I8794" s="44"/>
      <c r="J8794" s="44"/>
      <c r="K8794" s="44"/>
      <c r="L8794" s="46"/>
      <c r="M8794" s="6" t="s">
        <v>151</v>
      </c>
      <c r="N8794" s="55">
        <f>P8794*1.46</f>
        <v>8030</v>
      </c>
      <c r="O8794" s="52"/>
      <c r="P8794" s="67">
        <v>5500</v>
      </c>
      <c r="Q8794" s="65"/>
      <c r="R8794" s="6" t="s">
        <v>152</v>
      </c>
      <c r="S8794" s="55">
        <f>T8794*1.444</f>
        <v>7799.0439999999999</v>
      </c>
      <c r="T8794" s="295">
        <v>5401</v>
      </c>
      <c r="U8794" s="46"/>
      <c r="V8794" s="46"/>
      <c r="W8794" s="46"/>
      <c r="X8794" s="46"/>
      <c r="Y8794" s="46"/>
      <c r="Z8794" s="46"/>
      <c r="AA8794" s="46"/>
    </row>
    <row r="8795" spans="1:27" ht="15" customHeight="1" x14ac:dyDescent="0.2">
      <c r="A8795" s="45"/>
      <c r="B8795" s="317" t="s">
        <v>153</v>
      </c>
      <c r="C8795" s="319">
        <f>Z8771</f>
        <v>0</v>
      </c>
      <c r="D8795" s="54">
        <f t="shared" si="1860"/>
        <v>0</v>
      </c>
      <c r="E8795" s="34">
        <f t="shared" si="1861"/>
        <v>0</v>
      </c>
      <c r="F8795" s="45"/>
      <c r="G8795" s="45"/>
      <c r="H8795" s="45"/>
      <c r="I8795" s="44"/>
      <c r="J8795" s="44"/>
      <c r="K8795" s="44"/>
      <c r="L8795" s="46"/>
      <c r="M8795" s="6" t="s">
        <v>154</v>
      </c>
      <c r="N8795" s="55">
        <f t="shared" ref="N8795:N8796" si="1862">P8795*1.4</f>
        <v>5250</v>
      </c>
      <c r="O8795" s="52"/>
      <c r="P8795" s="67">
        <v>3750</v>
      </c>
      <c r="Q8795" s="65"/>
      <c r="R8795" s="6" t="s">
        <v>155</v>
      </c>
      <c r="S8795" s="55">
        <f>T8795*1.45</f>
        <v>10701</v>
      </c>
      <c r="T8795" s="295">
        <v>7380</v>
      </c>
      <c r="U8795" s="46"/>
      <c r="V8795" s="46"/>
      <c r="W8795" s="46"/>
      <c r="X8795" s="46"/>
      <c r="Y8795" s="46"/>
      <c r="Z8795" s="46"/>
      <c r="AA8795" s="46"/>
    </row>
    <row r="8796" spans="1:27" ht="15" customHeight="1" x14ac:dyDescent="0.2">
      <c r="A8796" s="45"/>
      <c r="B8796" s="317" t="s">
        <v>26</v>
      </c>
      <c r="C8796" s="319">
        <f>AA8771</f>
        <v>0</v>
      </c>
      <c r="D8796" s="54">
        <f t="shared" si="1860"/>
        <v>0</v>
      </c>
      <c r="E8796" s="34">
        <f t="shared" si="1861"/>
        <v>0</v>
      </c>
      <c r="F8796" s="45"/>
      <c r="G8796" s="45"/>
      <c r="H8796" s="45"/>
      <c r="I8796" s="44"/>
      <c r="J8796" s="44"/>
      <c r="K8796" s="44"/>
      <c r="L8796" s="46"/>
      <c r="M8796" s="6" t="s">
        <v>156</v>
      </c>
      <c r="N8796" s="55">
        <f t="shared" si="1862"/>
        <v>10500</v>
      </c>
      <c r="O8796" s="52"/>
      <c r="P8796" s="67">
        <v>7500</v>
      </c>
      <c r="Q8796" s="65"/>
      <c r="R8796" s="6" t="s">
        <v>157</v>
      </c>
      <c r="S8796" s="55">
        <v>8000</v>
      </c>
      <c r="T8796" s="295">
        <v>3600</v>
      </c>
      <c r="U8796" s="46"/>
      <c r="V8796" s="46"/>
      <c r="W8796" s="46"/>
      <c r="X8796" s="46"/>
      <c r="Y8796" s="46"/>
      <c r="Z8796" s="46"/>
      <c r="AA8796" s="46"/>
    </row>
    <row r="8797" spans="1:27" ht="15" customHeight="1" x14ac:dyDescent="0.2">
      <c r="A8797" s="45"/>
      <c r="B8797" s="318" t="s">
        <v>158</v>
      </c>
      <c r="C8797" s="319">
        <f>R8771</f>
        <v>0</v>
      </c>
      <c r="D8797" s="54">
        <f>V8780*C8797</f>
        <v>0</v>
      </c>
      <c r="E8797" s="34">
        <f t="shared" ref="E8797:E8799" si="1863">J8846*C8797</f>
        <v>0</v>
      </c>
      <c r="F8797" s="45"/>
      <c r="G8797" s="45"/>
      <c r="H8797" s="45"/>
      <c r="I8797" s="44"/>
      <c r="J8797" s="44"/>
      <c r="K8797" s="44"/>
      <c r="L8797" s="46"/>
      <c r="M8797" s="6"/>
      <c r="N8797" s="55"/>
      <c r="O8797" s="52"/>
      <c r="P8797" s="67"/>
      <c r="Q8797" s="65"/>
      <c r="R8797" s="6" t="s">
        <v>16</v>
      </c>
      <c r="S8797" s="55">
        <v>1500</v>
      </c>
      <c r="T8797" s="298">
        <v>1300</v>
      </c>
      <c r="U8797" s="46"/>
      <c r="V8797" s="46"/>
      <c r="W8797" s="46"/>
      <c r="X8797" s="46"/>
      <c r="Y8797" s="46"/>
      <c r="Z8797" s="46"/>
      <c r="AA8797" s="46"/>
    </row>
    <row r="8798" spans="1:27" ht="15" customHeight="1" x14ac:dyDescent="0.2">
      <c r="A8798" s="45"/>
      <c r="B8798" s="321" t="s">
        <v>159</v>
      </c>
      <c r="C8798" s="15">
        <f>T8771</f>
        <v>0</v>
      </c>
      <c r="D8798" s="54">
        <f t="shared" ref="D8798:D8799" si="1864">V8780*C8798</f>
        <v>0</v>
      </c>
      <c r="E8798" s="34">
        <f>W8780*C8798</f>
        <v>0</v>
      </c>
      <c r="F8798" s="45"/>
      <c r="G8798" s="45"/>
      <c r="H8798" s="45"/>
      <c r="I8798" s="44"/>
      <c r="J8798" s="44"/>
      <c r="K8798" s="44"/>
      <c r="L8798" s="46"/>
      <c r="M8798" s="6" t="s">
        <v>160</v>
      </c>
      <c r="N8798" s="55"/>
      <c r="O8798" s="52"/>
      <c r="P8798" s="67"/>
      <c r="Q8798" s="65"/>
      <c r="R8798" s="46"/>
      <c r="S8798" s="46"/>
      <c r="T8798" s="46"/>
      <c r="U8798" s="46"/>
      <c r="V8798" s="46"/>
      <c r="W8798" s="46"/>
      <c r="X8798" s="46"/>
      <c r="Y8798" s="46"/>
      <c r="Z8798" s="46"/>
      <c r="AA8798" s="46"/>
    </row>
    <row r="8799" spans="1:27" ht="15" customHeight="1" x14ac:dyDescent="0.2">
      <c r="A8799" s="45"/>
      <c r="B8799" s="79" t="s">
        <v>161</v>
      </c>
      <c r="C8799" s="80">
        <f>S8771</f>
        <v>0</v>
      </c>
      <c r="D8799" s="81">
        <f t="shared" si="1864"/>
        <v>0</v>
      </c>
      <c r="E8799" s="34">
        <f t="shared" si="1863"/>
        <v>0</v>
      </c>
      <c r="F8799" s="45"/>
      <c r="G8799" s="45"/>
      <c r="H8799" s="45"/>
      <c r="I8799" s="44"/>
      <c r="J8799" s="44"/>
      <c r="K8799" s="44"/>
      <c r="L8799" s="46"/>
      <c r="M8799" s="6"/>
      <c r="N8799" s="55"/>
      <c r="O8799" s="52"/>
      <c r="P8799" s="67"/>
      <c r="Q8799" s="65"/>
      <c r="R8799" s="46"/>
      <c r="S8799" s="46"/>
      <c r="T8799" s="46"/>
      <c r="U8799" s="46"/>
      <c r="V8799" s="46"/>
      <c r="W8799" s="46"/>
      <c r="X8799" s="46"/>
      <c r="Y8799" s="46"/>
      <c r="Z8799" s="46"/>
      <c r="AA8799" s="46"/>
    </row>
    <row r="8800" spans="1:27" ht="15" customHeight="1" x14ac:dyDescent="0.2">
      <c r="A8800" s="45"/>
      <c r="B8800" s="78" t="s">
        <v>20</v>
      </c>
      <c r="C8800" s="15">
        <f>U8771</f>
        <v>0</v>
      </c>
      <c r="D8800" s="81">
        <f>V8789*C8800</f>
        <v>0</v>
      </c>
      <c r="E8800" s="34">
        <f>W8789*C8800</f>
        <v>0</v>
      </c>
      <c r="F8800" s="45"/>
      <c r="G8800" s="45"/>
      <c r="H8800" s="45"/>
      <c r="I8800" s="44"/>
      <c r="J8800" s="44"/>
      <c r="K8800" s="44"/>
      <c r="L8800" s="46"/>
      <c r="M8800" s="6" t="s">
        <v>162</v>
      </c>
      <c r="N8800" s="55">
        <f t="shared" ref="N8800:N8802" si="1865">P8800*1.42</f>
        <v>1988</v>
      </c>
      <c r="O8800" s="52"/>
      <c r="P8800" s="67">
        <v>1400</v>
      </c>
      <c r="Q8800" s="65"/>
      <c r="R8800" s="46"/>
      <c r="S8800" s="46"/>
      <c r="T8800" s="46"/>
      <c r="U8800" s="46"/>
      <c r="V8800" s="46"/>
      <c r="W8800" s="46"/>
      <c r="X8800" s="46"/>
      <c r="Y8800" s="46"/>
      <c r="Z8800" s="46"/>
      <c r="AA8800" s="46"/>
    </row>
    <row r="8801" spans="1:27" ht="15" customHeight="1" x14ac:dyDescent="0.2">
      <c r="A8801" s="45"/>
      <c r="B8801" s="78" t="s">
        <v>163</v>
      </c>
      <c r="C8801" s="15">
        <f>V8771</f>
        <v>0</v>
      </c>
      <c r="D8801" s="81">
        <f t="shared" ref="D8801:D8802" si="1866">V8783*C8801</f>
        <v>0</v>
      </c>
      <c r="E8801" s="34">
        <f>W8788*C8801</f>
        <v>0</v>
      </c>
      <c r="F8801" s="45"/>
      <c r="G8801" s="45"/>
      <c r="H8801" s="45"/>
      <c r="I8801" s="44"/>
      <c r="J8801" s="44"/>
      <c r="K8801" s="44"/>
      <c r="L8801" s="46"/>
      <c r="M8801" s="6" t="s">
        <v>164</v>
      </c>
      <c r="N8801" s="55">
        <f t="shared" si="1865"/>
        <v>1988</v>
      </c>
      <c r="O8801" s="52"/>
      <c r="P8801" s="67">
        <v>1400</v>
      </c>
      <c r="Q8801" s="65"/>
      <c r="R8801" s="46"/>
      <c r="S8801" s="46"/>
      <c r="T8801" s="46"/>
      <c r="U8801" s="46"/>
      <c r="V8801" s="46"/>
      <c r="W8801" s="46"/>
      <c r="X8801" s="46"/>
      <c r="Y8801" s="46"/>
      <c r="Z8801" s="46"/>
      <c r="AA8801" s="46"/>
    </row>
    <row r="8802" spans="1:27" ht="15" customHeight="1" x14ac:dyDescent="0.2">
      <c r="A8802" s="45"/>
      <c r="B8802" s="78" t="s">
        <v>165</v>
      </c>
      <c r="C8802" s="15">
        <f>W8771</f>
        <v>0</v>
      </c>
      <c r="D8802" s="81">
        <f t="shared" si="1866"/>
        <v>0</v>
      </c>
      <c r="E8802" s="34">
        <f>J8851*C8802</f>
        <v>0</v>
      </c>
      <c r="F8802" s="45"/>
      <c r="G8802" s="45"/>
      <c r="H8802" s="45"/>
      <c r="I8802" s="44"/>
      <c r="J8802" s="44"/>
      <c r="K8802" s="44"/>
      <c r="L8802" s="46"/>
      <c r="M8802" s="6" t="s">
        <v>166</v>
      </c>
      <c r="N8802" s="55">
        <f t="shared" si="1865"/>
        <v>1988</v>
      </c>
      <c r="O8802" s="52"/>
      <c r="P8802" s="67">
        <v>1400</v>
      </c>
      <c r="Q8802" s="65"/>
      <c r="R8802" s="46"/>
      <c r="S8802" s="46"/>
      <c r="T8802" s="46"/>
      <c r="U8802" s="46"/>
      <c r="V8802" s="46"/>
      <c r="W8802" s="46"/>
      <c r="X8802" s="46"/>
      <c r="Y8802" s="46"/>
      <c r="Z8802" s="46"/>
      <c r="AA8802" s="46"/>
    </row>
    <row r="8803" spans="1:27" ht="15" customHeight="1" x14ac:dyDescent="0.2">
      <c r="A8803" s="45"/>
      <c r="B8803" s="53" t="s">
        <v>23</v>
      </c>
      <c r="C8803" s="15">
        <f>X8771</f>
        <v>0</v>
      </c>
      <c r="D8803" s="81">
        <f>V8781*C8803</f>
        <v>0</v>
      </c>
      <c r="E8803" s="34">
        <f>W8781*C8803</f>
        <v>0</v>
      </c>
      <c r="F8803" s="45"/>
      <c r="G8803" s="45"/>
      <c r="H8803" s="45"/>
      <c r="I8803" s="44"/>
      <c r="J8803" s="44"/>
      <c r="K8803" s="44"/>
      <c r="L8803" s="46"/>
      <c r="M8803" s="6" t="s">
        <v>167</v>
      </c>
      <c r="N8803" s="55">
        <f>P8803*1.39</f>
        <v>2154.5</v>
      </c>
      <c r="O8803" s="52"/>
      <c r="P8803" s="67">
        <v>1550</v>
      </c>
      <c r="Q8803" s="65"/>
      <c r="R8803" s="46"/>
      <c r="S8803" s="46"/>
      <c r="T8803" s="46"/>
      <c r="U8803" s="46"/>
      <c r="V8803" s="46"/>
      <c r="W8803" s="46"/>
      <c r="X8803" s="46"/>
      <c r="Y8803" s="46"/>
      <c r="Z8803" s="46"/>
      <c r="AA8803" s="46"/>
    </row>
    <row r="8804" spans="1:27" ht="15" customHeight="1" x14ac:dyDescent="0.2">
      <c r="A8804" s="45"/>
      <c r="B8804" s="49" t="s">
        <v>95</v>
      </c>
      <c r="C8804" s="33"/>
      <c r="D8804" s="75">
        <f t="shared" ref="D8804:E8804" si="1867">SUM(D8794:D8803)</f>
        <v>0</v>
      </c>
      <c r="E8804" s="82">
        <f t="shared" si="1867"/>
        <v>0</v>
      </c>
      <c r="F8804" s="45"/>
      <c r="G8804" s="45"/>
      <c r="H8804" s="45"/>
      <c r="I8804" s="44"/>
      <c r="J8804" s="44"/>
      <c r="K8804" s="44"/>
      <c r="L8804" s="46"/>
      <c r="M8804" s="6" t="s">
        <v>168</v>
      </c>
      <c r="N8804" s="55">
        <f>P8804*1.42</f>
        <v>1207</v>
      </c>
      <c r="O8804" s="52"/>
      <c r="P8804" s="67">
        <v>850</v>
      </c>
      <c r="Q8804" s="65"/>
      <c r="R8804" s="46"/>
      <c r="S8804" s="46"/>
      <c r="T8804" s="46"/>
      <c r="U8804" s="46"/>
      <c r="V8804" s="46"/>
      <c r="W8804" s="46"/>
      <c r="X8804" s="46"/>
      <c r="Y8804" s="46"/>
      <c r="Z8804" s="46"/>
      <c r="AA8804" s="46"/>
    </row>
    <row r="8805" spans="1:27" ht="15" customHeight="1" x14ac:dyDescent="0.2">
      <c r="A8805" s="45"/>
      <c r="B8805" s="53" t="s">
        <v>36</v>
      </c>
      <c r="C8805" s="15">
        <f>AL8771</f>
        <v>0</v>
      </c>
      <c r="D8805" s="83">
        <f>N8800*C8805</f>
        <v>0</v>
      </c>
      <c r="E8805" s="34">
        <f>P8800*C8805</f>
        <v>0</v>
      </c>
      <c r="F8805" s="45"/>
      <c r="G8805" s="45"/>
      <c r="H8805" s="45"/>
      <c r="I8805" s="44"/>
      <c r="J8805" s="44"/>
      <c r="K8805" s="44"/>
      <c r="L8805" s="46"/>
      <c r="M8805" s="46"/>
      <c r="N8805" s="46"/>
      <c r="O8805" s="46"/>
      <c r="P8805" s="46"/>
      <c r="Q8805" s="46"/>
      <c r="R8805" s="46"/>
      <c r="S8805" s="46"/>
      <c r="T8805" s="46"/>
      <c r="U8805" s="46"/>
      <c r="V8805" s="46"/>
      <c r="W8805" s="46"/>
      <c r="X8805" s="46"/>
      <c r="Y8805" s="46"/>
      <c r="Z8805" s="46"/>
      <c r="AA8805" s="46"/>
    </row>
    <row r="8806" spans="1:27" ht="15" customHeight="1" x14ac:dyDescent="0.2">
      <c r="A8806" s="45"/>
      <c r="B8806" s="53" t="s">
        <v>35</v>
      </c>
      <c r="C8806" s="15">
        <f>AK8771</f>
        <v>0</v>
      </c>
      <c r="D8806" s="83">
        <f t="shared" ref="D8806:D8808" si="1868">N8802*C8806</f>
        <v>0</v>
      </c>
      <c r="E8806" s="34">
        <f t="shared" ref="E8806:E8808" si="1869">P8802*C8806</f>
        <v>0</v>
      </c>
      <c r="F8806" s="45"/>
      <c r="G8806" s="45"/>
      <c r="H8806" s="45"/>
      <c r="L8806" s="24"/>
      <c r="M8806" s="24"/>
      <c r="N8806" s="24"/>
      <c r="O8806" s="24"/>
      <c r="P8806" s="24"/>
      <c r="Q8806" s="24"/>
    </row>
    <row r="8807" spans="1:27" ht="15" customHeight="1" x14ac:dyDescent="0.2">
      <c r="A8807" s="45"/>
      <c r="B8807" s="84" t="s">
        <v>169</v>
      </c>
      <c r="C8807" s="15">
        <f>AM8771</f>
        <v>0</v>
      </c>
      <c r="D8807" s="83">
        <f t="shared" si="1868"/>
        <v>0</v>
      </c>
      <c r="E8807" s="34">
        <f t="shared" si="1869"/>
        <v>0</v>
      </c>
      <c r="F8807" s="85"/>
      <c r="G8807" s="45"/>
      <c r="H8807" s="45"/>
      <c r="L8807" s="24"/>
      <c r="M8807" s="24"/>
      <c r="N8807" s="24"/>
      <c r="O8807" s="24"/>
      <c r="P8807" s="24"/>
      <c r="Q8807" s="24"/>
    </row>
    <row r="8808" spans="1:27" ht="15" customHeight="1" x14ac:dyDescent="0.2">
      <c r="A8808" s="45"/>
      <c r="B8808" s="84" t="s">
        <v>38</v>
      </c>
      <c r="C8808" s="15">
        <f>AN8771</f>
        <v>0</v>
      </c>
      <c r="D8808" s="83">
        <f t="shared" si="1868"/>
        <v>0</v>
      </c>
      <c r="E8808" s="34">
        <f t="shared" si="1869"/>
        <v>0</v>
      </c>
      <c r="F8808" s="45"/>
      <c r="G8808" s="45"/>
      <c r="H8808" s="45"/>
      <c r="L8808" s="24"/>
      <c r="M8808" s="24"/>
      <c r="N8808" s="24"/>
      <c r="O8808" s="24"/>
      <c r="P8808" s="24"/>
      <c r="Q8808" s="24"/>
    </row>
    <row r="8809" spans="1:27" ht="15" customHeight="1" x14ac:dyDescent="0.2">
      <c r="A8809" s="45"/>
      <c r="B8809" s="84" t="s">
        <v>170</v>
      </c>
      <c r="C8809" s="15">
        <f>AO8771</f>
        <v>0</v>
      </c>
      <c r="D8809" s="83">
        <f>N8801*C8809</f>
        <v>0</v>
      </c>
      <c r="E8809" s="34">
        <f>P8801*C8809</f>
        <v>0</v>
      </c>
      <c r="F8809" s="45"/>
      <c r="G8809" s="45"/>
      <c r="H8809" s="45"/>
      <c r="L8809" s="24"/>
      <c r="M8809" s="24"/>
      <c r="N8809" s="24"/>
      <c r="O8809" s="24"/>
      <c r="P8809" s="24"/>
      <c r="Q8809" s="24"/>
    </row>
    <row r="8810" spans="1:27" ht="15" customHeight="1" x14ac:dyDescent="0.2">
      <c r="A8810" s="45"/>
      <c r="B8810" s="53" t="s">
        <v>31</v>
      </c>
      <c r="C8810" s="15">
        <f>AF8771</f>
        <v>0</v>
      </c>
      <c r="D8810" s="83">
        <f>N8792*C8810</f>
        <v>0</v>
      </c>
      <c r="E8810" s="34">
        <f>P8792*C8810</f>
        <v>0</v>
      </c>
      <c r="F8810" s="45"/>
      <c r="G8810" s="45"/>
      <c r="H8810" s="45"/>
    </row>
    <row r="8811" spans="1:27" ht="15" customHeight="1" x14ac:dyDescent="0.2">
      <c r="A8811" s="45"/>
      <c r="B8811" s="53" t="s">
        <v>171</v>
      </c>
      <c r="C8811" s="15">
        <f>AH8771</f>
        <v>0</v>
      </c>
      <c r="D8811" s="83">
        <f>N8792*C8811</f>
        <v>0</v>
      </c>
      <c r="E8811" s="34">
        <f>P8792*C8811</f>
        <v>0</v>
      </c>
      <c r="F8811" s="45"/>
      <c r="G8811" s="45"/>
      <c r="H8811" s="45"/>
      <c r="L8811" s="86"/>
    </row>
    <row r="8812" spans="1:27" ht="15" customHeight="1" x14ac:dyDescent="0.2">
      <c r="A8812" s="45"/>
      <c r="B8812" s="53" t="s">
        <v>151</v>
      </c>
      <c r="C8812" s="15">
        <f>AG8771</f>
        <v>2</v>
      </c>
      <c r="D8812" s="83">
        <f>N8794*C8812</f>
        <v>16060</v>
      </c>
      <c r="E8812" s="34">
        <f>P8794*C8812</f>
        <v>11000</v>
      </c>
      <c r="F8812" s="45"/>
      <c r="G8812" s="45"/>
      <c r="H8812" s="45"/>
    </row>
    <row r="8813" spans="1:27" ht="15" customHeight="1" x14ac:dyDescent="0.2">
      <c r="A8813" s="45"/>
      <c r="B8813" s="53" t="s">
        <v>173</v>
      </c>
      <c r="C8813" s="15">
        <f>AJ8771</f>
        <v>0</v>
      </c>
      <c r="D8813" s="83">
        <f>N8792*C8813</f>
        <v>0</v>
      </c>
      <c r="E8813" s="34">
        <f>P8792*C8813</f>
        <v>0</v>
      </c>
      <c r="F8813" s="45"/>
      <c r="G8813" s="45"/>
      <c r="H8813" s="45"/>
      <c r="L8813" s="86"/>
    </row>
    <row r="8814" spans="1:27" ht="15" customHeight="1" x14ac:dyDescent="0.2">
      <c r="A8814" s="45"/>
      <c r="B8814" s="53" t="s">
        <v>174</v>
      </c>
      <c r="C8814" s="15">
        <f>AE8771</f>
        <v>0</v>
      </c>
      <c r="D8814" s="83">
        <f>N8796*C8814</f>
        <v>0</v>
      </c>
      <c r="E8814" s="34">
        <f>P8792*C8814</f>
        <v>0</v>
      </c>
      <c r="F8814" s="45"/>
      <c r="G8814" s="45"/>
      <c r="H8814" s="45"/>
    </row>
    <row r="8815" spans="1:27" ht="15" customHeight="1" x14ac:dyDescent="0.2">
      <c r="A8815" s="45"/>
      <c r="B8815" s="87" t="s">
        <v>27</v>
      </c>
      <c r="C8815" s="15">
        <f>AB8771</f>
        <v>58</v>
      </c>
      <c r="D8815" s="83">
        <f t="shared" ref="D8815:D8816" si="1870">N8784*C8815</f>
        <v>115304</v>
      </c>
      <c r="E8815" s="34">
        <f t="shared" ref="E8815:E8816" si="1871">P8784*C8815</f>
        <v>81200</v>
      </c>
      <c r="F8815" s="45"/>
      <c r="G8815" s="45"/>
      <c r="H8815" s="45"/>
      <c r="L8815" s="86"/>
    </row>
    <row r="8816" spans="1:27" ht="15" customHeight="1" x14ac:dyDescent="0.2">
      <c r="A8816" s="45"/>
      <c r="B8816" s="87" t="s">
        <v>28</v>
      </c>
      <c r="C8816" s="15">
        <f>AC8771</f>
        <v>0</v>
      </c>
      <c r="D8816" s="83">
        <f t="shared" si="1870"/>
        <v>0</v>
      </c>
      <c r="E8816" s="34">
        <f t="shared" si="1871"/>
        <v>0</v>
      </c>
      <c r="F8816" s="45"/>
      <c r="G8816" s="45"/>
      <c r="H8816" s="45"/>
      <c r="L8816" s="86"/>
    </row>
    <row r="8817" spans="1:12" ht="15" customHeight="1" x14ac:dyDescent="0.2">
      <c r="A8817" s="45"/>
      <c r="B8817" s="53" t="s">
        <v>177</v>
      </c>
      <c r="C8817" s="15">
        <f>AD8771</f>
        <v>0</v>
      </c>
      <c r="D8817" s="83">
        <f>N8789*C8817</f>
        <v>0</v>
      </c>
      <c r="E8817" s="34">
        <f>P8789*C8817</f>
        <v>0</v>
      </c>
      <c r="F8817" s="45"/>
      <c r="G8817" s="45"/>
      <c r="H8817" s="45"/>
      <c r="L8817" s="86"/>
    </row>
    <row r="8818" spans="1:12" ht="15" customHeight="1" x14ac:dyDescent="0.2">
      <c r="A8818" s="45"/>
      <c r="B8818" s="49" t="s">
        <v>94</v>
      </c>
      <c r="C8818" s="33"/>
      <c r="D8818" s="75">
        <f t="shared" ref="D8818:E8818" si="1872">SUM(D8805:D8817)</f>
        <v>131364</v>
      </c>
      <c r="E8818" s="82">
        <f t="shared" si="1872"/>
        <v>92200</v>
      </c>
      <c r="F8818" s="41"/>
      <c r="G8818" s="45"/>
      <c r="H8818" s="88"/>
      <c r="L8818" s="86"/>
    </row>
    <row r="8819" spans="1:12" ht="15" customHeight="1" x14ac:dyDescent="0.2">
      <c r="A8819" s="45"/>
      <c r="B8819" s="78" t="s">
        <v>39</v>
      </c>
      <c r="C8819" s="89">
        <f>AP8771</f>
        <v>0</v>
      </c>
      <c r="D8819" s="83">
        <f>Z8789*C8819</f>
        <v>0</v>
      </c>
      <c r="E8819" s="34">
        <f>AA8789*C8819</f>
        <v>0</v>
      </c>
      <c r="F8819" s="88"/>
      <c r="G8819" s="88"/>
      <c r="H8819" s="88"/>
      <c r="L8819" s="86"/>
    </row>
    <row r="8820" spans="1:12" ht="15" customHeight="1" x14ac:dyDescent="0.2">
      <c r="A8820" s="45"/>
      <c r="B8820" s="78" t="s">
        <v>40</v>
      </c>
      <c r="C8820" s="90">
        <f>AQ8771</f>
        <v>0</v>
      </c>
      <c r="D8820" s="83">
        <f t="shared" ref="D8820:D8822" si="1873">Z8780*C8820</f>
        <v>0</v>
      </c>
      <c r="E8820" s="34">
        <f>AA8780*C8820</f>
        <v>0</v>
      </c>
      <c r="F8820" s="88"/>
      <c r="G8820" s="88"/>
      <c r="H8820" s="88"/>
      <c r="L8820" s="86"/>
    </row>
    <row r="8821" spans="1:12" ht="15" customHeight="1" x14ac:dyDescent="0.2">
      <c r="A8821" s="45"/>
      <c r="B8821" s="78" t="s">
        <v>33</v>
      </c>
      <c r="C8821" s="90">
        <f>AR8771</f>
        <v>0</v>
      </c>
      <c r="D8821" s="83">
        <f t="shared" si="1873"/>
        <v>0</v>
      </c>
      <c r="E8821" s="34">
        <f>P8791*C8821</f>
        <v>0</v>
      </c>
      <c r="F8821" s="88"/>
      <c r="G8821" s="88"/>
      <c r="H8821" s="88"/>
    </row>
    <row r="8822" spans="1:12" ht="15" customHeight="1" x14ac:dyDescent="0.2">
      <c r="A8822" s="45"/>
      <c r="B8822" s="78" t="s">
        <v>32</v>
      </c>
      <c r="C8822" s="90">
        <f>AS8771</f>
        <v>0</v>
      </c>
      <c r="D8822" s="83">
        <f t="shared" si="1873"/>
        <v>0</v>
      </c>
      <c r="E8822" s="34">
        <f>AA8781*C8822</f>
        <v>0</v>
      </c>
      <c r="F8822" s="88"/>
      <c r="G8822" s="88"/>
      <c r="H8822" s="88"/>
      <c r="L8822" s="86"/>
    </row>
    <row r="8823" spans="1:12" ht="15" customHeight="1" x14ac:dyDescent="0.2">
      <c r="A8823" s="45"/>
      <c r="B8823" s="78" t="s">
        <v>41</v>
      </c>
      <c r="C8823" s="90">
        <f>AT8771</f>
        <v>0</v>
      </c>
      <c r="D8823" s="83">
        <f>Z8788*C8823</f>
        <v>0</v>
      </c>
      <c r="E8823" s="34">
        <f>AA8788*C8823</f>
        <v>0</v>
      </c>
      <c r="F8823" s="88"/>
      <c r="G8823" s="88"/>
      <c r="H8823" s="88"/>
    </row>
    <row r="8824" spans="1:12" ht="15" customHeight="1" x14ac:dyDescent="0.2">
      <c r="A8824" s="45"/>
      <c r="B8824" s="78" t="s">
        <v>42</v>
      </c>
      <c r="C8824" s="90">
        <f>AU8771</f>
        <v>0</v>
      </c>
      <c r="D8824" s="83">
        <f>Z8783*C8824</f>
        <v>0</v>
      </c>
      <c r="E8824" s="34">
        <f>AA8783*C8824</f>
        <v>0</v>
      </c>
      <c r="F8824" s="88"/>
      <c r="G8824" s="88"/>
      <c r="H8824" s="88"/>
      <c r="L8824" s="86"/>
    </row>
    <row r="8825" spans="1:12" ht="15" customHeight="1" x14ac:dyDescent="0.2">
      <c r="A8825" s="45"/>
      <c r="B8825" s="78" t="s">
        <v>43</v>
      </c>
      <c r="C8825" s="90">
        <f>AV8771</f>
        <v>0</v>
      </c>
      <c r="D8825" s="83">
        <f t="shared" ref="D8825:D8827" si="1874">Z8785*C8825</f>
        <v>0</v>
      </c>
      <c r="E8825" s="34">
        <f>AA8785*C8825</f>
        <v>0</v>
      </c>
      <c r="F8825" s="88"/>
      <c r="G8825" s="88"/>
      <c r="H8825" s="88"/>
      <c r="L8825" s="86"/>
    </row>
    <row r="8826" spans="1:12" ht="15" customHeight="1" x14ac:dyDescent="0.2">
      <c r="A8826" s="45"/>
      <c r="B8826" s="78" t="s">
        <v>44</v>
      </c>
      <c r="C8826" s="90">
        <f>AW8771</f>
        <v>0</v>
      </c>
      <c r="D8826" s="83">
        <f t="shared" si="1874"/>
        <v>0</v>
      </c>
      <c r="E8826" s="34">
        <f>AA8787*C8826</f>
        <v>0</v>
      </c>
      <c r="F8826" s="88"/>
      <c r="G8826" s="88"/>
      <c r="H8826" s="88"/>
      <c r="L8826" s="86"/>
    </row>
    <row r="8827" spans="1:12" ht="15" customHeight="1" x14ac:dyDescent="0.2">
      <c r="A8827" s="45"/>
      <c r="B8827" s="78" t="s">
        <v>45</v>
      </c>
      <c r="C8827" s="90">
        <f>AX8771</f>
        <v>0</v>
      </c>
      <c r="D8827" s="83">
        <f t="shared" si="1874"/>
        <v>0</v>
      </c>
      <c r="E8827" s="34">
        <f>AA8786*C8827</f>
        <v>0</v>
      </c>
      <c r="F8827" s="88"/>
      <c r="G8827" s="88"/>
      <c r="H8827" s="88"/>
    </row>
    <row r="8828" spans="1:12" ht="15" customHeight="1" x14ac:dyDescent="0.2">
      <c r="A8828" s="45"/>
      <c r="B8828" s="78" t="s">
        <v>46</v>
      </c>
      <c r="C8828" s="90">
        <f>AY8771</f>
        <v>0</v>
      </c>
      <c r="D8828" s="83">
        <f>Z8784*C8828</f>
        <v>0</v>
      </c>
      <c r="E8828" s="34">
        <f>AA8784*C8828</f>
        <v>0</v>
      </c>
      <c r="F8828" s="88"/>
      <c r="G8828" s="88"/>
      <c r="H8828" s="88"/>
      <c r="L8828" s="86"/>
    </row>
    <row r="8829" spans="1:12" ht="15" customHeight="1" x14ac:dyDescent="0.2">
      <c r="A8829" s="45"/>
      <c r="B8829" s="53"/>
      <c r="C8829" s="89"/>
      <c r="D8829" s="83">
        <f t="shared" ref="D8829:D8830" si="1875">Z8789*C8829</f>
        <v>0</v>
      </c>
      <c r="E8829" s="34">
        <f t="shared" ref="E8829:E8830" si="1876">P8799*C8829</f>
        <v>0</v>
      </c>
      <c r="F8829" s="88"/>
      <c r="G8829" s="88"/>
      <c r="H8829" s="88"/>
    </row>
    <row r="8830" spans="1:12" ht="15" customHeight="1" x14ac:dyDescent="0.2">
      <c r="A8830" s="45"/>
      <c r="B8830" s="53"/>
      <c r="C8830" s="89"/>
      <c r="D8830" s="83">
        <f t="shared" si="1875"/>
        <v>0</v>
      </c>
      <c r="E8830" s="34">
        <f t="shared" si="1876"/>
        <v>0</v>
      </c>
      <c r="F8830" s="88"/>
      <c r="G8830" s="88"/>
      <c r="H8830" s="88"/>
      <c r="L8830" s="86"/>
    </row>
    <row r="8831" spans="1:12" ht="15" customHeight="1" x14ac:dyDescent="0.2">
      <c r="A8831" s="45"/>
      <c r="B8831" s="91"/>
      <c r="C8831" s="91"/>
      <c r="D8831" s="92">
        <f t="shared" ref="D8831:E8831" si="1877">SUM(D8819:D8830)</f>
        <v>0</v>
      </c>
      <c r="E8831" s="93">
        <f t="shared" si="1877"/>
        <v>0</v>
      </c>
      <c r="F8831" s="41"/>
      <c r="G8831" s="88"/>
      <c r="H8831" s="45"/>
      <c r="L8831" s="86"/>
    </row>
    <row r="8832" spans="1:12" ht="15" customHeight="1" x14ac:dyDescent="0.2">
      <c r="A8832" s="45"/>
      <c r="B8832" s="33" t="s">
        <v>187</v>
      </c>
      <c r="C8832" s="61"/>
      <c r="D8832" s="94">
        <f>SUM(D8804,D8793,D8818,D8831)</f>
        <v>229176.54500000001</v>
      </c>
      <c r="E8832" s="95">
        <f>SUM(E8831,E8804,E8793,E8818)</f>
        <v>160497</v>
      </c>
      <c r="F8832" s="92">
        <f>SUM(F8831,F8818,F8807,F8793)</f>
        <v>0</v>
      </c>
      <c r="G8832" s="45"/>
      <c r="H8832" s="45"/>
      <c r="L8832" s="86"/>
    </row>
    <row r="8833" spans="1:53" ht="15" customHeight="1" x14ac:dyDescent="0.2">
      <c r="A8833" s="45"/>
      <c r="B8833" s="45"/>
      <c r="C8833" s="45"/>
      <c r="D8833" s="45"/>
      <c r="E8833" s="45"/>
      <c r="F8833" s="45"/>
      <c r="G8833" s="45"/>
      <c r="H8833" s="45"/>
    </row>
    <row r="8834" spans="1:53" ht="15" customHeight="1" x14ac:dyDescent="0.2">
      <c r="L8834" s="86"/>
    </row>
    <row r="8835" spans="1:53" ht="15" customHeight="1" x14ac:dyDescent="0.2">
      <c r="A8835" s="291"/>
      <c r="B8835" s="291"/>
      <c r="C8835" s="291"/>
      <c r="D8835" s="291"/>
      <c r="E8835" s="291"/>
      <c r="F8835" s="291"/>
      <c r="G8835" s="291"/>
      <c r="H8835" s="291"/>
      <c r="I8835" s="291"/>
      <c r="J8835" s="291"/>
      <c r="K8835" s="291"/>
      <c r="L8835" s="291"/>
      <c r="M8835" s="291"/>
      <c r="N8835" s="291"/>
      <c r="O8835" s="291"/>
      <c r="P8835" s="291"/>
      <c r="Q8835" s="291"/>
      <c r="R8835" s="291"/>
      <c r="S8835" s="291"/>
      <c r="T8835" s="291"/>
      <c r="U8835" s="291"/>
      <c r="V8835" s="291"/>
      <c r="W8835" s="291"/>
      <c r="X8835" s="291"/>
      <c r="Y8835" s="291"/>
      <c r="Z8835" s="291"/>
      <c r="AA8835" s="291"/>
      <c r="AB8835" s="291"/>
      <c r="AC8835" s="291"/>
      <c r="AD8835" s="291"/>
      <c r="AE8835" s="291"/>
      <c r="AF8835" s="291"/>
      <c r="AG8835" s="291"/>
      <c r="AH8835" s="291"/>
      <c r="AI8835" s="291"/>
      <c r="AJ8835" s="291"/>
      <c r="AK8835" s="291"/>
      <c r="AL8835" s="291"/>
      <c r="AM8835" s="291"/>
      <c r="AN8835" s="291"/>
      <c r="AO8835" s="291"/>
      <c r="AP8835" s="291"/>
      <c r="AQ8835" s="291"/>
      <c r="AR8835" s="291"/>
      <c r="AS8835" s="291"/>
      <c r="AT8835" s="291"/>
      <c r="AU8835" s="291"/>
      <c r="AV8835" s="291"/>
      <c r="AW8835" s="291"/>
      <c r="AX8835" s="291"/>
      <c r="AY8835" s="291"/>
      <c r="AZ8835" s="291"/>
      <c r="BA8835" s="291"/>
    </row>
    <row r="8838" spans="1:53" ht="15" customHeight="1" x14ac:dyDescent="0.2">
      <c r="A8838" s="1" t="s">
        <v>0</v>
      </c>
      <c r="B8838" s="1" t="s">
        <v>1</v>
      </c>
      <c r="C8838" s="2" t="s">
        <v>2</v>
      </c>
      <c r="D8838" s="2" t="s">
        <v>3</v>
      </c>
      <c r="E8838" s="2" t="s">
        <v>4</v>
      </c>
      <c r="F8838" s="2" t="s">
        <v>5</v>
      </c>
      <c r="G8838" s="2" t="s">
        <v>6</v>
      </c>
      <c r="H8838" s="2" t="s">
        <v>7</v>
      </c>
      <c r="I8838" s="2" t="s">
        <v>8</v>
      </c>
      <c r="J8838" s="2" t="s">
        <v>9</v>
      </c>
      <c r="K8838" s="2" t="s">
        <v>10</v>
      </c>
      <c r="L8838" s="2" t="s">
        <v>11</v>
      </c>
      <c r="M8838" s="2" t="s">
        <v>12</v>
      </c>
      <c r="N8838" s="2" t="s">
        <v>13</v>
      </c>
      <c r="O8838" s="2" t="s">
        <v>14</v>
      </c>
      <c r="P8838" s="1" t="s">
        <v>15</v>
      </c>
      <c r="Q8838" s="1" t="s">
        <v>16</v>
      </c>
      <c r="R8838" s="3" t="s">
        <v>17</v>
      </c>
      <c r="S8838" s="3" t="s">
        <v>18</v>
      </c>
      <c r="T8838" s="3" t="s">
        <v>19</v>
      </c>
      <c r="U8838" s="4" t="s">
        <v>20</v>
      </c>
      <c r="V8838" s="3" t="s">
        <v>21</v>
      </c>
      <c r="W8838" s="3" t="s">
        <v>22</v>
      </c>
      <c r="X8838" s="4" t="s">
        <v>23</v>
      </c>
      <c r="Y8838" s="5" t="s">
        <v>24</v>
      </c>
      <c r="Z8838" s="5" t="s">
        <v>25</v>
      </c>
      <c r="AA8838" s="5" t="s">
        <v>26</v>
      </c>
      <c r="AB8838" s="6" t="s">
        <v>27</v>
      </c>
      <c r="AC8838" s="6" t="s">
        <v>28</v>
      </c>
      <c r="AD8838" s="7" t="s">
        <v>29</v>
      </c>
      <c r="AE8838" s="6" t="s">
        <v>30</v>
      </c>
      <c r="AF8838" s="8" t="s">
        <v>31</v>
      </c>
      <c r="AG8838" s="8" t="s">
        <v>32</v>
      </c>
      <c r="AH8838" s="8" t="s">
        <v>33</v>
      </c>
      <c r="AI8838" s="8"/>
      <c r="AJ8838" s="8" t="s">
        <v>34</v>
      </c>
      <c r="AK8838" s="8" t="s">
        <v>35</v>
      </c>
      <c r="AL8838" s="8" t="s">
        <v>36</v>
      </c>
      <c r="AM8838" s="8" t="s">
        <v>37</v>
      </c>
      <c r="AN8838" s="8" t="s">
        <v>38</v>
      </c>
      <c r="AO8838" s="8"/>
      <c r="AP8838" s="9" t="s">
        <v>39</v>
      </c>
      <c r="AQ8838" s="9" t="s">
        <v>40</v>
      </c>
      <c r="AR8838" s="9" t="s">
        <v>33</v>
      </c>
      <c r="AS8838" s="9" t="s">
        <v>32</v>
      </c>
      <c r="AT8838" s="9" t="s">
        <v>41</v>
      </c>
      <c r="AU8838" s="9" t="s">
        <v>42</v>
      </c>
      <c r="AV8838" s="9" t="s">
        <v>43</v>
      </c>
      <c r="AW8838" s="9" t="s">
        <v>44</v>
      </c>
      <c r="AX8838" s="9" t="s">
        <v>45</v>
      </c>
      <c r="AY8838" s="9" t="s">
        <v>46</v>
      </c>
      <c r="AZ8838" s="10"/>
      <c r="BA8838" s="10"/>
    </row>
    <row r="8839" spans="1:53" ht="15" customHeight="1" x14ac:dyDescent="0.2">
      <c r="A8839" s="11"/>
      <c r="B8839" s="11">
        <v>1</v>
      </c>
      <c r="C8839" s="390" t="s">
        <v>47</v>
      </c>
      <c r="D8839" s="11"/>
      <c r="E8839" s="11"/>
      <c r="F8839" s="11"/>
      <c r="G8839" s="11"/>
      <c r="H8839" s="11"/>
      <c r="I8839" s="11"/>
      <c r="J8839" s="11"/>
      <c r="K8839" s="11"/>
      <c r="L8839" s="11"/>
      <c r="M8839" s="11"/>
      <c r="N8839" s="11"/>
      <c r="O8839" s="11"/>
      <c r="P8839" s="11"/>
      <c r="Q8839" s="11"/>
      <c r="R8839" s="11"/>
      <c r="S8839" s="11"/>
      <c r="T8839" s="11"/>
      <c r="U8839" s="11"/>
      <c r="V8839" s="11"/>
      <c r="W8839" s="11"/>
      <c r="X8839" s="11"/>
      <c r="Y8839" s="11"/>
      <c r="Z8839" s="11"/>
      <c r="AA8839" s="11"/>
      <c r="AB8839" s="11"/>
      <c r="AC8839" s="11"/>
      <c r="AD8839" s="11"/>
      <c r="AE8839" s="11"/>
      <c r="AF8839" s="11"/>
      <c r="AG8839" s="11"/>
      <c r="AH8839" s="11"/>
      <c r="AI8839" s="11"/>
      <c r="AJ8839" s="11"/>
      <c r="AK8839" s="11"/>
      <c r="AL8839" s="11"/>
      <c r="AM8839" s="11"/>
      <c r="AN8839" s="11"/>
      <c r="AO8839" s="11"/>
      <c r="AP8839" s="11"/>
      <c r="AQ8839" s="11"/>
      <c r="AR8839" s="11"/>
      <c r="AS8839" s="11"/>
      <c r="AT8839" s="11"/>
      <c r="AU8839" s="11"/>
      <c r="AV8839" s="11"/>
      <c r="AW8839" s="11"/>
      <c r="AX8839" s="11"/>
      <c r="AY8839" s="11"/>
      <c r="AZ8839" s="12"/>
      <c r="BA8839" s="12"/>
    </row>
    <row r="8840" spans="1:53" ht="15" customHeight="1" x14ac:dyDescent="0.2">
      <c r="A8840" s="1"/>
      <c r="B8840" s="22"/>
      <c r="C8840" s="278"/>
      <c r="D8840" s="18"/>
      <c r="E8840" s="14"/>
      <c r="F8840" s="14"/>
      <c r="G8840" s="14"/>
      <c r="H8840" s="14"/>
      <c r="I8840" s="14"/>
      <c r="J8840" s="14"/>
      <c r="K8840" s="14"/>
      <c r="L8840" s="14"/>
      <c r="M8840" s="14"/>
      <c r="N8840" s="14"/>
      <c r="O8840" s="14"/>
      <c r="P8840" s="14"/>
      <c r="Q8840" s="14"/>
      <c r="R8840" s="4"/>
      <c r="S8840" s="4"/>
      <c r="T8840" s="4"/>
      <c r="U8840" s="4"/>
      <c r="V8840" s="4"/>
      <c r="W8840" s="4"/>
      <c r="X8840" s="4"/>
      <c r="Y8840" s="4"/>
      <c r="Z8840" s="4"/>
      <c r="AA8840" s="4"/>
      <c r="AB8840" s="8"/>
      <c r="AC8840" s="8"/>
      <c r="AD8840" s="8"/>
      <c r="AE8840" s="8"/>
      <c r="AF8840" s="8"/>
      <c r="AG8840" s="8"/>
      <c r="AH8840" s="8"/>
      <c r="AI8840" s="8"/>
      <c r="AJ8840" s="8"/>
      <c r="AK8840" s="8"/>
      <c r="AL8840" s="8"/>
      <c r="AM8840" s="8"/>
      <c r="AN8840" s="8"/>
      <c r="AO8840" s="8"/>
      <c r="AP8840" s="15"/>
      <c r="AQ8840" s="15"/>
      <c r="AR8840" s="15"/>
      <c r="AS8840" s="15"/>
      <c r="AT8840" s="15"/>
      <c r="AU8840" s="15"/>
      <c r="AV8840" s="15"/>
      <c r="AW8840" s="15"/>
      <c r="AX8840" s="15"/>
      <c r="AY8840" s="15"/>
      <c r="AZ8840" s="10"/>
      <c r="BA8840" s="10"/>
    </row>
    <row r="8841" spans="1:53" ht="15" customHeight="1" x14ac:dyDescent="0.2">
      <c r="A8841" s="1"/>
      <c r="B8841" s="377"/>
      <c r="C8841" s="303"/>
      <c r="D8841" s="18"/>
      <c r="E8841" s="14"/>
      <c r="F8841" s="14"/>
      <c r="G8841" s="14"/>
      <c r="H8841" s="14"/>
      <c r="I8841" s="14"/>
      <c r="J8841" s="14"/>
      <c r="K8841" s="14"/>
      <c r="L8841" s="14"/>
      <c r="M8841" s="14"/>
      <c r="N8841" s="14"/>
      <c r="O8841" s="14"/>
      <c r="P8841" s="14"/>
      <c r="Q8841" s="14"/>
      <c r="R8841" s="4"/>
      <c r="S8841" s="4"/>
      <c r="T8841" s="4"/>
      <c r="U8841" s="4"/>
      <c r="V8841" s="4"/>
      <c r="W8841" s="4"/>
      <c r="X8841" s="4"/>
      <c r="Y8841" s="4"/>
      <c r="Z8841" s="4"/>
      <c r="AA8841" s="4"/>
      <c r="AB8841" s="8"/>
      <c r="AC8841" s="8"/>
      <c r="AD8841" s="8"/>
      <c r="AE8841" s="8"/>
      <c r="AF8841" s="8"/>
      <c r="AG8841" s="8"/>
      <c r="AH8841" s="8"/>
      <c r="AI8841" s="8"/>
      <c r="AJ8841" s="8"/>
      <c r="AK8841" s="8"/>
      <c r="AL8841" s="8"/>
      <c r="AM8841" s="8"/>
      <c r="AN8841" s="8"/>
      <c r="AO8841" s="8"/>
      <c r="AP8841" s="15"/>
      <c r="AQ8841" s="15"/>
      <c r="AR8841" s="15"/>
      <c r="AS8841" s="15"/>
      <c r="AT8841" s="15"/>
      <c r="AU8841" s="15"/>
      <c r="AV8841" s="15"/>
      <c r="AW8841" s="15"/>
      <c r="AX8841" s="15"/>
      <c r="AY8841" s="15"/>
      <c r="AZ8841" s="10"/>
      <c r="BA8841" s="10"/>
    </row>
    <row r="8842" spans="1:53" ht="15" customHeight="1" x14ac:dyDescent="0.2">
      <c r="A8842" s="19"/>
      <c r="B8842" s="20"/>
      <c r="C8842" s="293" t="s">
        <v>637</v>
      </c>
      <c r="D8842" s="18">
        <v>7</v>
      </c>
      <c r="E8842" s="14">
        <v>30</v>
      </c>
      <c r="F8842" s="14">
        <v>9</v>
      </c>
      <c r="G8842" s="14"/>
      <c r="H8842" s="14"/>
      <c r="I8842" s="14"/>
      <c r="J8842" s="14"/>
      <c r="K8842" s="14"/>
      <c r="L8842" s="14"/>
      <c r="M8842" s="14"/>
      <c r="N8842" s="14"/>
      <c r="O8842" s="14"/>
      <c r="P8842" s="14"/>
      <c r="Q8842" s="14"/>
      <c r="R8842" s="4"/>
      <c r="S8842" s="4"/>
      <c r="T8842" s="4"/>
      <c r="U8842" s="4"/>
      <c r="V8842" s="4"/>
      <c r="W8842" s="4"/>
      <c r="X8842" s="4"/>
      <c r="Y8842" s="4"/>
      <c r="Z8842" s="4"/>
      <c r="AA8842" s="4"/>
      <c r="AB8842" s="8"/>
      <c r="AC8842" s="8"/>
      <c r="AD8842" s="8"/>
      <c r="AE8842" s="8"/>
      <c r="AF8842" s="8"/>
      <c r="AG8842" s="8"/>
      <c r="AH8842" s="8"/>
      <c r="AI8842" s="8"/>
      <c r="AJ8842" s="8"/>
      <c r="AK8842" s="8"/>
      <c r="AL8842" s="8"/>
      <c r="AM8842" s="8"/>
      <c r="AN8842" s="8"/>
      <c r="AO8842" s="8"/>
      <c r="AP8842" s="15"/>
      <c r="AQ8842" s="15"/>
      <c r="AR8842" s="15"/>
      <c r="AS8842" s="15"/>
      <c r="AT8842" s="15"/>
      <c r="AU8842" s="15"/>
      <c r="AV8842" s="15"/>
      <c r="AW8842" s="15"/>
      <c r="AX8842" s="15"/>
      <c r="AY8842" s="15"/>
    </row>
    <row r="8843" spans="1:53" ht="15" customHeight="1" x14ac:dyDescent="0.2">
      <c r="A8843" s="1"/>
      <c r="B8843" s="378">
        <v>2</v>
      </c>
      <c r="C8843" s="293" t="s">
        <v>54</v>
      </c>
      <c r="D8843" s="18"/>
      <c r="E8843" s="14"/>
      <c r="F8843" s="14"/>
      <c r="G8843" s="14"/>
      <c r="H8843" s="14"/>
      <c r="I8843" s="14"/>
      <c r="J8843" s="14"/>
      <c r="K8843" s="14"/>
      <c r="L8843" s="14"/>
      <c r="M8843" s="14"/>
      <c r="N8843" s="14"/>
      <c r="O8843" s="14"/>
      <c r="P8843" s="14"/>
      <c r="Q8843" s="14"/>
      <c r="R8843" s="4"/>
      <c r="S8843" s="4"/>
      <c r="T8843" s="4"/>
      <c r="U8843" s="4"/>
      <c r="V8843" s="4"/>
      <c r="W8843" s="4"/>
      <c r="X8843" s="4"/>
      <c r="Y8843" s="4"/>
      <c r="Z8843" s="4"/>
      <c r="AA8843" s="4"/>
      <c r="AB8843" s="8">
        <v>5</v>
      </c>
      <c r="AC8843" s="8"/>
      <c r="AD8843" s="8"/>
      <c r="AE8843" s="8"/>
      <c r="AF8843" s="8"/>
      <c r="AG8843" s="8"/>
      <c r="AH8843" s="8"/>
      <c r="AI8843" s="8"/>
      <c r="AJ8843" s="8"/>
      <c r="AK8843" s="8"/>
      <c r="AL8843" s="8"/>
      <c r="AM8843" s="8"/>
      <c r="AN8843" s="8"/>
      <c r="AO8843" s="8"/>
      <c r="AP8843" s="15"/>
      <c r="AQ8843" s="15"/>
      <c r="AR8843" s="15"/>
      <c r="AS8843" s="15"/>
      <c r="AT8843" s="15"/>
      <c r="AU8843" s="15"/>
      <c r="AV8843" s="15"/>
      <c r="AW8843" s="15"/>
      <c r="AX8843" s="15"/>
      <c r="AY8843" s="15"/>
      <c r="AZ8843" s="10"/>
      <c r="BA8843" s="10"/>
    </row>
    <row r="8844" spans="1:53" ht="15" customHeight="1" x14ac:dyDescent="0.2">
      <c r="A8844" s="1">
        <v>7500</v>
      </c>
      <c r="B8844" s="378">
        <v>3</v>
      </c>
      <c r="C8844" s="327" t="s">
        <v>557</v>
      </c>
      <c r="D8844" s="18"/>
      <c r="E8844" s="14"/>
      <c r="F8844" s="14"/>
      <c r="G8844" s="14"/>
      <c r="H8844" s="14"/>
      <c r="I8844" s="14"/>
      <c r="J8844" s="14"/>
      <c r="K8844" s="14"/>
      <c r="L8844" s="14"/>
      <c r="M8844" s="14"/>
      <c r="N8844" s="14"/>
      <c r="O8844" s="14"/>
      <c r="P8844" s="14"/>
      <c r="Q8844" s="14"/>
      <c r="R8844" s="4"/>
      <c r="S8844" s="4"/>
      <c r="T8844" s="4"/>
      <c r="U8844" s="4"/>
      <c r="V8844" s="4"/>
      <c r="W8844" s="4"/>
      <c r="X8844" s="4"/>
      <c r="Y8844" s="4"/>
      <c r="Z8844" s="4"/>
      <c r="AA8844" s="4"/>
      <c r="AB8844" s="8"/>
      <c r="AC8844" s="8"/>
      <c r="AD8844" s="8"/>
      <c r="AE8844" s="8"/>
      <c r="AF8844" s="8"/>
      <c r="AG8844" s="8"/>
      <c r="AH8844" s="8"/>
      <c r="AI8844" s="8"/>
      <c r="AJ8844" s="8">
        <v>1</v>
      </c>
      <c r="AK8844" s="8"/>
      <c r="AL8844" s="8"/>
      <c r="AM8844" s="8"/>
      <c r="AN8844" s="8"/>
      <c r="AO8844" s="8"/>
      <c r="AP8844" s="15"/>
      <c r="AQ8844" s="15"/>
      <c r="AR8844" s="15"/>
      <c r="AS8844" s="15"/>
      <c r="AT8844" s="15"/>
      <c r="AU8844" s="15"/>
      <c r="AV8844" s="15"/>
      <c r="AW8844" s="15"/>
      <c r="AX8844" s="15"/>
      <c r="AY8844" s="15"/>
      <c r="AZ8844" s="10"/>
      <c r="BA8844" s="10"/>
    </row>
    <row r="8845" spans="1:53" ht="15" customHeight="1" x14ac:dyDescent="0.2">
      <c r="A8845" s="352"/>
      <c r="B8845" s="353">
        <v>5</v>
      </c>
      <c r="C8845" s="375"/>
      <c r="D8845" s="355"/>
      <c r="E8845" s="352"/>
      <c r="F8845" s="352"/>
      <c r="G8845" s="352"/>
      <c r="H8845" s="352"/>
      <c r="I8845" s="352"/>
      <c r="J8845" s="352"/>
      <c r="K8845" s="352"/>
      <c r="L8845" s="352"/>
      <c r="M8845" s="352"/>
      <c r="N8845" s="352"/>
      <c r="O8845" s="352"/>
      <c r="P8845" s="352"/>
      <c r="Q8845" s="352"/>
      <c r="R8845" s="352"/>
      <c r="S8845" s="352"/>
      <c r="T8845" s="352"/>
      <c r="U8845" s="352"/>
      <c r="V8845" s="352"/>
      <c r="W8845" s="352"/>
      <c r="X8845" s="352"/>
      <c r="Y8845" s="352"/>
      <c r="Z8845" s="352"/>
      <c r="AA8845" s="352"/>
      <c r="AB8845" s="352"/>
      <c r="AC8845" s="352"/>
      <c r="AD8845" s="352"/>
      <c r="AE8845" s="352"/>
      <c r="AF8845" s="352"/>
      <c r="AG8845" s="352"/>
      <c r="AH8845" s="352"/>
      <c r="AI8845" s="352"/>
      <c r="AJ8845" s="352"/>
      <c r="AK8845" s="352"/>
      <c r="AL8845" s="352"/>
      <c r="AM8845" s="352"/>
      <c r="AN8845" s="352"/>
      <c r="AO8845" s="352"/>
      <c r="AP8845" s="352"/>
      <c r="AQ8845" s="352"/>
      <c r="AR8845" s="352"/>
      <c r="AS8845" s="352"/>
      <c r="AT8845" s="352"/>
      <c r="AU8845" s="352"/>
      <c r="AV8845" s="352"/>
      <c r="AW8845" s="352"/>
      <c r="AX8845" s="352"/>
      <c r="AY8845" s="352"/>
      <c r="AZ8845" s="356"/>
      <c r="BA8845" s="356"/>
    </row>
    <row r="8846" spans="1:53" ht="15" customHeight="1" x14ac:dyDescent="0.2">
      <c r="A8846" s="357"/>
      <c r="B8846" s="379">
        <v>6</v>
      </c>
      <c r="C8846" s="375"/>
      <c r="D8846" s="355"/>
      <c r="E8846" s="352"/>
      <c r="F8846" s="352"/>
      <c r="G8846" s="352"/>
      <c r="H8846" s="352"/>
      <c r="I8846" s="352"/>
      <c r="J8846" s="352"/>
      <c r="K8846" s="352"/>
      <c r="L8846" s="352"/>
      <c r="M8846" s="352"/>
      <c r="N8846" s="352"/>
      <c r="O8846" s="352"/>
      <c r="P8846" s="352"/>
      <c r="Q8846" s="352"/>
      <c r="R8846" s="352"/>
      <c r="S8846" s="352"/>
      <c r="T8846" s="352"/>
      <c r="U8846" s="352"/>
      <c r="V8846" s="352"/>
      <c r="W8846" s="352"/>
      <c r="X8846" s="352"/>
      <c r="Y8846" s="352"/>
      <c r="Z8846" s="352"/>
      <c r="AA8846" s="352"/>
      <c r="AB8846" s="352"/>
      <c r="AC8846" s="352"/>
      <c r="AD8846" s="352"/>
      <c r="AE8846" s="352"/>
      <c r="AF8846" s="352"/>
      <c r="AG8846" s="352"/>
      <c r="AH8846" s="352"/>
      <c r="AI8846" s="352"/>
      <c r="AJ8846" s="352"/>
      <c r="AK8846" s="352"/>
      <c r="AL8846" s="352"/>
      <c r="AM8846" s="352"/>
      <c r="AN8846" s="352"/>
      <c r="AO8846" s="352"/>
      <c r="AP8846" s="352"/>
      <c r="AQ8846" s="352"/>
      <c r="AR8846" s="352"/>
      <c r="AS8846" s="352"/>
      <c r="AT8846" s="352"/>
      <c r="AU8846" s="352"/>
      <c r="AV8846" s="352"/>
      <c r="AW8846" s="352"/>
      <c r="AX8846" s="352"/>
      <c r="AY8846" s="352"/>
      <c r="AZ8846" s="356"/>
      <c r="BA8846" s="356"/>
    </row>
    <row r="8847" spans="1:53" ht="15" customHeight="1" x14ac:dyDescent="0.2">
      <c r="A8847" s="24"/>
      <c r="B8847" s="374">
        <v>4</v>
      </c>
      <c r="C8847" s="303" t="s">
        <v>542</v>
      </c>
      <c r="D8847" s="18"/>
      <c r="E8847" s="14"/>
      <c r="F8847" s="14"/>
      <c r="G8847" s="14"/>
      <c r="H8847" s="14"/>
      <c r="I8847" s="14"/>
      <c r="J8847" s="14"/>
      <c r="K8847" s="14"/>
      <c r="L8847" s="14"/>
      <c r="M8847" s="14"/>
      <c r="N8847" s="14"/>
      <c r="O8847" s="14"/>
      <c r="P8847" s="14"/>
      <c r="Q8847" s="14"/>
      <c r="R8847" s="4"/>
      <c r="S8847" s="4"/>
      <c r="T8847" s="4"/>
      <c r="U8847" s="4"/>
      <c r="V8847" s="4"/>
      <c r="W8847" s="4"/>
      <c r="X8847" s="4"/>
      <c r="Y8847" s="4"/>
      <c r="Z8847" s="4"/>
      <c r="AA8847" s="4"/>
      <c r="AB8847" s="8"/>
      <c r="AC8847" s="8"/>
      <c r="AD8847" s="8"/>
      <c r="AE8847" s="8"/>
      <c r="AF8847" s="8"/>
      <c r="AG8847" s="8"/>
      <c r="AH8847" s="8"/>
      <c r="AI8847" s="8"/>
      <c r="AJ8847" s="8"/>
      <c r="AK8847" s="8"/>
      <c r="AL8847" s="8"/>
      <c r="AM8847" s="8"/>
      <c r="AN8847" s="8"/>
      <c r="AO8847" s="8"/>
      <c r="AP8847" s="15"/>
      <c r="AQ8847" s="15"/>
      <c r="AR8847" s="15"/>
      <c r="AS8847" s="15"/>
      <c r="AT8847" s="15"/>
      <c r="AU8847" s="9"/>
      <c r="AV8847" s="15"/>
      <c r="AW8847" s="15"/>
      <c r="AX8847" s="15"/>
      <c r="AY8847" s="15"/>
      <c r="AZ8847" s="10"/>
      <c r="BA8847" s="10"/>
    </row>
    <row r="8848" spans="1:53" ht="15" customHeight="1" x14ac:dyDescent="0.2">
      <c r="A8848" s="1"/>
      <c r="B8848" s="380">
        <v>5</v>
      </c>
      <c r="C8848" s="303" t="s">
        <v>588</v>
      </c>
      <c r="D8848" s="18"/>
      <c r="E8848" s="14"/>
      <c r="F8848" s="14"/>
      <c r="G8848" s="14"/>
      <c r="H8848" s="14"/>
      <c r="I8848" s="14"/>
      <c r="J8848" s="14"/>
      <c r="K8848" s="14"/>
      <c r="L8848" s="14"/>
      <c r="M8848" s="14"/>
      <c r="N8848" s="14"/>
      <c r="O8848" s="14"/>
      <c r="P8848" s="14"/>
      <c r="Q8848" s="14"/>
      <c r="R8848" s="4"/>
      <c r="S8848" s="4"/>
      <c r="T8848" s="4"/>
      <c r="U8848" s="4"/>
      <c r="V8848" s="4"/>
      <c r="W8848" s="4"/>
      <c r="X8848" s="4"/>
      <c r="Y8848" s="4"/>
      <c r="Z8848" s="4"/>
      <c r="AA8848" s="4"/>
      <c r="AB8848" s="8"/>
      <c r="AC8848" s="8"/>
      <c r="AD8848" s="8"/>
      <c r="AE8848" s="8"/>
      <c r="AF8848" s="8"/>
      <c r="AG8848" s="8"/>
      <c r="AH8848" s="8"/>
      <c r="AI8848" s="8"/>
      <c r="AJ8848" s="8"/>
      <c r="AK8848" s="8"/>
      <c r="AL8848" s="8"/>
      <c r="AM8848" s="8"/>
      <c r="AN8848" s="8"/>
      <c r="AO8848" s="8"/>
      <c r="AP8848" s="15"/>
      <c r="AQ8848" s="15"/>
      <c r="AR8848" s="15"/>
      <c r="AS8848" s="15"/>
      <c r="AT8848" s="15"/>
      <c r="AU8848" s="15"/>
      <c r="AV8848" s="15"/>
      <c r="AW8848" s="15"/>
      <c r="AX8848" s="15"/>
      <c r="AY8848" s="15"/>
      <c r="AZ8848" s="10"/>
      <c r="BA8848" s="10"/>
    </row>
    <row r="8849" spans="1:53" ht="15" customHeight="1" x14ac:dyDescent="0.2">
      <c r="A8849" s="352"/>
      <c r="B8849" s="357">
        <v>7</v>
      </c>
      <c r="C8849" s="375"/>
      <c r="D8849" s="355"/>
      <c r="E8849" s="352"/>
      <c r="F8849" s="352"/>
      <c r="G8849" s="352"/>
      <c r="H8849" s="352"/>
      <c r="I8849" s="352"/>
      <c r="J8849" s="352"/>
      <c r="K8849" s="352"/>
      <c r="L8849" s="352"/>
      <c r="M8849" s="352"/>
      <c r="N8849" s="352"/>
      <c r="O8849" s="352"/>
      <c r="P8849" s="352"/>
      <c r="Q8849" s="352"/>
      <c r="R8849" s="352"/>
      <c r="S8849" s="352"/>
      <c r="T8849" s="352"/>
      <c r="U8849" s="352"/>
      <c r="V8849" s="352"/>
      <c r="W8849" s="352"/>
      <c r="X8849" s="352"/>
      <c r="Y8849" s="352"/>
      <c r="Z8849" s="352"/>
      <c r="AA8849" s="352"/>
      <c r="AB8849" s="352"/>
      <c r="AC8849" s="352"/>
      <c r="AD8849" s="352"/>
      <c r="AE8849" s="352"/>
      <c r="AF8849" s="352"/>
      <c r="AG8849" s="352"/>
      <c r="AH8849" s="352"/>
      <c r="AI8849" s="352"/>
      <c r="AJ8849" s="352"/>
      <c r="AK8849" s="352"/>
      <c r="AL8849" s="352"/>
      <c r="AM8849" s="352"/>
      <c r="AN8849" s="352"/>
      <c r="AO8849" s="352"/>
      <c r="AP8849" s="352"/>
      <c r="AQ8849" s="352"/>
      <c r="AR8849" s="352"/>
      <c r="AS8849" s="352"/>
      <c r="AT8849" s="352"/>
      <c r="AU8849" s="352"/>
      <c r="AV8849" s="352"/>
      <c r="AW8849" s="352"/>
      <c r="AX8849" s="352"/>
      <c r="AY8849" s="352"/>
      <c r="AZ8849" s="356"/>
      <c r="BA8849" s="356"/>
    </row>
    <row r="8850" spans="1:53" ht="15" customHeight="1" x14ac:dyDescent="0.2">
      <c r="A8850" s="352"/>
      <c r="B8850" s="357">
        <v>8</v>
      </c>
      <c r="C8850" s="358"/>
      <c r="D8850" s="355"/>
      <c r="E8850" s="352"/>
      <c r="F8850" s="352"/>
      <c r="G8850" s="352"/>
      <c r="H8850" s="352"/>
      <c r="I8850" s="352"/>
      <c r="J8850" s="352"/>
      <c r="K8850" s="352"/>
      <c r="L8850" s="352"/>
      <c r="M8850" s="352"/>
      <c r="N8850" s="352"/>
      <c r="O8850" s="352"/>
      <c r="P8850" s="352"/>
      <c r="Q8850" s="352"/>
      <c r="R8850" s="352"/>
      <c r="S8850" s="352"/>
      <c r="T8850" s="352"/>
      <c r="U8850" s="352"/>
      <c r="V8850" s="352"/>
      <c r="W8850" s="352"/>
      <c r="X8850" s="352"/>
      <c r="Y8850" s="352"/>
      <c r="Z8850" s="352"/>
      <c r="AA8850" s="352"/>
      <c r="AB8850" s="352"/>
      <c r="AC8850" s="352"/>
      <c r="AD8850" s="352"/>
      <c r="AE8850" s="352"/>
      <c r="AF8850" s="352"/>
      <c r="AG8850" s="352"/>
      <c r="AH8850" s="352"/>
      <c r="AI8850" s="352"/>
      <c r="AJ8850" s="352"/>
      <c r="AK8850" s="352"/>
      <c r="AL8850" s="352"/>
      <c r="AM8850" s="352"/>
      <c r="AN8850" s="352"/>
      <c r="AO8850" s="352"/>
      <c r="AP8850" s="352"/>
      <c r="AQ8850" s="352"/>
      <c r="AR8850" s="352"/>
      <c r="AS8850" s="352"/>
      <c r="AT8850" s="352"/>
      <c r="AU8850" s="352"/>
      <c r="AV8850" s="352"/>
      <c r="AW8850" s="352"/>
      <c r="AX8850" s="352"/>
      <c r="AY8850" s="352"/>
      <c r="AZ8850" s="356"/>
      <c r="BA8850" s="356"/>
    </row>
    <row r="8851" spans="1:53" ht="15" customHeight="1" x14ac:dyDescent="0.2">
      <c r="A8851" s="1"/>
      <c r="B8851" s="381">
        <v>6</v>
      </c>
      <c r="C8851" s="303" t="s">
        <v>55</v>
      </c>
      <c r="D8851" s="18"/>
      <c r="E8851" s="14"/>
      <c r="F8851" s="14"/>
      <c r="G8851" s="14"/>
      <c r="H8851" s="14"/>
      <c r="I8851" s="14"/>
      <c r="J8851" s="14"/>
      <c r="K8851" s="14"/>
      <c r="L8851" s="14"/>
      <c r="M8851" s="14"/>
      <c r="N8851" s="14"/>
      <c r="O8851" s="14"/>
      <c r="P8851" s="14"/>
      <c r="Q8851" s="14"/>
      <c r="R8851" s="4"/>
      <c r="S8851" s="4"/>
      <c r="T8851" s="4"/>
      <c r="U8851" s="4"/>
      <c r="V8851" s="4"/>
      <c r="W8851" s="4"/>
      <c r="X8851" s="4"/>
      <c r="Y8851" s="4"/>
      <c r="Z8851" s="4"/>
      <c r="AA8851" s="4"/>
      <c r="AB8851" s="8"/>
      <c r="AC8851" s="8"/>
      <c r="AD8851" s="8"/>
      <c r="AE8851" s="8"/>
      <c r="AF8851" s="8"/>
      <c r="AG8851" s="8"/>
      <c r="AH8851" s="8"/>
      <c r="AI8851" s="8"/>
      <c r="AJ8851" s="8"/>
      <c r="AK8851" s="8"/>
      <c r="AL8851" s="8"/>
      <c r="AM8851" s="8"/>
      <c r="AN8851" s="8"/>
      <c r="AO8851" s="8"/>
      <c r="AP8851" s="15"/>
      <c r="AQ8851" s="15"/>
      <c r="AR8851" s="15"/>
      <c r="AS8851" s="15"/>
      <c r="AT8851" s="15"/>
      <c r="AU8851" s="15"/>
      <c r="AV8851" s="15"/>
      <c r="AW8851" s="15"/>
      <c r="AX8851" s="15"/>
      <c r="AY8851" s="15"/>
      <c r="AZ8851" s="10"/>
      <c r="BA8851" s="10"/>
    </row>
    <row r="8852" spans="1:53" ht="15" customHeight="1" x14ac:dyDescent="0.2">
      <c r="A8852" s="352"/>
      <c r="B8852" s="356"/>
      <c r="C8852" s="359"/>
      <c r="D8852" s="355"/>
      <c r="E8852" s="352"/>
      <c r="F8852" s="352"/>
      <c r="G8852" s="352"/>
      <c r="H8852" s="352"/>
      <c r="I8852" s="352"/>
      <c r="J8852" s="352"/>
      <c r="K8852" s="352"/>
      <c r="L8852" s="352"/>
      <c r="M8852" s="352"/>
      <c r="N8852" s="352"/>
      <c r="O8852" s="352"/>
      <c r="P8852" s="352"/>
      <c r="Q8852" s="352"/>
      <c r="R8852" s="352"/>
      <c r="S8852" s="352"/>
      <c r="T8852" s="352"/>
      <c r="U8852" s="352"/>
      <c r="V8852" s="352"/>
      <c r="W8852" s="352"/>
      <c r="X8852" s="352"/>
      <c r="Y8852" s="352"/>
      <c r="Z8852" s="352"/>
      <c r="AA8852" s="352"/>
      <c r="AB8852" s="352"/>
      <c r="AC8852" s="360"/>
      <c r="AD8852" s="352"/>
      <c r="AE8852" s="352"/>
      <c r="AF8852" s="352"/>
      <c r="AG8852" s="352"/>
      <c r="AH8852" s="352"/>
      <c r="AI8852" s="352"/>
      <c r="AJ8852" s="352"/>
      <c r="AK8852" s="352"/>
      <c r="AL8852" s="352"/>
      <c r="AM8852" s="352"/>
      <c r="AN8852" s="352"/>
      <c r="AO8852" s="352"/>
      <c r="AP8852" s="352"/>
      <c r="AQ8852" s="352"/>
      <c r="AR8852" s="352"/>
      <c r="AS8852" s="352"/>
      <c r="AT8852" s="352"/>
      <c r="AU8852" s="352"/>
      <c r="AV8852" s="352"/>
      <c r="AW8852" s="352"/>
      <c r="AX8852" s="352"/>
      <c r="AY8852" s="352"/>
      <c r="AZ8852" s="356"/>
      <c r="BA8852" s="356"/>
    </row>
    <row r="8853" spans="1:53" ht="15" customHeight="1" x14ac:dyDescent="0.2">
      <c r="A8853" s="22"/>
      <c r="B8853" s="382">
        <v>7</v>
      </c>
      <c r="C8853" s="293" t="s">
        <v>62</v>
      </c>
      <c r="D8853" s="18"/>
      <c r="E8853" s="14"/>
      <c r="F8853" s="14"/>
      <c r="G8853" s="14"/>
      <c r="H8853" s="14"/>
      <c r="I8853" s="14"/>
      <c r="J8853" s="14"/>
      <c r="K8853" s="14"/>
      <c r="L8853" s="14"/>
      <c r="M8853" s="14"/>
      <c r="N8853" s="14"/>
      <c r="O8853" s="14"/>
      <c r="P8853" s="14"/>
      <c r="Q8853" s="14"/>
      <c r="R8853" s="4"/>
      <c r="S8853" s="4"/>
      <c r="T8853" s="4"/>
      <c r="U8853" s="4"/>
      <c r="V8853" s="4"/>
      <c r="W8853" s="4"/>
      <c r="X8853" s="4"/>
      <c r="Y8853" s="4"/>
      <c r="Z8853" s="4"/>
      <c r="AA8853" s="4"/>
      <c r="AB8853" s="8">
        <v>10</v>
      </c>
      <c r="AC8853" s="8"/>
      <c r="AD8853" s="8"/>
      <c r="AE8853" s="8"/>
      <c r="AF8853" s="8"/>
      <c r="AG8853" s="8"/>
      <c r="AH8853" s="8">
        <v>1</v>
      </c>
      <c r="AI8853" s="8"/>
      <c r="AJ8853" s="8"/>
      <c r="AK8853" s="8"/>
      <c r="AL8853" s="8"/>
      <c r="AM8853" s="8"/>
      <c r="AN8853" s="8"/>
      <c r="AO8853" s="8"/>
      <c r="AP8853" s="15"/>
      <c r="AQ8853" s="15"/>
      <c r="AR8853" s="15"/>
      <c r="AS8853" s="15"/>
      <c r="AT8853" s="15"/>
      <c r="AU8853" s="15"/>
      <c r="AV8853" s="15"/>
      <c r="AW8853" s="15"/>
      <c r="AX8853" s="15"/>
      <c r="AY8853" s="15"/>
      <c r="AZ8853" s="10"/>
      <c r="BA8853" s="10"/>
    </row>
    <row r="8854" spans="1:53" ht="15" customHeight="1" x14ac:dyDescent="0.2">
      <c r="A8854" s="1"/>
      <c r="B8854" s="30">
        <v>8</v>
      </c>
      <c r="C8854" s="293" t="s">
        <v>63</v>
      </c>
      <c r="D8854" s="18"/>
      <c r="E8854" s="14"/>
      <c r="F8854" s="14"/>
      <c r="G8854" s="14"/>
      <c r="H8854" s="14"/>
      <c r="I8854" s="14"/>
      <c r="J8854" s="14"/>
      <c r="K8854" s="14">
        <v>1</v>
      </c>
      <c r="L8854" s="14"/>
      <c r="M8854" s="14"/>
      <c r="N8854" s="14"/>
      <c r="O8854" s="14"/>
      <c r="P8854" s="14"/>
      <c r="Q8854" s="14"/>
      <c r="R8854" s="4"/>
      <c r="S8854" s="4"/>
      <c r="T8854" s="4"/>
      <c r="U8854" s="4"/>
      <c r="V8854" s="4"/>
      <c r="W8854" s="4"/>
      <c r="X8854" s="4"/>
      <c r="Y8854" s="4"/>
      <c r="Z8854" s="4"/>
      <c r="AA8854" s="4"/>
      <c r="AB8854" s="8">
        <v>6</v>
      </c>
      <c r="AC8854" s="8"/>
      <c r="AD8854" s="8"/>
      <c r="AE8854" s="8"/>
      <c r="AF8854" s="8"/>
      <c r="AG8854" s="8"/>
      <c r="AH8854" s="8"/>
      <c r="AI8854" s="8"/>
      <c r="AJ8854" s="8"/>
      <c r="AK8854" s="8"/>
      <c r="AL8854" s="8"/>
      <c r="AM8854" s="8"/>
      <c r="AN8854" s="8"/>
      <c r="AO8854" s="8"/>
      <c r="AP8854" s="15"/>
      <c r="AQ8854" s="15"/>
      <c r="AR8854" s="15"/>
      <c r="AS8854" s="15"/>
      <c r="AT8854" s="15"/>
      <c r="AU8854" s="15"/>
      <c r="AV8854" s="15"/>
      <c r="AW8854" s="15"/>
      <c r="AX8854" s="15"/>
      <c r="AY8854" s="15"/>
      <c r="AZ8854" s="10"/>
      <c r="BA8854" s="10"/>
    </row>
    <row r="8855" spans="1:53" ht="15" customHeight="1" x14ac:dyDescent="0.2">
      <c r="A8855" s="1"/>
      <c r="B8855" s="383">
        <v>9</v>
      </c>
      <c r="C8855" s="293" t="s">
        <v>64</v>
      </c>
      <c r="D8855" s="18"/>
      <c r="E8855" s="14"/>
      <c r="F8855" s="14"/>
      <c r="G8855" s="14"/>
      <c r="H8855" s="14"/>
      <c r="I8855" s="14"/>
      <c r="J8855" s="14"/>
      <c r="K8855" s="14"/>
      <c r="L8855" s="14"/>
      <c r="M8855" s="14"/>
      <c r="N8855" s="14"/>
      <c r="O8855" s="14"/>
      <c r="P8855" s="14"/>
      <c r="Q8855" s="14"/>
      <c r="R8855" s="4"/>
      <c r="S8855" s="4"/>
      <c r="T8855" s="4"/>
      <c r="U8855" s="4"/>
      <c r="V8855" s="4"/>
      <c r="W8855" s="4"/>
      <c r="X8855" s="4"/>
      <c r="Y8855" s="4"/>
      <c r="Z8855" s="4"/>
      <c r="AA8855" s="4"/>
      <c r="AB8855" s="8">
        <v>6</v>
      </c>
      <c r="AC8855" s="8"/>
      <c r="AD8855" s="8"/>
      <c r="AE8855" s="8"/>
      <c r="AF8855" s="8"/>
      <c r="AG8855" s="8">
        <v>1</v>
      </c>
      <c r="AH8855" s="8"/>
      <c r="AI8855" s="8"/>
      <c r="AJ8855" s="8"/>
      <c r="AK8855" s="8"/>
      <c r="AL8855" s="8"/>
      <c r="AM8855" s="8"/>
      <c r="AN8855" s="8"/>
      <c r="AO8855" s="8"/>
      <c r="AP8855" s="15"/>
      <c r="AQ8855" s="15"/>
      <c r="AR8855" s="15"/>
      <c r="AS8855" s="15"/>
      <c r="AT8855" s="9"/>
      <c r="AU8855" s="15"/>
      <c r="AV8855" s="15"/>
      <c r="AW8855" s="15"/>
      <c r="AX8855" s="15"/>
      <c r="AY8855" s="15"/>
      <c r="AZ8855" s="10"/>
      <c r="BA8855" s="10"/>
    </row>
    <row r="8856" spans="1:53" ht="15" customHeight="1" x14ac:dyDescent="0.2">
      <c r="A8856" s="1"/>
      <c r="B8856" s="383">
        <v>10</v>
      </c>
      <c r="C8856" s="303" t="s">
        <v>65</v>
      </c>
      <c r="D8856" s="18"/>
      <c r="E8856" s="14"/>
      <c r="F8856" s="14"/>
      <c r="G8856" s="14"/>
      <c r="H8856" s="14"/>
      <c r="I8856" s="14"/>
      <c r="J8856" s="14"/>
      <c r="K8856" s="14"/>
      <c r="L8856" s="14"/>
      <c r="M8856" s="14"/>
      <c r="N8856" s="14"/>
      <c r="O8856" s="14"/>
      <c r="P8856" s="14"/>
      <c r="Q8856" s="14"/>
      <c r="R8856" s="4"/>
      <c r="S8856" s="4"/>
      <c r="T8856" s="4"/>
      <c r="U8856" s="4"/>
      <c r="V8856" s="4"/>
      <c r="W8856" s="4"/>
      <c r="X8856" s="4"/>
      <c r="Y8856" s="4"/>
      <c r="Z8856" s="4"/>
      <c r="AA8856" s="4"/>
      <c r="AB8856" s="8"/>
      <c r="AC8856" s="8"/>
      <c r="AD8856" s="8"/>
      <c r="AE8856" s="8"/>
      <c r="AF8856" s="8"/>
      <c r="AG8856" s="8"/>
      <c r="AH8856" s="8"/>
      <c r="AI8856" s="8"/>
      <c r="AJ8856" s="8"/>
      <c r="AK8856" s="8"/>
      <c r="AL8856" s="8"/>
      <c r="AM8856" s="8"/>
      <c r="AN8856" s="8"/>
      <c r="AO8856" s="8"/>
      <c r="AP8856" s="15"/>
      <c r="AQ8856" s="15"/>
      <c r="AR8856" s="15"/>
      <c r="AS8856" s="15"/>
      <c r="AT8856" s="15"/>
      <c r="AU8856" s="15"/>
      <c r="AV8856" s="15"/>
      <c r="AW8856" s="15"/>
      <c r="AX8856" s="15"/>
      <c r="AY8856" s="15"/>
      <c r="AZ8856" s="10"/>
      <c r="BA8856" s="10"/>
    </row>
    <row r="8857" spans="1:53" ht="15" customHeight="1" x14ac:dyDescent="0.2">
      <c r="A8857" s="1"/>
      <c r="B8857" s="383">
        <v>11</v>
      </c>
      <c r="C8857" s="303" t="s">
        <v>573</v>
      </c>
      <c r="D8857" s="18"/>
      <c r="E8857" s="14"/>
      <c r="F8857" s="14"/>
      <c r="G8857" s="14"/>
      <c r="H8857" s="14"/>
      <c r="I8857" s="14"/>
      <c r="J8857" s="14"/>
      <c r="K8857" s="14"/>
      <c r="L8857" s="14"/>
      <c r="M8857" s="14"/>
      <c r="N8857" s="14"/>
      <c r="O8857" s="14"/>
      <c r="P8857" s="14"/>
      <c r="Q8857" s="14"/>
      <c r="R8857" s="4"/>
      <c r="S8857" s="4"/>
      <c r="T8857" s="4"/>
      <c r="U8857" s="4"/>
      <c r="V8857" s="4"/>
      <c r="W8857" s="4"/>
      <c r="X8857" s="4"/>
      <c r="Y8857" s="4"/>
      <c r="Z8857" s="4"/>
      <c r="AA8857" s="4"/>
      <c r="AB8857" s="8"/>
      <c r="AC8857" s="8"/>
      <c r="AD8857" s="8"/>
      <c r="AE8857" s="8"/>
      <c r="AF8857" s="8"/>
      <c r="AG8857" s="8"/>
      <c r="AH8857" s="8"/>
      <c r="AI8857" s="8"/>
      <c r="AJ8857" s="8"/>
      <c r="AK8857" s="8"/>
      <c r="AL8857" s="8"/>
      <c r="AM8857" s="8"/>
      <c r="AN8857" s="8"/>
      <c r="AO8857" s="8"/>
      <c r="AP8857" s="15"/>
      <c r="AQ8857" s="15"/>
      <c r="AR8857" s="15"/>
      <c r="AS8857" s="15"/>
      <c r="AT8857" s="15"/>
      <c r="AU8857" s="15"/>
      <c r="AV8857" s="15"/>
      <c r="AW8857" s="15"/>
      <c r="AX8857" s="15"/>
      <c r="AY8857" s="15"/>
      <c r="AZ8857" s="10"/>
      <c r="BA8857" s="10"/>
    </row>
    <row r="8858" spans="1:53" ht="15" customHeight="1" x14ac:dyDescent="0.2">
      <c r="A8858" s="1"/>
      <c r="B8858" s="383">
        <v>12</v>
      </c>
      <c r="C8858" s="303" t="s">
        <v>68</v>
      </c>
      <c r="D8858" s="18"/>
      <c r="E8858" s="14"/>
      <c r="F8858" s="14"/>
      <c r="G8858" s="14"/>
      <c r="H8858" s="14"/>
      <c r="I8858" s="14"/>
      <c r="J8858" s="14"/>
      <c r="K8858" s="14"/>
      <c r="L8858" s="14"/>
      <c r="M8858" s="14"/>
      <c r="N8858" s="14"/>
      <c r="O8858" s="14"/>
      <c r="P8858" s="14"/>
      <c r="Q8858" s="14"/>
      <c r="R8858" s="4"/>
      <c r="S8858" s="4"/>
      <c r="T8858" s="4"/>
      <c r="U8858" s="4"/>
      <c r="V8858" s="4"/>
      <c r="W8858" s="4"/>
      <c r="X8858" s="4"/>
      <c r="Y8858" s="4"/>
      <c r="Z8858" s="4"/>
      <c r="AA8858" s="4"/>
      <c r="AB8858" s="8"/>
      <c r="AC8858" s="8"/>
      <c r="AD8858" s="8"/>
      <c r="AE8858" s="8"/>
      <c r="AF8858" s="8"/>
      <c r="AG8858" s="8"/>
      <c r="AH8858" s="8"/>
      <c r="AI8858" s="8"/>
      <c r="AJ8858" s="8"/>
      <c r="AK8858" s="8"/>
      <c r="AL8858" s="8"/>
      <c r="AM8858" s="8"/>
      <c r="AN8858" s="8"/>
      <c r="AO8858" s="8"/>
      <c r="AP8858" s="15"/>
      <c r="AQ8858" s="15"/>
      <c r="AR8858" s="15"/>
      <c r="AS8858" s="15"/>
      <c r="AT8858" s="15"/>
      <c r="AU8858" s="9"/>
      <c r="AV8858" s="15"/>
      <c r="AW8858" s="15"/>
      <c r="AX8858" s="15"/>
      <c r="AY8858" s="15"/>
      <c r="AZ8858" s="10"/>
      <c r="BA8858" s="10"/>
    </row>
    <row r="8859" spans="1:53" ht="15" customHeight="1" x14ac:dyDescent="0.2">
      <c r="A8859" s="1"/>
      <c r="B8859" s="383"/>
      <c r="C8859" s="292"/>
      <c r="D8859" s="18"/>
      <c r="E8859" s="14"/>
      <c r="F8859" s="14"/>
      <c r="G8859" s="14"/>
      <c r="H8859" s="14"/>
      <c r="I8859" s="14"/>
      <c r="J8859" s="14"/>
      <c r="K8859" s="14"/>
      <c r="L8859" s="14"/>
      <c r="M8859" s="14"/>
      <c r="N8859" s="14"/>
      <c r="O8859" s="14"/>
      <c r="P8859" s="14"/>
      <c r="Q8859" s="14"/>
      <c r="R8859" s="4"/>
      <c r="S8859" s="4"/>
      <c r="T8859" s="4"/>
      <c r="U8859" s="4"/>
      <c r="V8859" s="4"/>
      <c r="W8859" s="4"/>
      <c r="X8859" s="4"/>
      <c r="Y8859" s="4"/>
      <c r="Z8859" s="4"/>
      <c r="AA8859" s="4"/>
      <c r="AB8859" s="8"/>
      <c r="AC8859" s="8"/>
      <c r="AD8859" s="8"/>
      <c r="AE8859" s="8"/>
      <c r="AF8859" s="8"/>
      <c r="AG8859" s="8"/>
      <c r="AH8859" s="8"/>
      <c r="AI8859" s="8"/>
      <c r="AJ8859" s="8"/>
      <c r="AK8859" s="8"/>
      <c r="AL8859" s="8"/>
      <c r="AM8859" s="8"/>
      <c r="AN8859" s="8"/>
      <c r="AO8859" s="8"/>
      <c r="AP8859" s="15"/>
      <c r="AQ8859" s="15"/>
      <c r="AR8859" s="15"/>
      <c r="AS8859" s="15"/>
      <c r="AT8859" s="15"/>
      <c r="AU8859" s="15"/>
      <c r="AV8859" s="15"/>
      <c r="AW8859" s="15"/>
      <c r="AX8859" s="15"/>
      <c r="AY8859" s="15"/>
      <c r="AZ8859" s="10"/>
      <c r="BA8859" s="10"/>
    </row>
    <row r="8860" spans="1:53" ht="15" customHeight="1" x14ac:dyDescent="0.2">
      <c r="A8860" s="1" t="s">
        <v>638</v>
      </c>
      <c r="B8860" s="383">
        <v>14</v>
      </c>
      <c r="C8860" s="293" t="s">
        <v>70</v>
      </c>
      <c r="D8860" s="18">
        <v>4</v>
      </c>
      <c r="E8860" s="14">
        <v>2</v>
      </c>
      <c r="F8860" s="14">
        <v>2</v>
      </c>
      <c r="G8860" s="14"/>
      <c r="H8860" s="14"/>
      <c r="I8860" s="14"/>
      <c r="J8860" s="14"/>
      <c r="K8860" s="14"/>
      <c r="L8860" s="14"/>
      <c r="M8860" s="14"/>
      <c r="N8860" s="14"/>
      <c r="O8860" s="14"/>
      <c r="P8860" s="14"/>
      <c r="Q8860" s="14"/>
      <c r="R8860" s="4"/>
      <c r="S8860" s="4"/>
      <c r="T8860" s="4"/>
      <c r="U8860" s="4"/>
      <c r="V8860" s="4"/>
      <c r="W8860" s="4"/>
      <c r="X8860" s="4"/>
      <c r="Y8860" s="4"/>
      <c r="Z8860" s="4"/>
      <c r="AA8860" s="4"/>
      <c r="AB8860" s="8"/>
      <c r="AC8860" s="8"/>
      <c r="AD8860" s="8"/>
      <c r="AE8860" s="8"/>
      <c r="AF8860" s="8"/>
      <c r="AG8860" s="8">
        <v>1</v>
      </c>
      <c r="AH8860" s="8"/>
      <c r="AI8860" s="8"/>
      <c r="AJ8860" s="8"/>
      <c r="AK8860" s="8"/>
      <c r="AL8860" s="8"/>
      <c r="AM8860" s="8"/>
      <c r="AN8860" s="8"/>
      <c r="AO8860" s="8"/>
      <c r="AP8860" s="15"/>
      <c r="AQ8860" s="15"/>
      <c r="AR8860" s="15"/>
      <c r="AS8860" s="15"/>
      <c r="AT8860" s="15"/>
      <c r="AU8860" s="15"/>
      <c r="AV8860" s="15"/>
      <c r="AW8860" s="15"/>
      <c r="AX8860" s="15"/>
      <c r="AY8860" s="15"/>
      <c r="AZ8860" s="10"/>
      <c r="BA8860" s="10"/>
    </row>
    <row r="8861" spans="1:53" ht="15" customHeight="1" x14ac:dyDescent="0.2">
      <c r="A8861" s="354"/>
      <c r="B8861" s="357">
        <v>18</v>
      </c>
      <c r="C8861" s="359"/>
      <c r="D8861" s="355"/>
      <c r="E8861" s="352"/>
      <c r="F8861" s="352"/>
      <c r="G8861" s="352"/>
      <c r="H8861" s="352"/>
      <c r="I8861" s="352"/>
      <c r="J8861" s="352"/>
      <c r="K8861" s="361"/>
      <c r="L8861" s="352"/>
      <c r="M8861" s="352"/>
      <c r="N8861" s="352"/>
      <c r="O8861" s="352"/>
      <c r="P8861" s="352"/>
      <c r="Q8861" s="352"/>
      <c r="R8861" s="352"/>
      <c r="S8861" s="352"/>
      <c r="T8861" s="352"/>
      <c r="U8861" s="352"/>
      <c r="V8861" s="352"/>
      <c r="W8861" s="352"/>
      <c r="X8861" s="352"/>
      <c r="Y8861" s="352"/>
      <c r="Z8861" s="352"/>
      <c r="AA8861" s="352"/>
      <c r="AB8861" s="352"/>
      <c r="AC8861" s="352"/>
      <c r="AD8861" s="352"/>
      <c r="AE8861" s="352"/>
      <c r="AF8861" s="352"/>
      <c r="AG8861" s="352"/>
      <c r="AH8861" s="352"/>
      <c r="AI8861" s="352"/>
      <c r="AJ8861" s="352"/>
      <c r="AK8861" s="352"/>
      <c r="AL8861" s="352"/>
      <c r="AM8861" s="352"/>
      <c r="AN8861" s="352"/>
      <c r="AO8861" s="352"/>
      <c r="AP8861" s="352"/>
      <c r="AQ8861" s="352"/>
      <c r="AR8861" s="352"/>
      <c r="AS8861" s="352"/>
      <c r="AT8861" s="352"/>
      <c r="AU8861" s="352"/>
      <c r="AV8861" s="352"/>
      <c r="AW8861" s="352"/>
      <c r="AX8861" s="352"/>
      <c r="AY8861" s="352"/>
      <c r="AZ8861" s="356"/>
      <c r="BA8861" s="356"/>
    </row>
    <row r="8862" spans="1:53" ht="15" customHeight="1" x14ac:dyDescent="0.2">
      <c r="A8862" s="329"/>
      <c r="B8862" s="384">
        <v>15</v>
      </c>
      <c r="C8862" s="293" t="s">
        <v>72</v>
      </c>
      <c r="D8862" s="18"/>
      <c r="E8862" s="14"/>
      <c r="F8862" s="14"/>
      <c r="G8862" s="14"/>
      <c r="H8862" s="14"/>
      <c r="I8862" s="14"/>
      <c r="J8862" s="14"/>
      <c r="K8862" s="14"/>
      <c r="L8862" s="14">
        <v>4</v>
      </c>
      <c r="M8862" s="14"/>
      <c r="N8862" s="14"/>
      <c r="O8862" s="14"/>
      <c r="P8862" s="14"/>
      <c r="Q8862" s="14"/>
      <c r="R8862" s="4"/>
      <c r="S8862" s="4"/>
      <c r="T8862" s="4"/>
      <c r="U8862" s="4"/>
      <c r="V8862" s="4"/>
      <c r="W8862" s="4"/>
      <c r="X8862" s="4"/>
      <c r="Y8862" s="4"/>
      <c r="Z8862" s="4"/>
      <c r="AA8862" s="4"/>
      <c r="AB8862" s="8"/>
      <c r="AC8862" s="8"/>
      <c r="AD8862" s="8"/>
      <c r="AE8862" s="8"/>
      <c r="AF8862" s="8"/>
      <c r="AG8862" s="8"/>
      <c r="AH8862" s="8"/>
      <c r="AI8862" s="34"/>
      <c r="AJ8862" s="8"/>
      <c r="AK8862" s="8"/>
      <c r="AL8862" s="8"/>
      <c r="AM8862" s="8"/>
      <c r="AN8862" s="8"/>
      <c r="AO8862" s="8"/>
      <c r="AP8862" s="15"/>
      <c r="AQ8862" s="15"/>
      <c r="AR8862" s="15"/>
      <c r="AS8862" s="15"/>
      <c r="AT8862" s="15"/>
      <c r="AU8862" s="15"/>
      <c r="AV8862" s="15"/>
      <c r="AW8862" s="15"/>
      <c r="AX8862" s="15"/>
      <c r="AY8862" s="15"/>
      <c r="AZ8862" s="10"/>
      <c r="BA8862" s="10"/>
    </row>
    <row r="8863" spans="1:53" ht="15" customHeight="1" x14ac:dyDescent="0.2">
      <c r="A8863" s="1">
        <v>22320</v>
      </c>
      <c r="B8863" s="384">
        <v>16</v>
      </c>
      <c r="C8863" s="293" t="s">
        <v>73</v>
      </c>
      <c r="D8863" s="35">
        <v>3</v>
      </c>
      <c r="E8863" s="14">
        <v>3</v>
      </c>
      <c r="F8863" s="14"/>
      <c r="G8863" s="14"/>
      <c r="H8863" s="14"/>
      <c r="I8863" s="14"/>
      <c r="J8863" s="14"/>
      <c r="K8863" s="14">
        <v>1</v>
      </c>
      <c r="L8863" s="14"/>
      <c r="M8863" s="14"/>
      <c r="N8863" s="14"/>
      <c r="O8863" s="14"/>
      <c r="P8863" s="14"/>
      <c r="Q8863" s="14"/>
      <c r="R8863" s="4"/>
      <c r="S8863" s="4"/>
      <c r="T8863" s="4"/>
      <c r="U8863" s="4"/>
      <c r="V8863" s="4"/>
      <c r="W8863" s="4"/>
      <c r="X8863" s="4"/>
      <c r="Y8863" s="4"/>
      <c r="Z8863" s="4"/>
      <c r="AA8863" s="4"/>
      <c r="AB8863" s="8">
        <v>10</v>
      </c>
      <c r="AC8863" s="8"/>
      <c r="AD8863" s="8"/>
      <c r="AE8863" s="8"/>
      <c r="AF8863" s="8"/>
      <c r="AG8863" s="8"/>
      <c r="AH8863" s="8"/>
      <c r="AI8863" s="8"/>
      <c r="AJ8863" s="8">
        <v>1</v>
      </c>
      <c r="AK8863" s="8"/>
      <c r="AL8863" s="8">
        <v>2</v>
      </c>
      <c r="AM8863" s="8"/>
      <c r="AN8863" s="8"/>
      <c r="AO8863" s="8">
        <v>2</v>
      </c>
      <c r="AP8863" s="15"/>
      <c r="AQ8863" s="15"/>
      <c r="AR8863" s="15"/>
      <c r="AS8863" s="15"/>
      <c r="AT8863" s="15"/>
      <c r="AU8863" s="15"/>
      <c r="AV8863" s="15"/>
      <c r="AW8863" s="15"/>
      <c r="AX8863" s="15"/>
      <c r="AY8863" s="15"/>
      <c r="AZ8863" s="10"/>
      <c r="BA8863" s="10"/>
    </row>
    <row r="8864" spans="1:53" ht="15" customHeight="1" x14ac:dyDescent="0.2">
      <c r="A8864" s="1"/>
      <c r="B8864" s="384">
        <v>17</v>
      </c>
      <c r="C8864" s="303" t="s">
        <v>75</v>
      </c>
      <c r="D8864" s="18"/>
      <c r="E8864" s="14"/>
      <c r="F8864" s="14"/>
      <c r="G8864" s="14"/>
      <c r="H8864" s="14"/>
      <c r="I8864" s="14"/>
      <c r="J8864" s="14"/>
      <c r="K8864" s="14"/>
      <c r="L8864" s="14"/>
      <c r="M8864" s="14"/>
      <c r="N8864" s="14"/>
      <c r="O8864" s="14"/>
      <c r="P8864" s="14"/>
      <c r="Q8864" s="14"/>
      <c r="R8864" s="4"/>
      <c r="S8864" s="4"/>
      <c r="T8864" s="4"/>
      <c r="U8864" s="4"/>
      <c r="V8864" s="4"/>
      <c r="W8864" s="4"/>
      <c r="X8864" s="4"/>
      <c r="Y8864" s="4"/>
      <c r="Z8864" s="4"/>
      <c r="AA8864" s="4"/>
      <c r="AB8864" s="8"/>
      <c r="AC8864" s="8"/>
      <c r="AD8864" s="8"/>
      <c r="AE8864" s="8"/>
      <c r="AF8864" s="8"/>
      <c r="AG8864" s="8"/>
      <c r="AH8864" s="8"/>
      <c r="AI8864" s="8"/>
      <c r="AJ8864" s="8"/>
      <c r="AK8864" s="8"/>
      <c r="AL8864" s="8"/>
      <c r="AM8864" s="8"/>
      <c r="AN8864" s="8"/>
      <c r="AO8864" s="8"/>
      <c r="AP8864" s="15"/>
      <c r="AQ8864" s="15"/>
      <c r="AR8864" s="15"/>
      <c r="AS8864" s="15"/>
      <c r="AT8864" s="15"/>
      <c r="AU8864" s="15"/>
      <c r="AV8864" s="15"/>
      <c r="AW8864" s="15"/>
      <c r="AX8864" s="15"/>
      <c r="AY8864" s="15"/>
      <c r="AZ8864" s="10"/>
      <c r="BA8864" s="10"/>
    </row>
    <row r="8865" spans="1:53" ht="15" customHeight="1" x14ac:dyDescent="0.2">
      <c r="A8865" s="352"/>
      <c r="B8865" s="357">
        <v>22</v>
      </c>
      <c r="C8865" s="375"/>
      <c r="D8865" s="355"/>
      <c r="E8865" s="352"/>
      <c r="F8865" s="352"/>
      <c r="G8865" s="352"/>
      <c r="H8865" s="352"/>
      <c r="I8865" s="352"/>
      <c r="J8865" s="352"/>
      <c r="K8865" s="352"/>
      <c r="L8865" s="352"/>
      <c r="M8865" s="352"/>
      <c r="N8865" s="352"/>
      <c r="O8865" s="352"/>
      <c r="P8865" s="352"/>
      <c r="Q8865" s="352"/>
      <c r="R8865" s="352"/>
      <c r="S8865" s="352"/>
      <c r="T8865" s="352"/>
      <c r="U8865" s="352"/>
      <c r="V8865" s="352"/>
      <c r="W8865" s="352"/>
      <c r="X8865" s="352"/>
      <c r="Y8865" s="352"/>
      <c r="Z8865" s="352"/>
      <c r="AA8865" s="352"/>
      <c r="AB8865" s="352"/>
      <c r="AC8865" s="352"/>
      <c r="AD8865" s="352"/>
      <c r="AE8865" s="352"/>
      <c r="AF8865" s="352"/>
      <c r="AG8865" s="352"/>
      <c r="AH8865" s="352"/>
      <c r="AI8865" s="352"/>
      <c r="AJ8865" s="352"/>
      <c r="AK8865" s="352"/>
      <c r="AL8865" s="352"/>
      <c r="AM8865" s="352"/>
      <c r="AN8865" s="352"/>
      <c r="AO8865" s="352"/>
      <c r="AP8865" s="352"/>
      <c r="AQ8865" s="352"/>
      <c r="AR8865" s="352"/>
      <c r="AS8865" s="352"/>
      <c r="AT8865" s="352"/>
      <c r="AU8865" s="352"/>
      <c r="AV8865" s="352"/>
      <c r="AW8865" s="352"/>
      <c r="AX8865" s="352"/>
      <c r="AY8865" s="352"/>
      <c r="AZ8865" s="356"/>
      <c r="BA8865" s="356"/>
    </row>
    <row r="8866" spans="1:53" ht="15" customHeight="1" x14ac:dyDescent="0.2">
      <c r="A8866" s="352"/>
      <c r="B8866" s="357">
        <v>23</v>
      </c>
      <c r="C8866" s="359"/>
      <c r="D8866" s="355"/>
      <c r="E8866" s="352"/>
      <c r="F8866" s="352"/>
      <c r="G8866" s="352"/>
      <c r="H8866" s="352"/>
      <c r="I8866" s="352"/>
      <c r="J8866" s="352"/>
      <c r="K8866" s="352"/>
      <c r="L8866" s="352"/>
      <c r="M8866" s="360"/>
      <c r="N8866" s="352"/>
      <c r="O8866" s="352"/>
      <c r="P8866" s="352"/>
      <c r="Q8866" s="352"/>
      <c r="R8866" s="352"/>
      <c r="S8866" s="352"/>
      <c r="T8866" s="352"/>
      <c r="U8866" s="352"/>
      <c r="V8866" s="352"/>
      <c r="W8866" s="352"/>
      <c r="X8866" s="352"/>
      <c r="Y8866" s="352"/>
      <c r="Z8866" s="352"/>
      <c r="AA8866" s="352"/>
      <c r="AB8866" s="352"/>
      <c r="AC8866" s="352"/>
      <c r="AD8866" s="352"/>
      <c r="AE8866" s="352"/>
      <c r="AF8866" s="352"/>
      <c r="AG8866" s="352"/>
      <c r="AH8866" s="352"/>
      <c r="AI8866" s="352"/>
      <c r="AJ8866" s="352"/>
      <c r="AK8866" s="352"/>
      <c r="AL8866" s="352"/>
      <c r="AM8866" s="352"/>
      <c r="AN8866" s="352"/>
      <c r="AO8866" s="352"/>
      <c r="AP8866" s="352"/>
      <c r="AQ8866" s="352"/>
      <c r="AR8866" s="352"/>
      <c r="AS8866" s="352"/>
      <c r="AT8866" s="352"/>
      <c r="AU8866" s="352"/>
      <c r="AV8866" s="352"/>
      <c r="AW8866" s="352"/>
      <c r="AX8866" s="352"/>
      <c r="AY8866" s="352"/>
      <c r="AZ8866" s="356"/>
      <c r="BA8866" s="356"/>
    </row>
    <row r="8867" spans="1:53" ht="15" customHeight="1" x14ac:dyDescent="0.2">
      <c r="A8867" s="1"/>
      <c r="B8867" s="385">
        <v>18</v>
      </c>
      <c r="C8867" s="293" t="s">
        <v>77</v>
      </c>
      <c r="D8867" s="18">
        <v>4</v>
      </c>
      <c r="E8867" s="14"/>
      <c r="F8867" s="14"/>
      <c r="G8867" s="14"/>
      <c r="H8867" s="14"/>
      <c r="I8867" s="14"/>
      <c r="J8867" s="14"/>
      <c r="K8867" s="14"/>
      <c r="L8867" s="14"/>
      <c r="M8867" s="14"/>
      <c r="N8867" s="14"/>
      <c r="O8867" s="14"/>
      <c r="P8867" s="14"/>
      <c r="Q8867" s="14"/>
      <c r="R8867" s="4"/>
      <c r="S8867" s="4"/>
      <c r="T8867" s="4"/>
      <c r="U8867" s="4"/>
      <c r="V8867" s="4"/>
      <c r="W8867" s="4"/>
      <c r="X8867" s="4"/>
      <c r="Y8867" s="4"/>
      <c r="Z8867" s="4"/>
      <c r="AA8867" s="4"/>
      <c r="AB8867" s="8">
        <v>10</v>
      </c>
      <c r="AC8867" s="8"/>
      <c r="AD8867" s="8"/>
      <c r="AE8867" s="8"/>
      <c r="AF8867" s="8"/>
      <c r="AG8867" s="8"/>
      <c r="AH8867" s="8"/>
      <c r="AI8867" s="8"/>
      <c r="AJ8867" s="8"/>
      <c r="AK8867" s="8"/>
      <c r="AL8867" s="8"/>
      <c r="AM8867" s="8"/>
      <c r="AN8867" s="8"/>
      <c r="AO8867" s="8"/>
      <c r="AP8867" s="15"/>
      <c r="AQ8867" s="15"/>
      <c r="AR8867" s="15"/>
      <c r="AS8867" s="15"/>
      <c r="AT8867" s="15"/>
      <c r="AU8867" s="15"/>
      <c r="AV8867" s="15"/>
      <c r="AW8867" s="15"/>
      <c r="AX8867" s="15"/>
      <c r="AY8867" s="15"/>
      <c r="AZ8867" s="10"/>
      <c r="BA8867" s="10"/>
    </row>
    <row r="8868" spans="1:53" ht="15" customHeight="1" x14ac:dyDescent="0.2">
      <c r="A8868" s="1" t="s">
        <v>639</v>
      </c>
      <c r="B8868" s="385">
        <v>19</v>
      </c>
      <c r="C8868" s="293" t="s">
        <v>78</v>
      </c>
      <c r="D8868" s="18">
        <v>6</v>
      </c>
      <c r="E8868" s="14">
        <v>4</v>
      </c>
      <c r="F8868" s="14"/>
      <c r="G8868" s="14"/>
      <c r="H8868" s="14"/>
      <c r="I8868" s="14"/>
      <c r="J8868" s="14"/>
      <c r="K8868" s="14">
        <v>2</v>
      </c>
      <c r="L8868" s="14"/>
      <c r="M8868" s="14"/>
      <c r="N8868" s="14"/>
      <c r="O8868" s="14"/>
      <c r="P8868" s="14"/>
      <c r="Q8868" s="14"/>
      <c r="R8868" s="4"/>
      <c r="S8868" s="4"/>
      <c r="T8868" s="4"/>
      <c r="U8868" s="4"/>
      <c r="V8868" s="4"/>
      <c r="W8868" s="4"/>
      <c r="X8868" s="4"/>
      <c r="Y8868" s="4"/>
      <c r="Z8868" s="4"/>
      <c r="AA8868" s="4"/>
      <c r="AB8868" s="8"/>
      <c r="AC8868" s="8"/>
      <c r="AD8868" s="8"/>
      <c r="AE8868" s="8"/>
      <c r="AF8868" s="8"/>
      <c r="AG8868" s="8"/>
      <c r="AH8868" s="8"/>
      <c r="AI8868" s="8"/>
      <c r="AJ8868" s="8"/>
      <c r="AK8868" s="8"/>
      <c r="AL8868" s="8"/>
      <c r="AM8868" s="8"/>
      <c r="AN8868" s="8"/>
      <c r="AO8868" s="8"/>
      <c r="AP8868" s="15"/>
      <c r="AQ8868" s="15"/>
      <c r="AR8868" s="15"/>
      <c r="AS8868" s="15"/>
      <c r="AT8868" s="15"/>
      <c r="AU8868" s="15"/>
      <c r="AV8868" s="15"/>
      <c r="AW8868" s="15"/>
      <c r="AX8868" s="15"/>
      <c r="AY8868" s="15"/>
      <c r="AZ8868" s="10"/>
      <c r="BA8868" s="10"/>
    </row>
    <row r="8869" spans="1:53" ht="15" customHeight="1" x14ac:dyDescent="0.2">
      <c r="A8869" s="352"/>
      <c r="B8869" s="357">
        <v>26</v>
      </c>
      <c r="C8869" s="359"/>
      <c r="D8869" s="355"/>
      <c r="E8869" s="352"/>
      <c r="F8869" s="352"/>
      <c r="G8869" s="352"/>
      <c r="H8869" s="352"/>
      <c r="I8869" s="352"/>
      <c r="J8869" s="352"/>
      <c r="K8869" s="352"/>
      <c r="L8869" s="352"/>
      <c r="M8869" s="352"/>
      <c r="N8869" s="352"/>
      <c r="O8869" s="352"/>
      <c r="P8869" s="352"/>
      <c r="Q8869" s="352"/>
      <c r="R8869" s="352"/>
      <c r="S8869" s="352"/>
      <c r="T8869" s="352"/>
      <c r="U8869" s="352"/>
      <c r="V8869" s="352"/>
      <c r="W8869" s="352"/>
      <c r="X8869" s="352"/>
      <c r="Y8869" s="352"/>
      <c r="Z8869" s="352"/>
      <c r="AA8869" s="352"/>
      <c r="AB8869" s="352"/>
      <c r="AC8869" s="352"/>
      <c r="AD8869" s="352"/>
      <c r="AE8869" s="352"/>
      <c r="AF8869" s="352"/>
      <c r="AG8869" s="352"/>
      <c r="AH8869" s="352"/>
      <c r="AI8869" s="352"/>
      <c r="AJ8869" s="352"/>
      <c r="AK8869" s="352"/>
      <c r="AL8869" s="352"/>
      <c r="AM8869" s="352"/>
      <c r="AN8869" s="352"/>
      <c r="AO8869" s="352"/>
      <c r="AP8869" s="352"/>
      <c r="AQ8869" s="352"/>
      <c r="AR8869" s="352"/>
      <c r="AS8869" s="352"/>
      <c r="AT8869" s="352"/>
      <c r="AU8869" s="352"/>
      <c r="AV8869" s="352"/>
      <c r="AW8869" s="352"/>
      <c r="AX8869" s="352"/>
      <c r="AY8869" s="352"/>
      <c r="AZ8869" s="356"/>
      <c r="BA8869" s="356"/>
    </row>
    <row r="8870" spans="1:53" ht="15" customHeight="1" x14ac:dyDescent="0.2">
      <c r="A8870" s="352"/>
      <c r="B8870" s="357">
        <v>27</v>
      </c>
      <c r="C8870" s="359"/>
      <c r="D8870" s="355"/>
      <c r="E8870" s="352"/>
      <c r="F8870" s="352"/>
      <c r="G8870" s="352"/>
      <c r="H8870" s="352"/>
      <c r="I8870" s="352"/>
      <c r="J8870" s="352"/>
      <c r="K8870" s="352"/>
      <c r="L8870" s="352"/>
      <c r="M8870" s="352"/>
      <c r="N8870" s="352"/>
      <c r="O8870" s="352"/>
      <c r="P8870" s="352"/>
      <c r="Q8870" s="352"/>
      <c r="R8870" s="352"/>
      <c r="S8870" s="352"/>
      <c r="T8870" s="352"/>
      <c r="U8870" s="352"/>
      <c r="V8870" s="352"/>
      <c r="W8870" s="352"/>
      <c r="X8870" s="352"/>
      <c r="Y8870" s="352"/>
      <c r="Z8870" s="352"/>
      <c r="AA8870" s="352"/>
      <c r="AB8870" s="352"/>
      <c r="AC8870" s="352"/>
      <c r="AD8870" s="352"/>
      <c r="AE8870" s="352"/>
      <c r="AF8870" s="352"/>
      <c r="AG8870" s="352"/>
      <c r="AH8870" s="352"/>
      <c r="AI8870" s="352"/>
      <c r="AJ8870" s="352"/>
      <c r="AK8870" s="352"/>
      <c r="AL8870" s="352"/>
      <c r="AM8870" s="352"/>
      <c r="AN8870" s="352"/>
      <c r="AO8870" s="352"/>
      <c r="AP8870" s="352"/>
      <c r="AQ8870" s="352"/>
      <c r="AR8870" s="352"/>
      <c r="AS8870" s="352"/>
      <c r="AT8870" s="352"/>
      <c r="AU8870" s="352"/>
      <c r="AV8870" s="352"/>
      <c r="AW8870" s="352"/>
      <c r="AX8870" s="352"/>
      <c r="AY8870" s="352"/>
      <c r="AZ8870" s="356"/>
      <c r="BA8870" s="356"/>
    </row>
    <row r="8871" spans="1:53" ht="15" customHeight="1" x14ac:dyDescent="0.2">
      <c r="A8871" s="1"/>
      <c r="B8871" s="386">
        <v>20</v>
      </c>
      <c r="C8871" s="303" t="s">
        <v>80</v>
      </c>
      <c r="D8871" s="18"/>
      <c r="E8871" s="14"/>
      <c r="F8871" s="14"/>
      <c r="G8871" s="14"/>
      <c r="H8871" s="14"/>
      <c r="I8871" s="14"/>
      <c r="J8871" s="14"/>
      <c r="K8871" s="14"/>
      <c r="L8871" s="14"/>
      <c r="M8871" s="14"/>
      <c r="N8871" s="14"/>
      <c r="O8871" s="14"/>
      <c r="P8871" s="14"/>
      <c r="Q8871" s="14"/>
      <c r="R8871" s="4"/>
      <c r="S8871" s="4"/>
      <c r="T8871" s="4"/>
      <c r="U8871" s="4"/>
      <c r="V8871" s="4"/>
      <c r="W8871" s="4"/>
      <c r="X8871" s="4"/>
      <c r="Y8871" s="4"/>
      <c r="Z8871" s="4"/>
      <c r="AA8871" s="4"/>
      <c r="AB8871" s="8"/>
      <c r="AC8871" s="8"/>
      <c r="AD8871" s="8"/>
      <c r="AE8871" s="8"/>
      <c r="AF8871" s="8"/>
      <c r="AG8871" s="8"/>
      <c r="AH8871" s="8"/>
      <c r="AI8871" s="8"/>
      <c r="AJ8871" s="8"/>
      <c r="AK8871" s="8"/>
      <c r="AL8871" s="8"/>
      <c r="AM8871" s="8"/>
      <c r="AN8871" s="8"/>
      <c r="AO8871" s="8"/>
      <c r="AP8871" s="15"/>
      <c r="AQ8871" s="15"/>
      <c r="AR8871" s="15"/>
      <c r="AS8871" s="15"/>
      <c r="AT8871" s="15"/>
      <c r="AU8871" s="15"/>
      <c r="AV8871" s="15"/>
      <c r="AW8871" s="15"/>
      <c r="AX8871" s="15"/>
      <c r="AY8871" s="15"/>
      <c r="AZ8871" s="10"/>
      <c r="BA8871" s="10"/>
    </row>
    <row r="8872" spans="1:53" ht="15" customHeight="1" x14ac:dyDescent="0.2">
      <c r="A8872" s="368"/>
      <c r="B8872" s="373">
        <v>29</v>
      </c>
      <c r="C8872" s="369"/>
      <c r="D8872" s="370"/>
      <c r="E8872" s="368"/>
      <c r="F8872" s="368"/>
      <c r="G8872" s="368"/>
      <c r="H8872" s="368"/>
      <c r="I8872" s="368"/>
      <c r="J8872" s="368"/>
      <c r="K8872" s="368"/>
      <c r="L8872" s="368"/>
      <c r="M8872" s="368"/>
      <c r="N8872" s="368"/>
      <c r="O8872" s="368"/>
      <c r="P8872" s="368"/>
      <c r="Q8872" s="368"/>
      <c r="R8872" s="368"/>
      <c r="S8872" s="368"/>
      <c r="T8872" s="368"/>
      <c r="U8872" s="368"/>
      <c r="V8872" s="368"/>
      <c r="W8872" s="368"/>
      <c r="X8872" s="368"/>
      <c r="Y8872" s="368"/>
      <c r="Z8872" s="368"/>
      <c r="AA8872" s="368"/>
      <c r="AB8872" s="368"/>
      <c r="AC8872" s="368"/>
      <c r="AD8872" s="368"/>
      <c r="AE8872" s="368"/>
      <c r="AF8872" s="368"/>
      <c r="AG8872" s="368"/>
      <c r="AH8872" s="368"/>
      <c r="AI8872" s="368"/>
      <c r="AJ8872" s="368"/>
      <c r="AK8872" s="368"/>
      <c r="AL8872" s="368"/>
      <c r="AM8872" s="368"/>
      <c r="AN8872" s="368"/>
      <c r="AO8872" s="368"/>
      <c r="AP8872" s="368"/>
      <c r="AQ8872" s="368"/>
      <c r="AR8872" s="368"/>
      <c r="AS8872" s="368"/>
      <c r="AT8872" s="368"/>
      <c r="AU8872" s="368"/>
      <c r="AV8872" s="368"/>
      <c r="AW8872" s="368"/>
      <c r="AX8872" s="368"/>
      <c r="AY8872" s="368"/>
      <c r="AZ8872" s="371"/>
      <c r="BA8872" s="371"/>
    </row>
    <row r="8873" spans="1:53" ht="15" customHeight="1" x14ac:dyDescent="0.2">
      <c r="A8873" s="1"/>
      <c r="B8873" s="387">
        <v>21</v>
      </c>
      <c r="C8873" s="303" t="s">
        <v>85</v>
      </c>
      <c r="D8873" s="18"/>
      <c r="E8873" s="14"/>
      <c r="F8873" s="14"/>
      <c r="G8873" s="14"/>
      <c r="H8873" s="14"/>
      <c r="I8873" s="14"/>
      <c r="J8873" s="14"/>
      <c r="K8873" s="14"/>
      <c r="L8873" s="14"/>
      <c r="M8873" s="14"/>
      <c r="N8873" s="14"/>
      <c r="O8873" s="14"/>
      <c r="P8873" s="14"/>
      <c r="Q8873" s="14"/>
      <c r="R8873" s="4"/>
      <c r="S8873" s="4"/>
      <c r="T8873" s="4"/>
      <c r="U8873" s="4"/>
      <c r="V8873" s="4"/>
      <c r="W8873" s="4"/>
      <c r="X8873" s="4"/>
      <c r="Y8873" s="4"/>
      <c r="Z8873" s="4"/>
      <c r="AA8873" s="4"/>
      <c r="AB8873" s="8"/>
      <c r="AC8873" s="8"/>
      <c r="AD8873" s="8"/>
      <c r="AE8873" s="8"/>
      <c r="AF8873" s="8"/>
      <c r="AG8873" s="8"/>
      <c r="AH8873" s="8"/>
      <c r="AI8873" s="8"/>
      <c r="AJ8873" s="8"/>
      <c r="AK8873" s="8"/>
      <c r="AL8873" s="8"/>
      <c r="AM8873" s="8"/>
      <c r="AN8873" s="8"/>
      <c r="AO8873" s="8"/>
      <c r="AP8873" s="15"/>
      <c r="AQ8873" s="15"/>
      <c r="AR8873" s="15"/>
      <c r="AS8873" s="15"/>
      <c r="AT8873" s="15"/>
      <c r="AU8873" s="15"/>
      <c r="AV8873" s="15"/>
      <c r="AW8873" s="15"/>
      <c r="AX8873" s="15"/>
      <c r="AY8873" s="15"/>
      <c r="AZ8873" s="10"/>
      <c r="BA8873" s="10"/>
    </row>
    <row r="8874" spans="1:53" ht="15" customHeight="1" x14ac:dyDescent="0.2">
      <c r="A8874" s="1"/>
      <c r="B8874" s="387">
        <v>22</v>
      </c>
      <c r="C8874" s="303" t="s">
        <v>612</v>
      </c>
      <c r="D8874" s="18"/>
      <c r="E8874" s="14"/>
      <c r="F8874" s="14"/>
      <c r="G8874" s="14"/>
      <c r="H8874" s="14"/>
      <c r="I8874" s="14"/>
      <c r="J8874" s="14"/>
      <c r="K8874" s="14"/>
      <c r="L8874" s="14"/>
      <c r="M8874" s="14"/>
      <c r="N8874" s="14"/>
      <c r="O8874" s="14"/>
      <c r="P8874" s="14"/>
      <c r="Q8874" s="14"/>
      <c r="R8874" s="4"/>
      <c r="S8874" s="4"/>
      <c r="T8874" s="4"/>
      <c r="U8874" s="4"/>
      <c r="V8874" s="4"/>
      <c r="W8874" s="4"/>
      <c r="X8874" s="4"/>
      <c r="Y8874" s="4"/>
      <c r="Z8874" s="4"/>
      <c r="AA8874" s="4"/>
      <c r="AB8874" s="8"/>
      <c r="AC8874" s="8"/>
      <c r="AD8874" s="8"/>
      <c r="AE8874" s="8"/>
      <c r="AF8874" s="8"/>
      <c r="AG8874" s="8"/>
      <c r="AH8874" s="8"/>
      <c r="AI8874" s="8"/>
      <c r="AJ8874" s="8"/>
      <c r="AK8874" s="8"/>
      <c r="AL8874" s="8"/>
      <c r="AM8874" s="8"/>
      <c r="AN8874" s="8"/>
      <c r="AO8874" s="8"/>
      <c r="AP8874" s="15"/>
      <c r="AQ8874" s="15"/>
      <c r="AR8874" s="15"/>
      <c r="AS8874" s="15"/>
      <c r="AT8874" s="15"/>
      <c r="AU8874" s="15"/>
      <c r="AV8874" s="15"/>
      <c r="AW8874" s="15"/>
      <c r="AX8874" s="15"/>
      <c r="AY8874" s="15"/>
      <c r="AZ8874" s="10"/>
      <c r="BA8874" s="10"/>
    </row>
    <row r="8875" spans="1:53" ht="15" customHeight="1" x14ac:dyDescent="0.2">
      <c r="A8875" s="362"/>
      <c r="B8875" s="388">
        <v>30</v>
      </c>
      <c r="C8875" s="363"/>
      <c r="D8875" s="364"/>
      <c r="E8875" s="362"/>
      <c r="F8875" s="362"/>
      <c r="G8875" s="362"/>
      <c r="H8875" s="362"/>
      <c r="I8875" s="362"/>
      <c r="J8875" s="362"/>
      <c r="K8875" s="362"/>
      <c r="L8875" s="362"/>
      <c r="M8875" s="362"/>
      <c r="N8875" s="362"/>
      <c r="O8875" s="362"/>
      <c r="P8875" s="362"/>
      <c r="Q8875" s="362"/>
      <c r="R8875" s="362"/>
      <c r="S8875" s="362"/>
      <c r="T8875" s="362"/>
      <c r="U8875" s="362"/>
      <c r="V8875" s="362"/>
      <c r="W8875" s="362"/>
      <c r="X8875" s="362"/>
      <c r="Y8875" s="365"/>
      <c r="Z8875" s="365"/>
      <c r="AA8875" s="365"/>
      <c r="AB8875" s="362"/>
      <c r="AC8875" s="362"/>
      <c r="AD8875" s="362"/>
      <c r="AE8875" s="362"/>
      <c r="AF8875" s="362"/>
      <c r="AG8875" s="362"/>
      <c r="AH8875" s="362"/>
      <c r="AI8875" s="362"/>
      <c r="AJ8875" s="362"/>
      <c r="AK8875" s="362"/>
      <c r="AL8875" s="362"/>
      <c r="AM8875" s="362"/>
      <c r="AN8875" s="362"/>
      <c r="AO8875" s="362"/>
      <c r="AP8875" s="362"/>
      <c r="AQ8875" s="362"/>
      <c r="AR8875" s="362"/>
      <c r="AS8875" s="362"/>
      <c r="AT8875" s="362"/>
      <c r="AU8875" s="362"/>
      <c r="AV8875" s="362"/>
      <c r="AW8875" s="362"/>
      <c r="AX8875" s="362"/>
      <c r="AY8875" s="362"/>
      <c r="AZ8875" s="366"/>
      <c r="BA8875" s="366"/>
    </row>
    <row r="8876" spans="1:53" ht="15" customHeight="1" x14ac:dyDescent="0.2">
      <c r="A8876" s="1"/>
      <c r="B8876" s="377">
        <v>23</v>
      </c>
      <c r="C8876" s="293" t="s">
        <v>535</v>
      </c>
      <c r="D8876" s="18"/>
      <c r="E8876" s="14"/>
      <c r="F8876" s="14"/>
      <c r="G8876" s="14"/>
      <c r="H8876" s="14"/>
      <c r="I8876" s="14"/>
      <c r="J8876" s="14"/>
      <c r="K8876" s="14"/>
      <c r="L8876" s="14"/>
      <c r="M8876" s="14"/>
      <c r="N8876" s="14"/>
      <c r="O8876" s="14"/>
      <c r="P8876" s="14"/>
      <c r="Q8876" s="14"/>
      <c r="R8876" s="4"/>
      <c r="S8876" s="4"/>
      <c r="T8876" s="4"/>
      <c r="U8876" s="4"/>
      <c r="V8876" s="4"/>
      <c r="W8876" s="4"/>
      <c r="X8876" s="4"/>
      <c r="Y8876" s="4"/>
      <c r="Z8876" s="4"/>
      <c r="AA8876" s="4"/>
      <c r="AB8876" s="8">
        <v>10</v>
      </c>
      <c r="AC8876" s="8"/>
      <c r="AD8876" s="8"/>
      <c r="AE8876" s="8"/>
      <c r="AF8876" s="8"/>
      <c r="AG8876" s="8"/>
      <c r="AH8876" s="8"/>
      <c r="AI8876" s="8"/>
      <c r="AJ8876" s="8"/>
      <c r="AK8876" s="8"/>
      <c r="AL8876" s="8"/>
      <c r="AM8876" s="8"/>
      <c r="AN8876" s="8"/>
      <c r="AO8876" s="8"/>
      <c r="AP8876" s="15"/>
      <c r="AQ8876" s="15"/>
      <c r="AR8876" s="15"/>
      <c r="AS8876" s="15"/>
      <c r="AT8876" s="15"/>
      <c r="AU8876" s="15"/>
      <c r="AV8876" s="15"/>
      <c r="AW8876" s="15"/>
      <c r="AX8876" s="15"/>
      <c r="AY8876" s="15"/>
      <c r="AZ8876" s="10"/>
      <c r="BA8876" s="10"/>
    </row>
    <row r="8877" spans="1:53" ht="15" customHeight="1" x14ac:dyDescent="0.2">
      <c r="A8877" s="1"/>
      <c r="B8877" s="377">
        <v>24</v>
      </c>
      <c r="C8877" s="311" t="s">
        <v>613</v>
      </c>
      <c r="D8877" s="18"/>
      <c r="E8877" s="14"/>
      <c r="F8877" s="14"/>
      <c r="G8877" s="14"/>
      <c r="H8877" s="14"/>
      <c r="I8877" s="14"/>
      <c r="J8877" s="14"/>
      <c r="K8877" s="14"/>
      <c r="L8877" s="14"/>
      <c r="M8877" s="14"/>
      <c r="N8877" s="14"/>
      <c r="O8877" s="14"/>
      <c r="P8877" s="14"/>
      <c r="Q8877" s="14"/>
      <c r="R8877" s="4"/>
      <c r="S8877" s="4"/>
      <c r="T8877" s="4"/>
      <c r="U8877" s="4"/>
      <c r="V8877" s="4"/>
      <c r="W8877" s="4"/>
      <c r="X8877" s="4"/>
      <c r="Y8877" s="4"/>
      <c r="Z8877" s="4"/>
      <c r="AA8877" s="4"/>
      <c r="AB8877" s="8"/>
      <c r="AC8877" s="8"/>
      <c r="AD8877" s="8"/>
      <c r="AE8877" s="8"/>
      <c r="AF8877" s="8"/>
      <c r="AG8877" s="8"/>
      <c r="AH8877" s="8"/>
      <c r="AI8877" s="8"/>
      <c r="AJ8877" s="8"/>
      <c r="AK8877" s="8"/>
      <c r="AL8877" s="8"/>
      <c r="AM8877" s="8"/>
      <c r="AN8877" s="8"/>
      <c r="AO8877" s="8"/>
      <c r="AP8877" s="15"/>
      <c r="AQ8877" s="15"/>
      <c r="AR8877" s="15"/>
      <c r="AS8877" s="15"/>
      <c r="AT8877" s="15"/>
      <c r="AU8877" s="15"/>
      <c r="AV8877" s="15"/>
      <c r="AW8877" s="15"/>
      <c r="AX8877" s="15"/>
      <c r="AY8877" s="15"/>
      <c r="AZ8877" s="10"/>
      <c r="BA8877" s="10"/>
    </row>
    <row r="8878" spans="1:53" ht="15" customHeight="1" x14ac:dyDescent="0.2">
      <c r="A8878" s="368"/>
      <c r="B8878" s="373"/>
      <c r="C8878" s="369"/>
      <c r="D8878" s="370"/>
      <c r="E8878" s="368"/>
      <c r="F8878" s="368"/>
      <c r="G8878" s="368"/>
      <c r="H8878" s="368"/>
      <c r="I8878" s="368"/>
      <c r="J8878" s="368"/>
      <c r="K8878" s="368"/>
      <c r="L8878" s="368"/>
      <c r="M8878" s="368"/>
      <c r="N8878" s="368"/>
      <c r="O8878" s="368"/>
      <c r="P8878" s="368"/>
      <c r="Q8878" s="368"/>
      <c r="R8878" s="368"/>
      <c r="S8878" s="368"/>
      <c r="T8878" s="368"/>
      <c r="U8878" s="368"/>
      <c r="V8878" s="368"/>
      <c r="W8878" s="368"/>
      <c r="X8878" s="368"/>
      <c r="Y8878" s="368"/>
      <c r="Z8878" s="368"/>
      <c r="AA8878" s="368"/>
      <c r="AB8878" s="368"/>
      <c r="AC8878" s="368"/>
      <c r="AD8878" s="368"/>
      <c r="AE8878" s="368"/>
      <c r="AF8878" s="368"/>
      <c r="AG8878" s="368"/>
      <c r="AH8878" s="368"/>
      <c r="AI8878" s="368"/>
      <c r="AJ8878" s="368"/>
      <c r="AK8878" s="368"/>
      <c r="AL8878" s="368"/>
      <c r="AM8878" s="368"/>
      <c r="AN8878" s="368"/>
      <c r="AO8878" s="368"/>
      <c r="AP8878" s="368"/>
      <c r="AQ8878" s="368"/>
      <c r="AR8878" s="368"/>
      <c r="AS8878" s="368"/>
      <c r="AT8878" s="368"/>
      <c r="AU8878" s="368"/>
      <c r="AV8878" s="368"/>
      <c r="AW8878" s="368"/>
      <c r="AX8878" s="368"/>
      <c r="AY8878" s="368"/>
      <c r="AZ8878" s="371"/>
      <c r="BA8878" s="371"/>
    </row>
    <row r="8879" spans="1:53" ht="15" customHeight="1" x14ac:dyDescent="0.2">
      <c r="A8879" s="1"/>
      <c r="B8879" s="389">
        <v>33</v>
      </c>
      <c r="C8879" s="303"/>
      <c r="D8879" s="18"/>
      <c r="E8879" s="14"/>
      <c r="F8879" s="14"/>
      <c r="G8879" s="14"/>
      <c r="H8879" s="14"/>
      <c r="I8879" s="14"/>
      <c r="J8879" s="14"/>
      <c r="K8879" s="14"/>
      <c r="L8879" s="14"/>
      <c r="M8879" s="14"/>
      <c r="N8879" s="14"/>
      <c r="O8879" s="14"/>
      <c r="P8879" s="14"/>
      <c r="Q8879" s="14"/>
      <c r="R8879" s="4"/>
      <c r="S8879" s="4"/>
      <c r="T8879" s="4"/>
      <c r="U8879" s="4"/>
      <c r="V8879" s="4"/>
      <c r="W8879" s="4"/>
      <c r="X8879" s="4"/>
      <c r="Y8879" s="4"/>
      <c r="Z8879" s="4"/>
      <c r="AA8879" s="4"/>
      <c r="AB8879" s="8"/>
      <c r="AC8879" s="8"/>
      <c r="AD8879" s="8"/>
      <c r="AE8879" s="8"/>
      <c r="AF8879" s="8"/>
      <c r="AG8879" s="8"/>
      <c r="AH8879" s="8"/>
      <c r="AI8879" s="8"/>
      <c r="AJ8879" s="8"/>
      <c r="AK8879" s="8"/>
      <c r="AL8879" s="8"/>
      <c r="AM8879" s="8"/>
      <c r="AN8879" s="8"/>
      <c r="AO8879" s="8"/>
      <c r="AP8879" s="15"/>
      <c r="AQ8879" s="15"/>
      <c r="AR8879" s="15"/>
      <c r="AS8879" s="15"/>
      <c r="AT8879" s="15"/>
      <c r="AU8879" s="15"/>
      <c r="AV8879" s="15"/>
      <c r="AW8879" s="15"/>
      <c r="AX8879" s="15"/>
      <c r="AY8879" s="15"/>
      <c r="AZ8879" s="10"/>
      <c r="BA8879" s="10"/>
    </row>
    <row r="8880" spans="1:53" ht="15" customHeight="1" x14ac:dyDescent="0.2">
      <c r="A8880" s="368"/>
      <c r="B8880" s="373"/>
      <c r="C8880" s="369"/>
      <c r="D8880" s="370"/>
      <c r="E8880" s="368"/>
      <c r="F8880" s="368"/>
      <c r="G8880" s="368"/>
      <c r="H8880" s="368"/>
      <c r="I8880" s="368"/>
      <c r="J8880" s="368"/>
      <c r="K8880" s="368"/>
      <c r="L8880" s="368"/>
      <c r="M8880" s="368"/>
      <c r="N8880" s="368"/>
      <c r="O8880" s="368"/>
      <c r="P8880" s="368"/>
      <c r="Q8880" s="368"/>
      <c r="R8880" s="368"/>
      <c r="S8880" s="368"/>
      <c r="T8880" s="368"/>
      <c r="U8880" s="368"/>
      <c r="V8880" s="368"/>
      <c r="W8880" s="368"/>
      <c r="X8880" s="368"/>
      <c r="Y8880" s="368"/>
      <c r="Z8880" s="368"/>
      <c r="AA8880" s="368"/>
      <c r="AB8880" s="368"/>
      <c r="AC8880" s="368"/>
      <c r="AD8880" s="368"/>
      <c r="AE8880" s="368"/>
      <c r="AF8880" s="368"/>
      <c r="AG8880" s="368"/>
      <c r="AH8880" s="368"/>
      <c r="AI8880" s="368"/>
      <c r="AJ8880" s="368"/>
      <c r="AK8880" s="368"/>
      <c r="AL8880" s="368"/>
      <c r="AM8880" s="368"/>
      <c r="AN8880" s="368"/>
      <c r="AO8880" s="368"/>
      <c r="AP8880" s="368"/>
      <c r="AQ8880" s="368"/>
      <c r="AR8880" s="368"/>
      <c r="AS8880" s="368"/>
      <c r="AT8880" s="368"/>
      <c r="AU8880" s="368"/>
      <c r="AV8880" s="368"/>
      <c r="AW8880" s="368"/>
      <c r="AX8880" s="368"/>
      <c r="AY8880" s="368"/>
      <c r="AZ8880" s="371"/>
      <c r="BA8880" s="371"/>
    </row>
    <row r="8881" spans="1:53" ht="15" customHeight="1" x14ac:dyDescent="0.2">
      <c r="A8881" s="368"/>
      <c r="B8881" s="373"/>
      <c r="C8881" s="369"/>
      <c r="D8881" s="370"/>
      <c r="E8881" s="368"/>
      <c r="F8881" s="368"/>
      <c r="G8881" s="368"/>
      <c r="H8881" s="368"/>
      <c r="I8881" s="368"/>
      <c r="J8881" s="368"/>
      <c r="K8881" s="368"/>
      <c r="L8881" s="368"/>
      <c r="M8881" s="368"/>
      <c r="N8881" s="368"/>
      <c r="O8881" s="368"/>
      <c r="P8881" s="368"/>
      <c r="Q8881" s="368"/>
      <c r="R8881" s="368"/>
      <c r="S8881" s="368"/>
      <c r="T8881" s="368"/>
      <c r="U8881" s="368"/>
      <c r="V8881" s="368"/>
      <c r="W8881" s="368"/>
      <c r="X8881" s="368"/>
      <c r="Y8881" s="368"/>
      <c r="Z8881" s="368"/>
      <c r="AA8881" s="368"/>
      <c r="AB8881" s="368"/>
      <c r="AC8881" s="368"/>
      <c r="AD8881" s="368"/>
      <c r="AE8881" s="368"/>
      <c r="AF8881" s="368"/>
      <c r="AG8881" s="368"/>
      <c r="AH8881" s="368"/>
      <c r="AI8881" s="368"/>
      <c r="AJ8881" s="368"/>
      <c r="AK8881" s="368"/>
      <c r="AL8881" s="368"/>
      <c r="AM8881" s="368"/>
      <c r="AN8881" s="368"/>
      <c r="AO8881" s="368"/>
      <c r="AP8881" s="368"/>
      <c r="AQ8881" s="368"/>
      <c r="AR8881" s="368"/>
      <c r="AS8881" s="368"/>
      <c r="AT8881" s="368"/>
      <c r="AU8881" s="368"/>
      <c r="AV8881" s="368"/>
      <c r="AW8881" s="368"/>
      <c r="AX8881" s="368"/>
      <c r="AY8881" s="368"/>
      <c r="AZ8881" s="371"/>
      <c r="BA8881" s="371"/>
    </row>
    <row r="8882" spans="1:53" ht="15" customHeight="1" x14ac:dyDescent="0.2">
      <c r="A8882" s="368"/>
      <c r="B8882" s="373"/>
      <c r="C8882" s="376"/>
      <c r="D8882" s="370"/>
      <c r="E8882" s="368"/>
      <c r="F8882" s="368"/>
      <c r="G8882" s="368"/>
      <c r="H8882" s="368"/>
      <c r="I8882" s="368"/>
      <c r="J8882" s="368"/>
      <c r="K8882" s="368"/>
      <c r="L8882" s="368"/>
      <c r="M8882" s="368"/>
      <c r="N8882" s="368"/>
      <c r="O8882" s="368"/>
      <c r="P8882" s="368"/>
      <c r="Q8882" s="368"/>
      <c r="R8882" s="368"/>
      <c r="S8882" s="368"/>
      <c r="T8882" s="368"/>
      <c r="U8882" s="368"/>
      <c r="V8882" s="368"/>
      <c r="W8882" s="368"/>
      <c r="X8882" s="368"/>
      <c r="Y8882" s="368"/>
      <c r="Z8882" s="368"/>
      <c r="AA8882" s="368"/>
      <c r="AB8882" s="368"/>
      <c r="AC8882" s="368"/>
      <c r="AD8882" s="368"/>
      <c r="AE8882" s="368"/>
      <c r="AF8882" s="368"/>
      <c r="AG8882" s="368"/>
      <c r="AH8882" s="368"/>
      <c r="AI8882" s="368"/>
      <c r="AJ8882" s="368"/>
      <c r="AK8882" s="368"/>
      <c r="AL8882" s="368"/>
      <c r="AM8882" s="368"/>
      <c r="AN8882" s="368"/>
      <c r="AO8882" s="368"/>
      <c r="AP8882" s="368"/>
      <c r="AQ8882" s="368"/>
      <c r="AR8882" s="368"/>
      <c r="AS8882" s="368"/>
      <c r="AT8882" s="368"/>
      <c r="AU8882" s="368"/>
      <c r="AV8882" s="368"/>
      <c r="AW8882" s="368"/>
      <c r="AX8882" s="368"/>
      <c r="AY8882" s="368"/>
      <c r="AZ8882" s="371"/>
      <c r="BA8882" s="371"/>
    </row>
    <row r="8883" spans="1:53" ht="15" customHeight="1" x14ac:dyDescent="0.2">
      <c r="A8883" s="1">
        <f>SUM(A8840:A8878)</f>
        <v>29820</v>
      </c>
      <c r="B8883" s="385" t="s">
        <v>187</v>
      </c>
      <c r="C8883" s="402" t="s">
        <v>616</v>
      </c>
      <c r="D8883" s="18"/>
      <c r="E8883" s="14"/>
      <c r="F8883" s="14"/>
      <c r="G8883" s="14"/>
      <c r="H8883" s="14"/>
      <c r="I8883" s="14"/>
      <c r="J8883" s="14"/>
      <c r="K8883" s="14"/>
      <c r="L8883" s="14"/>
      <c r="M8883" s="14"/>
      <c r="N8883" s="14"/>
      <c r="O8883" s="14"/>
      <c r="P8883" s="14"/>
      <c r="Q8883" s="14"/>
      <c r="R8883" s="4"/>
      <c r="S8883" s="4"/>
      <c r="T8883" s="4"/>
      <c r="U8883" s="4"/>
      <c r="V8883" s="4"/>
      <c r="W8883" s="4"/>
      <c r="X8883" s="4"/>
      <c r="Y8883" s="4"/>
      <c r="Z8883" s="4"/>
      <c r="AA8883" s="4"/>
      <c r="AB8883" s="8"/>
      <c r="AC8883" s="8"/>
      <c r="AD8883" s="8"/>
      <c r="AE8883" s="8"/>
      <c r="AF8883" s="8"/>
      <c r="AG8883" s="8"/>
      <c r="AH8883" s="8"/>
      <c r="AI8883" s="8"/>
      <c r="AJ8883" s="8"/>
      <c r="AK8883" s="8"/>
      <c r="AL8883" s="8"/>
      <c r="AM8883" s="8"/>
      <c r="AN8883" s="8"/>
      <c r="AO8883" s="8"/>
      <c r="AP8883" s="15"/>
      <c r="AQ8883" s="15"/>
      <c r="AR8883" s="15"/>
      <c r="AS8883" s="15"/>
      <c r="AT8883" s="15"/>
      <c r="AU8883" s="15"/>
      <c r="AV8883" s="15"/>
      <c r="AW8883" s="15"/>
      <c r="AX8883" s="15"/>
      <c r="AY8883" s="15"/>
      <c r="AZ8883" s="10"/>
      <c r="BA8883" s="10"/>
    </row>
    <row r="8884" spans="1:53" ht="15" customHeight="1" x14ac:dyDescent="0.2">
      <c r="A8884" s="1"/>
      <c r="B8884" s="22"/>
      <c r="D8884" s="18"/>
      <c r="E8884" s="14"/>
      <c r="F8884" s="14"/>
      <c r="G8884" s="14"/>
      <c r="H8884" s="14"/>
      <c r="I8884" s="14"/>
      <c r="J8884" s="14"/>
      <c r="K8884" s="14"/>
      <c r="L8884" s="14"/>
      <c r="M8884" s="14"/>
      <c r="N8884" s="14"/>
      <c r="O8884" s="14"/>
      <c r="P8884" s="14"/>
      <c r="Q8884" s="14"/>
      <c r="R8884" s="4"/>
      <c r="S8884" s="4"/>
      <c r="T8884" s="4"/>
      <c r="U8884" s="4"/>
      <c r="V8884" s="4"/>
      <c r="W8884" s="4"/>
      <c r="X8884" s="4"/>
      <c r="Y8884" s="4"/>
      <c r="Z8884" s="4"/>
      <c r="AA8884" s="4"/>
      <c r="AB8884" s="8"/>
      <c r="AC8884" s="8"/>
      <c r="AD8884" s="8"/>
      <c r="AE8884" s="8"/>
      <c r="AF8884" s="8"/>
      <c r="AG8884" s="8"/>
      <c r="AH8884" s="8"/>
      <c r="AI8884" s="8"/>
      <c r="AJ8884" s="8"/>
      <c r="AK8884" s="8"/>
      <c r="AL8884" s="8"/>
      <c r="AM8884" s="8"/>
      <c r="AN8884" s="8"/>
      <c r="AO8884" s="8"/>
      <c r="AP8884" s="15"/>
      <c r="AQ8884" s="15"/>
      <c r="AR8884" s="15"/>
      <c r="AS8884" s="15"/>
      <c r="AT8884" s="15"/>
      <c r="AU8884" s="15"/>
      <c r="AV8884" s="15"/>
      <c r="AW8884" s="15"/>
      <c r="AX8884" s="15"/>
      <c r="AY8884" s="15"/>
      <c r="AZ8884" s="10"/>
      <c r="BA8884" s="10"/>
    </row>
    <row r="8885" spans="1:53" ht="15" customHeight="1" x14ac:dyDescent="0.2">
      <c r="A8885" s="1"/>
      <c r="B8885" s="42"/>
      <c r="D8885" s="18"/>
      <c r="E8885" s="14"/>
      <c r="F8885" s="14"/>
      <c r="G8885" s="14"/>
      <c r="H8885" s="14"/>
      <c r="I8885" s="14"/>
      <c r="J8885" s="14"/>
      <c r="K8885" s="14"/>
      <c r="L8885" s="14"/>
      <c r="M8885" s="14"/>
      <c r="N8885" s="14"/>
      <c r="O8885" s="14"/>
      <c r="P8885" s="14"/>
      <c r="Q8885" s="14"/>
      <c r="R8885" s="4"/>
      <c r="S8885" s="4"/>
      <c r="T8885" s="4"/>
      <c r="U8885" s="4"/>
      <c r="V8885" s="4"/>
      <c r="W8885" s="4"/>
      <c r="X8885" s="4"/>
      <c r="Y8885" s="4"/>
      <c r="Z8885" s="4"/>
      <c r="AA8885" s="4"/>
      <c r="AB8885" s="8"/>
      <c r="AC8885" s="8"/>
      <c r="AD8885" s="8"/>
      <c r="AE8885" s="8"/>
      <c r="AF8885" s="8"/>
      <c r="AG8885" s="8"/>
      <c r="AH8885" s="8"/>
      <c r="AI8885" s="8"/>
      <c r="AJ8885" s="8"/>
      <c r="AK8885" s="8"/>
      <c r="AL8885" s="8"/>
      <c r="AM8885" s="8"/>
      <c r="AN8885" s="8"/>
      <c r="AO8885" s="8"/>
      <c r="AP8885" s="15"/>
      <c r="AQ8885" s="15"/>
      <c r="AR8885" s="15"/>
      <c r="AS8885" s="15"/>
      <c r="AT8885" s="15"/>
      <c r="AU8885" s="15"/>
      <c r="AV8885" s="15"/>
      <c r="AW8885" s="15"/>
      <c r="AX8885" s="15"/>
      <c r="AY8885" s="15"/>
      <c r="AZ8885" s="10"/>
      <c r="BA8885" s="10"/>
    </row>
    <row r="8886" spans="1:53" ht="15" customHeight="1" x14ac:dyDescent="0.2">
      <c r="A8886" s="1"/>
      <c r="B8886" s="1"/>
      <c r="C8886" s="43"/>
      <c r="D8886" s="14"/>
      <c r="E8886" s="14"/>
      <c r="F8886" s="14"/>
      <c r="G8886" s="14"/>
      <c r="H8886" s="14"/>
      <c r="I8886" s="14"/>
      <c r="J8886" s="14"/>
      <c r="K8886" s="14"/>
      <c r="L8886" s="14"/>
      <c r="M8886" s="14"/>
      <c r="N8886" s="14"/>
      <c r="O8886" s="14"/>
      <c r="P8886" s="14"/>
      <c r="Q8886" s="14"/>
      <c r="R8886" s="4"/>
      <c r="S8886" s="4"/>
      <c r="T8886" s="4"/>
      <c r="U8886" s="4"/>
      <c r="V8886" s="4"/>
      <c r="W8886" s="4"/>
      <c r="X8886" s="4"/>
      <c r="Y8886" s="4"/>
      <c r="Z8886" s="4"/>
      <c r="AA8886" s="4"/>
      <c r="AB8886" s="8"/>
      <c r="AC8886" s="8"/>
      <c r="AD8886" s="8"/>
      <c r="AE8886" s="8"/>
      <c r="AF8886" s="8"/>
      <c r="AG8886" s="8"/>
      <c r="AH8886" s="8"/>
      <c r="AI8886" s="8"/>
      <c r="AJ8886" s="8"/>
      <c r="AK8886" s="8"/>
      <c r="AL8886" s="8"/>
      <c r="AM8886" s="8"/>
      <c r="AN8886" s="8"/>
      <c r="AO8886" s="8"/>
      <c r="AP8886" s="15"/>
      <c r="AQ8886" s="15"/>
      <c r="AR8886" s="15"/>
      <c r="AS8886" s="15"/>
      <c r="AT8886" s="15"/>
      <c r="AU8886" s="15"/>
      <c r="AV8886" s="15"/>
      <c r="AW8886" s="15"/>
      <c r="AX8886" s="15"/>
      <c r="AY8886" s="15"/>
      <c r="AZ8886" s="10"/>
      <c r="BA8886" s="10"/>
    </row>
    <row r="8887" spans="1:53" ht="15" customHeight="1" x14ac:dyDescent="0.2">
      <c r="A8887" s="1"/>
      <c r="B8887" s="1"/>
      <c r="D8887" s="14"/>
      <c r="E8887" s="14"/>
      <c r="F8887" s="14"/>
      <c r="G8887" s="14"/>
      <c r="H8887" s="14"/>
      <c r="I8887" s="14"/>
      <c r="J8887" s="14"/>
      <c r="K8887" s="14"/>
      <c r="L8887" s="14"/>
      <c r="M8887" s="14"/>
      <c r="N8887" s="14"/>
      <c r="O8887" s="14"/>
      <c r="P8887" s="14"/>
      <c r="Q8887" s="14"/>
      <c r="R8887" s="4"/>
      <c r="S8887" s="4"/>
      <c r="T8887" s="4"/>
      <c r="U8887" s="4"/>
      <c r="V8887" s="4"/>
      <c r="W8887" s="4"/>
      <c r="X8887" s="4"/>
      <c r="Y8887" s="4"/>
      <c r="Z8887" s="4"/>
      <c r="AA8887" s="4"/>
      <c r="AB8887" s="8"/>
      <c r="AC8887" s="8"/>
      <c r="AD8887" s="8"/>
      <c r="AE8887" s="8"/>
      <c r="AF8887" s="8"/>
      <c r="AG8887" s="8"/>
      <c r="AH8887" s="8"/>
      <c r="AI8887" s="8"/>
      <c r="AJ8887" s="8"/>
      <c r="AK8887" s="8"/>
      <c r="AL8887" s="8"/>
      <c r="AM8887" s="8"/>
      <c r="AN8887" s="8"/>
      <c r="AO8887" s="8"/>
      <c r="AP8887" s="15"/>
      <c r="AQ8887" s="15"/>
      <c r="AR8887" s="15"/>
      <c r="AS8887" s="15"/>
      <c r="AT8887" s="15"/>
      <c r="AU8887" s="15"/>
      <c r="AV8887" s="15"/>
      <c r="AW8887" s="15"/>
      <c r="AX8887" s="15"/>
      <c r="AY8887" s="15"/>
      <c r="AZ8887" s="10"/>
      <c r="BA8887" s="10"/>
    </row>
    <row r="8888" spans="1:53" ht="15" customHeight="1" x14ac:dyDescent="0.2">
      <c r="A8888" s="33"/>
      <c r="B8888" s="33"/>
      <c r="C8888" s="33"/>
      <c r="D8888" s="33">
        <f>SUM(D8840:D8887)</f>
        <v>24</v>
      </c>
      <c r="E8888" s="33">
        <f>SUM(E8840:E8887)</f>
        <v>39</v>
      </c>
      <c r="F8888" s="33">
        <f>SUM(F8840:F8887)</f>
        <v>11</v>
      </c>
      <c r="G8888" s="33">
        <f>SUM(G8840:G8887)</f>
        <v>0</v>
      </c>
      <c r="H8888" s="33">
        <f>SUM(H8840:H8887)</f>
        <v>0</v>
      </c>
      <c r="I8888" s="33">
        <f>SUM(I8840:I8887)</f>
        <v>0</v>
      </c>
      <c r="J8888" s="33">
        <f>SUM(J8840:J8887)</f>
        <v>0</v>
      </c>
      <c r="K8888" s="33">
        <f>SUM(K8840:K8887)</f>
        <v>4</v>
      </c>
      <c r="L8888" s="33">
        <f>SUM(L8840:L8887)</f>
        <v>4</v>
      </c>
      <c r="M8888" s="33">
        <f>SUM(M8840:M8887)</f>
        <v>0</v>
      </c>
      <c r="N8888" s="33">
        <f>SUM(N8840:N8887)</f>
        <v>0</v>
      </c>
      <c r="O8888" s="33">
        <f>SUM(O8840:O8887)</f>
        <v>0</v>
      </c>
      <c r="P8888" s="33">
        <f>SUM(P8840:P8887)</f>
        <v>0</v>
      </c>
      <c r="Q8888" s="33">
        <f>SUM(Q8840:Q8887)</f>
        <v>0</v>
      </c>
      <c r="R8888" s="33">
        <f>SUM(R8840:R8887)</f>
        <v>0</v>
      </c>
      <c r="S8888" s="33">
        <f>SUM(S8840:S8887)</f>
        <v>0</v>
      </c>
      <c r="T8888" s="33">
        <f>SUM(T8840:T8887)</f>
        <v>0</v>
      </c>
      <c r="U8888" s="33">
        <f>SUM(U8840:U8887)</f>
        <v>0</v>
      </c>
      <c r="V8888" s="33">
        <f>SUM(V8840:V8887)</f>
        <v>0</v>
      </c>
      <c r="W8888" s="33">
        <f>SUM(W8840:W8887)</f>
        <v>0</v>
      </c>
      <c r="X8888" s="33">
        <f>SUM(X8840:X8887)</f>
        <v>0</v>
      </c>
      <c r="Y8888" s="33">
        <f>SUM(Y8840:Y8887)</f>
        <v>0</v>
      </c>
      <c r="Z8888" s="33">
        <f>SUM(Z8840:Z8887)</f>
        <v>0</v>
      </c>
      <c r="AA8888" s="33">
        <f>SUM(AA8840:AA8887)</f>
        <v>0</v>
      </c>
      <c r="AB8888" s="33">
        <f>SUM(AB8840:AB8887)</f>
        <v>57</v>
      </c>
      <c r="AC8888" s="33">
        <f>SUM(AC8840:AC8887)</f>
        <v>0</v>
      </c>
      <c r="AD8888" s="33">
        <f>SUM(AD8840:AD8887)</f>
        <v>0</v>
      </c>
      <c r="AE8888" s="33">
        <f>SUM(AE8840:AE8887)</f>
        <v>0</v>
      </c>
      <c r="AF8888" s="33">
        <f>SUM(AF8840:AF8887)</f>
        <v>0</v>
      </c>
      <c r="AG8888" s="33">
        <f>SUM(AG8840:AG8887)</f>
        <v>2</v>
      </c>
      <c r="AH8888" s="33">
        <f>SUM(AH8840:AH8887)</f>
        <v>1</v>
      </c>
      <c r="AI8888" s="33">
        <f>SUM(AI8840:AI8887)</f>
        <v>0</v>
      </c>
      <c r="AJ8888" s="33">
        <f>SUM(AJ8840:AJ8887)</f>
        <v>2</v>
      </c>
      <c r="AK8888" s="33">
        <f>SUM(AK8840:AK8887)</f>
        <v>0</v>
      </c>
      <c r="AL8888" s="33">
        <f>SUM(AL8840:AL8887)</f>
        <v>2</v>
      </c>
      <c r="AM8888" s="33">
        <f>SUM(AM8840:AM8887)</f>
        <v>0</v>
      </c>
      <c r="AN8888" s="33">
        <f>SUM(AN8840:AN8887)</f>
        <v>0</v>
      </c>
      <c r="AO8888" s="33">
        <f>SUM(AO8840:AO8887)</f>
        <v>2</v>
      </c>
      <c r="AP8888" s="33">
        <f>SUM(AP8840:AP8887)</f>
        <v>0</v>
      </c>
      <c r="AQ8888" s="33">
        <f>SUM(AQ8840:AQ8887)</f>
        <v>0</v>
      </c>
      <c r="AR8888" s="33">
        <f>SUM(AR8840:AR8887)</f>
        <v>0</v>
      </c>
      <c r="AS8888" s="33">
        <f>SUM(AS8840:AS8887)</f>
        <v>0</v>
      </c>
      <c r="AT8888" s="33">
        <f>SUM(AT8840:AT8887)</f>
        <v>0</v>
      </c>
      <c r="AU8888" s="33">
        <f>SUM(AU8840:AU8887)</f>
        <v>0</v>
      </c>
      <c r="AV8888" s="33">
        <f>SUM(AV8840:AV8887)</f>
        <v>0</v>
      </c>
      <c r="AW8888" s="33">
        <f>SUM(AW8840:AW8887)</f>
        <v>0</v>
      </c>
      <c r="AX8888" s="33">
        <f>SUM(AX8840:AX8887)</f>
        <v>0</v>
      </c>
      <c r="AY8888" s="33">
        <f>SUM(AY8840:AY8887)</f>
        <v>0</v>
      </c>
      <c r="AZ8888" s="10"/>
      <c r="BA8888" s="10"/>
    </row>
    <row r="8889" spans="1:53" ht="15" customHeight="1" x14ac:dyDescent="0.2">
      <c r="A8889" s="44"/>
      <c r="B8889" s="44"/>
      <c r="C8889" s="44"/>
      <c r="D8889" s="44"/>
      <c r="E8889" s="44"/>
      <c r="F8889" s="44"/>
      <c r="G8889" s="44"/>
      <c r="H8889" s="44"/>
      <c r="I8889" s="44"/>
      <c r="J8889" s="44"/>
      <c r="K8889" s="44"/>
      <c r="L8889" s="44"/>
      <c r="M8889" s="44"/>
      <c r="N8889" s="44"/>
      <c r="O8889" s="44"/>
      <c r="P8889" s="44"/>
      <c r="Q8889" s="44"/>
      <c r="R8889" s="44"/>
      <c r="S8889" s="44"/>
      <c r="T8889" s="44"/>
      <c r="U8889" s="44"/>
      <c r="V8889" s="44"/>
      <c r="W8889" s="44"/>
      <c r="X8889" s="44"/>
    </row>
    <row r="8890" spans="1:53" ht="15" customHeight="1" x14ac:dyDescent="0.2">
      <c r="A8890" s="44"/>
      <c r="B8890" s="44"/>
      <c r="C8890" s="44"/>
      <c r="D8890" s="44"/>
      <c r="E8890" s="44"/>
      <c r="F8890" s="44"/>
      <c r="G8890" s="44"/>
      <c r="H8890" s="44"/>
      <c r="I8890" s="44"/>
      <c r="J8890" s="44"/>
      <c r="K8890" s="44"/>
      <c r="L8890" s="44"/>
      <c r="M8890" s="44"/>
      <c r="N8890" s="44"/>
      <c r="O8890" s="44"/>
      <c r="P8890" s="44"/>
      <c r="Q8890" s="44"/>
      <c r="R8890" s="44"/>
      <c r="S8890" s="44"/>
      <c r="T8890" s="44"/>
      <c r="U8890" s="44"/>
      <c r="V8890" s="44"/>
      <c r="W8890" s="44"/>
      <c r="X8890" s="44"/>
    </row>
    <row r="8891" spans="1:53" ht="15" customHeight="1" x14ac:dyDescent="0.2">
      <c r="A8891" s="44"/>
      <c r="B8891" s="44"/>
      <c r="C8891" s="44"/>
      <c r="D8891" s="44"/>
      <c r="E8891" s="44"/>
      <c r="F8891" s="44"/>
      <c r="G8891" s="44"/>
      <c r="H8891" s="44"/>
      <c r="I8891" s="44"/>
      <c r="J8891" s="44"/>
      <c r="K8891" s="44"/>
      <c r="L8891" s="44"/>
      <c r="M8891" s="44"/>
      <c r="N8891" s="44"/>
      <c r="O8891" s="44"/>
      <c r="P8891" s="44"/>
      <c r="Q8891" s="44"/>
      <c r="R8891" s="44"/>
      <c r="S8891" s="44"/>
      <c r="T8891" s="44"/>
      <c r="U8891" s="44"/>
      <c r="V8891" s="44"/>
      <c r="W8891" s="44"/>
      <c r="X8891" s="44"/>
    </row>
    <row r="8892" spans="1:53" ht="15" customHeight="1" x14ac:dyDescent="0.2">
      <c r="A8892" s="45"/>
      <c r="B8892" s="45"/>
      <c r="C8892" s="45"/>
      <c r="D8892" s="45"/>
      <c r="E8892" s="45"/>
      <c r="F8892" s="45"/>
      <c r="G8892" s="45"/>
      <c r="H8892" s="45"/>
      <c r="I8892" s="44"/>
      <c r="J8892" s="44"/>
      <c r="K8892" s="44"/>
      <c r="L8892" s="44"/>
      <c r="M8892" s="44"/>
      <c r="N8892" s="44"/>
      <c r="O8892" s="44"/>
      <c r="P8892" s="44"/>
      <c r="Q8892" s="44"/>
      <c r="R8892" s="44"/>
      <c r="S8892" s="44"/>
      <c r="T8892" s="44"/>
      <c r="U8892" s="44"/>
      <c r="V8892" s="44"/>
      <c r="W8892" s="44"/>
      <c r="X8892" s="44"/>
    </row>
    <row r="8893" spans="1:53" ht="15" customHeight="1" x14ac:dyDescent="0.2">
      <c r="A8893" s="45"/>
      <c r="B8893" s="45"/>
      <c r="C8893" s="45"/>
      <c r="D8893" s="45"/>
      <c r="E8893" s="45"/>
      <c r="F8893" s="45"/>
      <c r="G8893" s="45"/>
      <c r="H8893" s="45"/>
      <c r="I8893" s="44"/>
      <c r="J8893" s="44"/>
      <c r="K8893" s="44"/>
      <c r="L8893" s="46"/>
      <c r="M8893" s="46"/>
      <c r="N8893" s="46"/>
      <c r="O8893" s="46"/>
      <c r="P8893" s="46"/>
      <c r="Q8893" s="46"/>
      <c r="R8893" s="46"/>
      <c r="S8893" s="46"/>
      <c r="T8893" s="46"/>
      <c r="U8893" s="46"/>
      <c r="V8893" s="46"/>
      <c r="W8893" s="46"/>
      <c r="X8893" s="46"/>
      <c r="Y8893" s="46"/>
      <c r="Z8893" s="46"/>
      <c r="AA8893" s="46"/>
    </row>
    <row r="8894" spans="1:53" ht="15" customHeight="1" x14ac:dyDescent="0.6">
      <c r="A8894" s="45"/>
      <c r="B8894" s="47" t="s">
        <v>88</v>
      </c>
      <c r="C8894" s="48"/>
      <c r="D8894" s="48"/>
      <c r="E8894" s="48"/>
      <c r="F8894" s="48"/>
      <c r="G8894" s="48"/>
      <c r="H8894" s="45"/>
      <c r="I8894" s="44"/>
      <c r="J8894" s="44"/>
      <c r="K8894" s="44"/>
      <c r="L8894" s="46"/>
      <c r="M8894" s="46"/>
      <c r="N8894" s="46"/>
      <c r="O8894" s="46"/>
      <c r="P8894" s="46"/>
      <c r="Q8894" s="46"/>
      <c r="R8894" s="46"/>
      <c r="S8894" s="46"/>
      <c r="T8894" s="46"/>
      <c r="U8894" s="46"/>
      <c r="V8894" s="46"/>
      <c r="W8894" s="46"/>
      <c r="X8894" s="46"/>
      <c r="Y8894" s="46"/>
      <c r="Z8894" s="46"/>
      <c r="AA8894" s="46"/>
    </row>
    <row r="8895" spans="1:53" ht="15" customHeight="1" x14ac:dyDescent="0.2">
      <c r="A8895" s="45"/>
      <c r="B8895" s="49" t="s">
        <v>89</v>
      </c>
      <c r="C8895" s="33" t="s">
        <v>90</v>
      </c>
      <c r="D8895" s="33" t="s">
        <v>91</v>
      </c>
      <c r="E8895" s="33" t="s">
        <v>92</v>
      </c>
      <c r="F8895" s="50"/>
      <c r="G8895" s="50" t="s">
        <v>93</v>
      </c>
      <c r="H8895" s="45"/>
      <c r="I8895" s="44"/>
      <c r="J8895" s="44"/>
      <c r="K8895" s="44"/>
      <c r="L8895" s="46"/>
      <c r="M8895" s="46"/>
      <c r="N8895" s="46"/>
      <c r="O8895" s="46"/>
      <c r="P8895" s="46"/>
      <c r="Q8895" s="46"/>
      <c r="R8895" s="46"/>
      <c r="S8895" s="46"/>
      <c r="T8895" s="46"/>
      <c r="U8895" s="46"/>
      <c r="V8895" s="46"/>
      <c r="W8895" s="46"/>
      <c r="Y8895" s="51" t="s">
        <v>94</v>
      </c>
      <c r="Z8895" s="52"/>
      <c r="AA8895" s="52"/>
    </row>
    <row r="8896" spans="1:53" ht="15" customHeight="1" x14ac:dyDescent="0.2">
      <c r="A8896" s="45"/>
      <c r="B8896" s="53" t="s">
        <v>3</v>
      </c>
      <c r="C8896" s="15">
        <f>D8888</f>
        <v>24</v>
      </c>
      <c r="D8896" s="54">
        <f>S8899*C8896</f>
        <v>21949.200000000001</v>
      </c>
      <c r="E8896" s="34">
        <f>T8898*C8896</f>
        <v>15600</v>
      </c>
      <c r="F8896" s="45"/>
      <c r="G8896" s="45"/>
      <c r="H8896" s="45"/>
      <c r="I8896" s="44"/>
      <c r="J8896" s="44"/>
      <c r="K8896" s="44"/>
      <c r="L8896" s="46"/>
      <c r="M8896" s="51" t="s">
        <v>95</v>
      </c>
      <c r="N8896" s="52"/>
      <c r="O8896" s="52"/>
      <c r="P8896" s="52"/>
      <c r="Q8896" s="52"/>
      <c r="R8896" s="51" t="s">
        <v>96</v>
      </c>
      <c r="S8896" s="52"/>
      <c r="T8896" s="46"/>
      <c r="U8896" s="51" t="s">
        <v>97</v>
      </c>
      <c r="V8896" s="52"/>
      <c r="W8896" s="46"/>
      <c r="Y8896" s="6" t="s">
        <v>98</v>
      </c>
      <c r="Z8896" s="55"/>
      <c r="AA8896" s="56"/>
    </row>
    <row r="8897" spans="1:27" ht="15" customHeight="1" x14ac:dyDescent="0.2">
      <c r="A8897" s="45"/>
      <c r="B8897" s="53" t="s">
        <v>99</v>
      </c>
      <c r="C8897" s="15">
        <f>E8888</f>
        <v>39</v>
      </c>
      <c r="D8897" s="54">
        <f>S8898*C8897</f>
        <v>35667.450000000004</v>
      </c>
      <c r="E8897" s="34">
        <f>T8899*C8897</f>
        <v>25350</v>
      </c>
      <c r="F8897" s="45"/>
      <c r="G8897" s="45"/>
      <c r="H8897" s="45"/>
      <c r="I8897" s="44"/>
      <c r="J8897" s="44"/>
      <c r="K8897" s="44"/>
      <c r="L8897" s="46"/>
      <c r="M8897" s="6" t="s">
        <v>100</v>
      </c>
      <c r="N8897" s="52"/>
      <c r="O8897" s="52"/>
      <c r="P8897" s="52"/>
      <c r="Q8897" s="52"/>
      <c r="R8897" s="6"/>
      <c r="S8897" s="55" t="s">
        <v>101</v>
      </c>
      <c r="T8897" s="295"/>
      <c r="U8897" s="57" t="s">
        <v>102</v>
      </c>
      <c r="V8897" s="58">
        <f t="shared" ref="V8897:V8908" si="1878">W8897*1.303</f>
        <v>10293.699999999999</v>
      </c>
      <c r="W8897" s="59">
        <v>7900</v>
      </c>
      <c r="Y8897" s="60" t="s">
        <v>31</v>
      </c>
      <c r="Z8897" s="55">
        <f>AA8897*1.318</f>
        <v>6853.6</v>
      </c>
      <c r="AA8897" s="56">
        <v>5200</v>
      </c>
    </row>
    <row r="8898" spans="1:27" ht="15" customHeight="1" x14ac:dyDescent="0.2">
      <c r="A8898" s="45"/>
      <c r="B8898" s="53" t="s">
        <v>103</v>
      </c>
      <c r="C8898" s="15">
        <f>F8888</f>
        <v>11</v>
      </c>
      <c r="D8898" s="54">
        <f>S8901*C8898</f>
        <v>13942.533000000001</v>
      </c>
      <c r="E8898" s="34">
        <f>T8900*C8898</f>
        <v>9427</v>
      </c>
      <c r="F8898" s="45"/>
      <c r="G8898" s="45"/>
      <c r="H8898" s="61"/>
      <c r="I8898" s="44"/>
      <c r="J8898" s="44"/>
      <c r="K8898" s="44"/>
      <c r="L8898" s="46"/>
      <c r="M8898" s="6"/>
      <c r="N8898" s="52"/>
      <c r="O8898" s="52"/>
      <c r="P8898" s="52"/>
      <c r="Q8898" s="52"/>
      <c r="R8898" s="6" t="s">
        <v>104</v>
      </c>
      <c r="S8898" s="55">
        <f>T8898*1.407</f>
        <v>914.55000000000007</v>
      </c>
      <c r="T8898" s="295">
        <v>650</v>
      </c>
      <c r="U8898" s="57" t="s">
        <v>105</v>
      </c>
      <c r="V8898" s="58">
        <f t="shared" si="1878"/>
        <v>9772.5</v>
      </c>
      <c r="W8898" s="62">
        <v>7500</v>
      </c>
      <c r="Y8898" s="6" t="s">
        <v>33</v>
      </c>
      <c r="Z8898" s="55">
        <f t="shared" ref="Z8898:Z8899" si="1879">AA8898*1.318</f>
        <v>6853.6</v>
      </c>
      <c r="AA8898" s="56">
        <v>5200</v>
      </c>
    </row>
    <row r="8899" spans="1:27" ht="15" customHeight="1" x14ac:dyDescent="0.2">
      <c r="A8899" s="45"/>
      <c r="B8899" s="53" t="s">
        <v>106</v>
      </c>
      <c r="C8899" s="15">
        <f>G8888</f>
        <v>0</v>
      </c>
      <c r="D8899" s="54">
        <f>S8901*C8899</f>
        <v>0</v>
      </c>
      <c r="E8899" s="34">
        <f>T8901*C8899</f>
        <v>0</v>
      </c>
      <c r="F8899" s="45"/>
      <c r="G8899" s="45"/>
      <c r="H8899" s="45"/>
      <c r="I8899" s="44"/>
      <c r="J8899" s="44"/>
      <c r="K8899" s="44"/>
      <c r="L8899" s="46"/>
      <c r="M8899" s="6" t="s">
        <v>107</v>
      </c>
      <c r="N8899" s="52"/>
      <c r="O8899" s="52"/>
      <c r="P8899" s="52"/>
      <c r="Q8899" s="52"/>
      <c r="R8899" s="6" t="s">
        <v>108</v>
      </c>
      <c r="S8899" s="55">
        <f>T8899*1.407</f>
        <v>914.55000000000007</v>
      </c>
      <c r="T8899" s="295">
        <v>650</v>
      </c>
      <c r="U8899" s="6" t="s">
        <v>109</v>
      </c>
      <c r="V8899" s="58">
        <f t="shared" si="1878"/>
        <v>4560.5</v>
      </c>
      <c r="W8899" s="59">
        <v>3500</v>
      </c>
      <c r="Y8899" s="6" t="s">
        <v>32</v>
      </c>
      <c r="Z8899" s="55">
        <f t="shared" si="1879"/>
        <v>6853.6</v>
      </c>
      <c r="AA8899" s="56">
        <v>5200</v>
      </c>
    </row>
    <row r="8900" spans="1:27" ht="15" customHeight="1" x14ac:dyDescent="0.2">
      <c r="A8900" s="45"/>
      <c r="B8900" s="53" t="s">
        <v>7</v>
      </c>
      <c r="C8900" s="15">
        <f>H8888</f>
        <v>0</v>
      </c>
      <c r="D8900" s="54">
        <f>S8903*C8900</f>
        <v>0</v>
      </c>
      <c r="E8900" s="34">
        <f>T8903*C8900</f>
        <v>0</v>
      </c>
      <c r="F8900" s="45"/>
      <c r="G8900" s="45"/>
      <c r="H8900" s="45"/>
      <c r="I8900" s="44"/>
      <c r="J8900" s="44"/>
      <c r="K8900" s="44"/>
      <c r="L8900" s="46"/>
      <c r="M8900" s="6" t="s">
        <v>110</v>
      </c>
      <c r="N8900" s="55">
        <f>P8900*1.43</f>
        <v>2002</v>
      </c>
      <c r="O8900" s="52"/>
      <c r="P8900" s="63">
        <v>1400</v>
      </c>
      <c r="Q8900" s="52"/>
      <c r="R8900" s="6" t="s">
        <v>111</v>
      </c>
      <c r="S8900" s="55">
        <f>T8900*1.479</f>
        <v>1267.5030000000002</v>
      </c>
      <c r="T8900" s="295">
        <v>857</v>
      </c>
      <c r="U8900" s="57" t="s">
        <v>112</v>
      </c>
      <c r="V8900" s="58">
        <f t="shared" si="1878"/>
        <v>2736.2999999999997</v>
      </c>
      <c r="W8900" s="62">
        <v>2100</v>
      </c>
      <c r="Y8900" s="6" t="s">
        <v>42</v>
      </c>
      <c r="Z8900" s="55">
        <f t="shared" ref="Z8900:Z8905" si="1880">AA8900*1.32</f>
        <v>7260</v>
      </c>
      <c r="AA8900" s="56">
        <v>5500</v>
      </c>
    </row>
    <row r="8901" spans="1:27" ht="15" customHeight="1" x14ac:dyDescent="0.2">
      <c r="A8901" s="45"/>
      <c r="B8901" s="53" t="s">
        <v>8</v>
      </c>
      <c r="C8901" s="15">
        <f>I8888</f>
        <v>0</v>
      </c>
      <c r="D8901" s="54">
        <f>S8902*C8901</f>
        <v>0</v>
      </c>
      <c r="E8901" s="34">
        <f>T8902*C8901</f>
        <v>0</v>
      </c>
      <c r="F8901" s="45"/>
      <c r="G8901" s="45"/>
      <c r="H8901" s="45"/>
      <c r="I8901" s="44"/>
      <c r="J8901" s="44"/>
      <c r="K8901" s="44"/>
      <c r="L8901" s="46"/>
      <c r="M8901" s="6" t="s">
        <v>27</v>
      </c>
      <c r="N8901" s="55">
        <f>P8901*1.42</f>
        <v>1988</v>
      </c>
      <c r="O8901" s="52"/>
      <c r="P8901" s="64">
        <v>1400</v>
      </c>
      <c r="Q8901" s="65"/>
      <c r="R8901" s="6" t="s">
        <v>113</v>
      </c>
      <c r="S8901" s="55">
        <f>T8901*1.479</f>
        <v>1267.5030000000002</v>
      </c>
      <c r="T8901" s="295">
        <v>857</v>
      </c>
      <c r="U8901" s="57" t="s">
        <v>114</v>
      </c>
      <c r="V8901" s="58">
        <f t="shared" si="1878"/>
        <v>1274.3339999999998</v>
      </c>
      <c r="W8901" s="59">
        <v>978</v>
      </c>
      <c r="Y8901" s="6" t="s">
        <v>115</v>
      </c>
      <c r="Z8901" s="55">
        <f t="shared" si="1880"/>
        <v>7260</v>
      </c>
      <c r="AA8901" s="56">
        <v>5500</v>
      </c>
    </row>
    <row r="8902" spans="1:27" ht="15" customHeight="1" x14ac:dyDescent="0.2">
      <c r="A8902" s="45"/>
      <c r="B8902" s="53" t="s">
        <v>116</v>
      </c>
      <c r="C8902" s="15">
        <f>J8888</f>
        <v>0</v>
      </c>
      <c r="D8902" s="54">
        <f t="shared" ref="D8902:D8903" si="1881">S8907*C8902</f>
        <v>0</v>
      </c>
      <c r="E8902" s="34">
        <f t="shared" ref="E8902" si="1882">D8965*C8902</f>
        <v>0</v>
      </c>
      <c r="F8902" s="45"/>
      <c r="G8902" s="45"/>
      <c r="H8902" s="45"/>
      <c r="I8902" s="44"/>
      <c r="J8902" s="44"/>
      <c r="K8902" s="44"/>
      <c r="L8902" s="46"/>
      <c r="M8902" s="6" t="s">
        <v>28</v>
      </c>
      <c r="N8902" s="55">
        <f t="shared" ref="N8902:N8906" si="1883">P8902*1.4</f>
        <v>1470</v>
      </c>
      <c r="O8902" s="52"/>
      <c r="P8902" s="64">
        <v>1050</v>
      </c>
      <c r="Q8902" s="65"/>
      <c r="R8902" s="6" t="s">
        <v>117</v>
      </c>
      <c r="S8902" s="55">
        <f>T8902*1.3</f>
        <v>2113.8000000000002</v>
      </c>
      <c r="T8902" s="296">
        <v>1626</v>
      </c>
      <c r="U8902" s="66" t="s">
        <v>118</v>
      </c>
      <c r="V8902" s="58">
        <f t="shared" si="1878"/>
        <v>1469.7839999999999</v>
      </c>
      <c r="W8902" s="62">
        <v>1128</v>
      </c>
      <c r="Y8902" s="6" t="s">
        <v>119</v>
      </c>
      <c r="Z8902" s="55">
        <f>AA8902*1.318</f>
        <v>6853.6</v>
      </c>
      <c r="AA8902" s="56">
        <v>5200</v>
      </c>
    </row>
    <row r="8903" spans="1:27" ht="15" customHeight="1" x14ac:dyDescent="0.2">
      <c r="A8903" s="45"/>
      <c r="B8903" s="53" t="s">
        <v>10</v>
      </c>
      <c r="C8903" s="15">
        <f>K8888</f>
        <v>4</v>
      </c>
      <c r="D8903" s="54">
        <f t="shared" si="1881"/>
        <v>19400.48</v>
      </c>
      <c r="E8903" s="34">
        <f>T8908*C8903</f>
        <v>13288</v>
      </c>
      <c r="F8903" s="45"/>
      <c r="G8903" s="45"/>
      <c r="H8903" s="45"/>
      <c r="I8903" s="44"/>
      <c r="J8903" s="44"/>
      <c r="K8903" s="44"/>
      <c r="L8903" s="46"/>
      <c r="M8903" s="6" t="s">
        <v>120</v>
      </c>
      <c r="N8903" s="55">
        <f t="shared" si="1883"/>
        <v>1889.9999999999998</v>
      </c>
      <c r="O8903" s="52"/>
      <c r="P8903" s="67">
        <v>1350</v>
      </c>
      <c r="Q8903" s="65"/>
      <c r="R8903" s="6" t="s">
        <v>121</v>
      </c>
      <c r="S8903" s="55">
        <f>T8903*1.436</f>
        <v>1711.712</v>
      </c>
      <c r="T8903" s="295">
        <v>1192</v>
      </c>
      <c r="U8903" s="6" t="s">
        <v>122</v>
      </c>
      <c r="V8903" s="58">
        <f t="shared" si="1878"/>
        <v>8404.35</v>
      </c>
      <c r="W8903" s="59">
        <v>6450</v>
      </c>
      <c r="Y8903" s="6" t="s">
        <v>123</v>
      </c>
      <c r="Z8903" s="55">
        <f t="shared" si="1880"/>
        <v>10560</v>
      </c>
      <c r="AA8903" s="56">
        <v>8000</v>
      </c>
    </row>
    <row r="8904" spans="1:27" ht="15" customHeight="1" thickBot="1" x14ac:dyDescent="0.25">
      <c r="A8904" s="45"/>
      <c r="B8904" s="53" t="s">
        <v>124</v>
      </c>
      <c r="C8904" s="15">
        <f>L8888</f>
        <v>4</v>
      </c>
      <c r="D8904" s="54">
        <f>S8904*C8904</f>
        <v>6272.64</v>
      </c>
      <c r="E8904" s="34">
        <f>T8904*C8904</f>
        <v>4224</v>
      </c>
      <c r="F8904" s="68" t="s">
        <v>92</v>
      </c>
      <c r="G8904" s="69"/>
      <c r="H8904" s="45"/>
      <c r="I8904" s="44"/>
      <c r="J8904" s="44"/>
      <c r="K8904" s="44"/>
      <c r="L8904" s="46"/>
      <c r="M8904" s="6" t="s">
        <v>125</v>
      </c>
      <c r="N8904" s="55">
        <f t="shared" si="1883"/>
        <v>1889.9999999999998</v>
      </c>
      <c r="O8904" s="52"/>
      <c r="P8904" s="67">
        <v>1350</v>
      </c>
      <c r="Q8904" s="65"/>
      <c r="R8904" s="6" t="s">
        <v>126</v>
      </c>
      <c r="S8904" s="55">
        <f>T8904*1.485</f>
        <v>1568.16</v>
      </c>
      <c r="T8904" s="295">
        <v>1056</v>
      </c>
      <c r="U8904" s="6" t="s">
        <v>127</v>
      </c>
      <c r="V8904" s="58">
        <f t="shared" si="1878"/>
        <v>0</v>
      </c>
      <c r="W8904" s="70"/>
      <c r="Y8904" s="6" t="s">
        <v>128</v>
      </c>
      <c r="Z8904" s="55">
        <f t="shared" si="1880"/>
        <v>10560</v>
      </c>
      <c r="AA8904" s="56">
        <v>8000</v>
      </c>
    </row>
    <row r="8905" spans="1:27" ht="15" customHeight="1" thickTop="1" x14ac:dyDescent="0.2">
      <c r="A8905" s="45"/>
      <c r="B8905" s="53" t="s">
        <v>129</v>
      </c>
      <c r="C8905" s="15">
        <f>M8888</f>
        <v>0</v>
      </c>
      <c r="D8905" s="54">
        <f t="shared" ref="D8905:D8906" si="1884">S8909*C8905</f>
        <v>0</v>
      </c>
      <c r="E8905" s="34">
        <f t="shared" ref="E8905:E8906" si="1885">D8967*C8905</f>
        <v>0</v>
      </c>
      <c r="F8905" s="68" t="s">
        <v>130</v>
      </c>
      <c r="G8905" s="71">
        <f>D8949*0.33</f>
        <v>85635.759990000006</v>
      </c>
      <c r="H8905" s="45"/>
      <c r="I8905" s="44"/>
      <c r="J8905" s="44"/>
      <c r="K8905" s="44"/>
      <c r="L8905" s="46"/>
      <c r="M8905" s="6" t="s">
        <v>131</v>
      </c>
      <c r="N8905" s="55">
        <f t="shared" si="1883"/>
        <v>700</v>
      </c>
      <c r="O8905" s="52"/>
      <c r="P8905" s="67">
        <v>500</v>
      </c>
      <c r="Q8905" s="65"/>
      <c r="R8905" s="6"/>
      <c r="S8905" s="55"/>
      <c r="T8905" s="297"/>
      <c r="U8905" s="57" t="s">
        <v>132</v>
      </c>
      <c r="V8905" s="58">
        <f t="shared" si="1878"/>
        <v>10293.699999999999</v>
      </c>
      <c r="W8905" s="70">
        <v>7900</v>
      </c>
      <c r="Y8905" s="6" t="s">
        <v>133</v>
      </c>
      <c r="Z8905" s="55">
        <f t="shared" si="1880"/>
        <v>7260</v>
      </c>
      <c r="AA8905" s="56">
        <v>5500</v>
      </c>
    </row>
    <row r="8906" spans="1:27" ht="15" customHeight="1" x14ac:dyDescent="0.2">
      <c r="A8906" s="45"/>
      <c r="B8906" s="53" t="s">
        <v>134</v>
      </c>
      <c r="C8906" s="15">
        <f>N8888</f>
        <v>0</v>
      </c>
      <c r="D8906" s="54">
        <f t="shared" si="1884"/>
        <v>0</v>
      </c>
      <c r="E8906" s="34">
        <f>T8910*C8906</f>
        <v>0</v>
      </c>
      <c r="F8906" s="68" t="s">
        <v>135</v>
      </c>
      <c r="G8906" s="72">
        <f>D8949-F8949</f>
        <v>259502.30300000001</v>
      </c>
      <c r="H8906" s="45"/>
      <c r="I8906" s="44"/>
      <c r="J8906" s="44"/>
      <c r="K8906" s="44"/>
      <c r="L8906" s="46"/>
      <c r="M8906" s="6" t="s">
        <v>136</v>
      </c>
      <c r="N8906" s="55">
        <f t="shared" si="1883"/>
        <v>1400</v>
      </c>
      <c r="O8906" s="52"/>
      <c r="P8906" s="67">
        <v>1000</v>
      </c>
      <c r="Q8906" s="65"/>
      <c r="R8906" s="6"/>
      <c r="S8906" s="55"/>
      <c r="T8906" s="297"/>
      <c r="U8906" s="57" t="s">
        <v>137</v>
      </c>
      <c r="V8906" s="58">
        <f>W8906*1.311</f>
        <v>7603.7999999999993</v>
      </c>
      <c r="W8906" s="73">
        <v>5800</v>
      </c>
      <c r="Y8906" s="6" t="s">
        <v>39</v>
      </c>
      <c r="Z8906" s="55">
        <f>AA8906*1.321</f>
        <v>8454.4</v>
      </c>
      <c r="AA8906" s="56">
        <v>6400</v>
      </c>
    </row>
    <row r="8907" spans="1:27" ht="15" customHeight="1" x14ac:dyDescent="0.35">
      <c r="A8907" s="45"/>
      <c r="B8907" s="53" t="s">
        <v>138</v>
      </c>
      <c r="C8907" s="15">
        <f>P8888</f>
        <v>0</v>
      </c>
      <c r="D8907" s="54">
        <f>S8912*C8907</f>
        <v>0</v>
      </c>
      <c r="E8907" s="34">
        <f>D8970*C8907</f>
        <v>0</v>
      </c>
      <c r="F8907" s="68" t="s">
        <v>139</v>
      </c>
      <c r="G8907" s="74">
        <f>D8949-E8949</f>
        <v>78113.303000000014</v>
      </c>
      <c r="H8907" s="45"/>
      <c r="I8907" s="44"/>
      <c r="J8907" s="44"/>
      <c r="K8907" s="44"/>
      <c r="L8907" s="46"/>
      <c r="M8907" s="6" t="s">
        <v>140</v>
      </c>
      <c r="N8907" s="55"/>
      <c r="O8907" s="52"/>
      <c r="P8907" s="67"/>
      <c r="Q8907" s="65"/>
      <c r="R8907" s="6" t="s">
        <v>141</v>
      </c>
      <c r="S8907" s="55">
        <v>1850.8</v>
      </c>
      <c r="T8907" s="295">
        <v>1997</v>
      </c>
      <c r="U8907" s="57" t="s">
        <v>142</v>
      </c>
      <c r="V8907" s="58">
        <f t="shared" si="1878"/>
        <v>10293.699999999999</v>
      </c>
      <c r="W8907" s="73">
        <v>7900</v>
      </c>
      <c r="Y8907" s="6" t="s">
        <v>143</v>
      </c>
      <c r="Z8907" s="55">
        <f>AA8907*1.32</f>
        <v>3564</v>
      </c>
      <c r="AA8907" s="56">
        <v>2700</v>
      </c>
    </row>
    <row r="8908" spans="1:27" ht="15" customHeight="1" x14ac:dyDescent="0.2">
      <c r="A8908" s="45"/>
      <c r="B8908" s="53" t="s">
        <v>14</v>
      </c>
      <c r="C8908" s="15">
        <f>O8888</f>
        <v>0</v>
      </c>
      <c r="D8908" s="54">
        <f>S8911*C8908</f>
        <v>0</v>
      </c>
      <c r="E8908" s="34">
        <f>D8969*C8908</f>
        <v>0</v>
      </c>
      <c r="F8908" s="61"/>
      <c r="G8908" s="61"/>
      <c r="H8908" s="45"/>
      <c r="I8908" s="44"/>
      <c r="J8908" s="44"/>
      <c r="K8908" s="44"/>
      <c r="L8908" s="46"/>
      <c r="M8908" s="6"/>
      <c r="N8908" s="55"/>
      <c r="O8908" s="52"/>
      <c r="P8908" s="67"/>
      <c r="Q8908" s="65"/>
      <c r="R8908" s="6" t="s">
        <v>144</v>
      </c>
      <c r="S8908" s="55">
        <f>T8908*1.46</f>
        <v>4850.12</v>
      </c>
      <c r="T8908" s="295">
        <v>3322</v>
      </c>
      <c r="U8908" s="57" t="s">
        <v>145</v>
      </c>
      <c r="V8908" s="58">
        <f t="shared" si="1878"/>
        <v>10293.699999999999</v>
      </c>
      <c r="W8908" s="73">
        <v>7900</v>
      </c>
      <c r="AA8908" s="46"/>
    </row>
    <row r="8909" spans="1:27" ht="15" customHeight="1" x14ac:dyDescent="0.2">
      <c r="A8909" s="45"/>
      <c r="B8909" s="53" t="s">
        <v>16</v>
      </c>
      <c r="C8909" s="15">
        <f>Q8888</f>
        <v>0</v>
      </c>
      <c r="D8909" s="54">
        <f>S8914*C8909</f>
        <v>0</v>
      </c>
      <c r="E8909" s="34"/>
      <c r="F8909" s="61"/>
      <c r="G8909" s="61"/>
      <c r="H8909" s="45"/>
      <c r="I8909" s="44"/>
      <c r="J8909" s="44"/>
      <c r="K8909" s="44"/>
      <c r="L8909" s="46"/>
      <c r="M8909" s="6" t="s">
        <v>146</v>
      </c>
      <c r="N8909" s="55">
        <f>P8909*1.46</f>
        <v>8030</v>
      </c>
      <c r="O8909" s="52"/>
      <c r="P8909" s="67">
        <v>5500</v>
      </c>
      <c r="Q8909" s="65"/>
      <c r="R8909" s="6" t="s">
        <v>147</v>
      </c>
      <c r="S8909" s="55">
        <v>6101.2</v>
      </c>
      <c r="T8909" s="295">
        <v>4380</v>
      </c>
      <c r="U8909" s="46"/>
      <c r="V8909" s="46"/>
      <c r="W8909" s="46"/>
      <c r="X8909" s="46"/>
      <c r="Y8909" s="46"/>
      <c r="Z8909" s="46"/>
    </row>
    <row r="8910" spans="1:27" ht="15" customHeight="1" x14ac:dyDescent="0.2">
      <c r="A8910" s="45"/>
      <c r="B8910" s="320" t="s">
        <v>148</v>
      </c>
      <c r="C8910" s="33"/>
      <c r="D8910" s="75">
        <f t="shared" ref="D8910:E8910" si="1886">SUM(D8896:D8909)</f>
        <v>97232.303</v>
      </c>
      <c r="E8910" s="75">
        <f t="shared" si="1886"/>
        <v>67889</v>
      </c>
      <c r="F8910" s="75"/>
      <c r="G8910" s="33"/>
      <c r="H8910" s="45"/>
      <c r="I8910" s="44"/>
      <c r="J8910" s="44"/>
      <c r="K8910" s="44"/>
      <c r="L8910" s="46"/>
      <c r="M8910" s="6" t="s">
        <v>149</v>
      </c>
      <c r="N8910" s="55">
        <f t="shared" ref="N8910" si="1887">P8910*1.4</f>
        <v>3360</v>
      </c>
      <c r="O8910" s="52"/>
      <c r="P8910" s="67">
        <v>2400</v>
      </c>
      <c r="Q8910" s="65"/>
      <c r="R8910" s="6" t="s">
        <v>150</v>
      </c>
      <c r="S8910" s="55">
        <f>T8910*1.444</f>
        <v>9458.1999999999989</v>
      </c>
      <c r="T8910" s="295">
        <v>6550</v>
      </c>
      <c r="U8910" s="46"/>
      <c r="V8910" s="46"/>
      <c r="W8910" s="46"/>
      <c r="X8910" s="46"/>
      <c r="Y8910" s="46"/>
      <c r="Z8910" s="46"/>
      <c r="AA8910" s="46"/>
    </row>
    <row r="8911" spans="1:27" ht="15" customHeight="1" x14ac:dyDescent="0.2">
      <c r="A8911" s="45"/>
      <c r="B8911" s="317" t="s">
        <v>24</v>
      </c>
      <c r="C8911" s="319">
        <f>Y8888</f>
        <v>0</v>
      </c>
      <c r="D8911" s="54">
        <f t="shared" ref="D8911:D8913" si="1888">V8900*C8911</f>
        <v>0</v>
      </c>
      <c r="E8911" s="34">
        <f t="shared" ref="E8911:E8913" si="1889">W8900*C8911</f>
        <v>0</v>
      </c>
      <c r="F8911" s="45"/>
      <c r="G8911" s="45"/>
      <c r="H8911" s="45"/>
      <c r="I8911" s="44"/>
      <c r="J8911" s="44"/>
      <c r="K8911" s="44"/>
      <c r="L8911" s="46"/>
      <c r="M8911" s="6" t="s">
        <v>151</v>
      </c>
      <c r="N8911" s="55">
        <f>P8911*1.46</f>
        <v>8030</v>
      </c>
      <c r="O8911" s="52"/>
      <c r="P8911" s="67">
        <v>5500</v>
      </c>
      <c r="Q8911" s="65"/>
      <c r="R8911" s="6" t="s">
        <v>152</v>
      </c>
      <c r="S8911" s="55">
        <f>T8911*1.444</f>
        <v>7799.0439999999999</v>
      </c>
      <c r="T8911" s="295">
        <v>5401</v>
      </c>
      <c r="U8911" s="46"/>
      <c r="V8911" s="46"/>
      <c r="W8911" s="46"/>
      <c r="X8911" s="46"/>
      <c r="Y8911" s="46"/>
      <c r="Z8911" s="46"/>
      <c r="AA8911" s="46"/>
    </row>
    <row r="8912" spans="1:27" ht="15" customHeight="1" x14ac:dyDescent="0.2">
      <c r="A8912" s="45"/>
      <c r="B8912" s="317" t="s">
        <v>153</v>
      </c>
      <c r="C8912" s="319">
        <f>Z8888</f>
        <v>0</v>
      </c>
      <c r="D8912" s="54">
        <f t="shared" si="1888"/>
        <v>0</v>
      </c>
      <c r="E8912" s="34">
        <f t="shared" si="1889"/>
        <v>0</v>
      </c>
      <c r="F8912" s="45"/>
      <c r="G8912" s="45"/>
      <c r="H8912" s="45"/>
      <c r="I8912" s="44"/>
      <c r="J8912" s="44"/>
      <c r="K8912" s="44"/>
      <c r="L8912" s="46"/>
      <c r="M8912" s="6" t="s">
        <v>154</v>
      </c>
      <c r="N8912" s="55">
        <f t="shared" ref="N8912:N8913" si="1890">P8912*1.4</f>
        <v>5250</v>
      </c>
      <c r="O8912" s="52"/>
      <c r="P8912" s="67">
        <v>3750</v>
      </c>
      <c r="Q8912" s="65"/>
      <c r="R8912" s="6" t="s">
        <v>155</v>
      </c>
      <c r="S8912" s="55">
        <f>T8912*1.45</f>
        <v>10701</v>
      </c>
      <c r="T8912" s="295">
        <v>7380</v>
      </c>
      <c r="U8912" s="46"/>
      <c r="V8912" s="46"/>
      <c r="W8912" s="46"/>
      <c r="X8912" s="46"/>
      <c r="Y8912" s="46"/>
      <c r="Z8912" s="46"/>
      <c r="AA8912" s="46"/>
    </row>
    <row r="8913" spans="1:27" ht="15" customHeight="1" x14ac:dyDescent="0.2">
      <c r="A8913" s="45"/>
      <c r="B8913" s="317" t="s">
        <v>26</v>
      </c>
      <c r="C8913" s="319">
        <f>AA8888</f>
        <v>0</v>
      </c>
      <c r="D8913" s="54">
        <f t="shared" si="1888"/>
        <v>0</v>
      </c>
      <c r="E8913" s="34">
        <f t="shared" si="1889"/>
        <v>0</v>
      </c>
      <c r="F8913" s="45"/>
      <c r="G8913" s="45"/>
      <c r="H8913" s="45"/>
      <c r="I8913" s="44"/>
      <c r="J8913" s="44"/>
      <c r="K8913" s="44"/>
      <c r="L8913" s="46"/>
      <c r="M8913" s="6" t="s">
        <v>156</v>
      </c>
      <c r="N8913" s="55">
        <f t="shared" si="1890"/>
        <v>10500</v>
      </c>
      <c r="O8913" s="52"/>
      <c r="P8913" s="67">
        <v>7500</v>
      </c>
      <c r="Q8913" s="65"/>
      <c r="R8913" s="6" t="s">
        <v>157</v>
      </c>
      <c r="S8913" s="55">
        <v>8000</v>
      </c>
      <c r="T8913" s="295">
        <v>3600</v>
      </c>
      <c r="U8913" s="46"/>
      <c r="V8913" s="46"/>
      <c r="W8913" s="46"/>
      <c r="X8913" s="46"/>
      <c r="Y8913" s="46"/>
      <c r="Z8913" s="46"/>
      <c r="AA8913" s="46"/>
    </row>
    <row r="8914" spans="1:27" ht="15" customHeight="1" x14ac:dyDescent="0.2">
      <c r="A8914" s="45"/>
      <c r="B8914" s="318" t="s">
        <v>158</v>
      </c>
      <c r="C8914" s="319">
        <f>R8888</f>
        <v>0</v>
      </c>
      <c r="D8914" s="54">
        <f>V8897*C8914</f>
        <v>0</v>
      </c>
      <c r="E8914" s="34">
        <f t="shared" ref="E8914:E8916" si="1891">J8963*C8914</f>
        <v>0</v>
      </c>
      <c r="F8914" s="45"/>
      <c r="G8914" s="45"/>
      <c r="H8914" s="45"/>
      <c r="I8914" s="44"/>
      <c r="J8914" s="44"/>
      <c r="K8914" s="44"/>
      <c r="L8914" s="46"/>
      <c r="M8914" s="6"/>
      <c r="N8914" s="55"/>
      <c r="O8914" s="52"/>
      <c r="P8914" s="67"/>
      <c r="Q8914" s="65"/>
      <c r="R8914" s="6" t="s">
        <v>16</v>
      </c>
      <c r="S8914" s="55">
        <v>1500</v>
      </c>
      <c r="T8914" s="298">
        <v>1300</v>
      </c>
      <c r="U8914" s="46"/>
      <c r="V8914" s="46"/>
      <c r="W8914" s="46"/>
      <c r="X8914" s="46"/>
      <c r="Y8914" s="46"/>
      <c r="Z8914" s="46"/>
      <c r="AA8914" s="46"/>
    </row>
    <row r="8915" spans="1:27" ht="15" customHeight="1" x14ac:dyDescent="0.2">
      <c r="A8915" s="45"/>
      <c r="B8915" s="321" t="s">
        <v>159</v>
      </c>
      <c r="C8915" s="15">
        <f>T8888</f>
        <v>0</v>
      </c>
      <c r="D8915" s="54">
        <f t="shared" ref="D8915:D8916" si="1892">V8897*C8915</f>
        <v>0</v>
      </c>
      <c r="E8915" s="34">
        <f>W8897*C8915</f>
        <v>0</v>
      </c>
      <c r="F8915" s="45"/>
      <c r="G8915" s="45"/>
      <c r="H8915" s="45"/>
      <c r="I8915" s="44"/>
      <c r="J8915" s="44"/>
      <c r="K8915" s="44"/>
      <c r="L8915" s="46"/>
      <c r="M8915" s="6" t="s">
        <v>160</v>
      </c>
      <c r="N8915" s="55"/>
      <c r="O8915" s="52"/>
      <c r="P8915" s="67"/>
      <c r="Q8915" s="65"/>
      <c r="R8915" s="46"/>
      <c r="S8915" s="46"/>
      <c r="T8915" s="46"/>
      <c r="U8915" s="46"/>
      <c r="V8915" s="46"/>
      <c r="W8915" s="46"/>
      <c r="X8915" s="46"/>
      <c r="Y8915" s="46"/>
      <c r="Z8915" s="46"/>
      <c r="AA8915" s="46"/>
    </row>
    <row r="8916" spans="1:27" ht="15" customHeight="1" x14ac:dyDescent="0.2">
      <c r="A8916" s="45"/>
      <c r="B8916" s="79" t="s">
        <v>161</v>
      </c>
      <c r="C8916" s="80">
        <f>S8888</f>
        <v>0</v>
      </c>
      <c r="D8916" s="81">
        <f t="shared" si="1892"/>
        <v>0</v>
      </c>
      <c r="E8916" s="34">
        <f t="shared" si="1891"/>
        <v>0</v>
      </c>
      <c r="F8916" s="45"/>
      <c r="G8916" s="45"/>
      <c r="H8916" s="45"/>
      <c r="I8916" s="44"/>
      <c r="J8916" s="44"/>
      <c r="K8916" s="44"/>
      <c r="L8916" s="46"/>
      <c r="M8916" s="6"/>
      <c r="N8916" s="55"/>
      <c r="O8916" s="52"/>
      <c r="P8916" s="67"/>
      <c r="Q8916" s="65"/>
      <c r="R8916" s="46"/>
      <c r="S8916" s="46"/>
      <c r="T8916" s="46"/>
      <c r="U8916" s="46"/>
      <c r="V8916" s="46"/>
      <c r="W8916" s="46"/>
      <c r="X8916" s="46"/>
      <c r="Y8916" s="46"/>
      <c r="Z8916" s="46"/>
      <c r="AA8916" s="46"/>
    </row>
    <row r="8917" spans="1:27" ht="15" customHeight="1" x14ac:dyDescent="0.2">
      <c r="A8917" s="45"/>
      <c r="B8917" s="78" t="s">
        <v>20</v>
      </c>
      <c r="C8917" s="15">
        <f>U8888</f>
        <v>0</v>
      </c>
      <c r="D8917" s="81">
        <f>V8906*C8917</f>
        <v>0</v>
      </c>
      <c r="E8917" s="34">
        <f>W8906*C8917</f>
        <v>0</v>
      </c>
      <c r="F8917" s="45"/>
      <c r="G8917" s="45"/>
      <c r="H8917" s="45"/>
      <c r="I8917" s="44"/>
      <c r="J8917" s="44"/>
      <c r="K8917" s="44"/>
      <c r="L8917" s="46"/>
      <c r="M8917" s="6" t="s">
        <v>162</v>
      </c>
      <c r="N8917" s="55">
        <f t="shared" ref="N8917:N8919" si="1893">P8917*1.42</f>
        <v>2201</v>
      </c>
      <c r="O8917" s="52"/>
      <c r="P8917" s="67">
        <v>1550</v>
      </c>
      <c r="Q8917" s="65"/>
      <c r="R8917" s="46"/>
      <c r="S8917" s="46"/>
      <c r="T8917" s="46"/>
      <c r="U8917" s="46"/>
      <c r="V8917" s="46"/>
      <c r="W8917" s="46"/>
      <c r="X8917" s="46"/>
      <c r="Y8917" s="46"/>
      <c r="Z8917" s="46"/>
      <c r="AA8917" s="46"/>
    </row>
    <row r="8918" spans="1:27" ht="15" customHeight="1" x14ac:dyDescent="0.2">
      <c r="A8918" s="45"/>
      <c r="B8918" s="78" t="s">
        <v>163</v>
      </c>
      <c r="C8918" s="15">
        <f>V8888</f>
        <v>0</v>
      </c>
      <c r="D8918" s="81">
        <f t="shared" ref="D8918:D8919" si="1894">V8900*C8918</f>
        <v>0</v>
      </c>
      <c r="E8918" s="34">
        <f>W8905*C8918</f>
        <v>0</v>
      </c>
      <c r="F8918" s="45"/>
      <c r="G8918" s="45"/>
      <c r="H8918" s="45"/>
      <c r="I8918" s="44"/>
      <c r="J8918" s="44"/>
      <c r="K8918" s="44"/>
      <c r="L8918" s="46"/>
      <c r="M8918" s="6" t="s">
        <v>164</v>
      </c>
      <c r="N8918" s="55">
        <f t="shared" si="1893"/>
        <v>2201</v>
      </c>
      <c r="O8918" s="52"/>
      <c r="P8918" s="67">
        <v>1550</v>
      </c>
      <c r="Q8918" s="65"/>
      <c r="R8918" s="46"/>
      <c r="S8918" s="46"/>
      <c r="T8918" s="46"/>
      <c r="U8918" s="46"/>
      <c r="V8918" s="46"/>
      <c r="W8918" s="46"/>
      <c r="X8918" s="46"/>
      <c r="Y8918" s="46"/>
      <c r="Z8918" s="46"/>
      <c r="AA8918" s="46"/>
    </row>
    <row r="8919" spans="1:27" ht="15" customHeight="1" x14ac:dyDescent="0.2">
      <c r="A8919" s="45"/>
      <c r="B8919" s="78" t="s">
        <v>165</v>
      </c>
      <c r="C8919" s="15">
        <f>W8888</f>
        <v>0</v>
      </c>
      <c r="D8919" s="81">
        <f t="shared" si="1894"/>
        <v>0</v>
      </c>
      <c r="E8919" s="34">
        <f>J8968*C8919</f>
        <v>0</v>
      </c>
      <c r="F8919" s="45"/>
      <c r="G8919" s="45"/>
      <c r="H8919" s="45"/>
      <c r="I8919" s="44"/>
      <c r="J8919" s="44"/>
      <c r="K8919" s="44"/>
      <c r="L8919" s="46"/>
      <c r="M8919" s="6" t="s">
        <v>166</v>
      </c>
      <c r="N8919" s="55">
        <f t="shared" si="1893"/>
        <v>2201</v>
      </c>
      <c r="O8919" s="52"/>
      <c r="P8919" s="67">
        <v>1550</v>
      </c>
      <c r="Q8919" s="65"/>
      <c r="R8919" s="46"/>
      <c r="S8919" s="46"/>
      <c r="T8919" s="46"/>
      <c r="U8919" s="46"/>
      <c r="V8919" s="46"/>
      <c r="W8919" s="46"/>
      <c r="X8919" s="46"/>
      <c r="Y8919" s="46"/>
      <c r="Z8919" s="46"/>
      <c r="AA8919" s="46"/>
    </row>
    <row r="8920" spans="1:27" ht="15" customHeight="1" x14ac:dyDescent="0.2">
      <c r="A8920" s="45"/>
      <c r="B8920" s="53" t="s">
        <v>23</v>
      </c>
      <c r="C8920" s="15">
        <f>X8888</f>
        <v>0</v>
      </c>
      <c r="D8920" s="81">
        <f>V8898*C8920</f>
        <v>0</v>
      </c>
      <c r="E8920" s="34">
        <f>W8898*C8920</f>
        <v>0</v>
      </c>
      <c r="F8920" s="45"/>
      <c r="G8920" s="45"/>
      <c r="H8920" s="45"/>
      <c r="I8920" s="44"/>
      <c r="J8920" s="44"/>
      <c r="K8920" s="44"/>
      <c r="L8920" s="46"/>
      <c r="M8920" s="6" t="s">
        <v>167</v>
      </c>
      <c r="N8920" s="55">
        <f>P8920*1.39</f>
        <v>2154.5</v>
      </c>
      <c r="O8920" s="52"/>
      <c r="P8920" s="67">
        <v>1550</v>
      </c>
      <c r="Q8920" s="65"/>
      <c r="R8920" s="46"/>
      <c r="S8920" s="46"/>
      <c r="T8920" s="46"/>
      <c r="U8920" s="46"/>
      <c r="V8920" s="46"/>
      <c r="W8920" s="46"/>
      <c r="X8920" s="46"/>
      <c r="Y8920" s="46"/>
      <c r="Z8920" s="46"/>
      <c r="AA8920" s="46"/>
    </row>
    <row r="8921" spans="1:27" ht="15" customHeight="1" x14ac:dyDescent="0.2">
      <c r="A8921" s="45"/>
      <c r="B8921" s="49" t="s">
        <v>95</v>
      </c>
      <c r="C8921" s="33"/>
      <c r="D8921" s="75">
        <f t="shared" ref="D8921:E8921" si="1895">SUM(D8911:D8920)</f>
        <v>0</v>
      </c>
      <c r="E8921" s="82">
        <f t="shared" si="1895"/>
        <v>0</v>
      </c>
      <c r="F8921" s="45"/>
      <c r="G8921" s="45"/>
      <c r="H8921" s="45"/>
      <c r="I8921" s="44"/>
      <c r="J8921" s="44"/>
      <c r="K8921" s="44"/>
      <c r="L8921" s="46"/>
      <c r="M8921" s="6" t="s">
        <v>168</v>
      </c>
      <c r="N8921" s="55">
        <f>P8921*1.42</f>
        <v>1207</v>
      </c>
      <c r="O8921" s="52"/>
      <c r="P8921" s="67">
        <v>850</v>
      </c>
      <c r="Q8921" s="65"/>
      <c r="R8921" s="46"/>
      <c r="S8921" s="46"/>
      <c r="T8921" s="46"/>
      <c r="U8921" s="46"/>
      <c r="V8921" s="46"/>
      <c r="W8921" s="46"/>
      <c r="X8921" s="46"/>
      <c r="Y8921" s="46"/>
      <c r="Z8921" s="46"/>
      <c r="AA8921" s="46"/>
    </row>
    <row r="8922" spans="1:27" ht="15" customHeight="1" x14ac:dyDescent="0.2">
      <c r="A8922" s="45"/>
      <c r="B8922" s="53" t="s">
        <v>36</v>
      </c>
      <c r="C8922" s="15">
        <f>AL8888</f>
        <v>2</v>
      </c>
      <c r="D8922" s="83">
        <f>N8918*C8922</f>
        <v>4402</v>
      </c>
      <c r="E8922" s="34">
        <f>P8917*C8922</f>
        <v>3100</v>
      </c>
      <c r="F8922" s="45"/>
      <c r="G8922" s="45"/>
      <c r="H8922" s="45"/>
      <c r="I8922" s="44"/>
      <c r="J8922" s="44"/>
      <c r="K8922" s="44"/>
      <c r="L8922" s="46"/>
      <c r="M8922" s="46"/>
      <c r="N8922" s="46"/>
      <c r="O8922" s="46"/>
      <c r="P8922" s="46"/>
      <c r="Q8922" s="46"/>
      <c r="R8922" s="46"/>
      <c r="S8922" s="46"/>
      <c r="T8922" s="46"/>
      <c r="U8922" s="46"/>
      <c r="V8922" s="46"/>
      <c r="W8922" s="46"/>
      <c r="X8922" s="46"/>
      <c r="Y8922" s="46"/>
      <c r="Z8922" s="46"/>
      <c r="AA8922" s="46"/>
    </row>
    <row r="8923" spans="1:27" ht="15" customHeight="1" x14ac:dyDescent="0.2">
      <c r="A8923" s="45"/>
      <c r="B8923" s="53" t="s">
        <v>35</v>
      </c>
      <c r="C8923" s="15">
        <f>AK8888</f>
        <v>0</v>
      </c>
      <c r="D8923" s="83">
        <f t="shared" ref="D8923:D8925" si="1896">N8919*C8923</f>
        <v>0</v>
      </c>
      <c r="E8923" s="34">
        <f t="shared" ref="E8923:E8925" si="1897">P8919*C8923</f>
        <v>0</v>
      </c>
      <c r="F8923" s="45"/>
      <c r="G8923" s="45"/>
      <c r="H8923" s="45"/>
      <c r="L8923" s="24"/>
      <c r="M8923" s="24"/>
      <c r="N8923" s="24"/>
      <c r="O8923" s="24"/>
      <c r="P8923" s="24"/>
      <c r="Q8923" s="24"/>
    </row>
    <row r="8924" spans="1:27" ht="15" customHeight="1" x14ac:dyDescent="0.2">
      <c r="A8924" s="45"/>
      <c r="B8924" s="84" t="s">
        <v>169</v>
      </c>
      <c r="C8924" s="15">
        <f>AM8888</f>
        <v>0</v>
      </c>
      <c r="D8924" s="83">
        <f t="shared" si="1896"/>
        <v>0</v>
      </c>
      <c r="E8924" s="34">
        <f t="shared" si="1897"/>
        <v>0</v>
      </c>
      <c r="F8924" s="85"/>
      <c r="G8924" s="45"/>
      <c r="H8924" s="45"/>
      <c r="L8924" s="24"/>
      <c r="M8924" s="24"/>
      <c r="N8924" s="24"/>
      <c r="O8924" s="24"/>
      <c r="P8924" s="24"/>
      <c r="Q8924" s="24"/>
    </row>
    <row r="8925" spans="1:27" ht="15" customHeight="1" x14ac:dyDescent="0.2">
      <c r="A8925" s="45"/>
      <c r="B8925" s="84" t="s">
        <v>38</v>
      </c>
      <c r="C8925" s="15">
        <f>AN8888</f>
        <v>0</v>
      </c>
      <c r="D8925" s="83">
        <f t="shared" si="1896"/>
        <v>0</v>
      </c>
      <c r="E8925" s="34">
        <f t="shared" si="1897"/>
        <v>0</v>
      </c>
      <c r="F8925" s="45"/>
      <c r="G8925" s="45"/>
      <c r="H8925" s="45"/>
      <c r="L8925" s="24"/>
      <c r="M8925" s="24"/>
      <c r="N8925" s="24"/>
      <c r="O8925" s="24"/>
      <c r="P8925" s="24"/>
      <c r="Q8925" s="24"/>
    </row>
    <row r="8926" spans="1:27" ht="15" customHeight="1" x14ac:dyDescent="0.2">
      <c r="A8926" s="45"/>
      <c r="B8926" s="84" t="s">
        <v>170</v>
      </c>
      <c r="C8926" s="15">
        <f>AO8888</f>
        <v>2</v>
      </c>
      <c r="D8926" s="83">
        <f>N8918*C8926</f>
        <v>4402</v>
      </c>
      <c r="E8926" s="34">
        <f>P8918*C8926</f>
        <v>3100</v>
      </c>
      <c r="F8926" s="45"/>
      <c r="G8926" s="45"/>
      <c r="H8926" s="45"/>
      <c r="L8926" s="24"/>
      <c r="M8926" s="24"/>
      <c r="N8926" s="24"/>
      <c r="O8926" s="24"/>
      <c r="P8926" s="24"/>
      <c r="Q8926" s="24"/>
    </row>
    <row r="8927" spans="1:27" ht="15" customHeight="1" x14ac:dyDescent="0.2">
      <c r="A8927" s="45"/>
      <c r="B8927" s="53" t="s">
        <v>31</v>
      </c>
      <c r="C8927" s="15">
        <f>AF8888</f>
        <v>0</v>
      </c>
      <c r="D8927" s="83">
        <f>N8909*C8927</f>
        <v>0</v>
      </c>
      <c r="E8927" s="34">
        <f>P8909*C8927</f>
        <v>0</v>
      </c>
      <c r="F8927" s="45"/>
      <c r="G8927" s="45"/>
      <c r="H8927" s="45"/>
    </row>
    <row r="8928" spans="1:27" ht="15" customHeight="1" x14ac:dyDescent="0.2">
      <c r="A8928" s="45"/>
      <c r="B8928" s="53" t="s">
        <v>171</v>
      </c>
      <c r="C8928" s="15">
        <f>AH8888</f>
        <v>1</v>
      </c>
      <c r="D8928" s="83">
        <f>N8909*C8928</f>
        <v>8030</v>
      </c>
      <c r="E8928" s="34">
        <f>P8909*C8928</f>
        <v>5500</v>
      </c>
      <c r="F8928" s="45"/>
      <c r="G8928" s="45"/>
      <c r="H8928" s="45"/>
      <c r="L8928" s="86"/>
    </row>
    <row r="8929" spans="1:12" ht="15" customHeight="1" x14ac:dyDescent="0.2">
      <c r="A8929" s="45"/>
      <c r="B8929" s="53" t="s">
        <v>151</v>
      </c>
      <c r="C8929" s="15">
        <f>AG8888</f>
        <v>2</v>
      </c>
      <c r="D8929" s="83">
        <f>N8911*C8929</f>
        <v>16060</v>
      </c>
      <c r="E8929" s="34">
        <f>P8911*C8929</f>
        <v>11000</v>
      </c>
      <c r="F8929" s="45"/>
      <c r="G8929" s="45"/>
      <c r="H8929" s="45"/>
    </row>
    <row r="8930" spans="1:12" ht="15" customHeight="1" x14ac:dyDescent="0.2">
      <c r="A8930" s="45"/>
      <c r="B8930" s="53" t="s">
        <v>173</v>
      </c>
      <c r="C8930" s="15">
        <f>AJ8888</f>
        <v>2</v>
      </c>
      <c r="D8930" s="83">
        <f>N8909*C8930</f>
        <v>16060</v>
      </c>
      <c r="E8930" s="34">
        <f>P8909*C8930</f>
        <v>11000</v>
      </c>
      <c r="F8930" s="45"/>
      <c r="G8930" s="45"/>
      <c r="H8930" s="45"/>
      <c r="L8930" s="86"/>
    </row>
    <row r="8931" spans="1:12" ht="15" customHeight="1" x14ac:dyDescent="0.2">
      <c r="A8931" s="45"/>
      <c r="B8931" s="53" t="s">
        <v>174</v>
      </c>
      <c r="C8931" s="15">
        <f>AE8888</f>
        <v>0</v>
      </c>
      <c r="D8931" s="83">
        <f>N8913*C8931</f>
        <v>0</v>
      </c>
      <c r="E8931" s="34">
        <f>P8909*C8931</f>
        <v>0</v>
      </c>
      <c r="F8931" s="45"/>
      <c r="G8931" s="45"/>
      <c r="H8931" s="45"/>
    </row>
    <row r="8932" spans="1:12" ht="15" customHeight="1" x14ac:dyDescent="0.2">
      <c r="A8932" s="45"/>
      <c r="B8932" s="87" t="s">
        <v>27</v>
      </c>
      <c r="C8932" s="15">
        <f>AB8888</f>
        <v>57</v>
      </c>
      <c r="D8932" s="83">
        <f t="shared" ref="D8932:D8933" si="1898">N8901*C8932</f>
        <v>113316</v>
      </c>
      <c r="E8932" s="34">
        <f>P8901*C8932</f>
        <v>79800</v>
      </c>
      <c r="F8932" s="45"/>
      <c r="G8932" s="45"/>
      <c r="H8932" s="45"/>
      <c r="L8932" s="86"/>
    </row>
    <row r="8933" spans="1:12" ht="15" customHeight="1" x14ac:dyDescent="0.2">
      <c r="A8933" s="45"/>
      <c r="B8933" s="87" t="s">
        <v>28</v>
      </c>
      <c r="C8933" s="15">
        <f>AC8888</f>
        <v>0</v>
      </c>
      <c r="D8933" s="83">
        <f t="shared" si="1898"/>
        <v>0</v>
      </c>
      <c r="E8933" s="34">
        <f t="shared" ref="E8932:E8933" si="1899">P8902*C8933</f>
        <v>0</v>
      </c>
      <c r="F8933" s="45"/>
      <c r="G8933" s="45"/>
      <c r="H8933" s="45"/>
      <c r="L8933" s="86"/>
    </row>
    <row r="8934" spans="1:12" ht="15" customHeight="1" x14ac:dyDescent="0.2">
      <c r="A8934" s="45"/>
      <c r="B8934" s="53" t="s">
        <v>177</v>
      </c>
      <c r="C8934" s="15">
        <f>AD8888</f>
        <v>0</v>
      </c>
      <c r="D8934" s="83">
        <f>N8906*C8934</f>
        <v>0</v>
      </c>
      <c r="E8934" s="34">
        <f>P8906*C8934</f>
        <v>0</v>
      </c>
      <c r="F8934" s="45"/>
      <c r="G8934" s="45"/>
      <c r="H8934" s="45"/>
      <c r="L8934" s="86"/>
    </row>
    <row r="8935" spans="1:12" ht="15" customHeight="1" x14ac:dyDescent="0.2">
      <c r="A8935" s="45"/>
      <c r="B8935" s="49" t="s">
        <v>94</v>
      </c>
      <c r="C8935" s="33"/>
      <c r="D8935" s="75">
        <f t="shared" ref="D8935:E8935" si="1900">SUM(D8922:D8934)</f>
        <v>162270</v>
      </c>
      <c r="E8935" s="82">
        <f t="shared" si="1900"/>
        <v>113500</v>
      </c>
      <c r="F8935" s="41"/>
      <c r="G8935" s="45"/>
      <c r="H8935" s="88"/>
      <c r="L8935" s="86"/>
    </row>
    <row r="8936" spans="1:12" ht="15" customHeight="1" x14ac:dyDescent="0.2">
      <c r="A8936" s="45"/>
      <c r="B8936" s="78" t="s">
        <v>39</v>
      </c>
      <c r="C8936" s="89">
        <f>AP8888</f>
        <v>0</v>
      </c>
      <c r="D8936" s="83">
        <f>Z8906*C8936</f>
        <v>0</v>
      </c>
      <c r="E8936" s="34">
        <f>AA8906*C8936</f>
        <v>0</v>
      </c>
      <c r="F8936" s="88"/>
      <c r="G8936" s="88"/>
      <c r="H8936" s="88"/>
      <c r="L8936" s="86"/>
    </row>
    <row r="8937" spans="1:12" ht="15" customHeight="1" x14ac:dyDescent="0.2">
      <c r="A8937" s="45"/>
      <c r="B8937" s="78" t="s">
        <v>40</v>
      </c>
      <c r="C8937" s="90">
        <f>AQ8888</f>
        <v>0</v>
      </c>
      <c r="D8937" s="83">
        <f t="shared" ref="D8937:D8939" si="1901">Z8897*C8937</f>
        <v>0</v>
      </c>
      <c r="E8937" s="34">
        <f>AA8897*C8937</f>
        <v>0</v>
      </c>
      <c r="F8937" s="88"/>
      <c r="G8937" s="88"/>
      <c r="H8937" s="88"/>
      <c r="L8937" s="86"/>
    </row>
    <row r="8938" spans="1:12" ht="15" customHeight="1" x14ac:dyDescent="0.2">
      <c r="A8938" s="45"/>
      <c r="B8938" s="78" t="s">
        <v>33</v>
      </c>
      <c r="C8938" s="90">
        <f>AR8888</f>
        <v>0</v>
      </c>
      <c r="D8938" s="83">
        <f t="shared" si="1901"/>
        <v>0</v>
      </c>
      <c r="E8938" s="34">
        <f>P8908*C8938</f>
        <v>0</v>
      </c>
      <c r="F8938" s="88"/>
      <c r="G8938" s="88"/>
      <c r="H8938" s="88"/>
    </row>
    <row r="8939" spans="1:12" ht="15" customHeight="1" x14ac:dyDescent="0.2">
      <c r="A8939" s="45"/>
      <c r="B8939" s="78" t="s">
        <v>32</v>
      </c>
      <c r="C8939" s="90">
        <f>AS8888</f>
        <v>0</v>
      </c>
      <c r="D8939" s="83">
        <f t="shared" si="1901"/>
        <v>0</v>
      </c>
      <c r="E8939" s="34">
        <f>AA8898*C8939</f>
        <v>0</v>
      </c>
      <c r="F8939" s="88"/>
      <c r="G8939" s="88"/>
      <c r="H8939" s="88"/>
      <c r="L8939" s="86"/>
    </row>
    <row r="8940" spans="1:12" ht="15" customHeight="1" x14ac:dyDescent="0.2">
      <c r="A8940" s="45"/>
      <c r="B8940" s="78" t="s">
        <v>41</v>
      </c>
      <c r="C8940" s="90">
        <f>AT8888</f>
        <v>0</v>
      </c>
      <c r="D8940" s="83">
        <f>Z8905*C8940</f>
        <v>0</v>
      </c>
      <c r="E8940" s="34">
        <f>AA8905*C8940</f>
        <v>0</v>
      </c>
      <c r="F8940" s="88"/>
      <c r="G8940" s="88"/>
      <c r="H8940" s="88"/>
    </row>
    <row r="8941" spans="1:12" ht="15" customHeight="1" x14ac:dyDescent="0.2">
      <c r="A8941" s="45"/>
      <c r="B8941" s="78" t="s">
        <v>42</v>
      </c>
      <c r="C8941" s="90">
        <f>AU8888</f>
        <v>0</v>
      </c>
      <c r="D8941" s="83">
        <f>Z8900*C8941</f>
        <v>0</v>
      </c>
      <c r="E8941" s="34">
        <f>AA8900*C8941</f>
        <v>0</v>
      </c>
      <c r="F8941" s="88"/>
      <c r="G8941" s="88"/>
      <c r="H8941" s="88"/>
      <c r="L8941" s="86"/>
    </row>
    <row r="8942" spans="1:12" ht="15" customHeight="1" x14ac:dyDescent="0.2">
      <c r="A8942" s="45"/>
      <c r="B8942" s="78" t="s">
        <v>43</v>
      </c>
      <c r="C8942" s="90">
        <f>AV8888</f>
        <v>0</v>
      </c>
      <c r="D8942" s="83">
        <f t="shared" ref="D8942:D8944" si="1902">Z8902*C8942</f>
        <v>0</v>
      </c>
      <c r="E8942" s="34">
        <f>AA8902*C8942</f>
        <v>0</v>
      </c>
      <c r="F8942" s="88"/>
      <c r="G8942" s="88"/>
      <c r="H8942" s="88"/>
      <c r="L8942" s="86"/>
    </row>
    <row r="8943" spans="1:12" ht="15" customHeight="1" x14ac:dyDescent="0.2">
      <c r="A8943" s="45"/>
      <c r="B8943" s="78" t="s">
        <v>44</v>
      </c>
      <c r="C8943" s="90">
        <f>AW8888</f>
        <v>0</v>
      </c>
      <c r="D8943" s="83">
        <f t="shared" si="1902"/>
        <v>0</v>
      </c>
      <c r="E8943" s="34">
        <f>AA8904*C8943</f>
        <v>0</v>
      </c>
      <c r="F8943" s="88"/>
      <c r="G8943" s="88"/>
      <c r="H8943" s="88"/>
      <c r="L8943" s="86"/>
    </row>
    <row r="8944" spans="1:12" ht="15" customHeight="1" x14ac:dyDescent="0.2">
      <c r="A8944" s="45"/>
      <c r="B8944" s="78" t="s">
        <v>45</v>
      </c>
      <c r="C8944" s="90">
        <f>AX8888</f>
        <v>0</v>
      </c>
      <c r="D8944" s="83">
        <f t="shared" si="1902"/>
        <v>0</v>
      </c>
      <c r="E8944" s="34">
        <f>AA8903*C8944</f>
        <v>0</v>
      </c>
      <c r="F8944" s="88"/>
      <c r="G8944" s="88"/>
      <c r="H8944" s="88"/>
    </row>
    <row r="8945" spans="1:52" ht="15" customHeight="1" x14ac:dyDescent="0.2">
      <c r="A8945" s="45"/>
      <c r="B8945" s="78" t="s">
        <v>46</v>
      </c>
      <c r="C8945" s="90">
        <f>AY8888</f>
        <v>0</v>
      </c>
      <c r="D8945" s="83">
        <f>Z8901*C8945</f>
        <v>0</v>
      </c>
      <c r="E8945" s="34">
        <f>AA8901*C8945</f>
        <v>0</v>
      </c>
      <c r="F8945" s="88"/>
      <c r="G8945" s="88"/>
      <c r="H8945" s="88"/>
      <c r="L8945" s="86"/>
    </row>
    <row r="8946" spans="1:52" ht="15" customHeight="1" x14ac:dyDescent="0.2">
      <c r="A8946" s="45"/>
      <c r="B8946" s="53"/>
      <c r="C8946" s="89"/>
      <c r="D8946" s="83">
        <f t="shared" ref="D8946:D8947" si="1903">Z8906*C8946</f>
        <v>0</v>
      </c>
      <c r="E8946" s="34">
        <f t="shared" ref="E8946:E8947" si="1904">P8916*C8946</f>
        <v>0</v>
      </c>
      <c r="F8946" s="88"/>
      <c r="G8946" s="88"/>
      <c r="H8946" s="88"/>
    </row>
    <row r="8947" spans="1:52" ht="15" customHeight="1" x14ac:dyDescent="0.2">
      <c r="A8947" s="45"/>
      <c r="B8947" s="53"/>
      <c r="C8947" s="89"/>
      <c r="D8947" s="83">
        <f t="shared" si="1903"/>
        <v>0</v>
      </c>
      <c r="E8947" s="34">
        <f t="shared" si="1904"/>
        <v>0</v>
      </c>
      <c r="F8947" s="88"/>
      <c r="G8947" s="88"/>
      <c r="H8947" s="88"/>
      <c r="L8947" s="86"/>
    </row>
    <row r="8948" spans="1:52" ht="15" customHeight="1" x14ac:dyDescent="0.2">
      <c r="A8948" s="45"/>
      <c r="B8948" s="91"/>
      <c r="C8948" s="91"/>
      <c r="D8948" s="92">
        <f t="shared" ref="D8948:E8948" si="1905">SUM(D8936:D8947)</f>
        <v>0</v>
      </c>
      <c r="E8948" s="93">
        <f t="shared" si="1905"/>
        <v>0</v>
      </c>
      <c r="F8948" s="41"/>
      <c r="G8948" s="88"/>
      <c r="H8948" s="45"/>
      <c r="L8948" s="86"/>
    </row>
    <row r="8949" spans="1:52" ht="15" customHeight="1" x14ac:dyDescent="0.2">
      <c r="A8949" s="45"/>
      <c r="B8949" s="33" t="s">
        <v>187</v>
      </c>
      <c r="C8949" s="61"/>
      <c r="D8949" s="94">
        <f>SUM(D8921,D8910,D8935,D8948)</f>
        <v>259502.30300000001</v>
      </c>
      <c r="E8949" s="95">
        <f>SUM(E8948,E8921,E8910,E8935)</f>
        <v>181389</v>
      </c>
      <c r="F8949" s="92">
        <f>SUM(F8948,F8935,F8924,F8910)</f>
        <v>0</v>
      </c>
      <c r="G8949" s="45"/>
      <c r="H8949" s="45"/>
      <c r="L8949" s="86"/>
    </row>
    <row r="8950" spans="1:52" ht="15" customHeight="1" x14ac:dyDescent="0.2">
      <c r="A8950" s="45"/>
      <c r="B8950" s="45"/>
      <c r="C8950" s="45"/>
      <c r="D8950" s="45"/>
      <c r="E8950" s="45"/>
      <c r="F8950" s="45"/>
      <c r="G8950" s="45"/>
      <c r="H8950" s="45"/>
    </row>
    <row r="8951" spans="1:52" ht="15" customHeight="1" x14ac:dyDescent="0.2">
      <c r="L8951" s="86"/>
    </row>
    <row r="8952" spans="1:52" s="305" customFormat="1" ht="40.5" customHeight="1" x14ac:dyDescent="0.2">
      <c r="A8952" s="305" t="s">
        <v>461</v>
      </c>
    </row>
    <row r="8954" spans="1:52" ht="15" customHeight="1" x14ac:dyDescent="0.2">
      <c r="A8954" s="1" t="s">
        <v>0</v>
      </c>
      <c r="B8954" s="1" t="s">
        <v>1</v>
      </c>
      <c r="C8954" s="2" t="s">
        <v>2</v>
      </c>
      <c r="D8954" s="2" t="s">
        <v>3</v>
      </c>
      <c r="E8954" s="2" t="s">
        <v>4</v>
      </c>
      <c r="F8954" s="2" t="s">
        <v>5</v>
      </c>
      <c r="G8954" s="2" t="s">
        <v>6</v>
      </c>
      <c r="H8954" s="2" t="s">
        <v>7</v>
      </c>
      <c r="I8954" s="2" t="s">
        <v>8</v>
      </c>
      <c r="J8954" s="2" t="s">
        <v>9</v>
      </c>
      <c r="K8954" s="2" t="s">
        <v>10</v>
      </c>
      <c r="L8954" s="2" t="s">
        <v>11</v>
      </c>
      <c r="M8954" s="2" t="s">
        <v>12</v>
      </c>
      <c r="N8954" s="2" t="s">
        <v>13</v>
      </c>
      <c r="O8954" s="2" t="s">
        <v>14</v>
      </c>
      <c r="P8954" s="1" t="s">
        <v>15</v>
      </c>
      <c r="Q8954" s="1" t="s">
        <v>16</v>
      </c>
      <c r="R8954" s="3" t="s">
        <v>17</v>
      </c>
      <c r="S8954" s="3" t="s">
        <v>18</v>
      </c>
      <c r="T8954" s="3" t="s">
        <v>19</v>
      </c>
      <c r="U8954" s="4" t="s">
        <v>20</v>
      </c>
      <c r="V8954" s="3" t="s">
        <v>21</v>
      </c>
      <c r="W8954" s="3" t="s">
        <v>22</v>
      </c>
      <c r="X8954" s="4" t="s">
        <v>23</v>
      </c>
      <c r="Y8954" s="5" t="s">
        <v>24</v>
      </c>
      <c r="Z8954" s="5" t="s">
        <v>25</v>
      </c>
      <c r="AA8954" s="5" t="s">
        <v>26</v>
      </c>
      <c r="AB8954" s="6" t="s">
        <v>27</v>
      </c>
      <c r="AC8954" s="6" t="s">
        <v>28</v>
      </c>
      <c r="AD8954" s="7" t="s">
        <v>29</v>
      </c>
      <c r="AE8954" s="6" t="s">
        <v>30</v>
      </c>
      <c r="AF8954" s="8" t="s">
        <v>31</v>
      </c>
      <c r="AG8954" s="8" t="s">
        <v>32</v>
      </c>
      <c r="AH8954" s="8" t="s">
        <v>33</v>
      </c>
      <c r="AI8954" s="8"/>
      <c r="AJ8954" s="8" t="s">
        <v>34</v>
      </c>
      <c r="AK8954" s="8" t="s">
        <v>35</v>
      </c>
      <c r="AL8954" s="8" t="s">
        <v>36</v>
      </c>
      <c r="AM8954" s="8" t="s">
        <v>37</v>
      </c>
      <c r="AN8954" s="8" t="s">
        <v>38</v>
      </c>
      <c r="AO8954" s="8"/>
      <c r="AP8954" s="9" t="s">
        <v>39</v>
      </c>
      <c r="AQ8954" s="9" t="s">
        <v>40</v>
      </c>
      <c r="AR8954" s="9" t="s">
        <v>33</v>
      </c>
      <c r="AS8954" s="9" t="s">
        <v>32</v>
      </c>
      <c r="AT8954" s="9" t="s">
        <v>41</v>
      </c>
      <c r="AU8954" s="9" t="s">
        <v>42</v>
      </c>
      <c r="AV8954" s="9" t="s">
        <v>43</v>
      </c>
      <c r="AW8954" s="9" t="s">
        <v>44</v>
      </c>
      <c r="AX8954" s="9" t="s">
        <v>45</v>
      </c>
      <c r="AY8954" s="9" t="s">
        <v>46</v>
      </c>
      <c r="AZ8954" s="10"/>
    </row>
    <row r="8955" spans="1:52" ht="15" customHeight="1" x14ac:dyDescent="0.2">
      <c r="A8955" s="11"/>
      <c r="B8955" s="11">
        <v>1</v>
      </c>
      <c r="C8955" s="390" t="s">
        <v>47</v>
      </c>
      <c r="D8955" s="11"/>
      <c r="E8955" s="11"/>
      <c r="F8955" s="11"/>
      <c r="G8955" s="11"/>
      <c r="H8955" s="11"/>
      <c r="I8955" s="11"/>
      <c r="J8955" s="11"/>
      <c r="K8955" s="11"/>
      <c r="L8955" s="11"/>
      <c r="M8955" s="11"/>
      <c r="N8955" s="11"/>
      <c r="O8955" s="11"/>
      <c r="P8955" s="11"/>
      <c r="Q8955" s="11"/>
      <c r="R8955" s="11"/>
      <c r="S8955" s="11"/>
      <c r="T8955" s="11"/>
      <c r="U8955" s="11"/>
      <c r="V8955" s="11"/>
      <c r="W8955" s="11"/>
      <c r="X8955" s="11"/>
      <c r="Y8955" s="11"/>
      <c r="Z8955" s="11"/>
      <c r="AA8955" s="11"/>
      <c r="AB8955" s="11"/>
      <c r="AC8955" s="11"/>
      <c r="AD8955" s="11"/>
      <c r="AE8955" s="11"/>
      <c r="AF8955" s="11"/>
      <c r="AG8955" s="11"/>
      <c r="AH8955" s="11"/>
      <c r="AI8955" s="11"/>
      <c r="AJ8955" s="11"/>
      <c r="AK8955" s="11"/>
      <c r="AL8955" s="11"/>
      <c r="AM8955" s="11"/>
      <c r="AN8955" s="11"/>
      <c r="AO8955" s="11"/>
      <c r="AP8955" s="11"/>
      <c r="AQ8955" s="11"/>
      <c r="AR8955" s="11"/>
      <c r="AS8955" s="11"/>
      <c r="AT8955" s="11"/>
      <c r="AU8955" s="11"/>
      <c r="AV8955" s="11"/>
      <c r="AW8955" s="11"/>
      <c r="AX8955" s="11"/>
      <c r="AY8955" s="11"/>
      <c r="AZ8955" s="12"/>
    </row>
    <row r="8956" spans="1:52" ht="15" customHeight="1" x14ac:dyDescent="0.2">
      <c r="A8956" s="1"/>
      <c r="B8956" s="22"/>
      <c r="C8956" s="278"/>
      <c r="D8956" s="18"/>
      <c r="E8956" s="14"/>
      <c r="F8956" s="14"/>
      <c r="G8956" s="14"/>
      <c r="H8956" s="14"/>
      <c r="I8956" s="14"/>
      <c r="J8956" s="14"/>
      <c r="K8956" s="14"/>
      <c r="L8956" s="14"/>
      <c r="M8956" s="14"/>
      <c r="N8956" s="14"/>
      <c r="O8956" s="14"/>
      <c r="P8956" s="14"/>
      <c r="Q8956" s="14"/>
      <c r="R8956" s="4"/>
      <c r="S8956" s="4"/>
      <c r="T8956" s="4"/>
      <c r="U8956" s="4"/>
      <c r="V8956" s="4"/>
      <c r="W8956" s="4"/>
      <c r="X8956" s="4"/>
      <c r="Y8956" s="4"/>
      <c r="Z8956" s="4"/>
      <c r="AA8956" s="4"/>
      <c r="AB8956" s="8"/>
      <c r="AC8956" s="8"/>
      <c r="AD8956" s="8"/>
      <c r="AE8956" s="8"/>
      <c r="AF8956" s="8"/>
      <c r="AG8956" s="8"/>
      <c r="AH8956" s="8"/>
      <c r="AI8956" s="8"/>
      <c r="AJ8956" s="8"/>
      <c r="AK8956" s="8"/>
      <c r="AL8956" s="8"/>
      <c r="AM8956" s="8"/>
      <c r="AN8956" s="8"/>
      <c r="AO8956" s="8"/>
      <c r="AP8956" s="15"/>
      <c r="AQ8956" s="15"/>
      <c r="AR8956" s="15"/>
      <c r="AS8956" s="15"/>
      <c r="AT8956" s="15"/>
      <c r="AU8956" s="15"/>
      <c r="AV8956" s="15"/>
      <c r="AW8956" s="15"/>
      <c r="AX8956" s="15"/>
      <c r="AY8956" s="15"/>
      <c r="AZ8956" s="10"/>
    </row>
    <row r="8957" spans="1:52" ht="15" customHeight="1" x14ac:dyDescent="0.2">
      <c r="A8957" s="1"/>
      <c r="B8957" s="377"/>
      <c r="C8957" s="303"/>
      <c r="D8957" s="18"/>
      <c r="E8957" s="14"/>
      <c r="F8957" s="14"/>
      <c r="G8957" s="14"/>
      <c r="H8957" s="14"/>
      <c r="I8957" s="14"/>
      <c r="J8957" s="14"/>
      <c r="K8957" s="14"/>
      <c r="L8957" s="14"/>
      <c r="M8957" s="14"/>
      <c r="N8957" s="14"/>
      <c r="O8957" s="14"/>
      <c r="P8957" s="14"/>
      <c r="Q8957" s="14"/>
      <c r="R8957" s="4"/>
      <c r="S8957" s="4"/>
      <c r="T8957" s="4"/>
      <c r="U8957" s="4"/>
      <c r="V8957" s="4"/>
      <c r="W8957" s="4"/>
      <c r="X8957" s="4"/>
      <c r="Y8957" s="4"/>
      <c r="Z8957" s="4"/>
      <c r="AA8957" s="4"/>
      <c r="AB8957" s="8"/>
      <c r="AC8957" s="8"/>
      <c r="AD8957" s="8"/>
      <c r="AE8957" s="8"/>
      <c r="AF8957" s="8"/>
      <c r="AG8957" s="8"/>
      <c r="AH8957" s="8"/>
      <c r="AI8957" s="8"/>
      <c r="AJ8957" s="8"/>
      <c r="AK8957" s="8"/>
      <c r="AL8957" s="8"/>
      <c r="AM8957" s="8"/>
      <c r="AN8957" s="8"/>
      <c r="AO8957" s="8"/>
      <c r="AP8957" s="15"/>
      <c r="AQ8957" s="15"/>
      <c r="AR8957" s="15"/>
      <c r="AS8957" s="15"/>
      <c r="AT8957" s="15"/>
      <c r="AU8957" s="15"/>
      <c r="AV8957" s="15"/>
      <c r="AW8957" s="15"/>
      <c r="AX8957" s="15"/>
      <c r="AY8957" s="15"/>
      <c r="AZ8957" s="10"/>
    </row>
    <row r="8958" spans="1:52" ht="15" customHeight="1" x14ac:dyDescent="0.2">
      <c r="A8958" s="19"/>
      <c r="B8958" s="20"/>
      <c r="C8958" s="292"/>
      <c r="D8958" s="18"/>
      <c r="E8958" s="14"/>
      <c r="F8958" s="14"/>
      <c r="G8958" s="14"/>
      <c r="H8958" s="14"/>
      <c r="I8958" s="14"/>
      <c r="J8958" s="14"/>
      <c r="K8958" s="14"/>
      <c r="L8958" s="14"/>
      <c r="M8958" s="14"/>
      <c r="N8958" s="14"/>
      <c r="O8958" s="14"/>
      <c r="P8958" s="14"/>
      <c r="Q8958" s="14"/>
      <c r="R8958" s="4"/>
      <c r="S8958" s="4"/>
      <c r="T8958" s="4"/>
      <c r="U8958" s="4"/>
      <c r="V8958" s="4"/>
      <c r="W8958" s="4"/>
      <c r="X8958" s="4"/>
      <c r="Y8958" s="4"/>
      <c r="Z8958" s="4"/>
      <c r="AA8958" s="4"/>
      <c r="AB8958" s="8"/>
      <c r="AC8958" s="8"/>
      <c r="AD8958" s="8"/>
      <c r="AE8958" s="8"/>
      <c r="AF8958" s="8"/>
      <c r="AG8958" s="8"/>
      <c r="AH8958" s="8"/>
      <c r="AI8958" s="8"/>
      <c r="AJ8958" s="8"/>
      <c r="AK8958" s="8"/>
      <c r="AL8958" s="8"/>
      <c r="AM8958" s="8"/>
      <c r="AN8958" s="8"/>
      <c r="AO8958" s="8"/>
      <c r="AP8958" s="15"/>
      <c r="AQ8958" s="15"/>
      <c r="AR8958" s="15"/>
      <c r="AS8958" s="15"/>
      <c r="AT8958" s="15"/>
      <c r="AU8958" s="15"/>
      <c r="AV8958" s="15"/>
      <c r="AW8958" s="15"/>
      <c r="AX8958" s="15"/>
      <c r="AY8958" s="15"/>
    </row>
    <row r="8959" spans="1:52" ht="15" customHeight="1" x14ac:dyDescent="0.2">
      <c r="A8959" s="1"/>
      <c r="B8959" s="378">
        <v>2</v>
      </c>
      <c r="C8959" s="293" t="s">
        <v>54</v>
      </c>
      <c r="D8959" s="18"/>
      <c r="E8959" s="14"/>
      <c r="F8959" s="14"/>
      <c r="G8959" s="14"/>
      <c r="H8959" s="14"/>
      <c r="I8959" s="14"/>
      <c r="J8959" s="14"/>
      <c r="K8959" s="14"/>
      <c r="L8959" s="14"/>
      <c r="M8959" s="14"/>
      <c r="N8959" s="14"/>
      <c r="O8959" s="14"/>
      <c r="P8959" s="14"/>
      <c r="Q8959" s="14"/>
      <c r="R8959" s="4"/>
      <c r="S8959" s="4"/>
      <c r="T8959" s="4"/>
      <c r="U8959" s="4"/>
      <c r="V8959" s="4"/>
      <c r="W8959" s="4"/>
      <c r="X8959" s="4"/>
      <c r="Y8959" s="4"/>
      <c r="Z8959" s="4"/>
      <c r="AA8959" s="4"/>
      <c r="AB8959" s="8">
        <v>5</v>
      </c>
      <c r="AC8959" s="8"/>
      <c r="AD8959" s="8"/>
      <c r="AE8959" s="8"/>
      <c r="AF8959" s="8"/>
      <c r="AG8959" s="8"/>
      <c r="AH8959" s="8"/>
      <c r="AI8959" s="8"/>
      <c r="AJ8959" s="8"/>
      <c r="AK8959" s="8"/>
      <c r="AL8959" s="8"/>
      <c r="AM8959" s="8"/>
      <c r="AN8959" s="8"/>
      <c r="AO8959" s="8"/>
      <c r="AP8959" s="15"/>
      <c r="AQ8959" s="15"/>
      <c r="AR8959" s="15"/>
      <c r="AS8959" s="15"/>
      <c r="AT8959" s="15"/>
      <c r="AU8959" s="15"/>
      <c r="AV8959" s="15"/>
      <c r="AW8959" s="15"/>
      <c r="AX8959" s="15"/>
      <c r="AY8959" s="15"/>
      <c r="AZ8959" s="10"/>
    </row>
    <row r="8960" spans="1:52" ht="15" customHeight="1" x14ac:dyDescent="0.2">
      <c r="A8960" s="1">
        <v>3600</v>
      </c>
      <c r="B8960" s="378">
        <v>3</v>
      </c>
      <c r="C8960" s="327" t="s">
        <v>557</v>
      </c>
      <c r="D8960" s="18"/>
      <c r="E8960" s="14"/>
      <c r="F8960" s="14"/>
      <c r="G8960" s="14"/>
      <c r="H8960" s="14"/>
      <c r="I8960" s="14"/>
      <c r="J8960" s="14"/>
      <c r="K8960" s="14"/>
      <c r="L8960" s="14"/>
      <c r="M8960" s="14"/>
      <c r="N8960" s="14"/>
      <c r="O8960" s="14"/>
      <c r="P8960" s="14"/>
      <c r="Q8960" s="14"/>
      <c r="R8960" s="4"/>
      <c r="S8960" s="4"/>
      <c r="T8960" s="4"/>
      <c r="U8960" s="4">
        <v>1</v>
      </c>
      <c r="V8960" s="4"/>
      <c r="W8960" s="4"/>
      <c r="X8960" s="4"/>
      <c r="Y8960" s="4"/>
      <c r="Z8960" s="4"/>
      <c r="AA8960" s="4"/>
      <c r="AB8960" s="8"/>
      <c r="AC8960" s="8"/>
      <c r="AD8960" s="8"/>
      <c r="AE8960" s="8"/>
      <c r="AF8960" s="8"/>
      <c r="AG8960" s="8"/>
      <c r="AH8960" s="8"/>
      <c r="AI8960" s="8"/>
      <c r="AJ8960" s="8"/>
      <c r="AK8960" s="8"/>
      <c r="AL8960" s="8"/>
      <c r="AM8960" s="8"/>
      <c r="AN8960" s="8"/>
      <c r="AO8960" s="8"/>
      <c r="AP8960" s="15"/>
      <c r="AQ8960" s="15"/>
      <c r="AR8960" s="15"/>
      <c r="AS8960" s="15"/>
      <c r="AT8960" s="15"/>
      <c r="AU8960" s="15"/>
      <c r="AV8960" s="15"/>
      <c r="AW8960" s="15"/>
      <c r="AX8960" s="15"/>
      <c r="AY8960" s="15"/>
      <c r="AZ8960" s="10"/>
    </row>
    <row r="8961" spans="1:52" ht="15" customHeight="1" x14ac:dyDescent="0.2">
      <c r="A8961" s="352"/>
      <c r="B8961" s="353">
        <v>5</v>
      </c>
      <c r="C8961" s="375"/>
      <c r="D8961" s="355"/>
      <c r="E8961" s="352"/>
      <c r="F8961" s="352"/>
      <c r="G8961" s="352"/>
      <c r="H8961" s="352"/>
      <c r="I8961" s="352"/>
      <c r="J8961" s="352"/>
      <c r="K8961" s="352"/>
      <c r="L8961" s="352"/>
      <c r="M8961" s="352"/>
      <c r="N8961" s="352"/>
      <c r="O8961" s="352"/>
      <c r="P8961" s="352"/>
      <c r="Q8961" s="352"/>
      <c r="R8961" s="352"/>
      <c r="S8961" s="352"/>
      <c r="T8961" s="352"/>
      <c r="U8961" s="352"/>
      <c r="V8961" s="352"/>
      <c r="W8961" s="352"/>
      <c r="X8961" s="352"/>
      <c r="Y8961" s="352"/>
      <c r="Z8961" s="352"/>
      <c r="AA8961" s="352"/>
      <c r="AB8961" s="352"/>
      <c r="AC8961" s="352"/>
      <c r="AD8961" s="352"/>
      <c r="AE8961" s="352"/>
      <c r="AF8961" s="352"/>
      <c r="AG8961" s="352"/>
      <c r="AH8961" s="352"/>
      <c r="AI8961" s="352"/>
      <c r="AJ8961" s="352"/>
      <c r="AK8961" s="352"/>
      <c r="AL8961" s="352"/>
      <c r="AM8961" s="352"/>
      <c r="AN8961" s="352"/>
      <c r="AO8961" s="352"/>
      <c r="AP8961" s="352"/>
      <c r="AQ8961" s="352"/>
      <c r="AR8961" s="352"/>
      <c r="AS8961" s="352"/>
      <c r="AT8961" s="352"/>
      <c r="AU8961" s="352"/>
      <c r="AV8961" s="352"/>
      <c r="AW8961" s="352"/>
      <c r="AX8961" s="352"/>
      <c r="AY8961" s="352"/>
      <c r="AZ8961" s="356"/>
    </row>
    <row r="8962" spans="1:52" ht="15" customHeight="1" x14ac:dyDescent="0.2">
      <c r="A8962" s="357"/>
      <c r="B8962" s="379">
        <v>6</v>
      </c>
      <c r="C8962" s="375"/>
      <c r="D8962" s="355"/>
      <c r="E8962" s="352"/>
      <c r="F8962" s="352"/>
      <c r="G8962" s="352"/>
      <c r="H8962" s="352"/>
      <c r="I8962" s="352"/>
      <c r="J8962" s="352"/>
      <c r="K8962" s="352"/>
      <c r="L8962" s="352"/>
      <c r="M8962" s="352"/>
      <c r="N8962" s="352"/>
      <c r="O8962" s="352"/>
      <c r="P8962" s="352"/>
      <c r="Q8962" s="352"/>
      <c r="R8962" s="352"/>
      <c r="S8962" s="352"/>
      <c r="T8962" s="352"/>
      <c r="U8962" s="352"/>
      <c r="V8962" s="352"/>
      <c r="W8962" s="352"/>
      <c r="X8962" s="352"/>
      <c r="Y8962" s="352"/>
      <c r="Z8962" s="352"/>
      <c r="AA8962" s="352"/>
      <c r="AB8962" s="352"/>
      <c r="AC8962" s="352"/>
      <c r="AD8962" s="352"/>
      <c r="AE8962" s="352"/>
      <c r="AF8962" s="352"/>
      <c r="AG8962" s="352"/>
      <c r="AH8962" s="352"/>
      <c r="AI8962" s="352"/>
      <c r="AJ8962" s="352"/>
      <c r="AK8962" s="352"/>
      <c r="AL8962" s="352"/>
      <c r="AM8962" s="352"/>
      <c r="AN8962" s="352"/>
      <c r="AO8962" s="352"/>
      <c r="AP8962" s="352"/>
      <c r="AQ8962" s="352"/>
      <c r="AR8962" s="352"/>
      <c r="AS8962" s="352"/>
      <c r="AT8962" s="352"/>
      <c r="AU8962" s="352"/>
      <c r="AV8962" s="352"/>
      <c r="AW8962" s="352"/>
      <c r="AX8962" s="352"/>
      <c r="AY8962" s="352"/>
      <c r="AZ8962" s="356"/>
    </row>
    <row r="8963" spans="1:52" ht="15" customHeight="1" x14ac:dyDescent="0.2">
      <c r="A8963" s="24"/>
      <c r="B8963" s="374">
        <v>4</v>
      </c>
      <c r="C8963" s="293" t="s">
        <v>637</v>
      </c>
      <c r="D8963" s="18">
        <v>15</v>
      </c>
      <c r="E8963" s="14">
        <v>35</v>
      </c>
      <c r="F8963" s="14">
        <v>10</v>
      </c>
      <c r="G8963" s="14"/>
      <c r="H8963" s="14"/>
      <c r="I8963" s="14"/>
      <c r="J8963" s="14"/>
      <c r="K8963" s="14"/>
      <c r="L8963" s="14"/>
      <c r="M8963" s="14"/>
      <c r="N8963" s="14"/>
      <c r="O8963" s="14"/>
      <c r="P8963" s="14"/>
      <c r="Q8963" s="14"/>
      <c r="R8963" s="4"/>
      <c r="S8963" s="4"/>
      <c r="T8963" s="4"/>
      <c r="U8963" s="4"/>
      <c r="V8963" s="4"/>
      <c r="W8963" s="4"/>
      <c r="X8963" s="4"/>
      <c r="Y8963" s="4"/>
      <c r="Z8963" s="4"/>
      <c r="AA8963" s="4"/>
      <c r="AB8963" s="8"/>
      <c r="AC8963" s="8"/>
      <c r="AD8963" s="8"/>
      <c r="AE8963" s="8"/>
      <c r="AF8963" s="8"/>
      <c r="AG8963" s="8"/>
      <c r="AH8963" s="8"/>
      <c r="AI8963" s="8"/>
      <c r="AJ8963" s="8"/>
      <c r="AK8963" s="8"/>
      <c r="AL8963" s="8"/>
      <c r="AM8963" s="8"/>
      <c r="AN8963" s="8"/>
      <c r="AO8963" s="8"/>
      <c r="AP8963" s="15"/>
      <c r="AQ8963" s="15"/>
      <c r="AR8963" s="15"/>
      <c r="AS8963" s="15"/>
      <c r="AT8963" s="15"/>
      <c r="AU8963" s="9"/>
      <c r="AV8963" s="15"/>
      <c r="AW8963" s="15"/>
      <c r="AX8963" s="15"/>
      <c r="AY8963" s="15"/>
      <c r="AZ8963" s="10"/>
    </row>
    <row r="8964" spans="1:52" ht="15" customHeight="1" x14ac:dyDescent="0.2">
      <c r="A8964" s="1"/>
      <c r="B8964" s="380">
        <v>5</v>
      </c>
      <c r="C8964" s="293" t="s">
        <v>588</v>
      </c>
      <c r="D8964" s="18"/>
      <c r="E8964" s="14"/>
      <c r="F8964" s="14"/>
      <c r="G8964" s="14"/>
      <c r="H8964" s="14"/>
      <c r="I8964" s="14"/>
      <c r="J8964" s="14"/>
      <c r="K8964" s="14"/>
      <c r="L8964" s="14"/>
      <c r="M8964" s="14"/>
      <c r="N8964" s="14"/>
      <c r="O8964" s="14"/>
      <c r="P8964" s="14"/>
      <c r="Q8964" s="14"/>
      <c r="R8964" s="4"/>
      <c r="S8964" s="4"/>
      <c r="T8964" s="4">
        <v>1</v>
      </c>
      <c r="U8964" s="4">
        <v>1</v>
      </c>
      <c r="V8964" s="4"/>
      <c r="W8964" s="4"/>
      <c r="X8964" s="4"/>
      <c r="Y8964" s="4"/>
      <c r="Z8964" s="4"/>
      <c r="AA8964" s="4"/>
      <c r="AB8964" s="8"/>
      <c r="AC8964" s="8"/>
      <c r="AD8964" s="8"/>
      <c r="AE8964" s="8"/>
      <c r="AF8964" s="8"/>
      <c r="AG8964" s="8"/>
      <c r="AH8964" s="8"/>
      <c r="AI8964" s="8"/>
      <c r="AJ8964" s="8"/>
      <c r="AK8964" s="8"/>
      <c r="AL8964" s="8"/>
      <c r="AM8964" s="8"/>
      <c r="AN8964" s="8"/>
      <c r="AO8964" s="8"/>
      <c r="AP8964" s="15"/>
      <c r="AQ8964" s="15"/>
      <c r="AR8964" s="15"/>
      <c r="AS8964" s="15"/>
      <c r="AT8964" s="15"/>
      <c r="AU8964" s="15"/>
      <c r="AV8964" s="15"/>
      <c r="AW8964" s="15"/>
      <c r="AX8964" s="15"/>
      <c r="AY8964" s="15"/>
      <c r="AZ8964" s="10"/>
    </row>
    <row r="8965" spans="1:52" ht="15" customHeight="1" x14ac:dyDescent="0.2">
      <c r="A8965" s="352"/>
      <c r="B8965" s="357">
        <v>7</v>
      </c>
      <c r="C8965" s="375"/>
      <c r="D8965" s="355"/>
      <c r="E8965" s="352"/>
      <c r="F8965" s="352"/>
      <c r="G8965" s="352"/>
      <c r="H8965" s="352"/>
      <c r="I8965" s="352"/>
      <c r="J8965" s="352"/>
      <c r="K8965" s="352"/>
      <c r="L8965" s="352"/>
      <c r="M8965" s="352"/>
      <c r="N8965" s="352"/>
      <c r="O8965" s="352"/>
      <c r="P8965" s="352"/>
      <c r="Q8965" s="352"/>
      <c r="R8965" s="352"/>
      <c r="S8965" s="352"/>
      <c r="T8965" s="352"/>
      <c r="U8965" s="352"/>
      <c r="V8965" s="352"/>
      <c r="W8965" s="352"/>
      <c r="X8965" s="352"/>
      <c r="Y8965" s="352"/>
      <c r="Z8965" s="352"/>
      <c r="AA8965" s="352"/>
      <c r="AB8965" s="352"/>
      <c r="AC8965" s="352"/>
      <c r="AD8965" s="352"/>
      <c r="AE8965" s="352"/>
      <c r="AF8965" s="352"/>
      <c r="AG8965" s="352"/>
      <c r="AH8965" s="352"/>
      <c r="AI8965" s="352"/>
      <c r="AJ8965" s="352"/>
      <c r="AK8965" s="352"/>
      <c r="AL8965" s="352"/>
      <c r="AM8965" s="352"/>
      <c r="AN8965" s="352"/>
      <c r="AO8965" s="352"/>
      <c r="AP8965" s="352"/>
      <c r="AQ8965" s="352"/>
      <c r="AR8965" s="352"/>
      <c r="AS8965" s="352"/>
      <c r="AT8965" s="352"/>
      <c r="AU8965" s="352"/>
      <c r="AV8965" s="352"/>
      <c r="AW8965" s="352"/>
      <c r="AX8965" s="352"/>
      <c r="AY8965" s="352"/>
      <c r="AZ8965" s="356"/>
    </row>
    <row r="8966" spans="1:52" ht="15" customHeight="1" x14ac:dyDescent="0.2">
      <c r="A8966" s="352"/>
      <c r="B8966" s="357">
        <v>8</v>
      </c>
      <c r="C8966" s="358"/>
      <c r="D8966" s="355"/>
      <c r="E8966" s="352"/>
      <c r="F8966" s="352"/>
      <c r="G8966" s="352"/>
      <c r="H8966" s="352"/>
      <c r="I8966" s="352"/>
      <c r="J8966" s="352"/>
      <c r="K8966" s="352"/>
      <c r="L8966" s="352"/>
      <c r="M8966" s="352"/>
      <c r="N8966" s="352"/>
      <c r="O8966" s="352"/>
      <c r="P8966" s="352"/>
      <c r="Q8966" s="352"/>
      <c r="R8966" s="352"/>
      <c r="S8966" s="352"/>
      <c r="T8966" s="352"/>
      <c r="U8966" s="352"/>
      <c r="V8966" s="352"/>
      <c r="W8966" s="352"/>
      <c r="X8966" s="352"/>
      <c r="Y8966" s="352"/>
      <c r="Z8966" s="352"/>
      <c r="AA8966" s="352"/>
      <c r="AB8966" s="352"/>
      <c r="AC8966" s="352"/>
      <c r="AD8966" s="352"/>
      <c r="AE8966" s="352"/>
      <c r="AF8966" s="352"/>
      <c r="AG8966" s="352"/>
      <c r="AH8966" s="352"/>
      <c r="AI8966" s="352"/>
      <c r="AJ8966" s="352"/>
      <c r="AK8966" s="352"/>
      <c r="AL8966" s="352"/>
      <c r="AM8966" s="352"/>
      <c r="AN8966" s="352"/>
      <c r="AO8966" s="352"/>
      <c r="AP8966" s="352"/>
      <c r="AQ8966" s="352"/>
      <c r="AR8966" s="352"/>
      <c r="AS8966" s="352"/>
      <c r="AT8966" s="352"/>
      <c r="AU8966" s="352"/>
      <c r="AV8966" s="352"/>
      <c r="AW8966" s="352"/>
      <c r="AX8966" s="352"/>
      <c r="AY8966" s="352"/>
      <c r="AZ8966" s="356"/>
    </row>
    <row r="8967" spans="1:52" ht="15" customHeight="1" x14ac:dyDescent="0.2">
      <c r="A8967" s="1"/>
      <c r="B8967" s="381">
        <v>6</v>
      </c>
      <c r="C8967" s="293" t="s">
        <v>55</v>
      </c>
      <c r="D8967" s="18"/>
      <c r="E8967" s="14"/>
      <c r="F8967" s="14"/>
      <c r="G8967" s="14"/>
      <c r="H8967" s="14"/>
      <c r="I8967" s="14"/>
      <c r="J8967" s="14"/>
      <c r="K8967" s="14">
        <v>1</v>
      </c>
      <c r="L8967" s="14"/>
      <c r="M8967" s="14"/>
      <c r="N8967" s="14"/>
      <c r="O8967" s="14"/>
      <c r="P8967" s="14"/>
      <c r="Q8967" s="14"/>
      <c r="R8967" s="4"/>
      <c r="S8967" s="4"/>
      <c r="T8967" s="4"/>
      <c r="U8967" s="4"/>
      <c r="V8967" s="4"/>
      <c r="W8967" s="4"/>
      <c r="X8967" s="4"/>
      <c r="Y8967" s="4"/>
      <c r="Z8967" s="4"/>
      <c r="AA8967" s="4"/>
      <c r="AB8967" s="8"/>
      <c r="AC8967" s="8"/>
      <c r="AD8967" s="8"/>
      <c r="AE8967" s="8"/>
      <c r="AF8967" s="8"/>
      <c r="AG8967" s="8"/>
      <c r="AH8967" s="8"/>
      <c r="AI8967" s="8"/>
      <c r="AJ8967" s="8"/>
      <c r="AK8967" s="8"/>
      <c r="AL8967" s="8"/>
      <c r="AM8967" s="8"/>
      <c r="AN8967" s="8"/>
      <c r="AO8967" s="8"/>
      <c r="AP8967" s="15"/>
      <c r="AQ8967" s="15"/>
      <c r="AR8967" s="15"/>
      <c r="AS8967" s="15"/>
      <c r="AT8967" s="15"/>
      <c r="AU8967" s="15"/>
      <c r="AV8967" s="15"/>
      <c r="AW8967" s="15"/>
      <c r="AX8967" s="15"/>
      <c r="AY8967" s="15"/>
      <c r="AZ8967" s="10"/>
    </row>
    <row r="8968" spans="1:52" ht="15" customHeight="1" x14ac:dyDescent="0.2">
      <c r="A8968" s="352"/>
      <c r="B8968" s="356"/>
      <c r="C8968" s="359"/>
      <c r="D8968" s="355"/>
      <c r="E8968" s="352"/>
      <c r="F8968" s="352"/>
      <c r="G8968" s="352"/>
      <c r="H8968" s="352"/>
      <c r="I8968" s="352"/>
      <c r="J8968" s="352"/>
      <c r="K8968" s="352"/>
      <c r="L8968" s="352"/>
      <c r="M8968" s="352"/>
      <c r="N8968" s="352"/>
      <c r="O8968" s="352"/>
      <c r="P8968" s="352"/>
      <c r="Q8968" s="352"/>
      <c r="R8968" s="352"/>
      <c r="S8968" s="352"/>
      <c r="T8968" s="352"/>
      <c r="U8968" s="352"/>
      <c r="V8968" s="352"/>
      <c r="W8968" s="352"/>
      <c r="X8968" s="352"/>
      <c r="Y8968" s="352"/>
      <c r="Z8968" s="352"/>
      <c r="AA8968" s="352"/>
      <c r="AB8968" s="352"/>
      <c r="AC8968" s="360"/>
      <c r="AD8968" s="352"/>
      <c r="AE8968" s="352"/>
      <c r="AF8968" s="352"/>
      <c r="AG8968" s="352"/>
      <c r="AH8968" s="352"/>
      <c r="AI8968" s="352"/>
      <c r="AJ8968" s="352"/>
      <c r="AK8968" s="352"/>
      <c r="AL8968" s="352"/>
      <c r="AM8968" s="352"/>
      <c r="AN8968" s="352"/>
      <c r="AO8968" s="352"/>
      <c r="AP8968" s="352"/>
      <c r="AQ8968" s="352"/>
      <c r="AR8968" s="352"/>
      <c r="AS8968" s="352"/>
      <c r="AT8968" s="352"/>
      <c r="AU8968" s="352"/>
      <c r="AV8968" s="352"/>
      <c r="AW8968" s="352"/>
      <c r="AX8968" s="352"/>
      <c r="AY8968" s="352"/>
      <c r="AZ8968" s="356"/>
    </row>
    <row r="8969" spans="1:52" ht="15" customHeight="1" x14ac:dyDescent="0.2">
      <c r="A8969" s="22"/>
      <c r="B8969" s="382">
        <v>7</v>
      </c>
      <c r="C8969" s="293" t="s">
        <v>62</v>
      </c>
      <c r="D8969" s="18"/>
      <c r="E8969" s="14"/>
      <c r="F8969" s="14"/>
      <c r="G8969" s="14"/>
      <c r="H8969" s="14"/>
      <c r="I8969" s="14"/>
      <c r="J8969" s="14"/>
      <c r="K8969" s="14"/>
      <c r="L8969" s="14"/>
      <c r="M8969" s="14"/>
      <c r="N8969" s="14"/>
      <c r="O8969" s="14"/>
      <c r="P8969" s="14"/>
      <c r="Q8969" s="14"/>
      <c r="R8969" s="4"/>
      <c r="S8969" s="4"/>
      <c r="T8969" s="4"/>
      <c r="U8969" s="4"/>
      <c r="V8969" s="4"/>
      <c r="W8969" s="4"/>
      <c r="X8969" s="4"/>
      <c r="Y8969" s="4"/>
      <c r="Z8969" s="4"/>
      <c r="AA8969" s="4"/>
      <c r="AB8969" s="8">
        <v>20</v>
      </c>
      <c r="AC8969" s="8"/>
      <c r="AD8969" s="8"/>
      <c r="AE8969" s="8"/>
      <c r="AF8969" s="8"/>
      <c r="AG8969" s="8"/>
      <c r="AH8969" s="8"/>
      <c r="AI8969" s="8"/>
      <c r="AJ8969" s="8"/>
      <c r="AK8969" s="8"/>
      <c r="AL8969" s="8"/>
      <c r="AM8969" s="8"/>
      <c r="AN8969" s="8"/>
      <c r="AO8969" s="8"/>
      <c r="AP8969" s="15"/>
      <c r="AQ8969" s="15"/>
      <c r="AR8969" s="15"/>
      <c r="AS8969" s="15"/>
      <c r="AT8969" s="15"/>
      <c r="AU8969" s="15"/>
      <c r="AV8969" s="15"/>
      <c r="AW8969" s="15"/>
      <c r="AX8969" s="15"/>
      <c r="AY8969" s="15"/>
      <c r="AZ8969" s="10"/>
    </row>
    <row r="8970" spans="1:52" ht="15" customHeight="1" x14ac:dyDescent="0.2">
      <c r="A8970" s="1"/>
      <c r="B8970" s="30">
        <v>8</v>
      </c>
      <c r="C8970" s="340" t="s">
        <v>63</v>
      </c>
      <c r="D8970" s="18"/>
      <c r="E8970" s="14"/>
      <c r="F8970" s="14"/>
      <c r="G8970" s="14"/>
      <c r="H8970" s="14"/>
      <c r="I8970" s="14"/>
      <c r="J8970" s="14"/>
      <c r="K8970" s="14">
        <v>1</v>
      </c>
      <c r="L8970" s="14"/>
      <c r="M8970" s="14"/>
      <c r="N8970" s="14"/>
      <c r="O8970" s="14"/>
      <c r="P8970" s="14"/>
      <c r="Q8970" s="14"/>
      <c r="R8970" s="4"/>
      <c r="S8970" s="4"/>
      <c r="T8970" s="4"/>
      <c r="U8970" s="4"/>
      <c r="V8970" s="4"/>
      <c r="W8970" s="4"/>
      <c r="X8970" s="4"/>
      <c r="Y8970" s="4"/>
      <c r="Z8970" s="4"/>
      <c r="AA8970" s="4"/>
      <c r="AB8970" s="8">
        <v>9</v>
      </c>
      <c r="AC8970" s="8"/>
      <c r="AD8970" s="8"/>
      <c r="AE8970" s="8"/>
      <c r="AF8970" s="8"/>
      <c r="AG8970" s="8"/>
      <c r="AH8970" s="8"/>
      <c r="AI8970" s="8"/>
      <c r="AJ8970" s="8"/>
      <c r="AK8970" s="8"/>
      <c r="AL8970" s="8"/>
      <c r="AM8970" s="8"/>
      <c r="AN8970" s="8"/>
      <c r="AO8970" s="8"/>
      <c r="AP8970" s="15"/>
      <c r="AQ8970" s="15"/>
      <c r="AR8970" s="15"/>
      <c r="AS8970" s="15"/>
      <c r="AT8970" s="15"/>
      <c r="AU8970" s="15"/>
      <c r="AV8970" s="15"/>
      <c r="AW8970" s="15"/>
      <c r="AX8970" s="15"/>
      <c r="AY8970" s="15"/>
      <c r="AZ8970" s="10"/>
    </row>
    <row r="8971" spans="1:52" ht="15" customHeight="1" x14ac:dyDescent="0.2">
      <c r="A8971" s="1"/>
      <c r="B8971" s="383">
        <v>9</v>
      </c>
      <c r="C8971" s="293" t="s">
        <v>64</v>
      </c>
      <c r="D8971" s="18"/>
      <c r="E8971" s="14"/>
      <c r="F8971" s="14"/>
      <c r="G8971" s="14"/>
      <c r="H8971" s="14"/>
      <c r="I8971" s="14"/>
      <c r="J8971" s="14"/>
      <c r="K8971" s="14"/>
      <c r="L8971" s="14"/>
      <c r="M8971" s="14"/>
      <c r="N8971" s="14"/>
      <c r="O8971" s="14"/>
      <c r="P8971" s="14"/>
      <c r="Q8971" s="14"/>
      <c r="R8971" s="4"/>
      <c r="S8971" s="4"/>
      <c r="T8971" s="4"/>
      <c r="U8971" s="4"/>
      <c r="V8971" s="4"/>
      <c r="W8971" s="4"/>
      <c r="X8971" s="4"/>
      <c r="Y8971" s="4"/>
      <c r="Z8971" s="4"/>
      <c r="AA8971" s="4"/>
      <c r="AB8971" s="8">
        <v>6</v>
      </c>
      <c r="AC8971" s="8"/>
      <c r="AD8971" s="8"/>
      <c r="AE8971" s="8"/>
      <c r="AF8971" s="8"/>
      <c r="AG8971" s="8">
        <v>1</v>
      </c>
      <c r="AH8971" s="8"/>
      <c r="AI8971" s="8"/>
      <c r="AJ8971" s="8"/>
      <c r="AK8971" s="8"/>
      <c r="AL8971" s="8"/>
      <c r="AM8971" s="8"/>
      <c r="AN8971" s="8"/>
      <c r="AO8971" s="8"/>
      <c r="AP8971" s="15"/>
      <c r="AQ8971" s="15"/>
      <c r="AR8971" s="15"/>
      <c r="AS8971" s="15"/>
      <c r="AT8971" s="9"/>
      <c r="AU8971" s="15"/>
      <c r="AV8971" s="15"/>
      <c r="AW8971" s="15"/>
      <c r="AX8971" s="15"/>
      <c r="AY8971" s="15"/>
      <c r="AZ8971" s="10"/>
    </row>
    <row r="8972" spans="1:52" ht="15" customHeight="1" x14ac:dyDescent="0.2">
      <c r="A8972" s="1"/>
      <c r="B8972" s="383">
        <v>10</v>
      </c>
      <c r="C8972" s="303" t="s">
        <v>65</v>
      </c>
      <c r="D8972" s="18"/>
      <c r="E8972" s="14"/>
      <c r="F8972" s="14"/>
      <c r="G8972" s="14"/>
      <c r="H8972" s="14"/>
      <c r="I8972" s="14"/>
      <c r="J8972" s="14"/>
      <c r="K8972" s="14"/>
      <c r="L8972" s="14"/>
      <c r="M8972" s="14"/>
      <c r="N8972" s="14"/>
      <c r="O8972" s="14"/>
      <c r="P8972" s="14"/>
      <c r="Q8972" s="14"/>
      <c r="R8972" s="4"/>
      <c r="S8972" s="4"/>
      <c r="T8972" s="4"/>
      <c r="U8972" s="4"/>
      <c r="V8972" s="4"/>
      <c r="W8972" s="4"/>
      <c r="X8972" s="4"/>
      <c r="Y8972" s="4"/>
      <c r="Z8972" s="4"/>
      <c r="AA8972" s="4"/>
      <c r="AB8972" s="8"/>
      <c r="AC8972" s="8"/>
      <c r="AD8972" s="8"/>
      <c r="AE8972" s="8"/>
      <c r="AF8972" s="8"/>
      <c r="AG8972" s="8"/>
      <c r="AH8972" s="8"/>
      <c r="AI8972" s="8"/>
      <c r="AJ8972" s="8"/>
      <c r="AK8972" s="8"/>
      <c r="AL8972" s="8"/>
      <c r="AM8972" s="8"/>
      <c r="AN8972" s="8"/>
      <c r="AO8972" s="8"/>
      <c r="AP8972" s="15"/>
      <c r="AQ8972" s="15"/>
      <c r="AR8972" s="15"/>
      <c r="AS8972" s="15"/>
      <c r="AT8972" s="15"/>
      <c r="AU8972" s="15"/>
      <c r="AV8972" s="15"/>
      <c r="AW8972" s="15"/>
      <c r="AX8972" s="15"/>
      <c r="AY8972" s="15"/>
      <c r="AZ8972" s="10"/>
    </row>
    <row r="8973" spans="1:52" ht="15" customHeight="1" x14ac:dyDescent="0.2">
      <c r="A8973" s="1"/>
      <c r="B8973" s="383">
        <v>11</v>
      </c>
      <c r="C8973" s="303" t="s">
        <v>573</v>
      </c>
      <c r="D8973" s="18"/>
      <c r="E8973" s="14"/>
      <c r="F8973" s="14"/>
      <c r="G8973" s="14"/>
      <c r="H8973" s="14"/>
      <c r="I8973" s="14"/>
      <c r="J8973" s="14"/>
      <c r="K8973" s="14"/>
      <c r="L8973" s="14"/>
      <c r="M8973" s="14"/>
      <c r="N8973" s="14"/>
      <c r="O8973" s="14"/>
      <c r="P8973" s="14"/>
      <c r="Q8973" s="14"/>
      <c r="R8973" s="4"/>
      <c r="S8973" s="4"/>
      <c r="T8973" s="4"/>
      <c r="U8973" s="4"/>
      <c r="V8973" s="4"/>
      <c r="W8973" s="4"/>
      <c r="X8973" s="4"/>
      <c r="Y8973" s="4"/>
      <c r="Z8973" s="4"/>
      <c r="AA8973" s="4"/>
      <c r="AB8973" s="8"/>
      <c r="AC8973" s="8"/>
      <c r="AD8973" s="8"/>
      <c r="AE8973" s="8"/>
      <c r="AF8973" s="8"/>
      <c r="AG8973" s="8"/>
      <c r="AH8973" s="8"/>
      <c r="AI8973" s="8"/>
      <c r="AJ8973" s="8"/>
      <c r="AK8973" s="8"/>
      <c r="AL8973" s="8"/>
      <c r="AM8973" s="8"/>
      <c r="AN8973" s="8"/>
      <c r="AO8973" s="8"/>
      <c r="AP8973" s="15"/>
      <c r="AQ8973" s="15"/>
      <c r="AR8973" s="15"/>
      <c r="AS8973" s="15"/>
      <c r="AT8973" s="15"/>
      <c r="AU8973" s="15"/>
      <c r="AV8973" s="15"/>
      <c r="AW8973" s="15"/>
      <c r="AX8973" s="15"/>
      <c r="AY8973" s="15"/>
      <c r="AZ8973" s="10"/>
    </row>
    <row r="8974" spans="1:52" ht="15" customHeight="1" x14ac:dyDescent="0.2">
      <c r="A8974" s="1"/>
      <c r="B8974" s="383">
        <v>12</v>
      </c>
      <c r="C8974" s="303" t="s">
        <v>68</v>
      </c>
      <c r="D8974" s="18"/>
      <c r="E8974" s="14"/>
      <c r="F8974" s="14"/>
      <c r="G8974" s="14"/>
      <c r="H8974" s="14"/>
      <c r="I8974" s="14"/>
      <c r="J8974" s="14"/>
      <c r="K8974" s="14"/>
      <c r="L8974" s="14"/>
      <c r="M8974" s="14"/>
      <c r="N8974" s="14"/>
      <c r="O8974" s="14"/>
      <c r="P8974" s="14"/>
      <c r="Q8974" s="14"/>
      <c r="R8974" s="4"/>
      <c r="S8974" s="4"/>
      <c r="T8974" s="4"/>
      <c r="U8974" s="4"/>
      <c r="V8974" s="4"/>
      <c r="W8974" s="4"/>
      <c r="X8974" s="4"/>
      <c r="Y8974" s="4"/>
      <c r="Z8974" s="4"/>
      <c r="AA8974" s="4"/>
      <c r="AB8974" s="8"/>
      <c r="AC8974" s="8"/>
      <c r="AD8974" s="8"/>
      <c r="AE8974" s="8"/>
      <c r="AF8974" s="8"/>
      <c r="AG8974" s="8"/>
      <c r="AH8974" s="8"/>
      <c r="AI8974" s="8"/>
      <c r="AJ8974" s="8"/>
      <c r="AK8974" s="8"/>
      <c r="AL8974" s="8"/>
      <c r="AM8974" s="8"/>
      <c r="AN8974" s="8"/>
      <c r="AO8974" s="8"/>
      <c r="AP8974" s="15"/>
      <c r="AQ8974" s="15"/>
      <c r="AR8974" s="15"/>
      <c r="AS8974" s="15"/>
      <c r="AT8974" s="15"/>
      <c r="AU8974" s="9"/>
      <c r="AV8974" s="15"/>
      <c r="AW8974" s="15"/>
      <c r="AX8974" s="15"/>
      <c r="AY8974" s="15"/>
      <c r="AZ8974" s="10"/>
    </row>
    <row r="8975" spans="1:52" ht="15" customHeight="1" x14ac:dyDescent="0.2">
      <c r="A8975" s="1"/>
      <c r="B8975" s="383">
        <v>13</v>
      </c>
      <c r="C8975" s="293" t="s">
        <v>69</v>
      </c>
      <c r="D8975" s="18"/>
      <c r="E8975" s="14"/>
      <c r="F8975" s="14"/>
      <c r="G8975" s="14"/>
      <c r="H8975" s="14"/>
      <c r="I8975" s="14"/>
      <c r="J8975" s="14"/>
      <c r="K8975" s="14">
        <v>2</v>
      </c>
      <c r="L8975" s="14"/>
      <c r="M8975" s="14"/>
      <c r="N8975" s="14"/>
      <c r="O8975" s="14"/>
      <c r="P8975" s="14"/>
      <c r="Q8975" s="14"/>
      <c r="R8975" s="4"/>
      <c r="S8975" s="4"/>
      <c r="T8975" s="4"/>
      <c r="U8975" s="4"/>
      <c r="V8975" s="4"/>
      <c r="W8975" s="4"/>
      <c r="X8975" s="4"/>
      <c r="Y8975" s="4"/>
      <c r="Z8975" s="4"/>
      <c r="AA8975" s="4"/>
      <c r="AB8975" s="8"/>
      <c r="AC8975" s="8"/>
      <c r="AD8975" s="8"/>
      <c r="AE8975" s="8"/>
      <c r="AF8975" s="8"/>
      <c r="AG8975" s="8"/>
      <c r="AH8975" s="8"/>
      <c r="AI8975" s="8"/>
      <c r="AJ8975" s="8"/>
      <c r="AK8975" s="8"/>
      <c r="AL8975" s="8"/>
      <c r="AM8975" s="8"/>
      <c r="AN8975" s="8"/>
      <c r="AO8975" s="8"/>
      <c r="AP8975" s="15"/>
      <c r="AQ8975" s="15"/>
      <c r="AR8975" s="15"/>
      <c r="AS8975" s="15"/>
      <c r="AT8975" s="15"/>
      <c r="AU8975" s="15"/>
      <c r="AV8975" s="15"/>
      <c r="AW8975" s="15"/>
      <c r="AX8975" s="15"/>
      <c r="AY8975" s="15"/>
      <c r="AZ8975" s="10"/>
    </row>
    <row r="8976" spans="1:52" ht="15" customHeight="1" x14ac:dyDescent="0.2">
      <c r="A8976" s="1"/>
      <c r="B8976" s="383">
        <v>14</v>
      </c>
      <c r="C8976" s="303" t="s">
        <v>70</v>
      </c>
      <c r="D8976" s="18"/>
      <c r="E8976" s="14"/>
      <c r="F8976" s="14"/>
      <c r="G8976" s="14"/>
      <c r="H8976" s="14"/>
      <c r="I8976" s="14"/>
      <c r="J8976" s="14"/>
      <c r="K8976" s="14"/>
      <c r="L8976" s="14"/>
      <c r="M8976" s="14"/>
      <c r="N8976" s="14"/>
      <c r="O8976" s="14"/>
      <c r="P8976" s="14"/>
      <c r="Q8976" s="14"/>
      <c r="R8976" s="4"/>
      <c r="S8976" s="4"/>
      <c r="T8976" s="4"/>
      <c r="U8976" s="4"/>
      <c r="V8976" s="4"/>
      <c r="W8976" s="4"/>
      <c r="X8976" s="4"/>
      <c r="Y8976" s="4"/>
      <c r="Z8976" s="4"/>
      <c r="AA8976" s="4"/>
      <c r="AB8976" s="8"/>
      <c r="AC8976" s="8"/>
      <c r="AD8976" s="8"/>
      <c r="AE8976" s="8"/>
      <c r="AF8976" s="8"/>
      <c r="AG8976" s="8"/>
      <c r="AH8976" s="8"/>
      <c r="AI8976" s="8"/>
      <c r="AJ8976" s="8"/>
      <c r="AK8976" s="8"/>
      <c r="AL8976" s="8"/>
      <c r="AM8976" s="8"/>
      <c r="AN8976" s="8"/>
      <c r="AO8976" s="8"/>
      <c r="AP8976" s="15"/>
      <c r="AQ8976" s="15"/>
      <c r="AR8976" s="15"/>
      <c r="AS8976" s="15"/>
      <c r="AT8976" s="15"/>
      <c r="AU8976" s="15"/>
      <c r="AV8976" s="15"/>
      <c r="AW8976" s="15"/>
      <c r="AX8976" s="15"/>
      <c r="AY8976" s="15"/>
      <c r="AZ8976" s="10"/>
    </row>
    <row r="8977" spans="1:52" ht="15" customHeight="1" x14ac:dyDescent="0.2">
      <c r="A8977" s="354"/>
      <c r="B8977" s="357">
        <v>18</v>
      </c>
      <c r="C8977" s="359"/>
      <c r="D8977" s="355"/>
      <c r="E8977" s="352"/>
      <c r="F8977" s="352"/>
      <c r="G8977" s="352"/>
      <c r="H8977" s="352"/>
      <c r="I8977" s="352"/>
      <c r="J8977" s="352"/>
      <c r="K8977" s="361"/>
      <c r="L8977" s="352"/>
      <c r="M8977" s="352"/>
      <c r="N8977" s="352"/>
      <c r="O8977" s="352"/>
      <c r="P8977" s="352"/>
      <c r="Q8977" s="352"/>
      <c r="R8977" s="352"/>
      <c r="S8977" s="352"/>
      <c r="T8977" s="352"/>
      <c r="U8977" s="352"/>
      <c r="V8977" s="352"/>
      <c r="W8977" s="352"/>
      <c r="X8977" s="352"/>
      <c r="Y8977" s="352"/>
      <c r="Z8977" s="352"/>
      <c r="AA8977" s="352"/>
      <c r="AB8977" s="352"/>
      <c r="AC8977" s="352"/>
      <c r="AD8977" s="352"/>
      <c r="AE8977" s="352"/>
      <c r="AF8977" s="352"/>
      <c r="AG8977" s="352"/>
      <c r="AH8977" s="352"/>
      <c r="AI8977" s="352"/>
      <c r="AJ8977" s="352"/>
      <c r="AK8977" s="352"/>
      <c r="AL8977" s="352"/>
      <c r="AM8977" s="352"/>
      <c r="AN8977" s="352"/>
      <c r="AO8977" s="352"/>
      <c r="AP8977" s="352"/>
      <c r="AQ8977" s="352"/>
      <c r="AR8977" s="352"/>
      <c r="AS8977" s="352"/>
      <c r="AT8977" s="352"/>
      <c r="AU8977" s="352"/>
      <c r="AV8977" s="352"/>
      <c r="AW8977" s="352"/>
      <c r="AX8977" s="352"/>
      <c r="AY8977" s="352"/>
      <c r="AZ8977" s="356"/>
    </row>
    <row r="8978" spans="1:52" ht="15" customHeight="1" x14ac:dyDescent="0.2">
      <c r="A8978" s="329"/>
      <c r="B8978" s="384">
        <v>15</v>
      </c>
      <c r="C8978" s="303" t="s">
        <v>72</v>
      </c>
      <c r="D8978" s="18"/>
      <c r="E8978" s="14"/>
      <c r="F8978" s="14"/>
      <c r="G8978" s="14"/>
      <c r="H8978" s="14"/>
      <c r="I8978" s="14"/>
      <c r="J8978" s="14"/>
      <c r="K8978" s="14"/>
      <c r="L8978" s="14"/>
      <c r="M8978" s="14"/>
      <c r="N8978" s="14"/>
      <c r="O8978" s="14"/>
      <c r="P8978" s="14"/>
      <c r="Q8978" s="14"/>
      <c r="R8978" s="4"/>
      <c r="S8978" s="4"/>
      <c r="T8978" s="4"/>
      <c r="U8978" s="4"/>
      <c r="V8978" s="4"/>
      <c r="W8978" s="4"/>
      <c r="X8978" s="4"/>
      <c r="Y8978" s="4"/>
      <c r="Z8978" s="4"/>
      <c r="AA8978" s="4"/>
      <c r="AB8978" s="8"/>
      <c r="AC8978" s="8"/>
      <c r="AD8978" s="8"/>
      <c r="AE8978" s="8"/>
      <c r="AF8978" s="8"/>
      <c r="AG8978" s="8"/>
      <c r="AH8978" s="8"/>
      <c r="AI8978" s="34"/>
      <c r="AJ8978" s="8"/>
      <c r="AK8978" s="8"/>
      <c r="AL8978" s="8"/>
      <c r="AM8978" s="8"/>
      <c r="AN8978" s="8"/>
      <c r="AO8978" s="8"/>
      <c r="AP8978" s="15"/>
      <c r="AQ8978" s="15"/>
      <c r="AR8978" s="15"/>
      <c r="AS8978" s="15"/>
      <c r="AT8978" s="15"/>
      <c r="AU8978" s="15"/>
      <c r="AV8978" s="15"/>
      <c r="AW8978" s="15"/>
      <c r="AX8978" s="15"/>
      <c r="AY8978" s="15"/>
      <c r="AZ8978" s="10"/>
    </row>
    <row r="8979" spans="1:52" ht="15" customHeight="1" x14ac:dyDescent="0.2">
      <c r="A8979" s="1"/>
      <c r="B8979" s="384">
        <v>16</v>
      </c>
      <c r="C8979" s="293" t="s">
        <v>73</v>
      </c>
      <c r="D8979" s="35">
        <v>4</v>
      </c>
      <c r="E8979" s="14">
        <v>2</v>
      </c>
      <c r="F8979" s="14"/>
      <c r="G8979" s="14"/>
      <c r="H8979" s="14"/>
      <c r="I8979" s="14"/>
      <c r="J8979" s="14"/>
      <c r="K8979" s="14">
        <v>1</v>
      </c>
      <c r="L8979" s="14"/>
      <c r="M8979" s="14"/>
      <c r="N8979" s="14"/>
      <c r="O8979" s="14"/>
      <c r="P8979" s="14"/>
      <c r="Q8979" s="14"/>
      <c r="R8979" s="4"/>
      <c r="S8979" s="4"/>
      <c r="T8979" s="4"/>
      <c r="U8979" s="4"/>
      <c r="V8979" s="4"/>
      <c r="W8979" s="4"/>
      <c r="X8979" s="4"/>
      <c r="Y8979" s="4"/>
      <c r="Z8979" s="4"/>
      <c r="AA8979" s="4"/>
      <c r="AB8979" s="8">
        <v>5</v>
      </c>
      <c r="AC8979" s="8"/>
      <c r="AD8979" s="8"/>
      <c r="AE8979" s="8"/>
      <c r="AF8979" s="8"/>
      <c r="AG8979" s="8">
        <v>1</v>
      </c>
      <c r="AH8979" s="8"/>
      <c r="AI8979" s="8"/>
      <c r="AJ8979" s="8"/>
      <c r="AK8979" s="8"/>
      <c r="AL8979" s="8">
        <v>2</v>
      </c>
      <c r="AM8979" s="8"/>
      <c r="AN8979" s="8"/>
      <c r="AO8979" s="8">
        <v>2</v>
      </c>
      <c r="AP8979" s="15"/>
      <c r="AQ8979" s="15"/>
      <c r="AR8979" s="15"/>
      <c r="AS8979" s="15"/>
      <c r="AT8979" s="15"/>
      <c r="AU8979" s="15"/>
      <c r="AV8979" s="15"/>
      <c r="AW8979" s="15"/>
      <c r="AX8979" s="15"/>
      <c r="AY8979" s="15"/>
      <c r="AZ8979" s="10"/>
    </row>
    <row r="8980" spans="1:52" ht="15" customHeight="1" x14ac:dyDescent="0.2">
      <c r="A8980" s="1"/>
      <c r="B8980" s="384">
        <v>17</v>
      </c>
      <c r="C8980" s="303" t="s">
        <v>75</v>
      </c>
      <c r="D8980" s="18"/>
      <c r="E8980" s="14"/>
      <c r="F8980" s="14"/>
      <c r="G8980" s="14"/>
      <c r="H8980" s="14"/>
      <c r="I8980" s="14"/>
      <c r="J8980" s="14"/>
      <c r="K8980" s="14"/>
      <c r="L8980" s="14"/>
      <c r="M8980" s="14"/>
      <c r="N8980" s="14"/>
      <c r="O8980" s="14"/>
      <c r="P8980" s="14"/>
      <c r="Q8980" s="14"/>
      <c r="R8980" s="4"/>
      <c r="S8980" s="4"/>
      <c r="T8980" s="4"/>
      <c r="U8980" s="4"/>
      <c r="V8980" s="4"/>
      <c r="W8980" s="4"/>
      <c r="X8980" s="4"/>
      <c r="Y8980" s="4"/>
      <c r="Z8980" s="4"/>
      <c r="AA8980" s="4"/>
      <c r="AB8980" s="8"/>
      <c r="AC8980" s="8"/>
      <c r="AD8980" s="8"/>
      <c r="AE8980" s="8"/>
      <c r="AF8980" s="8"/>
      <c r="AG8980" s="8"/>
      <c r="AH8980" s="8"/>
      <c r="AI8980" s="8"/>
      <c r="AJ8980" s="8"/>
      <c r="AK8980" s="8"/>
      <c r="AL8980" s="8"/>
      <c r="AM8980" s="8"/>
      <c r="AN8980" s="8"/>
      <c r="AO8980" s="8"/>
      <c r="AP8980" s="15"/>
      <c r="AQ8980" s="15"/>
      <c r="AR8980" s="15"/>
      <c r="AS8980" s="15"/>
      <c r="AT8980" s="15"/>
      <c r="AU8980" s="15"/>
      <c r="AV8980" s="15"/>
      <c r="AW8980" s="15"/>
      <c r="AX8980" s="15"/>
      <c r="AY8980" s="15"/>
      <c r="AZ8980" s="10"/>
    </row>
    <row r="8981" spans="1:52" ht="15" customHeight="1" x14ac:dyDescent="0.2">
      <c r="A8981" s="352"/>
      <c r="B8981" s="357">
        <v>22</v>
      </c>
      <c r="C8981" s="375"/>
      <c r="D8981" s="355"/>
      <c r="E8981" s="352"/>
      <c r="F8981" s="352"/>
      <c r="G8981" s="352"/>
      <c r="H8981" s="352"/>
      <c r="I8981" s="352"/>
      <c r="J8981" s="352"/>
      <c r="K8981" s="352"/>
      <c r="L8981" s="352"/>
      <c r="M8981" s="352"/>
      <c r="N8981" s="352"/>
      <c r="O8981" s="352"/>
      <c r="P8981" s="352"/>
      <c r="Q8981" s="352"/>
      <c r="R8981" s="352"/>
      <c r="S8981" s="352"/>
      <c r="T8981" s="352"/>
      <c r="U8981" s="352"/>
      <c r="V8981" s="352"/>
      <c r="W8981" s="352"/>
      <c r="X8981" s="352"/>
      <c r="Y8981" s="352"/>
      <c r="Z8981" s="352"/>
      <c r="AA8981" s="352"/>
      <c r="AB8981" s="352"/>
      <c r="AC8981" s="352"/>
      <c r="AD8981" s="352"/>
      <c r="AE8981" s="352"/>
      <c r="AF8981" s="352"/>
      <c r="AG8981" s="352"/>
      <c r="AH8981" s="352"/>
      <c r="AI8981" s="352"/>
      <c r="AJ8981" s="352"/>
      <c r="AK8981" s="352"/>
      <c r="AL8981" s="352"/>
      <c r="AM8981" s="352"/>
      <c r="AN8981" s="352"/>
      <c r="AO8981" s="352"/>
      <c r="AP8981" s="352"/>
      <c r="AQ8981" s="352"/>
      <c r="AR8981" s="352"/>
      <c r="AS8981" s="352"/>
      <c r="AT8981" s="352"/>
      <c r="AU8981" s="352"/>
      <c r="AV8981" s="352"/>
      <c r="AW8981" s="352"/>
      <c r="AX8981" s="352"/>
      <c r="AY8981" s="352"/>
      <c r="AZ8981" s="356"/>
    </row>
    <row r="8982" spans="1:52" ht="15" customHeight="1" x14ac:dyDescent="0.2">
      <c r="A8982" s="352"/>
      <c r="B8982" s="357">
        <v>23</v>
      </c>
      <c r="C8982" s="359"/>
      <c r="D8982" s="355"/>
      <c r="E8982" s="352"/>
      <c r="F8982" s="352"/>
      <c r="G8982" s="352"/>
      <c r="H8982" s="352"/>
      <c r="I8982" s="352"/>
      <c r="J8982" s="352"/>
      <c r="K8982" s="352"/>
      <c r="L8982" s="352"/>
      <c r="M8982" s="360"/>
      <c r="N8982" s="352"/>
      <c r="O8982" s="352"/>
      <c r="P8982" s="352"/>
      <c r="Q8982" s="352"/>
      <c r="R8982" s="352"/>
      <c r="S8982" s="352"/>
      <c r="T8982" s="352"/>
      <c r="U8982" s="352"/>
      <c r="V8982" s="352"/>
      <c r="W8982" s="352"/>
      <c r="X8982" s="352"/>
      <c r="Y8982" s="352"/>
      <c r="Z8982" s="352"/>
      <c r="AA8982" s="352"/>
      <c r="AB8982" s="352"/>
      <c r="AC8982" s="352"/>
      <c r="AD8982" s="352"/>
      <c r="AE8982" s="352"/>
      <c r="AF8982" s="352"/>
      <c r="AG8982" s="352"/>
      <c r="AH8982" s="352"/>
      <c r="AI8982" s="352"/>
      <c r="AJ8982" s="352"/>
      <c r="AK8982" s="352"/>
      <c r="AL8982" s="352"/>
      <c r="AM8982" s="352"/>
      <c r="AN8982" s="352"/>
      <c r="AO8982" s="352"/>
      <c r="AP8982" s="352"/>
      <c r="AQ8982" s="352"/>
      <c r="AR8982" s="352"/>
      <c r="AS8982" s="352"/>
      <c r="AT8982" s="352"/>
      <c r="AU8982" s="352"/>
      <c r="AV8982" s="352"/>
      <c r="AW8982" s="352"/>
      <c r="AX8982" s="352"/>
      <c r="AY8982" s="352"/>
      <c r="AZ8982" s="356"/>
    </row>
    <row r="8983" spans="1:52" ht="15" customHeight="1" x14ac:dyDescent="0.2">
      <c r="A8983" s="1"/>
      <c r="B8983" s="385">
        <v>18</v>
      </c>
      <c r="C8983" s="293" t="s">
        <v>77</v>
      </c>
      <c r="D8983" s="18">
        <v>6</v>
      </c>
      <c r="E8983" s="14">
        <v>4</v>
      </c>
      <c r="F8983" s="14"/>
      <c r="G8983" s="14"/>
      <c r="H8983" s="14"/>
      <c r="I8983" s="14"/>
      <c r="J8983" s="14"/>
      <c r="K8983" s="14"/>
      <c r="L8983" s="14"/>
      <c r="M8983" s="14"/>
      <c r="N8983" s="14"/>
      <c r="O8983" s="14"/>
      <c r="P8983" s="14"/>
      <c r="Q8983" s="14"/>
      <c r="R8983" s="4"/>
      <c r="S8983" s="4"/>
      <c r="T8983" s="4"/>
      <c r="U8983" s="4"/>
      <c r="V8983" s="4"/>
      <c r="W8983" s="4"/>
      <c r="X8983" s="4"/>
      <c r="Y8983" s="4"/>
      <c r="Z8983" s="4"/>
      <c r="AA8983" s="4"/>
      <c r="AB8983" s="8">
        <v>15</v>
      </c>
      <c r="AC8983" s="8"/>
      <c r="AD8983" s="8"/>
      <c r="AE8983" s="8"/>
      <c r="AF8983" s="8"/>
      <c r="AG8983" s="8"/>
      <c r="AH8983" s="8"/>
      <c r="AI8983" s="8"/>
      <c r="AJ8983" s="8"/>
      <c r="AK8983" s="8"/>
      <c r="AL8983" s="8"/>
      <c r="AM8983" s="8"/>
      <c r="AN8983" s="8"/>
      <c r="AO8983" s="8"/>
      <c r="AP8983" s="15"/>
      <c r="AQ8983" s="15"/>
      <c r="AR8983" s="15"/>
      <c r="AS8983" s="15"/>
      <c r="AT8983" s="15"/>
      <c r="AU8983" s="15"/>
      <c r="AV8983" s="15"/>
      <c r="AW8983" s="15"/>
      <c r="AX8983" s="15"/>
      <c r="AY8983" s="15"/>
      <c r="AZ8983" s="10"/>
    </row>
    <row r="8984" spans="1:52" ht="15" customHeight="1" x14ac:dyDescent="0.2">
      <c r="A8984" s="1"/>
      <c r="B8984" s="385">
        <v>19</v>
      </c>
      <c r="C8984" s="303" t="s">
        <v>78</v>
      </c>
      <c r="D8984" s="18"/>
      <c r="E8984" s="14"/>
      <c r="F8984" s="14"/>
      <c r="G8984" s="14"/>
      <c r="H8984" s="14"/>
      <c r="I8984" s="14"/>
      <c r="J8984" s="14"/>
      <c r="K8984" s="14"/>
      <c r="L8984" s="14"/>
      <c r="M8984" s="14"/>
      <c r="N8984" s="14"/>
      <c r="O8984" s="14"/>
      <c r="P8984" s="14"/>
      <c r="Q8984" s="14"/>
      <c r="R8984" s="4"/>
      <c r="S8984" s="4"/>
      <c r="T8984" s="4"/>
      <c r="U8984" s="4"/>
      <c r="V8984" s="4"/>
      <c r="W8984" s="4"/>
      <c r="X8984" s="4"/>
      <c r="Y8984" s="4"/>
      <c r="Z8984" s="4"/>
      <c r="AA8984" s="4"/>
      <c r="AB8984" s="8"/>
      <c r="AC8984" s="8"/>
      <c r="AD8984" s="8"/>
      <c r="AE8984" s="8"/>
      <c r="AF8984" s="8"/>
      <c r="AG8984" s="8"/>
      <c r="AH8984" s="8"/>
      <c r="AI8984" s="8"/>
      <c r="AJ8984" s="8"/>
      <c r="AK8984" s="8"/>
      <c r="AL8984" s="8"/>
      <c r="AM8984" s="8"/>
      <c r="AN8984" s="8"/>
      <c r="AO8984" s="8"/>
      <c r="AP8984" s="15"/>
      <c r="AQ8984" s="15"/>
      <c r="AR8984" s="15"/>
      <c r="AS8984" s="15"/>
      <c r="AT8984" s="15"/>
      <c r="AU8984" s="15"/>
      <c r="AV8984" s="15"/>
      <c r="AW8984" s="15"/>
      <c r="AX8984" s="15"/>
      <c r="AY8984" s="15"/>
      <c r="AZ8984" s="10"/>
    </row>
    <row r="8985" spans="1:52" ht="15" customHeight="1" x14ac:dyDescent="0.2">
      <c r="A8985" s="352"/>
      <c r="B8985" s="357">
        <v>26</v>
      </c>
      <c r="C8985" s="359"/>
      <c r="D8985" s="355"/>
      <c r="E8985" s="352"/>
      <c r="F8985" s="352"/>
      <c r="G8985" s="352"/>
      <c r="H8985" s="352"/>
      <c r="I8985" s="352"/>
      <c r="J8985" s="352"/>
      <c r="K8985" s="352"/>
      <c r="L8985" s="352"/>
      <c r="M8985" s="352"/>
      <c r="N8985" s="352"/>
      <c r="O8985" s="352"/>
      <c r="P8985" s="352"/>
      <c r="Q8985" s="352"/>
      <c r="R8985" s="352"/>
      <c r="S8985" s="352"/>
      <c r="T8985" s="352"/>
      <c r="U8985" s="352"/>
      <c r="V8985" s="352"/>
      <c r="W8985" s="352"/>
      <c r="X8985" s="352"/>
      <c r="Y8985" s="352"/>
      <c r="Z8985" s="352"/>
      <c r="AA8985" s="352"/>
      <c r="AB8985" s="352"/>
      <c r="AC8985" s="352"/>
      <c r="AD8985" s="352"/>
      <c r="AE8985" s="352"/>
      <c r="AF8985" s="352"/>
      <c r="AG8985" s="352"/>
      <c r="AH8985" s="352"/>
      <c r="AI8985" s="352"/>
      <c r="AJ8985" s="352"/>
      <c r="AK8985" s="352"/>
      <c r="AL8985" s="352"/>
      <c r="AM8985" s="352"/>
      <c r="AN8985" s="352"/>
      <c r="AO8985" s="352"/>
      <c r="AP8985" s="352"/>
      <c r="AQ8985" s="352"/>
      <c r="AR8985" s="352"/>
      <c r="AS8985" s="352"/>
      <c r="AT8985" s="352"/>
      <c r="AU8985" s="352"/>
      <c r="AV8985" s="352"/>
      <c r="AW8985" s="352"/>
      <c r="AX8985" s="352"/>
      <c r="AY8985" s="352"/>
      <c r="AZ8985" s="356"/>
    </row>
    <row r="8986" spans="1:52" ht="15" customHeight="1" x14ac:dyDescent="0.2">
      <c r="A8986" s="352"/>
      <c r="B8986" s="357">
        <v>27</v>
      </c>
      <c r="C8986" s="359"/>
      <c r="D8986" s="355"/>
      <c r="E8986" s="352"/>
      <c r="F8986" s="352"/>
      <c r="G8986" s="352"/>
      <c r="H8986" s="352"/>
      <c r="I8986" s="352"/>
      <c r="J8986" s="352"/>
      <c r="K8986" s="352"/>
      <c r="L8986" s="352"/>
      <c r="M8986" s="352"/>
      <c r="N8986" s="352"/>
      <c r="O8986" s="352"/>
      <c r="P8986" s="352"/>
      <c r="Q8986" s="352"/>
      <c r="R8986" s="352"/>
      <c r="S8986" s="352"/>
      <c r="T8986" s="352"/>
      <c r="U8986" s="352"/>
      <c r="V8986" s="352"/>
      <c r="W8986" s="352"/>
      <c r="X8986" s="352"/>
      <c r="Y8986" s="352"/>
      <c r="Z8986" s="352"/>
      <c r="AA8986" s="352"/>
      <c r="AB8986" s="352"/>
      <c r="AC8986" s="352"/>
      <c r="AD8986" s="352"/>
      <c r="AE8986" s="352"/>
      <c r="AF8986" s="352"/>
      <c r="AG8986" s="352"/>
      <c r="AH8986" s="352"/>
      <c r="AI8986" s="352"/>
      <c r="AJ8986" s="352"/>
      <c r="AK8986" s="352"/>
      <c r="AL8986" s="352"/>
      <c r="AM8986" s="352"/>
      <c r="AN8986" s="352"/>
      <c r="AO8986" s="352"/>
      <c r="AP8986" s="352"/>
      <c r="AQ8986" s="352"/>
      <c r="AR8986" s="352"/>
      <c r="AS8986" s="352"/>
      <c r="AT8986" s="352"/>
      <c r="AU8986" s="352"/>
      <c r="AV8986" s="352"/>
      <c r="AW8986" s="352"/>
      <c r="AX8986" s="352"/>
      <c r="AY8986" s="352"/>
      <c r="AZ8986" s="356"/>
    </row>
    <row r="8987" spans="1:52" ht="15" customHeight="1" x14ac:dyDescent="0.2">
      <c r="A8987" s="1"/>
      <c r="B8987" s="386">
        <v>20</v>
      </c>
      <c r="C8987" s="303" t="s">
        <v>80</v>
      </c>
      <c r="D8987" s="18"/>
      <c r="E8987" s="14"/>
      <c r="F8987" s="14"/>
      <c r="G8987" s="14"/>
      <c r="H8987" s="14"/>
      <c r="I8987" s="14"/>
      <c r="J8987" s="14"/>
      <c r="K8987" s="14"/>
      <c r="L8987" s="14"/>
      <c r="M8987" s="14"/>
      <c r="N8987" s="14"/>
      <c r="O8987" s="14"/>
      <c r="P8987" s="14"/>
      <c r="Q8987" s="14"/>
      <c r="R8987" s="4"/>
      <c r="S8987" s="4"/>
      <c r="T8987" s="4"/>
      <c r="U8987" s="4"/>
      <c r="V8987" s="4"/>
      <c r="W8987" s="4"/>
      <c r="X8987" s="4"/>
      <c r="Y8987" s="4"/>
      <c r="Z8987" s="4"/>
      <c r="AA8987" s="4"/>
      <c r="AB8987" s="8"/>
      <c r="AC8987" s="8"/>
      <c r="AD8987" s="8"/>
      <c r="AE8987" s="8"/>
      <c r="AF8987" s="8"/>
      <c r="AG8987" s="8"/>
      <c r="AH8987" s="8"/>
      <c r="AI8987" s="8"/>
      <c r="AJ8987" s="8"/>
      <c r="AK8987" s="8"/>
      <c r="AL8987" s="8"/>
      <c r="AM8987" s="8"/>
      <c r="AN8987" s="8"/>
      <c r="AO8987" s="8"/>
      <c r="AP8987" s="15"/>
      <c r="AQ8987" s="15"/>
      <c r="AR8987" s="15"/>
      <c r="AS8987" s="15"/>
      <c r="AT8987" s="15"/>
      <c r="AU8987" s="15"/>
      <c r="AV8987" s="15"/>
      <c r="AW8987" s="15"/>
      <c r="AX8987" s="15"/>
      <c r="AY8987" s="15"/>
      <c r="AZ8987" s="10"/>
    </row>
    <row r="8988" spans="1:52" ht="15" customHeight="1" x14ac:dyDescent="0.2">
      <c r="A8988" s="368"/>
      <c r="B8988" s="373">
        <v>29</v>
      </c>
      <c r="C8988" s="369"/>
      <c r="D8988" s="370"/>
      <c r="E8988" s="368"/>
      <c r="F8988" s="368"/>
      <c r="G8988" s="368"/>
      <c r="H8988" s="368"/>
      <c r="I8988" s="368"/>
      <c r="J8988" s="368"/>
      <c r="K8988" s="368"/>
      <c r="L8988" s="368"/>
      <c r="M8988" s="368"/>
      <c r="N8988" s="368"/>
      <c r="O8988" s="368"/>
      <c r="P8988" s="368"/>
      <c r="Q8988" s="368"/>
      <c r="R8988" s="368"/>
      <c r="S8988" s="368"/>
      <c r="T8988" s="368"/>
      <c r="U8988" s="368"/>
      <c r="V8988" s="368"/>
      <c r="W8988" s="368"/>
      <c r="X8988" s="368"/>
      <c r="Y8988" s="368"/>
      <c r="Z8988" s="368"/>
      <c r="AA8988" s="368"/>
      <c r="AB8988" s="368"/>
      <c r="AC8988" s="368"/>
      <c r="AD8988" s="368"/>
      <c r="AE8988" s="368"/>
      <c r="AF8988" s="368"/>
      <c r="AG8988" s="368"/>
      <c r="AH8988" s="368"/>
      <c r="AI8988" s="368"/>
      <c r="AJ8988" s="368"/>
      <c r="AK8988" s="368"/>
      <c r="AL8988" s="368"/>
      <c r="AM8988" s="368"/>
      <c r="AN8988" s="368"/>
      <c r="AO8988" s="368"/>
      <c r="AP8988" s="368"/>
      <c r="AQ8988" s="368"/>
      <c r="AR8988" s="368"/>
      <c r="AS8988" s="368"/>
      <c r="AT8988" s="368"/>
      <c r="AU8988" s="368"/>
      <c r="AV8988" s="368"/>
      <c r="AW8988" s="368"/>
      <c r="AX8988" s="368"/>
      <c r="AY8988" s="368"/>
      <c r="AZ8988" s="371"/>
    </row>
    <row r="8989" spans="1:52" ht="15" customHeight="1" x14ac:dyDescent="0.2">
      <c r="A8989" s="1"/>
      <c r="B8989" s="387">
        <v>21</v>
      </c>
      <c r="C8989" s="303" t="s">
        <v>85</v>
      </c>
      <c r="D8989" s="18"/>
      <c r="E8989" s="14"/>
      <c r="F8989" s="14"/>
      <c r="G8989" s="14"/>
      <c r="H8989" s="14"/>
      <c r="I8989" s="14"/>
      <c r="J8989" s="14"/>
      <c r="K8989" s="14"/>
      <c r="L8989" s="14"/>
      <c r="M8989" s="14"/>
      <c r="N8989" s="14"/>
      <c r="O8989" s="14"/>
      <c r="P8989" s="14"/>
      <c r="Q8989" s="14"/>
      <c r="R8989" s="4"/>
      <c r="S8989" s="4"/>
      <c r="T8989" s="4"/>
      <c r="U8989" s="4"/>
      <c r="V8989" s="4"/>
      <c r="W8989" s="4"/>
      <c r="X8989" s="4"/>
      <c r="Y8989" s="4"/>
      <c r="Z8989" s="4"/>
      <c r="AA8989" s="4"/>
      <c r="AB8989" s="8"/>
      <c r="AC8989" s="8"/>
      <c r="AD8989" s="8"/>
      <c r="AE8989" s="8"/>
      <c r="AF8989" s="8"/>
      <c r="AG8989" s="8"/>
      <c r="AH8989" s="8"/>
      <c r="AI8989" s="8"/>
      <c r="AJ8989" s="8"/>
      <c r="AK8989" s="8"/>
      <c r="AL8989" s="8"/>
      <c r="AM8989" s="8"/>
      <c r="AN8989" s="8"/>
      <c r="AO8989" s="8"/>
      <c r="AP8989" s="15"/>
      <c r="AQ8989" s="15"/>
      <c r="AR8989" s="15"/>
      <c r="AS8989" s="15"/>
      <c r="AT8989" s="15"/>
      <c r="AU8989" s="15"/>
      <c r="AV8989" s="15"/>
      <c r="AW8989" s="15"/>
      <c r="AX8989" s="15"/>
      <c r="AY8989" s="15"/>
      <c r="AZ8989" s="10"/>
    </row>
    <row r="8990" spans="1:52" ht="15" customHeight="1" x14ac:dyDescent="0.2">
      <c r="A8990" s="1"/>
      <c r="B8990" s="387">
        <v>22</v>
      </c>
      <c r="C8990" s="303" t="s">
        <v>612</v>
      </c>
      <c r="D8990" s="18"/>
      <c r="E8990" s="14"/>
      <c r="F8990" s="14"/>
      <c r="G8990" s="14"/>
      <c r="H8990" s="14"/>
      <c r="I8990" s="14"/>
      <c r="J8990" s="14"/>
      <c r="K8990" s="14"/>
      <c r="L8990" s="14"/>
      <c r="M8990" s="14"/>
      <c r="N8990" s="14"/>
      <c r="O8990" s="14"/>
      <c r="P8990" s="14"/>
      <c r="Q8990" s="14"/>
      <c r="R8990" s="4"/>
      <c r="S8990" s="4"/>
      <c r="T8990" s="4"/>
      <c r="U8990" s="4"/>
      <c r="V8990" s="4"/>
      <c r="W8990" s="4"/>
      <c r="X8990" s="4"/>
      <c r="Y8990" s="4"/>
      <c r="Z8990" s="4"/>
      <c r="AA8990" s="4"/>
      <c r="AB8990" s="8"/>
      <c r="AC8990" s="8"/>
      <c r="AD8990" s="8"/>
      <c r="AE8990" s="8"/>
      <c r="AF8990" s="8"/>
      <c r="AG8990" s="8"/>
      <c r="AH8990" s="8"/>
      <c r="AI8990" s="8"/>
      <c r="AJ8990" s="8"/>
      <c r="AK8990" s="8"/>
      <c r="AL8990" s="8"/>
      <c r="AM8990" s="8"/>
      <c r="AN8990" s="8"/>
      <c r="AO8990" s="8"/>
      <c r="AP8990" s="15"/>
      <c r="AQ8990" s="15"/>
      <c r="AR8990" s="15"/>
      <c r="AS8990" s="15"/>
      <c r="AT8990" s="15"/>
      <c r="AU8990" s="15"/>
      <c r="AV8990" s="15"/>
      <c r="AW8990" s="15"/>
      <c r="AX8990" s="15"/>
      <c r="AY8990" s="15"/>
      <c r="AZ8990" s="10"/>
    </row>
    <row r="8991" spans="1:52" ht="15" customHeight="1" x14ac:dyDescent="0.2">
      <c r="A8991" s="362"/>
      <c r="B8991" s="388">
        <v>30</v>
      </c>
      <c r="C8991" s="363"/>
      <c r="D8991" s="364"/>
      <c r="E8991" s="362"/>
      <c r="F8991" s="362"/>
      <c r="G8991" s="362"/>
      <c r="H8991" s="362"/>
      <c r="I8991" s="362"/>
      <c r="J8991" s="362"/>
      <c r="K8991" s="362"/>
      <c r="L8991" s="362"/>
      <c r="M8991" s="362"/>
      <c r="N8991" s="362"/>
      <c r="O8991" s="362"/>
      <c r="P8991" s="362"/>
      <c r="Q8991" s="362"/>
      <c r="R8991" s="362"/>
      <c r="S8991" s="362"/>
      <c r="T8991" s="362"/>
      <c r="U8991" s="362"/>
      <c r="V8991" s="362"/>
      <c r="W8991" s="362"/>
      <c r="X8991" s="362"/>
      <c r="Y8991" s="365"/>
      <c r="Z8991" s="365"/>
      <c r="AA8991" s="365"/>
      <c r="AB8991" s="362"/>
      <c r="AC8991" s="362"/>
      <c r="AD8991" s="362"/>
      <c r="AE8991" s="362"/>
      <c r="AF8991" s="362"/>
      <c r="AG8991" s="362"/>
      <c r="AH8991" s="362"/>
      <c r="AI8991" s="362"/>
      <c r="AJ8991" s="362"/>
      <c r="AK8991" s="362"/>
      <c r="AL8991" s="362"/>
      <c r="AM8991" s="362"/>
      <c r="AN8991" s="362"/>
      <c r="AO8991" s="362"/>
      <c r="AP8991" s="362"/>
      <c r="AQ8991" s="362"/>
      <c r="AR8991" s="362"/>
      <c r="AS8991" s="362"/>
      <c r="AT8991" s="362"/>
      <c r="AU8991" s="362"/>
      <c r="AV8991" s="362"/>
      <c r="AW8991" s="362"/>
      <c r="AX8991" s="362"/>
      <c r="AY8991" s="362"/>
      <c r="AZ8991" s="366"/>
    </row>
    <row r="8992" spans="1:52" ht="15" customHeight="1" x14ac:dyDescent="0.2">
      <c r="A8992" s="1"/>
      <c r="B8992" s="377">
        <v>23</v>
      </c>
      <c r="C8992" s="303" t="s">
        <v>535</v>
      </c>
      <c r="D8992" s="18"/>
      <c r="E8992" s="14"/>
      <c r="F8992" s="14"/>
      <c r="G8992" s="14"/>
      <c r="H8992" s="14"/>
      <c r="I8992" s="14"/>
      <c r="J8992" s="14"/>
      <c r="K8992" s="14"/>
      <c r="L8992" s="14"/>
      <c r="M8992" s="14"/>
      <c r="N8992" s="14"/>
      <c r="O8992" s="14"/>
      <c r="P8992" s="14"/>
      <c r="Q8992" s="14"/>
      <c r="R8992" s="4"/>
      <c r="S8992" s="4"/>
      <c r="T8992" s="4"/>
      <c r="U8992" s="4"/>
      <c r="V8992" s="4"/>
      <c r="W8992" s="4"/>
      <c r="X8992" s="4"/>
      <c r="Y8992" s="4"/>
      <c r="Z8992" s="4"/>
      <c r="AA8992" s="4"/>
      <c r="AB8992" s="8"/>
      <c r="AC8992" s="8"/>
      <c r="AD8992" s="8"/>
      <c r="AE8992" s="8"/>
      <c r="AF8992" s="8"/>
      <c r="AG8992" s="8"/>
      <c r="AH8992" s="8"/>
      <c r="AI8992" s="8"/>
      <c r="AJ8992" s="8"/>
      <c r="AK8992" s="8"/>
      <c r="AL8992" s="8"/>
      <c r="AM8992" s="8"/>
      <c r="AN8992" s="8"/>
      <c r="AO8992" s="8"/>
      <c r="AP8992" s="15"/>
      <c r="AQ8992" s="15"/>
      <c r="AR8992" s="15"/>
      <c r="AS8992" s="15"/>
      <c r="AT8992" s="15"/>
      <c r="AU8992" s="15"/>
      <c r="AV8992" s="15"/>
      <c r="AW8992" s="15"/>
      <c r="AX8992" s="15"/>
      <c r="AY8992" s="15"/>
      <c r="AZ8992" s="10"/>
    </row>
    <row r="8993" spans="1:52" ht="15" customHeight="1" x14ac:dyDescent="0.2">
      <c r="A8993" s="1"/>
      <c r="B8993" s="377">
        <v>24</v>
      </c>
      <c r="C8993" s="311" t="s">
        <v>613</v>
      </c>
      <c r="D8993" s="18"/>
      <c r="E8993" s="14"/>
      <c r="F8993" s="14"/>
      <c r="G8993" s="14"/>
      <c r="H8993" s="14"/>
      <c r="I8993" s="14"/>
      <c r="J8993" s="14"/>
      <c r="K8993" s="14"/>
      <c r="L8993" s="14"/>
      <c r="M8993" s="14"/>
      <c r="N8993" s="14"/>
      <c r="O8993" s="14"/>
      <c r="P8993" s="14"/>
      <c r="Q8993" s="14"/>
      <c r="R8993" s="4"/>
      <c r="S8993" s="4"/>
      <c r="T8993" s="4"/>
      <c r="U8993" s="4"/>
      <c r="V8993" s="4"/>
      <c r="W8993" s="4"/>
      <c r="X8993" s="4"/>
      <c r="Y8993" s="4"/>
      <c r="Z8993" s="4"/>
      <c r="AA8993" s="4"/>
      <c r="AB8993" s="8"/>
      <c r="AC8993" s="8"/>
      <c r="AD8993" s="8"/>
      <c r="AE8993" s="8"/>
      <c r="AF8993" s="8"/>
      <c r="AG8993" s="8"/>
      <c r="AH8993" s="8"/>
      <c r="AI8993" s="8"/>
      <c r="AJ8993" s="8"/>
      <c r="AK8993" s="8"/>
      <c r="AL8993" s="8"/>
      <c r="AM8993" s="8"/>
      <c r="AN8993" s="8"/>
      <c r="AO8993" s="8"/>
      <c r="AP8993" s="15"/>
      <c r="AQ8993" s="15"/>
      <c r="AR8993" s="15"/>
      <c r="AS8993" s="15"/>
      <c r="AT8993" s="15"/>
      <c r="AU8993" s="15"/>
      <c r="AV8993" s="15"/>
      <c r="AW8993" s="15"/>
      <c r="AX8993" s="15"/>
      <c r="AY8993" s="15"/>
      <c r="AZ8993" s="10"/>
    </row>
    <row r="8994" spans="1:52" ht="15" customHeight="1" x14ac:dyDescent="0.2">
      <c r="A8994" s="368"/>
      <c r="B8994" s="373"/>
      <c r="C8994" s="369"/>
      <c r="D8994" s="370"/>
      <c r="E8994" s="368"/>
      <c r="F8994" s="368"/>
      <c r="G8994" s="368"/>
      <c r="H8994" s="368"/>
      <c r="I8994" s="368"/>
      <c r="J8994" s="368"/>
      <c r="K8994" s="368"/>
      <c r="L8994" s="368"/>
      <c r="M8994" s="368"/>
      <c r="N8994" s="368"/>
      <c r="O8994" s="368"/>
      <c r="P8994" s="368"/>
      <c r="Q8994" s="368"/>
      <c r="R8994" s="368"/>
      <c r="S8994" s="368"/>
      <c r="T8994" s="368"/>
      <c r="U8994" s="368"/>
      <c r="V8994" s="368"/>
      <c r="W8994" s="368"/>
      <c r="X8994" s="368"/>
      <c r="Y8994" s="368"/>
      <c r="Z8994" s="368"/>
      <c r="AA8994" s="368"/>
      <c r="AB8994" s="368"/>
      <c r="AC8994" s="368"/>
      <c r="AD8994" s="368"/>
      <c r="AE8994" s="368"/>
      <c r="AF8994" s="368"/>
      <c r="AG8994" s="368"/>
      <c r="AH8994" s="368"/>
      <c r="AI8994" s="368"/>
      <c r="AJ8994" s="368"/>
      <c r="AK8994" s="368"/>
      <c r="AL8994" s="368"/>
      <c r="AM8994" s="368"/>
      <c r="AN8994" s="368"/>
      <c r="AO8994" s="368"/>
      <c r="AP8994" s="368"/>
      <c r="AQ8994" s="368"/>
      <c r="AR8994" s="368"/>
      <c r="AS8994" s="368"/>
      <c r="AT8994" s="368"/>
      <c r="AU8994" s="368"/>
      <c r="AV8994" s="368"/>
      <c r="AW8994" s="368"/>
      <c r="AX8994" s="368"/>
      <c r="AY8994" s="368"/>
      <c r="AZ8994" s="371"/>
    </row>
    <row r="8995" spans="1:52" ht="15" customHeight="1" x14ac:dyDescent="0.2">
      <c r="A8995" s="1"/>
      <c r="B8995" s="389">
        <v>33</v>
      </c>
      <c r="C8995" s="303"/>
      <c r="D8995" s="18"/>
      <c r="E8995" s="14"/>
      <c r="F8995" s="14"/>
      <c r="G8995" s="14"/>
      <c r="H8995" s="14"/>
      <c r="I8995" s="14"/>
      <c r="J8995" s="14"/>
      <c r="K8995" s="14"/>
      <c r="L8995" s="14"/>
      <c r="M8995" s="14"/>
      <c r="N8995" s="14"/>
      <c r="O8995" s="14"/>
      <c r="P8995" s="14"/>
      <c r="Q8995" s="14"/>
      <c r="R8995" s="4"/>
      <c r="S8995" s="4"/>
      <c r="T8995" s="4"/>
      <c r="U8995" s="4"/>
      <c r="V8995" s="4"/>
      <c r="W8995" s="4"/>
      <c r="X8995" s="4"/>
      <c r="Y8995" s="4"/>
      <c r="Z8995" s="4"/>
      <c r="AA8995" s="4"/>
      <c r="AB8995" s="8"/>
      <c r="AC8995" s="8"/>
      <c r="AD8995" s="8"/>
      <c r="AE8995" s="8"/>
      <c r="AF8995" s="8"/>
      <c r="AG8995" s="8"/>
      <c r="AH8995" s="8"/>
      <c r="AI8995" s="8"/>
      <c r="AJ8995" s="8"/>
      <c r="AK8995" s="8"/>
      <c r="AL8995" s="8"/>
      <c r="AM8995" s="8"/>
      <c r="AN8995" s="8"/>
      <c r="AO8995" s="8"/>
      <c r="AP8995" s="15"/>
      <c r="AQ8995" s="15"/>
      <c r="AR8995" s="15"/>
      <c r="AS8995" s="15"/>
      <c r="AT8995" s="15"/>
      <c r="AU8995" s="15"/>
      <c r="AV8995" s="15"/>
      <c r="AW8995" s="15"/>
      <c r="AX8995" s="15"/>
      <c r="AY8995" s="15"/>
      <c r="AZ8995" s="10"/>
    </row>
    <row r="8996" spans="1:52" ht="15" customHeight="1" x14ac:dyDescent="0.2">
      <c r="A8996" s="368"/>
      <c r="B8996" s="373"/>
      <c r="C8996" s="369"/>
      <c r="D8996" s="370"/>
      <c r="E8996" s="368"/>
      <c r="F8996" s="368"/>
      <c r="G8996" s="368"/>
      <c r="H8996" s="368"/>
      <c r="I8996" s="368"/>
      <c r="J8996" s="368"/>
      <c r="K8996" s="368"/>
      <c r="L8996" s="368"/>
      <c r="M8996" s="368"/>
      <c r="N8996" s="368"/>
      <c r="O8996" s="368"/>
      <c r="P8996" s="368"/>
      <c r="Q8996" s="368"/>
      <c r="R8996" s="368"/>
      <c r="S8996" s="368"/>
      <c r="T8996" s="368"/>
      <c r="U8996" s="368"/>
      <c r="V8996" s="368"/>
      <c r="W8996" s="368"/>
      <c r="X8996" s="368"/>
      <c r="Y8996" s="368"/>
      <c r="Z8996" s="368"/>
      <c r="AA8996" s="368"/>
      <c r="AB8996" s="368"/>
      <c r="AC8996" s="368"/>
      <c r="AD8996" s="368"/>
      <c r="AE8996" s="368"/>
      <c r="AF8996" s="368"/>
      <c r="AG8996" s="368"/>
      <c r="AH8996" s="368"/>
      <c r="AI8996" s="368"/>
      <c r="AJ8996" s="368"/>
      <c r="AK8996" s="368"/>
      <c r="AL8996" s="368"/>
      <c r="AM8996" s="368"/>
      <c r="AN8996" s="368"/>
      <c r="AO8996" s="368"/>
      <c r="AP8996" s="368"/>
      <c r="AQ8996" s="368"/>
      <c r="AR8996" s="368"/>
      <c r="AS8996" s="368"/>
      <c r="AT8996" s="368"/>
      <c r="AU8996" s="368"/>
      <c r="AV8996" s="368"/>
      <c r="AW8996" s="368"/>
      <c r="AX8996" s="368"/>
      <c r="AY8996" s="368"/>
      <c r="AZ8996" s="371"/>
    </row>
    <row r="8997" spans="1:52" ht="15" customHeight="1" x14ac:dyDescent="0.2">
      <c r="A8997" s="368"/>
      <c r="B8997" s="373"/>
      <c r="C8997" s="369"/>
      <c r="D8997" s="370"/>
      <c r="E8997" s="368"/>
      <c r="F8997" s="368"/>
      <c r="G8997" s="368"/>
      <c r="H8997" s="368"/>
      <c r="I8997" s="368"/>
      <c r="J8997" s="368"/>
      <c r="K8997" s="368"/>
      <c r="L8997" s="368"/>
      <c r="M8997" s="368"/>
      <c r="N8997" s="368"/>
      <c r="O8997" s="368"/>
      <c r="P8997" s="368"/>
      <c r="Q8997" s="368"/>
      <c r="R8997" s="368"/>
      <c r="S8997" s="368"/>
      <c r="T8997" s="368"/>
      <c r="U8997" s="368"/>
      <c r="V8997" s="368"/>
      <c r="W8997" s="368"/>
      <c r="X8997" s="368"/>
      <c r="Y8997" s="368"/>
      <c r="Z8997" s="368"/>
      <c r="AA8997" s="368"/>
      <c r="AB8997" s="368"/>
      <c r="AC8997" s="368"/>
      <c r="AD8997" s="368"/>
      <c r="AE8997" s="368"/>
      <c r="AF8997" s="368"/>
      <c r="AG8997" s="368"/>
      <c r="AH8997" s="368"/>
      <c r="AI8997" s="368"/>
      <c r="AJ8997" s="368"/>
      <c r="AK8997" s="368"/>
      <c r="AL8997" s="368"/>
      <c r="AM8997" s="368"/>
      <c r="AN8997" s="368"/>
      <c r="AO8997" s="368"/>
      <c r="AP8997" s="368"/>
      <c r="AQ8997" s="368"/>
      <c r="AR8997" s="368"/>
      <c r="AS8997" s="368"/>
      <c r="AT8997" s="368"/>
      <c r="AU8997" s="368"/>
      <c r="AV8997" s="368"/>
      <c r="AW8997" s="368"/>
      <c r="AX8997" s="368"/>
      <c r="AY8997" s="368"/>
      <c r="AZ8997" s="371"/>
    </row>
    <row r="8998" spans="1:52" ht="15" customHeight="1" x14ac:dyDescent="0.2">
      <c r="A8998" s="368"/>
      <c r="B8998" s="373"/>
      <c r="C8998" s="376"/>
      <c r="D8998" s="370"/>
      <c r="E8998" s="368"/>
      <c r="F8998" s="368"/>
      <c r="G8998" s="368"/>
      <c r="H8998" s="368"/>
      <c r="I8998" s="368"/>
      <c r="J8998" s="368"/>
      <c r="K8998" s="368"/>
      <c r="L8998" s="368"/>
      <c r="M8998" s="368"/>
      <c r="N8998" s="368"/>
      <c r="O8998" s="368"/>
      <c r="P8998" s="368"/>
      <c r="Q8998" s="368"/>
      <c r="R8998" s="368"/>
      <c r="S8998" s="368"/>
      <c r="T8998" s="368"/>
      <c r="U8998" s="368"/>
      <c r="V8998" s="368"/>
      <c r="W8998" s="368"/>
      <c r="X8998" s="368"/>
      <c r="Y8998" s="368"/>
      <c r="Z8998" s="368"/>
      <c r="AA8998" s="368"/>
      <c r="AB8998" s="368"/>
      <c r="AC8998" s="368"/>
      <c r="AD8998" s="368"/>
      <c r="AE8998" s="368"/>
      <c r="AF8998" s="368"/>
      <c r="AG8998" s="368"/>
      <c r="AH8998" s="368"/>
      <c r="AI8998" s="368"/>
      <c r="AJ8998" s="368"/>
      <c r="AK8998" s="368"/>
      <c r="AL8998" s="368"/>
      <c r="AM8998" s="368"/>
      <c r="AN8998" s="368"/>
      <c r="AO8998" s="368"/>
      <c r="AP8998" s="368"/>
      <c r="AQ8998" s="368"/>
      <c r="AR8998" s="368"/>
      <c r="AS8998" s="368"/>
      <c r="AT8998" s="368"/>
      <c r="AU8998" s="368"/>
      <c r="AV8998" s="368"/>
      <c r="AW8998" s="368"/>
      <c r="AX8998" s="368"/>
      <c r="AY8998" s="368"/>
      <c r="AZ8998" s="371"/>
    </row>
    <row r="8999" spans="1:52" ht="15" customHeight="1" x14ac:dyDescent="0.2">
      <c r="A8999" s="1">
        <f>SUM(A8956:A8994)</f>
        <v>3600</v>
      </c>
      <c r="B8999" s="385" t="s">
        <v>187</v>
      </c>
      <c r="C8999" s="402" t="s">
        <v>616</v>
      </c>
      <c r="D8999" s="18"/>
      <c r="E8999" s="14"/>
      <c r="F8999" s="14"/>
      <c r="G8999" s="14"/>
      <c r="H8999" s="14"/>
      <c r="I8999" s="14"/>
      <c r="J8999" s="14"/>
      <c r="K8999" s="14"/>
      <c r="L8999" s="14"/>
      <c r="M8999" s="14"/>
      <c r="N8999" s="14"/>
      <c r="O8999" s="14"/>
      <c r="P8999" s="14"/>
      <c r="Q8999" s="14"/>
      <c r="R8999" s="4"/>
      <c r="S8999" s="4"/>
      <c r="T8999" s="4"/>
      <c r="U8999" s="4"/>
      <c r="V8999" s="4"/>
      <c r="W8999" s="4"/>
      <c r="X8999" s="4"/>
      <c r="Y8999" s="4"/>
      <c r="Z8999" s="4"/>
      <c r="AA8999" s="4"/>
      <c r="AB8999" s="8"/>
      <c r="AC8999" s="8"/>
      <c r="AD8999" s="8"/>
      <c r="AE8999" s="8"/>
      <c r="AF8999" s="8"/>
      <c r="AG8999" s="8"/>
      <c r="AH8999" s="8"/>
      <c r="AI8999" s="8"/>
      <c r="AJ8999" s="8"/>
      <c r="AK8999" s="8"/>
      <c r="AL8999" s="8"/>
      <c r="AM8999" s="8"/>
      <c r="AN8999" s="8"/>
      <c r="AO8999" s="8"/>
      <c r="AP8999" s="15"/>
      <c r="AQ8999" s="15"/>
      <c r="AR8999" s="15"/>
      <c r="AS8999" s="15"/>
      <c r="AT8999" s="15"/>
      <c r="AU8999" s="15"/>
      <c r="AV8999" s="15"/>
      <c r="AW8999" s="15"/>
      <c r="AX8999" s="15"/>
      <c r="AY8999" s="15"/>
      <c r="AZ8999" s="10"/>
    </row>
    <row r="9000" spans="1:52" ht="15" customHeight="1" x14ac:dyDescent="0.2">
      <c r="A9000" s="1"/>
      <c r="B9000" s="22"/>
      <c r="D9000" s="18"/>
      <c r="E9000" s="14"/>
      <c r="F9000" s="14"/>
      <c r="G9000" s="14"/>
      <c r="H9000" s="14"/>
      <c r="I9000" s="14"/>
      <c r="J9000" s="14"/>
      <c r="K9000" s="14"/>
      <c r="L9000" s="14"/>
      <c r="M9000" s="14"/>
      <c r="N9000" s="14"/>
      <c r="O9000" s="14"/>
      <c r="P9000" s="14"/>
      <c r="Q9000" s="14"/>
      <c r="R9000" s="4"/>
      <c r="S9000" s="4"/>
      <c r="T9000" s="4"/>
      <c r="U9000" s="4"/>
      <c r="V9000" s="4"/>
      <c r="W9000" s="4"/>
      <c r="X9000" s="4"/>
      <c r="Y9000" s="4"/>
      <c r="Z9000" s="4"/>
      <c r="AA9000" s="4"/>
      <c r="AB9000" s="8"/>
      <c r="AC9000" s="8"/>
      <c r="AD9000" s="8"/>
      <c r="AE9000" s="8"/>
      <c r="AF9000" s="8"/>
      <c r="AG9000" s="8"/>
      <c r="AH9000" s="8"/>
      <c r="AI9000" s="8"/>
      <c r="AJ9000" s="8"/>
      <c r="AK9000" s="8"/>
      <c r="AL9000" s="8"/>
      <c r="AM9000" s="8"/>
      <c r="AN9000" s="8"/>
      <c r="AO9000" s="8"/>
      <c r="AP9000" s="15"/>
      <c r="AQ9000" s="15"/>
      <c r="AR9000" s="15"/>
      <c r="AS9000" s="15"/>
      <c r="AT9000" s="15"/>
      <c r="AU9000" s="15"/>
      <c r="AV9000" s="15"/>
      <c r="AW9000" s="15"/>
      <c r="AX9000" s="15"/>
      <c r="AY9000" s="15"/>
      <c r="AZ9000" s="10"/>
    </row>
    <row r="9001" spans="1:52" ht="15" customHeight="1" x14ac:dyDescent="0.2">
      <c r="A9001" s="1"/>
      <c r="B9001" s="42"/>
      <c r="D9001" s="18"/>
      <c r="E9001" s="14"/>
      <c r="F9001" s="14"/>
      <c r="G9001" s="14"/>
      <c r="H9001" s="14"/>
      <c r="I9001" s="14"/>
      <c r="J9001" s="14"/>
      <c r="K9001" s="14"/>
      <c r="L9001" s="14"/>
      <c r="M9001" s="14"/>
      <c r="N9001" s="14"/>
      <c r="O9001" s="14"/>
      <c r="P9001" s="14"/>
      <c r="Q9001" s="14"/>
      <c r="R9001" s="4"/>
      <c r="S9001" s="4"/>
      <c r="T9001" s="4"/>
      <c r="U9001" s="4"/>
      <c r="V9001" s="4"/>
      <c r="W9001" s="4"/>
      <c r="X9001" s="4"/>
      <c r="Y9001" s="4"/>
      <c r="Z9001" s="4"/>
      <c r="AA9001" s="4"/>
      <c r="AB9001" s="8"/>
      <c r="AC9001" s="8"/>
      <c r="AD9001" s="8"/>
      <c r="AE9001" s="8"/>
      <c r="AF9001" s="8"/>
      <c r="AG9001" s="8"/>
      <c r="AH9001" s="8"/>
      <c r="AI9001" s="8"/>
      <c r="AJ9001" s="8"/>
      <c r="AK9001" s="8"/>
      <c r="AL9001" s="8"/>
      <c r="AM9001" s="8"/>
      <c r="AN9001" s="8"/>
      <c r="AO9001" s="8"/>
      <c r="AP9001" s="15"/>
      <c r="AQ9001" s="15"/>
      <c r="AR9001" s="15"/>
      <c r="AS9001" s="15"/>
      <c r="AT9001" s="15"/>
      <c r="AU9001" s="15"/>
      <c r="AV9001" s="15"/>
      <c r="AW9001" s="15"/>
      <c r="AX9001" s="15"/>
      <c r="AY9001" s="15"/>
      <c r="AZ9001" s="10"/>
    </row>
    <row r="9002" spans="1:52" ht="15" customHeight="1" x14ac:dyDescent="0.2">
      <c r="A9002" s="1"/>
      <c r="B9002" s="1"/>
      <c r="C9002" s="43"/>
      <c r="D9002" s="14"/>
      <c r="E9002" s="14"/>
      <c r="F9002" s="14"/>
      <c r="G9002" s="14"/>
      <c r="H9002" s="14"/>
      <c r="I9002" s="14"/>
      <c r="J9002" s="14"/>
      <c r="K9002" s="14"/>
      <c r="L9002" s="14"/>
      <c r="M9002" s="14"/>
      <c r="N9002" s="14"/>
      <c r="O9002" s="14"/>
      <c r="P9002" s="14"/>
      <c r="Q9002" s="14"/>
      <c r="R9002" s="4"/>
      <c r="S9002" s="4"/>
      <c r="T9002" s="4"/>
      <c r="U9002" s="4"/>
      <c r="V9002" s="4"/>
      <c r="W9002" s="4"/>
      <c r="X9002" s="4"/>
      <c r="Y9002" s="4"/>
      <c r="Z9002" s="4"/>
      <c r="AA9002" s="4"/>
      <c r="AB9002" s="8"/>
      <c r="AC9002" s="8"/>
      <c r="AD9002" s="8"/>
      <c r="AE9002" s="8"/>
      <c r="AF9002" s="8"/>
      <c r="AG9002" s="8"/>
      <c r="AH9002" s="8"/>
      <c r="AI9002" s="8"/>
      <c r="AJ9002" s="8"/>
      <c r="AK9002" s="8"/>
      <c r="AL9002" s="8"/>
      <c r="AM9002" s="8"/>
      <c r="AN9002" s="8"/>
      <c r="AO9002" s="8"/>
      <c r="AP9002" s="15"/>
      <c r="AQ9002" s="15"/>
      <c r="AR9002" s="15"/>
      <c r="AS9002" s="15"/>
      <c r="AT9002" s="15"/>
      <c r="AU9002" s="15"/>
      <c r="AV9002" s="15"/>
      <c r="AW9002" s="15"/>
      <c r="AX9002" s="15"/>
      <c r="AY9002" s="15"/>
      <c r="AZ9002" s="10"/>
    </row>
    <row r="9003" spans="1:52" ht="15" customHeight="1" x14ac:dyDescent="0.2">
      <c r="A9003" s="1"/>
      <c r="B9003" s="1"/>
      <c r="D9003" s="14"/>
      <c r="E9003" s="14"/>
      <c r="F9003" s="14"/>
      <c r="G9003" s="14"/>
      <c r="H9003" s="14"/>
      <c r="I9003" s="14"/>
      <c r="J9003" s="14"/>
      <c r="K9003" s="14"/>
      <c r="L9003" s="14"/>
      <c r="M9003" s="14"/>
      <c r="N9003" s="14"/>
      <c r="O9003" s="14"/>
      <c r="P9003" s="14"/>
      <c r="Q9003" s="14"/>
      <c r="R9003" s="4"/>
      <c r="S9003" s="4"/>
      <c r="T9003" s="4"/>
      <c r="U9003" s="4"/>
      <c r="V9003" s="4"/>
      <c r="W9003" s="4"/>
      <c r="X9003" s="4"/>
      <c r="Y9003" s="4"/>
      <c r="Z9003" s="4"/>
      <c r="AA9003" s="4"/>
      <c r="AB9003" s="8"/>
      <c r="AC9003" s="8"/>
      <c r="AD9003" s="8"/>
      <c r="AE9003" s="8"/>
      <c r="AF9003" s="8"/>
      <c r="AG9003" s="8"/>
      <c r="AH9003" s="8"/>
      <c r="AI9003" s="8"/>
      <c r="AJ9003" s="8"/>
      <c r="AK9003" s="8"/>
      <c r="AL9003" s="8"/>
      <c r="AM9003" s="8"/>
      <c r="AN9003" s="8"/>
      <c r="AO9003" s="8"/>
      <c r="AP9003" s="15"/>
      <c r="AQ9003" s="15"/>
      <c r="AR9003" s="15"/>
      <c r="AS9003" s="15"/>
      <c r="AT9003" s="15"/>
      <c r="AU9003" s="15"/>
      <c r="AV9003" s="15"/>
      <c r="AW9003" s="15"/>
      <c r="AX9003" s="15"/>
      <c r="AY9003" s="15"/>
      <c r="AZ9003" s="10"/>
    </row>
    <row r="9004" spans="1:52" ht="15" customHeight="1" x14ac:dyDescent="0.2">
      <c r="A9004" s="33"/>
      <c r="B9004" s="33"/>
      <c r="C9004" s="33"/>
      <c r="D9004" s="33">
        <f>SUM(D8956:D9003)</f>
        <v>25</v>
      </c>
      <c r="E9004" s="33">
        <f>SUM(E8956:E9003)</f>
        <v>41</v>
      </c>
      <c r="F9004" s="33">
        <f>SUM(F8956:F9003)</f>
        <v>10</v>
      </c>
      <c r="G9004" s="33">
        <f>SUM(G8956:G9003)</f>
        <v>0</v>
      </c>
      <c r="H9004" s="33">
        <f>SUM(H8956:H9003)</f>
        <v>0</v>
      </c>
      <c r="I9004" s="33">
        <f>SUM(I8956:I9003)</f>
        <v>0</v>
      </c>
      <c r="J9004" s="33">
        <f>SUM(J8956:J9003)</f>
        <v>0</v>
      </c>
      <c r="K9004" s="33">
        <f>SUM(K8956:K9003)</f>
        <v>5</v>
      </c>
      <c r="L9004" s="33">
        <f>SUM(L8956:L9003)</f>
        <v>0</v>
      </c>
      <c r="M9004" s="33">
        <f>SUM(M8956:M9003)</f>
        <v>0</v>
      </c>
      <c r="N9004" s="33">
        <f>SUM(N8956:N9003)</f>
        <v>0</v>
      </c>
      <c r="O9004" s="33">
        <f>SUM(O8956:O9003)</f>
        <v>0</v>
      </c>
      <c r="P9004" s="33">
        <f>SUM(P8956:P9003)</f>
        <v>0</v>
      </c>
      <c r="Q9004" s="33">
        <f>SUM(Q8956:Q9003)</f>
        <v>0</v>
      </c>
      <c r="R9004" s="33">
        <f>SUM(R8956:R9003)</f>
        <v>0</v>
      </c>
      <c r="S9004" s="33">
        <f>SUM(S8956:S9003)</f>
        <v>0</v>
      </c>
      <c r="T9004" s="33">
        <f>SUM(T8956:T9003)</f>
        <v>1</v>
      </c>
      <c r="U9004" s="33">
        <f>SUM(U8956:U9003)</f>
        <v>2</v>
      </c>
      <c r="V9004" s="33">
        <f>SUM(V8956:V9003)</f>
        <v>0</v>
      </c>
      <c r="W9004" s="33">
        <f>SUM(W8956:W9003)</f>
        <v>0</v>
      </c>
      <c r="X9004" s="33">
        <f>SUM(X8956:X9003)</f>
        <v>0</v>
      </c>
      <c r="Y9004" s="33">
        <f>SUM(Y8956:Y9003)</f>
        <v>0</v>
      </c>
      <c r="Z9004" s="33">
        <f>SUM(Z8956:Z9003)</f>
        <v>0</v>
      </c>
      <c r="AA9004" s="33">
        <f>SUM(AA8956:AA9003)</f>
        <v>0</v>
      </c>
      <c r="AB9004" s="33">
        <f>SUM(AB8956:AB9003)</f>
        <v>60</v>
      </c>
      <c r="AC9004" s="33">
        <f>SUM(AC8956:AC9003)</f>
        <v>0</v>
      </c>
      <c r="AD9004" s="33">
        <f>SUM(AD8956:AD9003)</f>
        <v>0</v>
      </c>
      <c r="AE9004" s="33">
        <f>SUM(AE8956:AE9003)</f>
        <v>0</v>
      </c>
      <c r="AF9004" s="33">
        <f>SUM(AF8956:AF9003)</f>
        <v>0</v>
      </c>
      <c r="AG9004" s="33">
        <f>SUM(AG8956:AG9003)</f>
        <v>2</v>
      </c>
      <c r="AH9004" s="33">
        <f>SUM(AH8956:AH9003)</f>
        <v>0</v>
      </c>
      <c r="AI9004" s="33">
        <f>SUM(AI8956:AI9003)</f>
        <v>0</v>
      </c>
      <c r="AJ9004" s="33">
        <f>SUM(AJ8956:AJ9003)</f>
        <v>0</v>
      </c>
      <c r="AK9004" s="33">
        <f>SUM(AK8956:AK9003)</f>
        <v>0</v>
      </c>
      <c r="AL9004" s="33">
        <f>SUM(AL8956:AL9003)</f>
        <v>2</v>
      </c>
      <c r="AM9004" s="33">
        <f>SUM(AM8956:AM9003)</f>
        <v>0</v>
      </c>
      <c r="AN9004" s="33">
        <f>SUM(AN8956:AN9003)</f>
        <v>0</v>
      </c>
      <c r="AO9004" s="33">
        <f>SUM(AO8956:AO9003)</f>
        <v>2</v>
      </c>
      <c r="AP9004" s="33">
        <f>SUM(AP8956:AP9003)</f>
        <v>0</v>
      </c>
      <c r="AQ9004" s="33">
        <f>SUM(AQ8956:AQ9003)</f>
        <v>0</v>
      </c>
      <c r="AR9004" s="33">
        <f>SUM(AR8956:AR9003)</f>
        <v>0</v>
      </c>
      <c r="AS9004" s="33">
        <f>SUM(AS8956:AS9003)</f>
        <v>0</v>
      </c>
      <c r="AT9004" s="33">
        <f>SUM(AT8956:AT9003)</f>
        <v>0</v>
      </c>
      <c r="AU9004" s="33">
        <f>SUM(AU8956:AU9003)</f>
        <v>0</v>
      </c>
      <c r="AV9004" s="33">
        <f>SUM(AV8956:AV9003)</f>
        <v>0</v>
      </c>
      <c r="AW9004" s="33">
        <f>SUM(AW8956:AW9003)</f>
        <v>0</v>
      </c>
      <c r="AX9004" s="33">
        <f>SUM(AX8956:AX9003)</f>
        <v>0</v>
      </c>
      <c r="AY9004" s="33">
        <f>SUM(AY8956:AY9003)</f>
        <v>0</v>
      </c>
      <c r="AZ9004" s="10"/>
    </row>
    <row r="9005" spans="1:52" ht="15" customHeight="1" x14ac:dyDescent="0.2">
      <c r="A9005" s="44"/>
      <c r="B9005" s="44"/>
      <c r="C9005" s="44"/>
      <c r="D9005" s="44"/>
      <c r="E9005" s="44"/>
      <c r="F9005" s="44"/>
      <c r="G9005" s="44"/>
      <c r="H9005" s="44"/>
      <c r="I9005" s="44"/>
      <c r="J9005" s="44"/>
      <c r="K9005" s="44"/>
      <c r="L9005" s="44"/>
      <c r="M9005" s="44"/>
      <c r="N9005" s="44"/>
      <c r="O9005" s="44"/>
      <c r="P9005" s="44"/>
      <c r="Q9005" s="44"/>
      <c r="R9005" s="44"/>
      <c r="S9005" s="44"/>
      <c r="T9005" s="44"/>
      <c r="U9005" s="44"/>
      <c r="V9005" s="44"/>
      <c r="W9005" s="44"/>
      <c r="X9005" s="44"/>
    </row>
    <row r="9006" spans="1:52" ht="15" customHeight="1" x14ac:dyDescent="0.2">
      <c r="A9006" s="44"/>
      <c r="B9006" s="44"/>
      <c r="C9006" s="44"/>
      <c r="D9006" s="44"/>
      <c r="E9006" s="44"/>
      <c r="F9006" s="44"/>
      <c r="G9006" s="44"/>
      <c r="H9006" s="44"/>
      <c r="I9006" s="44"/>
      <c r="J9006" s="44"/>
      <c r="K9006" s="44"/>
      <c r="L9006" s="44"/>
      <c r="M9006" s="44"/>
      <c r="N9006" s="44"/>
      <c r="O9006" s="44"/>
      <c r="P9006" s="44"/>
      <c r="Q9006" s="44"/>
      <c r="R9006" s="44"/>
      <c r="S9006" s="44"/>
      <c r="T9006" s="44"/>
      <c r="U9006" s="44"/>
      <c r="V9006" s="44"/>
      <c r="W9006" s="44"/>
      <c r="X9006" s="44"/>
    </row>
    <row r="9007" spans="1:52" ht="15" customHeight="1" x14ac:dyDescent="0.2">
      <c r="A9007" s="44"/>
      <c r="B9007" s="44"/>
      <c r="C9007" s="44"/>
      <c r="D9007" s="44"/>
      <c r="E9007" s="44"/>
      <c r="F9007" s="44"/>
      <c r="G9007" s="44"/>
      <c r="H9007" s="44"/>
      <c r="I9007" s="44"/>
      <c r="J9007" s="44"/>
      <c r="K9007" s="44"/>
      <c r="L9007" s="44"/>
      <c r="M9007" s="44"/>
      <c r="N9007" s="44"/>
      <c r="O9007" s="44"/>
      <c r="P9007" s="44"/>
      <c r="Q9007" s="44"/>
      <c r="R9007" s="44"/>
      <c r="S9007" s="44"/>
      <c r="T9007" s="44"/>
      <c r="U9007" s="44"/>
      <c r="V9007" s="44"/>
      <c r="W9007" s="44"/>
      <c r="X9007" s="44"/>
    </row>
    <row r="9008" spans="1:52" ht="15" customHeight="1" x14ac:dyDescent="0.2">
      <c r="A9008" s="45"/>
      <c r="B9008" s="45"/>
      <c r="C9008" s="45"/>
      <c r="D9008" s="45"/>
      <c r="E9008" s="45"/>
      <c r="F9008" s="45"/>
      <c r="G9008" s="45"/>
      <c r="H9008" s="45"/>
      <c r="I9008" s="44"/>
      <c r="J9008" s="44"/>
      <c r="K9008" s="44"/>
      <c r="L9008" s="44"/>
      <c r="M9008" s="44"/>
      <c r="N9008" s="44"/>
      <c r="O9008" s="44"/>
      <c r="P9008" s="44"/>
      <c r="Q9008" s="44"/>
      <c r="R9008" s="44"/>
      <c r="S9008" s="44"/>
      <c r="T9008" s="44"/>
      <c r="U9008" s="44"/>
      <c r="V9008" s="44"/>
      <c r="W9008" s="44"/>
      <c r="X9008" s="44"/>
    </row>
    <row r="9009" spans="1:27" ht="15" customHeight="1" x14ac:dyDescent="0.2">
      <c r="A9009" s="45"/>
      <c r="B9009" s="45"/>
      <c r="C9009" s="45"/>
      <c r="D9009" s="45"/>
      <c r="E9009" s="45"/>
      <c r="F9009" s="45"/>
      <c r="G9009" s="45"/>
      <c r="H9009" s="45"/>
      <c r="I9009" s="44"/>
      <c r="J9009" s="44"/>
      <c r="K9009" s="44"/>
      <c r="L9009" s="46"/>
      <c r="M9009" s="46"/>
      <c r="N9009" s="46"/>
      <c r="O9009" s="46"/>
      <c r="P9009" s="46"/>
      <c r="Q9009" s="46"/>
      <c r="R9009" s="46"/>
      <c r="S9009" s="46"/>
      <c r="T9009" s="46"/>
      <c r="U9009" s="46"/>
      <c r="V9009" s="46"/>
      <c r="W9009" s="46"/>
      <c r="X9009" s="46"/>
      <c r="Y9009" s="46"/>
      <c r="Z9009" s="46"/>
      <c r="AA9009" s="46"/>
    </row>
    <row r="9010" spans="1:27" ht="15" customHeight="1" x14ac:dyDescent="0.6">
      <c r="A9010" s="45"/>
      <c r="B9010" s="47" t="s">
        <v>88</v>
      </c>
      <c r="C9010" s="48"/>
      <c r="D9010" s="48"/>
      <c r="E9010" s="48"/>
      <c r="F9010" s="48"/>
      <c r="G9010" s="48"/>
      <c r="H9010" s="45"/>
      <c r="I9010" s="44"/>
      <c r="J9010" s="44"/>
      <c r="K9010" s="44"/>
      <c r="L9010" s="46"/>
      <c r="M9010" s="46"/>
      <c r="N9010" s="46"/>
      <c r="O9010" s="46"/>
      <c r="P9010" s="46"/>
      <c r="Q9010" s="46"/>
      <c r="R9010" s="46"/>
      <c r="S9010" s="46"/>
      <c r="T9010" s="46"/>
      <c r="U9010" s="46"/>
      <c r="V9010" s="46"/>
      <c r="W9010" s="46"/>
      <c r="X9010" s="46"/>
      <c r="Y9010" s="46"/>
      <c r="Z9010" s="46"/>
      <c r="AA9010" s="46"/>
    </row>
    <row r="9011" spans="1:27" ht="15" customHeight="1" x14ac:dyDescent="0.2">
      <c r="A9011" s="45"/>
      <c r="B9011" s="49" t="s">
        <v>89</v>
      </c>
      <c r="C9011" s="33" t="s">
        <v>90</v>
      </c>
      <c r="D9011" s="33" t="s">
        <v>91</v>
      </c>
      <c r="E9011" s="33" t="s">
        <v>92</v>
      </c>
      <c r="F9011" s="50"/>
      <c r="G9011" s="50" t="s">
        <v>93</v>
      </c>
      <c r="H9011" s="45"/>
      <c r="I9011" s="44"/>
      <c r="J9011" s="44"/>
      <c r="K9011" s="44"/>
      <c r="L9011" s="46"/>
      <c r="M9011" s="46"/>
      <c r="N9011" s="46"/>
      <c r="O9011" s="46"/>
      <c r="P9011" s="46"/>
      <c r="Q9011" s="46"/>
      <c r="R9011" s="46"/>
      <c r="S9011" s="46"/>
      <c r="T9011" s="46"/>
      <c r="U9011" s="46"/>
      <c r="V9011" s="46"/>
      <c r="W9011" s="46"/>
      <c r="Y9011" s="51" t="s">
        <v>94</v>
      </c>
      <c r="Z9011" s="52"/>
      <c r="AA9011" s="52"/>
    </row>
    <row r="9012" spans="1:27" ht="15" customHeight="1" x14ac:dyDescent="0.2">
      <c r="A9012" s="45"/>
      <c r="B9012" s="53" t="s">
        <v>3</v>
      </c>
      <c r="C9012" s="15">
        <f>D9004</f>
        <v>25</v>
      </c>
      <c r="D9012" s="54">
        <f>S9015*C9012</f>
        <v>22863.75</v>
      </c>
      <c r="E9012" s="34">
        <f>T9014*C9012</f>
        <v>16250</v>
      </c>
      <c r="F9012" s="45"/>
      <c r="G9012" s="45"/>
      <c r="H9012" s="45"/>
      <c r="I9012" s="44"/>
      <c r="J9012" s="44"/>
      <c r="K9012" s="44"/>
      <c r="L9012" s="46"/>
      <c r="M9012" s="51" t="s">
        <v>95</v>
      </c>
      <c r="N9012" s="52"/>
      <c r="O9012" s="52"/>
      <c r="P9012" s="52"/>
      <c r="Q9012" s="52"/>
      <c r="R9012" s="51" t="s">
        <v>96</v>
      </c>
      <c r="S9012" s="52"/>
      <c r="T9012" s="46"/>
      <c r="U9012" s="51" t="s">
        <v>97</v>
      </c>
      <c r="V9012" s="52"/>
      <c r="W9012" s="46"/>
      <c r="Y9012" s="6" t="s">
        <v>98</v>
      </c>
      <c r="Z9012" s="55"/>
      <c r="AA9012" s="56"/>
    </row>
    <row r="9013" spans="1:27" ht="15" customHeight="1" x14ac:dyDescent="0.2">
      <c r="A9013" s="45"/>
      <c r="B9013" s="53" t="s">
        <v>99</v>
      </c>
      <c r="C9013" s="15">
        <f>E9004</f>
        <v>41</v>
      </c>
      <c r="D9013" s="54">
        <f>S9014*C9013</f>
        <v>37496.550000000003</v>
      </c>
      <c r="E9013" s="34">
        <f>T9015*C9013</f>
        <v>26650</v>
      </c>
      <c r="F9013" s="45"/>
      <c r="G9013" s="45"/>
      <c r="H9013" s="45"/>
      <c r="I9013" s="44"/>
      <c r="J9013" s="44"/>
      <c r="K9013" s="44"/>
      <c r="L9013" s="46"/>
      <c r="M9013" s="6" t="s">
        <v>100</v>
      </c>
      <c r="N9013" s="52"/>
      <c r="O9013" s="52"/>
      <c r="P9013" s="52"/>
      <c r="Q9013" s="52"/>
      <c r="R9013" s="6"/>
      <c r="S9013" s="55" t="s">
        <v>101</v>
      </c>
      <c r="T9013" s="295"/>
      <c r="U9013" s="57" t="s">
        <v>102</v>
      </c>
      <c r="V9013" s="58">
        <f t="shared" ref="V9013:V9024" si="1906">W9013*1.303</f>
        <v>10293.699999999999</v>
      </c>
      <c r="W9013" s="59">
        <v>7900</v>
      </c>
      <c r="Y9013" s="60" t="s">
        <v>31</v>
      </c>
      <c r="Z9013" s="55">
        <f>AA9013*1.318</f>
        <v>6853.6</v>
      </c>
      <c r="AA9013" s="56">
        <v>5200</v>
      </c>
    </row>
    <row r="9014" spans="1:27" ht="15" customHeight="1" x14ac:dyDescent="0.2">
      <c r="A9014" s="45"/>
      <c r="B9014" s="53" t="s">
        <v>103</v>
      </c>
      <c r="C9014" s="15">
        <f>F9004</f>
        <v>10</v>
      </c>
      <c r="D9014" s="54">
        <f>S9017*C9014</f>
        <v>12675.030000000002</v>
      </c>
      <c r="E9014" s="34">
        <f>T9016*C9014</f>
        <v>8570</v>
      </c>
      <c r="F9014" s="45"/>
      <c r="G9014" s="45"/>
      <c r="H9014" s="61"/>
      <c r="I9014" s="44"/>
      <c r="J9014" s="44"/>
      <c r="K9014" s="44"/>
      <c r="L9014" s="46"/>
      <c r="M9014" s="6"/>
      <c r="N9014" s="52"/>
      <c r="O9014" s="52"/>
      <c r="P9014" s="52"/>
      <c r="Q9014" s="52"/>
      <c r="R9014" s="6" t="s">
        <v>104</v>
      </c>
      <c r="S9014" s="55">
        <f>T9014*1.407</f>
        <v>914.55000000000007</v>
      </c>
      <c r="T9014" s="295">
        <v>650</v>
      </c>
      <c r="U9014" s="57" t="s">
        <v>105</v>
      </c>
      <c r="V9014" s="58">
        <f t="shared" si="1906"/>
        <v>9772.5</v>
      </c>
      <c r="W9014" s="62">
        <v>7500</v>
      </c>
      <c r="Y9014" s="6" t="s">
        <v>33</v>
      </c>
      <c r="Z9014" s="55">
        <f t="shared" ref="Z9014:Z9015" si="1907">AA9014*1.318</f>
        <v>6853.6</v>
      </c>
      <c r="AA9014" s="56">
        <v>5200</v>
      </c>
    </row>
    <row r="9015" spans="1:27" ht="15" customHeight="1" x14ac:dyDescent="0.2">
      <c r="A9015" s="45"/>
      <c r="B9015" s="53" t="s">
        <v>106</v>
      </c>
      <c r="C9015" s="15">
        <f>G9004</f>
        <v>0</v>
      </c>
      <c r="D9015" s="54">
        <f>S9017*C9015</f>
        <v>0</v>
      </c>
      <c r="E9015" s="34">
        <f>T9017*C9015</f>
        <v>0</v>
      </c>
      <c r="F9015" s="45"/>
      <c r="G9015" s="45"/>
      <c r="H9015" s="45"/>
      <c r="I9015" s="44"/>
      <c r="J9015" s="44"/>
      <c r="K9015" s="44"/>
      <c r="L9015" s="46"/>
      <c r="M9015" s="6" t="s">
        <v>107</v>
      </c>
      <c r="N9015" s="52"/>
      <c r="O9015" s="52"/>
      <c r="P9015" s="52"/>
      <c r="Q9015" s="52"/>
      <c r="R9015" s="6" t="s">
        <v>108</v>
      </c>
      <c r="S9015" s="55">
        <f>T9015*1.407</f>
        <v>914.55000000000007</v>
      </c>
      <c r="T9015" s="295">
        <v>650</v>
      </c>
      <c r="U9015" s="6" t="s">
        <v>109</v>
      </c>
      <c r="V9015" s="58">
        <f t="shared" si="1906"/>
        <v>4560.5</v>
      </c>
      <c r="W9015" s="59">
        <v>3500</v>
      </c>
      <c r="Y9015" s="6" t="s">
        <v>32</v>
      </c>
      <c r="Z9015" s="55">
        <f t="shared" si="1907"/>
        <v>6853.6</v>
      </c>
      <c r="AA9015" s="56">
        <v>5200</v>
      </c>
    </row>
    <row r="9016" spans="1:27" ht="15" customHeight="1" x14ac:dyDescent="0.2">
      <c r="A9016" s="45"/>
      <c r="B9016" s="53" t="s">
        <v>7</v>
      </c>
      <c r="C9016" s="15">
        <f>H9004</f>
        <v>0</v>
      </c>
      <c r="D9016" s="54">
        <f>S9019*C9016</f>
        <v>0</v>
      </c>
      <c r="E9016" s="34">
        <f>T9019*C9016</f>
        <v>0</v>
      </c>
      <c r="F9016" s="45"/>
      <c r="G9016" s="45"/>
      <c r="H9016" s="45"/>
      <c r="I9016" s="44"/>
      <c r="J9016" s="44"/>
      <c r="K9016" s="44"/>
      <c r="L9016" s="46"/>
      <c r="M9016" s="6" t="s">
        <v>110</v>
      </c>
      <c r="N9016" s="55">
        <f>P9016*1.43</f>
        <v>2145</v>
      </c>
      <c r="O9016" s="52"/>
      <c r="P9016" s="63">
        <v>1500</v>
      </c>
      <c r="Q9016" s="52"/>
      <c r="R9016" s="6" t="s">
        <v>111</v>
      </c>
      <c r="S9016" s="55">
        <f>T9016*1.479</f>
        <v>1267.5030000000002</v>
      </c>
      <c r="T9016" s="295">
        <v>857</v>
      </c>
      <c r="U9016" s="57" t="s">
        <v>112</v>
      </c>
      <c r="V9016" s="58">
        <f t="shared" si="1906"/>
        <v>2736.2999999999997</v>
      </c>
      <c r="W9016" s="62">
        <v>2100</v>
      </c>
      <c r="Y9016" s="6" t="s">
        <v>42</v>
      </c>
      <c r="Z9016" s="55">
        <f t="shared" ref="Z9016:Z9021" si="1908">AA9016*1.32</f>
        <v>7260</v>
      </c>
      <c r="AA9016" s="56">
        <v>5500</v>
      </c>
    </row>
    <row r="9017" spans="1:27" ht="15" customHeight="1" x14ac:dyDescent="0.2">
      <c r="A9017" s="45"/>
      <c r="B9017" s="53" t="s">
        <v>8</v>
      </c>
      <c r="C9017" s="15">
        <f>I9004</f>
        <v>0</v>
      </c>
      <c r="D9017" s="54">
        <f>S9018*C9017</f>
        <v>0</v>
      </c>
      <c r="E9017" s="34">
        <f>T9018*C9017</f>
        <v>0</v>
      </c>
      <c r="F9017" s="45"/>
      <c r="G9017" s="45"/>
      <c r="H9017" s="45"/>
      <c r="I9017" s="44"/>
      <c r="J9017" s="44"/>
      <c r="K9017" s="44"/>
      <c r="L9017" s="46"/>
      <c r="M9017" s="6" t="s">
        <v>27</v>
      </c>
      <c r="N9017" s="55">
        <f>P9017*1.42</f>
        <v>1988</v>
      </c>
      <c r="O9017" s="52"/>
      <c r="P9017" s="64">
        <v>1400</v>
      </c>
      <c r="Q9017" s="65"/>
      <c r="R9017" s="6" t="s">
        <v>113</v>
      </c>
      <c r="S9017" s="55">
        <f>T9017*1.479</f>
        <v>1267.5030000000002</v>
      </c>
      <c r="T9017" s="295">
        <v>857</v>
      </c>
      <c r="U9017" s="57" t="s">
        <v>114</v>
      </c>
      <c r="V9017" s="58">
        <f t="shared" si="1906"/>
        <v>1274.3339999999998</v>
      </c>
      <c r="W9017" s="59">
        <v>978</v>
      </c>
      <c r="Y9017" s="6" t="s">
        <v>115</v>
      </c>
      <c r="Z9017" s="55">
        <f t="shared" si="1908"/>
        <v>7260</v>
      </c>
      <c r="AA9017" s="56">
        <v>5500</v>
      </c>
    </row>
    <row r="9018" spans="1:27" ht="15" customHeight="1" x14ac:dyDescent="0.2">
      <c r="A9018" s="45"/>
      <c r="B9018" s="53" t="s">
        <v>116</v>
      </c>
      <c r="C9018" s="15">
        <f>J9004</f>
        <v>0</v>
      </c>
      <c r="D9018" s="54">
        <f t="shared" ref="D9018:D9019" si="1909">S9023*C9018</f>
        <v>0</v>
      </c>
      <c r="E9018" s="34">
        <f t="shared" ref="E9018" si="1910">D9081*C9018</f>
        <v>0</v>
      </c>
      <c r="F9018" s="45"/>
      <c r="G9018" s="45"/>
      <c r="H9018" s="45"/>
      <c r="I9018" s="44"/>
      <c r="J9018" s="44"/>
      <c r="K9018" s="44"/>
      <c r="L9018" s="46"/>
      <c r="M9018" s="6" t="s">
        <v>28</v>
      </c>
      <c r="N9018" s="55">
        <f t="shared" ref="N9018:N9022" si="1911">P9018*1.4</f>
        <v>1540</v>
      </c>
      <c r="O9018" s="52"/>
      <c r="P9018" s="64">
        <v>1100</v>
      </c>
      <c r="Q9018" s="65"/>
      <c r="R9018" s="6" t="s">
        <v>117</v>
      </c>
      <c r="S9018" s="55">
        <f>T9018*1.3</f>
        <v>2113.8000000000002</v>
      </c>
      <c r="T9018" s="296">
        <v>1626</v>
      </c>
      <c r="U9018" s="66" t="s">
        <v>118</v>
      </c>
      <c r="V9018" s="58">
        <f t="shared" si="1906"/>
        <v>1469.7839999999999</v>
      </c>
      <c r="W9018" s="62">
        <v>1128</v>
      </c>
      <c r="Y9018" s="6" t="s">
        <v>119</v>
      </c>
      <c r="Z9018" s="55">
        <f>AA9018*1.318</f>
        <v>6853.6</v>
      </c>
      <c r="AA9018" s="56">
        <v>5200</v>
      </c>
    </row>
    <row r="9019" spans="1:27" ht="15" customHeight="1" x14ac:dyDescent="0.2">
      <c r="A9019" s="45"/>
      <c r="B9019" s="53" t="s">
        <v>10</v>
      </c>
      <c r="C9019" s="15">
        <f>K9004</f>
        <v>5</v>
      </c>
      <c r="D9019" s="54">
        <f t="shared" si="1909"/>
        <v>24250.6</v>
      </c>
      <c r="E9019" s="34">
        <f>T9024*C9019</f>
        <v>16610</v>
      </c>
      <c r="F9019" s="45"/>
      <c r="G9019" s="45"/>
      <c r="H9019" s="45"/>
      <c r="I9019" s="44"/>
      <c r="J9019" s="44"/>
      <c r="K9019" s="44"/>
      <c r="L9019" s="46"/>
      <c r="M9019" s="6" t="s">
        <v>120</v>
      </c>
      <c r="N9019" s="55">
        <f t="shared" si="1911"/>
        <v>1889.9999999999998</v>
      </c>
      <c r="O9019" s="52"/>
      <c r="P9019" s="67">
        <v>1350</v>
      </c>
      <c r="Q9019" s="65"/>
      <c r="R9019" s="6" t="s">
        <v>121</v>
      </c>
      <c r="S9019" s="55">
        <f>T9019*1.436</f>
        <v>1711.712</v>
      </c>
      <c r="T9019" s="295">
        <v>1192</v>
      </c>
      <c r="U9019" s="6" t="s">
        <v>122</v>
      </c>
      <c r="V9019" s="58">
        <f t="shared" si="1906"/>
        <v>8404.35</v>
      </c>
      <c r="W9019" s="59">
        <v>6450</v>
      </c>
      <c r="Y9019" s="6" t="s">
        <v>123</v>
      </c>
      <c r="Z9019" s="55">
        <f t="shared" si="1908"/>
        <v>10560</v>
      </c>
      <c r="AA9019" s="56">
        <v>8000</v>
      </c>
    </row>
    <row r="9020" spans="1:27" ht="15" customHeight="1" thickBot="1" x14ac:dyDescent="0.25">
      <c r="A9020" s="45"/>
      <c r="B9020" s="53" t="s">
        <v>124</v>
      </c>
      <c r="C9020" s="15">
        <f>L9004</f>
        <v>0</v>
      </c>
      <c r="D9020" s="54">
        <f>S9020*C9020</f>
        <v>0</v>
      </c>
      <c r="E9020" s="34">
        <f>T9020*C9020</f>
        <v>0</v>
      </c>
      <c r="F9020" s="68" t="s">
        <v>92</v>
      </c>
      <c r="G9020" s="69"/>
      <c r="H9020" s="45"/>
      <c r="I9020" s="44"/>
      <c r="J9020" s="44"/>
      <c r="K9020" s="44"/>
      <c r="L9020" s="46"/>
      <c r="M9020" s="6" t="s">
        <v>125</v>
      </c>
      <c r="N9020" s="55">
        <f t="shared" si="1911"/>
        <v>1889.9999999999998</v>
      </c>
      <c r="O9020" s="52"/>
      <c r="P9020" s="67">
        <v>1350</v>
      </c>
      <c r="Q9020" s="65"/>
      <c r="R9020" s="6" t="s">
        <v>126</v>
      </c>
      <c r="S9020" s="55">
        <f>T9020*1.485</f>
        <v>1568.16</v>
      </c>
      <c r="T9020" s="295">
        <v>1056</v>
      </c>
      <c r="U9020" s="6" t="s">
        <v>127</v>
      </c>
      <c r="V9020" s="58">
        <f t="shared" si="1906"/>
        <v>0</v>
      </c>
      <c r="W9020" s="70"/>
      <c r="Y9020" s="6" t="s">
        <v>128</v>
      </c>
      <c r="Z9020" s="55">
        <f t="shared" si="1908"/>
        <v>10560</v>
      </c>
      <c r="AA9020" s="56">
        <v>8000</v>
      </c>
    </row>
    <row r="9021" spans="1:27" ht="15" customHeight="1" thickTop="1" x14ac:dyDescent="0.2">
      <c r="A9021" s="45"/>
      <c r="B9021" s="53" t="s">
        <v>129</v>
      </c>
      <c r="C9021" s="15">
        <f>M9004</f>
        <v>0</v>
      </c>
      <c r="D9021" s="54">
        <f t="shared" ref="D9021:D9022" si="1912">S9025*C9021</f>
        <v>0</v>
      </c>
      <c r="E9021" s="34">
        <f t="shared" ref="E9021:E9022" si="1913">D9083*C9021</f>
        <v>0</v>
      </c>
      <c r="F9021" s="68" t="s">
        <v>130</v>
      </c>
      <c r="G9021" s="71">
        <f>D9065*0.33</f>
        <v>88087.305899999992</v>
      </c>
      <c r="H9021" s="45"/>
      <c r="I9021" s="44"/>
      <c r="J9021" s="44"/>
      <c r="K9021" s="44"/>
      <c r="L9021" s="46"/>
      <c r="M9021" s="6" t="s">
        <v>131</v>
      </c>
      <c r="N9021" s="55">
        <f t="shared" si="1911"/>
        <v>700</v>
      </c>
      <c r="O9021" s="52"/>
      <c r="P9021" s="67">
        <v>500</v>
      </c>
      <c r="Q9021" s="65"/>
      <c r="R9021" s="6"/>
      <c r="S9021" s="55"/>
      <c r="T9021" s="297"/>
      <c r="U9021" s="57" t="s">
        <v>132</v>
      </c>
      <c r="V9021" s="58">
        <f t="shared" si="1906"/>
        <v>10293.699999999999</v>
      </c>
      <c r="W9021" s="70">
        <v>7900</v>
      </c>
      <c r="Y9021" s="6" t="s">
        <v>133</v>
      </c>
      <c r="Z9021" s="55">
        <f t="shared" si="1908"/>
        <v>7260</v>
      </c>
      <c r="AA9021" s="56">
        <v>5500</v>
      </c>
    </row>
    <row r="9022" spans="1:27" ht="15" customHeight="1" x14ac:dyDescent="0.2">
      <c r="A9022" s="45"/>
      <c r="B9022" s="53" t="s">
        <v>134</v>
      </c>
      <c r="C9022" s="15">
        <f>N9004</f>
        <v>0</v>
      </c>
      <c r="D9022" s="54">
        <f t="shared" si="1912"/>
        <v>0</v>
      </c>
      <c r="E9022" s="34">
        <f>T9026*C9022</f>
        <v>0</v>
      </c>
      <c r="F9022" s="68" t="s">
        <v>135</v>
      </c>
      <c r="G9022" s="72">
        <f>D9065-F9065</f>
        <v>266931.23</v>
      </c>
      <c r="H9022" s="45"/>
      <c r="I9022" s="44"/>
      <c r="J9022" s="44"/>
      <c r="K9022" s="44"/>
      <c r="L9022" s="46"/>
      <c r="M9022" s="6" t="s">
        <v>136</v>
      </c>
      <c r="N9022" s="55">
        <f t="shared" si="1911"/>
        <v>1400</v>
      </c>
      <c r="O9022" s="52"/>
      <c r="P9022" s="67">
        <v>1000</v>
      </c>
      <c r="Q9022" s="65"/>
      <c r="R9022" s="6"/>
      <c r="S9022" s="55"/>
      <c r="T9022" s="297"/>
      <c r="U9022" s="57" t="s">
        <v>137</v>
      </c>
      <c r="V9022" s="58">
        <f>W9022*1.311</f>
        <v>7603.7999999999993</v>
      </c>
      <c r="W9022" s="73">
        <v>5800</v>
      </c>
      <c r="Y9022" s="6" t="s">
        <v>39</v>
      </c>
      <c r="Z9022" s="55">
        <f>AA9022*1.321</f>
        <v>8454.4</v>
      </c>
      <c r="AA9022" s="56">
        <v>6400</v>
      </c>
    </row>
    <row r="9023" spans="1:27" ht="15" customHeight="1" x14ac:dyDescent="0.35">
      <c r="A9023" s="45"/>
      <c r="B9023" s="53" t="s">
        <v>138</v>
      </c>
      <c r="C9023" s="15">
        <f>P9004</f>
        <v>0</v>
      </c>
      <c r="D9023" s="54">
        <f>S9028*C9023</f>
        <v>0</v>
      </c>
      <c r="E9023" s="34">
        <f>D9086*C9023</f>
        <v>0</v>
      </c>
      <c r="F9023" s="68" t="s">
        <v>139</v>
      </c>
      <c r="G9023" s="74">
        <f>D9065-E9065</f>
        <v>78151.229999999981</v>
      </c>
      <c r="H9023" s="45"/>
      <c r="I9023" s="44"/>
      <c r="J9023" s="44"/>
      <c r="K9023" s="44"/>
      <c r="L9023" s="46"/>
      <c r="M9023" s="6" t="s">
        <v>140</v>
      </c>
      <c r="N9023" s="55"/>
      <c r="O9023" s="52"/>
      <c r="P9023" s="67"/>
      <c r="Q9023" s="65"/>
      <c r="R9023" s="6" t="s">
        <v>141</v>
      </c>
      <c r="S9023" s="55">
        <v>1850.8</v>
      </c>
      <c r="T9023" s="295">
        <v>1997</v>
      </c>
      <c r="U9023" s="57" t="s">
        <v>142</v>
      </c>
      <c r="V9023" s="58">
        <f t="shared" si="1906"/>
        <v>10293.699999999999</v>
      </c>
      <c r="W9023" s="73">
        <v>7900</v>
      </c>
      <c r="Y9023" s="6" t="s">
        <v>143</v>
      </c>
      <c r="Z9023" s="55">
        <f>AA9023*1.32</f>
        <v>3564</v>
      </c>
      <c r="AA9023" s="56">
        <v>2700</v>
      </c>
    </row>
    <row r="9024" spans="1:27" ht="15" customHeight="1" x14ac:dyDescent="0.2">
      <c r="A9024" s="45"/>
      <c r="B9024" s="53" t="s">
        <v>14</v>
      </c>
      <c r="C9024" s="15">
        <f>O9004</f>
        <v>0</v>
      </c>
      <c r="D9024" s="54">
        <f>S9027*C9024</f>
        <v>0</v>
      </c>
      <c r="E9024" s="34">
        <f>D9085*C9024</f>
        <v>0</v>
      </c>
      <c r="F9024" s="61"/>
      <c r="G9024" s="61"/>
      <c r="H9024" s="45"/>
      <c r="I9024" s="44"/>
      <c r="J9024" s="44"/>
      <c r="K9024" s="44"/>
      <c r="L9024" s="46"/>
      <c r="M9024" s="6"/>
      <c r="N9024" s="55"/>
      <c r="O9024" s="52"/>
      <c r="P9024" s="67"/>
      <c r="Q9024" s="65"/>
      <c r="R9024" s="6" t="s">
        <v>144</v>
      </c>
      <c r="S9024" s="55">
        <f>T9024*1.46</f>
        <v>4850.12</v>
      </c>
      <c r="T9024" s="295">
        <v>3322</v>
      </c>
      <c r="U9024" s="57" t="s">
        <v>145</v>
      </c>
      <c r="V9024" s="58">
        <f t="shared" si="1906"/>
        <v>10293.699999999999</v>
      </c>
      <c r="W9024" s="73">
        <v>7900</v>
      </c>
      <c r="AA9024" s="46"/>
    </row>
    <row r="9025" spans="1:27" ht="15" customHeight="1" x14ac:dyDescent="0.2">
      <c r="A9025" s="45"/>
      <c r="B9025" s="53" t="s">
        <v>16</v>
      </c>
      <c r="C9025" s="15">
        <f>Q9004</f>
        <v>0</v>
      </c>
      <c r="D9025" s="54">
        <f>S9030*C9025</f>
        <v>0</v>
      </c>
      <c r="E9025" s="34"/>
      <c r="F9025" s="61"/>
      <c r="G9025" s="61"/>
      <c r="H9025" s="45"/>
      <c r="I9025" s="44"/>
      <c r="J9025" s="44"/>
      <c r="K9025" s="44"/>
      <c r="L9025" s="46"/>
      <c r="M9025" s="6" t="s">
        <v>146</v>
      </c>
      <c r="N9025" s="55">
        <f>P9025*1.46</f>
        <v>8030</v>
      </c>
      <c r="O9025" s="52"/>
      <c r="P9025" s="67">
        <v>5500</v>
      </c>
      <c r="Q9025" s="65"/>
      <c r="R9025" s="6" t="s">
        <v>147</v>
      </c>
      <c r="S9025" s="55">
        <v>6101.2</v>
      </c>
      <c r="T9025" s="295">
        <v>4380</v>
      </c>
      <c r="U9025" s="46"/>
      <c r="V9025" s="46"/>
      <c r="W9025" s="46"/>
      <c r="X9025" s="46"/>
      <c r="Y9025" s="46"/>
      <c r="Z9025" s="46"/>
    </row>
    <row r="9026" spans="1:27" ht="15" customHeight="1" x14ac:dyDescent="0.2">
      <c r="A9026" s="45"/>
      <c r="B9026" s="320" t="s">
        <v>148</v>
      </c>
      <c r="C9026" s="33"/>
      <c r="D9026" s="75">
        <f t="shared" ref="D9026:E9026" si="1914">SUM(D9012:D9025)</f>
        <v>97285.93</v>
      </c>
      <c r="E9026" s="75">
        <f t="shared" si="1914"/>
        <v>68080</v>
      </c>
      <c r="F9026" s="75"/>
      <c r="G9026" s="33"/>
      <c r="H9026" s="45"/>
      <c r="I9026" s="44"/>
      <c r="J9026" s="44"/>
      <c r="K9026" s="44"/>
      <c r="L9026" s="46"/>
      <c r="M9026" s="6" t="s">
        <v>149</v>
      </c>
      <c r="N9026" s="55">
        <f t="shared" ref="N9026" si="1915">P9026*1.4</f>
        <v>3360</v>
      </c>
      <c r="O9026" s="52"/>
      <c r="P9026" s="67">
        <v>2400</v>
      </c>
      <c r="Q9026" s="65"/>
      <c r="R9026" s="6" t="s">
        <v>150</v>
      </c>
      <c r="S9026" s="55">
        <f>T9026*1.444</f>
        <v>9458.1999999999989</v>
      </c>
      <c r="T9026" s="295">
        <v>6550</v>
      </c>
      <c r="U9026" s="46"/>
      <c r="V9026" s="46"/>
      <c r="W9026" s="46"/>
      <c r="X9026" s="46"/>
      <c r="Y9026" s="46"/>
      <c r="Z9026" s="46"/>
      <c r="AA9026" s="46"/>
    </row>
    <row r="9027" spans="1:27" ht="15" customHeight="1" x14ac:dyDescent="0.2">
      <c r="A9027" s="45"/>
      <c r="B9027" s="317" t="s">
        <v>24</v>
      </c>
      <c r="C9027" s="319">
        <f>Y9004</f>
        <v>0</v>
      </c>
      <c r="D9027" s="54">
        <f t="shared" ref="D9027:D9029" si="1916">V9016*C9027</f>
        <v>0</v>
      </c>
      <c r="E9027" s="34">
        <f t="shared" ref="E9027:E9029" si="1917">W9016*C9027</f>
        <v>0</v>
      </c>
      <c r="F9027" s="45"/>
      <c r="G9027" s="45"/>
      <c r="H9027" s="45"/>
      <c r="I9027" s="44"/>
      <c r="J9027" s="44"/>
      <c r="K9027" s="44"/>
      <c r="L9027" s="46"/>
      <c r="M9027" s="6" t="s">
        <v>151</v>
      </c>
      <c r="N9027" s="55">
        <f>P9027*1.46</f>
        <v>8030</v>
      </c>
      <c r="O9027" s="52"/>
      <c r="P9027" s="67">
        <v>5500</v>
      </c>
      <c r="Q9027" s="65"/>
      <c r="R9027" s="6" t="s">
        <v>152</v>
      </c>
      <c r="S9027" s="55">
        <f>T9027*1.444</f>
        <v>7799.0439999999999</v>
      </c>
      <c r="T9027" s="295">
        <v>5401</v>
      </c>
      <c r="U9027" s="46"/>
      <c r="V9027" s="46"/>
      <c r="W9027" s="46"/>
      <c r="X9027" s="46"/>
      <c r="Y9027" s="46"/>
      <c r="Z9027" s="46"/>
      <c r="AA9027" s="46"/>
    </row>
    <row r="9028" spans="1:27" ht="15" customHeight="1" x14ac:dyDescent="0.2">
      <c r="A9028" s="45"/>
      <c r="B9028" s="317" t="s">
        <v>153</v>
      </c>
      <c r="C9028" s="319">
        <f>Z9004</f>
        <v>0</v>
      </c>
      <c r="D9028" s="54">
        <f t="shared" si="1916"/>
        <v>0</v>
      </c>
      <c r="E9028" s="34">
        <f t="shared" si="1917"/>
        <v>0</v>
      </c>
      <c r="F9028" s="45"/>
      <c r="G9028" s="45"/>
      <c r="H9028" s="45"/>
      <c r="I9028" s="44"/>
      <c r="J9028" s="44"/>
      <c r="K9028" s="44"/>
      <c r="L9028" s="46"/>
      <c r="M9028" s="6" t="s">
        <v>154</v>
      </c>
      <c r="N9028" s="55">
        <f t="shared" ref="N9028:N9029" si="1918">P9028*1.4</f>
        <v>5250</v>
      </c>
      <c r="O9028" s="52"/>
      <c r="P9028" s="67">
        <v>3750</v>
      </c>
      <c r="Q9028" s="65"/>
      <c r="R9028" s="6" t="s">
        <v>155</v>
      </c>
      <c r="S9028" s="55">
        <f>T9028*1.45</f>
        <v>10701</v>
      </c>
      <c r="T9028" s="295">
        <v>7380</v>
      </c>
      <c r="U9028" s="46"/>
      <c r="V9028" s="46"/>
      <c r="W9028" s="46"/>
      <c r="X9028" s="46"/>
      <c r="Y9028" s="46"/>
      <c r="Z9028" s="46"/>
      <c r="AA9028" s="46"/>
    </row>
    <row r="9029" spans="1:27" ht="15" customHeight="1" x14ac:dyDescent="0.2">
      <c r="A9029" s="45"/>
      <c r="B9029" s="317" t="s">
        <v>26</v>
      </c>
      <c r="C9029" s="319">
        <f>AA9004</f>
        <v>0</v>
      </c>
      <c r="D9029" s="54">
        <f t="shared" si="1916"/>
        <v>0</v>
      </c>
      <c r="E9029" s="34">
        <f t="shared" si="1917"/>
        <v>0</v>
      </c>
      <c r="F9029" s="45"/>
      <c r="G9029" s="45"/>
      <c r="H9029" s="45"/>
      <c r="I9029" s="44"/>
      <c r="J9029" s="44"/>
      <c r="K9029" s="44"/>
      <c r="L9029" s="46"/>
      <c r="M9029" s="6" t="s">
        <v>156</v>
      </c>
      <c r="N9029" s="55">
        <f t="shared" si="1918"/>
        <v>10500</v>
      </c>
      <c r="O9029" s="52"/>
      <c r="P9029" s="67">
        <v>7500</v>
      </c>
      <c r="Q9029" s="65"/>
      <c r="R9029" s="6" t="s">
        <v>157</v>
      </c>
      <c r="S9029" s="55">
        <v>8000</v>
      </c>
      <c r="T9029" s="295">
        <v>3600</v>
      </c>
      <c r="U9029" s="46"/>
      <c r="V9029" s="46"/>
      <c r="W9029" s="46"/>
      <c r="X9029" s="46"/>
      <c r="Y9029" s="46"/>
      <c r="Z9029" s="46"/>
      <c r="AA9029" s="46"/>
    </row>
    <row r="9030" spans="1:27" ht="15" customHeight="1" x14ac:dyDescent="0.2">
      <c r="A9030" s="45"/>
      <c r="B9030" s="318" t="s">
        <v>158</v>
      </c>
      <c r="C9030" s="319">
        <f>R9004</f>
        <v>0</v>
      </c>
      <c r="D9030" s="54">
        <f>V9013*C9030</f>
        <v>0</v>
      </c>
      <c r="E9030" s="34">
        <f t="shared" ref="E9030:E9032" si="1919">J9079*C9030</f>
        <v>0</v>
      </c>
      <c r="F9030" s="45"/>
      <c r="G9030" s="45"/>
      <c r="H9030" s="45"/>
      <c r="I9030" s="44"/>
      <c r="J9030" s="44"/>
      <c r="K9030" s="44"/>
      <c r="L9030" s="46"/>
      <c r="M9030" s="6"/>
      <c r="N9030" s="55"/>
      <c r="O9030" s="52"/>
      <c r="P9030" s="67"/>
      <c r="Q9030" s="65"/>
      <c r="R9030" s="6" t="s">
        <v>16</v>
      </c>
      <c r="S9030" s="55">
        <v>1500</v>
      </c>
      <c r="T9030" s="298">
        <v>1300</v>
      </c>
      <c r="U9030" s="46"/>
      <c r="V9030" s="46"/>
      <c r="W9030" s="46"/>
      <c r="X9030" s="46"/>
      <c r="Y9030" s="46"/>
      <c r="Z9030" s="46"/>
      <c r="AA9030" s="46"/>
    </row>
    <row r="9031" spans="1:27" ht="15" customHeight="1" x14ac:dyDescent="0.2">
      <c r="A9031" s="45"/>
      <c r="B9031" s="321" t="s">
        <v>159</v>
      </c>
      <c r="C9031" s="15">
        <f>T9004</f>
        <v>1</v>
      </c>
      <c r="D9031" s="54">
        <f t="shared" ref="D9031:D9032" si="1920">V9013*C9031</f>
        <v>10293.699999999999</v>
      </c>
      <c r="E9031" s="34">
        <f>W9013*C9031</f>
        <v>7900</v>
      </c>
      <c r="F9031" s="45"/>
      <c r="G9031" s="45"/>
      <c r="H9031" s="45"/>
      <c r="I9031" s="44"/>
      <c r="J9031" s="44"/>
      <c r="K9031" s="44"/>
      <c r="L9031" s="46"/>
      <c r="M9031" s="6" t="s">
        <v>160</v>
      </c>
      <c r="N9031" s="55"/>
      <c r="O9031" s="52"/>
      <c r="P9031" s="67"/>
      <c r="Q9031" s="65"/>
      <c r="R9031" s="46"/>
      <c r="S9031" s="46"/>
      <c r="T9031" s="46"/>
      <c r="U9031" s="46"/>
      <c r="V9031" s="46"/>
      <c r="W9031" s="46"/>
      <c r="X9031" s="46"/>
      <c r="Y9031" s="46"/>
      <c r="Z9031" s="46"/>
      <c r="AA9031" s="46"/>
    </row>
    <row r="9032" spans="1:27" ht="15" customHeight="1" x14ac:dyDescent="0.2">
      <c r="A9032" s="45"/>
      <c r="B9032" s="79" t="s">
        <v>161</v>
      </c>
      <c r="C9032" s="80">
        <f>S9004</f>
        <v>0</v>
      </c>
      <c r="D9032" s="81">
        <f t="shared" si="1920"/>
        <v>0</v>
      </c>
      <c r="E9032" s="34">
        <f t="shared" si="1919"/>
        <v>0</v>
      </c>
      <c r="F9032" s="45"/>
      <c r="G9032" s="45"/>
      <c r="H9032" s="45"/>
      <c r="I9032" s="44"/>
      <c r="J9032" s="44"/>
      <c r="K9032" s="44"/>
      <c r="L9032" s="46"/>
      <c r="M9032" s="6"/>
      <c r="N9032" s="55"/>
      <c r="O9032" s="52"/>
      <c r="P9032" s="67"/>
      <c r="Q9032" s="65"/>
      <c r="R9032" s="46"/>
      <c r="S9032" s="46"/>
      <c r="T9032" s="46"/>
      <c r="U9032" s="46"/>
      <c r="V9032" s="46"/>
      <c r="W9032" s="46"/>
      <c r="X9032" s="46"/>
      <c r="Y9032" s="46"/>
      <c r="Z9032" s="46"/>
      <c r="AA9032" s="46"/>
    </row>
    <row r="9033" spans="1:27" ht="15" customHeight="1" x14ac:dyDescent="0.2">
      <c r="A9033" s="45"/>
      <c r="B9033" s="78" t="s">
        <v>20</v>
      </c>
      <c r="C9033" s="15">
        <f>U9004</f>
        <v>2</v>
      </c>
      <c r="D9033" s="81">
        <f>V9022*C9033</f>
        <v>15207.599999999999</v>
      </c>
      <c r="E9033" s="34">
        <f>W9022*C9033</f>
        <v>11600</v>
      </c>
      <c r="F9033" s="45"/>
      <c r="G9033" s="45"/>
      <c r="H9033" s="45"/>
      <c r="I9033" s="44"/>
      <c r="J9033" s="44"/>
      <c r="K9033" s="44"/>
      <c r="L9033" s="46"/>
      <c r="M9033" s="6" t="s">
        <v>162</v>
      </c>
      <c r="N9033" s="55">
        <f t="shared" ref="N9033:N9035" si="1921">P9033*1.42</f>
        <v>2201</v>
      </c>
      <c r="O9033" s="52"/>
      <c r="P9033" s="67">
        <v>1550</v>
      </c>
      <c r="Q9033" s="65"/>
      <c r="R9033" s="46"/>
      <c r="S9033" s="46"/>
      <c r="T9033" s="46"/>
      <c r="U9033" s="46"/>
      <c r="V9033" s="46"/>
      <c r="W9033" s="46"/>
      <c r="X9033" s="46"/>
      <c r="Y9033" s="46"/>
      <c r="Z9033" s="46"/>
      <c r="AA9033" s="46"/>
    </row>
    <row r="9034" spans="1:27" ht="15" customHeight="1" x14ac:dyDescent="0.2">
      <c r="A9034" s="45"/>
      <c r="B9034" s="78" t="s">
        <v>163</v>
      </c>
      <c r="C9034" s="15">
        <f>V9004</f>
        <v>0</v>
      </c>
      <c r="D9034" s="81">
        <f t="shared" ref="D9034:D9035" si="1922">V9016*C9034</f>
        <v>0</v>
      </c>
      <c r="E9034" s="34">
        <f>W9021*C9034</f>
        <v>0</v>
      </c>
      <c r="F9034" s="45"/>
      <c r="G9034" s="45"/>
      <c r="H9034" s="45"/>
      <c r="I9034" s="44"/>
      <c r="J9034" s="44"/>
      <c r="K9034" s="44"/>
      <c r="L9034" s="46"/>
      <c r="M9034" s="6" t="s">
        <v>164</v>
      </c>
      <c r="N9034" s="55">
        <f t="shared" si="1921"/>
        <v>2201</v>
      </c>
      <c r="O9034" s="52"/>
      <c r="P9034" s="67">
        <v>1550</v>
      </c>
      <c r="Q9034" s="65"/>
      <c r="R9034" s="46"/>
      <c r="S9034" s="46"/>
      <c r="T9034" s="46"/>
      <c r="U9034" s="46"/>
      <c r="V9034" s="46"/>
      <c r="W9034" s="46"/>
      <c r="X9034" s="46"/>
      <c r="Y9034" s="46"/>
      <c r="Z9034" s="46"/>
      <c r="AA9034" s="46"/>
    </row>
    <row r="9035" spans="1:27" ht="15" customHeight="1" x14ac:dyDescent="0.2">
      <c r="A9035" s="45"/>
      <c r="B9035" s="78" t="s">
        <v>165</v>
      </c>
      <c r="C9035" s="15">
        <f>W9004</f>
        <v>0</v>
      </c>
      <c r="D9035" s="81">
        <f t="shared" si="1922"/>
        <v>0</v>
      </c>
      <c r="E9035" s="34">
        <f>J9084*C9035</f>
        <v>0</v>
      </c>
      <c r="F9035" s="45"/>
      <c r="G9035" s="45"/>
      <c r="H9035" s="45"/>
      <c r="I9035" s="44"/>
      <c r="J9035" s="44"/>
      <c r="K9035" s="44"/>
      <c r="L9035" s="46"/>
      <c r="M9035" s="6" t="s">
        <v>166</v>
      </c>
      <c r="N9035" s="55">
        <f t="shared" si="1921"/>
        <v>2201</v>
      </c>
      <c r="O9035" s="52"/>
      <c r="P9035" s="67">
        <v>1550</v>
      </c>
      <c r="Q9035" s="65"/>
      <c r="R9035" s="46"/>
      <c r="S9035" s="46"/>
      <c r="T9035" s="46"/>
      <c r="U9035" s="46"/>
      <c r="V9035" s="46"/>
      <c r="W9035" s="46"/>
      <c r="X9035" s="46"/>
      <c r="Y9035" s="46"/>
      <c r="Z9035" s="46"/>
      <c r="AA9035" s="46"/>
    </row>
    <row r="9036" spans="1:27" ht="15" customHeight="1" x14ac:dyDescent="0.2">
      <c r="A9036" s="45"/>
      <c r="B9036" s="53" t="s">
        <v>23</v>
      </c>
      <c r="C9036" s="15">
        <f>X9004</f>
        <v>0</v>
      </c>
      <c r="D9036" s="81">
        <f>V9014*C9036</f>
        <v>0</v>
      </c>
      <c r="E9036" s="34">
        <f>W9014*C9036</f>
        <v>0</v>
      </c>
      <c r="F9036" s="45"/>
      <c r="G9036" s="45"/>
      <c r="H9036" s="45"/>
      <c r="I9036" s="44"/>
      <c r="J9036" s="44"/>
      <c r="K9036" s="44"/>
      <c r="L9036" s="46"/>
      <c r="M9036" s="6" t="s">
        <v>167</v>
      </c>
      <c r="N9036" s="55">
        <f>P9036*1.39</f>
        <v>1598.5</v>
      </c>
      <c r="O9036" s="52"/>
      <c r="P9036" s="67">
        <v>1150</v>
      </c>
      <c r="Q9036" s="65"/>
      <c r="R9036" s="46"/>
      <c r="S9036" s="46"/>
      <c r="T9036" s="46"/>
      <c r="U9036" s="46"/>
      <c r="V9036" s="46"/>
      <c r="W9036" s="46"/>
      <c r="X9036" s="46"/>
      <c r="Y9036" s="46"/>
      <c r="Z9036" s="46"/>
      <c r="AA9036" s="46"/>
    </row>
    <row r="9037" spans="1:27" ht="15" customHeight="1" x14ac:dyDescent="0.2">
      <c r="A9037" s="45"/>
      <c r="B9037" s="49" t="s">
        <v>95</v>
      </c>
      <c r="C9037" s="33"/>
      <c r="D9037" s="75">
        <f t="shared" ref="D9037:E9037" si="1923">SUM(D9027:D9036)</f>
        <v>25501.299999999996</v>
      </c>
      <c r="E9037" s="82">
        <f t="shared" si="1923"/>
        <v>19500</v>
      </c>
      <c r="F9037" s="45"/>
      <c r="G9037" s="45"/>
      <c r="H9037" s="45"/>
      <c r="I9037" s="44"/>
      <c r="J9037" s="44"/>
      <c r="K9037" s="44"/>
      <c r="L9037" s="46"/>
      <c r="M9037" s="6" t="s">
        <v>168</v>
      </c>
      <c r="N9037" s="55">
        <f>P9037*1.42</f>
        <v>1207</v>
      </c>
      <c r="O9037" s="52"/>
      <c r="P9037" s="67">
        <v>850</v>
      </c>
      <c r="Q9037" s="65"/>
      <c r="R9037" s="46"/>
      <c r="S9037" s="46"/>
      <c r="T9037" s="46"/>
      <c r="U9037" s="46"/>
      <c r="V9037" s="46"/>
      <c r="W9037" s="46"/>
      <c r="X9037" s="46"/>
      <c r="Y9037" s="46"/>
      <c r="Z9037" s="46"/>
      <c r="AA9037" s="46"/>
    </row>
    <row r="9038" spans="1:27" ht="15" customHeight="1" x14ac:dyDescent="0.2">
      <c r="A9038" s="45"/>
      <c r="B9038" s="53" t="s">
        <v>36</v>
      </c>
      <c r="C9038" s="15">
        <f>AL9004</f>
        <v>2</v>
      </c>
      <c r="D9038" s="83">
        <f>N9033*C9038</f>
        <v>4402</v>
      </c>
      <c r="E9038" s="34">
        <f>P9033*C9038</f>
        <v>3100</v>
      </c>
      <c r="F9038" s="45"/>
      <c r="G9038" s="45"/>
      <c r="H9038" s="45"/>
      <c r="I9038" s="44"/>
      <c r="J9038" s="44"/>
      <c r="K9038" s="44"/>
      <c r="L9038" s="46"/>
      <c r="M9038" s="46"/>
      <c r="N9038" s="46"/>
      <c r="O9038" s="46"/>
      <c r="P9038" s="46"/>
      <c r="Q9038" s="46"/>
      <c r="R9038" s="46"/>
      <c r="S9038" s="46"/>
      <c r="T9038" s="46"/>
      <c r="U9038" s="46"/>
      <c r="V9038" s="46"/>
      <c r="W9038" s="46"/>
      <c r="X9038" s="46"/>
      <c r="Y9038" s="46"/>
      <c r="Z9038" s="46"/>
      <c r="AA9038" s="46"/>
    </row>
    <row r="9039" spans="1:27" ht="15" customHeight="1" x14ac:dyDescent="0.2">
      <c r="A9039" s="45"/>
      <c r="B9039" s="53" t="s">
        <v>35</v>
      </c>
      <c r="C9039" s="15">
        <f>AK9004</f>
        <v>0</v>
      </c>
      <c r="D9039" s="83">
        <f t="shared" ref="D9039:D9041" si="1924">N9035*C9039</f>
        <v>0</v>
      </c>
      <c r="E9039" s="34">
        <f t="shared" ref="E9039:E9041" si="1925">P9035*C9039</f>
        <v>0</v>
      </c>
      <c r="F9039" s="45"/>
      <c r="G9039" s="45"/>
      <c r="H9039" s="45"/>
      <c r="L9039" s="24"/>
      <c r="M9039" s="24"/>
      <c r="N9039" s="24"/>
      <c r="O9039" s="24"/>
      <c r="P9039" s="24"/>
      <c r="Q9039" s="24"/>
    </row>
    <row r="9040" spans="1:27" ht="15" customHeight="1" x14ac:dyDescent="0.2">
      <c r="A9040" s="45"/>
      <c r="B9040" s="84" t="s">
        <v>169</v>
      </c>
      <c r="C9040" s="15">
        <f>AM9004</f>
        <v>0</v>
      </c>
      <c r="D9040" s="83">
        <f t="shared" si="1924"/>
        <v>0</v>
      </c>
      <c r="E9040" s="34">
        <f t="shared" si="1925"/>
        <v>0</v>
      </c>
      <c r="F9040" s="85"/>
      <c r="G9040" s="45"/>
      <c r="H9040" s="45"/>
      <c r="L9040" s="24"/>
      <c r="M9040" s="24"/>
      <c r="N9040" s="24"/>
      <c r="O9040" s="24"/>
      <c r="P9040" s="24"/>
      <c r="Q9040" s="24"/>
    </row>
    <row r="9041" spans="1:17" ht="15" customHeight="1" x14ac:dyDescent="0.2">
      <c r="A9041" s="45"/>
      <c r="B9041" s="84" t="s">
        <v>38</v>
      </c>
      <c r="C9041" s="15">
        <f>AN9004</f>
        <v>0</v>
      </c>
      <c r="D9041" s="83">
        <f t="shared" si="1924"/>
        <v>0</v>
      </c>
      <c r="E9041" s="34">
        <f t="shared" si="1925"/>
        <v>0</v>
      </c>
      <c r="F9041" s="45"/>
      <c r="G9041" s="45"/>
      <c r="H9041" s="45"/>
      <c r="L9041" s="24"/>
      <c r="M9041" s="24"/>
      <c r="N9041" s="24"/>
      <c r="O9041" s="24"/>
      <c r="P9041" s="24"/>
      <c r="Q9041" s="24"/>
    </row>
    <row r="9042" spans="1:17" ht="15" customHeight="1" x14ac:dyDescent="0.2">
      <c r="A9042" s="45"/>
      <c r="B9042" s="84" t="s">
        <v>170</v>
      </c>
      <c r="C9042" s="15">
        <f>AO9004</f>
        <v>2</v>
      </c>
      <c r="D9042" s="83">
        <f>N9034*C9042</f>
        <v>4402</v>
      </c>
      <c r="E9042" s="34">
        <f>P9034*C9042</f>
        <v>3100</v>
      </c>
      <c r="F9042" s="45"/>
      <c r="G9042" s="45"/>
      <c r="H9042" s="45"/>
      <c r="L9042" s="24"/>
      <c r="M9042" s="24"/>
      <c r="N9042" s="24"/>
      <c r="O9042" s="24"/>
      <c r="P9042" s="24"/>
      <c r="Q9042" s="24"/>
    </row>
    <row r="9043" spans="1:17" ht="15" customHeight="1" x14ac:dyDescent="0.2">
      <c r="A9043" s="45"/>
      <c r="B9043" s="53" t="s">
        <v>31</v>
      </c>
      <c r="C9043" s="15">
        <f>AF9004</f>
        <v>0</v>
      </c>
      <c r="D9043" s="83">
        <f>N9025*C9043</f>
        <v>0</v>
      </c>
      <c r="E9043" s="34">
        <f>P9025*C9043</f>
        <v>0</v>
      </c>
      <c r="F9043" s="45"/>
      <c r="G9043" s="45"/>
      <c r="H9043" s="45"/>
    </row>
    <row r="9044" spans="1:17" ht="15" customHeight="1" x14ac:dyDescent="0.2">
      <c r="A9044" s="45"/>
      <c r="B9044" s="53" t="s">
        <v>171</v>
      </c>
      <c r="C9044" s="15">
        <f>AH9004</f>
        <v>0</v>
      </c>
      <c r="D9044" s="83">
        <f>N9025*C9044</f>
        <v>0</v>
      </c>
      <c r="E9044" s="34">
        <f>P9025*C9044</f>
        <v>0</v>
      </c>
      <c r="F9044" s="45"/>
      <c r="G9044" s="45"/>
      <c r="H9044" s="45"/>
      <c r="L9044" s="86"/>
    </row>
    <row r="9045" spans="1:17" ht="15" customHeight="1" x14ac:dyDescent="0.2">
      <c r="A9045" s="45"/>
      <c r="B9045" s="53" t="s">
        <v>151</v>
      </c>
      <c r="C9045" s="15">
        <f>AG9004</f>
        <v>2</v>
      </c>
      <c r="D9045" s="83">
        <f>N9027*C9045</f>
        <v>16060</v>
      </c>
      <c r="E9045" s="34">
        <f>P9027*C9045</f>
        <v>11000</v>
      </c>
      <c r="F9045" s="45"/>
      <c r="G9045" s="45"/>
      <c r="H9045" s="45"/>
    </row>
    <row r="9046" spans="1:17" ht="15" customHeight="1" x14ac:dyDescent="0.2">
      <c r="A9046" s="45"/>
      <c r="B9046" s="53" t="s">
        <v>173</v>
      </c>
      <c r="C9046" s="15">
        <f>AJ9004</f>
        <v>0</v>
      </c>
      <c r="D9046" s="83">
        <f>N9025*C9046</f>
        <v>0</v>
      </c>
      <c r="E9046" s="34">
        <f>P9025*C9046</f>
        <v>0</v>
      </c>
      <c r="F9046" s="45"/>
      <c r="G9046" s="45"/>
      <c r="H9046" s="45"/>
      <c r="L9046" s="86"/>
    </row>
    <row r="9047" spans="1:17" ht="15" customHeight="1" x14ac:dyDescent="0.2">
      <c r="A9047" s="45"/>
      <c r="B9047" s="53" t="s">
        <v>174</v>
      </c>
      <c r="C9047" s="15">
        <f>AE9004</f>
        <v>0</v>
      </c>
      <c r="D9047" s="83">
        <f>N9029*C9047</f>
        <v>0</v>
      </c>
      <c r="E9047" s="34">
        <f>P9025*C9047</f>
        <v>0</v>
      </c>
      <c r="F9047" s="45"/>
      <c r="G9047" s="45"/>
      <c r="H9047" s="45"/>
    </row>
    <row r="9048" spans="1:17" ht="15" customHeight="1" x14ac:dyDescent="0.2">
      <c r="A9048" s="45"/>
      <c r="B9048" s="87" t="s">
        <v>27</v>
      </c>
      <c r="C9048" s="15">
        <f>AB9004</f>
        <v>60</v>
      </c>
      <c r="D9048" s="83">
        <f t="shared" ref="D9048:D9049" si="1926">N9017*C9048</f>
        <v>119280</v>
      </c>
      <c r="E9048" s="34">
        <f t="shared" ref="E9048:E9049" si="1927">P9017*C9048</f>
        <v>84000</v>
      </c>
      <c r="F9048" s="45"/>
      <c r="G9048" s="45"/>
      <c r="H9048" s="45"/>
      <c r="L9048" s="86"/>
    </row>
    <row r="9049" spans="1:17" ht="15" customHeight="1" x14ac:dyDescent="0.2">
      <c r="A9049" s="45"/>
      <c r="B9049" s="87" t="s">
        <v>28</v>
      </c>
      <c r="C9049" s="15">
        <f>AC9004</f>
        <v>0</v>
      </c>
      <c r="D9049" s="83">
        <f t="shared" si="1926"/>
        <v>0</v>
      </c>
      <c r="E9049" s="34">
        <f t="shared" si="1927"/>
        <v>0</v>
      </c>
      <c r="F9049" s="45"/>
      <c r="G9049" s="45"/>
      <c r="H9049" s="45"/>
      <c r="L9049" s="86"/>
    </row>
    <row r="9050" spans="1:17" ht="15" customHeight="1" x14ac:dyDescent="0.2">
      <c r="A9050" s="45"/>
      <c r="B9050" s="53" t="s">
        <v>177</v>
      </c>
      <c r="C9050" s="15">
        <f>AD9004</f>
        <v>0</v>
      </c>
      <c r="D9050" s="83">
        <f>N9022*C9050</f>
        <v>0</v>
      </c>
      <c r="E9050" s="34">
        <f>P9022*C9050</f>
        <v>0</v>
      </c>
      <c r="F9050" s="45"/>
      <c r="G9050" s="45"/>
      <c r="H9050" s="45"/>
      <c r="L9050" s="86"/>
    </row>
    <row r="9051" spans="1:17" ht="15" customHeight="1" x14ac:dyDescent="0.2">
      <c r="A9051" s="45"/>
      <c r="B9051" s="49" t="s">
        <v>94</v>
      </c>
      <c r="C9051" s="33"/>
      <c r="D9051" s="75">
        <f t="shared" ref="D9051:E9051" si="1928">SUM(D9038:D9050)</f>
        <v>144144</v>
      </c>
      <c r="E9051" s="82">
        <f t="shared" si="1928"/>
        <v>101200</v>
      </c>
      <c r="F9051" s="41"/>
      <c r="G9051" s="45"/>
      <c r="H9051" s="88"/>
      <c r="L9051" s="86"/>
    </row>
    <row r="9052" spans="1:17" ht="15" customHeight="1" x14ac:dyDescent="0.2">
      <c r="A9052" s="45"/>
      <c r="B9052" s="78" t="s">
        <v>39</v>
      </c>
      <c r="C9052" s="89">
        <f>AP9004</f>
        <v>0</v>
      </c>
      <c r="D9052" s="83">
        <f>Z9022*C9052</f>
        <v>0</v>
      </c>
      <c r="E9052" s="34">
        <f>AA9022*C9052</f>
        <v>0</v>
      </c>
      <c r="F9052" s="88"/>
      <c r="G9052" s="88"/>
      <c r="H9052" s="88"/>
      <c r="L9052" s="86"/>
    </row>
    <row r="9053" spans="1:17" ht="15" customHeight="1" x14ac:dyDescent="0.2">
      <c r="A9053" s="45"/>
      <c r="B9053" s="78" t="s">
        <v>40</v>
      </c>
      <c r="C9053" s="90">
        <f>AQ9004</f>
        <v>0</v>
      </c>
      <c r="D9053" s="83">
        <f t="shared" ref="D9053:D9055" si="1929">Z9013*C9053</f>
        <v>0</v>
      </c>
      <c r="E9053" s="34">
        <f>AA9013*C9053</f>
        <v>0</v>
      </c>
      <c r="F9053" s="88"/>
      <c r="G9053" s="88"/>
      <c r="H9053" s="88"/>
      <c r="L9053" s="86"/>
    </row>
    <row r="9054" spans="1:17" ht="15" customHeight="1" x14ac:dyDescent="0.2">
      <c r="A9054" s="45"/>
      <c r="B9054" s="78" t="s">
        <v>33</v>
      </c>
      <c r="C9054" s="90">
        <f>AR9004</f>
        <v>0</v>
      </c>
      <c r="D9054" s="83">
        <f t="shared" si="1929"/>
        <v>0</v>
      </c>
      <c r="E9054" s="34">
        <f>P9024*C9054</f>
        <v>0</v>
      </c>
      <c r="F9054" s="88"/>
      <c r="G9054" s="88"/>
      <c r="H9054" s="88"/>
    </row>
    <row r="9055" spans="1:17" ht="15" customHeight="1" x14ac:dyDescent="0.2">
      <c r="A9055" s="45"/>
      <c r="B9055" s="78" t="s">
        <v>32</v>
      </c>
      <c r="C9055" s="90">
        <f>AS9004</f>
        <v>0</v>
      </c>
      <c r="D9055" s="83">
        <f t="shared" si="1929"/>
        <v>0</v>
      </c>
      <c r="E9055" s="34">
        <f>AA9014*C9055</f>
        <v>0</v>
      </c>
      <c r="F9055" s="88"/>
      <c r="G9055" s="88"/>
      <c r="H9055" s="88"/>
      <c r="L9055" s="86"/>
    </row>
    <row r="9056" spans="1:17" ht="15" customHeight="1" x14ac:dyDescent="0.2">
      <c r="A9056" s="45"/>
      <c r="B9056" s="78" t="s">
        <v>41</v>
      </c>
      <c r="C9056" s="90">
        <f>AT9004</f>
        <v>0</v>
      </c>
      <c r="D9056" s="83">
        <f>Z9021*C9056</f>
        <v>0</v>
      </c>
      <c r="E9056" s="34">
        <f>AA9021*C9056</f>
        <v>0</v>
      </c>
      <c r="F9056" s="88"/>
      <c r="G9056" s="88"/>
      <c r="H9056" s="88"/>
    </row>
    <row r="9057" spans="1:52" ht="15" customHeight="1" x14ac:dyDescent="0.2">
      <c r="A9057" s="45"/>
      <c r="B9057" s="78" t="s">
        <v>42</v>
      </c>
      <c r="C9057" s="90">
        <f>AU9004</f>
        <v>0</v>
      </c>
      <c r="D9057" s="83">
        <f>Z9016*C9057</f>
        <v>0</v>
      </c>
      <c r="E9057" s="34">
        <f>AA9016*C9057</f>
        <v>0</v>
      </c>
      <c r="F9057" s="88"/>
      <c r="G9057" s="88"/>
      <c r="H9057" s="88"/>
      <c r="L9057" s="86"/>
    </row>
    <row r="9058" spans="1:52" ht="15" customHeight="1" x14ac:dyDescent="0.2">
      <c r="A9058" s="45"/>
      <c r="B9058" s="78" t="s">
        <v>43</v>
      </c>
      <c r="C9058" s="90">
        <f>AV9004</f>
        <v>0</v>
      </c>
      <c r="D9058" s="83">
        <f t="shared" ref="D9058:D9060" si="1930">Z9018*C9058</f>
        <v>0</v>
      </c>
      <c r="E9058" s="34">
        <f>AA9018*C9058</f>
        <v>0</v>
      </c>
      <c r="F9058" s="88"/>
      <c r="G9058" s="88"/>
      <c r="H9058" s="88"/>
      <c r="L9058" s="86"/>
    </row>
    <row r="9059" spans="1:52" ht="15" customHeight="1" x14ac:dyDescent="0.2">
      <c r="A9059" s="45"/>
      <c r="B9059" s="78" t="s">
        <v>44</v>
      </c>
      <c r="C9059" s="90">
        <f>AW9004</f>
        <v>0</v>
      </c>
      <c r="D9059" s="83">
        <f t="shared" si="1930"/>
        <v>0</v>
      </c>
      <c r="E9059" s="34">
        <f>AA9020*C9059</f>
        <v>0</v>
      </c>
      <c r="F9059" s="88"/>
      <c r="G9059" s="88"/>
      <c r="H9059" s="88"/>
      <c r="L9059" s="86"/>
    </row>
    <row r="9060" spans="1:52" ht="15" customHeight="1" x14ac:dyDescent="0.2">
      <c r="A9060" s="45"/>
      <c r="B9060" s="78" t="s">
        <v>45</v>
      </c>
      <c r="C9060" s="90">
        <f>AX9004</f>
        <v>0</v>
      </c>
      <c r="D9060" s="83">
        <f t="shared" si="1930"/>
        <v>0</v>
      </c>
      <c r="E9060" s="34">
        <f>AA9019*C9060</f>
        <v>0</v>
      </c>
      <c r="F9060" s="88"/>
      <c r="G9060" s="88"/>
      <c r="H9060" s="88"/>
    </row>
    <row r="9061" spans="1:52" ht="15" customHeight="1" x14ac:dyDescent="0.2">
      <c r="A9061" s="45"/>
      <c r="B9061" s="78" t="s">
        <v>46</v>
      </c>
      <c r="C9061" s="90">
        <f>AY9004</f>
        <v>0</v>
      </c>
      <c r="D9061" s="83">
        <f>Z9017*C9061</f>
        <v>0</v>
      </c>
      <c r="E9061" s="34">
        <f>AA9017*C9061</f>
        <v>0</v>
      </c>
      <c r="F9061" s="88"/>
      <c r="G9061" s="88"/>
      <c r="H9061" s="88"/>
      <c r="L9061" s="86"/>
    </row>
    <row r="9062" spans="1:52" ht="15" customHeight="1" x14ac:dyDescent="0.2">
      <c r="A9062" s="45"/>
      <c r="B9062" s="53"/>
      <c r="C9062" s="89"/>
      <c r="D9062" s="83">
        <f t="shared" ref="D9062:D9063" si="1931">Z9022*C9062</f>
        <v>0</v>
      </c>
      <c r="E9062" s="34">
        <f t="shared" ref="E9062:E9063" si="1932">P9032*C9062</f>
        <v>0</v>
      </c>
      <c r="F9062" s="88"/>
      <c r="G9062" s="88"/>
      <c r="H9062" s="88"/>
    </row>
    <row r="9063" spans="1:52" ht="15" customHeight="1" x14ac:dyDescent="0.2">
      <c r="A9063" s="45"/>
      <c r="B9063" s="53"/>
      <c r="C9063" s="89"/>
      <c r="D9063" s="83">
        <f t="shared" si="1931"/>
        <v>0</v>
      </c>
      <c r="E9063" s="34">
        <f t="shared" si="1932"/>
        <v>0</v>
      </c>
      <c r="F9063" s="88"/>
      <c r="G9063" s="88"/>
      <c r="H9063" s="88"/>
      <c r="L9063" s="86"/>
    </row>
    <row r="9064" spans="1:52" ht="15" customHeight="1" x14ac:dyDescent="0.2">
      <c r="A9064" s="45"/>
      <c r="B9064" s="91"/>
      <c r="C9064" s="91"/>
      <c r="D9064" s="92">
        <f t="shared" ref="D9064:E9064" si="1933">SUM(D9052:D9063)</f>
        <v>0</v>
      </c>
      <c r="E9064" s="93">
        <f t="shared" si="1933"/>
        <v>0</v>
      </c>
      <c r="F9064" s="41"/>
      <c r="G9064" s="88"/>
      <c r="H9064" s="45"/>
      <c r="L9064" s="86"/>
    </row>
    <row r="9065" spans="1:52" ht="15" customHeight="1" x14ac:dyDescent="0.2">
      <c r="A9065" s="45"/>
      <c r="B9065" s="33" t="s">
        <v>187</v>
      </c>
      <c r="C9065" s="61"/>
      <c r="D9065" s="94">
        <f>SUM(D9037,D9026,D9051,D9064)</f>
        <v>266931.23</v>
      </c>
      <c r="E9065" s="95">
        <f>SUM(E9064,E9037,E9026,E9051)</f>
        <v>188780</v>
      </c>
      <c r="F9065" s="92">
        <f>SUM(F9064,F9051,F9040,F9026)</f>
        <v>0</v>
      </c>
      <c r="G9065" s="45"/>
      <c r="H9065" s="45"/>
      <c r="L9065" s="86"/>
    </row>
    <row r="9066" spans="1:52" ht="15" customHeight="1" x14ac:dyDescent="0.2">
      <c r="A9066" s="45"/>
      <c r="B9066" s="45"/>
      <c r="C9066" s="45"/>
      <c r="D9066" s="45"/>
      <c r="E9066" s="45"/>
      <c r="F9066" s="45"/>
      <c r="G9066" s="45"/>
      <c r="H9066" s="45"/>
    </row>
    <row r="9067" spans="1:52" ht="15" customHeight="1" x14ac:dyDescent="0.2">
      <c r="L9067" s="86"/>
    </row>
    <row r="9068" spans="1:52" ht="15" customHeight="1" x14ac:dyDescent="0.2">
      <c r="A9068" s="291"/>
      <c r="B9068" s="291"/>
      <c r="C9068" s="291"/>
      <c r="D9068" s="291"/>
      <c r="E9068" s="291"/>
      <c r="F9068" s="291"/>
      <c r="G9068" s="291"/>
      <c r="H9068" s="291"/>
      <c r="I9068" s="291"/>
      <c r="J9068" s="291"/>
      <c r="K9068" s="291"/>
      <c r="L9068" s="291"/>
      <c r="M9068" s="291"/>
      <c r="N9068" s="291"/>
      <c r="O9068" s="291"/>
      <c r="P9068" s="291"/>
      <c r="Q9068" s="291"/>
      <c r="R9068" s="291"/>
      <c r="S9068" s="291"/>
      <c r="T9068" s="291"/>
      <c r="U9068" s="291"/>
      <c r="V9068" s="291"/>
      <c r="W9068" s="291"/>
      <c r="X9068" s="291"/>
      <c r="Y9068" s="291"/>
      <c r="Z9068" s="291"/>
      <c r="AA9068" s="291"/>
      <c r="AB9068" s="291"/>
      <c r="AC9068" s="291"/>
      <c r="AD9068" s="291"/>
      <c r="AE9068" s="291"/>
      <c r="AF9068" s="291"/>
      <c r="AG9068" s="291"/>
      <c r="AH9068" s="291"/>
      <c r="AI9068" s="291"/>
      <c r="AJ9068" s="291"/>
      <c r="AK9068" s="291"/>
      <c r="AL9068" s="291"/>
      <c r="AM9068" s="291"/>
      <c r="AN9068" s="291"/>
      <c r="AO9068" s="291"/>
      <c r="AP9068" s="291"/>
      <c r="AQ9068" s="291"/>
      <c r="AR9068" s="291"/>
      <c r="AS9068" s="291"/>
      <c r="AT9068" s="291"/>
      <c r="AU9068" s="291"/>
      <c r="AV9068" s="291"/>
      <c r="AW9068" s="291"/>
      <c r="AX9068" s="291"/>
      <c r="AY9068" s="291"/>
      <c r="AZ9068" s="291"/>
    </row>
    <row r="9071" spans="1:52" ht="15" customHeight="1" x14ac:dyDescent="0.2">
      <c r="A9071" s="1" t="s">
        <v>0</v>
      </c>
      <c r="B9071" s="1" t="s">
        <v>1</v>
      </c>
      <c r="C9071" s="2" t="s">
        <v>2</v>
      </c>
      <c r="D9071" s="2" t="s">
        <v>3</v>
      </c>
      <c r="E9071" s="2" t="s">
        <v>4</v>
      </c>
      <c r="F9071" s="2" t="s">
        <v>5</v>
      </c>
      <c r="G9071" s="2" t="s">
        <v>6</v>
      </c>
      <c r="H9071" s="2" t="s">
        <v>7</v>
      </c>
      <c r="I9071" s="2" t="s">
        <v>8</v>
      </c>
      <c r="J9071" s="2" t="s">
        <v>9</v>
      </c>
      <c r="K9071" s="2" t="s">
        <v>10</v>
      </c>
      <c r="L9071" s="2" t="s">
        <v>11</v>
      </c>
      <c r="M9071" s="2" t="s">
        <v>12</v>
      </c>
      <c r="N9071" s="2" t="s">
        <v>13</v>
      </c>
      <c r="O9071" s="2" t="s">
        <v>14</v>
      </c>
      <c r="P9071" s="1" t="s">
        <v>15</v>
      </c>
      <c r="Q9071" s="1" t="s">
        <v>16</v>
      </c>
      <c r="R9071" s="3" t="s">
        <v>17</v>
      </c>
      <c r="S9071" s="3" t="s">
        <v>18</v>
      </c>
      <c r="T9071" s="3" t="s">
        <v>19</v>
      </c>
      <c r="U9071" s="4" t="s">
        <v>20</v>
      </c>
      <c r="V9071" s="3" t="s">
        <v>21</v>
      </c>
      <c r="W9071" s="3" t="s">
        <v>22</v>
      </c>
      <c r="X9071" s="4" t="s">
        <v>23</v>
      </c>
      <c r="Y9071" s="5" t="s">
        <v>24</v>
      </c>
      <c r="Z9071" s="5" t="s">
        <v>25</v>
      </c>
      <c r="AA9071" s="5" t="s">
        <v>26</v>
      </c>
      <c r="AB9071" s="6" t="s">
        <v>27</v>
      </c>
      <c r="AC9071" s="6" t="s">
        <v>28</v>
      </c>
      <c r="AD9071" s="7" t="s">
        <v>29</v>
      </c>
      <c r="AE9071" s="6" t="s">
        <v>30</v>
      </c>
      <c r="AF9071" s="8" t="s">
        <v>31</v>
      </c>
      <c r="AG9071" s="8" t="s">
        <v>32</v>
      </c>
      <c r="AH9071" s="8" t="s">
        <v>33</v>
      </c>
      <c r="AI9071" s="8"/>
      <c r="AJ9071" s="8" t="s">
        <v>34</v>
      </c>
      <c r="AK9071" s="8" t="s">
        <v>35</v>
      </c>
      <c r="AL9071" s="8" t="s">
        <v>36</v>
      </c>
      <c r="AM9071" s="8" t="s">
        <v>37</v>
      </c>
      <c r="AN9071" s="8" t="s">
        <v>38</v>
      </c>
      <c r="AO9071" s="8"/>
      <c r="AP9071" s="9" t="s">
        <v>39</v>
      </c>
      <c r="AQ9071" s="9" t="s">
        <v>40</v>
      </c>
      <c r="AR9071" s="9" t="s">
        <v>33</v>
      </c>
      <c r="AS9071" s="9" t="s">
        <v>32</v>
      </c>
      <c r="AT9071" s="9" t="s">
        <v>41</v>
      </c>
      <c r="AU9071" s="9" t="s">
        <v>42</v>
      </c>
      <c r="AV9071" s="9" t="s">
        <v>43</v>
      </c>
      <c r="AW9071" s="9" t="s">
        <v>44</v>
      </c>
      <c r="AX9071" s="9" t="s">
        <v>45</v>
      </c>
      <c r="AY9071" s="9" t="s">
        <v>46</v>
      </c>
      <c r="AZ9071" s="10"/>
    </row>
    <row r="9072" spans="1:52" ht="15" customHeight="1" x14ac:dyDescent="0.2">
      <c r="A9072" s="11"/>
      <c r="B9072" s="11">
        <v>1</v>
      </c>
      <c r="C9072" s="390" t="s">
        <v>47</v>
      </c>
      <c r="D9072" s="11"/>
      <c r="E9072" s="11"/>
      <c r="F9072" s="11"/>
      <c r="G9072" s="11"/>
      <c r="H9072" s="11"/>
      <c r="I9072" s="11"/>
      <c r="J9072" s="11"/>
      <c r="K9072" s="11"/>
      <c r="L9072" s="11"/>
      <c r="M9072" s="11"/>
      <c r="N9072" s="11"/>
      <c r="O9072" s="11"/>
      <c r="P9072" s="11"/>
      <c r="Q9072" s="11"/>
      <c r="R9072" s="11"/>
      <c r="S9072" s="11"/>
      <c r="T9072" s="11"/>
      <c r="U9072" s="11"/>
      <c r="V9072" s="11"/>
      <c r="W9072" s="11"/>
      <c r="X9072" s="11"/>
      <c r="Y9072" s="11"/>
      <c r="Z9072" s="11"/>
      <c r="AA9072" s="11"/>
      <c r="AB9072" s="11"/>
      <c r="AC9072" s="11"/>
      <c r="AD9072" s="11"/>
      <c r="AE9072" s="11"/>
      <c r="AF9072" s="11"/>
      <c r="AG9072" s="11"/>
      <c r="AH9072" s="11"/>
      <c r="AI9072" s="11"/>
      <c r="AJ9072" s="11"/>
      <c r="AK9072" s="11"/>
      <c r="AL9072" s="11"/>
      <c r="AM9072" s="11"/>
      <c r="AN9072" s="11"/>
      <c r="AO9072" s="11"/>
      <c r="AP9072" s="11"/>
      <c r="AQ9072" s="11"/>
      <c r="AR9072" s="11"/>
      <c r="AS9072" s="11"/>
      <c r="AT9072" s="11"/>
      <c r="AU9072" s="11"/>
      <c r="AV9072" s="11"/>
      <c r="AW9072" s="11"/>
      <c r="AX9072" s="11"/>
      <c r="AY9072" s="11"/>
      <c r="AZ9072" s="12"/>
    </row>
    <row r="9073" spans="1:52" ht="15" customHeight="1" x14ac:dyDescent="0.2">
      <c r="A9073" s="1"/>
      <c r="B9073" s="22"/>
      <c r="C9073" s="278"/>
      <c r="D9073" s="18"/>
      <c r="E9073" s="14"/>
      <c r="F9073" s="14"/>
      <c r="G9073" s="14"/>
      <c r="H9073" s="14"/>
      <c r="I9073" s="14"/>
      <c r="J9073" s="14"/>
      <c r="K9073" s="14"/>
      <c r="L9073" s="14"/>
      <c r="M9073" s="14"/>
      <c r="N9073" s="14"/>
      <c r="O9073" s="14"/>
      <c r="P9073" s="14"/>
      <c r="Q9073" s="14"/>
      <c r="R9073" s="4"/>
      <c r="S9073" s="4"/>
      <c r="T9073" s="4"/>
      <c r="U9073" s="4"/>
      <c r="V9073" s="4"/>
      <c r="W9073" s="4"/>
      <c r="X9073" s="4"/>
      <c r="Y9073" s="4"/>
      <c r="Z9073" s="4"/>
      <c r="AA9073" s="4"/>
      <c r="AB9073" s="8"/>
      <c r="AC9073" s="8"/>
      <c r="AD9073" s="8"/>
      <c r="AE9073" s="8"/>
      <c r="AF9073" s="8"/>
      <c r="AG9073" s="8"/>
      <c r="AH9073" s="8"/>
      <c r="AI9073" s="8"/>
      <c r="AJ9073" s="8"/>
      <c r="AK9073" s="8"/>
      <c r="AL9073" s="8"/>
      <c r="AM9073" s="8"/>
      <c r="AN9073" s="8"/>
      <c r="AO9073" s="8"/>
      <c r="AP9073" s="15"/>
      <c r="AQ9073" s="15"/>
      <c r="AR9073" s="15"/>
      <c r="AS9073" s="15"/>
      <c r="AT9073" s="15"/>
      <c r="AU9073" s="15"/>
      <c r="AV9073" s="15"/>
      <c r="AW9073" s="15"/>
      <c r="AX9073" s="15"/>
      <c r="AY9073" s="15"/>
      <c r="AZ9073" s="10"/>
    </row>
    <row r="9074" spans="1:52" ht="15" customHeight="1" x14ac:dyDescent="0.2">
      <c r="A9074" s="1"/>
      <c r="B9074" s="377"/>
      <c r="C9074" s="303"/>
      <c r="D9074" s="18"/>
      <c r="E9074" s="14"/>
      <c r="F9074" s="14"/>
      <c r="G9074" s="14"/>
      <c r="H9074" s="14"/>
      <c r="I9074" s="14"/>
      <c r="J9074" s="14"/>
      <c r="K9074" s="14"/>
      <c r="L9074" s="14"/>
      <c r="M9074" s="14"/>
      <c r="N9074" s="14"/>
      <c r="O9074" s="14"/>
      <c r="P9074" s="14"/>
      <c r="Q9074" s="14"/>
      <c r="R9074" s="4"/>
      <c r="S9074" s="4"/>
      <c r="T9074" s="4"/>
      <c r="U9074" s="4"/>
      <c r="V9074" s="4"/>
      <c r="W9074" s="4"/>
      <c r="X9074" s="4"/>
      <c r="Y9074" s="4"/>
      <c r="Z9074" s="4"/>
      <c r="AA9074" s="4"/>
      <c r="AB9074" s="8"/>
      <c r="AC9074" s="8"/>
      <c r="AD9074" s="8"/>
      <c r="AE9074" s="8"/>
      <c r="AF9074" s="8"/>
      <c r="AG9074" s="8"/>
      <c r="AH9074" s="8"/>
      <c r="AI9074" s="8"/>
      <c r="AJ9074" s="8"/>
      <c r="AK9074" s="8"/>
      <c r="AL9074" s="8"/>
      <c r="AM9074" s="8"/>
      <c r="AN9074" s="8"/>
      <c r="AO9074" s="8"/>
      <c r="AP9074" s="15"/>
      <c r="AQ9074" s="15"/>
      <c r="AR9074" s="15"/>
      <c r="AS9074" s="15"/>
      <c r="AT9074" s="15"/>
      <c r="AU9074" s="15"/>
      <c r="AV9074" s="15"/>
      <c r="AW9074" s="15"/>
      <c r="AX9074" s="15"/>
      <c r="AY9074" s="15"/>
      <c r="AZ9074" s="10"/>
    </row>
    <row r="9075" spans="1:52" ht="15" customHeight="1" x14ac:dyDescent="0.2">
      <c r="A9075" s="19"/>
      <c r="B9075" s="20"/>
      <c r="C9075" s="292"/>
      <c r="D9075" s="18"/>
      <c r="E9075" s="14"/>
      <c r="F9075" s="14"/>
      <c r="G9075" s="14"/>
      <c r="H9075" s="14"/>
      <c r="I9075" s="14"/>
      <c r="J9075" s="14"/>
      <c r="K9075" s="14"/>
      <c r="L9075" s="14"/>
      <c r="M9075" s="14"/>
      <c r="N9075" s="14"/>
      <c r="O9075" s="14"/>
      <c r="P9075" s="14"/>
      <c r="Q9075" s="14"/>
      <c r="R9075" s="4"/>
      <c r="S9075" s="4"/>
      <c r="T9075" s="4"/>
      <c r="U9075" s="4"/>
      <c r="V9075" s="4"/>
      <c r="W9075" s="4"/>
      <c r="X9075" s="4"/>
      <c r="Y9075" s="4"/>
      <c r="Z9075" s="4"/>
      <c r="AA9075" s="4"/>
      <c r="AB9075" s="8"/>
      <c r="AC9075" s="8"/>
      <c r="AD9075" s="8"/>
      <c r="AE9075" s="8"/>
      <c r="AF9075" s="8"/>
      <c r="AG9075" s="8"/>
      <c r="AH9075" s="8"/>
      <c r="AI9075" s="8"/>
      <c r="AJ9075" s="8"/>
      <c r="AK9075" s="8"/>
      <c r="AL9075" s="8"/>
      <c r="AM9075" s="8"/>
      <c r="AN9075" s="8"/>
      <c r="AO9075" s="8"/>
      <c r="AP9075" s="15"/>
      <c r="AQ9075" s="15"/>
      <c r="AR9075" s="15"/>
      <c r="AS9075" s="15"/>
      <c r="AT9075" s="15"/>
      <c r="AU9075" s="15"/>
      <c r="AV9075" s="15"/>
      <c r="AW9075" s="15"/>
      <c r="AX9075" s="15"/>
      <c r="AY9075" s="15"/>
    </row>
    <row r="9076" spans="1:52" ht="15" customHeight="1" x14ac:dyDescent="0.2">
      <c r="A9076" s="1"/>
      <c r="B9076" s="378">
        <v>2</v>
      </c>
      <c r="C9076" s="293" t="s">
        <v>637</v>
      </c>
      <c r="D9076" s="18">
        <v>15</v>
      </c>
      <c r="E9076" s="14"/>
      <c r="F9076" s="14">
        <v>15</v>
      </c>
      <c r="G9076" s="14"/>
      <c r="H9076" s="14"/>
      <c r="I9076" s="14"/>
      <c r="J9076" s="14"/>
      <c r="K9076" s="14"/>
      <c r="L9076" s="14"/>
      <c r="M9076" s="14"/>
      <c r="N9076" s="14"/>
      <c r="O9076" s="14"/>
      <c r="P9076" s="14"/>
      <c r="Q9076" s="14"/>
      <c r="R9076" s="4"/>
      <c r="S9076" s="4"/>
      <c r="T9076" s="4"/>
      <c r="U9076" s="4"/>
      <c r="V9076" s="4"/>
      <c r="W9076" s="4"/>
      <c r="X9076" s="4"/>
      <c r="Y9076" s="4"/>
      <c r="Z9076" s="4"/>
      <c r="AA9076" s="4"/>
      <c r="AB9076" s="8"/>
      <c r="AC9076" s="8"/>
      <c r="AD9076" s="8"/>
      <c r="AE9076" s="8"/>
      <c r="AF9076" s="8"/>
      <c r="AG9076" s="8"/>
      <c r="AH9076" s="8"/>
      <c r="AI9076" s="8"/>
      <c r="AJ9076" s="8"/>
      <c r="AK9076" s="8"/>
      <c r="AL9076" s="8"/>
      <c r="AM9076" s="8"/>
      <c r="AN9076" s="8"/>
      <c r="AO9076" s="8"/>
      <c r="AP9076" s="15"/>
      <c r="AQ9076" s="15"/>
      <c r="AR9076" s="15"/>
      <c r="AS9076" s="15"/>
      <c r="AT9076" s="15"/>
      <c r="AU9076" s="15"/>
      <c r="AV9076" s="15"/>
      <c r="AW9076" s="15"/>
      <c r="AX9076" s="15"/>
      <c r="AY9076" s="15"/>
      <c r="AZ9076" s="10"/>
    </row>
    <row r="9077" spans="1:52" ht="15" customHeight="1" x14ac:dyDescent="0.2">
      <c r="A9077" s="1"/>
      <c r="B9077" s="378">
        <v>3</v>
      </c>
      <c r="C9077" s="327" t="s">
        <v>557</v>
      </c>
      <c r="D9077" s="18"/>
      <c r="E9077" s="14"/>
      <c r="F9077" s="14"/>
      <c r="G9077" s="14"/>
      <c r="H9077" s="14"/>
      <c r="I9077" s="14"/>
      <c r="J9077" s="14"/>
      <c r="K9077" s="14"/>
      <c r="L9077" s="14"/>
      <c r="M9077" s="14"/>
      <c r="N9077" s="14"/>
      <c r="O9077" s="14"/>
      <c r="P9077" s="14"/>
      <c r="Q9077" s="14"/>
      <c r="R9077" s="4"/>
      <c r="S9077" s="4"/>
      <c r="T9077" s="4"/>
      <c r="U9077" s="4"/>
      <c r="V9077" s="4"/>
      <c r="W9077" s="4"/>
      <c r="X9077" s="4"/>
      <c r="Y9077" s="4"/>
      <c r="Z9077" s="4"/>
      <c r="AA9077" s="4"/>
      <c r="AB9077" s="8"/>
      <c r="AC9077" s="8"/>
      <c r="AD9077" s="8"/>
      <c r="AE9077" s="8"/>
      <c r="AF9077" s="8"/>
      <c r="AG9077" s="8"/>
      <c r="AH9077" s="8"/>
      <c r="AI9077" s="8"/>
      <c r="AJ9077" s="8"/>
      <c r="AK9077" s="8"/>
      <c r="AL9077" s="8"/>
      <c r="AM9077" s="8"/>
      <c r="AN9077" s="8"/>
      <c r="AO9077" s="8"/>
      <c r="AP9077" s="15"/>
      <c r="AQ9077" s="15"/>
      <c r="AR9077" s="15"/>
      <c r="AS9077" s="15"/>
      <c r="AT9077" s="15"/>
      <c r="AU9077" s="15"/>
      <c r="AV9077" s="15"/>
      <c r="AW9077" s="15"/>
      <c r="AX9077" s="15"/>
      <c r="AY9077" s="15"/>
      <c r="AZ9077" s="10"/>
    </row>
    <row r="9078" spans="1:52" ht="15" customHeight="1" x14ac:dyDescent="0.2">
      <c r="A9078" s="352"/>
      <c r="B9078" s="353">
        <v>5</v>
      </c>
      <c r="C9078" s="375"/>
      <c r="D9078" s="355"/>
      <c r="E9078" s="352"/>
      <c r="F9078" s="352"/>
      <c r="G9078" s="352"/>
      <c r="H9078" s="352"/>
      <c r="I9078" s="352"/>
      <c r="J9078" s="352"/>
      <c r="K9078" s="352"/>
      <c r="L9078" s="352"/>
      <c r="M9078" s="352"/>
      <c r="N9078" s="352"/>
      <c r="O9078" s="352"/>
      <c r="P9078" s="352"/>
      <c r="Q9078" s="352"/>
      <c r="R9078" s="352"/>
      <c r="S9078" s="352"/>
      <c r="T9078" s="352"/>
      <c r="U9078" s="352"/>
      <c r="V9078" s="352"/>
      <c r="W9078" s="352"/>
      <c r="X9078" s="352"/>
      <c r="Y9078" s="352"/>
      <c r="Z9078" s="352"/>
      <c r="AA9078" s="352"/>
      <c r="AB9078" s="352"/>
      <c r="AC9078" s="352"/>
      <c r="AD9078" s="352"/>
      <c r="AE9078" s="352"/>
      <c r="AF9078" s="352"/>
      <c r="AG9078" s="352"/>
      <c r="AH9078" s="352"/>
      <c r="AI9078" s="352"/>
      <c r="AJ9078" s="352"/>
      <c r="AK9078" s="352"/>
      <c r="AL9078" s="352"/>
      <c r="AM9078" s="352"/>
      <c r="AN9078" s="352"/>
      <c r="AO9078" s="352"/>
      <c r="AP9078" s="352"/>
      <c r="AQ9078" s="352"/>
      <c r="AR9078" s="352"/>
      <c r="AS9078" s="352"/>
      <c r="AT9078" s="352"/>
      <c r="AU9078" s="352"/>
      <c r="AV9078" s="352"/>
      <c r="AW9078" s="352"/>
      <c r="AX9078" s="352"/>
      <c r="AY9078" s="352"/>
      <c r="AZ9078" s="356"/>
    </row>
    <row r="9079" spans="1:52" ht="15" customHeight="1" x14ac:dyDescent="0.2">
      <c r="A9079" s="357"/>
      <c r="B9079" s="379">
        <v>6</v>
      </c>
      <c r="C9079" s="375"/>
      <c r="D9079" s="355"/>
      <c r="E9079" s="352"/>
      <c r="F9079" s="352"/>
      <c r="G9079" s="352"/>
      <c r="H9079" s="352"/>
      <c r="I9079" s="352"/>
      <c r="J9079" s="352"/>
      <c r="K9079" s="352"/>
      <c r="L9079" s="352"/>
      <c r="M9079" s="352"/>
      <c r="N9079" s="352"/>
      <c r="O9079" s="352"/>
      <c r="P9079" s="352"/>
      <c r="Q9079" s="352"/>
      <c r="R9079" s="352"/>
      <c r="S9079" s="352"/>
      <c r="T9079" s="352"/>
      <c r="U9079" s="352"/>
      <c r="V9079" s="352"/>
      <c r="W9079" s="352"/>
      <c r="X9079" s="352"/>
      <c r="Y9079" s="352"/>
      <c r="Z9079" s="352"/>
      <c r="AA9079" s="352"/>
      <c r="AB9079" s="352"/>
      <c r="AC9079" s="352"/>
      <c r="AD9079" s="352"/>
      <c r="AE9079" s="352"/>
      <c r="AF9079" s="352"/>
      <c r="AG9079" s="352"/>
      <c r="AH9079" s="352"/>
      <c r="AI9079" s="352"/>
      <c r="AJ9079" s="352"/>
      <c r="AK9079" s="352"/>
      <c r="AL9079" s="352"/>
      <c r="AM9079" s="352"/>
      <c r="AN9079" s="352"/>
      <c r="AO9079" s="352"/>
      <c r="AP9079" s="352"/>
      <c r="AQ9079" s="352"/>
      <c r="AR9079" s="352"/>
      <c r="AS9079" s="352"/>
      <c r="AT9079" s="352"/>
      <c r="AU9079" s="352"/>
      <c r="AV9079" s="352"/>
      <c r="AW9079" s="352"/>
      <c r="AX9079" s="352"/>
      <c r="AY9079" s="352"/>
      <c r="AZ9079" s="356"/>
    </row>
    <row r="9080" spans="1:52" ht="15" customHeight="1" x14ac:dyDescent="0.2">
      <c r="A9080" s="24"/>
      <c r="B9080" s="374">
        <v>4</v>
      </c>
      <c r="C9080" s="303" t="s">
        <v>542</v>
      </c>
      <c r="D9080" s="18"/>
      <c r="E9080" s="14"/>
      <c r="F9080" s="14"/>
      <c r="G9080" s="14"/>
      <c r="H9080" s="14"/>
      <c r="I9080" s="14"/>
      <c r="J9080" s="14"/>
      <c r="K9080" s="14"/>
      <c r="L9080" s="14"/>
      <c r="M9080" s="14"/>
      <c r="N9080" s="14"/>
      <c r="O9080" s="14"/>
      <c r="P9080" s="14"/>
      <c r="Q9080" s="14"/>
      <c r="R9080" s="4"/>
      <c r="S9080" s="4"/>
      <c r="T9080" s="4"/>
      <c r="U9080" s="4"/>
      <c r="V9080" s="4"/>
      <c r="W9080" s="4"/>
      <c r="X9080" s="4"/>
      <c r="Y9080" s="4"/>
      <c r="Z9080" s="4"/>
      <c r="AA9080" s="4"/>
      <c r="AB9080" s="8"/>
      <c r="AC9080" s="8"/>
      <c r="AD9080" s="8"/>
      <c r="AE9080" s="8"/>
      <c r="AF9080" s="8"/>
      <c r="AG9080" s="8"/>
      <c r="AH9080" s="8"/>
      <c r="AI9080" s="8"/>
      <c r="AJ9080" s="8"/>
      <c r="AK9080" s="8"/>
      <c r="AL9080" s="8"/>
      <c r="AM9080" s="8"/>
      <c r="AN9080" s="8"/>
      <c r="AO9080" s="8"/>
      <c r="AP9080" s="15"/>
      <c r="AQ9080" s="15"/>
      <c r="AR9080" s="15"/>
      <c r="AS9080" s="15"/>
      <c r="AT9080" s="15"/>
      <c r="AU9080" s="9"/>
      <c r="AV9080" s="15"/>
      <c r="AW9080" s="15"/>
      <c r="AX9080" s="15"/>
      <c r="AY9080" s="15"/>
      <c r="AZ9080" s="10"/>
    </row>
    <row r="9081" spans="1:52" ht="15" customHeight="1" x14ac:dyDescent="0.2">
      <c r="A9081" s="1"/>
      <c r="B9081" s="380">
        <v>5</v>
      </c>
      <c r="C9081" s="303" t="s">
        <v>588</v>
      </c>
      <c r="D9081" s="18"/>
      <c r="E9081" s="14"/>
      <c r="F9081" s="14"/>
      <c r="G9081" s="14"/>
      <c r="H9081" s="14"/>
      <c r="I9081" s="14"/>
      <c r="J9081" s="14"/>
      <c r="K9081" s="14"/>
      <c r="L9081" s="14"/>
      <c r="M9081" s="14"/>
      <c r="N9081" s="14"/>
      <c r="O9081" s="14"/>
      <c r="P9081" s="14"/>
      <c r="Q9081" s="14"/>
      <c r="R9081" s="4"/>
      <c r="S9081" s="4"/>
      <c r="T9081" s="4"/>
      <c r="U9081" s="4"/>
      <c r="V9081" s="4"/>
      <c r="W9081" s="4"/>
      <c r="X9081" s="4"/>
      <c r="Y9081" s="4"/>
      <c r="Z9081" s="4"/>
      <c r="AA9081" s="4"/>
      <c r="AB9081" s="8"/>
      <c r="AC9081" s="8"/>
      <c r="AD9081" s="8"/>
      <c r="AE9081" s="8"/>
      <c r="AF9081" s="8"/>
      <c r="AG9081" s="8"/>
      <c r="AH9081" s="8"/>
      <c r="AI9081" s="8"/>
      <c r="AJ9081" s="8"/>
      <c r="AK9081" s="8"/>
      <c r="AL9081" s="8"/>
      <c r="AM9081" s="8"/>
      <c r="AN9081" s="8"/>
      <c r="AO9081" s="8"/>
      <c r="AP9081" s="15"/>
      <c r="AQ9081" s="15"/>
      <c r="AR9081" s="15"/>
      <c r="AS9081" s="15"/>
      <c r="AT9081" s="15"/>
      <c r="AU9081" s="15"/>
      <c r="AV9081" s="15"/>
      <c r="AW9081" s="15"/>
      <c r="AX9081" s="15"/>
      <c r="AY9081" s="15"/>
      <c r="AZ9081" s="10"/>
    </row>
    <row r="9082" spans="1:52" ht="15" customHeight="1" x14ac:dyDescent="0.2">
      <c r="A9082" s="352"/>
      <c r="B9082" s="357">
        <v>7</v>
      </c>
      <c r="C9082" s="375"/>
      <c r="D9082" s="355"/>
      <c r="E9082" s="352"/>
      <c r="F9082" s="352"/>
      <c r="G9082" s="352"/>
      <c r="H9082" s="352"/>
      <c r="I9082" s="352"/>
      <c r="J9082" s="352"/>
      <c r="K9082" s="352"/>
      <c r="L9082" s="352"/>
      <c r="M9082" s="352"/>
      <c r="N9082" s="352"/>
      <c r="O9082" s="352"/>
      <c r="P9082" s="352"/>
      <c r="Q9082" s="352"/>
      <c r="R9082" s="352"/>
      <c r="S9082" s="352"/>
      <c r="T9082" s="352"/>
      <c r="U9082" s="352"/>
      <c r="V9082" s="352"/>
      <c r="W9082" s="352"/>
      <c r="X9082" s="352"/>
      <c r="Y9082" s="352"/>
      <c r="Z9082" s="352"/>
      <c r="AA9082" s="352"/>
      <c r="AB9082" s="352"/>
      <c r="AC9082" s="352"/>
      <c r="AD9082" s="352"/>
      <c r="AE9082" s="352"/>
      <c r="AF9082" s="352"/>
      <c r="AG9082" s="352"/>
      <c r="AH9082" s="352"/>
      <c r="AI9082" s="352"/>
      <c r="AJ9082" s="352"/>
      <c r="AK9082" s="352"/>
      <c r="AL9082" s="352"/>
      <c r="AM9082" s="352"/>
      <c r="AN9082" s="352"/>
      <c r="AO9082" s="352"/>
      <c r="AP9082" s="352"/>
      <c r="AQ9082" s="352"/>
      <c r="AR9082" s="352"/>
      <c r="AS9082" s="352"/>
      <c r="AT9082" s="352"/>
      <c r="AU9082" s="352"/>
      <c r="AV9082" s="352"/>
      <c r="AW9082" s="352"/>
      <c r="AX9082" s="352"/>
      <c r="AY9082" s="352"/>
      <c r="AZ9082" s="356"/>
    </row>
    <row r="9083" spans="1:52" ht="15" customHeight="1" x14ac:dyDescent="0.2">
      <c r="A9083" s="352"/>
      <c r="B9083" s="357">
        <v>8</v>
      </c>
      <c r="C9083" s="358"/>
      <c r="D9083" s="355"/>
      <c r="E9083" s="352"/>
      <c r="F9083" s="352"/>
      <c r="G9083" s="352"/>
      <c r="H9083" s="352"/>
      <c r="I9083" s="352"/>
      <c r="J9083" s="352"/>
      <c r="K9083" s="352"/>
      <c r="L9083" s="352"/>
      <c r="M9083" s="352"/>
      <c r="N9083" s="352"/>
      <c r="O9083" s="352"/>
      <c r="P9083" s="352"/>
      <c r="Q9083" s="352"/>
      <c r="R9083" s="352"/>
      <c r="S9083" s="352"/>
      <c r="T9083" s="352"/>
      <c r="U9083" s="352"/>
      <c r="V9083" s="352"/>
      <c r="W9083" s="352"/>
      <c r="X9083" s="352"/>
      <c r="Y9083" s="352"/>
      <c r="Z9083" s="352"/>
      <c r="AA9083" s="352"/>
      <c r="AB9083" s="352"/>
      <c r="AC9083" s="352"/>
      <c r="AD9083" s="352"/>
      <c r="AE9083" s="352"/>
      <c r="AF9083" s="352"/>
      <c r="AG9083" s="352"/>
      <c r="AH9083" s="352"/>
      <c r="AI9083" s="352"/>
      <c r="AJ9083" s="352"/>
      <c r="AK9083" s="352"/>
      <c r="AL9083" s="352"/>
      <c r="AM9083" s="352"/>
      <c r="AN9083" s="352"/>
      <c r="AO9083" s="352"/>
      <c r="AP9083" s="352"/>
      <c r="AQ9083" s="352"/>
      <c r="AR9083" s="352"/>
      <c r="AS9083" s="352"/>
      <c r="AT9083" s="352"/>
      <c r="AU9083" s="352"/>
      <c r="AV9083" s="352"/>
      <c r="AW9083" s="352"/>
      <c r="AX9083" s="352"/>
      <c r="AY9083" s="352"/>
      <c r="AZ9083" s="356"/>
    </row>
    <row r="9084" spans="1:52" ht="15" customHeight="1" x14ac:dyDescent="0.2">
      <c r="A9084" s="1"/>
      <c r="B9084" s="381"/>
      <c r="C9084" s="292"/>
      <c r="D9084" s="18"/>
      <c r="E9084" s="14"/>
      <c r="F9084" s="14"/>
      <c r="G9084" s="14"/>
      <c r="H9084" s="14"/>
      <c r="I9084" s="14"/>
      <c r="J9084" s="14"/>
      <c r="K9084" s="14"/>
      <c r="L9084" s="14"/>
      <c r="M9084" s="14"/>
      <c r="N9084" s="14"/>
      <c r="O9084" s="14"/>
      <c r="P9084" s="14"/>
      <c r="Q9084" s="14"/>
      <c r="R9084" s="4"/>
      <c r="S9084" s="4"/>
      <c r="T9084" s="4"/>
      <c r="U9084" s="4"/>
      <c r="V9084" s="4"/>
      <c r="W9084" s="4"/>
      <c r="X9084" s="4"/>
      <c r="Y9084" s="4"/>
      <c r="Z9084" s="4"/>
      <c r="AA9084" s="4"/>
      <c r="AB9084" s="8"/>
      <c r="AC9084" s="8"/>
      <c r="AD9084" s="8"/>
      <c r="AE9084" s="8"/>
      <c r="AF9084" s="8"/>
      <c r="AG9084" s="8"/>
      <c r="AH9084" s="8"/>
      <c r="AI9084" s="8"/>
      <c r="AJ9084" s="8"/>
      <c r="AK9084" s="8"/>
      <c r="AL9084" s="8"/>
      <c r="AM9084" s="8"/>
      <c r="AN9084" s="8"/>
      <c r="AO9084" s="8"/>
      <c r="AP9084" s="15"/>
      <c r="AQ9084" s="15"/>
      <c r="AR9084" s="15"/>
      <c r="AS9084" s="15"/>
      <c r="AT9084" s="15"/>
      <c r="AU9084" s="15"/>
      <c r="AV9084" s="15"/>
      <c r="AW9084" s="15"/>
      <c r="AX9084" s="15"/>
      <c r="AY9084" s="15"/>
      <c r="AZ9084" s="10"/>
    </row>
    <row r="9085" spans="1:52" ht="15" customHeight="1" x14ac:dyDescent="0.2">
      <c r="A9085" s="352"/>
      <c r="B9085" s="356"/>
      <c r="C9085" s="359"/>
      <c r="D9085" s="355"/>
      <c r="E9085" s="352"/>
      <c r="F9085" s="352"/>
      <c r="G9085" s="352"/>
      <c r="H9085" s="352"/>
      <c r="I9085" s="352"/>
      <c r="J9085" s="352"/>
      <c r="K9085" s="352"/>
      <c r="L9085" s="352"/>
      <c r="M9085" s="352"/>
      <c r="N9085" s="352"/>
      <c r="O9085" s="352"/>
      <c r="P9085" s="352"/>
      <c r="Q9085" s="352"/>
      <c r="R9085" s="352"/>
      <c r="S9085" s="352"/>
      <c r="T9085" s="352"/>
      <c r="U9085" s="352"/>
      <c r="V9085" s="352"/>
      <c r="W9085" s="352"/>
      <c r="X9085" s="352"/>
      <c r="Y9085" s="352"/>
      <c r="Z9085" s="352"/>
      <c r="AA9085" s="352"/>
      <c r="AB9085" s="352"/>
      <c r="AC9085" s="360"/>
      <c r="AD9085" s="352"/>
      <c r="AE9085" s="352"/>
      <c r="AF9085" s="352"/>
      <c r="AG9085" s="352"/>
      <c r="AH9085" s="352"/>
      <c r="AI9085" s="352"/>
      <c r="AJ9085" s="352"/>
      <c r="AK9085" s="352"/>
      <c r="AL9085" s="352"/>
      <c r="AM9085" s="352"/>
      <c r="AN9085" s="352"/>
      <c r="AO9085" s="352"/>
      <c r="AP9085" s="352"/>
      <c r="AQ9085" s="352"/>
      <c r="AR9085" s="352"/>
      <c r="AS9085" s="352"/>
      <c r="AT9085" s="352"/>
      <c r="AU9085" s="352"/>
      <c r="AV9085" s="352"/>
      <c r="AW9085" s="352"/>
      <c r="AX9085" s="352"/>
      <c r="AY9085" s="352"/>
      <c r="AZ9085" s="356"/>
    </row>
    <row r="9086" spans="1:52" ht="15" customHeight="1" x14ac:dyDescent="0.2">
      <c r="A9086" s="22"/>
      <c r="B9086" s="382">
        <v>7</v>
      </c>
      <c r="C9086" s="293" t="s">
        <v>62</v>
      </c>
      <c r="D9086" s="18"/>
      <c r="E9086" s="14"/>
      <c r="F9086" s="14"/>
      <c r="G9086" s="14"/>
      <c r="H9086" s="14"/>
      <c r="I9086" s="14"/>
      <c r="J9086" s="14"/>
      <c r="K9086" s="14"/>
      <c r="L9086" s="14"/>
      <c r="M9086" s="14"/>
      <c r="N9086" s="14"/>
      <c r="O9086" s="14"/>
      <c r="P9086" s="14"/>
      <c r="Q9086" s="14"/>
      <c r="R9086" s="4"/>
      <c r="S9086" s="4"/>
      <c r="T9086" s="4"/>
      <c r="U9086" s="4"/>
      <c r="V9086" s="4"/>
      <c r="W9086" s="4"/>
      <c r="X9086" s="4"/>
      <c r="Y9086" s="4"/>
      <c r="Z9086" s="4"/>
      <c r="AA9086" s="4"/>
      <c r="AB9086" s="8">
        <v>20</v>
      </c>
      <c r="AC9086" s="8"/>
      <c r="AD9086" s="8"/>
      <c r="AE9086" s="8"/>
      <c r="AF9086" s="8"/>
      <c r="AG9086" s="8">
        <v>1</v>
      </c>
      <c r="AH9086" s="8">
        <v>1</v>
      </c>
      <c r="AI9086" s="8"/>
      <c r="AJ9086" s="8"/>
      <c r="AK9086" s="8"/>
      <c r="AL9086" s="8"/>
      <c r="AM9086" s="8"/>
      <c r="AN9086" s="8"/>
      <c r="AO9086" s="8"/>
      <c r="AP9086" s="15"/>
      <c r="AQ9086" s="15"/>
      <c r="AR9086" s="15"/>
      <c r="AS9086" s="15"/>
      <c r="AT9086" s="15"/>
      <c r="AU9086" s="15"/>
      <c r="AV9086" s="15"/>
      <c r="AW9086" s="15"/>
      <c r="AX9086" s="15"/>
      <c r="AY9086" s="15"/>
      <c r="AZ9086" s="10"/>
    </row>
    <row r="9087" spans="1:52" ht="15" customHeight="1" x14ac:dyDescent="0.2">
      <c r="A9087" s="1"/>
      <c r="B9087" s="30">
        <v>8</v>
      </c>
      <c r="C9087" s="293" t="s">
        <v>63</v>
      </c>
      <c r="D9087" s="18"/>
      <c r="E9087" s="14"/>
      <c r="F9087" s="14"/>
      <c r="G9087" s="14"/>
      <c r="H9087" s="14"/>
      <c r="I9087" s="14"/>
      <c r="J9087" s="14"/>
      <c r="K9087" s="14">
        <v>1</v>
      </c>
      <c r="L9087" s="14"/>
      <c r="M9087" s="14"/>
      <c r="N9087" s="14"/>
      <c r="O9087" s="14"/>
      <c r="P9087" s="14"/>
      <c r="Q9087" s="14"/>
      <c r="R9087" s="4"/>
      <c r="S9087" s="4"/>
      <c r="T9087" s="4"/>
      <c r="U9087" s="4"/>
      <c r="V9087" s="4"/>
      <c r="W9087" s="4"/>
      <c r="X9087" s="4"/>
      <c r="Y9087" s="4"/>
      <c r="Z9087" s="4"/>
      <c r="AA9087" s="4"/>
      <c r="AB9087" s="8">
        <v>8</v>
      </c>
      <c r="AC9087" s="8"/>
      <c r="AD9087" s="8"/>
      <c r="AE9087" s="8"/>
      <c r="AF9087" s="8"/>
      <c r="AG9087" s="8"/>
      <c r="AH9087" s="8"/>
      <c r="AI9087" s="8"/>
      <c r="AJ9087" s="8"/>
      <c r="AK9087" s="8"/>
      <c r="AL9087" s="8"/>
      <c r="AM9087" s="8"/>
      <c r="AN9087" s="8"/>
      <c r="AO9087" s="8"/>
      <c r="AP9087" s="15"/>
      <c r="AQ9087" s="15"/>
      <c r="AR9087" s="15"/>
      <c r="AS9087" s="15"/>
      <c r="AT9087" s="15"/>
      <c r="AU9087" s="15"/>
      <c r="AV9087" s="15"/>
      <c r="AW9087" s="15"/>
      <c r="AX9087" s="15"/>
      <c r="AY9087" s="15"/>
      <c r="AZ9087" s="10"/>
    </row>
    <row r="9088" spans="1:52" ht="15" customHeight="1" x14ac:dyDescent="0.2">
      <c r="A9088" s="1"/>
      <c r="B9088" s="383">
        <v>9</v>
      </c>
      <c r="C9088" s="293" t="s">
        <v>64</v>
      </c>
      <c r="D9088" s="18"/>
      <c r="E9088" s="14"/>
      <c r="F9088" s="14"/>
      <c r="G9088" s="14"/>
      <c r="H9088" s="14"/>
      <c r="I9088" s="14"/>
      <c r="J9088" s="14"/>
      <c r="K9088" s="14"/>
      <c r="L9088" s="14"/>
      <c r="M9088" s="14"/>
      <c r="N9088" s="14"/>
      <c r="O9088" s="14"/>
      <c r="P9088" s="14"/>
      <c r="Q9088" s="14"/>
      <c r="R9088" s="4"/>
      <c r="S9088" s="4"/>
      <c r="T9088" s="4"/>
      <c r="U9088" s="4"/>
      <c r="V9088" s="4"/>
      <c r="W9088" s="4"/>
      <c r="X9088" s="4"/>
      <c r="Y9088" s="4"/>
      <c r="Z9088" s="4"/>
      <c r="AA9088" s="4"/>
      <c r="AB9088" s="8">
        <v>5</v>
      </c>
      <c r="AC9088" s="8"/>
      <c r="AD9088" s="8"/>
      <c r="AE9088" s="8"/>
      <c r="AF9088" s="8"/>
      <c r="AG9088" s="8"/>
      <c r="AH9088" s="8"/>
      <c r="AI9088" s="8"/>
      <c r="AJ9088" s="8"/>
      <c r="AK9088" s="8"/>
      <c r="AL9088" s="8"/>
      <c r="AM9088" s="8"/>
      <c r="AN9088" s="8"/>
      <c r="AO9088" s="8"/>
      <c r="AP9088" s="15"/>
      <c r="AQ9088" s="15"/>
      <c r="AR9088" s="15"/>
      <c r="AS9088" s="15"/>
      <c r="AT9088" s="9"/>
      <c r="AU9088" s="15"/>
      <c r="AV9088" s="15"/>
      <c r="AW9088" s="15"/>
      <c r="AX9088" s="15"/>
      <c r="AY9088" s="15"/>
      <c r="AZ9088" s="10"/>
    </row>
    <row r="9089" spans="1:52" ht="15" customHeight="1" x14ac:dyDescent="0.2">
      <c r="A9089" s="1"/>
      <c r="B9089" s="383">
        <v>10</v>
      </c>
      <c r="C9089" s="303" t="s">
        <v>65</v>
      </c>
      <c r="D9089" s="18"/>
      <c r="E9089" s="14"/>
      <c r="F9089" s="14"/>
      <c r="G9089" s="14"/>
      <c r="H9089" s="14"/>
      <c r="I9089" s="14"/>
      <c r="J9089" s="14"/>
      <c r="K9089" s="14"/>
      <c r="L9089" s="14"/>
      <c r="M9089" s="14"/>
      <c r="N9089" s="14"/>
      <c r="O9089" s="14"/>
      <c r="P9089" s="14"/>
      <c r="Q9089" s="14"/>
      <c r="R9089" s="4"/>
      <c r="S9089" s="4"/>
      <c r="T9089" s="4"/>
      <c r="U9089" s="4"/>
      <c r="V9089" s="4"/>
      <c r="W9089" s="4"/>
      <c r="X9089" s="4"/>
      <c r="Y9089" s="4"/>
      <c r="Z9089" s="4"/>
      <c r="AA9089" s="4"/>
      <c r="AB9089" s="8"/>
      <c r="AC9089" s="8"/>
      <c r="AD9089" s="8"/>
      <c r="AE9089" s="8"/>
      <c r="AF9089" s="8"/>
      <c r="AG9089" s="8"/>
      <c r="AH9089" s="8"/>
      <c r="AI9089" s="8"/>
      <c r="AJ9089" s="8"/>
      <c r="AK9089" s="8"/>
      <c r="AL9089" s="8"/>
      <c r="AM9089" s="8"/>
      <c r="AN9089" s="8"/>
      <c r="AO9089" s="8"/>
      <c r="AP9089" s="15"/>
      <c r="AQ9089" s="15"/>
      <c r="AR9089" s="15"/>
      <c r="AS9089" s="15"/>
      <c r="AT9089" s="15"/>
      <c r="AU9089" s="15"/>
      <c r="AV9089" s="15"/>
      <c r="AW9089" s="15"/>
      <c r="AX9089" s="15"/>
      <c r="AY9089" s="15"/>
      <c r="AZ9089" s="10"/>
    </row>
    <row r="9090" spans="1:52" ht="15" customHeight="1" x14ac:dyDescent="0.2">
      <c r="A9090" s="1"/>
      <c r="B9090" s="383">
        <v>11</v>
      </c>
      <c r="C9090" s="303" t="s">
        <v>573</v>
      </c>
      <c r="D9090" s="18"/>
      <c r="E9090" s="14"/>
      <c r="F9090" s="14"/>
      <c r="G9090" s="14"/>
      <c r="H9090" s="14"/>
      <c r="I9090" s="14"/>
      <c r="J9090" s="14"/>
      <c r="K9090" s="14"/>
      <c r="L9090" s="14"/>
      <c r="M9090" s="14"/>
      <c r="N9090" s="14"/>
      <c r="O9090" s="14"/>
      <c r="P9090" s="14"/>
      <c r="Q9090" s="14"/>
      <c r="R9090" s="4"/>
      <c r="S9090" s="4"/>
      <c r="T9090" s="4"/>
      <c r="U9090" s="4"/>
      <c r="V9090" s="4"/>
      <c r="W9090" s="4"/>
      <c r="X9090" s="4"/>
      <c r="Y9090" s="4"/>
      <c r="Z9090" s="4"/>
      <c r="AA9090" s="4"/>
      <c r="AB9090" s="8"/>
      <c r="AC9090" s="8"/>
      <c r="AD9090" s="8"/>
      <c r="AE9090" s="8"/>
      <c r="AF9090" s="8"/>
      <c r="AG9090" s="8"/>
      <c r="AH9090" s="8"/>
      <c r="AI9090" s="8"/>
      <c r="AJ9090" s="8"/>
      <c r="AK9090" s="8"/>
      <c r="AL9090" s="8"/>
      <c r="AM9090" s="8"/>
      <c r="AN9090" s="8"/>
      <c r="AO9090" s="8"/>
      <c r="AP9090" s="15"/>
      <c r="AQ9090" s="15"/>
      <c r="AR9090" s="15"/>
      <c r="AS9090" s="15"/>
      <c r="AT9090" s="15"/>
      <c r="AU9090" s="15"/>
      <c r="AV9090" s="15"/>
      <c r="AW9090" s="15"/>
      <c r="AX9090" s="15"/>
      <c r="AY9090" s="15"/>
      <c r="AZ9090" s="10"/>
    </row>
    <row r="9091" spans="1:52" ht="15" customHeight="1" x14ac:dyDescent="0.2">
      <c r="A9091" s="1"/>
      <c r="B9091" s="383">
        <v>12</v>
      </c>
      <c r="C9091" s="303" t="s">
        <v>68</v>
      </c>
      <c r="D9091" s="18"/>
      <c r="E9091" s="14"/>
      <c r="F9091" s="14"/>
      <c r="G9091" s="14"/>
      <c r="H9091" s="14"/>
      <c r="I9091" s="14"/>
      <c r="J9091" s="14"/>
      <c r="K9091" s="14"/>
      <c r="L9091" s="14"/>
      <c r="M9091" s="14"/>
      <c r="N9091" s="14"/>
      <c r="O9091" s="14"/>
      <c r="P9091" s="14"/>
      <c r="Q9091" s="14"/>
      <c r="R9091" s="4"/>
      <c r="S9091" s="4"/>
      <c r="T9091" s="4"/>
      <c r="U9091" s="4"/>
      <c r="V9091" s="4"/>
      <c r="W9091" s="4"/>
      <c r="X9091" s="4"/>
      <c r="Y9091" s="4"/>
      <c r="Z9091" s="4"/>
      <c r="AA9091" s="4"/>
      <c r="AB9091" s="8"/>
      <c r="AC9091" s="8"/>
      <c r="AD9091" s="8"/>
      <c r="AE9091" s="8"/>
      <c r="AF9091" s="8"/>
      <c r="AG9091" s="8"/>
      <c r="AH9091" s="8"/>
      <c r="AI9091" s="8"/>
      <c r="AJ9091" s="8"/>
      <c r="AK9091" s="8"/>
      <c r="AL9091" s="8"/>
      <c r="AM9091" s="8"/>
      <c r="AN9091" s="8"/>
      <c r="AO9091" s="8"/>
      <c r="AP9091" s="15"/>
      <c r="AQ9091" s="15"/>
      <c r="AR9091" s="15"/>
      <c r="AS9091" s="15"/>
      <c r="AT9091" s="15"/>
      <c r="AU9091" s="9"/>
      <c r="AV9091" s="15"/>
      <c r="AW9091" s="15"/>
      <c r="AX9091" s="15"/>
      <c r="AY9091" s="15"/>
      <c r="AZ9091" s="10"/>
    </row>
    <row r="9092" spans="1:52" ht="15" customHeight="1" x14ac:dyDescent="0.2">
      <c r="A9092" s="1" t="s">
        <v>641</v>
      </c>
      <c r="B9092" s="383">
        <v>13</v>
      </c>
      <c r="C9092" s="293" t="s">
        <v>69</v>
      </c>
      <c r="D9092" s="18"/>
      <c r="E9092" s="14"/>
      <c r="F9092" s="14"/>
      <c r="G9092" s="14"/>
      <c r="H9092" s="14"/>
      <c r="I9092" s="14"/>
      <c r="J9092" s="14"/>
      <c r="K9092" s="14">
        <v>1</v>
      </c>
      <c r="L9092" s="14"/>
      <c r="M9092" s="14"/>
      <c r="N9092" s="14"/>
      <c r="O9092" s="14"/>
      <c r="P9092" s="14"/>
      <c r="Q9092" s="14"/>
      <c r="R9092" s="4"/>
      <c r="S9092" s="4"/>
      <c r="T9092" s="4"/>
      <c r="U9092" s="4"/>
      <c r="V9092" s="4"/>
      <c r="W9092" s="4"/>
      <c r="X9092" s="4"/>
      <c r="Y9092" s="4"/>
      <c r="Z9092" s="4"/>
      <c r="AA9092" s="4"/>
      <c r="AB9092" s="8"/>
      <c r="AC9092" s="8"/>
      <c r="AD9092" s="8"/>
      <c r="AE9092" s="8"/>
      <c r="AF9092" s="8"/>
      <c r="AG9092" s="8"/>
      <c r="AH9092" s="8"/>
      <c r="AI9092" s="8"/>
      <c r="AJ9092" s="8">
        <v>1</v>
      </c>
      <c r="AK9092" s="8"/>
      <c r="AL9092" s="8"/>
      <c r="AM9092" s="8"/>
      <c r="AN9092" s="8"/>
      <c r="AO9092" s="8"/>
      <c r="AP9092" s="15"/>
      <c r="AQ9092" s="15"/>
      <c r="AR9092" s="15"/>
      <c r="AS9092" s="15"/>
      <c r="AT9092" s="15"/>
      <c r="AU9092" s="15"/>
      <c r="AV9092" s="15"/>
      <c r="AW9092" s="15"/>
      <c r="AX9092" s="15"/>
      <c r="AY9092" s="15"/>
      <c r="AZ9092" s="10"/>
    </row>
    <row r="9093" spans="1:52" ht="15" customHeight="1" x14ac:dyDescent="0.2">
      <c r="A9093" s="1"/>
      <c r="B9093" s="383">
        <v>14</v>
      </c>
      <c r="C9093" s="303" t="s">
        <v>70</v>
      </c>
      <c r="D9093" s="18"/>
      <c r="E9093" s="14"/>
      <c r="F9093" s="14"/>
      <c r="G9093" s="14"/>
      <c r="H9093" s="14"/>
      <c r="I9093" s="14"/>
      <c r="J9093" s="14"/>
      <c r="K9093" s="14"/>
      <c r="L9093" s="14"/>
      <c r="M9093" s="14"/>
      <c r="N9093" s="14"/>
      <c r="O9093" s="14"/>
      <c r="P9093" s="14"/>
      <c r="Q9093" s="14"/>
      <c r="R9093" s="4"/>
      <c r="S9093" s="4"/>
      <c r="T9093" s="4"/>
      <c r="U9093" s="4"/>
      <c r="V9093" s="4"/>
      <c r="W9093" s="4"/>
      <c r="X9093" s="4"/>
      <c r="Y9093" s="4"/>
      <c r="Z9093" s="4"/>
      <c r="AA9093" s="4"/>
      <c r="AB9093" s="8"/>
      <c r="AC9093" s="8"/>
      <c r="AD9093" s="8"/>
      <c r="AE9093" s="8"/>
      <c r="AF9093" s="8"/>
      <c r="AG9093" s="8"/>
      <c r="AH9093" s="8"/>
      <c r="AI9093" s="8"/>
      <c r="AJ9093" s="8"/>
      <c r="AK9093" s="8"/>
      <c r="AL9093" s="8"/>
      <c r="AM9093" s="8"/>
      <c r="AN9093" s="8"/>
      <c r="AO9093" s="8"/>
      <c r="AP9093" s="15"/>
      <c r="AQ9093" s="15"/>
      <c r="AR9093" s="15"/>
      <c r="AS9093" s="15"/>
      <c r="AT9093" s="15"/>
      <c r="AU9093" s="15"/>
      <c r="AV9093" s="15"/>
      <c r="AW9093" s="15"/>
      <c r="AX9093" s="15"/>
      <c r="AY9093" s="15"/>
      <c r="AZ9093" s="10"/>
    </row>
    <row r="9094" spans="1:52" ht="15" customHeight="1" x14ac:dyDescent="0.2">
      <c r="A9094" s="354"/>
      <c r="B9094" s="357">
        <v>18</v>
      </c>
      <c r="C9094" s="359"/>
      <c r="D9094" s="355"/>
      <c r="E9094" s="352"/>
      <c r="F9094" s="352"/>
      <c r="G9094" s="352"/>
      <c r="H9094" s="352"/>
      <c r="I9094" s="352"/>
      <c r="J9094" s="352"/>
      <c r="K9094" s="361"/>
      <c r="L9094" s="352"/>
      <c r="M9094" s="352"/>
      <c r="N9094" s="352"/>
      <c r="O9094" s="352"/>
      <c r="P9094" s="352"/>
      <c r="Q9094" s="352"/>
      <c r="R9094" s="352"/>
      <c r="S9094" s="352"/>
      <c r="T9094" s="352"/>
      <c r="U9094" s="352"/>
      <c r="V9094" s="352"/>
      <c r="W9094" s="352"/>
      <c r="X9094" s="352"/>
      <c r="Y9094" s="352"/>
      <c r="Z9094" s="352"/>
      <c r="AA9094" s="352"/>
      <c r="AB9094" s="352"/>
      <c r="AC9094" s="352"/>
      <c r="AD9094" s="352"/>
      <c r="AE9094" s="352"/>
      <c r="AF9094" s="352"/>
      <c r="AG9094" s="352"/>
      <c r="AH9094" s="352"/>
      <c r="AI9094" s="352"/>
      <c r="AJ9094" s="352"/>
      <c r="AK9094" s="352"/>
      <c r="AL9094" s="352"/>
      <c r="AM9094" s="352"/>
      <c r="AN9094" s="352"/>
      <c r="AO9094" s="352"/>
      <c r="AP9094" s="352"/>
      <c r="AQ9094" s="352"/>
      <c r="AR9094" s="352"/>
      <c r="AS9094" s="352"/>
      <c r="AT9094" s="352"/>
      <c r="AU9094" s="352"/>
      <c r="AV9094" s="352"/>
      <c r="AW9094" s="352"/>
      <c r="AX9094" s="352"/>
      <c r="AY9094" s="352"/>
      <c r="AZ9094" s="356"/>
    </row>
    <row r="9095" spans="1:52" ht="15" customHeight="1" x14ac:dyDescent="0.2">
      <c r="A9095" s="329"/>
      <c r="B9095" s="384">
        <v>15</v>
      </c>
      <c r="C9095" s="293" t="s">
        <v>72</v>
      </c>
      <c r="D9095" s="18"/>
      <c r="E9095" s="14"/>
      <c r="F9095" s="14"/>
      <c r="G9095" s="14"/>
      <c r="H9095" s="14"/>
      <c r="I9095" s="14"/>
      <c r="J9095" s="14"/>
      <c r="K9095" s="14"/>
      <c r="L9095" s="14">
        <v>4</v>
      </c>
      <c r="M9095" s="14"/>
      <c r="N9095" s="14"/>
      <c r="O9095" s="14"/>
      <c r="P9095" s="14"/>
      <c r="Q9095" s="14"/>
      <c r="R9095" s="4"/>
      <c r="S9095" s="4"/>
      <c r="T9095" s="4"/>
      <c r="U9095" s="4"/>
      <c r="V9095" s="4"/>
      <c r="W9095" s="4"/>
      <c r="X9095" s="4"/>
      <c r="Y9095" s="4"/>
      <c r="Z9095" s="4"/>
      <c r="AA9095" s="4"/>
      <c r="AB9095" s="8"/>
      <c r="AC9095" s="8"/>
      <c r="AD9095" s="8"/>
      <c r="AE9095" s="8"/>
      <c r="AF9095" s="8"/>
      <c r="AG9095" s="8"/>
      <c r="AH9095" s="8"/>
      <c r="AI9095" s="34"/>
      <c r="AJ9095" s="8"/>
      <c r="AK9095" s="8"/>
      <c r="AL9095" s="8"/>
      <c r="AM9095" s="8"/>
      <c r="AN9095" s="8"/>
      <c r="AO9095" s="8"/>
      <c r="AP9095" s="15"/>
      <c r="AQ9095" s="15"/>
      <c r="AR9095" s="15"/>
      <c r="AS9095" s="15"/>
      <c r="AT9095" s="15"/>
      <c r="AU9095" s="15"/>
      <c r="AV9095" s="15"/>
      <c r="AW9095" s="15"/>
      <c r="AX9095" s="15"/>
      <c r="AY9095" s="15"/>
      <c r="AZ9095" s="10"/>
    </row>
    <row r="9096" spans="1:52" ht="15" customHeight="1" x14ac:dyDescent="0.2">
      <c r="A9096" s="1"/>
      <c r="B9096" s="384">
        <v>16</v>
      </c>
      <c r="C9096" s="327" t="s">
        <v>73</v>
      </c>
      <c r="D9096" s="35">
        <v>2</v>
      </c>
      <c r="E9096" s="14">
        <v>4</v>
      </c>
      <c r="F9096" s="14"/>
      <c r="G9096" s="14"/>
      <c r="H9096" s="14"/>
      <c r="I9096" s="14"/>
      <c r="J9096" s="14"/>
      <c r="K9096" s="14">
        <v>2</v>
      </c>
      <c r="L9096" s="14"/>
      <c r="M9096" s="14"/>
      <c r="N9096" s="14"/>
      <c r="O9096" s="14"/>
      <c r="P9096" s="14"/>
      <c r="Q9096" s="14"/>
      <c r="R9096" s="4"/>
      <c r="S9096" s="4"/>
      <c r="T9096" s="4"/>
      <c r="U9096" s="4"/>
      <c r="V9096" s="4"/>
      <c r="W9096" s="4"/>
      <c r="X9096" s="4"/>
      <c r="Y9096" s="4"/>
      <c r="Z9096" s="4"/>
      <c r="AA9096" s="4"/>
      <c r="AB9096" s="8">
        <v>5</v>
      </c>
      <c r="AC9096" s="8"/>
      <c r="AD9096" s="8"/>
      <c r="AE9096" s="8"/>
      <c r="AF9096" s="8"/>
      <c r="AG9096" s="8"/>
      <c r="AH9096" s="8"/>
      <c r="AI9096" s="8"/>
      <c r="AJ9096" s="8"/>
      <c r="AK9096" s="8"/>
      <c r="AL9096" s="8">
        <v>2</v>
      </c>
      <c r="AM9096" s="8"/>
      <c r="AN9096" s="8"/>
      <c r="AO9096" s="8">
        <v>2</v>
      </c>
      <c r="AP9096" s="15"/>
      <c r="AQ9096" s="15"/>
      <c r="AR9096" s="15"/>
      <c r="AS9096" s="15"/>
      <c r="AT9096" s="15"/>
      <c r="AU9096" s="15"/>
      <c r="AV9096" s="15"/>
      <c r="AW9096" s="15"/>
      <c r="AX9096" s="15"/>
      <c r="AY9096" s="15"/>
      <c r="AZ9096" s="10"/>
    </row>
    <row r="9097" spans="1:52" ht="15" customHeight="1" x14ac:dyDescent="0.2">
      <c r="A9097" s="1"/>
      <c r="B9097" s="384">
        <v>17</v>
      </c>
      <c r="C9097" s="303" t="s">
        <v>75</v>
      </c>
      <c r="D9097" s="18"/>
      <c r="E9097" s="14"/>
      <c r="F9097" s="14"/>
      <c r="G9097" s="14"/>
      <c r="H9097" s="14"/>
      <c r="I9097" s="14"/>
      <c r="J9097" s="14"/>
      <c r="K9097" s="14"/>
      <c r="L9097" s="14"/>
      <c r="M9097" s="14"/>
      <c r="N9097" s="14"/>
      <c r="O9097" s="14"/>
      <c r="P9097" s="14"/>
      <c r="Q9097" s="14"/>
      <c r="R9097" s="4"/>
      <c r="S9097" s="4"/>
      <c r="T9097" s="4"/>
      <c r="U9097" s="4"/>
      <c r="V9097" s="4"/>
      <c r="W9097" s="4"/>
      <c r="X9097" s="4"/>
      <c r="Y9097" s="4"/>
      <c r="Z9097" s="4"/>
      <c r="AA9097" s="4"/>
      <c r="AB9097" s="8"/>
      <c r="AC9097" s="8"/>
      <c r="AD9097" s="8"/>
      <c r="AE9097" s="8"/>
      <c r="AF9097" s="8"/>
      <c r="AG9097" s="8"/>
      <c r="AH9097" s="8"/>
      <c r="AI9097" s="8"/>
      <c r="AJ9097" s="8"/>
      <c r="AK9097" s="8"/>
      <c r="AL9097" s="8"/>
      <c r="AM9097" s="8"/>
      <c r="AN9097" s="8"/>
      <c r="AO9097" s="8"/>
      <c r="AP9097" s="15"/>
      <c r="AQ9097" s="15"/>
      <c r="AR9097" s="15"/>
      <c r="AS9097" s="15"/>
      <c r="AT9097" s="15"/>
      <c r="AU9097" s="15"/>
      <c r="AV9097" s="15"/>
      <c r="AW9097" s="15"/>
      <c r="AX9097" s="15"/>
      <c r="AY9097" s="15"/>
      <c r="AZ9097" s="10"/>
    </row>
    <row r="9098" spans="1:52" ht="15" customHeight="1" x14ac:dyDescent="0.2">
      <c r="A9098" s="352"/>
      <c r="B9098" s="357">
        <v>22</v>
      </c>
      <c r="C9098" s="375"/>
      <c r="D9098" s="355"/>
      <c r="E9098" s="352"/>
      <c r="F9098" s="352"/>
      <c r="G9098" s="352"/>
      <c r="H9098" s="352"/>
      <c r="I9098" s="352"/>
      <c r="J9098" s="352"/>
      <c r="K9098" s="352"/>
      <c r="L9098" s="352"/>
      <c r="M9098" s="352"/>
      <c r="N9098" s="352"/>
      <c r="O9098" s="352"/>
      <c r="P9098" s="352"/>
      <c r="Q9098" s="352"/>
      <c r="R9098" s="352"/>
      <c r="S9098" s="352"/>
      <c r="T9098" s="352"/>
      <c r="U9098" s="352"/>
      <c r="V9098" s="352"/>
      <c r="W9098" s="352"/>
      <c r="X9098" s="352"/>
      <c r="Y9098" s="352"/>
      <c r="Z9098" s="352"/>
      <c r="AA9098" s="352"/>
      <c r="AB9098" s="352"/>
      <c r="AC9098" s="352"/>
      <c r="AD9098" s="352"/>
      <c r="AE9098" s="352"/>
      <c r="AF9098" s="352"/>
      <c r="AG9098" s="352"/>
      <c r="AH9098" s="352"/>
      <c r="AI9098" s="352"/>
      <c r="AJ9098" s="352"/>
      <c r="AK9098" s="352"/>
      <c r="AL9098" s="352"/>
      <c r="AM9098" s="352"/>
      <c r="AN9098" s="352"/>
      <c r="AO9098" s="352"/>
      <c r="AP9098" s="352"/>
      <c r="AQ9098" s="352"/>
      <c r="AR9098" s="352"/>
      <c r="AS9098" s="352"/>
      <c r="AT9098" s="352"/>
      <c r="AU9098" s="352"/>
      <c r="AV9098" s="352"/>
      <c r="AW9098" s="352"/>
      <c r="AX9098" s="352"/>
      <c r="AY9098" s="352"/>
      <c r="AZ9098" s="356"/>
    </row>
    <row r="9099" spans="1:52" ht="15" customHeight="1" x14ac:dyDescent="0.2">
      <c r="A9099" s="352"/>
      <c r="B9099" s="357">
        <v>23</v>
      </c>
      <c r="C9099" s="359"/>
      <c r="D9099" s="355"/>
      <c r="E9099" s="352"/>
      <c r="F9099" s="352"/>
      <c r="G9099" s="352"/>
      <c r="H9099" s="352"/>
      <c r="I9099" s="352"/>
      <c r="J9099" s="352"/>
      <c r="K9099" s="352"/>
      <c r="L9099" s="352"/>
      <c r="M9099" s="360"/>
      <c r="N9099" s="352"/>
      <c r="O9099" s="352"/>
      <c r="P9099" s="352"/>
      <c r="Q9099" s="352"/>
      <c r="R9099" s="352"/>
      <c r="S9099" s="352"/>
      <c r="T9099" s="352"/>
      <c r="U9099" s="352"/>
      <c r="V9099" s="352"/>
      <c r="W9099" s="352"/>
      <c r="X9099" s="352"/>
      <c r="Y9099" s="352"/>
      <c r="Z9099" s="352"/>
      <c r="AA9099" s="352"/>
      <c r="AB9099" s="352"/>
      <c r="AC9099" s="352"/>
      <c r="AD9099" s="352"/>
      <c r="AE9099" s="352"/>
      <c r="AF9099" s="352"/>
      <c r="AG9099" s="352"/>
      <c r="AH9099" s="352"/>
      <c r="AI9099" s="352"/>
      <c r="AJ9099" s="352"/>
      <c r="AK9099" s="352"/>
      <c r="AL9099" s="352"/>
      <c r="AM9099" s="352"/>
      <c r="AN9099" s="352"/>
      <c r="AO9099" s="352"/>
      <c r="AP9099" s="352"/>
      <c r="AQ9099" s="352"/>
      <c r="AR9099" s="352"/>
      <c r="AS9099" s="352"/>
      <c r="AT9099" s="352"/>
      <c r="AU9099" s="352"/>
      <c r="AV9099" s="352"/>
      <c r="AW9099" s="352"/>
      <c r="AX9099" s="352"/>
      <c r="AY9099" s="352"/>
      <c r="AZ9099" s="356"/>
    </row>
    <row r="9100" spans="1:52" ht="15" customHeight="1" x14ac:dyDescent="0.2">
      <c r="A9100" s="1"/>
      <c r="B9100" s="385">
        <v>18</v>
      </c>
      <c r="C9100" s="327" t="s">
        <v>77</v>
      </c>
      <c r="D9100" s="18">
        <v>6</v>
      </c>
      <c r="E9100" s="14">
        <v>3</v>
      </c>
      <c r="F9100" s="14"/>
      <c r="G9100" s="14"/>
      <c r="H9100" s="14"/>
      <c r="I9100" s="14"/>
      <c r="J9100" s="14"/>
      <c r="K9100" s="14"/>
      <c r="L9100" s="14"/>
      <c r="M9100" s="14"/>
      <c r="N9100" s="14"/>
      <c r="O9100" s="14"/>
      <c r="P9100" s="14"/>
      <c r="Q9100" s="14"/>
      <c r="R9100" s="4"/>
      <c r="S9100" s="4"/>
      <c r="T9100" s="4"/>
      <c r="U9100" s="4"/>
      <c r="V9100" s="4"/>
      <c r="W9100" s="4"/>
      <c r="X9100" s="4"/>
      <c r="Y9100" s="4"/>
      <c r="Z9100" s="4"/>
      <c r="AA9100" s="4"/>
      <c r="AB9100" s="8">
        <v>7</v>
      </c>
      <c r="AC9100" s="8"/>
      <c r="AD9100" s="8"/>
      <c r="AE9100" s="8"/>
      <c r="AF9100" s="8"/>
      <c r="AG9100" s="8"/>
      <c r="AH9100" s="8"/>
      <c r="AI9100" s="8"/>
      <c r="AJ9100" s="8"/>
      <c r="AK9100" s="8"/>
      <c r="AL9100" s="8"/>
      <c r="AM9100" s="8"/>
      <c r="AN9100" s="8"/>
      <c r="AO9100" s="8"/>
      <c r="AP9100" s="15"/>
      <c r="AQ9100" s="15"/>
      <c r="AR9100" s="15"/>
      <c r="AS9100" s="15"/>
      <c r="AT9100" s="15"/>
      <c r="AU9100" s="15"/>
      <c r="AV9100" s="15"/>
      <c r="AW9100" s="15"/>
      <c r="AX9100" s="15"/>
      <c r="AY9100" s="15"/>
      <c r="AZ9100" s="10"/>
    </row>
    <row r="9101" spans="1:52" ht="15" customHeight="1" x14ac:dyDescent="0.2">
      <c r="A9101" s="1"/>
      <c r="B9101" s="385">
        <v>19</v>
      </c>
      <c r="C9101" s="293" t="s">
        <v>78</v>
      </c>
      <c r="D9101" s="18"/>
      <c r="E9101" s="14">
        <v>6</v>
      </c>
      <c r="F9101" s="14"/>
      <c r="G9101" s="14"/>
      <c r="H9101" s="14"/>
      <c r="I9101" s="14"/>
      <c r="J9101" s="14"/>
      <c r="K9101" s="14">
        <v>2</v>
      </c>
      <c r="L9101" s="14"/>
      <c r="M9101" s="14"/>
      <c r="N9101" s="14"/>
      <c r="O9101" s="14"/>
      <c r="P9101" s="14"/>
      <c r="Q9101" s="14"/>
      <c r="R9101" s="4"/>
      <c r="S9101" s="4"/>
      <c r="T9101" s="4"/>
      <c r="U9101" s="4">
        <v>1</v>
      </c>
      <c r="V9101" s="4"/>
      <c r="W9101" s="4"/>
      <c r="X9101" s="4"/>
      <c r="Y9101" s="4"/>
      <c r="Z9101" s="4"/>
      <c r="AA9101" s="4"/>
      <c r="AB9101" s="8"/>
      <c r="AC9101" s="8"/>
      <c r="AD9101" s="8"/>
      <c r="AE9101" s="8"/>
      <c r="AF9101" s="8"/>
      <c r="AG9101" s="8"/>
      <c r="AH9101" s="8"/>
      <c r="AI9101" s="8"/>
      <c r="AJ9101" s="8"/>
      <c r="AK9101" s="8"/>
      <c r="AL9101" s="8"/>
      <c r="AM9101" s="8"/>
      <c r="AN9101" s="8"/>
      <c r="AO9101" s="8"/>
      <c r="AP9101" s="15"/>
      <c r="AQ9101" s="15"/>
      <c r="AR9101" s="15"/>
      <c r="AS9101" s="15"/>
      <c r="AT9101" s="15"/>
      <c r="AU9101" s="15"/>
      <c r="AV9101" s="15"/>
      <c r="AW9101" s="15"/>
      <c r="AX9101" s="15"/>
      <c r="AY9101" s="15"/>
      <c r="AZ9101" s="10"/>
    </row>
    <row r="9102" spans="1:52" ht="15" customHeight="1" x14ac:dyDescent="0.2">
      <c r="A9102" s="352"/>
      <c r="B9102" s="357">
        <v>26</v>
      </c>
      <c r="C9102" s="359"/>
      <c r="D9102" s="355"/>
      <c r="E9102" s="352"/>
      <c r="F9102" s="352"/>
      <c r="G9102" s="352"/>
      <c r="H9102" s="352"/>
      <c r="I9102" s="352"/>
      <c r="J9102" s="352"/>
      <c r="K9102" s="352"/>
      <c r="L9102" s="352"/>
      <c r="M9102" s="352"/>
      <c r="N9102" s="352"/>
      <c r="O9102" s="352"/>
      <c r="P9102" s="352"/>
      <c r="Q9102" s="352"/>
      <c r="R9102" s="352"/>
      <c r="S9102" s="352"/>
      <c r="T9102" s="352"/>
      <c r="U9102" s="352"/>
      <c r="V9102" s="352"/>
      <c r="W9102" s="352"/>
      <c r="X9102" s="352"/>
      <c r="Y9102" s="352"/>
      <c r="Z9102" s="352"/>
      <c r="AA9102" s="352"/>
      <c r="AB9102" s="352"/>
      <c r="AC9102" s="352"/>
      <c r="AD9102" s="352"/>
      <c r="AE9102" s="352"/>
      <c r="AF9102" s="352"/>
      <c r="AG9102" s="352"/>
      <c r="AH9102" s="352"/>
      <c r="AI9102" s="352"/>
      <c r="AJ9102" s="352"/>
      <c r="AK9102" s="352"/>
      <c r="AL9102" s="352"/>
      <c r="AM9102" s="352"/>
      <c r="AN9102" s="352"/>
      <c r="AO9102" s="352"/>
      <c r="AP9102" s="352"/>
      <c r="AQ9102" s="352"/>
      <c r="AR9102" s="352"/>
      <c r="AS9102" s="352"/>
      <c r="AT9102" s="352"/>
      <c r="AU9102" s="352"/>
      <c r="AV9102" s="352"/>
      <c r="AW9102" s="352"/>
      <c r="AX9102" s="352"/>
      <c r="AY9102" s="352"/>
      <c r="AZ9102" s="356"/>
    </row>
    <row r="9103" spans="1:52" ht="15" customHeight="1" x14ac:dyDescent="0.2">
      <c r="A9103" s="352"/>
      <c r="B9103" s="357">
        <v>27</v>
      </c>
      <c r="C9103" s="359"/>
      <c r="D9103" s="355"/>
      <c r="E9103" s="352"/>
      <c r="F9103" s="352"/>
      <c r="G9103" s="352"/>
      <c r="H9103" s="352"/>
      <c r="I9103" s="352"/>
      <c r="J9103" s="352"/>
      <c r="K9103" s="352"/>
      <c r="L9103" s="352"/>
      <c r="M9103" s="352"/>
      <c r="N9103" s="352"/>
      <c r="O9103" s="352"/>
      <c r="P9103" s="352"/>
      <c r="Q9103" s="352"/>
      <c r="R9103" s="352"/>
      <c r="S9103" s="352"/>
      <c r="T9103" s="352"/>
      <c r="U9103" s="352"/>
      <c r="V9103" s="352"/>
      <c r="W9103" s="352"/>
      <c r="X9103" s="352"/>
      <c r="Y9103" s="352"/>
      <c r="Z9103" s="352"/>
      <c r="AA9103" s="352"/>
      <c r="AB9103" s="352"/>
      <c r="AC9103" s="352"/>
      <c r="AD9103" s="352"/>
      <c r="AE9103" s="352"/>
      <c r="AF9103" s="352"/>
      <c r="AG9103" s="352"/>
      <c r="AH9103" s="352"/>
      <c r="AI9103" s="352"/>
      <c r="AJ9103" s="352"/>
      <c r="AK9103" s="352"/>
      <c r="AL9103" s="352"/>
      <c r="AM9103" s="352"/>
      <c r="AN9103" s="352"/>
      <c r="AO9103" s="352"/>
      <c r="AP9103" s="352"/>
      <c r="AQ9103" s="352"/>
      <c r="AR9103" s="352"/>
      <c r="AS9103" s="352"/>
      <c r="AT9103" s="352"/>
      <c r="AU9103" s="352"/>
      <c r="AV9103" s="352"/>
      <c r="AW9103" s="352"/>
      <c r="AX9103" s="352"/>
      <c r="AY9103" s="352"/>
      <c r="AZ9103" s="356"/>
    </row>
    <row r="9104" spans="1:52" ht="15" customHeight="1" x14ac:dyDescent="0.2">
      <c r="A9104" s="1"/>
      <c r="B9104" s="386">
        <v>20</v>
      </c>
      <c r="C9104" s="327" t="s">
        <v>80</v>
      </c>
      <c r="D9104" s="18"/>
      <c r="E9104" s="14"/>
      <c r="F9104" s="14"/>
      <c r="G9104" s="14"/>
      <c r="H9104" s="14"/>
      <c r="I9104" s="14"/>
      <c r="J9104" s="14"/>
      <c r="K9104" s="14"/>
      <c r="L9104" s="14"/>
      <c r="M9104" s="14"/>
      <c r="N9104" s="14"/>
      <c r="O9104" s="14"/>
      <c r="P9104" s="14"/>
      <c r="Q9104" s="14"/>
      <c r="R9104" s="4"/>
      <c r="S9104" s="4"/>
      <c r="T9104" s="4"/>
      <c r="U9104" s="4">
        <v>2</v>
      </c>
      <c r="V9104" s="4"/>
      <c r="W9104" s="4"/>
      <c r="X9104" s="4"/>
      <c r="Y9104" s="4"/>
      <c r="Z9104" s="4"/>
      <c r="AA9104" s="4"/>
      <c r="AB9104" s="8"/>
      <c r="AC9104" s="8"/>
      <c r="AD9104" s="8"/>
      <c r="AE9104" s="8"/>
      <c r="AF9104" s="8"/>
      <c r="AG9104" s="8"/>
      <c r="AH9104" s="8"/>
      <c r="AI9104" s="8"/>
      <c r="AJ9104" s="8"/>
      <c r="AK9104" s="8"/>
      <c r="AL9104" s="8"/>
      <c r="AM9104" s="8"/>
      <c r="AN9104" s="8"/>
      <c r="AO9104" s="8"/>
      <c r="AP9104" s="15"/>
      <c r="AQ9104" s="15"/>
      <c r="AR9104" s="15"/>
      <c r="AS9104" s="15"/>
      <c r="AT9104" s="15"/>
      <c r="AU9104" s="15"/>
      <c r="AV9104" s="15"/>
      <c r="AW9104" s="15"/>
      <c r="AX9104" s="15"/>
      <c r="AY9104" s="15"/>
      <c r="AZ9104" s="10"/>
    </row>
    <row r="9105" spans="1:52" ht="15" customHeight="1" x14ac:dyDescent="0.2">
      <c r="A9105" s="368"/>
      <c r="B9105" s="373">
        <v>29</v>
      </c>
      <c r="C9105" s="369"/>
      <c r="D9105" s="370"/>
      <c r="E9105" s="368"/>
      <c r="F9105" s="368"/>
      <c r="G9105" s="368"/>
      <c r="H9105" s="368"/>
      <c r="I9105" s="368"/>
      <c r="J9105" s="368"/>
      <c r="K9105" s="368"/>
      <c r="L9105" s="368"/>
      <c r="M9105" s="368"/>
      <c r="N9105" s="368"/>
      <c r="O9105" s="368"/>
      <c r="P9105" s="368"/>
      <c r="Q9105" s="368"/>
      <c r="R9105" s="368"/>
      <c r="S9105" s="368"/>
      <c r="T9105" s="368"/>
      <c r="U9105" s="368"/>
      <c r="V9105" s="368"/>
      <c r="W9105" s="368"/>
      <c r="X9105" s="368"/>
      <c r="Y9105" s="368"/>
      <c r="Z9105" s="368"/>
      <c r="AA9105" s="368"/>
      <c r="AB9105" s="368"/>
      <c r="AC9105" s="368"/>
      <c r="AD9105" s="368"/>
      <c r="AE9105" s="368"/>
      <c r="AF9105" s="368"/>
      <c r="AG9105" s="368"/>
      <c r="AH9105" s="368"/>
      <c r="AI9105" s="368"/>
      <c r="AJ9105" s="368"/>
      <c r="AK9105" s="368"/>
      <c r="AL9105" s="368"/>
      <c r="AM9105" s="368"/>
      <c r="AN9105" s="368"/>
      <c r="AO9105" s="368"/>
      <c r="AP9105" s="368"/>
      <c r="AQ9105" s="368"/>
      <c r="AR9105" s="368"/>
      <c r="AS9105" s="368"/>
      <c r="AT9105" s="368"/>
      <c r="AU9105" s="368"/>
      <c r="AV9105" s="368"/>
      <c r="AW9105" s="368"/>
      <c r="AX9105" s="368"/>
      <c r="AY9105" s="368"/>
      <c r="AZ9105" s="371"/>
    </row>
    <row r="9106" spans="1:52" ht="15" customHeight="1" x14ac:dyDescent="0.2">
      <c r="A9106" s="1"/>
      <c r="B9106" s="387">
        <v>21</v>
      </c>
      <c r="C9106" s="303" t="s">
        <v>85</v>
      </c>
      <c r="D9106" s="18"/>
      <c r="E9106" s="14"/>
      <c r="F9106" s="14"/>
      <c r="G9106" s="14"/>
      <c r="H9106" s="14"/>
      <c r="I9106" s="14"/>
      <c r="J9106" s="14"/>
      <c r="K9106" s="14"/>
      <c r="L9106" s="14"/>
      <c r="M9106" s="14"/>
      <c r="N9106" s="14"/>
      <c r="O9106" s="14"/>
      <c r="P9106" s="14"/>
      <c r="Q9106" s="14"/>
      <c r="R9106" s="4"/>
      <c r="S9106" s="4"/>
      <c r="T9106" s="4"/>
      <c r="U9106" s="4"/>
      <c r="V9106" s="4"/>
      <c r="W9106" s="4"/>
      <c r="X9106" s="4"/>
      <c r="Y9106" s="4"/>
      <c r="Z9106" s="4"/>
      <c r="AA9106" s="4"/>
      <c r="AB9106" s="8"/>
      <c r="AC9106" s="8"/>
      <c r="AD9106" s="8"/>
      <c r="AE9106" s="8"/>
      <c r="AF9106" s="8"/>
      <c r="AG9106" s="8"/>
      <c r="AH9106" s="8"/>
      <c r="AI9106" s="8"/>
      <c r="AJ9106" s="8"/>
      <c r="AK9106" s="8"/>
      <c r="AL9106" s="8"/>
      <c r="AM9106" s="8"/>
      <c r="AN9106" s="8"/>
      <c r="AO9106" s="8"/>
      <c r="AP9106" s="15"/>
      <c r="AQ9106" s="15"/>
      <c r="AR9106" s="15"/>
      <c r="AS9106" s="15"/>
      <c r="AT9106" s="15"/>
      <c r="AU9106" s="15"/>
      <c r="AV9106" s="15"/>
      <c r="AW9106" s="15"/>
      <c r="AX9106" s="15"/>
      <c r="AY9106" s="15"/>
      <c r="AZ9106" s="10"/>
    </row>
    <row r="9107" spans="1:52" ht="15" customHeight="1" x14ac:dyDescent="0.2">
      <c r="A9107" s="1"/>
      <c r="B9107" s="387">
        <v>22</v>
      </c>
      <c r="C9107" s="303" t="s">
        <v>612</v>
      </c>
      <c r="D9107" s="18"/>
      <c r="E9107" s="14"/>
      <c r="F9107" s="14"/>
      <c r="G9107" s="14"/>
      <c r="H9107" s="14"/>
      <c r="I9107" s="14"/>
      <c r="J9107" s="14"/>
      <c r="K9107" s="14"/>
      <c r="L9107" s="14"/>
      <c r="M9107" s="14"/>
      <c r="N9107" s="14"/>
      <c r="O9107" s="14"/>
      <c r="P9107" s="14"/>
      <c r="Q9107" s="14"/>
      <c r="R9107" s="4"/>
      <c r="S9107" s="4"/>
      <c r="T9107" s="4"/>
      <c r="U9107" s="4"/>
      <c r="V9107" s="4"/>
      <c r="W9107" s="4"/>
      <c r="X9107" s="4"/>
      <c r="Y9107" s="4"/>
      <c r="Z9107" s="4"/>
      <c r="AA9107" s="4"/>
      <c r="AB9107" s="8"/>
      <c r="AC9107" s="8"/>
      <c r="AD9107" s="8"/>
      <c r="AE9107" s="8"/>
      <c r="AF9107" s="8"/>
      <c r="AG9107" s="8"/>
      <c r="AH9107" s="8"/>
      <c r="AI9107" s="8"/>
      <c r="AJ9107" s="8"/>
      <c r="AK9107" s="8"/>
      <c r="AL9107" s="8"/>
      <c r="AM9107" s="8"/>
      <c r="AN9107" s="8"/>
      <c r="AO9107" s="8"/>
      <c r="AP9107" s="15"/>
      <c r="AQ9107" s="15"/>
      <c r="AR9107" s="15"/>
      <c r="AS9107" s="15"/>
      <c r="AT9107" s="15"/>
      <c r="AU9107" s="15"/>
      <c r="AV9107" s="15"/>
      <c r="AW9107" s="15"/>
      <c r="AX9107" s="15"/>
      <c r="AY9107" s="15"/>
      <c r="AZ9107" s="10"/>
    </row>
    <row r="9108" spans="1:52" ht="15" customHeight="1" x14ac:dyDescent="0.2">
      <c r="A9108" s="362"/>
      <c r="B9108" s="388">
        <v>30</v>
      </c>
      <c r="C9108" s="363"/>
      <c r="D9108" s="364"/>
      <c r="E9108" s="362"/>
      <c r="F9108" s="362"/>
      <c r="G9108" s="362"/>
      <c r="H9108" s="362"/>
      <c r="I9108" s="362"/>
      <c r="J9108" s="362"/>
      <c r="K9108" s="362"/>
      <c r="L9108" s="362"/>
      <c r="M9108" s="362"/>
      <c r="N9108" s="362"/>
      <c r="O9108" s="362"/>
      <c r="P9108" s="362"/>
      <c r="Q9108" s="362"/>
      <c r="R9108" s="362"/>
      <c r="S9108" s="362"/>
      <c r="T9108" s="362"/>
      <c r="U9108" s="362"/>
      <c r="V9108" s="362"/>
      <c r="W9108" s="362"/>
      <c r="X9108" s="362"/>
      <c r="Y9108" s="365"/>
      <c r="Z9108" s="365"/>
      <c r="AA9108" s="365"/>
      <c r="AB9108" s="362"/>
      <c r="AC9108" s="362"/>
      <c r="AD9108" s="362"/>
      <c r="AE9108" s="362"/>
      <c r="AF9108" s="362"/>
      <c r="AG9108" s="362"/>
      <c r="AH9108" s="362"/>
      <c r="AI9108" s="362"/>
      <c r="AJ9108" s="362"/>
      <c r="AK9108" s="362"/>
      <c r="AL9108" s="362"/>
      <c r="AM9108" s="362"/>
      <c r="AN9108" s="362"/>
      <c r="AO9108" s="362"/>
      <c r="AP9108" s="362"/>
      <c r="AQ9108" s="362"/>
      <c r="AR9108" s="362"/>
      <c r="AS9108" s="362"/>
      <c r="AT9108" s="362"/>
      <c r="AU9108" s="362"/>
      <c r="AV9108" s="362"/>
      <c r="AW9108" s="362"/>
      <c r="AX9108" s="362"/>
      <c r="AY9108" s="362"/>
      <c r="AZ9108" s="366"/>
    </row>
    <row r="9109" spans="1:52" ht="15" customHeight="1" x14ac:dyDescent="0.2">
      <c r="A9109" s="1"/>
      <c r="B9109" s="377">
        <v>23</v>
      </c>
      <c r="C9109" s="293" t="s">
        <v>535</v>
      </c>
      <c r="D9109" s="18"/>
      <c r="E9109" s="14"/>
      <c r="F9109" s="14"/>
      <c r="G9109" s="14"/>
      <c r="H9109" s="14"/>
      <c r="I9109" s="14"/>
      <c r="J9109" s="14"/>
      <c r="K9109" s="14"/>
      <c r="L9109" s="14"/>
      <c r="M9109" s="14"/>
      <c r="N9109" s="14"/>
      <c r="O9109" s="14"/>
      <c r="P9109" s="14"/>
      <c r="Q9109" s="14"/>
      <c r="R9109" s="4"/>
      <c r="S9109" s="4"/>
      <c r="T9109" s="4"/>
      <c r="U9109" s="4"/>
      <c r="V9109" s="4"/>
      <c r="W9109" s="4"/>
      <c r="X9109" s="4"/>
      <c r="Y9109" s="4"/>
      <c r="Z9109" s="4"/>
      <c r="AA9109" s="4"/>
      <c r="AB9109" s="8">
        <v>10</v>
      </c>
      <c r="AC9109" s="8"/>
      <c r="AD9109" s="8"/>
      <c r="AE9109" s="8"/>
      <c r="AF9109" s="8"/>
      <c r="AG9109" s="8"/>
      <c r="AH9109" s="8"/>
      <c r="AI9109" s="8"/>
      <c r="AJ9109" s="8"/>
      <c r="AK9109" s="8"/>
      <c r="AL9109" s="8"/>
      <c r="AM9109" s="8"/>
      <c r="AN9109" s="8"/>
      <c r="AO9109" s="8"/>
      <c r="AP9109" s="15"/>
      <c r="AQ9109" s="15"/>
      <c r="AR9109" s="15"/>
      <c r="AS9109" s="15"/>
      <c r="AT9109" s="15"/>
      <c r="AU9109" s="15"/>
      <c r="AV9109" s="15"/>
      <c r="AW9109" s="15"/>
      <c r="AX9109" s="15"/>
      <c r="AY9109" s="15"/>
      <c r="AZ9109" s="10"/>
    </row>
    <row r="9110" spans="1:52" ht="15" customHeight="1" x14ac:dyDescent="0.2">
      <c r="A9110" s="1"/>
      <c r="B9110" s="377">
        <v>24</v>
      </c>
      <c r="C9110" s="311" t="s">
        <v>613</v>
      </c>
      <c r="D9110" s="18"/>
      <c r="E9110" s="14"/>
      <c r="F9110" s="14"/>
      <c r="G9110" s="14"/>
      <c r="H9110" s="14"/>
      <c r="I9110" s="14"/>
      <c r="J9110" s="14"/>
      <c r="K9110" s="14"/>
      <c r="L9110" s="14"/>
      <c r="M9110" s="14"/>
      <c r="N9110" s="14"/>
      <c r="O9110" s="14"/>
      <c r="P9110" s="14"/>
      <c r="Q9110" s="14"/>
      <c r="R9110" s="4"/>
      <c r="S9110" s="4"/>
      <c r="T9110" s="4"/>
      <c r="U9110" s="4"/>
      <c r="V9110" s="4"/>
      <c r="W9110" s="4"/>
      <c r="X9110" s="4"/>
      <c r="Y9110" s="4"/>
      <c r="Z9110" s="4"/>
      <c r="AA9110" s="4"/>
      <c r="AB9110" s="8"/>
      <c r="AC9110" s="8"/>
      <c r="AD9110" s="8"/>
      <c r="AE9110" s="8"/>
      <c r="AF9110" s="8"/>
      <c r="AG9110" s="8"/>
      <c r="AH9110" s="8"/>
      <c r="AI9110" s="8"/>
      <c r="AJ9110" s="8"/>
      <c r="AK9110" s="8"/>
      <c r="AL9110" s="8"/>
      <c r="AM9110" s="8"/>
      <c r="AN9110" s="8"/>
      <c r="AO9110" s="8"/>
      <c r="AP9110" s="15"/>
      <c r="AQ9110" s="15"/>
      <c r="AR9110" s="15"/>
      <c r="AS9110" s="15"/>
      <c r="AT9110" s="15"/>
      <c r="AU9110" s="15"/>
      <c r="AV9110" s="15"/>
      <c r="AW9110" s="15"/>
      <c r="AX9110" s="15"/>
      <c r="AY9110" s="15"/>
      <c r="AZ9110" s="10"/>
    </row>
    <row r="9111" spans="1:52" ht="15" customHeight="1" x14ac:dyDescent="0.2">
      <c r="A9111" s="368"/>
      <c r="B9111" s="373"/>
      <c r="C9111" s="369"/>
      <c r="D9111" s="370"/>
      <c r="E9111" s="368"/>
      <c r="F9111" s="368"/>
      <c r="G9111" s="368"/>
      <c r="H9111" s="368"/>
      <c r="I9111" s="368"/>
      <c r="J9111" s="368"/>
      <c r="K9111" s="368"/>
      <c r="L9111" s="368"/>
      <c r="M9111" s="368"/>
      <c r="N9111" s="368"/>
      <c r="O9111" s="368"/>
      <c r="P9111" s="368"/>
      <c r="Q9111" s="368"/>
      <c r="R9111" s="368"/>
      <c r="S9111" s="368"/>
      <c r="T9111" s="368"/>
      <c r="U9111" s="368"/>
      <c r="V9111" s="368"/>
      <c r="W9111" s="368"/>
      <c r="X9111" s="368"/>
      <c r="Y9111" s="368"/>
      <c r="Z9111" s="368"/>
      <c r="AA9111" s="368"/>
      <c r="AB9111" s="368"/>
      <c r="AC9111" s="368"/>
      <c r="AD9111" s="368"/>
      <c r="AE9111" s="368"/>
      <c r="AF9111" s="368"/>
      <c r="AG9111" s="368"/>
      <c r="AH9111" s="368"/>
      <c r="AI9111" s="368"/>
      <c r="AJ9111" s="368"/>
      <c r="AK9111" s="368"/>
      <c r="AL9111" s="368"/>
      <c r="AM9111" s="368"/>
      <c r="AN9111" s="368"/>
      <c r="AO9111" s="368"/>
      <c r="AP9111" s="368"/>
      <c r="AQ9111" s="368"/>
      <c r="AR9111" s="368"/>
      <c r="AS9111" s="368"/>
      <c r="AT9111" s="368"/>
      <c r="AU9111" s="368"/>
      <c r="AV9111" s="368"/>
      <c r="AW9111" s="368"/>
      <c r="AX9111" s="368"/>
      <c r="AY9111" s="368"/>
      <c r="AZ9111" s="371"/>
    </row>
    <row r="9112" spans="1:52" ht="15" customHeight="1" x14ac:dyDescent="0.2">
      <c r="A9112" s="1"/>
      <c r="B9112" s="389">
        <v>33</v>
      </c>
      <c r="C9112" s="303"/>
      <c r="D9112" s="18"/>
      <c r="E9112" s="14"/>
      <c r="F9112" s="14"/>
      <c r="G9112" s="14"/>
      <c r="H9112" s="14"/>
      <c r="I9112" s="14"/>
      <c r="J9112" s="14"/>
      <c r="K9112" s="14"/>
      <c r="L9112" s="14"/>
      <c r="M9112" s="14"/>
      <c r="N9112" s="14"/>
      <c r="O9112" s="14"/>
      <c r="P9112" s="14"/>
      <c r="Q9112" s="14"/>
      <c r="R9112" s="4"/>
      <c r="S9112" s="4"/>
      <c r="T9112" s="4"/>
      <c r="U9112" s="4"/>
      <c r="V9112" s="4"/>
      <c r="W9112" s="4"/>
      <c r="X9112" s="4"/>
      <c r="Y9112" s="4"/>
      <c r="Z9112" s="4"/>
      <c r="AA9112" s="4"/>
      <c r="AB9112" s="8">
        <v>1</v>
      </c>
      <c r="AC9112" s="8"/>
      <c r="AD9112" s="8"/>
      <c r="AE9112" s="8"/>
      <c r="AF9112" s="8"/>
      <c r="AG9112" s="8"/>
      <c r="AH9112" s="8"/>
      <c r="AI9112" s="8"/>
      <c r="AJ9112" s="8"/>
      <c r="AK9112" s="8"/>
      <c r="AL9112" s="8"/>
      <c r="AM9112" s="8"/>
      <c r="AN9112" s="8"/>
      <c r="AO9112" s="8"/>
      <c r="AP9112" s="15"/>
      <c r="AQ9112" s="15"/>
      <c r="AR9112" s="15"/>
      <c r="AS9112" s="15"/>
      <c r="AT9112" s="15"/>
      <c r="AU9112" s="15"/>
      <c r="AV9112" s="15"/>
      <c r="AW9112" s="15"/>
      <c r="AX9112" s="15"/>
      <c r="AY9112" s="15"/>
      <c r="AZ9112" s="10"/>
    </row>
    <row r="9113" spans="1:52" ht="15" customHeight="1" x14ac:dyDescent="0.2">
      <c r="A9113" s="368"/>
      <c r="B9113" s="373"/>
      <c r="C9113" s="369"/>
      <c r="D9113" s="370"/>
      <c r="E9113" s="368"/>
      <c r="F9113" s="368"/>
      <c r="G9113" s="368"/>
      <c r="H9113" s="368"/>
      <c r="I9113" s="368"/>
      <c r="J9113" s="368"/>
      <c r="K9113" s="368"/>
      <c r="L9113" s="368"/>
      <c r="M9113" s="368"/>
      <c r="N9113" s="368"/>
      <c r="O9113" s="368"/>
      <c r="P9113" s="368"/>
      <c r="Q9113" s="368"/>
      <c r="R9113" s="368"/>
      <c r="S9113" s="368"/>
      <c r="T9113" s="368"/>
      <c r="U9113" s="368"/>
      <c r="V9113" s="368"/>
      <c r="W9113" s="368"/>
      <c r="X9113" s="368"/>
      <c r="Y9113" s="368"/>
      <c r="Z9113" s="368"/>
      <c r="AA9113" s="368"/>
      <c r="AB9113" s="368"/>
      <c r="AC9113" s="368"/>
      <c r="AD9113" s="368"/>
      <c r="AE9113" s="368"/>
      <c r="AF9113" s="368"/>
      <c r="AG9113" s="368"/>
      <c r="AH9113" s="368"/>
      <c r="AI9113" s="368"/>
      <c r="AJ9113" s="368"/>
      <c r="AK9113" s="368"/>
      <c r="AL9113" s="368"/>
      <c r="AM9113" s="368"/>
      <c r="AN9113" s="368"/>
      <c r="AO9113" s="368"/>
      <c r="AP9113" s="368"/>
      <c r="AQ9113" s="368"/>
      <c r="AR9113" s="368"/>
      <c r="AS9113" s="368"/>
      <c r="AT9113" s="368"/>
      <c r="AU9113" s="368"/>
      <c r="AV9113" s="368"/>
      <c r="AW9113" s="368"/>
      <c r="AX9113" s="368"/>
      <c r="AY9113" s="368"/>
      <c r="AZ9113" s="371"/>
    </row>
    <row r="9114" spans="1:52" ht="15" customHeight="1" x14ac:dyDescent="0.2">
      <c r="A9114" s="368"/>
      <c r="B9114" s="373"/>
      <c r="C9114" s="369"/>
      <c r="D9114" s="370"/>
      <c r="E9114" s="368"/>
      <c r="F9114" s="368"/>
      <c r="G9114" s="368"/>
      <c r="H9114" s="368"/>
      <c r="I9114" s="368"/>
      <c r="J9114" s="368"/>
      <c r="K9114" s="368"/>
      <c r="L9114" s="368"/>
      <c r="M9114" s="368"/>
      <c r="N9114" s="368"/>
      <c r="O9114" s="368"/>
      <c r="P9114" s="368"/>
      <c r="Q9114" s="368"/>
      <c r="R9114" s="368"/>
      <c r="S9114" s="368"/>
      <c r="T9114" s="368"/>
      <c r="U9114" s="368"/>
      <c r="V9114" s="368"/>
      <c r="W9114" s="368"/>
      <c r="X9114" s="368"/>
      <c r="Y9114" s="368"/>
      <c r="Z9114" s="368"/>
      <c r="AA9114" s="368"/>
      <c r="AB9114" s="368"/>
      <c r="AC9114" s="368"/>
      <c r="AD9114" s="368"/>
      <c r="AE9114" s="368"/>
      <c r="AF9114" s="368"/>
      <c r="AG9114" s="368"/>
      <c r="AH9114" s="368"/>
      <c r="AI9114" s="368"/>
      <c r="AJ9114" s="368"/>
      <c r="AK9114" s="368"/>
      <c r="AL9114" s="368"/>
      <c r="AM9114" s="368"/>
      <c r="AN9114" s="368"/>
      <c r="AO9114" s="368"/>
      <c r="AP9114" s="368"/>
      <c r="AQ9114" s="368"/>
      <c r="AR9114" s="368"/>
      <c r="AS9114" s="368"/>
      <c r="AT9114" s="368"/>
      <c r="AU9114" s="368"/>
      <c r="AV9114" s="368"/>
      <c r="AW9114" s="368"/>
      <c r="AX9114" s="368"/>
      <c r="AY9114" s="368"/>
      <c r="AZ9114" s="371"/>
    </row>
    <row r="9115" spans="1:52" ht="15" customHeight="1" x14ac:dyDescent="0.2">
      <c r="A9115" s="368"/>
      <c r="B9115" s="373"/>
      <c r="C9115" s="376"/>
      <c r="D9115" s="370"/>
      <c r="E9115" s="368"/>
      <c r="F9115" s="368"/>
      <c r="G9115" s="368"/>
      <c r="H9115" s="368"/>
      <c r="I9115" s="368"/>
      <c r="J9115" s="368"/>
      <c r="K9115" s="368"/>
      <c r="L9115" s="368"/>
      <c r="M9115" s="368"/>
      <c r="N9115" s="368"/>
      <c r="O9115" s="368"/>
      <c r="P9115" s="368"/>
      <c r="Q9115" s="368"/>
      <c r="R9115" s="368"/>
      <c r="S9115" s="368"/>
      <c r="T9115" s="368"/>
      <c r="U9115" s="368"/>
      <c r="V9115" s="368"/>
      <c r="W9115" s="368"/>
      <c r="X9115" s="368"/>
      <c r="Y9115" s="368"/>
      <c r="Z9115" s="368"/>
      <c r="AA9115" s="368"/>
      <c r="AB9115" s="368"/>
      <c r="AC9115" s="368"/>
      <c r="AD9115" s="368"/>
      <c r="AE9115" s="368"/>
      <c r="AF9115" s="368"/>
      <c r="AG9115" s="368"/>
      <c r="AH9115" s="368"/>
      <c r="AI9115" s="368"/>
      <c r="AJ9115" s="368"/>
      <c r="AK9115" s="368"/>
      <c r="AL9115" s="368"/>
      <c r="AM9115" s="368"/>
      <c r="AN9115" s="368"/>
      <c r="AO9115" s="368"/>
      <c r="AP9115" s="368"/>
      <c r="AQ9115" s="368"/>
      <c r="AR9115" s="368"/>
      <c r="AS9115" s="368"/>
      <c r="AT9115" s="368"/>
      <c r="AU9115" s="368"/>
      <c r="AV9115" s="368"/>
      <c r="AW9115" s="368"/>
      <c r="AX9115" s="368"/>
      <c r="AY9115" s="368"/>
      <c r="AZ9115" s="371"/>
    </row>
    <row r="9116" spans="1:52" ht="15" customHeight="1" x14ac:dyDescent="0.2">
      <c r="A9116" s="1">
        <f>SUM(A9073:A9111)</f>
        <v>0</v>
      </c>
      <c r="B9116" s="385" t="s">
        <v>187</v>
      </c>
      <c r="C9116" s="402" t="s">
        <v>616</v>
      </c>
      <c r="D9116" s="18"/>
      <c r="E9116" s="14"/>
      <c r="F9116" s="14"/>
      <c r="G9116" s="14"/>
      <c r="H9116" s="14"/>
      <c r="I9116" s="14"/>
      <c r="J9116" s="14"/>
      <c r="K9116" s="14"/>
      <c r="L9116" s="14"/>
      <c r="M9116" s="14"/>
      <c r="N9116" s="14"/>
      <c r="O9116" s="14"/>
      <c r="P9116" s="14"/>
      <c r="Q9116" s="14"/>
      <c r="R9116" s="4"/>
      <c r="S9116" s="4"/>
      <c r="T9116" s="4"/>
      <c r="U9116" s="4"/>
      <c r="V9116" s="4"/>
      <c r="W9116" s="4"/>
      <c r="X9116" s="4"/>
      <c r="Y9116" s="4"/>
      <c r="Z9116" s="4"/>
      <c r="AA9116" s="4"/>
      <c r="AB9116" s="8"/>
      <c r="AC9116" s="8"/>
      <c r="AD9116" s="8"/>
      <c r="AE9116" s="8"/>
      <c r="AF9116" s="8"/>
      <c r="AG9116" s="8"/>
      <c r="AH9116" s="8"/>
      <c r="AI9116" s="8"/>
      <c r="AJ9116" s="8"/>
      <c r="AK9116" s="8"/>
      <c r="AL9116" s="8"/>
      <c r="AM9116" s="8"/>
      <c r="AN9116" s="8"/>
      <c r="AO9116" s="8"/>
      <c r="AP9116" s="15"/>
      <c r="AQ9116" s="15"/>
      <c r="AR9116" s="15"/>
      <c r="AS9116" s="15"/>
      <c r="AT9116" s="15"/>
      <c r="AU9116" s="15"/>
      <c r="AV9116" s="15"/>
      <c r="AW9116" s="15"/>
      <c r="AX9116" s="15"/>
      <c r="AY9116" s="15"/>
      <c r="AZ9116" s="10"/>
    </row>
    <row r="9117" spans="1:52" ht="15" customHeight="1" x14ac:dyDescent="0.2">
      <c r="A9117" s="1"/>
      <c r="B9117" s="22"/>
      <c r="D9117" s="18"/>
      <c r="E9117" s="14"/>
      <c r="F9117" s="14"/>
      <c r="G9117" s="14"/>
      <c r="H9117" s="14"/>
      <c r="I9117" s="14"/>
      <c r="J9117" s="14"/>
      <c r="K9117" s="14"/>
      <c r="L9117" s="14"/>
      <c r="M9117" s="14"/>
      <c r="N9117" s="14"/>
      <c r="O9117" s="14"/>
      <c r="P9117" s="14"/>
      <c r="Q9117" s="14"/>
      <c r="R9117" s="4"/>
      <c r="S9117" s="4"/>
      <c r="T9117" s="4"/>
      <c r="U9117" s="4"/>
      <c r="V9117" s="4"/>
      <c r="W9117" s="4"/>
      <c r="X9117" s="4"/>
      <c r="Y9117" s="4"/>
      <c r="Z9117" s="4"/>
      <c r="AA9117" s="4"/>
      <c r="AB9117" s="8"/>
      <c r="AC9117" s="8"/>
      <c r="AD9117" s="8"/>
      <c r="AE9117" s="8"/>
      <c r="AF9117" s="8"/>
      <c r="AG9117" s="8"/>
      <c r="AH9117" s="8"/>
      <c r="AI9117" s="8"/>
      <c r="AJ9117" s="8"/>
      <c r="AK9117" s="8"/>
      <c r="AL9117" s="8"/>
      <c r="AM9117" s="8"/>
      <c r="AN9117" s="8"/>
      <c r="AO9117" s="8"/>
      <c r="AP9117" s="15"/>
      <c r="AQ9117" s="15"/>
      <c r="AR9117" s="15"/>
      <c r="AS9117" s="15"/>
      <c r="AT9117" s="15"/>
      <c r="AU9117" s="15"/>
      <c r="AV9117" s="15"/>
      <c r="AW9117" s="15"/>
      <c r="AX9117" s="15"/>
      <c r="AY9117" s="15"/>
      <c r="AZ9117" s="10"/>
    </row>
    <row r="9118" spans="1:52" ht="15" customHeight="1" x14ac:dyDescent="0.2">
      <c r="A9118" s="1"/>
      <c r="B9118" s="42"/>
      <c r="D9118" s="18"/>
      <c r="E9118" s="14"/>
      <c r="F9118" s="14"/>
      <c r="G9118" s="14"/>
      <c r="H9118" s="14"/>
      <c r="I9118" s="14"/>
      <c r="J9118" s="14"/>
      <c r="K9118" s="14"/>
      <c r="L9118" s="14"/>
      <c r="M9118" s="14"/>
      <c r="N9118" s="14"/>
      <c r="O9118" s="14"/>
      <c r="P9118" s="14"/>
      <c r="Q9118" s="14"/>
      <c r="R9118" s="4"/>
      <c r="S9118" s="4"/>
      <c r="T9118" s="4"/>
      <c r="U9118" s="4"/>
      <c r="V9118" s="4"/>
      <c r="W9118" s="4"/>
      <c r="X9118" s="4"/>
      <c r="Y9118" s="4"/>
      <c r="Z9118" s="4"/>
      <c r="AA9118" s="4"/>
      <c r="AB9118" s="8"/>
      <c r="AC9118" s="8"/>
      <c r="AD9118" s="8"/>
      <c r="AE9118" s="8"/>
      <c r="AF9118" s="8"/>
      <c r="AG9118" s="8"/>
      <c r="AH9118" s="8"/>
      <c r="AI9118" s="8"/>
      <c r="AJ9118" s="8"/>
      <c r="AK9118" s="8"/>
      <c r="AL9118" s="8"/>
      <c r="AM9118" s="8"/>
      <c r="AN9118" s="8"/>
      <c r="AO9118" s="8"/>
      <c r="AP9118" s="15"/>
      <c r="AQ9118" s="15"/>
      <c r="AR9118" s="15"/>
      <c r="AS9118" s="15"/>
      <c r="AT9118" s="15"/>
      <c r="AU9118" s="15"/>
      <c r="AV9118" s="15"/>
      <c r="AW9118" s="15"/>
      <c r="AX9118" s="15"/>
      <c r="AY9118" s="15"/>
      <c r="AZ9118" s="10"/>
    </row>
    <row r="9119" spans="1:52" ht="15" customHeight="1" x14ac:dyDescent="0.2">
      <c r="A9119" s="1"/>
      <c r="B9119" s="1"/>
      <c r="C9119" s="43"/>
      <c r="D9119" s="14"/>
      <c r="E9119" s="14"/>
      <c r="F9119" s="14"/>
      <c r="G9119" s="14"/>
      <c r="H9119" s="14"/>
      <c r="I9119" s="14"/>
      <c r="J9119" s="14"/>
      <c r="K9119" s="14"/>
      <c r="L9119" s="14"/>
      <c r="M9119" s="14"/>
      <c r="N9119" s="14"/>
      <c r="O9119" s="14"/>
      <c r="P9119" s="14"/>
      <c r="Q9119" s="14"/>
      <c r="R9119" s="4"/>
      <c r="S9119" s="4"/>
      <c r="T9119" s="4"/>
      <c r="U9119" s="4"/>
      <c r="V9119" s="4"/>
      <c r="W9119" s="4"/>
      <c r="X9119" s="4"/>
      <c r="Y9119" s="4"/>
      <c r="Z9119" s="4"/>
      <c r="AA9119" s="4"/>
      <c r="AB9119" s="8"/>
      <c r="AC9119" s="8"/>
      <c r="AD9119" s="8"/>
      <c r="AE9119" s="8"/>
      <c r="AF9119" s="8"/>
      <c r="AG9119" s="8"/>
      <c r="AH9119" s="8"/>
      <c r="AI9119" s="8"/>
      <c r="AJ9119" s="8"/>
      <c r="AK9119" s="8"/>
      <c r="AL9119" s="8"/>
      <c r="AM9119" s="8"/>
      <c r="AN9119" s="8"/>
      <c r="AO9119" s="8"/>
      <c r="AP9119" s="15"/>
      <c r="AQ9119" s="15"/>
      <c r="AR9119" s="15"/>
      <c r="AS9119" s="15"/>
      <c r="AT9119" s="15"/>
      <c r="AU9119" s="15"/>
      <c r="AV9119" s="15"/>
      <c r="AW9119" s="15"/>
      <c r="AX9119" s="15"/>
      <c r="AY9119" s="15"/>
      <c r="AZ9119" s="10"/>
    </row>
    <row r="9120" spans="1:52" ht="15" customHeight="1" x14ac:dyDescent="0.2">
      <c r="A9120" s="1"/>
      <c r="B9120" s="1"/>
      <c r="D9120" s="14"/>
      <c r="E9120" s="14"/>
      <c r="F9120" s="14"/>
      <c r="G9120" s="14"/>
      <c r="H9120" s="14"/>
      <c r="I9120" s="14"/>
      <c r="J9120" s="14"/>
      <c r="K9120" s="14"/>
      <c r="L9120" s="14"/>
      <c r="M9120" s="14"/>
      <c r="N9120" s="14"/>
      <c r="O9120" s="14"/>
      <c r="P9120" s="14"/>
      <c r="Q9120" s="14"/>
      <c r="R9120" s="4"/>
      <c r="S9120" s="4"/>
      <c r="T9120" s="4"/>
      <c r="U9120" s="4"/>
      <c r="V9120" s="4"/>
      <c r="W9120" s="4"/>
      <c r="X9120" s="4"/>
      <c r="Y9120" s="4"/>
      <c r="Z9120" s="4"/>
      <c r="AA9120" s="4"/>
      <c r="AB9120" s="8"/>
      <c r="AC9120" s="8"/>
      <c r="AD9120" s="8"/>
      <c r="AE9120" s="8"/>
      <c r="AF9120" s="8"/>
      <c r="AG9120" s="8"/>
      <c r="AH9120" s="8"/>
      <c r="AI9120" s="8"/>
      <c r="AJ9120" s="8"/>
      <c r="AK9120" s="8"/>
      <c r="AL9120" s="8"/>
      <c r="AM9120" s="8"/>
      <c r="AN9120" s="8"/>
      <c r="AO9120" s="8"/>
      <c r="AP9120" s="15"/>
      <c r="AQ9120" s="15"/>
      <c r="AR9120" s="15"/>
      <c r="AS9120" s="15"/>
      <c r="AT9120" s="15"/>
      <c r="AU9120" s="15"/>
      <c r="AV9120" s="15"/>
      <c r="AW9120" s="15"/>
      <c r="AX9120" s="15"/>
      <c r="AY9120" s="15"/>
      <c r="AZ9120" s="10"/>
    </row>
    <row r="9121" spans="1:52" ht="15" customHeight="1" x14ac:dyDescent="0.2">
      <c r="A9121" s="33"/>
      <c r="B9121" s="33"/>
      <c r="C9121" s="33"/>
      <c r="D9121" s="33">
        <f>SUM(D9073:D9120)</f>
        <v>23</v>
      </c>
      <c r="E9121" s="33">
        <f>SUM(E9073:E9120)</f>
        <v>13</v>
      </c>
      <c r="F9121" s="33">
        <f>SUM(F9073:F9120)</f>
        <v>15</v>
      </c>
      <c r="G9121" s="33">
        <f>SUM(G9073:G9120)</f>
        <v>0</v>
      </c>
      <c r="H9121" s="33">
        <f>SUM(H9073:H9120)</f>
        <v>0</v>
      </c>
      <c r="I9121" s="33">
        <f>SUM(I9073:I9120)</f>
        <v>0</v>
      </c>
      <c r="J9121" s="33">
        <f>SUM(J9073:J9120)</f>
        <v>0</v>
      </c>
      <c r="K9121" s="33">
        <f>SUM(K9073:K9120)</f>
        <v>6</v>
      </c>
      <c r="L9121" s="33">
        <f>SUM(L9073:L9120)</f>
        <v>4</v>
      </c>
      <c r="M9121" s="33">
        <f>SUM(M9073:M9120)</f>
        <v>0</v>
      </c>
      <c r="N9121" s="33">
        <f>SUM(N9073:N9120)</f>
        <v>0</v>
      </c>
      <c r="O9121" s="33">
        <f>SUM(O9073:O9120)</f>
        <v>0</v>
      </c>
      <c r="P9121" s="33">
        <f>SUM(P9073:P9120)</f>
        <v>0</v>
      </c>
      <c r="Q9121" s="33">
        <f>SUM(Q9073:Q9120)</f>
        <v>0</v>
      </c>
      <c r="R9121" s="33">
        <f>SUM(R9073:R9120)</f>
        <v>0</v>
      </c>
      <c r="S9121" s="33">
        <f>SUM(S9073:S9120)</f>
        <v>0</v>
      </c>
      <c r="T9121" s="33">
        <f>SUM(T9073:T9120)</f>
        <v>0</v>
      </c>
      <c r="U9121" s="33">
        <f>SUM(U9073:U9120)</f>
        <v>3</v>
      </c>
      <c r="V9121" s="33">
        <f>SUM(V9073:V9120)</f>
        <v>0</v>
      </c>
      <c r="W9121" s="33">
        <f>SUM(W9073:W9120)</f>
        <v>0</v>
      </c>
      <c r="X9121" s="33">
        <f>SUM(X9073:X9120)</f>
        <v>0</v>
      </c>
      <c r="Y9121" s="33">
        <f>SUM(Y9073:Y9120)</f>
        <v>0</v>
      </c>
      <c r="Z9121" s="33">
        <f>SUM(Z9073:Z9120)</f>
        <v>0</v>
      </c>
      <c r="AA9121" s="33">
        <f>SUM(AA9073:AA9120)</f>
        <v>0</v>
      </c>
      <c r="AB9121" s="33">
        <f>SUM(AB9073:AB9120)</f>
        <v>56</v>
      </c>
      <c r="AC9121" s="33">
        <f>SUM(AC9073:AC9120)</f>
        <v>0</v>
      </c>
      <c r="AD9121" s="33">
        <f>SUM(AD9073:AD9120)</f>
        <v>0</v>
      </c>
      <c r="AE9121" s="33">
        <f>SUM(AE9073:AE9120)</f>
        <v>0</v>
      </c>
      <c r="AF9121" s="33">
        <f>SUM(AF9073:AF9120)</f>
        <v>0</v>
      </c>
      <c r="AG9121" s="33">
        <f>SUM(AG9073:AG9120)</f>
        <v>1</v>
      </c>
      <c r="AH9121" s="33">
        <f>SUM(AH9073:AH9120)</f>
        <v>1</v>
      </c>
      <c r="AI9121" s="33">
        <f>SUM(AI9073:AI9120)</f>
        <v>0</v>
      </c>
      <c r="AJ9121" s="33">
        <f>SUM(AJ9073:AJ9120)</f>
        <v>1</v>
      </c>
      <c r="AK9121" s="33">
        <f>SUM(AK9073:AK9120)</f>
        <v>0</v>
      </c>
      <c r="AL9121" s="33">
        <f>SUM(AL9073:AL9120)</f>
        <v>2</v>
      </c>
      <c r="AM9121" s="33">
        <f>SUM(AM9073:AM9120)</f>
        <v>0</v>
      </c>
      <c r="AN9121" s="33">
        <f>SUM(AN9073:AN9120)</f>
        <v>0</v>
      </c>
      <c r="AO9121" s="33">
        <f>SUM(AO9073:AO9120)</f>
        <v>2</v>
      </c>
      <c r="AP9121" s="33">
        <f>SUM(AP9073:AP9120)</f>
        <v>0</v>
      </c>
      <c r="AQ9121" s="33">
        <f>SUM(AQ9073:AQ9120)</f>
        <v>0</v>
      </c>
      <c r="AR9121" s="33">
        <f>SUM(AR9073:AR9120)</f>
        <v>0</v>
      </c>
      <c r="AS9121" s="33">
        <f>SUM(AS9073:AS9120)</f>
        <v>0</v>
      </c>
      <c r="AT9121" s="33">
        <f>SUM(AT9073:AT9120)</f>
        <v>0</v>
      </c>
      <c r="AU9121" s="33">
        <f>SUM(AU9073:AU9120)</f>
        <v>0</v>
      </c>
      <c r="AV9121" s="33">
        <f>SUM(AV9073:AV9120)</f>
        <v>0</v>
      </c>
      <c r="AW9121" s="33">
        <f>SUM(AW9073:AW9120)</f>
        <v>0</v>
      </c>
      <c r="AX9121" s="33">
        <f>SUM(AX9073:AX9120)</f>
        <v>0</v>
      </c>
      <c r="AY9121" s="33">
        <f>SUM(AY9073:AY9120)</f>
        <v>0</v>
      </c>
      <c r="AZ9121" s="10"/>
    </row>
    <row r="9122" spans="1:52" ht="15" customHeight="1" x14ac:dyDescent="0.2">
      <c r="A9122" s="44"/>
      <c r="B9122" s="44"/>
      <c r="C9122" s="44"/>
      <c r="D9122" s="44"/>
      <c r="E9122" s="44"/>
      <c r="F9122" s="44"/>
      <c r="G9122" s="44"/>
      <c r="H9122" s="44"/>
      <c r="I9122" s="44"/>
      <c r="J9122" s="44"/>
      <c r="K9122" s="44"/>
      <c r="L9122" s="44"/>
      <c r="M9122" s="44"/>
      <c r="N9122" s="44"/>
      <c r="O9122" s="44"/>
      <c r="P9122" s="44"/>
      <c r="Q9122" s="44"/>
      <c r="R9122" s="44"/>
      <c r="S9122" s="44"/>
      <c r="T9122" s="44"/>
      <c r="U9122" s="44"/>
      <c r="V9122" s="44"/>
      <c r="W9122" s="44"/>
      <c r="X9122" s="44"/>
    </row>
    <row r="9123" spans="1:52" ht="15" customHeight="1" x14ac:dyDescent="0.2">
      <c r="A9123" s="44"/>
      <c r="B9123" s="44"/>
      <c r="C9123" s="44"/>
      <c r="D9123" s="44"/>
      <c r="E9123" s="44"/>
      <c r="F9123" s="44"/>
      <c r="G9123" s="44"/>
      <c r="H9123" s="44"/>
      <c r="I9123" s="44"/>
      <c r="J9123" s="44"/>
      <c r="K9123" s="44"/>
      <c r="L9123" s="44"/>
      <c r="M9123" s="44"/>
      <c r="N9123" s="44"/>
      <c r="O9123" s="44"/>
      <c r="P9123" s="44"/>
      <c r="Q9123" s="44"/>
      <c r="R9123" s="44"/>
      <c r="S9123" s="44"/>
      <c r="T9123" s="44"/>
      <c r="U9123" s="44"/>
      <c r="V9123" s="44"/>
      <c r="W9123" s="44"/>
      <c r="X9123" s="44"/>
    </row>
    <row r="9124" spans="1:52" ht="15" customHeight="1" x14ac:dyDescent="0.2">
      <c r="A9124" s="44"/>
      <c r="B9124" s="44"/>
      <c r="C9124" s="44"/>
      <c r="D9124" s="44"/>
      <c r="E9124" s="44"/>
      <c r="F9124" s="44"/>
      <c r="G9124" s="44"/>
      <c r="H9124" s="44"/>
      <c r="I9124" s="44"/>
      <c r="J9124" s="44"/>
      <c r="K9124" s="44"/>
      <c r="L9124" s="44"/>
      <c r="M9124" s="44"/>
      <c r="N9124" s="44"/>
      <c r="O9124" s="44"/>
      <c r="P9124" s="44"/>
      <c r="Q9124" s="44"/>
      <c r="R9124" s="44"/>
      <c r="S9124" s="44"/>
      <c r="T9124" s="44"/>
      <c r="U9124" s="44"/>
      <c r="V9124" s="44"/>
      <c r="W9124" s="44"/>
      <c r="X9124" s="44"/>
    </row>
    <row r="9125" spans="1:52" ht="15" customHeight="1" x14ac:dyDescent="0.2">
      <c r="A9125" s="45"/>
      <c r="B9125" s="45"/>
      <c r="C9125" s="45"/>
      <c r="D9125" s="45"/>
      <c r="E9125" s="45"/>
      <c r="F9125" s="45"/>
      <c r="G9125" s="45"/>
      <c r="H9125" s="45"/>
      <c r="I9125" s="44"/>
      <c r="J9125" s="44"/>
      <c r="K9125" s="44"/>
      <c r="L9125" s="44"/>
      <c r="M9125" s="44"/>
      <c r="N9125" s="44"/>
      <c r="O9125" s="44"/>
      <c r="P9125" s="44"/>
      <c r="Q9125" s="44"/>
      <c r="R9125" s="44"/>
      <c r="S9125" s="44"/>
      <c r="T9125" s="44"/>
      <c r="U9125" s="44"/>
      <c r="V9125" s="44"/>
      <c r="W9125" s="44"/>
      <c r="X9125" s="44"/>
    </row>
    <row r="9126" spans="1:52" ht="15" customHeight="1" x14ac:dyDescent="0.2">
      <c r="A9126" s="45"/>
      <c r="B9126" s="45"/>
      <c r="C9126" s="45"/>
      <c r="D9126" s="45"/>
      <c r="E9126" s="45"/>
      <c r="F9126" s="45"/>
      <c r="G9126" s="45"/>
      <c r="H9126" s="45"/>
      <c r="I9126" s="44"/>
      <c r="J9126" s="44"/>
      <c r="K9126" s="44"/>
      <c r="L9126" s="46"/>
      <c r="M9126" s="46"/>
      <c r="N9126" s="46"/>
      <c r="O9126" s="46"/>
      <c r="P9126" s="46"/>
      <c r="Q9126" s="46"/>
      <c r="R9126" s="46"/>
      <c r="S9126" s="46"/>
      <c r="T9126" s="46"/>
      <c r="U9126" s="46"/>
      <c r="V9126" s="46"/>
      <c r="W9126" s="46"/>
      <c r="X9126" s="46"/>
      <c r="Y9126" s="46"/>
      <c r="Z9126" s="46"/>
      <c r="AA9126" s="46"/>
    </row>
    <row r="9127" spans="1:52" ht="15" customHeight="1" x14ac:dyDescent="0.6">
      <c r="A9127" s="45"/>
      <c r="B9127" s="47" t="s">
        <v>88</v>
      </c>
      <c r="C9127" s="48"/>
      <c r="D9127" s="48"/>
      <c r="E9127" s="48"/>
      <c r="F9127" s="48"/>
      <c r="G9127" s="48"/>
      <c r="H9127" s="45"/>
      <c r="I9127" s="44"/>
      <c r="J9127" s="44"/>
      <c r="K9127" s="44"/>
      <c r="L9127" s="46"/>
      <c r="M9127" s="46"/>
      <c r="N9127" s="46"/>
      <c r="O9127" s="46"/>
      <c r="P9127" s="46"/>
      <c r="Q9127" s="46"/>
      <c r="R9127" s="46"/>
      <c r="S9127" s="46"/>
      <c r="T9127" s="46"/>
      <c r="U9127" s="46"/>
      <c r="V9127" s="46"/>
      <c r="W9127" s="46"/>
      <c r="X9127" s="46"/>
      <c r="Y9127" s="46"/>
      <c r="Z9127" s="46"/>
      <c r="AA9127" s="46"/>
    </row>
    <row r="9128" spans="1:52" ht="15" customHeight="1" x14ac:dyDescent="0.2">
      <c r="A9128" s="45"/>
      <c r="B9128" s="49" t="s">
        <v>89</v>
      </c>
      <c r="C9128" s="33" t="s">
        <v>90</v>
      </c>
      <c r="D9128" s="33" t="s">
        <v>91</v>
      </c>
      <c r="E9128" s="33" t="s">
        <v>92</v>
      </c>
      <c r="F9128" s="50"/>
      <c r="G9128" s="50" t="s">
        <v>93</v>
      </c>
      <c r="H9128" s="45"/>
      <c r="I9128" s="44"/>
      <c r="J9128" s="44"/>
      <c r="K9128" s="44"/>
      <c r="L9128" s="46"/>
      <c r="M9128" s="46"/>
      <c r="N9128" s="46"/>
      <c r="O9128" s="46"/>
      <c r="P9128" s="46"/>
      <c r="Q9128" s="46"/>
      <c r="R9128" s="46"/>
      <c r="S9128" s="46"/>
      <c r="T9128" s="46"/>
      <c r="U9128" s="46"/>
      <c r="V9128" s="46"/>
      <c r="W9128" s="46"/>
      <c r="Y9128" s="51" t="s">
        <v>94</v>
      </c>
      <c r="Z9128" s="52"/>
      <c r="AA9128" s="52"/>
    </row>
    <row r="9129" spans="1:52" ht="15" customHeight="1" x14ac:dyDescent="0.2">
      <c r="A9129" s="45"/>
      <c r="B9129" s="53" t="s">
        <v>3</v>
      </c>
      <c r="C9129" s="15">
        <f>D9121</f>
        <v>23</v>
      </c>
      <c r="D9129" s="54">
        <f>S9132*C9129</f>
        <v>21034.65</v>
      </c>
      <c r="E9129" s="34">
        <f>T9131*C9129</f>
        <v>14950</v>
      </c>
      <c r="F9129" s="45"/>
      <c r="G9129" s="45"/>
      <c r="H9129" s="45"/>
      <c r="I9129" s="44"/>
      <c r="J9129" s="44"/>
      <c r="K9129" s="44"/>
      <c r="L9129" s="46"/>
      <c r="M9129" s="51" t="s">
        <v>95</v>
      </c>
      <c r="N9129" s="52"/>
      <c r="O9129" s="52"/>
      <c r="P9129" s="52"/>
      <c r="Q9129" s="52"/>
      <c r="R9129" s="51" t="s">
        <v>96</v>
      </c>
      <c r="S9129" s="52"/>
      <c r="T9129" s="46"/>
      <c r="U9129" s="51" t="s">
        <v>97</v>
      </c>
      <c r="V9129" s="52"/>
      <c r="W9129" s="46"/>
      <c r="Y9129" s="6" t="s">
        <v>98</v>
      </c>
      <c r="Z9129" s="55"/>
      <c r="AA9129" s="56"/>
    </row>
    <row r="9130" spans="1:52" ht="15" customHeight="1" x14ac:dyDescent="0.2">
      <c r="A9130" s="45"/>
      <c r="B9130" s="53" t="s">
        <v>99</v>
      </c>
      <c r="C9130" s="15">
        <f>E9121</f>
        <v>13</v>
      </c>
      <c r="D9130" s="54">
        <f>S9131*C9130</f>
        <v>11889.150000000001</v>
      </c>
      <c r="E9130" s="34">
        <f>T9132*C9130</f>
        <v>8450</v>
      </c>
      <c r="F9130" s="45"/>
      <c r="G9130" s="45"/>
      <c r="H9130" s="45"/>
      <c r="I9130" s="44"/>
      <c r="J9130" s="44"/>
      <c r="K9130" s="44"/>
      <c r="L9130" s="46"/>
      <c r="M9130" s="6" t="s">
        <v>100</v>
      </c>
      <c r="N9130" s="52"/>
      <c r="O9130" s="52"/>
      <c r="P9130" s="52"/>
      <c r="Q9130" s="52"/>
      <c r="R9130" s="6"/>
      <c r="S9130" s="55" t="s">
        <v>101</v>
      </c>
      <c r="T9130" s="295"/>
      <c r="U9130" s="57" t="s">
        <v>102</v>
      </c>
      <c r="V9130" s="58">
        <f t="shared" ref="V9130:V9141" si="1934">W9130*1.303</f>
        <v>10293.699999999999</v>
      </c>
      <c r="W9130" s="59">
        <v>7900</v>
      </c>
      <c r="Y9130" s="60" t="s">
        <v>31</v>
      </c>
      <c r="Z9130" s="55">
        <f>AA9130*1.318</f>
        <v>6853.6</v>
      </c>
      <c r="AA9130" s="56">
        <v>5200</v>
      </c>
    </row>
    <row r="9131" spans="1:52" ht="15" customHeight="1" x14ac:dyDescent="0.2">
      <c r="A9131" s="45"/>
      <c r="B9131" s="53" t="s">
        <v>103</v>
      </c>
      <c r="C9131" s="15">
        <f>F9121</f>
        <v>15</v>
      </c>
      <c r="D9131" s="54">
        <f>S9134*C9131</f>
        <v>19012.545000000002</v>
      </c>
      <c r="E9131" s="34">
        <f>T9133*C9131</f>
        <v>12855</v>
      </c>
      <c r="F9131" s="45"/>
      <c r="G9131" s="45"/>
      <c r="H9131" s="61"/>
      <c r="I9131" s="44"/>
      <c r="J9131" s="44"/>
      <c r="K9131" s="44"/>
      <c r="L9131" s="46"/>
      <c r="M9131" s="6"/>
      <c r="N9131" s="52"/>
      <c r="O9131" s="52"/>
      <c r="P9131" s="52"/>
      <c r="Q9131" s="52"/>
      <c r="R9131" s="6" t="s">
        <v>104</v>
      </c>
      <c r="S9131" s="55">
        <f>T9131*1.407</f>
        <v>914.55000000000007</v>
      </c>
      <c r="T9131" s="295">
        <v>650</v>
      </c>
      <c r="U9131" s="57" t="s">
        <v>105</v>
      </c>
      <c r="V9131" s="58">
        <f t="shared" si="1934"/>
        <v>9772.5</v>
      </c>
      <c r="W9131" s="62">
        <v>7500</v>
      </c>
      <c r="Y9131" s="6" t="s">
        <v>33</v>
      </c>
      <c r="Z9131" s="55">
        <f t="shared" ref="Z9131:Z9132" si="1935">AA9131*1.318</f>
        <v>6853.6</v>
      </c>
      <c r="AA9131" s="56">
        <v>5200</v>
      </c>
    </row>
    <row r="9132" spans="1:52" ht="15" customHeight="1" x14ac:dyDescent="0.2">
      <c r="A9132" s="45"/>
      <c r="B9132" s="53" t="s">
        <v>106</v>
      </c>
      <c r="C9132" s="15">
        <f>G9121</f>
        <v>0</v>
      </c>
      <c r="D9132" s="54">
        <f>S9134*C9132</f>
        <v>0</v>
      </c>
      <c r="E9132" s="34">
        <f>T9134*C9132</f>
        <v>0</v>
      </c>
      <c r="F9132" s="45"/>
      <c r="G9132" s="45"/>
      <c r="H9132" s="45"/>
      <c r="I9132" s="44"/>
      <c r="J9132" s="44"/>
      <c r="K9132" s="44"/>
      <c r="L9132" s="46"/>
      <c r="M9132" s="6" t="s">
        <v>107</v>
      </c>
      <c r="N9132" s="52"/>
      <c r="O9132" s="52"/>
      <c r="P9132" s="52"/>
      <c r="Q9132" s="52"/>
      <c r="R9132" s="6" t="s">
        <v>108</v>
      </c>
      <c r="S9132" s="55">
        <f>T9132*1.407</f>
        <v>914.55000000000007</v>
      </c>
      <c r="T9132" s="295">
        <v>650</v>
      </c>
      <c r="U9132" s="6" t="s">
        <v>109</v>
      </c>
      <c r="V9132" s="58">
        <f t="shared" si="1934"/>
        <v>4560.5</v>
      </c>
      <c r="W9132" s="59">
        <v>3500</v>
      </c>
      <c r="Y9132" s="6" t="s">
        <v>32</v>
      </c>
      <c r="Z9132" s="55">
        <f t="shared" si="1935"/>
        <v>6853.6</v>
      </c>
      <c r="AA9132" s="56">
        <v>5200</v>
      </c>
    </row>
    <row r="9133" spans="1:52" ht="15" customHeight="1" x14ac:dyDescent="0.2">
      <c r="A9133" s="45"/>
      <c r="B9133" s="53" t="s">
        <v>7</v>
      </c>
      <c r="C9133" s="15">
        <f>H9121</f>
        <v>0</v>
      </c>
      <c r="D9133" s="54">
        <f>S9136*C9133</f>
        <v>0</v>
      </c>
      <c r="E9133" s="34">
        <f>T9136*C9133</f>
        <v>0</v>
      </c>
      <c r="F9133" s="45"/>
      <c r="G9133" s="45"/>
      <c r="H9133" s="45"/>
      <c r="I9133" s="44"/>
      <c r="J9133" s="44"/>
      <c r="K9133" s="44"/>
      <c r="L9133" s="46"/>
      <c r="M9133" s="6" t="s">
        <v>110</v>
      </c>
      <c r="N9133" s="55">
        <f>P9133*1.43</f>
        <v>2145</v>
      </c>
      <c r="O9133" s="52"/>
      <c r="P9133" s="63">
        <v>1500</v>
      </c>
      <c r="Q9133" s="52"/>
      <c r="R9133" s="6" t="s">
        <v>111</v>
      </c>
      <c r="S9133" s="55">
        <f>T9133*1.479</f>
        <v>1267.5030000000002</v>
      </c>
      <c r="T9133" s="295">
        <v>857</v>
      </c>
      <c r="U9133" s="57" t="s">
        <v>112</v>
      </c>
      <c r="V9133" s="58">
        <f t="shared" si="1934"/>
        <v>2736.2999999999997</v>
      </c>
      <c r="W9133" s="62">
        <v>2100</v>
      </c>
      <c r="Y9133" s="6" t="s">
        <v>42</v>
      </c>
      <c r="Z9133" s="55">
        <f t="shared" ref="Z9133:Z9138" si="1936">AA9133*1.32</f>
        <v>7260</v>
      </c>
      <c r="AA9133" s="56">
        <v>5500</v>
      </c>
    </row>
    <row r="9134" spans="1:52" ht="15" customHeight="1" x14ac:dyDescent="0.2">
      <c r="A9134" s="45"/>
      <c r="B9134" s="53" t="s">
        <v>8</v>
      </c>
      <c r="C9134" s="15">
        <f>I9121</f>
        <v>0</v>
      </c>
      <c r="D9134" s="54">
        <f>S9135*C9134</f>
        <v>0</v>
      </c>
      <c r="E9134" s="34">
        <f>T9135*C9134</f>
        <v>0</v>
      </c>
      <c r="F9134" s="45"/>
      <c r="G9134" s="45"/>
      <c r="H9134" s="45"/>
      <c r="I9134" s="44"/>
      <c r="J9134" s="44"/>
      <c r="K9134" s="44"/>
      <c r="L9134" s="46"/>
      <c r="M9134" s="6" t="s">
        <v>27</v>
      </c>
      <c r="N9134" s="55">
        <f>P9134*1.42</f>
        <v>1988</v>
      </c>
      <c r="O9134" s="52"/>
      <c r="P9134" s="64">
        <v>1400</v>
      </c>
      <c r="Q9134" s="65"/>
      <c r="R9134" s="6" t="s">
        <v>113</v>
      </c>
      <c r="S9134" s="55">
        <f>T9134*1.479</f>
        <v>1267.5030000000002</v>
      </c>
      <c r="T9134" s="295">
        <v>857</v>
      </c>
      <c r="U9134" s="57" t="s">
        <v>114</v>
      </c>
      <c r="V9134" s="58">
        <f t="shared" si="1934"/>
        <v>1274.3339999999998</v>
      </c>
      <c r="W9134" s="59">
        <v>978</v>
      </c>
      <c r="Y9134" s="6" t="s">
        <v>115</v>
      </c>
      <c r="Z9134" s="55">
        <f t="shared" si="1936"/>
        <v>7260</v>
      </c>
      <c r="AA9134" s="56">
        <v>5500</v>
      </c>
    </row>
    <row r="9135" spans="1:52" ht="15" customHeight="1" x14ac:dyDescent="0.2">
      <c r="A9135" s="45"/>
      <c r="B9135" s="53" t="s">
        <v>116</v>
      </c>
      <c r="C9135" s="15">
        <f>J9121</f>
        <v>0</v>
      </c>
      <c r="D9135" s="54">
        <f t="shared" ref="D9135:D9136" si="1937">S9140*C9135</f>
        <v>0</v>
      </c>
      <c r="E9135" s="34">
        <f t="shared" ref="E9135" si="1938">D9198*C9135</f>
        <v>0</v>
      </c>
      <c r="F9135" s="45"/>
      <c r="G9135" s="45"/>
      <c r="H9135" s="45"/>
      <c r="I9135" s="44"/>
      <c r="J9135" s="44"/>
      <c r="K9135" s="44"/>
      <c r="L9135" s="46"/>
      <c r="M9135" s="6" t="s">
        <v>28</v>
      </c>
      <c r="N9135" s="55">
        <f t="shared" ref="N9135:N9139" si="1939">P9135*1.4</f>
        <v>1540</v>
      </c>
      <c r="O9135" s="52"/>
      <c r="P9135" s="64">
        <v>1100</v>
      </c>
      <c r="Q9135" s="65"/>
      <c r="R9135" s="6" t="s">
        <v>117</v>
      </c>
      <c r="S9135" s="55">
        <f>T9135*1.3</f>
        <v>2113.8000000000002</v>
      </c>
      <c r="T9135" s="296">
        <v>1626</v>
      </c>
      <c r="U9135" s="66" t="s">
        <v>118</v>
      </c>
      <c r="V9135" s="58">
        <f t="shared" si="1934"/>
        <v>1469.7839999999999</v>
      </c>
      <c r="W9135" s="62">
        <v>1128</v>
      </c>
      <c r="Y9135" s="6" t="s">
        <v>119</v>
      </c>
      <c r="Z9135" s="55">
        <f>AA9135*1.318</f>
        <v>6853.6</v>
      </c>
      <c r="AA9135" s="56">
        <v>5200</v>
      </c>
    </row>
    <row r="9136" spans="1:52" ht="15" customHeight="1" x14ac:dyDescent="0.2">
      <c r="A9136" s="45"/>
      <c r="B9136" s="53" t="s">
        <v>10</v>
      </c>
      <c r="C9136" s="15">
        <f>K9121</f>
        <v>6</v>
      </c>
      <c r="D9136" s="54">
        <f t="shared" si="1937"/>
        <v>29100.720000000001</v>
      </c>
      <c r="E9136" s="34">
        <f>T9141*C9136</f>
        <v>19932</v>
      </c>
      <c r="F9136" s="45"/>
      <c r="G9136" s="45"/>
      <c r="H9136" s="45"/>
      <c r="I9136" s="44"/>
      <c r="J9136" s="44"/>
      <c r="K9136" s="44"/>
      <c r="L9136" s="46"/>
      <c r="M9136" s="6" t="s">
        <v>120</v>
      </c>
      <c r="N9136" s="55">
        <f t="shared" si="1939"/>
        <v>1889.9999999999998</v>
      </c>
      <c r="O9136" s="52"/>
      <c r="P9136" s="67">
        <v>1350</v>
      </c>
      <c r="Q9136" s="65"/>
      <c r="R9136" s="6" t="s">
        <v>121</v>
      </c>
      <c r="S9136" s="55">
        <f>T9136*1.436</f>
        <v>1711.712</v>
      </c>
      <c r="T9136" s="295">
        <v>1192</v>
      </c>
      <c r="U9136" s="6" t="s">
        <v>122</v>
      </c>
      <c r="V9136" s="58">
        <f t="shared" si="1934"/>
        <v>8404.35</v>
      </c>
      <c r="W9136" s="59">
        <v>6450</v>
      </c>
      <c r="Y9136" s="6" t="s">
        <v>123</v>
      </c>
      <c r="Z9136" s="55">
        <f t="shared" si="1936"/>
        <v>10560</v>
      </c>
      <c r="AA9136" s="56">
        <v>8000</v>
      </c>
    </row>
    <row r="9137" spans="1:27" ht="15" customHeight="1" thickBot="1" x14ac:dyDescent="0.25">
      <c r="A9137" s="45"/>
      <c r="B9137" s="53" t="s">
        <v>124</v>
      </c>
      <c r="C9137" s="15">
        <f>L9121</f>
        <v>4</v>
      </c>
      <c r="D9137" s="54">
        <f>S9137*C9137</f>
        <v>6272.64</v>
      </c>
      <c r="E9137" s="34">
        <f>T9137*C9137</f>
        <v>4224</v>
      </c>
      <c r="F9137" s="68" t="s">
        <v>92</v>
      </c>
      <c r="G9137" s="69"/>
      <c r="H9137" s="45"/>
      <c r="I9137" s="44"/>
      <c r="J9137" s="44"/>
      <c r="K9137" s="44"/>
      <c r="L9137" s="46"/>
      <c r="M9137" s="6" t="s">
        <v>125</v>
      </c>
      <c r="N9137" s="55">
        <f t="shared" si="1939"/>
        <v>1889.9999999999998</v>
      </c>
      <c r="O9137" s="52"/>
      <c r="P9137" s="67">
        <v>1350</v>
      </c>
      <c r="Q9137" s="65"/>
      <c r="R9137" s="6" t="s">
        <v>126</v>
      </c>
      <c r="S9137" s="55">
        <f>T9137*1.485</f>
        <v>1568.16</v>
      </c>
      <c r="T9137" s="295">
        <v>1056</v>
      </c>
      <c r="U9137" s="6" t="s">
        <v>127</v>
      </c>
      <c r="V9137" s="58">
        <f t="shared" si="1934"/>
        <v>0</v>
      </c>
      <c r="W9137" s="70"/>
      <c r="Y9137" s="6" t="s">
        <v>128</v>
      </c>
      <c r="Z9137" s="55">
        <f t="shared" si="1936"/>
        <v>10560</v>
      </c>
      <c r="AA9137" s="56">
        <v>8000</v>
      </c>
    </row>
    <row r="9138" spans="1:27" ht="15" customHeight="1" thickTop="1" x14ac:dyDescent="0.2">
      <c r="A9138" s="45"/>
      <c r="B9138" s="53" t="s">
        <v>129</v>
      </c>
      <c r="C9138" s="15">
        <f>M9121</f>
        <v>0</v>
      </c>
      <c r="D9138" s="54">
        <f t="shared" ref="D9138:D9139" si="1940">S9142*C9138</f>
        <v>0</v>
      </c>
      <c r="E9138" s="34">
        <f t="shared" ref="E9138:E9139" si="1941">D9200*C9138</f>
        <v>0</v>
      </c>
      <c r="F9138" s="68" t="s">
        <v>130</v>
      </c>
      <c r="G9138" s="71">
        <f>D9182*0.33</f>
        <v>83933.224650000004</v>
      </c>
      <c r="H9138" s="45"/>
      <c r="I9138" s="44"/>
      <c r="J9138" s="44"/>
      <c r="K9138" s="44"/>
      <c r="L9138" s="46"/>
      <c r="M9138" s="6" t="s">
        <v>131</v>
      </c>
      <c r="N9138" s="55">
        <f t="shared" si="1939"/>
        <v>700</v>
      </c>
      <c r="O9138" s="52"/>
      <c r="P9138" s="67">
        <v>500</v>
      </c>
      <c r="Q9138" s="65"/>
      <c r="R9138" s="6"/>
      <c r="S9138" s="55"/>
      <c r="T9138" s="297"/>
      <c r="U9138" s="57" t="s">
        <v>132</v>
      </c>
      <c r="V9138" s="58">
        <f t="shared" si="1934"/>
        <v>10293.699999999999</v>
      </c>
      <c r="W9138" s="70">
        <v>7900</v>
      </c>
      <c r="Y9138" s="6" t="s">
        <v>133</v>
      </c>
      <c r="Z9138" s="55">
        <f t="shared" si="1936"/>
        <v>7260</v>
      </c>
      <c r="AA9138" s="56">
        <v>5500</v>
      </c>
    </row>
    <row r="9139" spans="1:27" ht="15" customHeight="1" x14ac:dyDescent="0.2">
      <c r="A9139" s="45"/>
      <c r="B9139" s="53" t="s">
        <v>134</v>
      </c>
      <c r="C9139" s="15">
        <f>N9121</f>
        <v>0</v>
      </c>
      <c r="D9139" s="54">
        <f t="shared" si="1940"/>
        <v>0</v>
      </c>
      <c r="E9139" s="34">
        <f>T9143*C9139</f>
        <v>0</v>
      </c>
      <c r="F9139" s="68" t="s">
        <v>135</v>
      </c>
      <c r="G9139" s="72">
        <f>D9182-F9182</f>
        <v>254343.10499999998</v>
      </c>
      <c r="H9139" s="45"/>
      <c r="I9139" s="44"/>
      <c r="J9139" s="44"/>
      <c r="K9139" s="44"/>
      <c r="L9139" s="46"/>
      <c r="M9139" s="6" t="s">
        <v>136</v>
      </c>
      <c r="N9139" s="55">
        <f t="shared" si="1939"/>
        <v>1400</v>
      </c>
      <c r="O9139" s="52"/>
      <c r="P9139" s="67">
        <v>1000</v>
      </c>
      <c r="Q9139" s="65"/>
      <c r="R9139" s="6"/>
      <c r="S9139" s="55"/>
      <c r="T9139" s="297"/>
      <c r="U9139" s="57" t="s">
        <v>137</v>
      </c>
      <c r="V9139" s="58">
        <f>W9139*1.311</f>
        <v>7603.7999999999993</v>
      </c>
      <c r="W9139" s="73">
        <v>5800</v>
      </c>
      <c r="Y9139" s="6" t="s">
        <v>39</v>
      </c>
      <c r="Z9139" s="55">
        <f>AA9139*1.321</f>
        <v>8454.4</v>
      </c>
      <c r="AA9139" s="56">
        <v>6400</v>
      </c>
    </row>
    <row r="9140" spans="1:27" ht="15" customHeight="1" x14ac:dyDescent="0.35">
      <c r="A9140" s="45"/>
      <c r="B9140" s="53" t="s">
        <v>138</v>
      </c>
      <c r="C9140" s="15">
        <f>P9121</f>
        <v>0</v>
      </c>
      <c r="D9140" s="54">
        <f>S9145*C9140</f>
        <v>0</v>
      </c>
      <c r="E9140" s="34">
        <f>D9203*C9140</f>
        <v>0</v>
      </c>
      <c r="F9140" s="68" t="s">
        <v>139</v>
      </c>
      <c r="G9140" s="74">
        <f>D9182-E9182</f>
        <v>75432.104999999981</v>
      </c>
      <c r="H9140" s="45"/>
      <c r="I9140" s="44"/>
      <c r="J9140" s="44"/>
      <c r="K9140" s="44"/>
      <c r="L9140" s="46"/>
      <c r="M9140" s="6" t="s">
        <v>140</v>
      </c>
      <c r="N9140" s="55"/>
      <c r="O9140" s="52"/>
      <c r="P9140" s="67"/>
      <c r="Q9140" s="65"/>
      <c r="R9140" s="6" t="s">
        <v>141</v>
      </c>
      <c r="S9140" s="55">
        <v>1850.8</v>
      </c>
      <c r="T9140" s="295">
        <v>1997</v>
      </c>
      <c r="U9140" s="57" t="s">
        <v>142</v>
      </c>
      <c r="V9140" s="58">
        <f t="shared" si="1934"/>
        <v>10293.699999999999</v>
      </c>
      <c r="W9140" s="73">
        <v>7900</v>
      </c>
      <c r="Y9140" s="6" t="s">
        <v>143</v>
      </c>
      <c r="Z9140" s="55">
        <f>AA9140*1.32</f>
        <v>3564</v>
      </c>
      <c r="AA9140" s="56">
        <v>2700</v>
      </c>
    </row>
    <row r="9141" spans="1:27" ht="15" customHeight="1" x14ac:dyDescent="0.2">
      <c r="A9141" s="45"/>
      <c r="B9141" s="53" t="s">
        <v>14</v>
      </c>
      <c r="C9141" s="15">
        <f>O9121</f>
        <v>0</v>
      </c>
      <c r="D9141" s="54">
        <f>S9144*C9141</f>
        <v>0</v>
      </c>
      <c r="E9141" s="34">
        <f>D9202*C9141</f>
        <v>0</v>
      </c>
      <c r="F9141" s="61"/>
      <c r="G9141" s="61"/>
      <c r="H9141" s="45"/>
      <c r="I9141" s="44"/>
      <c r="J9141" s="44"/>
      <c r="K9141" s="44"/>
      <c r="L9141" s="46"/>
      <c r="M9141" s="6"/>
      <c r="N9141" s="55"/>
      <c r="O9141" s="52"/>
      <c r="P9141" s="67"/>
      <c r="Q9141" s="65"/>
      <c r="R9141" s="6" t="s">
        <v>144</v>
      </c>
      <c r="S9141" s="55">
        <f>T9141*1.46</f>
        <v>4850.12</v>
      </c>
      <c r="T9141" s="295">
        <v>3322</v>
      </c>
      <c r="U9141" s="57" t="s">
        <v>145</v>
      </c>
      <c r="V9141" s="58">
        <f t="shared" si="1934"/>
        <v>10293.699999999999</v>
      </c>
      <c r="W9141" s="73">
        <v>7900</v>
      </c>
      <c r="AA9141" s="46"/>
    </row>
    <row r="9142" spans="1:27" ht="15" customHeight="1" x14ac:dyDescent="0.2">
      <c r="A9142" s="45"/>
      <c r="B9142" s="53" t="s">
        <v>16</v>
      </c>
      <c r="C9142" s="15">
        <f>Q9121</f>
        <v>0</v>
      </c>
      <c r="D9142" s="54">
        <f>S9147*C9142</f>
        <v>0</v>
      </c>
      <c r="E9142" s="34"/>
      <c r="F9142" s="61"/>
      <c r="G9142" s="61"/>
      <c r="H9142" s="45"/>
      <c r="I9142" s="44"/>
      <c r="J9142" s="44"/>
      <c r="K9142" s="44"/>
      <c r="L9142" s="46"/>
      <c r="M9142" s="6" t="s">
        <v>146</v>
      </c>
      <c r="N9142" s="55">
        <f>P9142*1.46</f>
        <v>8030</v>
      </c>
      <c r="O9142" s="52"/>
      <c r="P9142" s="67">
        <v>5500</v>
      </c>
      <c r="Q9142" s="65"/>
      <c r="R9142" s="6" t="s">
        <v>147</v>
      </c>
      <c r="S9142" s="55">
        <v>6101.2</v>
      </c>
      <c r="T9142" s="295">
        <v>4380</v>
      </c>
      <c r="U9142" s="46"/>
      <c r="V9142" s="46"/>
      <c r="W9142" s="46"/>
      <c r="X9142" s="46"/>
      <c r="Y9142" s="46"/>
      <c r="Z9142" s="46"/>
    </row>
    <row r="9143" spans="1:27" ht="15" customHeight="1" x14ac:dyDescent="0.2">
      <c r="A9143" s="45"/>
      <c r="B9143" s="320" t="s">
        <v>148</v>
      </c>
      <c r="C9143" s="33"/>
      <c r="D9143" s="75">
        <f t="shared" ref="D9143:E9143" si="1942">SUM(D9129:D9142)</f>
        <v>87309.705000000002</v>
      </c>
      <c r="E9143" s="75">
        <f t="shared" si="1942"/>
        <v>60411</v>
      </c>
      <c r="F9143" s="75"/>
      <c r="G9143" s="33"/>
      <c r="H9143" s="45"/>
      <c r="I9143" s="44"/>
      <c r="J9143" s="44"/>
      <c r="K9143" s="44"/>
      <c r="L9143" s="46"/>
      <c r="M9143" s="6" t="s">
        <v>149</v>
      </c>
      <c r="N9143" s="55">
        <f t="shared" ref="N9143" si="1943">P9143*1.4</f>
        <v>3360</v>
      </c>
      <c r="O9143" s="52"/>
      <c r="P9143" s="67">
        <v>2400</v>
      </c>
      <c r="Q9143" s="65"/>
      <c r="R9143" s="6" t="s">
        <v>150</v>
      </c>
      <c r="S9143" s="55">
        <f>T9143*1.444</f>
        <v>9458.1999999999989</v>
      </c>
      <c r="T9143" s="295">
        <v>6550</v>
      </c>
      <c r="U9143" s="46"/>
      <c r="V9143" s="46"/>
      <c r="W9143" s="46"/>
      <c r="X9143" s="46"/>
      <c r="Y9143" s="46"/>
      <c r="Z9143" s="46"/>
      <c r="AA9143" s="46"/>
    </row>
    <row r="9144" spans="1:27" ht="15" customHeight="1" x14ac:dyDescent="0.2">
      <c r="A9144" s="45"/>
      <c r="B9144" s="317" t="s">
        <v>24</v>
      </c>
      <c r="C9144" s="319">
        <f>Y9121</f>
        <v>0</v>
      </c>
      <c r="D9144" s="54">
        <f t="shared" ref="D9144:D9146" si="1944">V9133*C9144</f>
        <v>0</v>
      </c>
      <c r="E9144" s="34">
        <f t="shared" ref="E9144:E9146" si="1945">W9133*C9144</f>
        <v>0</v>
      </c>
      <c r="F9144" s="45"/>
      <c r="G9144" s="45"/>
      <c r="H9144" s="45"/>
      <c r="I9144" s="44"/>
      <c r="J9144" s="44"/>
      <c r="K9144" s="44"/>
      <c r="L9144" s="46"/>
      <c r="M9144" s="6" t="s">
        <v>151</v>
      </c>
      <c r="N9144" s="55">
        <f>P9144*1.46</f>
        <v>8030</v>
      </c>
      <c r="O9144" s="52"/>
      <c r="P9144" s="67">
        <v>5500</v>
      </c>
      <c r="Q9144" s="65"/>
      <c r="R9144" s="6" t="s">
        <v>152</v>
      </c>
      <c r="S9144" s="55">
        <f>T9144*1.444</f>
        <v>7799.0439999999999</v>
      </c>
      <c r="T9144" s="295">
        <v>5401</v>
      </c>
      <c r="U9144" s="46"/>
      <c r="V9144" s="46"/>
      <c r="W9144" s="46"/>
      <c r="X9144" s="46"/>
      <c r="Y9144" s="46"/>
      <c r="Z9144" s="46"/>
      <c r="AA9144" s="46"/>
    </row>
    <row r="9145" spans="1:27" ht="15" customHeight="1" x14ac:dyDescent="0.2">
      <c r="A9145" s="45"/>
      <c r="B9145" s="317" t="s">
        <v>153</v>
      </c>
      <c r="C9145" s="319">
        <f>Z9121</f>
        <v>0</v>
      </c>
      <c r="D9145" s="54">
        <f t="shared" si="1944"/>
        <v>0</v>
      </c>
      <c r="E9145" s="34">
        <f t="shared" si="1945"/>
        <v>0</v>
      </c>
      <c r="F9145" s="45"/>
      <c r="G9145" s="45"/>
      <c r="H9145" s="45"/>
      <c r="I9145" s="44"/>
      <c r="J9145" s="44"/>
      <c r="K9145" s="44"/>
      <c r="L9145" s="46"/>
      <c r="M9145" s="6" t="s">
        <v>154</v>
      </c>
      <c r="N9145" s="55">
        <f t="shared" ref="N9145:N9146" si="1946">P9145*1.4</f>
        <v>5250</v>
      </c>
      <c r="O9145" s="52"/>
      <c r="P9145" s="67">
        <v>3750</v>
      </c>
      <c r="Q9145" s="65"/>
      <c r="R9145" s="6" t="s">
        <v>155</v>
      </c>
      <c r="S9145" s="55">
        <f>T9145*1.45</f>
        <v>10701</v>
      </c>
      <c r="T9145" s="295">
        <v>7380</v>
      </c>
      <c r="U9145" s="46"/>
      <c r="V9145" s="46"/>
      <c r="W9145" s="46"/>
      <c r="X9145" s="46"/>
      <c r="Y9145" s="46"/>
      <c r="Z9145" s="46"/>
      <c r="AA9145" s="46"/>
    </row>
    <row r="9146" spans="1:27" ht="15" customHeight="1" x14ac:dyDescent="0.2">
      <c r="A9146" s="45"/>
      <c r="B9146" s="317" t="s">
        <v>26</v>
      </c>
      <c r="C9146" s="319">
        <f>AA9121</f>
        <v>0</v>
      </c>
      <c r="D9146" s="54">
        <f t="shared" si="1944"/>
        <v>0</v>
      </c>
      <c r="E9146" s="34">
        <f t="shared" si="1945"/>
        <v>0</v>
      </c>
      <c r="F9146" s="45"/>
      <c r="G9146" s="45"/>
      <c r="H9146" s="45"/>
      <c r="I9146" s="44"/>
      <c r="J9146" s="44"/>
      <c r="K9146" s="44"/>
      <c r="L9146" s="46"/>
      <c r="M9146" s="6" t="s">
        <v>156</v>
      </c>
      <c r="N9146" s="55">
        <f t="shared" si="1946"/>
        <v>10500</v>
      </c>
      <c r="O9146" s="52"/>
      <c r="P9146" s="67">
        <v>7500</v>
      </c>
      <c r="Q9146" s="65"/>
      <c r="R9146" s="6" t="s">
        <v>157</v>
      </c>
      <c r="S9146" s="55">
        <v>8000</v>
      </c>
      <c r="T9146" s="295">
        <v>3600</v>
      </c>
      <c r="U9146" s="46"/>
      <c r="V9146" s="46"/>
      <c r="W9146" s="46"/>
      <c r="X9146" s="46"/>
      <c r="Y9146" s="46"/>
      <c r="Z9146" s="46"/>
      <c r="AA9146" s="46"/>
    </row>
    <row r="9147" spans="1:27" ht="15" customHeight="1" x14ac:dyDescent="0.2">
      <c r="A9147" s="45"/>
      <c r="B9147" s="318" t="s">
        <v>158</v>
      </c>
      <c r="C9147" s="319">
        <f>R9121</f>
        <v>0</v>
      </c>
      <c r="D9147" s="54">
        <f>V9130*C9147</f>
        <v>0</v>
      </c>
      <c r="E9147" s="34">
        <f t="shared" ref="E9147:E9149" si="1947">J9196*C9147</f>
        <v>0</v>
      </c>
      <c r="F9147" s="45"/>
      <c r="G9147" s="45"/>
      <c r="H9147" s="45"/>
      <c r="I9147" s="44"/>
      <c r="J9147" s="44"/>
      <c r="K9147" s="44"/>
      <c r="L9147" s="46"/>
      <c r="M9147" s="6"/>
      <c r="N9147" s="55"/>
      <c r="O9147" s="52"/>
      <c r="P9147" s="67"/>
      <c r="Q9147" s="65"/>
      <c r="R9147" s="6" t="s">
        <v>16</v>
      </c>
      <c r="S9147" s="55">
        <v>1500</v>
      </c>
      <c r="T9147" s="298">
        <v>1300</v>
      </c>
      <c r="U9147" s="46"/>
      <c r="V9147" s="46"/>
      <c r="W9147" s="46"/>
      <c r="X9147" s="46"/>
      <c r="Y9147" s="46"/>
      <c r="Z9147" s="46"/>
      <c r="AA9147" s="46"/>
    </row>
    <row r="9148" spans="1:27" ht="15" customHeight="1" x14ac:dyDescent="0.2">
      <c r="A9148" s="45"/>
      <c r="B9148" s="321" t="s">
        <v>159</v>
      </c>
      <c r="C9148" s="15">
        <f>T9121</f>
        <v>0</v>
      </c>
      <c r="D9148" s="54">
        <f t="shared" ref="D9148:D9149" si="1948">V9130*C9148</f>
        <v>0</v>
      </c>
      <c r="E9148" s="34">
        <f>W9130*C9148</f>
        <v>0</v>
      </c>
      <c r="F9148" s="45"/>
      <c r="G9148" s="45"/>
      <c r="H9148" s="45"/>
      <c r="I9148" s="44"/>
      <c r="J9148" s="44"/>
      <c r="K9148" s="44"/>
      <c r="L9148" s="46"/>
      <c r="M9148" s="6" t="s">
        <v>160</v>
      </c>
      <c r="N9148" s="55"/>
      <c r="O9148" s="52"/>
      <c r="P9148" s="67"/>
      <c r="Q9148" s="65"/>
      <c r="R9148" s="46"/>
      <c r="S9148" s="46"/>
      <c r="T9148" s="46"/>
      <c r="U9148" s="46"/>
      <c r="V9148" s="46"/>
      <c r="W9148" s="46"/>
      <c r="X9148" s="46"/>
      <c r="Y9148" s="46"/>
      <c r="Z9148" s="46"/>
      <c r="AA9148" s="46"/>
    </row>
    <row r="9149" spans="1:27" ht="15" customHeight="1" x14ac:dyDescent="0.2">
      <c r="A9149" s="45"/>
      <c r="B9149" s="79" t="s">
        <v>161</v>
      </c>
      <c r="C9149" s="80">
        <f>S9121</f>
        <v>0</v>
      </c>
      <c r="D9149" s="81">
        <f t="shared" si="1948"/>
        <v>0</v>
      </c>
      <c r="E9149" s="34">
        <f t="shared" si="1947"/>
        <v>0</v>
      </c>
      <c r="F9149" s="45"/>
      <c r="G9149" s="45"/>
      <c r="H9149" s="45"/>
      <c r="I9149" s="44"/>
      <c r="J9149" s="44"/>
      <c r="K9149" s="44"/>
      <c r="L9149" s="46"/>
      <c r="M9149" s="6"/>
      <c r="N9149" s="55"/>
      <c r="O9149" s="52"/>
      <c r="P9149" s="67"/>
      <c r="Q9149" s="65"/>
      <c r="R9149" s="46"/>
      <c r="S9149" s="46"/>
      <c r="T9149" s="46"/>
      <c r="U9149" s="46"/>
      <c r="V9149" s="46"/>
      <c r="W9149" s="46"/>
      <c r="X9149" s="46"/>
      <c r="Y9149" s="46"/>
      <c r="Z9149" s="46"/>
      <c r="AA9149" s="46"/>
    </row>
    <row r="9150" spans="1:27" ht="15" customHeight="1" x14ac:dyDescent="0.2">
      <c r="A9150" s="45"/>
      <c r="B9150" s="78" t="s">
        <v>20</v>
      </c>
      <c r="C9150" s="15">
        <f>U9121</f>
        <v>3</v>
      </c>
      <c r="D9150" s="81">
        <f>V9139*C9150</f>
        <v>22811.399999999998</v>
      </c>
      <c r="E9150" s="34">
        <f>W9139*C9150</f>
        <v>17400</v>
      </c>
      <c r="F9150" s="45"/>
      <c r="G9150" s="45"/>
      <c r="H9150" s="45"/>
      <c r="I9150" s="44"/>
      <c r="J9150" s="44"/>
      <c r="K9150" s="44"/>
      <c r="L9150" s="46"/>
      <c r="M9150" s="6" t="s">
        <v>162</v>
      </c>
      <c r="N9150" s="55">
        <f t="shared" ref="N9150:N9152" si="1949">P9150*1.42</f>
        <v>2201</v>
      </c>
      <c r="O9150" s="52"/>
      <c r="P9150" s="67">
        <v>1550</v>
      </c>
      <c r="Q9150" s="65"/>
      <c r="R9150" s="46"/>
      <c r="S9150" s="46"/>
      <c r="T9150" s="46"/>
      <c r="U9150" s="46"/>
      <c r="V9150" s="46"/>
      <c r="W9150" s="46"/>
      <c r="X9150" s="46"/>
      <c r="Y9150" s="46"/>
      <c r="Z9150" s="46"/>
      <c r="AA9150" s="46"/>
    </row>
    <row r="9151" spans="1:27" ht="15" customHeight="1" x14ac:dyDescent="0.2">
      <c r="A9151" s="45"/>
      <c r="B9151" s="78" t="s">
        <v>163</v>
      </c>
      <c r="C9151" s="15">
        <f>V9121</f>
        <v>0</v>
      </c>
      <c r="D9151" s="81">
        <f t="shared" ref="D9151:D9152" si="1950">V9133*C9151</f>
        <v>0</v>
      </c>
      <c r="E9151" s="34">
        <f>W9138*C9151</f>
        <v>0</v>
      </c>
      <c r="F9151" s="45"/>
      <c r="G9151" s="45"/>
      <c r="H9151" s="45"/>
      <c r="I9151" s="44"/>
      <c r="J9151" s="44"/>
      <c r="K9151" s="44"/>
      <c r="L9151" s="46"/>
      <c r="M9151" s="6" t="s">
        <v>164</v>
      </c>
      <c r="N9151" s="55">
        <f t="shared" si="1949"/>
        <v>2201</v>
      </c>
      <c r="O9151" s="52"/>
      <c r="P9151" s="67">
        <v>1550</v>
      </c>
      <c r="Q9151" s="65"/>
      <c r="R9151" s="46"/>
      <c r="S9151" s="46"/>
      <c r="T9151" s="46"/>
      <c r="U9151" s="46"/>
      <c r="V9151" s="46"/>
      <c r="W9151" s="46"/>
      <c r="X9151" s="46"/>
      <c r="Y9151" s="46"/>
      <c r="Z9151" s="46"/>
      <c r="AA9151" s="46"/>
    </row>
    <row r="9152" spans="1:27" ht="15" customHeight="1" x14ac:dyDescent="0.2">
      <c r="A9152" s="45"/>
      <c r="B9152" s="78" t="s">
        <v>165</v>
      </c>
      <c r="C9152" s="15">
        <f>W9121</f>
        <v>0</v>
      </c>
      <c r="D9152" s="81">
        <f t="shared" si="1950"/>
        <v>0</v>
      </c>
      <c r="E9152" s="34">
        <f>J9201*C9152</f>
        <v>0</v>
      </c>
      <c r="F9152" s="45"/>
      <c r="G9152" s="45"/>
      <c r="H9152" s="45"/>
      <c r="I9152" s="44"/>
      <c r="J9152" s="44"/>
      <c r="K9152" s="44"/>
      <c r="L9152" s="46"/>
      <c r="M9152" s="6" t="s">
        <v>166</v>
      </c>
      <c r="N9152" s="55">
        <f t="shared" si="1949"/>
        <v>2201</v>
      </c>
      <c r="O9152" s="52"/>
      <c r="P9152" s="67">
        <v>1550</v>
      </c>
      <c r="Q9152" s="65"/>
      <c r="R9152" s="46"/>
      <c r="S9152" s="46"/>
      <c r="T9152" s="46"/>
      <c r="U9152" s="46"/>
      <c r="V9152" s="46"/>
      <c r="W9152" s="46"/>
      <c r="X9152" s="46"/>
      <c r="Y9152" s="46"/>
      <c r="Z9152" s="46"/>
      <c r="AA9152" s="46"/>
    </row>
    <row r="9153" spans="1:27" ht="15" customHeight="1" x14ac:dyDescent="0.2">
      <c r="A9153" s="45"/>
      <c r="B9153" s="53" t="s">
        <v>23</v>
      </c>
      <c r="C9153" s="15">
        <f>X9121</f>
        <v>0</v>
      </c>
      <c r="D9153" s="81">
        <f>V9131*C9153</f>
        <v>0</v>
      </c>
      <c r="E9153" s="34">
        <f>W9131*C9153</f>
        <v>0</v>
      </c>
      <c r="F9153" s="45"/>
      <c r="G9153" s="45"/>
      <c r="H9153" s="45"/>
      <c r="I9153" s="44"/>
      <c r="J9153" s="44"/>
      <c r="K9153" s="44"/>
      <c r="L9153" s="46"/>
      <c r="M9153" s="6" t="s">
        <v>167</v>
      </c>
      <c r="N9153" s="55">
        <f>P9153*1.39</f>
        <v>1598.5</v>
      </c>
      <c r="O9153" s="52"/>
      <c r="P9153" s="67">
        <v>1150</v>
      </c>
      <c r="Q9153" s="65"/>
      <c r="R9153" s="46"/>
      <c r="S9153" s="46"/>
      <c r="T9153" s="46"/>
      <c r="U9153" s="46"/>
      <c r="V9153" s="46"/>
      <c r="W9153" s="46"/>
      <c r="X9153" s="46"/>
      <c r="Y9153" s="46"/>
      <c r="Z9153" s="46"/>
      <c r="AA9153" s="46"/>
    </row>
    <row r="9154" spans="1:27" ht="15" customHeight="1" x14ac:dyDescent="0.2">
      <c r="A9154" s="45"/>
      <c r="B9154" s="49" t="s">
        <v>95</v>
      </c>
      <c r="C9154" s="33"/>
      <c r="D9154" s="75">
        <f t="shared" ref="D9154:E9154" si="1951">SUM(D9144:D9153)</f>
        <v>22811.399999999998</v>
      </c>
      <c r="E9154" s="82">
        <f t="shared" si="1951"/>
        <v>17400</v>
      </c>
      <c r="F9154" s="45"/>
      <c r="G9154" s="45"/>
      <c r="H9154" s="45"/>
      <c r="I9154" s="44"/>
      <c r="J9154" s="44"/>
      <c r="K9154" s="44"/>
      <c r="L9154" s="46"/>
      <c r="M9154" s="6" t="s">
        <v>168</v>
      </c>
      <c r="N9154" s="55">
        <f>P9154*1.42</f>
        <v>1207</v>
      </c>
      <c r="O9154" s="52"/>
      <c r="P9154" s="67">
        <v>850</v>
      </c>
      <c r="Q9154" s="65"/>
      <c r="R9154" s="46"/>
      <c r="S9154" s="46"/>
      <c r="T9154" s="46"/>
      <c r="U9154" s="46"/>
      <c r="V9154" s="46"/>
      <c r="W9154" s="46"/>
      <c r="X9154" s="46"/>
      <c r="Y9154" s="46"/>
      <c r="Z9154" s="46"/>
      <c r="AA9154" s="46"/>
    </row>
    <row r="9155" spans="1:27" ht="15" customHeight="1" x14ac:dyDescent="0.2">
      <c r="A9155" s="45"/>
      <c r="B9155" s="53" t="s">
        <v>36</v>
      </c>
      <c r="C9155" s="15">
        <f>AL9121</f>
        <v>2</v>
      </c>
      <c r="D9155" s="83">
        <f>N9150*C9155</f>
        <v>4402</v>
      </c>
      <c r="E9155" s="34">
        <f>P9150*C9155</f>
        <v>3100</v>
      </c>
      <c r="F9155" s="45"/>
      <c r="G9155" s="45"/>
      <c r="H9155" s="45"/>
      <c r="I9155" s="44"/>
      <c r="J9155" s="44"/>
      <c r="K9155" s="44"/>
      <c r="L9155" s="46"/>
      <c r="M9155" s="46"/>
      <c r="N9155" s="46"/>
      <c r="O9155" s="46"/>
      <c r="P9155" s="46"/>
      <c r="Q9155" s="46"/>
      <c r="R9155" s="46"/>
      <c r="S9155" s="46"/>
      <c r="T9155" s="46"/>
      <c r="U9155" s="46"/>
      <c r="V9155" s="46"/>
      <c r="W9155" s="46"/>
      <c r="X9155" s="46"/>
      <c r="Y9155" s="46"/>
      <c r="Z9155" s="46"/>
      <c r="AA9155" s="46"/>
    </row>
    <row r="9156" spans="1:27" ht="15" customHeight="1" x14ac:dyDescent="0.2">
      <c r="A9156" s="45"/>
      <c r="B9156" s="53" t="s">
        <v>35</v>
      </c>
      <c r="C9156" s="15">
        <f>AK9121</f>
        <v>0</v>
      </c>
      <c r="D9156" s="83">
        <f t="shared" ref="D9156:D9158" si="1952">N9152*C9156</f>
        <v>0</v>
      </c>
      <c r="E9156" s="34">
        <f t="shared" ref="E9156:E9158" si="1953">P9152*C9156</f>
        <v>0</v>
      </c>
      <c r="F9156" s="45"/>
      <c r="G9156" s="45"/>
      <c r="H9156" s="45"/>
      <c r="L9156" s="24"/>
      <c r="M9156" s="24"/>
      <c r="N9156" s="24"/>
      <c r="O9156" s="24"/>
      <c r="P9156" s="24"/>
      <c r="Q9156" s="24"/>
    </row>
    <row r="9157" spans="1:27" ht="15" customHeight="1" x14ac:dyDescent="0.2">
      <c r="A9157" s="45"/>
      <c r="B9157" s="84" t="s">
        <v>169</v>
      </c>
      <c r="C9157" s="15">
        <f>AM9121</f>
        <v>0</v>
      </c>
      <c r="D9157" s="83">
        <f t="shared" si="1952"/>
        <v>0</v>
      </c>
      <c r="E9157" s="34">
        <f t="shared" si="1953"/>
        <v>0</v>
      </c>
      <c r="F9157" s="85"/>
      <c r="G9157" s="45"/>
      <c r="H9157" s="45"/>
      <c r="L9157" s="24"/>
      <c r="M9157" s="24"/>
      <c r="N9157" s="24"/>
      <c r="O9157" s="24"/>
      <c r="P9157" s="24"/>
      <c r="Q9157" s="24"/>
    </row>
    <row r="9158" spans="1:27" ht="15" customHeight="1" x14ac:dyDescent="0.2">
      <c r="A9158" s="45"/>
      <c r="B9158" s="84" t="s">
        <v>38</v>
      </c>
      <c r="C9158" s="15">
        <f>AN9121</f>
        <v>0</v>
      </c>
      <c r="D9158" s="83">
        <f t="shared" si="1952"/>
        <v>0</v>
      </c>
      <c r="E9158" s="34">
        <f t="shared" si="1953"/>
        <v>0</v>
      </c>
      <c r="F9158" s="45"/>
      <c r="G9158" s="45"/>
      <c r="H9158" s="45"/>
      <c r="L9158" s="24"/>
      <c r="M9158" s="24"/>
      <c r="N9158" s="24"/>
      <c r="O9158" s="24"/>
      <c r="P9158" s="24"/>
      <c r="Q9158" s="24"/>
    </row>
    <row r="9159" spans="1:27" ht="15" customHeight="1" x14ac:dyDescent="0.2">
      <c r="A9159" s="45"/>
      <c r="B9159" s="84" t="s">
        <v>170</v>
      </c>
      <c r="C9159" s="15">
        <f>AO9121</f>
        <v>2</v>
      </c>
      <c r="D9159" s="83">
        <f>N9151*C9159</f>
        <v>4402</v>
      </c>
      <c r="E9159" s="34">
        <f>P9151*C9159</f>
        <v>3100</v>
      </c>
      <c r="F9159" s="45"/>
      <c r="G9159" s="45"/>
      <c r="H9159" s="45"/>
      <c r="L9159" s="24"/>
      <c r="M9159" s="24"/>
      <c r="N9159" s="24"/>
      <c r="O9159" s="24"/>
      <c r="P9159" s="24"/>
      <c r="Q9159" s="24"/>
    </row>
    <row r="9160" spans="1:27" ht="15" customHeight="1" x14ac:dyDescent="0.2">
      <c r="A9160" s="45"/>
      <c r="B9160" s="53" t="s">
        <v>31</v>
      </c>
      <c r="C9160" s="15">
        <f>AF9121</f>
        <v>0</v>
      </c>
      <c r="D9160" s="83">
        <f>N9142*C9160</f>
        <v>0</v>
      </c>
      <c r="E9160" s="34">
        <f>P9142*C9160</f>
        <v>0</v>
      </c>
      <c r="F9160" s="45"/>
      <c r="G9160" s="45"/>
      <c r="H9160" s="45"/>
    </row>
    <row r="9161" spans="1:27" ht="15" customHeight="1" x14ac:dyDescent="0.2">
      <c r="A9161" s="45"/>
      <c r="B9161" s="53" t="s">
        <v>171</v>
      </c>
      <c r="C9161" s="15">
        <f>AH9121</f>
        <v>1</v>
      </c>
      <c r="D9161" s="83">
        <f>N9142*C9161</f>
        <v>8030</v>
      </c>
      <c r="E9161" s="34">
        <f>P9142*C9161</f>
        <v>5500</v>
      </c>
      <c r="F9161" s="45"/>
      <c r="G9161" s="45"/>
      <c r="H9161" s="45"/>
      <c r="L9161" s="86"/>
    </row>
    <row r="9162" spans="1:27" ht="15" customHeight="1" x14ac:dyDescent="0.2">
      <c r="A9162" s="45"/>
      <c r="B9162" s="53" t="s">
        <v>151</v>
      </c>
      <c r="C9162" s="15">
        <f>AG9121</f>
        <v>1</v>
      </c>
      <c r="D9162" s="83">
        <f>N9144*C9162</f>
        <v>8030</v>
      </c>
      <c r="E9162" s="34">
        <f>P9144*C9162</f>
        <v>5500</v>
      </c>
      <c r="F9162" s="45"/>
      <c r="G9162" s="45"/>
      <c r="H9162" s="45"/>
    </row>
    <row r="9163" spans="1:27" ht="15" customHeight="1" x14ac:dyDescent="0.2">
      <c r="A9163" s="45"/>
      <c r="B9163" s="53" t="s">
        <v>173</v>
      </c>
      <c r="C9163" s="15">
        <f>AJ9121</f>
        <v>1</v>
      </c>
      <c r="D9163" s="83">
        <f>N9142*C9163</f>
        <v>8030</v>
      </c>
      <c r="E9163" s="34">
        <f>P9142*C9163</f>
        <v>5500</v>
      </c>
      <c r="F9163" s="45"/>
      <c r="G9163" s="45"/>
      <c r="H9163" s="45"/>
      <c r="L9163" s="86"/>
    </row>
    <row r="9164" spans="1:27" ht="15" customHeight="1" x14ac:dyDescent="0.2">
      <c r="A9164" s="45"/>
      <c r="B9164" s="53" t="s">
        <v>174</v>
      </c>
      <c r="C9164" s="15">
        <f>AE9121</f>
        <v>0</v>
      </c>
      <c r="D9164" s="83">
        <f>N9146*C9164</f>
        <v>0</v>
      </c>
      <c r="E9164" s="34">
        <f>P9142*C9164</f>
        <v>0</v>
      </c>
      <c r="F9164" s="45"/>
      <c r="G9164" s="45"/>
      <c r="H9164" s="45"/>
    </row>
    <row r="9165" spans="1:27" ht="15" customHeight="1" x14ac:dyDescent="0.2">
      <c r="A9165" s="45"/>
      <c r="B9165" s="87" t="s">
        <v>27</v>
      </c>
      <c r="C9165" s="15">
        <f>AB9121</f>
        <v>56</v>
      </c>
      <c r="D9165" s="83">
        <f t="shared" ref="D9165:D9166" si="1954">N9134*C9165</f>
        <v>111328</v>
      </c>
      <c r="E9165" s="34">
        <f t="shared" ref="E9165:E9166" si="1955">P9134*C9165</f>
        <v>78400</v>
      </c>
      <c r="F9165" s="45"/>
      <c r="G9165" s="45"/>
      <c r="H9165" s="45"/>
      <c r="L9165" s="86"/>
    </row>
    <row r="9166" spans="1:27" ht="15" customHeight="1" x14ac:dyDescent="0.2">
      <c r="A9166" s="45"/>
      <c r="B9166" s="87" t="s">
        <v>28</v>
      </c>
      <c r="C9166" s="15">
        <f>AC9121</f>
        <v>0</v>
      </c>
      <c r="D9166" s="83">
        <f t="shared" si="1954"/>
        <v>0</v>
      </c>
      <c r="E9166" s="34">
        <f t="shared" si="1955"/>
        <v>0</v>
      </c>
      <c r="F9166" s="45"/>
      <c r="G9166" s="45"/>
      <c r="H9166" s="45"/>
      <c r="L9166" s="86"/>
    </row>
    <row r="9167" spans="1:27" ht="15" customHeight="1" x14ac:dyDescent="0.2">
      <c r="A9167" s="45"/>
      <c r="B9167" s="53" t="s">
        <v>177</v>
      </c>
      <c r="C9167" s="15">
        <f>AD9121</f>
        <v>0</v>
      </c>
      <c r="D9167" s="83">
        <f>N9139*C9167</f>
        <v>0</v>
      </c>
      <c r="E9167" s="34">
        <f>P9139*C9167</f>
        <v>0</v>
      </c>
      <c r="F9167" s="45"/>
      <c r="G9167" s="45"/>
      <c r="H9167" s="45"/>
      <c r="L9167" s="86"/>
    </row>
    <row r="9168" spans="1:27" ht="15" customHeight="1" x14ac:dyDescent="0.2">
      <c r="A9168" s="45"/>
      <c r="B9168" s="49" t="s">
        <v>94</v>
      </c>
      <c r="C9168" s="33"/>
      <c r="D9168" s="75">
        <f t="shared" ref="D9168:E9168" si="1956">SUM(D9155:D9167)</f>
        <v>144222</v>
      </c>
      <c r="E9168" s="82">
        <f t="shared" si="1956"/>
        <v>101100</v>
      </c>
      <c r="F9168" s="41"/>
      <c r="G9168" s="45"/>
      <c r="H9168" s="88"/>
      <c r="L9168" s="86"/>
    </row>
    <row r="9169" spans="1:12" ht="15" customHeight="1" x14ac:dyDescent="0.2">
      <c r="A9169" s="45"/>
      <c r="B9169" s="78" t="s">
        <v>39</v>
      </c>
      <c r="C9169" s="89">
        <f>AP9121</f>
        <v>0</v>
      </c>
      <c r="D9169" s="83">
        <f>Z9139*C9169</f>
        <v>0</v>
      </c>
      <c r="E9169" s="34">
        <f>AA9139*C9169</f>
        <v>0</v>
      </c>
      <c r="F9169" s="88"/>
      <c r="G9169" s="88"/>
      <c r="H9169" s="88"/>
      <c r="L9169" s="86"/>
    </row>
    <row r="9170" spans="1:12" ht="15" customHeight="1" x14ac:dyDescent="0.2">
      <c r="A9170" s="45"/>
      <c r="B9170" s="78" t="s">
        <v>40</v>
      </c>
      <c r="C9170" s="90">
        <f>AQ9121</f>
        <v>0</v>
      </c>
      <c r="D9170" s="83">
        <f t="shared" ref="D9170:D9172" si="1957">Z9130*C9170</f>
        <v>0</v>
      </c>
      <c r="E9170" s="34">
        <f>AA9130*C9170</f>
        <v>0</v>
      </c>
      <c r="F9170" s="88"/>
      <c r="G9170" s="88"/>
      <c r="H9170" s="88"/>
      <c r="L9170" s="86"/>
    </row>
    <row r="9171" spans="1:12" ht="15" customHeight="1" x14ac:dyDescent="0.2">
      <c r="A9171" s="45"/>
      <c r="B9171" s="78" t="s">
        <v>33</v>
      </c>
      <c r="C9171" s="90">
        <f>AR9121</f>
        <v>0</v>
      </c>
      <c r="D9171" s="83">
        <f t="shared" si="1957"/>
        <v>0</v>
      </c>
      <c r="E9171" s="34">
        <f>P9141*C9171</f>
        <v>0</v>
      </c>
      <c r="F9171" s="88"/>
      <c r="G9171" s="88"/>
      <c r="H9171" s="88"/>
    </row>
    <row r="9172" spans="1:12" ht="15" customHeight="1" x14ac:dyDescent="0.2">
      <c r="A9172" s="45"/>
      <c r="B9172" s="78" t="s">
        <v>32</v>
      </c>
      <c r="C9172" s="90">
        <f>AS9121</f>
        <v>0</v>
      </c>
      <c r="D9172" s="83">
        <f t="shared" si="1957"/>
        <v>0</v>
      </c>
      <c r="E9172" s="34">
        <f>AA9131*C9172</f>
        <v>0</v>
      </c>
      <c r="F9172" s="88"/>
      <c r="G9172" s="88"/>
      <c r="H9172" s="88"/>
      <c r="L9172" s="86"/>
    </row>
    <row r="9173" spans="1:12" ht="15" customHeight="1" x14ac:dyDescent="0.2">
      <c r="A9173" s="45"/>
      <c r="B9173" s="78" t="s">
        <v>41</v>
      </c>
      <c r="C9173" s="90">
        <f>AT9121</f>
        <v>0</v>
      </c>
      <c r="D9173" s="83">
        <f>Z9138*C9173</f>
        <v>0</v>
      </c>
      <c r="E9173" s="34">
        <f>AA9138*C9173</f>
        <v>0</v>
      </c>
      <c r="F9173" s="88"/>
      <c r="G9173" s="88"/>
      <c r="H9173" s="88"/>
    </row>
    <row r="9174" spans="1:12" ht="15" customHeight="1" x14ac:dyDescent="0.2">
      <c r="A9174" s="45"/>
      <c r="B9174" s="78" t="s">
        <v>42</v>
      </c>
      <c r="C9174" s="90">
        <f>AU9121</f>
        <v>0</v>
      </c>
      <c r="D9174" s="83">
        <f>Z9133*C9174</f>
        <v>0</v>
      </c>
      <c r="E9174" s="34">
        <f>AA9133*C9174</f>
        <v>0</v>
      </c>
      <c r="F9174" s="88"/>
      <c r="G9174" s="88"/>
      <c r="H9174" s="88"/>
      <c r="L9174" s="86"/>
    </row>
    <row r="9175" spans="1:12" ht="15" customHeight="1" x14ac:dyDescent="0.2">
      <c r="A9175" s="45"/>
      <c r="B9175" s="78" t="s">
        <v>43</v>
      </c>
      <c r="C9175" s="90">
        <f>AV9121</f>
        <v>0</v>
      </c>
      <c r="D9175" s="83">
        <f t="shared" ref="D9175:D9177" si="1958">Z9135*C9175</f>
        <v>0</v>
      </c>
      <c r="E9175" s="34">
        <f>AA9135*C9175</f>
        <v>0</v>
      </c>
      <c r="F9175" s="88"/>
      <c r="G9175" s="88"/>
      <c r="H9175" s="88"/>
      <c r="L9175" s="86"/>
    </row>
    <row r="9176" spans="1:12" ht="15" customHeight="1" x14ac:dyDescent="0.2">
      <c r="A9176" s="45"/>
      <c r="B9176" s="78" t="s">
        <v>44</v>
      </c>
      <c r="C9176" s="90">
        <f>AW9121</f>
        <v>0</v>
      </c>
      <c r="D9176" s="83">
        <f t="shared" si="1958"/>
        <v>0</v>
      </c>
      <c r="E9176" s="34">
        <f>AA9137*C9176</f>
        <v>0</v>
      </c>
      <c r="F9176" s="88"/>
      <c r="G9176" s="88"/>
      <c r="H9176" s="88"/>
      <c r="L9176" s="86"/>
    </row>
    <row r="9177" spans="1:12" ht="15" customHeight="1" x14ac:dyDescent="0.2">
      <c r="A9177" s="45"/>
      <c r="B9177" s="78" t="s">
        <v>45</v>
      </c>
      <c r="C9177" s="90">
        <f>AX9121</f>
        <v>0</v>
      </c>
      <c r="D9177" s="83">
        <f t="shared" si="1958"/>
        <v>0</v>
      </c>
      <c r="E9177" s="34">
        <f>AA9136*C9177</f>
        <v>0</v>
      </c>
      <c r="F9177" s="88"/>
      <c r="G9177" s="88"/>
      <c r="H9177" s="88"/>
    </row>
    <row r="9178" spans="1:12" ht="15" customHeight="1" x14ac:dyDescent="0.2">
      <c r="A9178" s="45"/>
      <c r="B9178" s="78" t="s">
        <v>46</v>
      </c>
      <c r="C9178" s="90">
        <f>AY9121</f>
        <v>0</v>
      </c>
      <c r="D9178" s="83">
        <f>Z9134*C9178</f>
        <v>0</v>
      </c>
      <c r="E9178" s="34">
        <f>AA9134*C9178</f>
        <v>0</v>
      </c>
      <c r="F9178" s="88"/>
      <c r="G9178" s="88"/>
      <c r="H9178" s="88"/>
      <c r="L9178" s="86"/>
    </row>
    <row r="9179" spans="1:12" ht="15" customHeight="1" x14ac:dyDescent="0.2">
      <c r="A9179" s="45"/>
      <c r="B9179" s="53"/>
      <c r="C9179" s="89"/>
      <c r="D9179" s="83">
        <f t="shared" ref="D9179:D9180" si="1959">Z9139*C9179</f>
        <v>0</v>
      </c>
      <c r="E9179" s="34">
        <f t="shared" ref="E9179:E9180" si="1960">P9149*C9179</f>
        <v>0</v>
      </c>
      <c r="F9179" s="88"/>
      <c r="G9179" s="88"/>
      <c r="H9179" s="88"/>
    </row>
    <row r="9180" spans="1:12" ht="15" customHeight="1" x14ac:dyDescent="0.2">
      <c r="A9180" s="45"/>
      <c r="B9180" s="53"/>
      <c r="C9180" s="89"/>
      <c r="D9180" s="83">
        <f t="shared" si="1959"/>
        <v>0</v>
      </c>
      <c r="E9180" s="34">
        <f t="shared" si="1960"/>
        <v>0</v>
      </c>
      <c r="F9180" s="88"/>
      <c r="G9180" s="88"/>
      <c r="H9180" s="88"/>
      <c r="L9180" s="86"/>
    </row>
    <row r="9181" spans="1:12" ht="15" customHeight="1" x14ac:dyDescent="0.2">
      <c r="A9181" s="45"/>
      <c r="B9181" s="91"/>
      <c r="C9181" s="91"/>
      <c r="D9181" s="92">
        <f t="shared" ref="D9181:E9181" si="1961">SUM(D9169:D9180)</f>
        <v>0</v>
      </c>
      <c r="E9181" s="93">
        <f t="shared" si="1961"/>
        <v>0</v>
      </c>
      <c r="F9181" s="41"/>
      <c r="G9181" s="88"/>
      <c r="H9181" s="45"/>
      <c r="L9181" s="86"/>
    </row>
    <row r="9182" spans="1:12" ht="15" customHeight="1" x14ac:dyDescent="0.2">
      <c r="A9182" s="45"/>
      <c r="B9182" s="33" t="s">
        <v>187</v>
      </c>
      <c r="C9182" s="61"/>
      <c r="D9182" s="94">
        <f>SUM(D9154,D9143,D9168,D9181)</f>
        <v>254343.10499999998</v>
      </c>
      <c r="E9182" s="95">
        <f>SUM(E9181,E9154,E9143,E9168)</f>
        <v>178911</v>
      </c>
      <c r="F9182" s="92">
        <f>SUM(F9181,F9168,F9157,F9143)</f>
        <v>0</v>
      </c>
      <c r="G9182" s="45"/>
      <c r="H9182" s="45"/>
      <c r="L9182" s="86"/>
    </row>
    <row r="9183" spans="1:12" ht="15" customHeight="1" x14ac:dyDescent="0.2">
      <c r="A9183" s="45"/>
      <c r="B9183" s="45"/>
      <c r="C9183" s="45"/>
      <c r="D9183" s="45"/>
      <c r="E9183" s="45"/>
      <c r="F9183" s="45"/>
      <c r="G9183" s="45"/>
      <c r="H9183" s="45"/>
    </row>
    <row r="9184" spans="1:12" ht="15" customHeight="1" x14ac:dyDescent="0.2">
      <c r="L9184" s="86"/>
    </row>
    <row r="9185" spans="1:52" ht="15" customHeight="1" x14ac:dyDescent="0.2">
      <c r="A9185" s="291"/>
      <c r="B9185" s="291"/>
      <c r="C9185" s="291"/>
      <c r="D9185" s="291"/>
      <c r="E9185" s="291"/>
      <c r="F9185" s="291"/>
      <c r="G9185" s="291"/>
      <c r="H9185" s="291"/>
      <c r="I9185" s="291"/>
      <c r="J9185" s="291"/>
      <c r="K9185" s="291"/>
      <c r="L9185" s="291"/>
      <c r="M9185" s="291"/>
      <c r="N9185" s="291"/>
      <c r="O9185" s="291"/>
      <c r="P9185" s="291"/>
      <c r="Q9185" s="291"/>
      <c r="R9185" s="291"/>
      <c r="S9185" s="291"/>
      <c r="T9185" s="291"/>
      <c r="U9185" s="291"/>
      <c r="V9185" s="291"/>
      <c r="W9185" s="291"/>
      <c r="X9185" s="291"/>
      <c r="Y9185" s="291"/>
      <c r="Z9185" s="291"/>
      <c r="AA9185" s="291"/>
      <c r="AB9185" s="291"/>
      <c r="AC9185" s="291"/>
      <c r="AD9185" s="291"/>
      <c r="AE9185" s="291"/>
      <c r="AF9185" s="291"/>
      <c r="AG9185" s="291"/>
      <c r="AH9185" s="291"/>
      <c r="AI9185" s="291"/>
      <c r="AJ9185" s="291"/>
      <c r="AK9185" s="291"/>
      <c r="AL9185" s="291"/>
      <c r="AM9185" s="291"/>
      <c r="AN9185" s="291"/>
      <c r="AO9185" s="291"/>
      <c r="AP9185" s="291"/>
      <c r="AQ9185" s="291"/>
      <c r="AR9185" s="291"/>
      <c r="AS9185" s="291"/>
      <c r="AT9185" s="291"/>
      <c r="AU9185" s="291"/>
      <c r="AV9185" s="291"/>
      <c r="AW9185" s="291"/>
      <c r="AX9185" s="291"/>
      <c r="AY9185" s="291"/>
      <c r="AZ9185" s="291"/>
    </row>
    <row r="9188" spans="1:52" ht="15" customHeight="1" x14ac:dyDescent="0.2">
      <c r="A9188" s="1" t="s">
        <v>0</v>
      </c>
      <c r="B9188" s="1" t="s">
        <v>1</v>
      </c>
      <c r="C9188" s="2" t="s">
        <v>2</v>
      </c>
      <c r="D9188" s="2" t="s">
        <v>3</v>
      </c>
      <c r="E9188" s="2" t="s">
        <v>4</v>
      </c>
      <c r="F9188" s="2" t="s">
        <v>5</v>
      </c>
      <c r="G9188" s="2" t="s">
        <v>6</v>
      </c>
      <c r="H9188" s="2" t="s">
        <v>7</v>
      </c>
      <c r="I9188" s="2" t="s">
        <v>8</v>
      </c>
      <c r="J9188" s="2" t="s">
        <v>9</v>
      </c>
      <c r="K9188" s="2" t="s">
        <v>10</v>
      </c>
      <c r="L9188" s="2" t="s">
        <v>11</v>
      </c>
      <c r="M9188" s="2" t="s">
        <v>12</v>
      </c>
      <c r="N9188" s="2" t="s">
        <v>13</v>
      </c>
      <c r="O9188" s="2" t="s">
        <v>14</v>
      </c>
      <c r="P9188" s="1" t="s">
        <v>15</v>
      </c>
      <c r="Q9188" s="1" t="s">
        <v>16</v>
      </c>
      <c r="R9188" s="3" t="s">
        <v>17</v>
      </c>
      <c r="S9188" s="3" t="s">
        <v>18</v>
      </c>
      <c r="T9188" s="3" t="s">
        <v>19</v>
      </c>
      <c r="U9188" s="4" t="s">
        <v>20</v>
      </c>
      <c r="V9188" s="3" t="s">
        <v>21</v>
      </c>
      <c r="W9188" s="3" t="s">
        <v>22</v>
      </c>
      <c r="X9188" s="4" t="s">
        <v>23</v>
      </c>
      <c r="Y9188" s="5" t="s">
        <v>24</v>
      </c>
      <c r="Z9188" s="5" t="s">
        <v>25</v>
      </c>
      <c r="AA9188" s="5" t="s">
        <v>26</v>
      </c>
      <c r="AB9188" s="6" t="s">
        <v>27</v>
      </c>
      <c r="AC9188" s="6" t="s">
        <v>28</v>
      </c>
      <c r="AD9188" s="7" t="s">
        <v>29</v>
      </c>
      <c r="AE9188" s="6" t="s">
        <v>30</v>
      </c>
      <c r="AF9188" s="8" t="s">
        <v>31</v>
      </c>
      <c r="AG9188" s="8" t="s">
        <v>32</v>
      </c>
      <c r="AH9188" s="8" t="s">
        <v>33</v>
      </c>
      <c r="AI9188" s="8"/>
      <c r="AJ9188" s="8" t="s">
        <v>34</v>
      </c>
      <c r="AK9188" s="8" t="s">
        <v>35</v>
      </c>
      <c r="AL9188" s="8" t="s">
        <v>36</v>
      </c>
      <c r="AM9188" s="8" t="s">
        <v>37</v>
      </c>
      <c r="AN9188" s="8" t="s">
        <v>38</v>
      </c>
      <c r="AO9188" s="8"/>
      <c r="AP9188" s="9" t="s">
        <v>39</v>
      </c>
      <c r="AQ9188" s="9" t="s">
        <v>40</v>
      </c>
      <c r="AR9188" s="9" t="s">
        <v>33</v>
      </c>
      <c r="AS9188" s="9" t="s">
        <v>32</v>
      </c>
      <c r="AT9188" s="9" t="s">
        <v>41</v>
      </c>
      <c r="AU9188" s="9" t="s">
        <v>42</v>
      </c>
      <c r="AV9188" s="9" t="s">
        <v>43</v>
      </c>
      <c r="AW9188" s="9" t="s">
        <v>44</v>
      </c>
      <c r="AX9188" s="9" t="s">
        <v>45</v>
      </c>
      <c r="AY9188" s="9" t="s">
        <v>46</v>
      </c>
      <c r="AZ9188" s="10"/>
    </row>
    <row r="9189" spans="1:52" ht="15" customHeight="1" x14ac:dyDescent="0.2">
      <c r="A9189" s="11"/>
      <c r="B9189" s="11">
        <v>1</v>
      </c>
      <c r="C9189" s="390" t="s">
        <v>47</v>
      </c>
      <c r="D9189" s="11"/>
      <c r="E9189" s="11"/>
      <c r="F9189" s="11"/>
      <c r="G9189" s="11"/>
      <c r="H9189" s="11"/>
      <c r="I9189" s="11"/>
      <c r="J9189" s="11"/>
      <c r="K9189" s="11"/>
      <c r="L9189" s="11"/>
      <c r="M9189" s="11"/>
      <c r="N9189" s="11"/>
      <c r="O9189" s="11"/>
      <c r="P9189" s="11"/>
      <c r="Q9189" s="11"/>
      <c r="R9189" s="11"/>
      <c r="S9189" s="11"/>
      <c r="T9189" s="11"/>
      <c r="U9189" s="11"/>
      <c r="V9189" s="11"/>
      <c r="W9189" s="11"/>
      <c r="X9189" s="11"/>
      <c r="Y9189" s="11"/>
      <c r="Z9189" s="11"/>
      <c r="AA9189" s="11"/>
      <c r="AB9189" s="11"/>
      <c r="AC9189" s="11"/>
      <c r="AD9189" s="11"/>
      <c r="AE9189" s="11"/>
      <c r="AF9189" s="11"/>
      <c r="AG9189" s="11"/>
      <c r="AH9189" s="11"/>
      <c r="AI9189" s="11"/>
      <c r="AJ9189" s="11"/>
      <c r="AK9189" s="11"/>
      <c r="AL9189" s="11"/>
      <c r="AM9189" s="11"/>
      <c r="AN9189" s="11"/>
      <c r="AO9189" s="11"/>
      <c r="AP9189" s="11"/>
      <c r="AQ9189" s="11"/>
      <c r="AR9189" s="11"/>
      <c r="AS9189" s="11"/>
      <c r="AT9189" s="11"/>
      <c r="AU9189" s="11"/>
      <c r="AV9189" s="11"/>
      <c r="AW9189" s="11"/>
      <c r="AX9189" s="11"/>
      <c r="AY9189" s="11"/>
      <c r="AZ9189" s="12"/>
    </row>
    <row r="9190" spans="1:52" ht="15" customHeight="1" x14ac:dyDescent="0.2">
      <c r="A9190" s="1"/>
      <c r="B9190" s="22"/>
      <c r="C9190" s="278"/>
      <c r="D9190" s="18"/>
      <c r="E9190" s="14"/>
      <c r="F9190" s="14"/>
      <c r="G9190" s="14"/>
      <c r="H9190" s="14"/>
      <c r="I9190" s="14"/>
      <c r="J9190" s="14"/>
      <c r="K9190" s="14"/>
      <c r="L9190" s="14"/>
      <c r="M9190" s="14"/>
      <c r="N9190" s="14"/>
      <c r="O9190" s="14"/>
      <c r="P9190" s="14"/>
      <c r="Q9190" s="14"/>
      <c r="R9190" s="4"/>
      <c r="S9190" s="4"/>
      <c r="T9190" s="4"/>
      <c r="U9190" s="4"/>
      <c r="V9190" s="4"/>
      <c r="W9190" s="4"/>
      <c r="X9190" s="4"/>
      <c r="Y9190" s="4"/>
      <c r="Z9190" s="4"/>
      <c r="AA9190" s="4"/>
      <c r="AB9190" s="8"/>
      <c r="AC9190" s="8"/>
      <c r="AD9190" s="8"/>
      <c r="AE9190" s="8"/>
      <c r="AF9190" s="8"/>
      <c r="AG9190" s="8"/>
      <c r="AH9190" s="8"/>
      <c r="AI9190" s="8"/>
      <c r="AJ9190" s="8"/>
      <c r="AK9190" s="8"/>
      <c r="AL9190" s="8"/>
      <c r="AM9190" s="8"/>
      <c r="AN9190" s="8"/>
      <c r="AO9190" s="8"/>
      <c r="AP9190" s="15"/>
      <c r="AQ9190" s="15"/>
      <c r="AR9190" s="15"/>
      <c r="AS9190" s="15"/>
      <c r="AT9190" s="15"/>
      <c r="AU9190" s="15"/>
      <c r="AV9190" s="15"/>
      <c r="AW9190" s="15"/>
      <c r="AX9190" s="15"/>
      <c r="AY9190" s="15"/>
      <c r="AZ9190" s="10"/>
    </row>
    <row r="9191" spans="1:52" ht="15" customHeight="1" x14ac:dyDescent="0.2">
      <c r="A9191" s="1"/>
      <c r="B9191" s="377"/>
      <c r="C9191" s="303"/>
      <c r="D9191" s="18"/>
      <c r="E9191" s="14"/>
      <c r="F9191" s="14"/>
      <c r="G9191" s="14"/>
      <c r="H9191" s="14"/>
      <c r="I9191" s="14"/>
      <c r="J9191" s="14"/>
      <c r="K9191" s="14"/>
      <c r="L9191" s="14"/>
      <c r="M9191" s="14"/>
      <c r="N9191" s="14"/>
      <c r="O9191" s="14"/>
      <c r="P9191" s="14"/>
      <c r="Q9191" s="14"/>
      <c r="R9191" s="4"/>
      <c r="S9191" s="4"/>
      <c r="T9191" s="4"/>
      <c r="U9191" s="4"/>
      <c r="V9191" s="4"/>
      <c r="W9191" s="4"/>
      <c r="X9191" s="4"/>
      <c r="Y9191" s="4"/>
      <c r="Z9191" s="4"/>
      <c r="AA9191" s="4"/>
      <c r="AB9191" s="8"/>
      <c r="AC9191" s="8"/>
      <c r="AD9191" s="8"/>
      <c r="AE9191" s="8"/>
      <c r="AF9191" s="8"/>
      <c r="AG9191" s="8"/>
      <c r="AH9191" s="8"/>
      <c r="AI9191" s="8"/>
      <c r="AJ9191" s="8"/>
      <c r="AK9191" s="8"/>
      <c r="AL9191" s="8"/>
      <c r="AM9191" s="8"/>
      <c r="AN9191" s="8"/>
      <c r="AO9191" s="8"/>
      <c r="AP9191" s="15"/>
      <c r="AQ9191" s="15"/>
      <c r="AR9191" s="15"/>
      <c r="AS9191" s="15"/>
      <c r="AT9191" s="15"/>
      <c r="AU9191" s="15"/>
      <c r="AV9191" s="15"/>
      <c r="AW9191" s="15"/>
      <c r="AX9191" s="15"/>
      <c r="AY9191" s="15"/>
      <c r="AZ9191" s="10"/>
    </row>
    <row r="9192" spans="1:52" ht="15" customHeight="1" x14ac:dyDescent="0.2">
      <c r="A9192" s="19"/>
      <c r="B9192" s="20">
        <v>1</v>
      </c>
      <c r="C9192" s="292" t="s">
        <v>49</v>
      </c>
      <c r="D9192" s="18"/>
      <c r="E9192" s="14"/>
      <c r="F9192" s="14"/>
      <c r="G9192" s="14"/>
      <c r="H9192" s="14"/>
      <c r="I9192" s="14"/>
      <c r="J9192" s="14"/>
      <c r="K9192" s="14"/>
      <c r="L9192" s="14"/>
      <c r="M9192" s="14"/>
      <c r="N9192" s="14"/>
      <c r="O9192" s="14"/>
      <c r="P9192" s="14"/>
      <c r="Q9192" s="14"/>
      <c r="R9192" s="4"/>
      <c r="S9192" s="4"/>
      <c r="T9192" s="4"/>
      <c r="U9192" s="4"/>
      <c r="V9192" s="4"/>
      <c r="W9192" s="4"/>
      <c r="X9192" s="4"/>
      <c r="Y9192" s="4"/>
      <c r="Z9192" s="4"/>
      <c r="AA9192" s="4"/>
      <c r="AB9192" s="8"/>
      <c r="AC9192" s="8"/>
      <c r="AD9192" s="8"/>
      <c r="AE9192" s="8"/>
      <c r="AF9192" s="8">
        <v>1</v>
      </c>
      <c r="AG9192" s="8">
        <v>1</v>
      </c>
      <c r="AH9192" s="8"/>
      <c r="AI9192" s="8"/>
      <c r="AJ9192" s="8"/>
      <c r="AK9192" s="8"/>
      <c r="AL9192" s="8"/>
      <c r="AM9192" s="8"/>
      <c r="AN9192" s="8"/>
      <c r="AO9192" s="8"/>
      <c r="AP9192" s="15"/>
      <c r="AQ9192" s="15"/>
      <c r="AR9192" s="15"/>
      <c r="AS9192" s="15"/>
      <c r="AT9192" s="15"/>
      <c r="AU9192" s="15"/>
      <c r="AV9192" s="15"/>
      <c r="AW9192" s="15"/>
      <c r="AX9192" s="15"/>
      <c r="AY9192" s="15"/>
    </row>
    <row r="9193" spans="1:52" ht="15" customHeight="1" x14ac:dyDescent="0.2">
      <c r="A9193" s="1"/>
      <c r="B9193" s="378">
        <v>2</v>
      </c>
      <c r="C9193" s="303" t="s">
        <v>54</v>
      </c>
      <c r="D9193" s="18"/>
      <c r="E9193" s="14"/>
      <c r="F9193" s="14"/>
      <c r="G9193" s="14"/>
      <c r="H9193" s="14"/>
      <c r="I9193" s="14"/>
      <c r="J9193" s="14"/>
      <c r="K9193" s="14"/>
      <c r="L9193" s="14"/>
      <c r="M9193" s="14"/>
      <c r="N9193" s="14"/>
      <c r="O9193" s="14"/>
      <c r="P9193" s="14"/>
      <c r="Q9193" s="14"/>
      <c r="R9193" s="4"/>
      <c r="S9193" s="4"/>
      <c r="T9193" s="4"/>
      <c r="U9193" s="4"/>
      <c r="V9193" s="4"/>
      <c r="W9193" s="4"/>
      <c r="X9193" s="4"/>
      <c r="Y9193" s="4"/>
      <c r="Z9193" s="4"/>
      <c r="AA9193" s="4"/>
      <c r="AB9193" s="8"/>
      <c r="AC9193" s="8"/>
      <c r="AD9193" s="8"/>
      <c r="AE9193" s="8"/>
      <c r="AF9193" s="8"/>
      <c r="AG9193" s="8"/>
      <c r="AH9193" s="8"/>
      <c r="AI9193" s="8"/>
      <c r="AJ9193" s="8"/>
      <c r="AK9193" s="8"/>
      <c r="AL9193" s="8"/>
      <c r="AM9193" s="8"/>
      <c r="AN9193" s="8"/>
      <c r="AO9193" s="8"/>
      <c r="AP9193" s="15"/>
      <c r="AQ9193" s="15"/>
      <c r="AR9193" s="15"/>
      <c r="AS9193" s="15"/>
      <c r="AT9193" s="15"/>
      <c r="AU9193" s="15"/>
      <c r="AV9193" s="15"/>
      <c r="AW9193" s="15"/>
      <c r="AX9193" s="15"/>
      <c r="AY9193" s="15"/>
      <c r="AZ9193" s="10"/>
    </row>
    <row r="9194" spans="1:52" ht="15" customHeight="1" x14ac:dyDescent="0.2">
      <c r="A9194" s="1"/>
      <c r="B9194" s="378">
        <v>3</v>
      </c>
      <c r="C9194" s="303" t="s">
        <v>557</v>
      </c>
      <c r="D9194" s="18"/>
      <c r="E9194" s="14"/>
      <c r="F9194" s="14"/>
      <c r="G9194" s="14"/>
      <c r="H9194" s="14"/>
      <c r="I9194" s="14"/>
      <c r="J9194" s="14"/>
      <c r="K9194" s="14"/>
      <c r="L9194" s="14"/>
      <c r="M9194" s="14"/>
      <c r="N9194" s="14"/>
      <c r="O9194" s="14"/>
      <c r="P9194" s="14"/>
      <c r="Q9194" s="14"/>
      <c r="R9194" s="4"/>
      <c r="S9194" s="4"/>
      <c r="T9194" s="4"/>
      <c r="U9194" s="4"/>
      <c r="V9194" s="4"/>
      <c r="W9194" s="4"/>
      <c r="X9194" s="4"/>
      <c r="Y9194" s="4"/>
      <c r="Z9194" s="4"/>
      <c r="AA9194" s="4"/>
      <c r="AB9194" s="8"/>
      <c r="AC9194" s="8"/>
      <c r="AD9194" s="8"/>
      <c r="AE9194" s="8"/>
      <c r="AF9194" s="8"/>
      <c r="AG9194" s="8"/>
      <c r="AH9194" s="8"/>
      <c r="AI9194" s="8"/>
      <c r="AJ9194" s="8"/>
      <c r="AK9194" s="8"/>
      <c r="AL9194" s="8"/>
      <c r="AM9194" s="8"/>
      <c r="AN9194" s="8"/>
      <c r="AO9194" s="8"/>
      <c r="AP9194" s="15"/>
      <c r="AQ9194" s="15"/>
      <c r="AR9194" s="15"/>
      <c r="AS9194" s="15"/>
      <c r="AT9194" s="15"/>
      <c r="AU9194" s="15"/>
      <c r="AV9194" s="15"/>
      <c r="AW9194" s="15"/>
      <c r="AX9194" s="15"/>
      <c r="AY9194" s="15"/>
      <c r="AZ9194" s="10"/>
    </row>
    <row r="9195" spans="1:52" ht="15" customHeight="1" x14ac:dyDescent="0.2">
      <c r="A9195" s="352"/>
      <c r="B9195" s="353">
        <v>5</v>
      </c>
      <c r="C9195" s="375"/>
      <c r="D9195" s="355"/>
      <c r="E9195" s="352"/>
      <c r="F9195" s="352"/>
      <c r="G9195" s="352"/>
      <c r="H9195" s="352"/>
      <c r="I9195" s="352"/>
      <c r="J9195" s="352"/>
      <c r="K9195" s="352"/>
      <c r="L9195" s="352"/>
      <c r="M9195" s="352"/>
      <c r="N9195" s="352"/>
      <c r="O9195" s="352"/>
      <c r="P9195" s="352"/>
      <c r="Q9195" s="352"/>
      <c r="R9195" s="352"/>
      <c r="S9195" s="352"/>
      <c r="T9195" s="352"/>
      <c r="U9195" s="352"/>
      <c r="V9195" s="352"/>
      <c r="W9195" s="352"/>
      <c r="X9195" s="352"/>
      <c r="Y9195" s="352"/>
      <c r="Z9195" s="352"/>
      <c r="AA9195" s="352"/>
      <c r="AB9195" s="352"/>
      <c r="AC9195" s="352"/>
      <c r="AD9195" s="352"/>
      <c r="AE9195" s="352"/>
      <c r="AF9195" s="352"/>
      <c r="AG9195" s="352"/>
      <c r="AH9195" s="352"/>
      <c r="AI9195" s="352"/>
      <c r="AJ9195" s="352"/>
      <c r="AK9195" s="352"/>
      <c r="AL9195" s="352"/>
      <c r="AM9195" s="352"/>
      <c r="AN9195" s="352"/>
      <c r="AO9195" s="352"/>
      <c r="AP9195" s="352"/>
      <c r="AQ9195" s="352"/>
      <c r="AR9195" s="352"/>
      <c r="AS9195" s="352"/>
      <c r="AT9195" s="352"/>
      <c r="AU9195" s="352"/>
      <c r="AV9195" s="352"/>
      <c r="AW9195" s="352"/>
      <c r="AX9195" s="352"/>
      <c r="AY9195" s="352"/>
      <c r="AZ9195" s="356"/>
    </row>
    <row r="9196" spans="1:52" ht="15" customHeight="1" x14ac:dyDescent="0.2">
      <c r="A9196" s="357"/>
      <c r="B9196" s="379">
        <v>6</v>
      </c>
      <c r="C9196" s="375"/>
      <c r="D9196" s="355"/>
      <c r="E9196" s="352"/>
      <c r="F9196" s="352"/>
      <c r="G9196" s="352"/>
      <c r="H9196" s="352"/>
      <c r="I9196" s="352"/>
      <c r="J9196" s="352"/>
      <c r="K9196" s="352"/>
      <c r="L9196" s="352"/>
      <c r="M9196" s="352"/>
      <c r="N9196" s="352"/>
      <c r="O9196" s="352"/>
      <c r="P9196" s="352"/>
      <c r="Q9196" s="352"/>
      <c r="R9196" s="352"/>
      <c r="S9196" s="352"/>
      <c r="T9196" s="352"/>
      <c r="U9196" s="352"/>
      <c r="V9196" s="352"/>
      <c r="W9196" s="352"/>
      <c r="X9196" s="352"/>
      <c r="Y9196" s="352"/>
      <c r="Z9196" s="352"/>
      <c r="AA9196" s="352"/>
      <c r="AB9196" s="352"/>
      <c r="AC9196" s="352"/>
      <c r="AD9196" s="352"/>
      <c r="AE9196" s="352"/>
      <c r="AF9196" s="352"/>
      <c r="AG9196" s="352"/>
      <c r="AH9196" s="352"/>
      <c r="AI9196" s="352"/>
      <c r="AJ9196" s="352"/>
      <c r="AK9196" s="352"/>
      <c r="AL9196" s="352"/>
      <c r="AM9196" s="352"/>
      <c r="AN9196" s="352"/>
      <c r="AO9196" s="352"/>
      <c r="AP9196" s="352"/>
      <c r="AQ9196" s="352"/>
      <c r="AR9196" s="352"/>
      <c r="AS9196" s="352"/>
      <c r="AT9196" s="352"/>
      <c r="AU9196" s="352"/>
      <c r="AV9196" s="352"/>
      <c r="AW9196" s="352"/>
      <c r="AX9196" s="352"/>
      <c r="AY9196" s="352"/>
      <c r="AZ9196" s="356"/>
    </row>
    <row r="9197" spans="1:52" ht="15" customHeight="1" x14ac:dyDescent="0.2">
      <c r="A9197" s="24"/>
      <c r="B9197" s="374">
        <v>4</v>
      </c>
      <c r="C9197" s="303" t="s">
        <v>542</v>
      </c>
      <c r="D9197" s="18"/>
      <c r="E9197" s="14"/>
      <c r="F9197" s="14"/>
      <c r="G9197" s="14"/>
      <c r="H9197" s="14"/>
      <c r="I9197" s="14"/>
      <c r="J9197" s="14"/>
      <c r="K9197" s="14"/>
      <c r="L9197" s="14"/>
      <c r="M9197" s="14"/>
      <c r="N9197" s="14"/>
      <c r="O9197" s="14"/>
      <c r="P9197" s="14"/>
      <c r="Q9197" s="14"/>
      <c r="R9197" s="4"/>
      <c r="S9197" s="4"/>
      <c r="T9197" s="4"/>
      <c r="U9197" s="4"/>
      <c r="V9197" s="4"/>
      <c r="W9197" s="4"/>
      <c r="X9197" s="4"/>
      <c r="Y9197" s="4"/>
      <c r="Z9197" s="4"/>
      <c r="AA9197" s="4"/>
      <c r="AB9197" s="8"/>
      <c r="AC9197" s="8"/>
      <c r="AD9197" s="8"/>
      <c r="AE9197" s="8"/>
      <c r="AF9197" s="8"/>
      <c r="AG9197" s="8"/>
      <c r="AH9197" s="8"/>
      <c r="AI9197" s="8"/>
      <c r="AJ9197" s="8"/>
      <c r="AK9197" s="8"/>
      <c r="AL9197" s="8"/>
      <c r="AM9197" s="8"/>
      <c r="AN9197" s="8"/>
      <c r="AO9197" s="8"/>
      <c r="AP9197" s="15"/>
      <c r="AQ9197" s="15"/>
      <c r="AR9197" s="15"/>
      <c r="AS9197" s="15"/>
      <c r="AT9197" s="15"/>
      <c r="AU9197" s="9"/>
      <c r="AV9197" s="15"/>
      <c r="AW9197" s="15"/>
      <c r="AX9197" s="15"/>
      <c r="AY9197" s="15"/>
      <c r="AZ9197" s="10"/>
    </row>
    <row r="9198" spans="1:52" ht="15" customHeight="1" x14ac:dyDescent="0.2">
      <c r="A9198" s="1"/>
      <c r="B9198" s="380">
        <v>5</v>
      </c>
      <c r="C9198" s="303" t="s">
        <v>588</v>
      </c>
      <c r="D9198" s="18"/>
      <c r="E9198" s="14"/>
      <c r="F9198" s="14"/>
      <c r="G9198" s="14"/>
      <c r="H9198" s="14"/>
      <c r="I9198" s="14"/>
      <c r="J9198" s="14"/>
      <c r="K9198" s="14"/>
      <c r="L9198" s="14"/>
      <c r="M9198" s="14"/>
      <c r="N9198" s="14"/>
      <c r="O9198" s="14"/>
      <c r="P9198" s="14"/>
      <c r="Q9198" s="14"/>
      <c r="R9198" s="4"/>
      <c r="S9198" s="4"/>
      <c r="T9198" s="4"/>
      <c r="U9198" s="4"/>
      <c r="V9198" s="4"/>
      <c r="W9198" s="4"/>
      <c r="X9198" s="4"/>
      <c r="Y9198" s="4"/>
      <c r="Z9198" s="4"/>
      <c r="AA9198" s="4"/>
      <c r="AB9198" s="8"/>
      <c r="AC9198" s="8"/>
      <c r="AD9198" s="8"/>
      <c r="AE9198" s="8"/>
      <c r="AF9198" s="8"/>
      <c r="AG9198" s="8"/>
      <c r="AH9198" s="8"/>
      <c r="AI9198" s="8"/>
      <c r="AJ9198" s="8"/>
      <c r="AK9198" s="8"/>
      <c r="AL9198" s="8"/>
      <c r="AM9198" s="8"/>
      <c r="AN9198" s="8"/>
      <c r="AO9198" s="8"/>
      <c r="AP9198" s="15"/>
      <c r="AQ9198" s="15"/>
      <c r="AR9198" s="15"/>
      <c r="AS9198" s="15"/>
      <c r="AT9198" s="15"/>
      <c r="AU9198" s="15"/>
      <c r="AV9198" s="15"/>
      <c r="AW9198" s="15"/>
      <c r="AX9198" s="15"/>
      <c r="AY9198" s="15"/>
      <c r="AZ9198" s="10"/>
    </row>
    <row r="9199" spans="1:52" ht="15" customHeight="1" x14ac:dyDescent="0.2">
      <c r="A9199" s="352"/>
      <c r="B9199" s="357">
        <v>7</v>
      </c>
      <c r="C9199" s="375"/>
      <c r="D9199" s="355"/>
      <c r="E9199" s="352"/>
      <c r="F9199" s="352"/>
      <c r="G9199" s="352"/>
      <c r="H9199" s="352"/>
      <c r="I9199" s="352"/>
      <c r="J9199" s="352"/>
      <c r="K9199" s="352"/>
      <c r="L9199" s="352"/>
      <c r="M9199" s="352"/>
      <c r="N9199" s="352"/>
      <c r="O9199" s="352"/>
      <c r="P9199" s="352"/>
      <c r="Q9199" s="352"/>
      <c r="R9199" s="352"/>
      <c r="S9199" s="352"/>
      <c r="T9199" s="352"/>
      <c r="U9199" s="352"/>
      <c r="V9199" s="352"/>
      <c r="W9199" s="352"/>
      <c r="X9199" s="352"/>
      <c r="Y9199" s="352"/>
      <c r="Z9199" s="352"/>
      <c r="AA9199" s="352"/>
      <c r="AB9199" s="352"/>
      <c r="AC9199" s="352"/>
      <c r="AD9199" s="352"/>
      <c r="AE9199" s="352"/>
      <c r="AF9199" s="352"/>
      <c r="AG9199" s="352"/>
      <c r="AH9199" s="352"/>
      <c r="AI9199" s="352"/>
      <c r="AJ9199" s="352"/>
      <c r="AK9199" s="352"/>
      <c r="AL9199" s="352"/>
      <c r="AM9199" s="352"/>
      <c r="AN9199" s="352"/>
      <c r="AO9199" s="352"/>
      <c r="AP9199" s="352"/>
      <c r="AQ9199" s="352"/>
      <c r="AR9199" s="352"/>
      <c r="AS9199" s="352"/>
      <c r="AT9199" s="352"/>
      <c r="AU9199" s="352"/>
      <c r="AV9199" s="352"/>
      <c r="AW9199" s="352"/>
      <c r="AX9199" s="352"/>
      <c r="AY9199" s="352"/>
      <c r="AZ9199" s="356"/>
    </row>
    <row r="9200" spans="1:52" ht="15" customHeight="1" x14ac:dyDescent="0.2">
      <c r="A9200" s="352"/>
      <c r="B9200" s="357">
        <v>8</v>
      </c>
      <c r="C9200" s="358"/>
      <c r="D9200" s="355"/>
      <c r="E9200" s="352"/>
      <c r="F9200" s="352"/>
      <c r="G9200" s="352"/>
      <c r="H9200" s="352"/>
      <c r="I9200" s="352"/>
      <c r="J9200" s="352"/>
      <c r="K9200" s="352"/>
      <c r="L9200" s="352"/>
      <c r="M9200" s="352"/>
      <c r="N9200" s="352"/>
      <c r="O9200" s="352"/>
      <c r="P9200" s="352"/>
      <c r="Q9200" s="352"/>
      <c r="R9200" s="352"/>
      <c r="S9200" s="352"/>
      <c r="T9200" s="352"/>
      <c r="U9200" s="352"/>
      <c r="V9200" s="352"/>
      <c r="W9200" s="352"/>
      <c r="X9200" s="352"/>
      <c r="Y9200" s="352"/>
      <c r="Z9200" s="352"/>
      <c r="AA9200" s="352"/>
      <c r="AB9200" s="352"/>
      <c r="AC9200" s="352"/>
      <c r="AD9200" s="352"/>
      <c r="AE9200" s="352"/>
      <c r="AF9200" s="352"/>
      <c r="AG9200" s="352"/>
      <c r="AH9200" s="352"/>
      <c r="AI9200" s="352"/>
      <c r="AJ9200" s="352"/>
      <c r="AK9200" s="352"/>
      <c r="AL9200" s="352"/>
      <c r="AM9200" s="352"/>
      <c r="AN9200" s="352"/>
      <c r="AO9200" s="352"/>
      <c r="AP9200" s="352"/>
      <c r="AQ9200" s="352"/>
      <c r="AR9200" s="352"/>
      <c r="AS9200" s="352"/>
      <c r="AT9200" s="352"/>
      <c r="AU9200" s="352"/>
      <c r="AV9200" s="352"/>
      <c r="AW9200" s="352"/>
      <c r="AX9200" s="352"/>
      <c r="AY9200" s="352"/>
      <c r="AZ9200" s="356"/>
    </row>
    <row r="9201" spans="1:52" ht="15" customHeight="1" x14ac:dyDescent="0.2">
      <c r="A9201" s="1"/>
      <c r="B9201" s="381">
        <v>6</v>
      </c>
      <c r="C9201" s="303" t="s">
        <v>55</v>
      </c>
      <c r="D9201" s="18"/>
      <c r="E9201" s="14"/>
      <c r="F9201" s="14"/>
      <c r="G9201" s="14"/>
      <c r="H9201" s="14"/>
      <c r="I9201" s="14"/>
      <c r="J9201" s="14"/>
      <c r="K9201" s="14"/>
      <c r="L9201" s="14"/>
      <c r="M9201" s="14"/>
      <c r="N9201" s="14"/>
      <c r="O9201" s="14"/>
      <c r="P9201" s="14"/>
      <c r="Q9201" s="14"/>
      <c r="R9201" s="4"/>
      <c r="S9201" s="4"/>
      <c r="T9201" s="4"/>
      <c r="U9201" s="4"/>
      <c r="V9201" s="4"/>
      <c r="W9201" s="4"/>
      <c r="X9201" s="4"/>
      <c r="Y9201" s="4"/>
      <c r="Z9201" s="4"/>
      <c r="AA9201" s="4"/>
      <c r="AB9201" s="8"/>
      <c r="AC9201" s="8"/>
      <c r="AD9201" s="8"/>
      <c r="AE9201" s="8"/>
      <c r="AF9201" s="8"/>
      <c r="AG9201" s="8"/>
      <c r="AH9201" s="8"/>
      <c r="AI9201" s="8"/>
      <c r="AJ9201" s="8"/>
      <c r="AK9201" s="8"/>
      <c r="AL9201" s="8"/>
      <c r="AM9201" s="8"/>
      <c r="AN9201" s="8"/>
      <c r="AO9201" s="8"/>
      <c r="AP9201" s="15"/>
      <c r="AQ9201" s="15"/>
      <c r="AR9201" s="15"/>
      <c r="AS9201" s="15"/>
      <c r="AT9201" s="15"/>
      <c r="AU9201" s="15"/>
      <c r="AV9201" s="15"/>
      <c r="AW9201" s="15"/>
      <c r="AX9201" s="15"/>
      <c r="AY9201" s="15"/>
      <c r="AZ9201" s="10"/>
    </row>
    <row r="9202" spans="1:52" ht="15" customHeight="1" x14ac:dyDescent="0.2">
      <c r="A9202" s="352"/>
      <c r="B9202" s="356"/>
      <c r="C9202" s="359"/>
      <c r="D9202" s="355"/>
      <c r="E9202" s="352"/>
      <c r="F9202" s="352"/>
      <c r="G9202" s="352"/>
      <c r="H9202" s="352"/>
      <c r="I9202" s="352"/>
      <c r="J9202" s="352"/>
      <c r="K9202" s="352"/>
      <c r="L9202" s="352"/>
      <c r="M9202" s="352"/>
      <c r="N9202" s="352"/>
      <c r="O9202" s="352"/>
      <c r="P9202" s="352"/>
      <c r="Q9202" s="352"/>
      <c r="R9202" s="352"/>
      <c r="S9202" s="352"/>
      <c r="T9202" s="352"/>
      <c r="U9202" s="352"/>
      <c r="V9202" s="352"/>
      <c r="W9202" s="352"/>
      <c r="X9202" s="352"/>
      <c r="Y9202" s="352"/>
      <c r="Z9202" s="352"/>
      <c r="AA9202" s="352"/>
      <c r="AB9202" s="352"/>
      <c r="AC9202" s="360"/>
      <c r="AD9202" s="352"/>
      <c r="AE9202" s="352"/>
      <c r="AF9202" s="352"/>
      <c r="AG9202" s="352"/>
      <c r="AH9202" s="352"/>
      <c r="AI9202" s="352"/>
      <c r="AJ9202" s="352"/>
      <c r="AK9202" s="352"/>
      <c r="AL9202" s="352"/>
      <c r="AM9202" s="352"/>
      <c r="AN9202" s="352"/>
      <c r="AO9202" s="352"/>
      <c r="AP9202" s="352"/>
      <c r="AQ9202" s="352"/>
      <c r="AR9202" s="352"/>
      <c r="AS9202" s="352"/>
      <c r="AT9202" s="352"/>
      <c r="AU9202" s="352"/>
      <c r="AV9202" s="352"/>
      <c r="AW9202" s="352"/>
      <c r="AX9202" s="352"/>
      <c r="AY9202" s="352"/>
      <c r="AZ9202" s="356"/>
    </row>
    <row r="9203" spans="1:52" ht="15" customHeight="1" x14ac:dyDescent="0.2">
      <c r="A9203" s="22"/>
      <c r="B9203" s="382">
        <v>7</v>
      </c>
      <c r="C9203" s="303" t="s">
        <v>62</v>
      </c>
      <c r="D9203" s="18"/>
      <c r="E9203" s="14"/>
      <c r="F9203" s="14"/>
      <c r="G9203" s="14"/>
      <c r="H9203" s="14"/>
      <c r="I9203" s="14"/>
      <c r="J9203" s="14"/>
      <c r="K9203" s="14"/>
      <c r="L9203" s="14"/>
      <c r="M9203" s="14"/>
      <c r="N9203" s="14"/>
      <c r="O9203" s="14"/>
      <c r="P9203" s="14"/>
      <c r="Q9203" s="14"/>
      <c r="R9203" s="4"/>
      <c r="S9203" s="4"/>
      <c r="T9203" s="4"/>
      <c r="U9203" s="4"/>
      <c r="V9203" s="4"/>
      <c r="W9203" s="4"/>
      <c r="X9203" s="4"/>
      <c r="Y9203" s="4"/>
      <c r="Z9203" s="4"/>
      <c r="AA9203" s="4"/>
      <c r="AB9203" s="8"/>
      <c r="AC9203" s="8"/>
      <c r="AD9203" s="8"/>
      <c r="AE9203" s="8"/>
      <c r="AF9203" s="8"/>
      <c r="AG9203" s="8"/>
      <c r="AH9203" s="8"/>
      <c r="AI9203" s="8"/>
      <c r="AJ9203" s="8"/>
      <c r="AK9203" s="8"/>
      <c r="AL9203" s="8"/>
      <c r="AM9203" s="8"/>
      <c r="AN9203" s="8"/>
      <c r="AO9203" s="8"/>
      <c r="AP9203" s="15"/>
      <c r="AQ9203" s="15"/>
      <c r="AR9203" s="15"/>
      <c r="AS9203" s="15"/>
      <c r="AT9203" s="15"/>
      <c r="AU9203" s="15"/>
      <c r="AV9203" s="15"/>
      <c r="AW9203" s="15"/>
      <c r="AX9203" s="15"/>
      <c r="AY9203" s="15"/>
      <c r="AZ9203" s="10"/>
    </row>
    <row r="9204" spans="1:52" ht="15" customHeight="1" x14ac:dyDescent="0.2">
      <c r="A9204" s="1"/>
      <c r="B9204" s="30">
        <v>8</v>
      </c>
      <c r="C9204" s="303" t="s">
        <v>63</v>
      </c>
      <c r="D9204" s="18"/>
      <c r="E9204" s="14"/>
      <c r="F9204" s="14"/>
      <c r="G9204" s="14"/>
      <c r="H9204" s="14"/>
      <c r="I9204" s="14"/>
      <c r="J9204" s="14"/>
      <c r="K9204" s="14"/>
      <c r="L9204" s="14"/>
      <c r="M9204" s="14"/>
      <c r="N9204" s="14"/>
      <c r="O9204" s="14"/>
      <c r="P9204" s="14"/>
      <c r="Q9204" s="14"/>
      <c r="R9204" s="4"/>
      <c r="S9204" s="4"/>
      <c r="T9204" s="4"/>
      <c r="U9204" s="4"/>
      <c r="V9204" s="4"/>
      <c r="W9204" s="4"/>
      <c r="X9204" s="4"/>
      <c r="Y9204" s="4"/>
      <c r="Z9204" s="4"/>
      <c r="AA9204" s="4"/>
      <c r="AB9204" s="8"/>
      <c r="AC9204" s="8"/>
      <c r="AD9204" s="8"/>
      <c r="AE9204" s="8"/>
      <c r="AF9204" s="8"/>
      <c r="AG9204" s="8"/>
      <c r="AH9204" s="8"/>
      <c r="AI9204" s="8"/>
      <c r="AJ9204" s="8"/>
      <c r="AK9204" s="8"/>
      <c r="AL9204" s="8"/>
      <c r="AM9204" s="8"/>
      <c r="AN9204" s="8"/>
      <c r="AO9204" s="8"/>
      <c r="AP9204" s="15"/>
      <c r="AQ9204" s="15"/>
      <c r="AR9204" s="15"/>
      <c r="AS9204" s="15"/>
      <c r="AT9204" s="15"/>
      <c r="AU9204" s="15"/>
      <c r="AV9204" s="15"/>
      <c r="AW9204" s="15"/>
      <c r="AX9204" s="15"/>
      <c r="AY9204" s="15"/>
      <c r="AZ9204" s="10"/>
    </row>
    <row r="9205" spans="1:52" ht="15" customHeight="1" x14ac:dyDescent="0.2">
      <c r="A9205" s="1"/>
      <c r="B9205" s="383">
        <v>9</v>
      </c>
      <c r="C9205" s="303" t="s">
        <v>64</v>
      </c>
      <c r="D9205" s="18"/>
      <c r="E9205" s="14"/>
      <c r="F9205" s="14"/>
      <c r="G9205" s="14"/>
      <c r="H9205" s="14"/>
      <c r="I9205" s="14"/>
      <c r="J9205" s="14"/>
      <c r="K9205" s="14"/>
      <c r="L9205" s="14"/>
      <c r="M9205" s="14"/>
      <c r="N9205" s="14"/>
      <c r="O9205" s="14"/>
      <c r="P9205" s="14"/>
      <c r="Q9205" s="14"/>
      <c r="R9205" s="4"/>
      <c r="S9205" s="4"/>
      <c r="T9205" s="4"/>
      <c r="U9205" s="4"/>
      <c r="V9205" s="4"/>
      <c r="W9205" s="4"/>
      <c r="X9205" s="4"/>
      <c r="Y9205" s="4"/>
      <c r="Z9205" s="4"/>
      <c r="AA9205" s="4"/>
      <c r="AB9205" s="8"/>
      <c r="AC9205" s="8"/>
      <c r="AD9205" s="8"/>
      <c r="AE9205" s="8"/>
      <c r="AF9205" s="8"/>
      <c r="AG9205" s="8"/>
      <c r="AH9205" s="8"/>
      <c r="AI9205" s="8"/>
      <c r="AJ9205" s="8"/>
      <c r="AK9205" s="8"/>
      <c r="AL9205" s="8"/>
      <c r="AM9205" s="8"/>
      <c r="AN9205" s="8"/>
      <c r="AO9205" s="8"/>
      <c r="AP9205" s="15"/>
      <c r="AQ9205" s="15"/>
      <c r="AR9205" s="15"/>
      <c r="AS9205" s="15"/>
      <c r="AT9205" s="9"/>
      <c r="AU9205" s="15"/>
      <c r="AV9205" s="15"/>
      <c r="AW9205" s="15"/>
      <c r="AX9205" s="15"/>
      <c r="AY9205" s="15"/>
      <c r="AZ9205" s="10"/>
    </row>
    <row r="9206" spans="1:52" ht="15" customHeight="1" x14ac:dyDescent="0.2">
      <c r="A9206" s="1"/>
      <c r="B9206" s="383">
        <v>10</v>
      </c>
      <c r="C9206" s="303" t="s">
        <v>65</v>
      </c>
      <c r="D9206" s="18"/>
      <c r="E9206" s="14"/>
      <c r="F9206" s="14"/>
      <c r="G9206" s="14"/>
      <c r="H9206" s="14"/>
      <c r="I9206" s="14"/>
      <c r="J9206" s="14"/>
      <c r="K9206" s="14"/>
      <c r="L9206" s="14"/>
      <c r="M9206" s="14"/>
      <c r="N9206" s="14"/>
      <c r="O9206" s="14"/>
      <c r="P9206" s="14"/>
      <c r="Q9206" s="14"/>
      <c r="R9206" s="4"/>
      <c r="S9206" s="4"/>
      <c r="T9206" s="4"/>
      <c r="U9206" s="4"/>
      <c r="V9206" s="4"/>
      <c r="W9206" s="4"/>
      <c r="X9206" s="4"/>
      <c r="Y9206" s="4"/>
      <c r="Z9206" s="4"/>
      <c r="AA9206" s="4"/>
      <c r="AB9206" s="8"/>
      <c r="AC9206" s="8"/>
      <c r="AD9206" s="8"/>
      <c r="AE9206" s="8"/>
      <c r="AF9206" s="8"/>
      <c r="AG9206" s="8"/>
      <c r="AH9206" s="8"/>
      <c r="AI9206" s="8"/>
      <c r="AJ9206" s="8"/>
      <c r="AK9206" s="8"/>
      <c r="AL9206" s="8"/>
      <c r="AM9206" s="8"/>
      <c r="AN9206" s="8"/>
      <c r="AO9206" s="8"/>
      <c r="AP9206" s="15"/>
      <c r="AQ9206" s="15"/>
      <c r="AR9206" s="15"/>
      <c r="AS9206" s="15"/>
      <c r="AT9206" s="15"/>
      <c r="AU9206" s="15"/>
      <c r="AV9206" s="15"/>
      <c r="AW9206" s="15"/>
      <c r="AX9206" s="15"/>
      <c r="AY9206" s="15"/>
      <c r="AZ9206" s="10"/>
    </row>
    <row r="9207" spans="1:52" ht="15" customHeight="1" x14ac:dyDescent="0.2">
      <c r="A9207" s="1"/>
      <c r="B9207" s="383">
        <v>11</v>
      </c>
      <c r="C9207" s="303" t="s">
        <v>573</v>
      </c>
      <c r="D9207" s="18"/>
      <c r="E9207" s="14"/>
      <c r="F9207" s="14"/>
      <c r="G9207" s="14"/>
      <c r="H9207" s="14"/>
      <c r="I9207" s="14"/>
      <c r="J9207" s="14"/>
      <c r="K9207" s="14"/>
      <c r="L9207" s="14"/>
      <c r="M9207" s="14"/>
      <c r="N9207" s="14"/>
      <c r="O9207" s="14"/>
      <c r="P9207" s="14"/>
      <c r="Q9207" s="14"/>
      <c r="R9207" s="4"/>
      <c r="S9207" s="4"/>
      <c r="T9207" s="4"/>
      <c r="U9207" s="4"/>
      <c r="V9207" s="4"/>
      <c r="W9207" s="4"/>
      <c r="X9207" s="4"/>
      <c r="Y9207" s="4"/>
      <c r="Z9207" s="4"/>
      <c r="AA9207" s="4"/>
      <c r="AB9207" s="8"/>
      <c r="AC9207" s="8"/>
      <c r="AD9207" s="8"/>
      <c r="AE9207" s="8"/>
      <c r="AF9207" s="8"/>
      <c r="AG9207" s="8"/>
      <c r="AH9207" s="8"/>
      <c r="AI9207" s="8"/>
      <c r="AJ9207" s="8"/>
      <c r="AK9207" s="8"/>
      <c r="AL9207" s="8"/>
      <c r="AM9207" s="8"/>
      <c r="AN9207" s="8"/>
      <c r="AO9207" s="8"/>
      <c r="AP9207" s="15"/>
      <c r="AQ9207" s="15"/>
      <c r="AR9207" s="15"/>
      <c r="AS9207" s="15"/>
      <c r="AT9207" s="15"/>
      <c r="AU9207" s="15"/>
      <c r="AV9207" s="15"/>
      <c r="AW9207" s="15"/>
      <c r="AX9207" s="15"/>
      <c r="AY9207" s="15"/>
      <c r="AZ9207" s="10"/>
    </row>
    <row r="9208" spans="1:52" ht="15" customHeight="1" x14ac:dyDescent="0.2">
      <c r="A9208" s="1"/>
      <c r="B9208" s="383">
        <v>12</v>
      </c>
      <c r="C9208" s="303" t="s">
        <v>68</v>
      </c>
      <c r="D9208" s="18"/>
      <c r="E9208" s="14"/>
      <c r="F9208" s="14"/>
      <c r="G9208" s="14"/>
      <c r="H9208" s="14"/>
      <c r="I9208" s="14"/>
      <c r="J9208" s="14"/>
      <c r="K9208" s="14"/>
      <c r="L9208" s="14"/>
      <c r="M9208" s="14"/>
      <c r="N9208" s="14"/>
      <c r="O9208" s="14"/>
      <c r="P9208" s="14"/>
      <c r="Q9208" s="14"/>
      <c r="R9208" s="4"/>
      <c r="S9208" s="4"/>
      <c r="T9208" s="4"/>
      <c r="U9208" s="4"/>
      <c r="V9208" s="4"/>
      <c r="W9208" s="4"/>
      <c r="X9208" s="4"/>
      <c r="Y9208" s="4"/>
      <c r="Z9208" s="4"/>
      <c r="AA9208" s="4"/>
      <c r="AB9208" s="8"/>
      <c r="AC9208" s="8"/>
      <c r="AD9208" s="8"/>
      <c r="AE9208" s="8"/>
      <c r="AF9208" s="8"/>
      <c r="AG9208" s="8"/>
      <c r="AH9208" s="8"/>
      <c r="AI9208" s="8"/>
      <c r="AJ9208" s="8"/>
      <c r="AK9208" s="8"/>
      <c r="AL9208" s="8"/>
      <c r="AM9208" s="8"/>
      <c r="AN9208" s="8"/>
      <c r="AO9208" s="8"/>
      <c r="AP9208" s="15"/>
      <c r="AQ9208" s="15"/>
      <c r="AR9208" s="15"/>
      <c r="AS9208" s="15"/>
      <c r="AT9208" s="15"/>
      <c r="AU9208" s="9"/>
      <c r="AV9208" s="15"/>
      <c r="AW9208" s="15"/>
      <c r="AX9208" s="15"/>
      <c r="AY9208" s="15"/>
      <c r="AZ9208" s="10"/>
    </row>
    <row r="9209" spans="1:52" ht="15" customHeight="1" x14ac:dyDescent="0.2">
      <c r="A9209" s="1"/>
      <c r="B9209" s="383">
        <v>13</v>
      </c>
      <c r="C9209" s="303" t="s">
        <v>69</v>
      </c>
      <c r="D9209" s="18"/>
      <c r="E9209" s="14"/>
      <c r="F9209" s="14"/>
      <c r="G9209" s="14"/>
      <c r="H9209" s="14"/>
      <c r="I9209" s="14"/>
      <c r="J9209" s="14"/>
      <c r="K9209" s="14"/>
      <c r="L9209" s="14"/>
      <c r="M9209" s="14"/>
      <c r="N9209" s="14"/>
      <c r="O9209" s="14"/>
      <c r="P9209" s="14"/>
      <c r="Q9209" s="14"/>
      <c r="R9209" s="4"/>
      <c r="S9209" s="4"/>
      <c r="T9209" s="4"/>
      <c r="U9209" s="4"/>
      <c r="V9209" s="4"/>
      <c r="W9209" s="4"/>
      <c r="X9209" s="4"/>
      <c r="Y9209" s="4"/>
      <c r="Z9209" s="4"/>
      <c r="AA9209" s="4"/>
      <c r="AB9209" s="8"/>
      <c r="AC9209" s="8"/>
      <c r="AD9209" s="8"/>
      <c r="AE9209" s="8"/>
      <c r="AF9209" s="8"/>
      <c r="AG9209" s="8"/>
      <c r="AH9209" s="8"/>
      <c r="AI9209" s="8"/>
      <c r="AJ9209" s="8"/>
      <c r="AK9209" s="8"/>
      <c r="AL9209" s="8"/>
      <c r="AM9209" s="8"/>
      <c r="AN9209" s="8"/>
      <c r="AO9209" s="8"/>
      <c r="AP9209" s="15"/>
      <c r="AQ9209" s="15"/>
      <c r="AR9209" s="15"/>
      <c r="AS9209" s="15"/>
      <c r="AT9209" s="15"/>
      <c r="AU9209" s="15"/>
      <c r="AV9209" s="15"/>
      <c r="AW9209" s="15"/>
      <c r="AX9209" s="15"/>
      <c r="AY9209" s="15"/>
      <c r="AZ9209" s="10"/>
    </row>
    <row r="9210" spans="1:52" ht="15" customHeight="1" x14ac:dyDescent="0.2">
      <c r="A9210" s="1"/>
      <c r="B9210" s="383">
        <v>14</v>
      </c>
      <c r="C9210" s="303" t="s">
        <v>70</v>
      </c>
      <c r="D9210" s="18"/>
      <c r="E9210" s="14"/>
      <c r="F9210" s="14"/>
      <c r="G9210" s="14"/>
      <c r="H9210" s="14"/>
      <c r="I9210" s="14"/>
      <c r="J9210" s="14"/>
      <c r="K9210" s="14"/>
      <c r="L9210" s="14"/>
      <c r="M9210" s="14"/>
      <c r="N9210" s="14"/>
      <c r="O9210" s="14"/>
      <c r="P9210" s="14"/>
      <c r="Q9210" s="14"/>
      <c r="R9210" s="4"/>
      <c r="S9210" s="4"/>
      <c r="T9210" s="4"/>
      <c r="U9210" s="4"/>
      <c r="V9210" s="4"/>
      <c r="W9210" s="4"/>
      <c r="X9210" s="4"/>
      <c r="Y9210" s="4"/>
      <c r="Z9210" s="4"/>
      <c r="AA9210" s="4"/>
      <c r="AB9210" s="8"/>
      <c r="AC9210" s="8"/>
      <c r="AD9210" s="8"/>
      <c r="AE9210" s="8"/>
      <c r="AF9210" s="8"/>
      <c r="AG9210" s="8"/>
      <c r="AH9210" s="8"/>
      <c r="AI9210" s="8"/>
      <c r="AJ9210" s="8"/>
      <c r="AK9210" s="8"/>
      <c r="AL9210" s="8"/>
      <c r="AM9210" s="8"/>
      <c r="AN9210" s="8"/>
      <c r="AO9210" s="8"/>
      <c r="AP9210" s="15"/>
      <c r="AQ9210" s="15"/>
      <c r="AR9210" s="15"/>
      <c r="AS9210" s="15"/>
      <c r="AT9210" s="15"/>
      <c r="AU9210" s="15"/>
      <c r="AV9210" s="15"/>
      <c r="AW9210" s="15"/>
      <c r="AX9210" s="15"/>
      <c r="AY9210" s="15"/>
      <c r="AZ9210" s="10"/>
    </row>
    <row r="9211" spans="1:52" ht="15" customHeight="1" x14ac:dyDescent="0.2">
      <c r="A9211" s="354"/>
      <c r="B9211" s="357">
        <v>18</v>
      </c>
      <c r="C9211" s="359"/>
      <c r="D9211" s="355"/>
      <c r="E9211" s="352"/>
      <c r="F9211" s="352"/>
      <c r="G9211" s="352"/>
      <c r="H9211" s="352"/>
      <c r="I9211" s="352"/>
      <c r="J9211" s="352"/>
      <c r="K9211" s="361"/>
      <c r="L9211" s="352"/>
      <c r="M9211" s="352"/>
      <c r="N9211" s="352"/>
      <c r="O9211" s="352"/>
      <c r="P9211" s="352"/>
      <c r="Q9211" s="352"/>
      <c r="R9211" s="352"/>
      <c r="S9211" s="352"/>
      <c r="T9211" s="352"/>
      <c r="U9211" s="352"/>
      <c r="V9211" s="352"/>
      <c r="W9211" s="352"/>
      <c r="X9211" s="352"/>
      <c r="Y9211" s="352"/>
      <c r="Z9211" s="352"/>
      <c r="AA9211" s="352"/>
      <c r="AB9211" s="352"/>
      <c r="AC9211" s="352"/>
      <c r="AD9211" s="352"/>
      <c r="AE9211" s="352"/>
      <c r="AF9211" s="352"/>
      <c r="AG9211" s="352"/>
      <c r="AH9211" s="352"/>
      <c r="AI9211" s="352"/>
      <c r="AJ9211" s="352"/>
      <c r="AK9211" s="352"/>
      <c r="AL9211" s="352"/>
      <c r="AM9211" s="352"/>
      <c r="AN9211" s="352"/>
      <c r="AO9211" s="352"/>
      <c r="AP9211" s="352"/>
      <c r="AQ9211" s="352"/>
      <c r="AR9211" s="352"/>
      <c r="AS9211" s="352"/>
      <c r="AT9211" s="352"/>
      <c r="AU9211" s="352"/>
      <c r="AV9211" s="352"/>
      <c r="AW9211" s="352"/>
      <c r="AX9211" s="352"/>
      <c r="AY9211" s="352"/>
      <c r="AZ9211" s="356"/>
    </row>
    <row r="9212" spans="1:52" ht="15" customHeight="1" x14ac:dyDescent="0.2">
      <c r="A9212" s="329"/>
      <c r="B9212" s="384">
        <v>15</v>
      </c>
      <c r="C9212" s="303" t="s">
        <v>72</v>
      </c>
      <c r="D9212" s="18"/>
      <c r="E9212" s="14"/>
      <c r="F9212" s="14"/>
      <c r="G9212" s="14"/>
      <c r="H9212" s="14"/>
      <c r="I9212" s="14"/>
      <c r="J9212" s="14"/>
      <c r="K9212" s="14"/>
      <c r="L9212" s="14"/>
      <c r="M9212" s="14"/>
      <c r="N9212" s="14"/>
      <c r="O9212" s="14"/>
      <c r="P9212" s="14"/>
      <c r="Q9212" s="14"/>
      <c r="R9212" s="4"/>
      <c r="S9212" s="4"/>
      <c r="T9212" s="4"/>
      <c r="U9212" s="4"/>
      <c r="V9212" s="4"/>
      <c r="W9212" s="4"/>
      <c r="X9212" s="4"/>
      <c r="Y9212" s="4"/>
      <c r="Z9212" s="4"/>
      <c r="AA9212" s="4"/>
      <c r="AB9212" s="8"/>
      <c r="AC9212" s="8"/>
      <c r="AD9212" s="8"/>
      <c r="AE9212" s="8"/>
      <c r="AF9212" s="8"/>
      <c r="AG9212" s="8"/>
      <c r="AH9212" s="8"/>
      <c r="AI9212" s="34"/>
      <c r="AJ9212" s="8"/>
      <c r="AK9212" s="8"/>
      <c r="AL9212" s="8"/>
      <c r="AM9212" s="8"/>
      <c r="AN9212" s="8"/>
      <c r="AO9212" s="8"/>
      <c r="AP9212" s="15"/>
      <c r="AQ9212" s="15"/>
      <c r="AR9212" s="15"/>
      <c r="AS9212" s="15"/>
      <c r="AT9212" s="15"/>
      <c r="AU9212" s="15"/>
      <c r="AV9212" s="15"/>
      <c r="AW9212" s="15"/>
      <c r="AX9212" s="15"/>
      <c r="AY9212" s="15"/>
      <c r="AZ9212" s="10"/>
    </row>
    <row r="9213" spans="1:52" ht="15" customHeight="1" x14ac:dyDescent="0.2">
      <c r="A9213" s="1"/>
      <c r="B9213" s="384">
        <v>16</v>
      </c>
      <c r="C9213" s="303" t="s">
        <v>73</v>
      </c>
      <c r="D9213" s="35"/>
      <c r="E9213" s="14"/>
      <c r="F9213" s="14"/>
      <c r="G9213" s="14"/>
      <c r="H9213" s="14"/>
      <c r="I9213" s="14"/>
      <c r="J9213" s="14"/>
      <c r="K9213" s="14"/>
      <c r="L9213" s="14"/>
      <c r="M9213" s="14"/>
      <c r="N9213" s="14"/>
      <c r="O9213" s="14"/>
      <c r="P9213" s="14"/>
      <c r="Q9213" s="14"/>
      <c r="R9213" s="4"/>
      <c r="S9213" s="4"/>
      <c r="T9213" s="4"/>
      <c r="U9213" s="4"/>
      <c r="V9213" s="4"/>
      <c r="W9213" s="4"/>
      <c r="X9213" s="4"/>
      <c r="Y9213" s="4"/>
      <c r="Z9213" s="4"/>
      <c r="AA9213" s="4"/>
      <c r="AB9213" s="8"/>
      <c r="AC9213" s="8"/>
      <c r="AD9213" s="8"/>
      <c r="AE9213" s="8"/>
      <c r="AF9213" s="8"/>
      <c r="AG9213" s="8"/>
      <c r="AH9213" s="8"/>
      <c r="AI9213" s="8"/>
      <c r="AJ9213" s="8"/>
      <c r="AK9213" s="8"/>
      <c r="AL9213" s="8"/>
      <c r="AM9213" s="8"/>
      <c r="AN9213" s="8"/>
      <c r="AO9213" s="8"/>
      <c r="AP9213" s="15"/>
      <c r="AQ9213" s="15"/>
      <c r="AR9213" s="15"/>
      <c r="AS9213" s="15"/>
      <c r="AT9213" s="15"/>
      <c r="AU9213" s="15"/>
      <c r="AV9213" s="15"/>
      <c r="AW9213" s="15"/>
      <c r="AX9213" s="15"/>
      <c r="AY9213" s="15"/>
      <c r="AZ9213" s="10"/>
    </row>
    <row r="9214" spans="1:52" ht="15" customHeight="1" x14ac:dyDescent="0.2">
      <c r="A9214" s="1"/>
      <c r="B9214" s="384">
        <v>17</v>
      </c>
      <c r="C9214" s="303" t="s">
        <v>75</v>
      </c>
      <c r="D9214" s="18"/>
      <c r="E9214" s="14"/>
      <c r="F9214" s="14"/>
      <c r="G9214" s="14"/>
      <c r="H9214" s="14"/>
      <c r="I9214" s="14"/>
      <c r="J9214" s="14"/>
      <c r="K9214" s="14"/>
      <c r="L9214" s="14"/>
      <c r="M9214" s="14"/>
      <c r="N9214" s="14"/>
      <c r="O9214" s="14"/>
      <c r="P9214" s="14"/>
      <c r="Q9214" s="14"/>
      <c r="R9214" s="4"/>
      <c r="S9214" s="4"/>
      <c r="T9214" s="4"/>
      <c r="U9214" s="4"/>
      <c r="V9214" s="4"/>
      <c r="W9214" s="4"/>
      <c r="X9214" s="4"/>
      <c r="Y9214" s="4"/>
      <c r="Z9214" s="4"/>
      <c r="AA9214" s="4"/>
      <c r="AB9214" s="8"/>
      <c r="AC9214" s="8"/>
      <c r="AD9214" s="8"/>
      <c r="AE9214" s="8"/>
      <c r="AF9214" s="8"/>
      <c r="AG9214" s="8"/>
      <c r="AH9214" s="8"/>
      <c r="AI9214" s="8"/>
      <c r="AJ9214" s="8"/>
      <c r="AK9214" s="8"/>
      <c r="AL9214" s="8"/>
      <c r="AM9214" s="8"/>
      <c r="AN9214" s="8"/>
      <c r="AO9214" s="8"/>
      <c r="AP9214" s="15"/>
      <c r="AQ9214" s="15"/>
      <c r="AR9214" s="15"/>
      <c r="AS9214" s="15"/>
      <c r="AT9214" s="15"/>
      <c r="AU9214" s="15"/>
      <c r="AV9214" s="15"/>
      <c r="AW9214" s="15"/>
      <c r="AX9214" s="15"/>
      <c r="AY9214" s="15"/>
      <c r="AZ9214" s="10"/>
    </row>
    <row r="9215" spans="1:52" ht="15" customHeight="1" x14ac:dyDescent="0.2">
      <c r="A9215" s="352"/>
      <c r="B9215" s="357">
        <v>22</v>
      </c>
      <c r="C9215" s="375"/>
      <c r="D9215" s="355"/>
      <c r="E9215" s="352"/>
      <c r="F9215" s="352"/>
      <c r="G9215" s="352"/>
      <c r="H9215" s="352"/>
      <c r="I9215" s="352"/>
      <c r="J9215" s="352"/>
      <c r="K9215" s="352"/>
      <c r="L9215" s="352"/>
      <c r="M9215" s="352"/>
      <c r="N9215" s="352"/>
      <c r="O9215" s="352"/>
      <c r="P9215" s="352"/>
      <c r="Q9215" s="352"/>
      <c r="R9215" s="352"/>
      <c r="S9215" s="352"/>
      <c r="T9215" s="352"/>
      <c r="U9215" s="352"/>
      <c r="V9215" s="352"/>
      <c r="W9215" s="352"/>
      <c r="X9215" s="352"/>
      <c r="Y9215" s="352"/>
      <c r="Z9215" s="352"/>
      <c r="AA9215" s="352"/>
      <c r="AB9215" s="352"/>
      <c r="AC9215" s="352"/>
      <c r="AD9215" s="352"/>
      <c r="AE9215" s="352"/>
      <c r="AF9215" s="352"/>
      <c r="AG9215" s="352"/>
      <c r="AH9215" s="352"/>
      <c r="AI9215" s="352"/>
      <c r="AJ9215" s="352"/>
      <c r="AK9215" s="352"/>
      <c r="AL9215" s="352"/>
      <c r="AM9215" s="352"/>
      <c r="AN9215" s="352"/>
      <c r="AO9215" s="352"/>
      <c r="AP9215" s="352"/>
      <c r="AQ9215" s="352"/>
      <c r="AR9215" s="352"/>
      <c r="AS9215" s="352"/>
      <c r="AT9215" s="352"/>
      <c r="AU9215" s="352"/>
      <c r="AV9215" s="352"/>
      <c r="AW9215" s="352"/>
      <c r="AX9215" s="352"/>
      <c r="AY9215" s="352"/>
      <c r="AZ9215" s="356"/>
    </row>
    <row r="9216" spans="1:52" ht="15" customHeight="1" x14ac:dyDescent="0.2">
      <c r="A9216" s="352"/>
      <c r="B9216" s="357">
        <v>23</v>
      </c>
      <c r="C9216" s="359"/>
      <c r="D9216" s="355"/>
      <c r="E9216" s="352"/>
      <c r="F9216" s="352"/>
      <c r="G9216" s="352"/>
      <c r="H9216" s="352"/>
      <c r="I9216" s="352"/>
      <c r="J9216" s="352"/>
      <c r="K9216" s="352"/>
      <c r="L9216" s="352"/>
      <c r="M9216" s="360"/>
      <c r="N9216" s="352"/>
      <c r="O9216" s="352"/>
      <c r="P9216" s="352"/>
      <c r="Q9216" s="352"/>
      <c r="R9216" s="352"/>
      <c r="S9216" s="352"/>
      <c r="T9216" s="352"/>
      <c r="U9216" s="352"/>
      <c r="V9216" s="352"/>
      <c r="W9216" s="352"/>
      <c r="X9216" s="352"/>
      <c r="Y9216" s="352"/>
      <c r="Z9216" s="352"/>
      <c r="AA9216" s="352"/>
      <c r="AB9216" s="352"/>
      <c r="AC9216" s="352"/>
      <c r="AD9216" s="352"/>
      <c r="AE9216" s="352"/>
      <c r="AF9216" s="352"/>
      <c r="AG9216" s="352"/>
      <c r="AH9216" s="352"/>
      <c r="AI9216" s="352"/>
      <c r="AJ9216" s="352"/>
      <c r="AK9216" s="352"/>
      <c r="AL9216" s="352"/>
      <c r="AM9216" s="352"/>
      <c r="AN9216" s="352"/>
      <c r="AO9216" s="352"/>
      <c r="AP9216" s="352"/>
      <c r="AQ9216" s="352"/>
      <c r="AR9216" s="352"/>
      <c r="AS9216" s="352"/>
      <c r="AT9216" s="352"/>
      <c r="AU9216" s="352"/>
      <c r="AV9216" s="352"/>
      <c r="AW9216" s="352"/>
      <c r="AX9216" s="352"/>
      <c r="AY9216" s="352"/>
      <c r="AZ9216" s="356"/>
    </row>
    <row r="9217" spans="1:52" ht="15" customHeight="1" x14ac:dyDescent="0.2">
      <c r="A9217" s="1"/>
      <c r="B9217" s="385">
        <v>18</v>
      </c>
      <c r="C9217" s="303" t="s">
        <v>77</v>
      </c>
      <c r="D9217" s="18"/>
      <c r="E9217" s="14"/>
      <c r="F9217" s="14"/>
      <c r="G9217" s="14"/>
      <c r="H9217" s="14"/>
      <c r="I9217" s="14"/>
      <c r="J9217" s="14"/>
      <c r="K9217" s="14"/>
      <c r="L9217" s="14"/>
      <c r="M9217" s="14"/>
      <c r="N9217" s="14"/>
      <c r="O9217" s="14"/>
      <c r="P9217" s="14"/>
      <c r="Q9217" s="14"/>
      <c r="R9217" s="4"/>
      <c r="S9217" s="4"/>
      <c r="T9217" s="4"/>
      <c r="U9217" s="4"/>
      <c r="V9217" s="4"/>
      <c r="W9217" s="4"/>
      <c r="X9217" s="4"/>
      <c r="Y9217" s="4"/>
      <c r="Z9217" s="4"/>
      <c r="AA9217" s="4"/>
      <c r="AB9217" s="8"/>
      <c r="AC9217" s="8"/>
      <c r="AD9217" s="8"/>
      <c r="AE9217" s="8"/>
      <c r="AF9217" s="8"/>
      <c r="AG9217" s="8"/>
      <c r="AH9217" s="8"/>
      <c r="AI9217" s="8"/>
      <c r="AJ9217" s="8"/>
      <c r="AK9217" s="8"/>
      <c r="AL9217" s="8"/>
      <c r="AM9217" s="8"/>
      <c r="AN9217" s="8"/>
      <c r="AO9217" s="8"/>
      <c r="AP9217" s="15"/>
      <c r="AQ9217" s="15"/>
      <c r="AR9217" s="15"/>
      <c r="AS9217" s="15"/>
      <c r="AT9217" s="15"/>
      <c r="AU9217" s="15"/>
      <c r="AV9217" s="15"/>
      <c r="AW9217" s="15"/>
      <c r="AX9217" s="15"/>
      <c r="AY9217" s="15"/>
      <c r="AZ9217" s="10"/>
    </row>
    <row r="9218" spans="1:52" ht="15" customHeight="1" x14ac:dyDescent="0.2">
      <c r="A9218" s="1"/>
      <c r="B9218" s="385">
        <v>19</v>
      </c>
      <c r="C9218" s="303" t="s">
        <v>78</v>
      </c>
      <c r="D9218" s="18"/>
      <c r="E9218" s="14"/>
      <c r="F9218" s="14"/>
      <c r="G9218" s="14"/>
      <c r="H9218" s="14"/>
      <c r="I9218" s="14"/>
      <c r="J9218" s="14"/>
      <c r="K9218" s="14"/>
      <c r="L9218" s="14"/>
      <c r="M9218" s="14"/>
      <c r="N9218" s="14"/>
      <c r="O9218" s="14"/>
      <c r="P9218" s="14"/>
      <c r="Q9218" s="14"/>
      <c r="R9218" s="4"/>
      <c r="S9218" s="4"/>
      <c r="T9218" s="4"/>
      <c r="U9218" s="4"/>
      <c r="V9218" s="4"/>
      <c r="W9218" s="4"/>
      <c r="X9218" s="4"/>
      <c r="Y9218" s="4"/>
      <c r="Z9218" s="4"/>
      <c r="AA9218" s="4"/>
      <c r="AB9218" s="8"/>
      <c r="AC9218" s="8"/>
      <c r="AD9218" s="8"/>
      <c r="AE9218" s="8"/>
      <c r="AF9218" s="8"/>
      <c r="AG9218" s="8"/>
      <c r="AH9218" s="8"/>
      <c r="AI9218" s="8"/>
      <c r="AJ9218" s="8"/>
      <c r="AK9218" s="8"/>
      <c r="AL9218" s="8"/>
      <c r="AM9218" s="8"/>
      <c r="AN9218" s="8"/>
      <c r="AO9218" s="8"/>
      <c r="AP9218" s="15"/>
      <c r="AQ9218" s="15"/>
      <c r="AR9218" s="15"/>
      <c r="AS9218" s="15"/>
      <c r="AT9218" s="15"/>
      <c r="AU9218" s="15"/>
      <c r="AV9218" s="15"/>
      <c r="AW9218" s="15"/>
      <c r="AX9218" s="15"/>
      <c r="AY9218" s="15"/>
      <c r="AZ9218" s="10"/>
    </row>
    <row r="9219" spans="1:52" ht="15" customHeight="1" x14ac:dyDescent="0.2">
      <c r="A9219" s="352"/>
      <c r="B9219" s="357">
        <v>26</v>
      </c>
      <c r="C9219" s="359"/>
      <c r="D9219" s="355"/>
      <c r="E9219" s="352"/>
      <c r="F9219" s="352"/>
      <c r="G9219" s="352"/>
      <c r="H9219" s="352"/>
      <c r="I9219" s="352"/>
      <c r="J9219" s="352"/>
      <c r="K9219" s="352"/>
      <c r="L9219" s="352"/>
      <c r="M9219" s="352"/>
      <c r="N9219" s="352"/>
      <c r="O9219" s="352"/>
      <c r="P9219" s="352"/>
      <c r="Q9219" s="352"/>
      <c r="R9219" s="352"/>
      <c r="S9219" s="352"/>
      <c r="T9219" s="352"/>
      <c r="U9219" s="352"/>
      <c r="V9219" s="352"/>
      <c r="W9219" s="352"/>
      <c r="X9219" s="352"/>
      <c r="Y9219" s="352"/>
      <c r="Z9219" s="352"/>
      <c r="AA9219" s="352"/>
      <c r="AB9219" s="352"/>
      <c r="AC9219" s="352"/>
      <c r="AD9219" s="352"/>
      <c r="AE9219" s="352"/>
      <c r="AF9219" s="352"/>
      <c r="AG9219" s="352"/>
      <c r="AH9219" s="352"/>
      <c r="AI9219" s="352"/>
      <c r="AJ9219" s="352"/>
      <c r="AK9219" s="352"/>
      <c r="AL9219" s="352"/>
      <c r="AM9219" s="352"/>
      <c r="AN9219" s="352"/>
      <c r="AO9219" s="352"/>
      <c r="AP9219" s="352"/>
      <c r="AQ9219" s="352"/>
      <c r="AR9219" s="352"/>
      <c r="AS9219" s="352"/>
      <c r="AT9219" s="352"/>
      <c r="AU9219" s="352"/>
      <c r="AV9219" s="352"/>
      <c r="AW9219" s="352"/>
      <c r="AX9219" s="352"/>
      <c r="AY9219" s="352"/>
      <c r="AZ9219" s="356"/>
    </row>
    <row r="9220" spans="1:52" ht="15" customHeight="1" x14ac:dyDescent="0.2">
      <c r="A9220" s="352"/>
      <c r="B9220" s="357">
        <v>27</v>
      </c>
      <c r="C9220" s="359"/>
      <c r="D9220" s="355"/>
      <c r="E9220" s="352"/>
      <c r="F9220" s="352"/>
      <c r="G9220" s="352"/>
      <c r="H9220" s="352"/>
      <c r="I9220" s="352"/>
      <c r="J9220" s="352"/>
      <c r="K9220" s="352"/>
      <c r="L9220" s="352"/>
      <c r="M9220" s="352"/>
      <c r="N9220" s="352"/>
      <c r="O9220" s="352"/>
      <c r="P9220" s="352"/>
      <c r="Q9220" s="352"/>
      <c r="R9220" s="352"/>
      <c r="S9220" s="352"/>
      <c r="T9220" s="352"/>
      <c r="U9220" s="352"/>
      <c r="V9220" s="352"/>
      <c r="W9220" s="352"/>
      <c r="X9220" s="352"/>
      <c r="Y9220" s="352"/>
      <c r="Z9220" s="352"/>
      <c r="AA9220" s="352"/>
      <c r="AB9220" s="352"/>
      <c r="AC9220" s="352"/>
      <c r="AD9220" s="352"/>
      <c r="AE9220" s="352"/>
      <c r="AF9220" s="352"/>
      <c r="AG9220" s="352"/>
      <c r="AH9220" s="352"/>
      <c r="AI9220" s="352"/>
      <c r="AJ9220" s="352"/>
      <c r="AK9220" s="352"/>
      <c r="AL9220" s="352"/>
      <c r="AM9220" s="352"/>
      <c r="AN9220" s="352"/>
      <c r="AO9220" s="352"/>
      <c r="AP9220" s="352"/>
      <c r="AQ9220" s="352"/>
      <c r="AR9220" s="352"/>
      <c r="AS9220" s="352"/>
      <c r="AT9220" s="352"/>
      <c r="AU9220" s="352"/>
      <c r="AV9220" s="352"/>
      <c r="AW9220" s="352"/>
      <c r="AX9220" s="352"/>
      <c r="AY9220" s="352"/>
      <c r="AZ9220" s="356"/>
    </row>
    <row r="9221" spans="1:52" ht="15" customHeight="1" x14ac:dyDescent="0.2">
      <c r="A9221" s="1"/>
      <c r="B9221" s="386">
        <v>20</v>
      </c>
      <c r="C9221" s="303" t="s">
        <v>80</v>
      </c>
      <c r="D9221" s="18"/>
      <c r="E9221" s="14"/>
      <c r="F9221" s="14"/>
      <c r="G9221" s="14"/>
      <c r="H9221" s="14"/>
      <c r="I9221" s="14"/>
      <c r="J9221" s="14"/>
      <c r="K9221" s="14"/>
      <c r="L9221" s="14"/>
      <c r="M9221" s="14"/>
      <c r="N9221" s="14"/>
      <c r="O9221" s="14"/>
      <c r="P9221" s="14"/>
      <c r="Q9221" s="14"/>
      <c r="R9221" s="4"/>
      <c r="S9221" s="4"/>
      <c r="T9221" s="4"/>
      <c r="U9221" s="4"/>
      <c r="V9221" s="4"/>
      <c r="W9221" s="4"/>
      <c r="X9221" s="4"/>
      <c r="Y9221" s="4"/>
      <c r="Z9221" s="4"/>
      <c r="AA9221" s="4"/>
      <c r="AB9221" s="8"/>
      <c r="AC9221" s="8"/>
      <c r="AD9221" s="8"/>
      <c r="AE9221" s="8"/>
      <c r="AF9221" s="8"/>
      <c r="AG9221" s="8"/>
      <c r="AH9221" s="8"/>
      <c r="AI9221" s="8"/>
      <c r="AJ9221" s="8"/>
      <c r="AK9221" s="8"/>
      <c r="AL9221" s="8"/>
      <c r="AM9221" s="8"/>
      <c r="AN9221" s="8"/>
      <c r="AO9221" s="8"/>
      <c r="AP9221" s="15"/>
      <c r="AQ9221" s="15"/>
      <c r="AR9221" s="15"/>
      <c r="AS9221" s="15"/>
      <c r="AT9221" s="15"/>
      <c r="AU9221" s="15"/>
      <c r="AV9221" s="15"/>
      <c r="AW9221" s="15"/>
      <c r="AX9221" s="15"/>
      <c r="AY9221" s="15"/>
      <c r="AZ9221" s="10"/>
    </row>
    <row r="9222" spans="1:52" ht="15" customHeight="1" x14ac:dyDescent="0.2">
      <c r="A9222" s="368"/>
      <c r="B9222" s="373">
        <v>29</v>
      </c>
      <c r="C9222" s="369"/>
      <c r="D9222" s="370"/>
      <c r="E9222" s="368"/>
      <c r="F9222" s="368"/>
      <c r="G9222" s="368"/>
      <c r="H9222" s="368"/>
      <c r="I9222" s="368"/>
      <c r="J9222" s="368"/>
      <c r="K9222" s="368"/>
      <c r="L9222" s="368"/>
      <c r="M9222" s="368"/>
      <c r="N9222" s="368"/>
      <c r="O9222" s="368"/>
      <c r="P9222" s="368"/>
      <c r="Q9222" s="368"/>
      <c r="R9222" s="368"/>
      <c r="S9222" s="368"/>
      <c r="T9222" s="368"/>
      <c r="U9222" s="368"/>
      <c r="V9222" s="368"/>
      <c r="W9222" s="368"/>
      <c r="X9222" s="368"/>
      <c r="Y9222" s="368"/>
      <c r="Z9222" s="368"/>
      <c r="AA9222" s="368"/>
      <c r="AB9222" s="368"/>
      <c r="AC9222" s="368"/>
      <c r="AD9222" s="368"/>
      <c r="AE9222" s="368"/>
      <c r="AF9222" s="368"/>
      <c r="AG9222" s="368"/>
      <c r="AH9222" s="368"/>
      <c r="AI9222" s="368"/>
      <c r="AJ9222" s="368"/>
      <c r="AK9222" s="368"/>
      <c r="AL9222" s="368"/>
      <c r="AM9222" s="368"/>
      <c r="AN9222" s="368"/>
      <c r="AO9222" s="368"/>
      <c r="AP9222" s="368"/>
      <c r="AQ9222" s="368"/>
      <c r="AR9222" s="368"/>
      <c r="AS9222" s="368"/>
      <c r="AT9222" s="368"/>
      <c r="AU9222" s="368"/>
      <c r="AV9222" s="368"/>
      <c r="AW9222" s="368"/>
      <c r="AX9222" s="368"/>
      <c r="AY9222" s="368"/>
      <c r="AZ9222" s="371"/>
    </row>
    <row r="9223" spans="1:52" ht="15" customHeight="1" x14ac:dyDescent="0.2">
      <c r="A9223" s="1"/>
      <c r="B9223" s="387">
        <v>21</v>
      </c>
      <c r="C9223" s="303" t="s">
        <v>85</v>
      </c>
      <c r="D9223" s="18"/>
      <c r="E9223" s="14"/>
      <c r="F9223" s="14"/>
      <c r="G9223" s="14"/>
      <c r="H9223" s="14"/>
      <c r="I9223" s="14"/>
      <c r="J9223" s="14"/>
      <c r="K9223" s="14"/>
      <c r="L9223" s="14"/>
      <c r="M9223" s="14"/>
      <c r="N9223" s="14"/>
      <c r="O9223" s="14"/>
      <c r="P9223" s="14"/>
      <c r="Q9223" s="14"/>
      <c r="R9223" s="4"/>
      <c r="S9223" s="4"/>
      <c r="T9223" s="4"/>
      <c r="U9223" s="4"/>
      <c r="V9223" s="4"/>
      <c r="W9223" s="4"/>
      <c r="X9223" s="4"/>
      <c r="Y9223" s="4"/>
      <c r="Z9223" s="4"/>
      <c r="AA9223" s="4"/>
      <c r="AB9223" s="8"/>
      <c r="AC9223" s="8"/>
      <c r="AD9223" s="8"/>
      <c r="AE9223" s="8"/>
      <c r="AF9223" s="8"/>
      <c r="AG9223" s="8"/>
      <c r="AH9223" s="8"/>
      <c r="AI9223" s="8"/>
      <c r="AJ9223" s="8"/>
      <c r="AK9223" s="8"/>
      <c r="AL9223" s="8"/>
      <c r="AM9223" s="8"/>
      <c r="AN9223" s="8"/>
      <c r="AO9223" s="8"/>
      <c r="AP9223" s="15"/>
      <c r="AQ9223" s="15"/>
      <c r="AR9223" s="15"/>
      <c r="AS9223" s="15"/>
      <c r="AT9223" s="15"/>
      <c r="AU9223" s="15"/>
      <c r="AV9223" s="15"/>
      <c r="AW9223" s="15"/>
      <c r="AX9223" s="15"/>
      <c r="AY9223" s="15"/>
      <c r="AZ9223" s="10"/>
    </row>
    <row r="9224" spans="1:52" ht="15" customHeight="1" x14ac:dyDescent="0.2">
      <c r="A9224" s="1"/>
      <c r="B9224" s="387">
        <v>22</v>
      </c>
      <c r="C9224" s="303" t="s">
        <v>612</v>
      </c>
      <c r="D9224" s="18"/>
      <c r="E9224" s="14"/>
      <c r="F9224" s="14"/>
      <c r="G9224" s="14"/>
      <c r="H9224" s="14"/>
      <c r="I9224" s="14"/>
      <c r="J9224" s="14"/>
      <c r="K9224" s="14"/>
      <c r="L9224" s="14"/>
      <c r="M9224" s="14"/>
      <c r="N9224" s="14"/>
      <c r="O9224" s="14"/>
      <c r="P9224" s="14"/>
      <c r="Q9224" s="14"/>
      <c r="R9224" s="4"/>
      <c r="S9224" s="4"/>
      <c r="T9224" s="4"/>
      <c r="U9224" s="4"/>
      <c r="V9224" s="4"/>
      <c r="W9224" s="4"/>
      <c r="X9224" s="4"/>
      <c r="Y9224" s="4"/>
      <c r="Z9224" s="4"/>
      <c r="AA9224" s="4"/>
      <c r="AB9224" s="8"/>
      <c r="AC9224" s="8"/>
      <c r="AD9224" s="8"/>
      <c r="AE9224" s="8"/>
      <c r="AF9224" s="8"/>
      <c r="AG9224" s="8"/>
      <c r="AH9224" s="8"/>
      <c r="AI9224" s="8"/>
      <c r="AJ9224" s="8"/>
      <c r="AK9224" s="8"/>
      <c r="AL9224" s="8"/>
      <c r="AM9224" s="8"/>
      <c r="AN9224" s="8"/>
      <c r="AO9224" s="8"/>
      <c r="AP9224" s="15"/>
      <c r="AQ9224" s="15"/>
      <c r="AR9224" s="15"/>
      <c r="AS9224" s="15"/>
      <c r="AT9224" s="15"/>
      <c r="AU9224" s="15"/>
      <c r="AV9224" s="15"/>
      <c r="AW9224" s="15"/>
      <c r="AX9224" s="15"/>
      <c r="AY9224" s="15"/>
      <c r="AZ9224" s="10"/>
    </row>
    <row r="9225" spans="1:52" ht="15" customHeight="1" x14ac:dyDescent="0.2">
      <c r="A9225" s="362"/>
      <c r="B9225" s="388">
        <v>30</v>
      </c>
      <c r="C9225" s="363"/>
      <c r="D9225" s="364"/>
      <c r="E9225" s="362"/>
      <c r="F9225" s="362"/>
      <c r="G9225" s="362"/>
      <c r="H9225" s="362"/>
      <c r="I9225" s="362"/>
      <c r="J9225" s="362"/>
      <c r="K9225" s="362"/>
      <c r="L9225" s="362"/>
      <c r="M9225" s="362"/>
      <c r="N9225" s="362"/>
      <c r="O9225" s="362"/>
      <c r="P9225" s="362"/>
      <c r="Q9225" s="362"/>
      <c r="R9225" s="362"/>
      <c r="S9225" s="362"/>
      <c r="T9225" s="362"/>
      <c r="U9225" s="362"/>
      <c r="V9225" s="362"/>
      <c r="W9225" s="362"/>
      <c r="X9225" s="362"/>
      <c r="Y9225" s="365"/>
      <c r="Z9225" s="365"/>
      <c r="AA9225" s="365"/>
      <c r="AB9225" s="362"/>
      <c r="AC9225" s="362"/>
      <c r="AD9225" s="362"/>
      <c r="AE9225" s="362"/>
      <c r="AF9225" s="362"/>
      <c r="AG9225" s="362"/>
      <c r="AH9225" s="362"/>
      <c r="AI9225" s="362"/>
      <c r="AJ9225" s="362"/>
      <c r="AK9225" s="362"/>
      <c r="AL9225" s="362"/>
      <c r="AM9225" s="362"/>
      <c r="AN9225" s="362"/>
      <c r="AO9225" s="362"/>
      <c r="AP9225" s="362"/>
      <c r="AQ9225" s="362"/>
      <c r="AR9225" s="362"/>
      <c r="AS9225" s="362"/>
      <c r="AT9225" s="362"/>
      <c r="AU9225" s="362"/>
      <c r="AV9225" s="362"/>
      <c r="AW9225" s="362"/>
      <c r="AX9225" s="362"/>
      <c r="AY9225" s="362"/>
      <c r="AZ9225" s="366"/>
    </row>
    <row r="9226" spans="1:52" ht="15" customHeight="1" x14ac:dyDescent="0.2">
      <c r="A9226" s="1"/>
      <c r="B9226" s="377">
        <v>23</v>
      </c>
      <c r="C9226" s="303" t="s">
        <v>535</v>
      </c>
      <c r="D9226" s="18"/>
      <c r="E9226" s="14"/>
      <c r="F9226" s="14"/>
      <c r="G9226" s="14"/>
      <c r="H9226" s="14"/>
      <c r="I9226" s="14"/>
      <c r="J9226" s="14"/>
      <c r="K9226" s="14"/>
      <c r="L9226" s="14"/>
      <c r="M9226" s="14"/>
      <c r="N9226" s="14"/>
      <c r="O9226" s="14"/>
      <c r="P9226" s="14"/>
      <c r="Q9226" s="14"/>
      <c r="R9226" s="4"/>
      <c r="S9226" s="4"/>
      <c r="T9226" s="4"/>
      <c r="U9226" s="4"/>
      <c r="V9226" s="4"/>
      <c r="W9226" s="4"/>
      <c r="X9226" s="4"/>
      <c r="Y9226" s="4"/>
      <c r="Z9226" s="4"/>
      <c r="AA9226" s="4"/>
      <c r="AB9226" s="8"/>
      <c r="AC9226" s="8"/>
      <c r="AD9226" s="8"/>
      <c r="AE9226" s="8"/>
      <c r="AF9226" s="8"/>
      <c r="AG9226" s="8"/>
      <c r="AH9226" s="8"/>
      <c r="AI9226" s="8"/>
      <c r="AJ9226" s="8"/>
      <c r="AK9226" s="8"/>
      <c r="AL9226" s="8"/>
      <c r="AM9226" s="8"/>
      <c r="AN9226" s="8"/>
      <c r="AO9226" s="8"/>
      <c r="AP9226" s="15"/>
      <c r="AQ9226" s="15"/>
      <c r="AR9226" s="15"/>
      <c r="AS9226" s="15"/>
      <c r="AT9226" s="15"/>
      <c r="AU9226" s="15"/>
      <c r="AV9226" s="15"/>
      <c r="AW9226" s="15"/>
      <c r="AX9226" s="15"/>
      <c r="AY9226" s="15"/>
      <c r="AZ9226" s="10"/>
    </row>
    <row r="9227" spans="1:52" ht="15" customHeight="1" x14ac:dyDescent="0.2">
      <c r="A9227" s="1"/>
      <c r="B9227" s="377">
        <v>24</v>
      </c>
      <c r="C9227" s="311" t="s">
        <v>613</v>
      </c>
      <c r="D9227" s="18"/>
      <c r="E9227" s="14"/>
      <c r="F9227" s="14"/>
      <c r="G9227" s="14"/>
      <c r="H9227" s="14"/>
      <c r="I9227" s="14"/>
      <c r="J9227" s="14"/>
      <c r="K9227" s="14"/>
      <c r="L9227" s="14"/>
      <c r="M9227" s="14"/>
      <c r="N9227" s="14"/>
      <c r="O9227" s="14"/>
      <c r="P9227" s="14"/>
      <c r="Q9227" s="14"/>
      <c r="R9227" s="4"/>
      <c r="S9227" s="4"/>
      <c r="T9227" s="4"/>
      <c r="U9227" s="4"/>
      <c r="V9227" s="4"/>
      <c r="W9227" s="4"/>
      <c r="X9227" s="4"/>
      <c r="Y9227" s="4"/>
      <c r="Z9227" s="4"/>
      <c r="AA9227" s="4"/>
      <c r="AB9227" s="8"/>
      <c r="AC9227" s="8"/>
      <c r="AD9227" s="8"/>
      <c r="AE9227" s="8"/>
      <c r="AF9227" s="8"/>
      <c r="AG9227" s="8"/>
      <c r="AH9227" s="8"/>
      <c r="AI9227" s="8"/>
      <c r="AJ9227" s="8"/>
      <c r="AK9227" s="8"/>
      <c r="AL9227" s="8"/>
      <c r="AM9227" s="8"/>
      <c r="AN9227" s="8"/>
      <c r="AO9227" s="8"/>
      <c r="AP9227" s="15"/>
      <c r="AQ9227" s="15"/>
      <c r="AR9227" s="15"/>
      <c r="AS9227" s="15"/>
      <c r="AT9227" s="15"/>
      <c r="AU9227" s="15"/>
      <c r="AV9227" s="15"/>
      <c r="AW9227" s="15"/>
      <c r="AX9227" s="15"/>
      <c r="AY9227" s="15"/>
      <c r="AZ9227" s="10"/>
    </row>
    <row r="9228" spans="1:52" ht="15" customHeight="1" x14ac:dyDescent="0.2">
      <c r="A9228" s="368"/>
      <c r="B9228" s="373"/>
      <c r="C9228" s="369"/>
      <c r="D9228" s="370"/>
      <c r="E9228" s="368"/>
      <c r="F9228" s="368"/>
      <c r="G9228" s="368"/>
      <c r="H9228" s="368"/>
      <c r="I9228" s="368"/>
      <c r="J9228" s="368"/>
      <c r="K9228" s="368"/>
      <c r="L9228" s="368"/>
      <c r="M9228" s="368"/>
      <c r="N9228" s="368"/>
      <c r="O9228" s="368"/>
      <c r="P9228" s="368"/>
      <c r="Q9228" s="368"/>
      <c r="R9228" s="368"/>
      <c r="S9228" s="368"/>
      <c r="T9228" s="368"/>
      <c r="U9228" s="368"/>
      <c r="V9228" s="368"/>
      <c r="W9228" s="368"/>
      <c r="X9228" s="368"/>
      <c r="Y9228" s="368"/>
      <c r="Z9228" s="368"/>
      <c r="AA9228" s="368"/>
      <c r="AB9228" s="368"/>
      <c r="AC9228" s="368"/>
      <c r="AD9228" s="368"/>
      <c r="AE9228" s="368"/>
      <c r="AF9228" s="368"/>
      <c r="AG9228" s="368"/>
      <c r="AH9228" s="368"/>
      <c r="AI9228" s="368"/>
      <c r="AJ9228" s="368"/>
      <c r="AK9228" s="368"/>
      <c r="AL9228" s="368"/>
      <c r="AM9228" s="368"/>
      <c r="AN9228" s="368"/>
      <c r="AO9228" s="368"/>
      <c r="AP9228" s="368"/>
      <c r="AQ9228" s="368"/>
      <c r="AR9228" s="368"/>
      <c r="AS9228" s="368"/>
      <c r="AT9228" s="368"/>
      <c r="AU9228" s="368"/>
      <c r="AV9228" s="368"/>
      <c r="AW9228" s="368"/>
      <c r="AX9228" s="368"/>
      <c r="AY9228" s="368"/>
      <c r="AZ9228" s="371"/>
    </row>
    <row r="9229" spans="1:52" ht="15" customHeight="1" x14ac:dyDescent="0.2">
      <c r="A9229" s="1"/>
      <c r="B9229" s="389">
        <v>33</v>
      </c>
      <c r="C9229" s="303"/>
      <c r="D9229" s="18"/>
      <c r="E9229" s="14"/>
      <c r="F9229" s="14"/>
      <c r="G9229" s="14"/>
      <c r="H9229" s="14"/>
      <c r="I9229" s="14"/>
      <c r="J9229" s="14"/>
      <c r="K9229" s="14"/>
      <c r="L9229" s="14"/>
      <c r="M9229" s="14"/>
      <c r="N9229" s="14"/>
      <c r="O9229" s="14"/>
      <c r="P9229" s="14"/>
      <c r="Q9229" s="14"/>
      <c r="R9229" s="4"/>
      <c r="S9229" s="4"/>
      <c r="T9229" s="4"/>
      <c r="U9229" s="4"/>
      <c r="V9229" s="4"/>
      <c r="W9229" s="4"/>
      <c r="X9229" s="4"/>
      <c r="Y9229" s="4"/>
      <c r="Z9229" s="4"/>
      <c r="AA9229" s="4"/>
      <c r="AB9229" s="8"/>
      <c r="AC9229" s="8"/>
      <c r="AD9229" s="8"/>
      <c r="AE9229" s="8"/>
      <c r="AF9229" s="8"/>
      <c r="AG9229" s="8"/>
      <c r="AH9229" s="8"/>
      <c r="AI9229" s="8"/>
      <c r="AJ9229" s="8"/>
      <c r="AK9229" s="8"/>
      <c r="AL9229" s="8"/>
      <c r="AM9229" s="8"/>
      <c r="AN9229" s="8"/>
      <c r="AO9229" s="8"/>
      <c r="AP9229" s="15"/>
      <c r="AQ9229" s="15"/>
      <c r="AR9229" s="15"/>
      <c r="AS9229" s="15"/>
      <c r="AT9229" s="15"/>
      <c r="AU9229" s="15"/>
      <c r="AV9229" s="15"/>
      <c r="AW9229" s="15"/>
      <c r="AX9229" s="15"/>
      <c r="AY9229" s="15"/>
      <c r="AZ9229" s="10"/>
    </row>
    <row r="9230" spans="1:52" ht="15" customHeight="1" x14ac:dyDescent="0.2">
      <c r="A9230" s="368"/>
      <c r="B9230" s="373"/>
      <c r="C9230" s="369"/>
      <c r="D9230" s="370"/>
      <c r="E9230" s="368"/>
      <c r="F9230" s="368"/>
      <c r="G9230" s="368"/>
      <c r="H9230" s="368"/>
      <c r="I9230" s="368"/>
      <c r="J9230" s="368"/>
      <c r="K9230" s="368"/>
      <c r="L9230" s="368"/>
      <c r="M9230" s="368"/>
      <c r="N9230" s="368"/>
      <c r="O9230" s="368"/>
      <c r="P9230" s="368"/>
      <c r="Q9230" s="368"/>
      <c r="R9230" s="368"/>
      <c r="S9230" s="368"/>
      <c r="T9230" s="368"/>
      <c r="U9230" s="368"/>
      <c r="V9230" s="368"/>
      <c r="W9230" s="368"/>
      <c r="X9230" s="368"/>
      <c r="Y9230" s="368"/>
      <c r="Z9230" s="368"/>
      <c r="AA9230" s="368"/>
      <c r="AB9230" s="368"/>
      <c r="AC9230" s="368"/>
      <c r="AD9230" s="368"/>
      <c r="AE9230" s="368"/>
      <c r="AF9230" s="368"/>
      <c r="AG9230" s="368"/>
      <c r="AH9230" s="368"/>
      <c r="AI9230" s="368"/>
      <c r="AJ9230" s="368"/>
      <c r="AK9230" s="368"/>
      <c r="AL9230" s="368"/>
      <c r="AM9230" s="368"/>
      <c r="AN9230" s="368"/>
      <c r="AO9230" s="368"/>
      <c r="AP9230" s="368"/>
      <c r="AQ9230" s="368"/>
      <c r="AR9230" s="368"/>
      <c r="AS9230" s="368"/>
      <c r="AT9230" s="368"/>
      <c r="AU9230" s="368"/>
      <c r="AV9230" s="368"/>
      <c r="AW9230" s="368"/>
      <c r="AX9230" s="368"/>
      <c r="AY9230" s="368"/>
      <c r="AZ9230" s="371"/>
    </row>
    <row r="9231" spans="1:52" ht="15" customHeight="1" x14ac:dyDescent="0.2">
      <c r="A9231" s="368"/>
      <c r="B9231" s="373"/>
      <c r="C9231" s="369"/>
      <c r="D9231" s="370"/>
      <c r="E9231" s="368"/>
      <c r="F9231" s="368"/>
      <c r="G9231" s="368"/>
      <c r="H9231" s="368"/>
      <c r="I9231" s="368"/>
      <c r="J9231" s="368"/>
      <c r="K9231" s="368"/>
      <c r="L9231" s="368"/>
      <c r="M9231" s="368"/>
      <c r="N9231" s="368"/>
      <c r="O9231" s="368"/>
      <c r="P9231" s="368"/>
      <c r="Q9231" s="368"/>
      <c r="R9231" s="368"/>
      <c r="S9231" s="368"/>
      <c r="T9231" s="368"/>
      <c r="U9231" s="368"/>
      <c r="V9231" s="368"/>
      <c r="W9231" s="368"/>
      <c r="X9231" s="368"/>
      <c r="Y9231" s="368"/>
      <c r="Z9231" s="368"/>
      <c r="AA9231" s="368"/>
      <c r="AB9231" s="368"/>
      <c r="AC9231" s="368"/>
      <c r="AD9231" s="368"/>
      <c r="AE9231" s="368"/>
      <c r="AF9231" s="368"/>
      <c r="AG9231" s="368"/>
      <c r="AH9231" s="368"/>
      <c r="AI9231" s="368"/>
      <c r="AJ9231" s="368"/>
      <c r="AK9231" s="368"/>
      <c r="AL9231" s="368"/>
      <c r="AM9231" s="368"/>
      <c r="AN9231" s="368"/>
      <c r="AO9231" s="368"/>
      <c r="AP9231" s="368"/>
      <c r="AQ9231" s="368"/>
      <c r="AR9231" s="368"/>
      <c r="AS9231" s="368"/>
      <c r="AT9231" s="368"/>
      <c r="AU9231" s="368"/>
      <c r="AV9231" s="368"/>
      <c r="AW9231" s="368"/>
      <c r="AX9231" s="368"/>
      <c r="AY9231" s="368"/>
      <c r="AZ9231" s="371"/>
    </row>
    <row r="9232" spans="1:52" ht="15" customHeight="1" x14ac:dyDescent="0.2">
      <c r="A9232" s="368"/>
      <c r="B9232" s="373"/>
      <c r="C9232" s="376"/>
      <c r="D9232" s="370"/>
      <c r="E9232" s="368"/>
      <c r="F9232" s="368"/>
      <c r="G9232" s="368"/>
      <c r="H9232" s="368"/>
      <c r="I9232" s="368"/>
      <c r="J9232" s="368"/>
      <c r="K9232" s="368"/>
      <c r="L9232" s="368"/>
      <c r="M9232" s="368"/>
      <c r="N9232" s="368"/>
      <c r="O9232" s="368"/>
      <c r="P9232" s="368"/>
      <c r="Q9232" s="368"/>
      <c r="R9232" s="368"/>
      <c r="S9232" s="368"/>
      <c r="T9232" s="368"/>
      <c r="U9232" s="368"/>
      <c r="V9232" s="368"/>
      <c r="W9232" s="368"/>
      <c r="X9232" s="368"/>
      <c r="Y9232" s="368"/>
      <c r="Z9232" s="368"/>
      <c r="AA9232" s="368"/>
      <c r="AB9232" s="368"/>
      <c r="AC9232" s="368"/>
      <c r="AD9232" s="368"/>
      <c r="AE9232" s="368"/>
      <c r="AF9232" s="368"/>
      <c r="AG9232" s="368"/>
      <c r="AH9232" s="368"/>
      <c r="AI9232" s="368"/>
      <c r="AJ9232" s="368"/>
      <c r="AK9232" s="368"/>
      <c r="AL9232" s="368"/>
      <c r="AM9232" s="368"/>
      <c r="AN9232" s="368"/>
      <c r="AO9232" s="368"/>
      <c r="AP9232" s="368"/>
      <c r="AQ9232" s="368"/>
      <c r="AR9232" s="368"/>
      <c r="AS9232" s="368"/>
      <c r="AT9232" s="368"/>
      <c r="AU9232" s="368"/>
      <c r="AV9232" s="368"/>
      <c r="AW9232" s="368"/>
      <c r="AX9232" s="368"/>
      <c r="AY9232" s="368"/>
      <c r="AZ9232" s="371"/>
    </row>
    <row r="9233" spans="1:52" ht="15" customHeight="1" x14ac:dyDescent="0.2">
      <c r="A9233" s="1">
        <f>SUM(A9190:A9228)</f>
        <v>0</v>
      </c>
      <c r="B9233" s="385" t="s">
        <v>187</v>
      </c>
      <c r="C9233" s="402" t="s">
        <v>616</v>
      </c>
      <c r="D9233" s="18"/>
      <c r="E9233" s="14"/>
      <c r="F9233" s="14"/>
      <c r="G9233" s="14"/>
      <c r="H9233" s="14"/>
      <c r="I9233" s="14"/>
      <c r="J9233" s="14"/>
      <c r="K9233" s="14"/>
      <c r="L9233" s="14"/>
      <c r="M9233" s="14"/>
      <c r="N9233" s="14"/>
      <c r="O9233" s="14"/>
      <c r="P9233" s="14"/>
      <c r="Q9233" s="14"/>
      <c r="R9233" s="4"/>
      <c r="S9233" s="4"/>
      <c r="T9233" s="4"/>
      <c r="U9233" s="4"/>
      <c r="V9233" s="4"/>
      <c r="W9233" s="4"/>
      <c r="X9233" s="4"/>
      <c r="Y9233" s="4"/>
      <c r="Z9233" s="4"/>
      <c r="AA9233" s="4"/>
      <c r="AB9233" s="8"/>
      <c r="AC9233" s="8"/>
      <c r="AD9233" s="8"/>
      <c r="AE9233" s="8"/>
      <c r="AF9233" s="8"/>
      <c r="AG9233" s="8"/>
      <c r="AH9233" s="8"/>
      <c r="AI9233" s="8"/>
      <c r="AJ9233" s="8"/>
      <c r="AK9233" s="8"/>
      <c r="AL9233" s="8"/>
      <c r="AM9233" s="8"/>
      <c r="AN9233" s="8"/>
      <c r="AO9233" s="8"/>
      <c r="AP9233" s="15"/>
      <c r="AQ9233" s="15"/>
      <c r="AR9233" s="15"/>
      <c r="AS9233" s="15"/>
      <c r="AT9233" s="15"/>
      <c r="AU9233" s="15"/>
      <c r="AV9233" s="15"/>
      <c r="AW9233" s="15"/>
      <c r="AX9233" s="15"/>
      <c r="AY9233" s="15"/>
      <c r="AZ9233" s="10"/>
    </row>
    <row r="9234" spans="1:52" ht="15" customHeight="1" x14ac:dyDescent="0.2">
      <c r="A9234" s="1"/>
      <c r="B9234" s="22"/>
      <c r="D9234" s="18"/>
      <c r="E9234" s="14"/>
      <c r="F9234" s="14"/>
      <c r="G9234" s="14"/>
      <c r="H9234" s="14"/>
      <c r="I9234" s="14"/>
      <c r="J9234" s="14"/>
      <c r="K9234" s="14"/>
      <c r="L9234" s="14"/>
      <c r="M9234" s="14"/>
      <c r="N9234" s="14"/>
      <c r="O9234" s="14"/>
      <c r="P9234" s="14"/>
      <c r="Q9234" s="14"/>
      <c r="R9234" s="4"/>
      <c r="S9234" s="4"/>
      <c r="T9234" s="4"/>
      <c r="U9234" s="4"/>
      <c r="V9234" s="4"/>
      <c r="W9234" s="4"/>
      <c r="X9234" s="4"/>
      <c r="Y9234" s="4"/>
      <c r="Z9234" s="4"/>
      <c r="AA9234" s="4"/>
      <c r="AB9234" s="8"/>
      <c r="AC9234" s="8"/>
      <c r="AD9234" s="8"/>
      <c r="AE9234" s="8"/>
      <c r="AF9234" s="8"/>
      <c r="AG9234" s="8"/>
      <c r="AH9234" s="8"/>
      <c r="AI9234" s="8"/>
      <c r="AJ9234" s="8"/>
      <c r="AK9234" s="8"/>
      <c r="AL9234" s="8"/>
      <c r="AM9234" s="8"/>
      <c r="AN9234" s="8"/>
      <c r="AO9234" s="8"/>
      <c r="AP9234" s="15"/>
      <c r="AQ9234" s="15"/>
      <c r="AR9234" s="15"/>
      <c r="AS9234" s="15"/>
      <c r="AT9234" s="15"/>
      <c r="AU9234" s="15"/>
      <c r="AV9234" s="15"/>
      <c r="AW9234" s="15"/>
      <c r="AX9234" s="15"/>
      <c r="AY9234" s="15"/>
      <c r="AZ9234" s="10"/>
    </row>
    <row r="9235" spans="1:52" ht="15" customHeight="1" x14ac:dyDescent="0.2">
      <c r="A9235" s="1"/>
      <c r="B9235" s="42"/>
      <c r="D9235" s="18"/>
      <c r="E9235" s="14"/>
      <c r="F9235" s="14"/>
      <c r="G9235" s="14"/>
      <c r="H9235" s="14"/>
      <c r="I9235" s="14"/>
      <c r="J9235" s="14"/>
      <c r="K9235" s="14"/>
      <c r="L9235" s="14"/>
      <c r="M9235" s="14"/>
      <c r="N9235" s="14"/>
      <c r="O9235" s="14"/>
      <c r="P9235" s="14"/>
      <c r="Q9235" s="14"/>
      <c r="R9235" s="4"/>
      <c r="S9235" s="4"/>
      <c r="T9235" s="4"/>
      <c r="U9235" s="4"/>
      <c r="V9235" s="4"/>
      <c r="W9235" s="4"/>
      <c r="X9235" s="4"/>
      <c r="Y9235" s="4"/>
      <c r="Z9235" s="4"/>
      <c r="AA9235" s="4"/>
      <c r="AB9235" s="8"/>
      <c r="AC9235" s="8"/>
      <c r="AD9235" s="8"/>
      <c r="AE9235" s="8"/>
      <c r="AF9235" s="8"/>
      <c r="AG9235" s="8"/>
      <c r="AH9235" s="8"/>
      <c r="AI9235" s="8"/>
      <c r="AJ9235" s="8"/>
      <c r="AK9235" s="8"/>
      <c r="AL9235" s="8"/>
      <c r="AM9235" s="8"/>
      <c r="AN9235" s="8"/>
      <c r="AO9235" s="8"/>
      <c r="AP9235" s="15"/>
      <c r="AQ9235" s="15"/>
      <c r="AR9235" s="15"/>
      <c r="AS9235" s="15"/>
      <c r="AT9235" s="15"/>
      <c r="AU9235" s="15"/>
      <c r="AV9235" s="15"/>
      <c r="AW9235" s="15"/>
      <c r="AX9235" s="15"/>
      <c r="AY9235" s="15"/>
      <c r="AZ9235" s="10"/>
    </row>
    <row r="9236" spans="1:52" ht="15" customHeight="1" x14ac:dyDescent="0.2">
      <c r="A9236" s="1"/>
      <c r="B9236" s="1"/>
      <c r="C9236" s="43"/>
      <c r="D9236" s="14"/>
      <c r="E9236" s="14"/>
      <c r="F9236" s="14"/>
      <c r="G9236" s="14"/>
      <c r="H9236" s="14"/>
      <c r="I9236" s="14"/>
      <c r="J9236" s="14"/>
      <c r="K9236" s="14"/>
      <c r="L9236" s="14"/>
      <c r="M9236" s="14"/>
      <c r="N9236" s="14"/>
      <c r="O9236" s="14"/>
      <c r="P9236" s="14"/>
      <c r="Q9236" s="14"/>
      <c r="R9236" s="4"/>
      <c r="S9236" s="4"/>
      <c r="T9236" s="4"/>
      <c r="U9236" s="4"/>
      <c r="V9236" s="4"/>
      <c r="W9236" s="4"/>
      <c r="X9236" s="4"/>
      <c r="Y9236" s="4"/>
      <c r="Z9236" s="4"/>
      <c r="AA9236" s="4"/>
      <c r="AB9236" s="8"/>
      <c r="AC9236" s="8"/>
      <c r="AD9236" s="8"/>
      <c r="AE9236" s="8"/>
      <c r="AF9236" s="8"/>
      <c r="AG9236" s="8"/>
      <c r="AH9236" s="8"/>
      <c r="AI9236" s="8"/>
      <c r="AJ9236" s="8"/>
      <c r="AK9236" s="8"/>
      <c r="AL9236" s="8"/>
      <c r="AM9236" s="8"/>
      <c r="AN9236" s="8"/>
      <c r="AO9236" s="8"/>
      <c r="AP9236" s="15"/>
      <c r="AQ9236" s="15"/>
      <c r="AR9236" s="15"/>
      <c r="AS9236" s="15"/>
      <c r="AT9236" s="15"/>
      <c r="AU9236" s="15"/>
      <c r="AV9236" s="15"/>
      <c r="AW9236" s="15"/>
      <c r="AX9236" s="15"/>
      <c r="AY9236" s="15"/>
      <c r="AZ9236" s="10"/>
    </row>
    <row r="9237" spans="1:52" ht="15" customHeight="1" x14ac:dyDescent="0.2">
      <c r="A9237" s="1"/>
      <c r="B9237" s="1"/>
      <c r="D9237" s="14"/>
      <c r="E9237" s="14"/>
      <c r="F9237" s="14"/>
      <c r="G9237" s="14"/>
      <c r="H9237" s="14"/>
      <c r="I9237" s="14"/>
      <c r="J9237" s="14"/>
      <c r="K9237" s="14"/>
      <c r="L9237" s="14"/>
      <c r="M9237" s="14"/>
      <c r="N9237" s="14"/>
      <c r="O9237" s="14"/>
      <c r="P9237" s="14"/>
      <c r="Q9237" s="14"/>
      <c r="R9237" s="4"/>
      <c r="S9237" s="4"/>
      <c r="T9237" s="4"/>
      <c r="U9237" s="4"/>
      <c r="V9237" s="4"/>
      <c r="W9237" s="4"/>
      <c r="X9237" s="4"/>
      <c r="Y9237" s="4"/>
      <c r="Z9237" s="4"/>
      <c r="AA9237" s="4"/>
      <c r="AB9237" s="8"/>
      <c r="AC9237" s="8"/>
      <c r="AD9237" s="8"/>
      <c r="AE9237" s="8"/>
      <c r="AF9237" s="8"/>
      <c r="AG9237" s="8"/>
      <c r="AH9237" s="8"/>
      <c r="AI9237" s="8"/>
      <c r="AJ9237" s="8"/>
      <c r="AK9237" s="8"/>
      <c r="AL9237" s="8"/>
      <c r="AM9237" s="8"/>
      <c r="AN9237" s="8"/>
      <c r="AO9237" s="8"/>
      <c r="AP9237" s="15"/>
      <c r="AQ9237" s="15"/>
      <c r="AR9237" s="15"/>
      <c r="AS9237" s="15"/>
      <c r="AT9237" s="15"/>
      <c r="AU9237" s="15"/>
      <c r="AV9237" s="15"/>
      <c r="AW9237" s="15"/>
      <c r="AX9237" s="15"/>
      <c r="AY9237" s="15"/>
      <c r="AZ9237" s="10"/>
    </row>
    <row r="9238" spans="1:52" ht="15" customHeight="1" x14ac:dyDescent="0.2">
      <c r="A9238" s="33"/>
      <c r="B9238" s="33"/>
      <c r="C9238" s="33"/>
      <c r="D9238" s="33">
        <f>SUM(D9190:D9237)</f>
        <v>0</v>
      </c>
      <c r="E9238" s="33">
        <f>SUM(E9190:E9237)</f>
        <v>0</v>
      </c>
      <c r="F9238" s="33">
        <f>SUM(F9190:F9237)</f>
        <v>0</v>
      </c>
      <c r="G9238" s="33">
        <f>SUM(G9190:G9237)</f>
        <v>0</v>
      </c>
      <c r="H9238" s="33">
        <f>SUM(H9190:H9237)</f>
        <v>0</v>
      </c>
      <c r="I9238" s="33">
        <f>SUM(I9190:I9237)</f>
        <v>0</v>
      </c>
      <c r="J9238" s="33">
        <f>SUM(J9190:J9237)</f>
        <v>0</v>
      </c>
      <c r="K9238" s="33">
        <f>SUM(K9190:K9237)</f>
        <v>0</v>
      </c>
      <c r="L9238" s="33">
        <f>SUM(L9190:L9237)</f>
        <v>0</v>
      </c>
      <c r="M9238" s="33">
        <f>SUM(M9190:M9237)</f>
        <v>0</v>
      </c>
      <c r="N9238" s="33">
        <f>SUM(N9190:N9237)</f>
        <v>0</v>
      </c>
      <c r="O9238" s="33">
        <f>SUM(O9190:O9237)</f>
        <v>0</v>
      </c>
      <c r="P9238" s="33">
        <f>SUM(P9190:P9237)</f>
        <v>0</v>
      </c>
      <c r="Q9238" s="33">
        <f>SUM(Q9190:Q9237)</f>
        <v>0</v>
      </c>
      <c r="R9238" s="33">
        <f>SUM(R9190:R9237)</f>
        <v>0</v>
      </c>
      <c r="S9238" s="33">
        <f>SUM(S9190:S9237)</f>
        <v>0</v>
      </c>
      <c r="T9238" s="33">
        <f>SUM(T9190:T9237)</f>
        <v>0</v>
      </c>
      <c r="U9238" s="33">
        <f>SUM(U9190:U9237)</f>
        <v>0</v>
      </c>
      <c r="V9238" s="33">
        <f>SUM(V9190:V9237)</f>
        <v>0</v>
      </c>
      <c r="W9238" s="33">
        <f>SUM(W9190:W9237)</f>
        <v>0</v>
      </c>
      <c r="X9238" s="33">
        <f>SUM(X9190:X9237)</f>
        <v>0</v>
      </c>
      <c r="Y9238" s="33">
        <f>SUM(Y9190:Y9237)</f>
        <v>0</v>
      </c>
      <c r="Z9238" s="33">
        <f>SUM(Z9190:Z9237)</f>
        <v>0</v>
      </c>
      <c r="AA9238" s="33">
        <f>SUM(AA9190:AA9237)</f>
        <v>0</v>
      </c>
      <c r="AB9238" s="33">
        <f>SUM(AB9190:AB9237)</f>
        <v>0</v>
      </c>
      <c r="AC9238" s="33">
        <f>SUM(AC9190:AC9237)</f>
        <v>0</v>
      </c>
      <c r="AD9238" s="33">
        <f>SUM(AD9190:AD9237)</f>
        <v>0</v>
      </c>
      <c r="AE9238" s="33">
        <f>SUM(AE9190:AE9237)</f>
        <v>0</v>
      </c>
      <c r="AF9238" s="33">
        <f>SUM(AF9190:AF9237)</f>
        <v>1</v>
      </c>
      <c r="AG9238" s="33">
        <f>SUM(AG9190:AG9237)</f>
        <v>1</v>
      </c>
      <c r="AH9238" s="33">
        <f>SUM(AH9190:AH9237)</f>
        <v>0</v>
      </c>
      <c r="AI9238" s="33">
        <f>SUM(AI9190:AI9237)</f>
        <v>0</v>
      </c>
      <c r="AJ9238" s="33">
        <f>SUM(AJ9190:AJ9237)</f>
        <v>0</v>
      </c>
      <c r="AK9238" s="33">
        <f>SUM(AK9190:AK9237)</f>
        <v>0</v>
      </c>
      <c r="AL9238" s="33">
        <f>SUM(AL9190:AL9237)</f>
        <v>0</v>
      </c>
      <c r="AM9238" s="33">
        <f>SUM(AM9190:AM9237)</f>
        <v>0</v>
      </c>
      <c r="AN9238" s="33">
        <f>SUM(AN9190:AN9237)</f>
        <v>0</v>
      </c>
      <c r="AO9238" s="33">
        <f>SUM(AO9190:AO9237)</f>
        <v>0</v>
      </c>
      <c r="AP9238" s="33">
        <f>SUM(AP9190:AP9237)</f>
        <v>0</v>
      </c>
      <c r="AQ9238" s="33">
        <f>SUM(AQ9190:AQ9237)</f>
        <v>0</v>
      </c>
      <c r="AR9238" s="33">
        <f>SUM(AR9190:AR9237)</f>
        <v>0</v>
      </c>
      <c r="AS9238" s="33">
        <f>SUM(AS9190:AS9237)</f>
        <v>0</v>
      </c>
      <c r="AT9238" s="33">
        <f>SUM(AT9190:AT9237)</f>
        <v>0</v>
      </c>
      <c r="AU9238" s="33">
        <f>SUM(AU9190:AU9237)</f>
        <v>0</v>
      </c>
      <c r="AV9238" s="33">
        <f>SUM(AV9190:AV9237)</f>
        <v>0</v>
      </c>
      <c r="AW9238" s="33">
        <f>SUM(AW9190:AW9237)</f>
        <v>0</v>
      </c>
      <c r="AX9238" s="33">
        <f>SUM(AX9190:AX9237)</f>
        <v>0</v>
      </c>
      <c r="AY9238" s="33">
        <f>SUM(AY9190:AY9237)</f>
        <v>0</v>
      </c>
      <c r="AZ9238" s="10"/>
    </row>
    <row r="9239" spans="1:52" ht="15" customHeight="1" x14ac:dyDescent="0.2">
      <c r="A9239" s="44"/>
      <c r="B9239" s="44"/>
      <c r="C9239" s="44"/>
      <c r="D9239" s="44"/>
      <c r="E9239" s="44"/>
      <c r="F9239" s="44"/>
      <c r="G9239" s="44"/>
      <c r="H9239" s="44"/>
      <c r="I9239" s="44"/>
      <c r="J9239" s="44"/>
      <c r="K9239" s="44"/>
      <c r="L9239" s="44"/>
      <c r="M9239" s="44"/>
      <c r="N9239" s="44"/>
      <c r="O9239" s="44"/>
      <c r="P9239" s="44"/>
      <c r="Q9239" s="44"/>
      <c r="R9239" s="44"/>
      <c r="S9239" s="44"/>
      <c r="T9239" s="44"/>
      <c r="U9239" s="44"/>
      <c r="V9239" s="44"/>
      <c r="W9239" s="44"/>
      <c r="X9239" s="44"/>
    </row>
    <row r="9240" spans="1:52" ht="15" customHeight="1" x14ac:dyDescent="0.2">
      <c r="A9240" s="44"/>
      <c r="B9240" s="44"/>
      <c r="C9240" s="44"/>
      <c r="D9240" s="44"/>
      <c r="E9240" s="44"/>
      <c r="F9240" s="44"/>
      <c r="G9240" s="44"/>
      <c r="H9240" s="44"/>
      <c r="I9240" s="44"/>
      <c r="J9240" s="44"/>
      <c r="K9240" s="44"/>
      <c r="L9240" s="44"/>
      <c r="M9240" s="44"/>
      <c r="N9240" s="44"/>
      <c r="O9240" s="44"/>
      <c r="P9240" s="44"/>
      <c r="Q9240" s="44"/>
      <c r="R9240" s="44"/>
      <c r="S9240" s="44"/>
      <c r="T9240" s="44"/>
      <c r="U9240" s="44"/>
      <c r="V9240" s="44"/>
      <c r="W9240" s="44"/>
      <c r="X9240" s="44"/>
    </row>
    <row r="9241" spans="1:52" ht="15" customHeight="1" x14ac:dyDescent="0.2">
      <c r="A9241" s="44"/>
      <c r="B9241" s="44"/>
      <c r="C9241" s="44"/>
      <c r="D9241" s="44"/>
      <c r="E9241" s="44"/>
      <c r="F9241" s="44"/>
      <c r="G9241" s="44"/>
      <c r="H9241" s="44"/>
      <c r="I9241" s="44"/>
      <c r="J9241" s="44"/>
      <c r="K9241" s="44"/>
      <c r="L9241" s="44"/>
      <c r="M9241" s="44"/>
      <c r="N9241" s="44"/>
      <c r="O9241" s="44"/>
      <c r="P9241" s="44"/>
      <c r="Q9241" s="44"/>
      <c r="R9241" s="44"/>
      <c r="S9241" s="44"/>
      <c r="T9241" s="44"/>
      <c r="U9241" s="44"/>
      <c r="V9241" s="44"/>
      <c r="W9241" s="44"/>
      <c r="X9241" s="44"/>
    </row>
    <row r="9242" spans="1:52" ht="15" customHeight="1" x14ac:dyDescent="0.2">
      <c r="A9242" s="45"/>
      <c r="B9242" s="45"/>
      <c r="C9242" s="45"/>
      <c r="D9242" s="45"/>
      <c r="E9242" s="45"/>
      <c r="F9242" s="45"/>
      <c r="G9242" s="45"/>
      <c r="H9242" s="45"/>
      <c r="I9242" s="44"/>
      <c r="J9242" s="44"/>
      <c r="K9242" s="44"/>
      <c r="L9242" s="44"/>
      <c r="M9242" s="44"/>
      <c r="N9242" s="44"/>
      <c r="O9242" s="44"/>
      <c r="P9242" s="44"/>
      <c r="Q9242" s="44"/>
      <c r="R9242" s="44"/>
      <c r="S9242" s="44"/>
      <c r="T9242" s="44"/>
      <c r="U9242" s="44"/>
      <c r="V9242" s="44"/>
      <c r="W9242" s="44"/>
      <c r="X9242" s="44"/>
    </row>
    <row r="9243" spans="1:52" ht="15" customHeight="1" x14ac:dyDescent="0.2">
      <c r="A9243" s="45"/>
      <c r="B9243" s="45"/>
      <c r="C9243" s="45"/>
      <c r="D9243" s="45"/>
      <c r="E9243" s="45"/>
      <c r="F9243" s="45"/>
      <c r="G9243" s="45"/>
      <c r="H9243" s="45"/>
      <c r="I9243" s="44"/>
      <c r="J9243" s="44"/>
      <c r="K9243" s="44"/>
      <c r="L9243" s="46"/>
      <c r="M9243" s="46"/>
      <c r="N9243" s="46"/>
      <c r="O9243" s="46"/>
      <c r="P9243" s="46"/>
      <c r="Q9243" s="46"/>
      <c r="R9243" s="46"/>
      <c r="S9243" s="46"/>
      <c r="T9243" s="46"/>
      <c r="U9243" s="46"/>
      <c r="V9243" s="46"/>
      <c r="W9243" s="46"/>
      <c r="X9243" s="46"/>
      <c r="Y9243" s="46"/>
      <c r="Z9243" s="46"/>
      <c r="AA9243" s="46"/>
    </row>
    <row r="9244" spans="1:52" ht="15" customHeight="1" x14ac:dyDescent="0.6">
      <c r="A9244" s="45"/>
      <c r="B9244" s="47" t="s">
        <v>88</v>
      </c>
      <c r="C9244" s="48"/>
      <c r="D9244" s="48"/>
      <c r="E9244" s="48"/>
      <c r="F9244" s="48"/>
      <c r="G9244" s="48"/>
      <c r="H9244" s="45"/>
      <c r="I9244" s="44"/>
      <c r="J9244" s="44"/>
      <c r="K9244" s="44"/>
      <c r="L9244" s="46"/>
      <c r="M9244" s="46"/>
      <c r="N9244" s="46"/>
      <c r="O9244" s="46"/>
      <c r="P9244" s="46"/>
      <c r="Q9244" s="46"/>
      <c r="R9244" s="46"/>
      <c r="S9244" s="46"/>
      <c r="T9244" s="46"/>
      <c r="U9244" s="46"/>
      <c r="V9244" s="46"/>
      <c r="W9244" s="46"/>
      <c r="X9244" s="46"/>
      <c r="Y9244" s="46"/>
      <c r="Z9244" s="46"/>
      <c r="AA9244" s="46"/>
    </row>
    <row r="9245" spans="1:52" ht="15" customHeight="1" x14ac:dyDescent="0.2">
      <c r="A9245" s="45"/>
      <c r="B9245" s="49" t="s">
        <v>89</v>
      </c>
      <c r="C9245" s="33" t="s">
        <v>90</v>
      </c>
      <c r="D9245" s="33" t="s">
        <v>91</v>
      </c>
      <c r="E9245" s="33" t="s">
        <v>92</v>
      </c>
      <c r="F9245" s="50"/>
      <c r="G9245" s="50" t="s">
        <v>93</v>
      </c>
      <c r="H9245" s="45"/>
      <c r="I9245" s="44"/>
      <c r="J9245" s="44"/>
      <c r="K9245" s="44"/>
      <c r="L9245" s="46"/>
      <c r="M9245" s="46"/>
      <c r="N9245" s="46"/>
      <c r="O9245" s="46"/>
      <c r="P9245" s="46"/>
      <c r="Q9245" s="46"/>
      <c r="R9245" s="46"/>
      <c r="S9245" s="46"/>
      <c r="T9245" s="46"/>
      <c r="U9245" s="46"/>
      <c r="V9245" s="46"/>
      <c r="W9245" s="46"/>
      <c r="Y9245" s="51" t="s">
        <v>94</v>
      </c>
      <c r="Z9245" s="52"/>
      <c r="AA9245" s="52"/>
    </row>
    <row r="9246" spans="1:52" ht="15" customHeight="1" x14ac:dyDescent="0.2">
      <c r="A9246" s="45"/>
      <c r="B9246" s="53" t="s">
        <v>3</v>
      </c>
      <c r="C9246" s="15">
        <f>D9238</f>
        <v>0</v>
      </c>
      <c r="D9246" s="54">
        <f>S9249*C9246</f>
        <v>0</v>
      </c>
      <c r="E9246" s="34">
        <f>T9248*C9246</f>
        <v>0</v>
      </c>
      <c r="F9246" s="45"/>
      <c r="G9246" s="45"/>
      <c r="H9246" s="45"/>
      <c r="I9246" s="44"/>
      <c r="J9246" s="44"/>
      <c r="K9246" s="44"/>
      <c r="L9246" s="46"/>
      <c r="M9246" s="51" t="s">
        <v>95</v>
      </c>
      <c r="N9246" s="52"/>
      <c r="O9246" s="52"/>
      <c r="P9246" s="52"/>
      <c r="Q9246" s="52"/>
      <c r="R9246" s="51" t="s">
        <v>96</v>
      </c>
      <c r="S9246" s="52"/>
      <c r="T9246" s="46"/>
      <c r="U9246" s="51" t="s">
        <v>97</v>
      </c>
      <c r="V9246" s="52"/>
      <c r="W9246" s="46"/>
      <c r="Y9246" s="6" t="s">
        <v>98</v>
      </c>
      <c r="Z9246" s="55"/>
      <c r="AA9246" s="56"/>
    </row>
    <row r="9247" spans="1:52" ht="15" customHeight="1" x14ac:dyDescent="0.2">
      <c r="A9247" s="45"/>
      <c r="B9247" s="53" t="s">
        <v>99</v>
      </c>
      <c r="C9247" s="15">
        <f>E9238</f>
        <v>0</v>
      </c>
      <c r="D9247" s="54">
        <f>S9248*C9247</f>
        <v>0</v>
      </c>
      <c r="E9247" s="34">
        <f>T9249*C9247</f>
        <v>0</v>
      </c>
      <c r="F9247" s="45"/>
      <c r="G9247" s="45"/>
      <c r="H9247" s="45"/>
      <c r="I9247" s="44"/>
      <c r="J9247" s="44"/>
      <c r="K9247" s="44"/>
      <c r="L9247" s="46"/>
      <c r="M9247" s="6" t="s">
        <v>100</v>
      </c>
      <c r="N9247" s="52"/>
      <c r="O9247" s="52"/>
      <c r="P9247" s="52"/>
      <c r="Q9247" s="52"/>
      <c r="R9247" s="6"/>
      <c r="S9247" s="55" t="s">
        <v>101</v>
      </c>
      <c r="T9247" s="295"/>
      <c r="U9247" s="57" t="s">
        <v>102</v>
      </c>
      <c r="V9247" s="58">
        <f t="shared" ref="V9247:V9258" si="1962">W9247*1.303</f>
        <v>10293.699999999999</v>
      </c>
      <c r="W9247" s="59">
        <v>7900</v>
      </c>
      <c r="Y9247" s="60" t="s">
        <v>31</v>
      </c>
      <c r="Z9247" s="55">
        <f>AA9247*1.318</f>
        <v>6853.6</v>
      </c>
      <c r="AA9247" s="56">
        <v>5200</v>
      </c>
    </row>
    <row r="9248" spans="1:52" ht="15" customHeight="1" x14ac:dyDescent="0.2">
      <c r="A9248" s="45"/>
      <c r="B9248" s="53" t="s">
        <v>103</v>
      </c>
      <c r="C9248" s="15">
        <f>F9238</f>
        <v>0</v>
      </c>
      <c r="D9248" s="54">
        <f>S9251*C9248</f>
        <v>0</v>
      </c>
      <c r="E9248" s="34">
        <f>T9250*C9248</f>
        <v>0</v>
      </c>
      <c r="F9248" s="45"/>
      <c r="G9248" s="45"/>
      <c r="H9248" s="61"/>
      <c r="I9248" s="44"/>
      <c r="J9248" s="44"/>
      <c r="K9248" s="44"/>
      <c r="L9248" s="46"/>
      <c r="M9248" s="6"/>
      <c r="N9248" s="52"/>
      <c r="O9248" s="52"/>
      <c r="P9248" s="52"/>
      <c r="Q9248" s="52"/>
      <c r="R9248" s="6" t="s">
        <v>104</v>
      </c>
      <c r="S9248" s="55">
        <f>T9248*1.407</f>
        <v>914.55000000000007</v>
      </c>
      <c r="T9248" s="295">
        <v>650</v>
      </c>
      <c r="U9248" s="57" t="s">
        <v>105</v>
      </c>
      <c r="V9248" s="58">
        <f t="shared" si="1962"/>
        <v>9772.5</v>
      </c>
      <c r="W9248" s="62">
        <v>7500</v>
      </c>
      <c r="Y9248" s="6" t="s">
        <v>33</v>
      </c>
      <c r="Z9248" s="55">
        <f t="shared" ref="Z9248:Z9249" si="1963">AA9248*1.318</f>
        <v>6853.6</v>
      </c>
      <c r="AA9248" s="56">
        <v>5200</v>
      </c>
    </row>
    <row r="9249" spans="1:27" ht="15" customHeight="1" x14ac:dyDescent="0.2">
      <c r="A9249" s="45"/>
      <c r="B9249" s="53" t="s">
        <v>106</v>
      </c>
      <c r="C9249" s="15">
        <f>G9238</f>
        <v>0</v>
      </c>
      <c r="D9249" s="54">
        <f>S9251*C9249</f>
        <v>0</v>
      </c>
      <c r="E9249" s="34">
        <f>T9251*C9249</f>
        <v>0</v>
      </c>
      <c r="F9249" s="45"/>
      <c r="G9249" s="45"/>
      <c r="H9249" s="45"/>
      <c r="I9249" s="44"/>
      <c r="J9249" s="44"/>
      <c r="K9249" s="44"/>
      <c r="L9249" s="46"/>
      <c r="M9249" s="6" t="s">
        <v>107</v>
      </c>
      <c r="N9249" s="52"/>
      <c r="O9249" s="52"/>
      <c r="P9249" s="52"/>
      <c r="Q9249" s="52"/>
      <c r="R9249" s="6" t="s">
        <v>108</v>
      </c>
      <c r="S9249" s="55">
        <f>T9249*1.407</f>
        <v>914.55000000000007</v>
      </c>
      <c r="T9249" s="295">
        <v>650</v>
      </c>
      <c r="U9249" s="6" t="s">
        <v>109</v>
      </c>
      <c r="V9249" s="58">
        <f t="shared" si="1962"/>
        <v>4560.5</v>
      </c>
      <c r="W9249" s="59">
        <v>3500</v>
      </c>
      <c r="Y9249" s="6" t="s">
        <v>32</v>
      </c>
      <c r="Z9249" s="55">
        <f t="shared" si="1963"/>
        <v>6853.6</v>
      </c>
      <c r="AA9249" s="56">
        <v>5200</v>
      </c>
    </row>
    <row r="9250" spans="1:27" ht="15" customHeight="1" x14ac:dyDescent="0.2">
      <c r="A9250" s="45"/>
      <c r="B9250" s="53" t="s">
        <v>7</v>
      </c>
      <c r="C9250" s="15">
        <f>H9238</f>
        <v>0</v>
      </c>
      <c r="D9250" s="54">
        <f>S9253*C9250</f>
        <v>0</v>
      </c>
      <c r="E9250" s="34">
        <f>T9253*C9250</f>
        <v>0</v>
      </c>
      <c r="F9250" s="45"/>
      <c r="G9250" s="45"/>
      <c r="H9250" s="45"/>
      <c r="I9250" s="44"/>
      <c r="J9250" s="44"/>
      <c r="K9250" s="44"/>
      <c r="L9250" s="46"/>
      <c r="M9250" s="6" t="s">
        <v>110</v>
      </c>
      <c r="N9250" s="55">
        <f>P9250*1.43</f>
        <v>2145</v>
      </c>
      <c r="O9250" s="52"/>
      <c r="P9250" s="63">
        <v>1500</v>
      </c>
      <c r="Q9250" s="52"/>
      <c r="R9250" s="6" t="s">
        <v>111</v>
      </c>
      <c r="S9250" s="55">
        <f>T9250*1.479</f>
        <v>1267.5030000000002</v>
      </c>
      <c r="T9250" s="295">
        <v>857</v>
      </c>
      <c r="U9250" s="57" t="s">
        <v>112</v>
      </c>
      <c r="V9250" s="58">
        <f t="shared" si="1962"/>
        <v>2736.2999999999997</v>
      </c>
      <c r="W9250" s="62">
        <v>2100</v>
      </c>
      <c r="Y9250" s="6" t="s">
        <v>42</v>
      </c>
      <c r="Z9250" s="55">
        <f t="shared" ref="Z9250:Z9255" si="1964">AA9250*1.32</f>
        <v>7260</v>
      </c>
      <c r="AA9250" s="56">
        <v>5500</v>
      </c>
    </row>
    <row r="9251" spans="1:27" ht="15" customHeight="1" x14ac:dyDescent="0.2">
      <c r="A9251" s="45"/>
      <c r="B9251" s="53" t="s">
        <v>8</v>
      </c>
      <c r="C9251" s="15">
        <f>I9238</f>
        <v>0</v>
      </c>
      <c r="D9251" s="54">
        <f>S9252*C9251</f>
        <v>0</v>
      </c>
      <c r="E9251" s="34">
        <f>T9252*C9251</f>
        <v>0</v>
      </c>
      <c r="F9251" s="45"/>
      <c r="G9251" s="45"/>
      <c r="H9251" s="45"/>
      <c r="I9251" s="44"/>
      <c r="J9251" s="44"/>
      <c r="K9251" s="44"/>
      <c r="L9251" s="46"/>
      <c r="M9251" s="6" t="s">
        <v>27</v>
      </c>
      <c r="N9251" s="55">
        <f>P9251*1.42</f>
        <v>1988</v>
      </c>
      <c r="O9251" s="52"/>
      <c r="P9251" s="64">
        <v>1400</v>
      </c>
      <c r="Q9251" s="65"/>
      <c r="R9251" s="6" t="s">
        <v>113</v>
      </c>
      <c r="S9251" s="55">
        <f>T9251*1.479</f>
        <v>1267.5030000000002</v>
      </c>
      <c r="T9251" s="295">
        <v>857</v>
      </c>
      <c r="U9251" s="57" t="s">
        <v>114</v>
      </c>
      <c r="V9251" s="58">
        <f t="shared" si="1962"/>
        <v>1274.3339999999998</v>
      </c>
      <c r="W9251" s="59">
        <v>978</v>
      </c>
      <c r="Y9251" s="6" t="s">
        <v>115</v>
      </c>
      <c r="Z9251" s="55">
        <f t="shared" si="1964"/>
        <v>7260</v>
      </c>
      <c r="AA9251" s="56">
        <v>5500</v>
      </c>
    </row>
    <row r="9252" spans="1:27" ht="15" customHeight="1" x14ac:dyDescent="0.2">
      <c r="A9252" s="45"/>
      <c r="B9252" s="53" t="s">
        <v>116</v>
      </c>
      <c r="C9252" s="15">
        <f>J9238</f>
        <v>0</v>
      </c>
      <c r="D9252" s="54">
        <f t="shared" ref="D9252:D9253" si="1965">S9257*C9252</f>
        <v>0</v>
      </c>
      <c r="E9252" s="34">
        <f t="shared" ref="E9252" si="1966">D9315*C9252</f>
        <v>0</v>
      </c>
      <c r="F9252" s="45"/>
      <c r="G9252" s="45"/>
      <c r="H9252" s="45"/>
      <c r="I9252" s="44"/>
      <c r="J9252" s="44"/>
      <c r="K9252" s="44"/>
      <c r="L9252" s="46"/>
      <c r="M9252" s="6" t="s">
        <v>28</v>
      </c>
      <c r="N9252" s="55">
        <f t="shared" ref="N9252:N9256" si="1967">P9252*1.4</f>
        <v>1540</v>
      </c>
      <c r="O9252" s="52"/>
      <c r="P9252" s="64">
        <v>1100</v>
      </c>
      <c r="Q9252" s="65"/>
      <c r="R9252" s="6" t="s">
        <v>117</v>
      </c>
      <c r="S9252" s="55">
        <f>T9252*1.3</f>
        <v>2113.8000000000002</v>
      </c>
      <c r="T9252" s="296">
        <v>1626</v>
      </c>
      <c r="U9252" s="66" t="s">
        <v>118</v>
      </c>
      <c r="V9252" s="58">
        <f t="shared" si="1962"/>
        <v>1469.7839999999999</v>
      </c>
      <c r="W9252" s="62">
        <v>1128</v>
      </c>
      <c r="Y9252" s="6" t="s">
        <v>119</v>
      </c>
      <c r="Z9252" s="55">
        <f>AA9252*1.318</f>
        <v>6853.6</v>
      </c>
      <c r="AA9252" s="56">
        <v>5200</v>
      </c>
    </row>
    <row r="9253" spans="1:27" ht="15" customHeight="1" x14ac:dyDescent="0.2">
      <c r="A9253" s="45"/>
      <c r="B9253" s="53" t="s">
        <v>10</v>
      </c>
      <c r="C9253" s="15">
        <f>K9238</f>
        <v>0</v>
      </c>
      <c r="D9253" s="54">
        <f t="shared" si="1965"/>
        <v>0</v>
      </c>
      <c r="E9253" s="34">
        <f>T9258*C9253</f>
        <v>0</v>
      </c>
      <c r="F9253" s="45"/>
      <c r="G9253" s="45"/>
      <c r="H9253" s="45"/>
      <c r="I9253" s="44"/>
      <c r="J9253" s="44"/>
      <c r="K9253" s="44"/>
      <c r="L9253" s="46"/>
      <c r="M9253" s="6" t="s">
        <v>120</v>
      </c>
      <c r="N9253" s="55">
        <f t="shared" si="1967"/>
        <v>1889.9999999999998</v>
      </c>
      <c r="O9253" s="52"/>
      <c r="P9253" s="67">
        <v>1350</v>
      </c>
      <c r="Q9253" s="65"/>
      <c r="R9253" s="6" t="s">
        <v>121</v>
      </c>
      <c r="S9253" s="55">
        <f>T9253*1.436</f>
        <v>1711.712</v>
      </c>
      <c r="T9253" s="295">
        <v>1192</v>
      </c>
      <c r="U9253" s="6" t="s">
        <v>122</v>
      </c>
      <c r="V9253" s="58">
        <f t="shared" si="1962"/>
        <v>8404.35</v>
      </c>
      <c r="W9253" s="59">
        <v>6450</v>
      </c>
      <c r="Y9253" s="6" t="s">
        <v>123</v>
      </c>
      <c r="Z9253" s="55">
        <f t="shared" si="1964"/>
        <v>10560</v>
      </c>
      <c r="AA9253" s="56">
        <v>8000</v>
      </c>
    </row>
    <row r="9254" spans="1:27" ht="15" customHeight="1" thickBot="1" x14ac:dyDescent="0.25">
      <c r="A9254" s="45"/>
      <c r="B9254" s="53" t="s">
        <v>124</v>
      </c>
      <c r="C9254" s="15">
        <f>L9238</f>
        <v>0</v>
      </c>
      <c r="D9254" s="54">
        <f>S9254*C9254</f>
        <v>0</v>
      </c>
      <c r="E9254" s="34">
        <f>T9254*C9254</f>
        <v>0</v>
      </c>
      <c r="F9254" s="68" t="s">
        <v>92</v>
      </c>
      <c r="G9254" s="69"/>
      <c r="H9254" s="45"/>
      <c r="I9254" s="44"/>
      <c r="J9254" s="44"/>
      <c r="K9254" s="44"/>
      <c r="L9254" s="46"/>
      <c r="M9254" s="6" t="s">
        <v>125</v>
      </c>
      <c r="N9254" s="55">
        <f t="shared" si="1967"/>
        <v>1889.9999999999998</v>
      </c>
      <c r="O9254" s="52"/>
      <c r="P9254" s="67">
        <v>1350</v>
      </c>
      <c r="Q9254" s="65"/>
      <c r="R9254" s="6" t="s">
        <v>126</v>
      </c>
      <c r="S9254" s="55">
        <f>T9254*1.485</f>
        <v>1568.16</v>
      </c>
      <c r="T9254" s="295">
        <v>1056</v>
      </c>
      <c r="U9254" s="6" t="s">
        <v>127</v>
      </c>
      <c r="V9254" s="58">
        <f t="shared" si="1962"/>
        <v>0</v>
      </c>
      <c r="W9254" s="70"/>
      <c r="Y9254" s="6" t="s">
        <v>128</v>
      </c>
      <c r="Z9254" s="55">
        <f t="shared" si="1964"/>
        <v>10560</v>
      </c>
      <c r="AA9254" s="56">
        <v>8000</v>
      </c>
    </row>
    <row r="9255" spans="1:27" ht="15" customHeight="1" thickTop="1" x14ac:dyDescent="0.2">
      <c r="A9255" s="45"/>
      <c r="B9255" s="53" t="s">
        <v>129</v>
      </c>
      <c r="C9255" s="15">
        <f>M9238</f>
        <v>0</v>
      </c>
      <c r="D9255" s="54">
        <f t="shared" ref="D9255:D9256" si="1968">S9259*C9255</f>
        <v>0</v>
      </c>
      <c r="E9255" s="34">
        <f t="shared" ref="E9255:E9256" si="1969">D9317*C9255</f>
        <v>0</v>
      </c>
      <c r="F9255" s="68" t="s">
        <v>130</v>
      </c>
      <c r="G9255" s="71">
        <f>D9299*0.33</f>
        <v>5299.8</v>
      </c>
      <c r="H9255" s="45"/>
      <c r="I9255" s="44"/>
      <c r="J9255" s="44"/>
      <c r="K9255" s="44"/>
      <c r="L9255" s="46"/>
      <c r="M9255" s="6" t="s">
        <v>131</v>
      </c>
      <c r="N9255" s="55">
        <f t="shared" si="1967"/>
        <v>700</v>
      </c>
      <c r="O9255" s="52"/>
      <c r="P9255" s="67">
        <v>500</v>
      </c>
      <c r="Q9255" s="65"/>
      <c r="R9255" s="6"/>
      <c r="S9255" s="55"/>
      <c r="T9255" s="297"/>
      <c r="U9255" s="57" t="s">
        <v>132</v>
      </c>
      <c r="V9255" s="58">
        <f t="shared" si="1962"/>
        <v>10293.699999999999</v>
      </c>
      <c r="W9255" s="70">
        <v>7900</v>
      </c>
      <c r="Y9255" s="6" t="s">
        <v>133</v>
      </c>
      <c r="Z9255" s="55">
        <f t="shared" si="1964"/>
        <v>7260</v>
      </c>
      <c r="AA9255" s="56">
        <v>5500</v>
      </c>
    </row>
    <row r="9256" spans="1:27" ht="15" customHeight="1" x14ac:dyDescent="0.2">
      <c r="A9256" s="45"/>
      <c r="B9256" s="53" t="s">
        <v>134</v>
      </c>
      <c r="C9256" s="15">
        <f>N9238</f>
        <v>0</v>
      </c>
      <c r="D9256" s="54">
        <f t="shared" si="1968"/>
        <v>0</v>
      </c>
      <c r="E9256" s="34">
        <f>T9260*C9256</f>
        <v>0</v>
      </c>
      <c r="F9256" s="68" t="s">
        <v>135</v>
      </c>
      <c r="G9256" s="72">
        <f>D9299-F9299</f>
        <v>16060</v>
      </c>
      <c r="H9256" s="45"/>
      <c r="I9256" s="44"/>
      <c r="J9256" s="44"/>
      <c r="K9256" s="44"/>
      <c r="L9256" s="46"/>
      <c r="M9256" s="6" t="s">
        <v>136</v>
      </c>
      <c r="N9256" s="55">
        <f t="shared" si="1967"/>
        <v>1400</v>
      </c>
      <c r="O9256" s="52"/>
      <c r="P9256" s="67">
        <v>1000</v>
      </c>
      <c r="Q9256" s="65"/>
      <c r="R9256" s="6"/>
      <c r="S9256" s="55"/>
      <c r="T9256" s="297"/>
      <c r="U9256" s="57" t="s">
        <v>137</v>
      </c>
      <c r="V9256" s="58">
        <f>W9256*1.311</f>
        <v>7603.7999999999993</v>
      </c>
      <c r="W9256" s="73">
        <v>5800</v>
      </c>
      <c r="Y9256" s="6" t="s">
        <v>39</v>
      </c>
      <c r="Z9256" s="55">
        <f>AA9256*1.321</f>
        <v>8454.4</v>
      </c>
      <c r="AA9256" s="56">
        <v>6400</v>
      </c>
    </row>
    <row r="9257" spans="1:27" ht="15" customHeight="1" x14ac:dyDescent="0.35">
      <c r="A9257" s="45"/>
      <c r="B9257" s="53" t="s">
        <v>138</v>
      </c>
      <c r="C9257" s="15">
        <f>P9238</f>
        <v>0</v>
      </c>
      <c r="D9257" s="54">
        <f>S9262*C9257</f>
        <v>0</v>
      </c>
      <c r="E9257" s="34">
        <f>D9320*C9257</f>
        <v>0</v>
      </c>
      <c r="F9257" s="68" t="s">
        <v>139</v>
      </c>
      <c r="G9257" s="74">
        <f>D9299-E9299</f>
        <v>5060</v>
      </c>
      <c r="H9257" s="45"/>
      <c r="I9257" s="44"/>
      <c r="J9257" s="44"/>
      <c r="K9257" s="44"/>
      <c r="L9257" s="46"/>
      <c r="M9257" s="6" t="s">
        <v>140</v>
      </c>
      <c r="N9257" s="55"/>
      <c r="O9257" s="52"/>
      <c r="P9257" s="67"/>
      <c r="Q9257" s="65"/>
      <c r="R9257" s="6" t="s">
        <v>141</v>
      </c>
      <c r="S9257" s="55">
        <v>1850.8</v>
      </c>
      <c r="T9257" s="295">
        <v>1997</v>
      </c>
      <c r="U9257" s="57" t="s">
        <v>142</v>
      </c>
      <c r="V9257" s="58">
        <f t="shared" si="1962"/>
        <v>10293.699999999999</v>
      </c>
      <c r="W9257" s="73">
        <v>7900</v>
      </c>
      <c r="Y9257" s="6" t="s">
        <v>143</v>
      </c>
      <c r="Z9257" s="55">
        <f>AA9257*1.32</f>
        <v>3564</v>
      </c>
      <c r="AA9257" s="56">
        <v>2700</v>
      </c>
    </row>
    <row r="9258" spans="1:27" ht="15" customHeight="1" x14ac:dyDescent="0.2">
      <c r="A9258" s="45"/>
      <c r="B9258" s="53" t="s">
        <v>14</v>
      </c>
      <c r="C9258" s="15">
        <f>O9238</f>
        <v>0</v>
      </c>
      <c r="D9258" s="54">
        <f>S9261*C9258</f>
        <v>0</v>
      </c>
      <c r="E9258" s="34">
        <f>D9319*C9258</f>
        <v>0</v>
      </c>
      <c r="F9258" s="61"/>
      <c r="G9258" s="61"/>
      <c r="H9258" s="45"/>
      <c r="I9258" s="44"/>
      <c r="J9258" s="44"/>
      <c r="K9258" s="44"/>
      <c r="L9258" s="46"/>
      <c r="M9258" s="6"/>
      <c r="N9258" s="55"/>
      <c r="O9258" s="52"/>
      <c r="P9258" s="67"/>
      <c r="Q9258" s="65"/>
      <c r="R9258" s="6" t="s">
        <v>144</v>
      </c>
      <c r="S9258" s="55">
        <f>T9258*1.46</f>
        <v>4850.12</v>
      </c>
      <c r="T9258" s="295">
        <v>3322</v>
      </c>
      <c r="U9258" s="57" t="s">
        <v>145</v>
      </c>
      <c r="V9258" s="58">
        <f t="shared" si="1962"/>
        <v>10293.699999999999</v>
      </c>
      <c r="W9258" s="73">
        <v>7900</v>
      </c>
      <c r="AA9258" s="46"/>
    </row>
    <row r="9259" spans="1:27" ht="15" customHeight="1" x14ac:dyDescent="0.2">
      <c r="A9259" s="45"/>
      <c r="B9259" s="53" t="s">
        <v>16</v>
      </c>
      <c r="C9259" s="15">
        <f>Q9238</f>
        <v>0</v>
      </c>
      <c r="D9259" s="54">
        <f>S9264*C9259</f>
        <v>0</v>
      </c>
      <c r="E9259" s="34"/>
      <c r="F9259" s="61"/>
      <c r="G9259" s="61"/>
      <c r="H9259" s="45"/>
      <c r="I9259" s="44"/>
      <c r="J9259" s="44"/>
      <c r="K9259" s="44"/>
      <c r="L9259" s="46"/>
      <c r="M9259" s="6" t="s">
        <v>146</v>
      </c>
      <c r="N9259" s="55">
        <f>P9259*1.46</f>
        <v>8030</v>
      </c>
      <c r="O9259" s="52"/>
      <c r="P9259" s="67">
        <v>5500</v>
      </c>
      <c r="Q9259" s="65"/>
      <c r="R9259" s="6" t="s">
        <v>147</v>
      </c>
      <c r="S9259" s="55">
        <v>6101.2</v>
      </c>
      <c r="T9259" s="295">
        <v>4380</v>
      </c>
      <c r="U9259" s="46"/>
      <c r="V9259" s="46"/>
      <c r="W9259" s="46"/>
      <c r="X9259" s="46"/>
      <c r="Y9259" s="46"/>
      <c r="Z9259" s="46"/>
    </row>
    <row r="9260" spans="1:27" ht="15" customHeight="1" x14ac:dyDescent="0.2">
      <c r="A9260" s="45"/>
      <c r="B9260" s="320" t="s">
        <v>148</v>
      </c>
      <c r="C9260" s="33"/>
      <c r="D9260" s="75">
        <f t="shared" ref="D9260:E9260" si="1970">SUM(D9246:D9259)</f>
        <v>0</v>
      </c>
      <c r="E9260" s="75">
        <f t="shared" si="1970"/>
        <v>0</v>
      </c>
      <c r="F9260" s="75"/>
      <c r="G9260" s="33"/>
      <c r="H9260" s="45"/>
      <c r="I9260" s="44"/>
      <c r="J9260" s="44"/>
      <c r="K9260" s="44"/>
      <c r="L9260" s="46"/>
      <c r="M9260" s="6" t="s">
        <v>149</v>
      </c>
      <c r="N9260" s="55">
        <f t="shared" ref="N9260" si="1971">P9260*1.4</f>
        <v>3360</v>
      </c>
      <c r="O9260" s="52"/>
      <c r="P9260" s="67">
        <v>2400</v>
      </c>
      <c r="Q9260" s="65"/>
      <c r="R9260" s="6" t="s">
        <v>150</v>
      </c>
      <c r="S9260" s="55">
        <f>T9260*1.444</f>
        <v>9458.1999999999989</v>
      </c>
      <c r="T9260" s="295">
        <v>6550</v>
      </c>
      <c r="U9260" s="46"/>
      <c r="V9260" s="46"/>
      <c r="W9260" s="46"/>
      <c r="X9260" s="46"/>
      <c r="Y9260" s="46"/>
      <c r="Z9260" s="46"/>
      <c r="AA9260" s="46"/>
    </row>
    <row r="9261" spans="1:27" ht="15" customHeight="1" x14ac:dyDescent="0.2">
      <c r="A9261" s="45"/>
      <c r="B9261" s="317" t="s">
        <v>24</v>
      </c>
      <c r="C9261" s="319">
        <f>Y9238</f>
        <v>0</v>
      </c>
      <c r="D9261" s="54">
        <f t="shared" ref="D9261:D9263" si="1972">V9250*C9261</f>
        <v>0</v>
      </c>
      <c r="E9261" s="34">
        <f t="shared" ref="E9261:E9263" si="1973">W9250*C9261</f>
        <v>0</v>
      </c>
      <c r="F9261" s="45"/>
      <c r="G9261" s="45"/>
      <c r="H9261" s="45"/>
      <c r="I9261" s="44"/>
      <c r="J9261" s="44"/>
      <c r="K9261" s="44"/>
      <c r="L9261" s="46"/>
      <c r="M9261" s="6" t="s">
        <v>151</v>
      </c>
      <c r="N9261" s="55">
        <f>P9261*1.46</f>
        <v>8030</v>
      </c>
      <c r="O9261" s="52"/>
      <c r="P9261" s="67">
        <v>5500</v>
      </c>
      <c r="Q9261" s="65"/>
      <c r="R9261" s="6" t="s">
        <v>152</v>
      </c>
      <c r="S9261" s="55">
        <f>T9261*1.444</f>
        <v>7799.0439999999999</v>
      </c>
      <c r="T9261" s="295">
        <v>5401</v>
      </c>
      <c r="U9261" s="46"/>
      <c r="V9261" s="46"/>
      <c r="W9261" s="46"/>
      <c r="X9261" s="46"/>
      <c r="Y9261" s="46"/>
      <c r="Z9261" s="46"/>
      <c r="AA9261" s="46"/>
    </row>
    <row r="9262" spans="1:27" ht="15" customHeight="1" x14ac:dyDescent="0.2">
      <c r="A9262" s="45"/>
      <c r="B9262" s="317" t="s">
        <v>153</v>
      </c>
      <c r="C9262" s="319">
        <f>Z9238</f>
        <v>0</v>
      </c>
      <c r="D9262" s="54">
        <f t="shared" si="1972"/>
        <v>0</v>
      </c>
      <c r="E9262" s="34">
        <f t="shared" si="1973"/>
        <v>0</v>
      </c>
      <c r="F9262" s="45"/>
      <c r="G9262" s="45"/>
      <c r="H9262" s="45"/>
      <c r="I9262" s="44"/>
      <c r="J9262" s="44"/>
      <c r="K9262" s="44"/>
      <c r="L9262" s="46"/>
      <c r="M9262" s="6" t="s">
        <v>154</v>
      </c>
      <c r="N9262" s="55">
        <f t="shared" ref="N9262:N9263" si="1974">P9262*1.4</f>
        <v>5250</v>
      </c>
      <c r="O9262" s="52"/>
      <c r="P9262" s="67">
        <v>3750</v>
      </c>
      <c r="Q9262" s="65"/>
      <c r="R9262" s="6" t="s">
        <v>155</v>
      </c>
      <c r="S9262" s="55">
        <f>T9262*1.45</f>
        <v>10701</v>
      </c>
      <c r="T9262" s="295">
        <v>7380</v>
      </c>
      <c r="U9262" s="46"/>
      <c r="V9262" s="46"/>
      <c r="W9262" s="46"/>
      <c r="X9262" s="46"/>
      <c r="Y9262" s="46"/>
      <c r="Z9262" s="46"/>
      <c r="AA9262" s="46"/>
    </row>
    <row r="9263" spans="1:27" ht="15" customHeight="1" x14ac:dyDescent="0.2">
      <c r="A9263" s="45"/>
      <c r="B9263" s="317" t="s">
        <v>26</v>
      </c>
      <c r="C9263" s="319">
        <f>AA9238</f>
        <v>0</v>
      </c>
      <c r="D9263" s="54">
        <f t="shared" si="1972"/>
        <v>0</v>
      </c>
      <c r="E9263" s="34">
        <f t="shared" si="1973"/>
        <v>0</v>
      </c>
      <c r="F9263" s="45"/>
      <c r="G9263" s="45"/>
      <c r="H9263" s="45"/>
      <c r="I9263" s="44"/>
      <c r="J9263" s="44"/>
      <c r="K9263" s="44"/>
      <c r="L9263" s="46"/>
      <c r="M9263" s="6" t="s">
        <v>156</v>
      </c>
      <c r="N9263" s="55">
        <f t="shared" si="1974"/>
        <v>10500</v>
      </c>
      <c r="O9263" s="52"/>
      <c r="P9263" s="67">
        <v>7500</v>
      </c>
      <c r="Q9263" s="65"/>
      <c r="R9263" s="6" t="s">
        <v>157</v>
      </c>
      <c r="S9263" s="55">
        <v>8000</v>
      </c>
      <c r="T9263" s="295">
        <v>3600</v>
      </c>
      <c r="U9263" s="46"/>
      <c r="V9263" s="46"/>
      <c r="W9263" s="46"/>
      <c r="X9263" s="46"/>
      <c r="Y9263" s="46"/>
      <c r="Z9263" s="46"/>
      <c r="AA9263" s="46"/>
    </row>
    <row r="9264" spans="1:27" ht="15" customHeight="1" x14ac:dyDescent="0.2">
      <c r="A9264" s="45"/>
      <c r="B9264" s="318" t="s">
        <v>158</v>
      </c>
      <c r="C9264" s="319">
        <f>R9238</f>
        <v>0</v>
      </c>
      <c r="D9264" s="54">
        <f>V9247*C9264</f>
        <v>0</v>
      </c>
      <c r="E9264" s="34">
        <f t="shared" ref="E9264:E9266" si="1975">J9313*C9264</f>
        <v>0</v>
      </c>
      <c r="F9264" s="45"/>
      <c r="G9264" s="45"/>
      <c r="H9264" s="45"/>
      <c r="I9264" s="44"/>
      <c r="J9264" s="44"/>
      <c r="K9264" s="44"/>
      <c r="L9264" s="46"/>
      <c r="M9264" s="6"/>
      <c r="N9264" s="55"/>
      <c r="O9264" s="52"/>
      <c r="P9264" s="67"/>
      <c r="Q9264" s="65"/>
      <c r="R9264" s="6" t="s">
        <v>16</v>
      </c>
      <c r="S9264" s="55">
        <v>1500</v>
      </c>
      <c r="T9264" s="298">
        <v>1300</v>
      </c>
      <c r="U9264" s="46"/>
      <c r="V9264" s="46"/>
      <c r="W9264" s="46"/>
      <c r="X9264" s="46"/>
      <c r="Y9264" s="46"/>
      <c r="Z9264" s="46"/>
      <c r="AA9264" s="46"/>
    </row>
    <row r="9265" spans="1:27" ht="15" customHeight="1" x14ac:dyDescent="0.2">
      <c r="A9265" s="45"/>
      <c r="B9265" s="321" t="s">
        <v>159</v>
      </c>
      <c r="C9265" s="15">
        <f>T9238</f>
        <v>0</v>
      </c>
      <c r="D9265" s="54">
        <f t="shared" ref="D9265:D9266" si="1976">V9247*C9265</f>
        <v>0</v>
      </c>
      <c r="E9265" s="34">
        <f>W9247*C9265</f>
        <v>0</v>
      </c>
      <c r="F9265" s="45"/>
      <c r="G9265" s="45"/>
      <c r="H9265" s="45"/>
      <c r="I9265" s="44"/>
      <c r="J9265" s="44"/>
      <c r="K9265" s="44"/>
      <c r="L9265" s="46"/>
      <c r="M9265" s="6" t="s">
        <v>160</v>
      </c>
      <c r="N9265" s="55"/>
      <c r="O9265" s="52"/>
      <c r="P9265" s="67"/>
      <c r="Q9265" s="65"/>
      <c r="R9265" s="46"/>
      <c r="S9265" s="46"/>
      <c r="T9265" s="46"/>
      <c r="U9265" s="46"/>
      <c r="V9265" s="46"/>
      <c r="W9265" s="46"/>
      <c r="X9265" s="46"/>
      <c r="Y9265" s="46"/>
      <c r="Z9265" s="46"/>
      <c r="AA9265" s="46"/>
    </row>
    <row r="9266" spans="1:27" ht="15" customHeight="1" x14ac:dyDescent="0.2">
      <c r="A9266" s="45"/>
      <c r="B9266" s="79" t="s">
        <v>161</v>
      </c>
      <c r="C9266" s="80">
        <f>S9238</f>
        <v>0</v>
      </c>
      <c r="D9266" s="81">
        <f t="shared" si="1976"/>
        <v>0</v>
      </c>
      <c r="E9266" s="34">
        <f t="shared" si="1975"/>
        <v>0</v>
      </c>
      <c r="F9266" s="45"/>
      <c r="G9266" s="45"/>
      <c r="H9266" s="45"/>
      <c r="I9266" s="44"/>
      <c r="J9266" s="44"/>
      <c r="K9266" s="44"/>
      <c r="L9266" s="46"/>
      <c r="M9266" s="6"/>
      <c r="N9266" s="55"/>
      <c r="O9266" s="52"/>
      <c r="P9266" s="67"/>
      <c r="Q9266" s="65"/>
      <c r="R9266" s="46"/>
      <c r="S9266" s="46"/>
      <c r="T9266" s="46"/>
      <c r="U9266" s="46"/>
      <c r="V9266" s="46"/>
      <c r="W9266" s="46"/>
      <c r="X9266" s="46"/>
      <c r="Y9266" s="46"/>
      <c r="Z9266" s="46"/>
      <c r="AA9266" s="46"/>
    </row>
    <row r="9267" spans="1:27" ht="15" customHeight="1" x14ac:dyDescent="0.2">
      <c r="A9267" s="45"/>
      <c r="B9267" s="78" t="s">
        <v>20</v>
      </c>
      <c r="C9267" s="15">
        <f>U9238</f>
        <v>0</v>
      </c>
      <c r="D9267" s="81">
        <f>V9256*C9267</f>
        <v>0</v>
      </c>
      <c r="E9267" s="34">
        <f>W9256*C9267</f>
        <v>0</v>
      </c>
      <c r="F9267" s="45"/>
      <c r="G9267" s="45"/>
      <c r="H9267" s="45"/>
      <c r="I9267" s="44"/>
      <c r="J9267" s="44"/>
      <c r="K9267" s="44"/>
      <c r="L9267" s="46"/>
      <c r="M9267" s="6" t="s">
        <v>162</v>
      </c>
      <c r="N9267" s="55"/>
      <c r="O9267" s="52"/>
      <c r="P9267" s="67">
        <v>1300</v>
      </c>
      <c r="Q9267" s="65"/>
      <c r="R9267" s="46"/>
      <c r="S9267" s="46"/>
      <c r="T9267" s="46"/>
      <c r="U9267" s="46"/>
      <c r="V9267" s="46"/>
      <c r="W9267" s="46"/>
      <c r="X9267" s="46"/>
      <c r="Y9267" s="46"/>
      <c r="Z9267" s="46"/>
      <c r="AA9267" s="46"/>
    </row>
    <row r="9268" spans="1:27" ht="15" customHeight="1" x14ac:dyDescent="0.2">
      <c r="A9268" s="45"/>
      <c r="B9268" s="78" t="s">
        <v>163</v>
      </c>
      <c r="C9268" s="15">
        <f>V9238</f>
        <v>0</v>
      </c>
      <c r="D9268" s="81">
        <f t="shared" ref="D9268:D9269" si="1977">V9250*C9268</f>
        <v>0</v>
      </c>
      <c r="E9268" s="34">
        <f>W9255*C9268</f>
        <v>0</v>
      </c>
      <c r="F9268" s="45"/>
      <c r="G9268" s="45"/>
      <c r="H9268" s="45"/>
      <c r="I9268" s="44"/>
      <c r="J9268" s="44"/>
      <c r="K9268" s="44"/>
      <c r="L9268" s="46"/>
      <c r="M9268" s="6" t="s">
        <v>164</v>
      </c>
      <c r="N9268" s="55">
        <f t="shared" ref="N9268:N9269" si="1978">P9268*1.42</f>
        <v>2201</v>
      </c>
      <c r="O9268" s="52"/>
      <c r="P9268" s="67">
        <v>1550</v>
      </c>
      <c r="Q9268" s="65"/>
      <c r="R9268" s="46"/>
      <c r="S9268" s="46"/>
      <c r="T9268" s="46"/>
      <c r="U9268" s="46"/>
      <c r="V9268" s="46"/>
      <c r="W9268" s="46"/>
      <c r="X9268" s="46"/>
      <c r="Y9268" s="46"/>
      <c r="Z9268" s="46"/>
      <c r="AA9268" s="46"/>
    </row>
    <row r="9269" spans="1:27" ht="15" customHeight="1" x14ac:dyDescent="0.2">
      <c r="A9269" s="45"/>
      <c r="B9269" s="78" t="s">
        <v>165</v>
      </c>
      <c r="C9269" s="15">
        <f>W9238</f>
        <v>0</v>
      </c>
      <c r="D9269" s="81">
        <f t="shared" si="1977"/>
        <v>0</v>
      </c>
      <c r="E9269" s="34">
        <f>J9318*C9269</f>
        <v>0</v>
      </c>
      <c r="F9269" s="45"/>
      <c r="G9269" s="45"/>
      <c r="H9269" s="45"/>
      <c r="I9269" s="44"/>
      <c r="J9269" s="44"/>
      <c r="K9269" s="44"/>
      <c r="L9269" s="46"/>
      <c r="M9269" s="6" t="s">
        <v>166</v>
      </c>
      <c r="N9269" s="55">
        <f t="shared" si="1978"/>
        <v>2201</v>
      </c>
      <c r="O9269" s="52"/>
      <c r="P9269" s="67">
        <v>1550</v>
      </c>
      <c r="Q9269" s="65"/>
      <c r="R9269" s="46"/>
      <c r="S9269" s="46"/>
      <c r="T9269" s="46"/>
      <c r="U9269" s="46"/>
      <c r="V9269" s="46"/>
      <c r="W9269" s="46"/>
      <c r="X9269" s="46"/>
      <c r="Y9269" s="46"/>
      <c r="Z9269" s="46"/>
      <c r="AA9269" s="46"/>
    </row>
    <row r="9270" spans="1:27" ht="15" customHeight="1" x14ac:dyDescent="0.2">
      <c r="A9270" s="45"/>
      <c r="B9270" s="53" t="s">
        <v>23</v>
      </c>
      <c r="C9270" s="15">
        <f>X9238</f>
        <v>0</v>
      </c>
      <c r="D9270" s="81">
        <f>V9248*C9270</f>
        <v>0</v>
      </c>
      <c r="E9270" s="34">
        <f>W9248*C9270</f>
        <v>0</v>
      </c>
      <c r="F9270" s="45"/>
      <c r="G9270" s="45"/>
      <c r="H9270" s="45"/>
      <c r="I9270" s="44"/>
      <c r="J9270" s="44"/>
      <c r="K9270" s="44"/>
      <c r="L9270" s="46"/>
      <c r="M9270" s="6" t="s">
        <v>167</v>
      </c>
      <c r="N9270" s="55">
        <f>P9270*1.39</f>
        <v>1598.5</v>
      </c>
      <c r="O9270" s="52"/>
      <c r="P9270" s="67">
        <v>1150</v>
      </c>
      <c r="Q9270" s="65"/>
      <c r="R9270" s="46"/>
      <c r="S9270" s="46"/>
      <c r="T9270" s="46"/>
      <c r="U9270" s="46"/>
      <c r="V9270" s="46"/>
      <c r="W9270" s="46"/>
      <c r="X9270" s="46"/>
      <c r="Y9270" s="46"/>
      <c r="Z9270" s="46"/>
      <c r="AA9270" s="46"/>
    </row>
    <row r="9271" spans="1:27" ht="15" customHeight="1" x14ac:dyDescent="0.2">
      <c r="A9271" s="45"/>
      <c r="B9271" s="49" t="s">
        <v>95</v>
      </c>
      <c r="C9271" s="33"/>
      <c r="D9271" s="75">
        <f t="shared" ref="D9271:E9271" si="1979">SUM(D9261:D9270)</f>
        <v>0</v>
      </c>
      <c r="E9271" s="82">
        <f t="shared" si="1979"/>
        <v>0</v>
      </c>
      <c r="F9271" s="45"/>
      <c r="G9271" s="45"/>
      <c r="H9271" s="45"/>
      <c r="I9271" s="44"/>
      <c r="J9271" s="44"/>
      <c r="K9271" s="44"/>
      <c r="L9271" s="46"/>
      <c r="M9271" s="6" t="s">
        <v>168</v>
      </c>
      <c r="N9271" s="55">
        <f>P9271*1.42</f>
        <v>1207</v>
      </c>
      <c r="O9271" s="52"/>
      <c r="P9271" s="67">
        <v>850</v>
      </c>
      <c r="Q9271" s="65"/>
      <c r="R9271" s="46"/>
      <c r="S9271" s="46"/>
      <c r="T9271" s="46"/>
      <c r="U9271" s="46"/>
      <c r="V9271" s="46"/>
      <c r="W9271" s="46"/>
      <c r="X9271" s="46"/>
      <c r="Y9271" s="46"/>
      <c r="Z9271" s="46"/>
      <c r="AA9271" s="46"/>
    </row>
    <row r="9272" spans="1:27" ht="15" customHeight="1" x14ac:dyDescent="0.2">
      <c r="A9272" s="45"/>
      <c r="B9272" s="53" t="s">
        <v>36</v>
      </c>
      <c r="C9272" s="15">
        <f>AL9238</f>
        <v>0</v>
      </c>
      <c r="D9272" s="83">
        <f>N9267*C9272</f>
        <v>0</v>
      </c>
      <c r="E9272" s="34">
        <f>P9267*C9272</f>
        <v>0</v>
      </c>
      <c r="F9272" s="45"/>
      <c r="G9272" s="45"/>
      <c r="H9272" s="45"/>
      <c r="I9272" s="44"/>
      <c r="J9272" s="44"/>
      <c r="K9272" s="44"/>
      <c r="L9272" s="46"/>
      <c r="M9272" s="46"/>
      <c r="N9272" s="46"/>
      <c r="O9272" s="46"/>
      <c r="P9272" s="46"/>
      <c r="Q9272" s="46"/>
      <c r="R9272" s="46"/>
      <c r="S9272" s="46"/>
      <c r="T9272" s="46"/>
      <c r="U9272" s="46"/>
      <c r="V9272" s="46"/>
      <c r="W9272" s="46"/>
      <c r="X9272" s="46"/>
      <c r="Y9272" s="46"/>
      <c r="Z9272" s="46"/>
      <c r="AA9272" s="46"/>
    </row>
    <row r="9273" spans="1:27" ht="15" customHeight="1" x14ac:dyDescent="0.2">
      <c r="A9273" s="45"/>
      <c r="B9273" s="53" t="s">
        <v>35</v>
      </c>
      <c r="C9273" s="15">
        <f>AK9238</f>
        <v>0</v>
      </c>
      <c r="D9273" s="83">
        <f t="shared" ref="D9273:D9275" si="1980">N9269*C9273</f>
        <v>0</v>
      </c>
      <c r="E9273" s="34">
        <f t="shared" ref="E9273:E9275" si="1981">P9269*C9273</f>
        <v>0</v>
      </c>
      <c r="F9273" s="45"/>
      <c r="G9273" s="45"/>
      <c r="H9273" s="45"/>
      <c r="L9273" s="24"/>
      <c r="M9273" s="24"/>
      <c r="N9273" s="24"/>
      <c r="O9273" s="24"/>
      <c r="P9273" s="24"/>
      <c r="Q9273" s="24"/>
    </row>
    <row r="9274" spans="1:27" ht="15" customHeight="1" x14ac:dyDescent="0.2">
      <c r="A9274" s="45"/>
      <c r="B9274" s="84" t="s">
        <v>169</v>
      </c>
      <c r="C9274" s="15">
        <f>AM9238</f>
        <v>0</v>
      </c>
      <c r="D9274" s="83">
        <f t="shared" si="1980"/>
        <v>0</v>
      </c>
      <c r="E9274" s="34">
        <f t="shared" si="1981"/>
        <v>0</v>
      </c>
      <c r="F9274" s="85"/>
      <c r="G9274" s="45"/>
      <c r="H9274" s="45"/>
      <c r="L9274" s="24"/>
      <c r="M9274" s="24"/>
      <c r="N9274" s="24"/>
      <c r="O9274" s="24"/>
      <c r="P9274" s="24"/>
      <c r="Q9274" s="24"/>
    </row>
    <row r="9275" spans="1:27" ht="15" customHeight="1" x14ac:dyDescent="0.2">
      <c r="A9275" s="45"/>
      <c r="B9275" s="84" t="s">
        <v>38</v>
      </c>
      <c r="C9275" s="15">
        <f>AN9238</f>
        <v>0</v>
      </c>
      <c r="D9275" s="83">
        <f t="shared" si="1980"/>
        <v>0</v>
      </c>
      <c r="E9275" s="34">
        <f t="shared" si="1981"/>
        <v>0</v>
      </c>
      <c r="F9275" s="45"/>
      <c r="G9275" s="45"/>
      <c r="H9275" s="45"/>
      <c r="L9275" s="24"/>
      <c r="M9275" s="24"/>
      <c r="N9275" s="24"/>
      <c r="O9275" s="24"/>
      <c r="P9275" s="24"/>
      <c r="Q9275" s="24"/>
    </row>
    <row r="9276" spans="1:27" ht="15" customHeight="1" x14ac:dyDescent="0.2">
      <c r="A9276" s="45"/>
      <c r="B9276" s="84" t="s">
        <v>170</v>
      </c>
      <c r="C9276" s="15">
        <f>AO9238</f>
        <v>0</v>
      </c>
      <c r="D9276" s="83">
        <f>N9268*C9276</f>
        <v>0</v>
      </c>
      <c r="E9276" s="34">
        <f>P9268*C9276</f>
        <v>0</v>
      </c>
      <c r="F9276" s="45"/>
      <c r="G9276" s="45"/>
      <c r="H9276" s="45"/>
      <c r="L9276" s="24"/>
      <c r="M9276" s="24"/>
      <c r="N9276" s="24"/>
      <c r="O9276" s="24"/>
      <c r="P9276" s="24"/>
      <c r="Q9276" s="24"/>
    </row>
    <row r="9277" spans="1:27" ht="15" customHeight="1" x14ac:dyDescent="0.2">
      <c r="A9277" s="45"/>
      <c r="B9277" s="53" t="s">
        <v>31</v>
      </c>
      <c r="C9277" s="15">
        <f>AF9238</f>
        <v>1</v>
      </c>
      <c r="D9277" s="83">
        <f>N9259*C9277</f>
        <v>8030</v>
      </c>
      <c r="E9277" s="34">
        <f>P9259*C9277</f>
        <v>5500</v>
      </c>
      <c r="F9277" s="45"/>
      <c r="G9277" s="45"/>
      <c r="H9277" s="45"/>
    </row>
    <row r="9278" spans="1:27" ht="15" customHeight="1" x14ac:dyDescent="0.2">
      <c r="A9278" s="45"/>
      <c r="B9278" s="53" t="s">
        <v>171</v>
      </c>
      <c r="C9278" s="15">
        <f>AH9238</f>
        <v>0</v>
      </c>
      <c r="D9278" s="83">
        <f>N9259*C9278</f>
        <v>0</v>
      </c>
      <c r="E9278" s="34">
        <f>P9259*C9278</f>
        <v>0</v>
      </c>
      <c r="F9278" s="45"/>
      <c r="G9278" s="45"/>
      <c r="H9278" s="45"/>
      <c r="L9278" s="86"/>
    </row>
    <row r="9279" spans="1:27" ht="15" customHeight="1" x14ac:dyDescent="0.2">
      <c r="A9279" s="45"/>
      <c r="B9279" s="53" t="s">
        <v>151</v>
      </c>
      <c r="C9279" s="15">
        <f>AG9238</f>
        <v>1</v>
      </c>
      <c r="D9279" s="83">
        <f>N9261*C9279</f>
        <v>8030</v>
      </c>
      <c r="E9279" s="34">
        <f>P9261*C9279</f>
        <v>5500</v>
      </c>
      <c r="F9279" s="45"/>
      <c r="G9279" s="45"/>
      <c r="H9279" s="45"/>
    </row>
    <row r="9280" spans="1:27" ht="15" customHeight="1" x14ac:dyDescent="0.2">
      <c r="A9280" s="45"/>
      <c r="B9280" s="53" t="s">
        <v>173</v>
      </c>
      <c r="C9280" s="15">
        <f>AJ9238</f>
        <v>0</v>
      </c>
      <c r="D9280" s="83">
        <f>N9259*C9280</f>
        <v>0</v>
      </c>
      <c r="E9280" s="34">
        <f>P9259*C9280</f>
        <v>0</v>
      </c>
      <c r="F9280" s="45"/>
      <c r="G9280" s="45"/>
      <c r="H9280" s="45"/>
      <c r="L9280" s="86"/>
    </row>
    <row r="9281" spans="1:12" ht="15" customHeight="1" x14ac:dyDescent="0.2">
      <c r="A9281" s="45"/>
      <c r="B9281" s="53" t="s">
        <v>174</v>
      </c>
      <c r="C9281" s="15">
        <f>AE9238</f>
        <v>0</v>
      </c>
      <c r="D9281" s="83">
        <f>N9263*C9281</f>
        <v>0</v>
      </c>
      <c r="E9281" s="34">
        <f>P9259*C9281</f>
        <v>0</v>
      </c>
      <c r="F9281" s="45"/>
      <c r="G9281" s="45"/>
      <c r="H9281" s="45"/>
    </row>
    <row r="9282" spans="1:12" ht="15" customHeight="1" x14ac:dyDescent="0.2">
      <c r="A9282" s="45"/>
      <c r="B9282" s="87" t="s">
        <v>27</v>
      </c>
      <c r="C9282" s="15">
        <f>AB9238</f>
        <v>0</v>
      </c>
      <c r="D9282" s="83">
        <f t="shared" ref="D9282:D9283" si="1982">N9251*C9282</f>
        <v>0</v>
      </c>
      <c r="E9282" s="34">
        <f t="shared" ref="E9282:E9283" si="1983">P9251*C9282</f>
        <v>0</v>
      </c>
      <c r="F9282" s="45"/>
      <c r="G9282" s="45"/>
      <c r="H9282" s="45"/>
      <c r="L9282" s="86"/>
    </row>
    <row r="9283" spans="1:12" ht="15" customHeight="1" x14ac:dyDescent="0.2">
      <c r="A9283" s="45"/>
      <c r="B9283" s="87" t="s">
        <v>28</v>
      </c>
      <c r="C9283" s="15">
        <f>AC9238</f>
        <v>0</v>
      </c>
      <c r="D9283" s="83">
        <f t="shared" si="1982"/>
        <v>0</v>
      </c>
      <c r="E9283" s="34">
        <f t="shared" si="1983"/>
        <v>0</v>
      </c>
      <c r="F9283" s="45"/>
      <c r="G9283" s="45"/>
      <c r="H9283" s="45"/>
      <c r="L9283" s="86"/>
    </row>
    <row r="9284" spans="1:12" ht="15" customHeight="1" x14ac:dyDescent="0.2">
      <c r="A9284" s="45"/>
      <c r="B9284" s="53" t="s">
        <v>177</v>
      </c>
      <c r="C9284" s="15">
        <f>AD9238</f>
        <v>0</v>
      </c>
      <c r="D9284" s="83">
        <f>N9256*C9284</f>
        <v>0</v>
      </c>
      <c r="E9284" s="34">
        <f>P9256*C9284</f>
        <v>0</v>
      </c>
      <c r="F9284" s="45"/>
      <c r="G9284" s="45"/>
      <c r="H9284" s="45"/>
      <c r="L9284" s="86"/>
    </row>
    <row r="9285" spans="1:12" ht="15" customHeight="1" x14ac:dyDescent="0.2">
      <c r="A9285" s="45"/>
      <c r="B9285" s="49" t="s">
        <v>94</v>
      </c>
      <c r="C9285" s="33"/>
      <c r="D9285" s="75">
        <f t="shared" ref="D9285:E9285" si="1984">SUM(D9272:D9284)</f>
        <v>16060</v>
      </c>
      <c r="E9285" s="82">
        <f t="shared" si="1984"/>
        <v>11000</v>
      </c>
      <c r="F9285" s="41"/>
      <c r="G9285" s="45"/>
      <c r="H9285" s="88"/>
      <c r="L9285" s="86"/>
    </row>
    <row r="9286" spans="1:12" ht="15" customHeight="1" x14ac:dyDescent="0.2">
      <c r="A9286" s="45"/>
      <c r="B9286" s="78" t="s">
        <v>39</v>
      </c>
      <c r="C9286" s="89">
        <f>AP9238</f>
        <v>0</v>
      </c>
      <c r="D9286" s="83">
        <f>Z9256*C9286</f>
        <v>0</v>
      </c>
      <c r="E9286" s="34">
        <f>AA9256*C9286</f>
        <v>0</v>
      </c>
      <c r="F9286" s="88"/>
      <c r="G9286" s="88"/>
      <c r="H9286" s="88"/>
      <c r="L9286" s="86"/>
    </row>
    <row r="9287" spans="1:12" ht="15" customHeight="1" x14ac:dyDescent="0.2">
      <c r="A9287" s="45"/>
      <c r="B9287" s="78" t="s">
        <v>40</v>
      </c>
      <c r="C9287" s="90">
        <f>AQ9238</f>
        <v>0</v>
      </c>
      <c r="D9287" s="83">
        <f t="shared" ref="D9287:D9289" si="1985">Z9247*C9287</f>
        <v>0</v>
      </c>
      <c r="E9287" s="34">
        <f>AA9247*C9287</f>
        <v>0</v>
      </c>
      <c r="F9287" s="88"/>
      <c r="G9287" s="88"/>
      <c r="H9287" s="88"/>
      <c r="L9287" s="86"/>
    </row>
    <row r="9288" spans="1:12" ht="15" customHeight="1" x14ac:dyDescent="0.2">
      <c r="A9288" s="45"/>
      <c r="B9288" s="78" t="s">
        <v>33</v>
      </c>
      <c r="C9288" s="90">
        <f>AR9238</f>
        <v>0</v>
      </c>
      <c r="D9288" s="83">
        <f t="shared" si="1985"/>
        <v>0</v>
      </c>
      <c r="E9288" s="34">
        <f>P9258*C9288</f>
        <v>0</v>
      </c>
      <c r="F9288" s="88"/>
      <c r="G9288" s="88"/>
      <c r="H9288" s="88"/>
    </row>
    <row r="9289" spans="1:12" ht="15" customHeight="1" x14ac:dyDescent="0.2">
      <c r="A9289" s="45"/>
      <c r="B9289" s="78" t="s">
        <v>32</v>
      </c>
      <c r="C9289" s="90">
        <f>AS9238</f>
        <v>0</v>
      </c>
      <c r="D9289" s="83">
        <f t="shared" si="1985"/>
        <v>0</v>
      </c>
      <c r="E9289" s="34">
        <f>AA9248*C9289</f>
        <v>0</v>
      </c>
      <c r="F9289" s="88"/>
      <c r="G9289" s="88"/>
      <c r="H9289" s="88"/>
      <c r="L9289" s="86"/>
    </row>
    <row r="9290" spans="1:12" ht="15" customHeight="1" x14ac:dyDescent="0.2">
      <c r="A9290" s="45"/>
      <c r="B9290" s="78" t="s">
        <v>41</v>
      </c>
      <c r="C9290" s="90">
        <f>AT9238</f>
        <v>0</v>
      </c>
      <c r="D9290" s="83">
        <f>Z9255*C9290</f>
        <v>0</v>
      </c>
      <c r="E9290" s="34">
        <f>AA9255*C9290</f>
        <v>0</v>
      </c>
      <c r="F9290" s="88"/>
      <c r="G9290" s="88"/>
      <c r="H9290" s="88"/>
    </row>
    <row r="9291" spans="1:12" ht="15" customHeight="1" x14ac:dyDescent="0.2">
      <c r="A9291" s="45"/>
      <c r="B9291" s="78" t="s">
        <v>42</v>
      </c>
      <c r="C9291" s="90">
        <f>AU9238</f>
        <v>0</v>
      </c>
      <c r="D9291" s="83">
        <f>Z9250*C9291</f>
        <v>0</v>
      </c>
      <c r="E9291" s="34">
        <f>AA9250*C9291</f>
        <v>0</v>
      </c>
      <c r="F9291" s="88"/>
      <c r="G9291" s="88"/>
      <c r="H9291" s="88"/>
      <c r="L9291" s="86"/>
    </row>
    <row r="9292" spans="1:12" ht="15" customHeight="1" x14ac:dyDescent="0.2">
      <c r="A9292" s="45"/>
      <c r="B9292" s="78" t="s">
        <v>43</v>
      </c>
      <c r="C9292" s="90">
        <f>AV9238</f>
        <v>0</v>
      </c>
      <c r="D9292" s="83">
        <f t="shared" ref="D9292:D9294" si="1986">Z9252*C9292</f>
        <v>0</v>
      </c>
      <c r="E9292" s="34">
        <f>AA9252*C9292</f>
        <v>0</v>
      </c>
      <c r="F9292" s="88"/>
      <c r="G9292" s="88"/>
      <c r="H9292" s="88"/>
      <c r="L9292" s="86"/>
    </row>
    <row r="9293" spans="1:12" ht="15" customHeight="1" x14ac:dyDescent="0.2">
      <c r="A9293" s="45"/>
      <c r="B9293" s="78" t="s">
        <v>44</v>
      </c>
      <c r="C9293" s="90">
        <f>AW9238</f>
        <v>0</v>
      </c>
      <c r="D9293" s="83">
        <f t="shared" si="1986"/>
        <v>0</v>
      </c>
      <c r="E9293" s="34">
        <f>AA9254*C9293</f>
        <v>0</v>
      </c>
      <c r="F9293" s="88"/>
      <c r="G9293" s="88"/>
      <c r="H9293" s="88"/>
      <c r="L9293" s="86"/>
    </row>
    <row r="9294" spans="1:12" ht="15" customHeight="1" x14ac:dyDescent="0.2">
      <c r="A9294" s="45"/>
      <c r="B9294" s="78" t="s">
        <v>45</v>
      </c>
      <c r="C9294" s="90">
        <f>AX9238</f>
        <v>0</v>
      </c>
      <c r="D9294" s="83">
        <f t="shared" si="1986"/>
        <v>0</v>
      </c>
      <c r="E9294" s="34">
        <f>AA9253*C9294</f>
        <v>0</v>
      </c>
      <c r="F9294" s="88"/>
      <c r="G9294" s="88"/>
      <c r="H9294" s="88"/>
    </row>
    <row r="9295" spans="1:12" ht="15" customHeight="1" x14ac:dyDescent="0.2">
      <c r="A9295" s="45"/>
      <c r="B9295" s="78" t="s">
        <v>46</v>
      </c>
      <c r="C9295" s="90">
        <f>AY9238</f>
        <v>0</v>
      </c>
      <c r="D9295" s="83">
        <f>Z9251*C9295</f>
        <v>0</v>
      </c>
      <c r="E9295" s="34">
        <f>AA9251*C9295</f>
        <v>0</v>
      </c>
      <c r="F9295" s="88"/>
      <c r="G9295" s="88"/>
      <c r="H9295" s="88"/>
      <c r="L9295" s="86"/>
    </row>
    <row r="9296" spans="1:12" ht="15" customHeight="1" x14ac:dyDescent="0.2">
      <c r="A9296" s="45"/>
      <c r="B9296" s="53"/>
      <c r="C9296" s="89"/>
      <c r="D9296" s="83">
        <f t="shared" ref="D9296:D9297" si="1987">Z9256*C9296</f>
        <v>0</v>
      </c>
      <c r="E9296" s="34">
        <f t="shared" ref="E9296:E9297" si="1988">P9266*C9296</f>
        <v>0</v>
      </c>
      <c r="F9296" s="88"/>
      <c r="G9296" s="88"/>
      <c r="H9296" s="88"/>
    </row>
    <row r="9297" spans="1:52" ht="15" customHeight="1" x14ac:dyDescent="0.2">
      <c r="A9297" s="45"/>
      <c r="B9297" s="53"/>
      <c r="C9297" s="89"/>
      <c r="D9297" s="83">
        <f t="shared" si="1987"/>
        <v>0</v>
      </c>
      <c r="E9297" s="34">
        <f t="shared" si="1988"/>
        <v>0</v>
      </c>
      <c r="F9297" s="88"/>
      <c r="G9297" s="88"/>
      <c r="H9297" s="88"/>
      <c r="L9297" s="86"/>
    </row>
    <row r="9298" spans="1:52" ht="15" customHeight="1" x14ac:dyDescent="0.2">
      <c r="A9298" s="45"/>
      <c r="B9298" s="91"/>
      <c r="C9298" s="91"/>
      <c r="D9298" s="92">
        <f t="shared" ref="D9298:E9298" si="1989">SUM(D9286:D9297)</f>
        <v>0</v>
      </c>
      <c r="E9298" s="93">
        <f t="shared" si="1989"/>
        <v>0</v>
      </c>
      <c r="F9298" s="41"/>
      <c r="G9298" s="88"/>
      <c r="H9298" s="45"/>
      <c r="L9298" s="86"/>
    </row>
    <row r="9299" spans="1:52" ht="15" customHeight="1" x14ac:dyDescent="0.2">
      <c r="A9299" s="45"/>
      <c r="B9299" s="33" t="s">
        <v>187</v>
      </c>
      <c r="C9299" s="61"/>
      <c r="D9299" s="94">
        <f>SUM(D9271,D9260,D9285,D9298)</f>
        <v>16060</v>
      </c>
      <c r="E9299" s="95">
        <f>SUM(E9298,E9271,E9260,E9285)</f>
        <v>11000</v>
      </c>
      <c r="F9299" s="92">
        <f>SUM(F9298,F9285,F9274,F9260)</f>
        <v>0</v>
      </c>
      <c r="G9299" s="45"/>
      <c r="H9299" s="45"/>
      <c r="L9299" s="86"/>
    </row>
    <row r="9300" spans="1:52" ht="15" customHeight="1" x14ac:dyDescent="0.2">
      <c r="A9300" s="45"/>
      <c r="B9300" s="45"/>
      <c r="C9300" s="45"/>
      <c r="D9300" s="45"/>
      <c r="E9300" s="45"/>
      <c r="F9300" s="45"/>
      <c r="G9300" s="45"/>
      <c r="H9300" s="45"/>
    </row>
    <row r="9301" spans="1:52" ht="15" customHeight="1" x14ac:dyDescent="0.2">
      <c r="L9301" s="86"/>
    </row>
    <row r="9302" spans="1:52" ht="15" customHeight="1" x14ac:dyDescent="0.2">
      <c r="A9302" s="291"/>
      <c r="B9302" s="291"/>
      <c r="C9302" s="291"/>
      <c r="D9302" s="291"/>
      <c r="E9302" s="291"/>
      <c r="F9302" s="291"/>
      <c r="G9302" s="291"/>
      <c r="H9302" s="291"/>
      <c r="I9302" s="291"/>
      <c r="J9302" s="291"/>
      <c r="K9302" s="291"/>
      <c r="L9302" s="291"/>
      <c r="M9302" s="291"/>
      <c r="N9302" s="291"/>
      <c r="O9302" s="291"/>
      <c r="P9302" s="291"/>
      <c r="Q9302" s="291"/>
      <c r="R9302" s="291"/>
      <c r="S9302" s="291"/>
      <c r="T9302" s="291"/>
      <c r="U9302" s="291"/>
      <c r="V9302" s="291"/>
      <c r="W9302" s="291"/>
      <c r="X9302" s="291"/>
      <c r="Y9302" s="291"/>
      <c r="Z9302" s="291"/>
      <c r="AA9302" s="291"/>
      <c r="AB9302" s="291"/>
      <c r="AC9302" s="291"/>
      <c r="AD9302" s="291"/>
      <c r="AE9302" s="291"/>
      <c r="AF9302" s="291"/>
      <c r="AG9302" s="291"/>
      <c r="AH9302" s="291"/>
      <c r="AI9302" s="291"/>
      <c r="AJ9302" s="291"/>
      <c r="AK9302" s="291"/>
      <c r="AL9302" s="291"/>
      <c r="AM9302" s="291"/>
      <c r="AN9302" s="291"/>
      <c r="AO9302" s="291"/>
      <c r="AP9302" s="291"/>
      <c r="AQ9302" s="291"/>
      <c r="AR9302" s="291"/>
      <c r="AS9302" s="291"/>
      <c r="AT9302" s="291"/>
      <c r="AU9302" s="291"/>
      <c r="AV9302" s="291"/>
      <c r="AW9302" s="291"/>
      <c r="AX9302" s="291"/>
      <c r="AY9302" s="291"/>
      <c r="AZ9302" s="291"/>
    </row>
    <row r="9305" spans="1:52" ht="15" customHeight="1" x14ac:dyDescent="0.2">
      <c r="A9305" s="1" t="s">
        <v>0</v>
      </c>
      <c r="B9305" s="1" t="s">
        <v>1</v>
      </c>
      <c r="C9305" s="2" t="s">
        <v>2</v>
      </c>
      <c r="D9305" s="2" t="s">
        <v>3</v>
      </c>
      <c r="E9305" s="2" t="s">
        <v>4</v>
      </c>
      <c r="F9305" s="2" t="s">
        <v>5</v>
      </c>
      <c r="G9305" s="2" t="s">
        <v>6</v>
      </c>
      <c r="H9305" s="2" t="s">
        <v>7</v>
      </c>
      <c r="I9305" s="2" t="s">
        <v>8</v>
      </c>
      <c r="J9305" s="2" t="s">
        <v>9</v>
      </c>
      <c r="K9305" s="2" t="s">
        <v>10</v>
      </c>
      <c r="L9305" s="2" t="s">
        <v>11</v>
      </c>
      <c r="M9305" s="2" t="s">
        <v>12</v>
      </c>
      <c r="N9305" s="2" t="s">
        <v>13</v>
      </c>
      <c r="O9305" s="2" t="s">
        <v>14</v>
      </c>
      <c r="P9305" s="1" t="s">
        <v>15</v>
      </c>
      <c r="Q9305" s="1" t="s">
        <v>16</v>
      </c>
      <c r="R9305" s="3" t="s">
        <v>17</v>
      </c>
      <c r="S9305" s="3" t="s">
        <v>18</v>
      </c>
      <c r="T9305" s="3" t="s">
        <v>19</v>
      </c>
      <c r="U9305" s="4" t="s">
        <v>20</v>
      </c>
      <c r="V9305" s="3" t="s">
        <v>21</v>
      </c>
      <c r="W9305" s="3" t="s">
        <v>22</v>
      </c>
      <c r="X9305" s="4" t="s">
        <v>23</v>
      </c>
      <c r="Y9305" s="5" t="s">
        <v>24</v>
      </c>
      <c r="Z9305" s="5" t="s">
        <v>25</v>
      </c>
      <c r="AA9305" s="5" t="s">
        <v>26</v>
      </c>
      <c r="AB9305" s="6" t="s">
        <v>27</v>
      </c>
      <c r="AC9305" s="6" t="s">
        <v>28</v>
      </c>
      <c r="AD9305" s="7" t="s">
        <v>29</v>
      </c>
      <c r="AE9305" s="6" t="s">
        <v>30</v>
      </c>
      <c r="AF9305" s="8" t="s">
        <v>31</v>
      </c>
      <c r="AG9305" s="8" t="s">
        <v>32</v>
      </c>
      <c r="AH9305" s="8" t="s">
        <v>33</v>
      </c>
      <c r="AI9305" s="8"/>
      <c r="AJ9305" s="8" t="s">
        <v>34</v>
      </c>
      <c r="AK9305" s="8" t="s">
        <v>35</v>
      </c>
      <c r="AL9305" s="8" t="s">
        <v>36</v>
      </c>
      <c r="AM9305" s="8" t="s">
        <v>37</v>
      </c>
      <c r="AN9305" s="8" t="s">
        <v>38</v>
      </c>
      <c r="AO9305" s="8"/>
      <c r="AP9305" s="9" t="s">
        <v>39</v>
      </c>
      <c r="AQ9305" s="9" t="s">
        <v>40</v>
      </c>
      <c r="AR9305" s="9" t="s">
        <v>33</v>
      </c>
      <c r="AS9305" s="9" t="s">
        <v>32</v>
      </c>
      <c r="AT9305" s="9" t="s">
        <v>41</v>
      </c>
      <c r="AU9305" s="9" t="s">
        <v>42</v>
      </c>
      <c r="AV9305" s="9" t="s">
        <v>43</v>
      </c>
      <c r="AW9305" s="9" t="s">
        <v>44</v>
      </c>
      <c r="AX9305" s="9" t="s">
        <v>45</v>
      </c>
      <c r="AY9305" s="9" t="s">
        <v>46</v>
      </c>
      <c r="AZ9305" s="10"/>
    </row>
    <row r="9306" spans="1:52" ht="15" customHeight="1" x14ac:dyDescent="0.2">
      <c r="A9306" s="11"/>
      <c r="B9306" s="11">
        <v>1</v>
      </c>
      <c r="C9306" s="390" t="s">
        <v>47</v>
      </c>
      <c r="D9306" s="11"/>
      <c r="E9306" s="11"/>
      <c r="F9306" s="11"/>
      <c r="G9306" s="11"/>
      <c r="H9306" s="11"/>
      <c r="I9306" s="11"/>
      <c r="J9306" s="11"/>
      <c r="K9306" s="11"/>
      <c r="L9306" s="11"/>
      <c r="M9306" s="11"/>
      <c r="N9306" s="11"/>
      <c r="O9306" s="11"/>
      <c r="P9306" s="11"/>
      <c r="Q9306" s="11"/>
      <c r="R9306" s="11"/>
      <c r="S9306" s="11"/>
      <c r="T9306" s="11"/>
      <c r="U9306" s="11"/>
      <c r="V9306" s="11"/>
      <c r="W9306" s="11"/>
      <c r="X9306" s="11"/>
      <c r="Y9306" s="11"/>
      <c r="Z9306" s="11"/>
      <c r="AA9306" s="11"/>
      <c r="AB9306" s="11"/>
      <c r="AC9306" s="11"/>
      <c r="AD9306" s="11"/>
      <c r="AE9306" s="11"/>
      <c r="AF9306" s="11"/>
      <c r="AG9306" s="11"/>
      <c r="AH9306" s="11"/>
      <c r="AI9306" s="11"/>
      <c r="AJ9306" s="11"/>
      <c r="AK9306" s="11"/>
      <c r="AL9306" s="11"/>
      <c r="AM9306" s="11"/>
      <c r="AN9306" s="11"/>
      <c r="AO9306" s="11"/>
      <c r="AP9306" s="11"/>
      <c r="AQ9306" s="11"/>
      <c r="AR9306" s="11"/>
      <c r="AS9306" s="11"/>
      <c r="AT9306" s="11"/>
      <c r="AU9306" s="11"/>
      <c r="AV9306" s="11"/>
      <c r="AW9306" s="11"/>
      <c r="AX9306" s="11"/>
      <c r="AY9306" s="11"/>
      <c r="AZ9306" s="12"/>
    </row>
    <row r="9307" spans="1:52" ht="15" customHeight="1" x14ac:dyDescent="0.2">
      <c r="A9307" s="1"/>
      <c r="B9307" s="22"/>
      <c r="C9307" s="278"/>
      <c r="D9307" s="18"/>
      <c r="E9307" s="14"/>
      <c r="F9307" s="14"/>
      <c r="G9307" s="14"/>
      <c r="H9307" s="14"/>
      <c r="I9307" s="14"/>
      <c r="J9307" s="14"/>
      <c r="K9307" s="14"/>
      <c r="L9307" s="14"/>
      <c r="M9307" s="14"/>
      <c r="N9307" s="14"/>
      <c r="O9307" s="14"/>
      <c r="P9307" s="14"/>
      <c r="Q9307" s="14"/>
      <c r="R9307" s="4"/>
      <c r="S9307" s="4"/>
      <c r="T9307" s="4"/>
      <c r="U9307" s="4"/>
      <c r="V9307" s="4"/>
      <c r="W9307" s="4"/>
      <c r="X9307" s="4"/>
      <c r="Y9307" s="4"/>
      <c r="Z9307" s="4"/>
      <c r="AA9307" s="4"/>
      <c r="AB9307" s="8"/>
      <c r="AC9307" s="8"/>
      <c r="AD9307" s="8"/>
      <c r="AE9307" s="8"/>
      <c r="AF9307" s="8"/>
      <c r="AG9307" s="8"/>
      <c r="AH9307" s="8"/>
      <c r="AI9307" s="8"/>
      <c r="AJ9307" s="8"/>
      <c r="AK9307" s="8"/>
      <c r="AL9307" s="8"/>
      <c r="AM9307" s="8"/>
      <c r="AN9307" s="8"/>
      <c r="AO9307" s="8"/>
      <c r="AP9307" s="15"/>
      <c r="AQ9307" s="15"/>
      <c r="AR9307" s="15"/>
      <c r="AS9307" s="15"/>
      <c r="AT9307" s="15"/>
      <c r="AU9307" s="15"/>
      <c r="AV9307" s="15"/>
      <c r="AW9307" s="15"/>
      <c r="AX9307" s="15"/>
      <c r="AY9307" s="15"/>
      <c r="AZ9307" s="10"/>
    </row>
    <row r="9308" spans="1:52" ht="15" customHeight="1" x14ac:dyDescent="0.2">
      <c r="A9308" s="1"/>
      <c r="B9308" s="377"/>
      <c r="C9308" s="303"/>
      <c r="D9308" s="18"/>
      <c r="E9308" s="14"/>
      <c r="F9308" s="14"/>
      <c r="G9308" s="14"/>
      <c r="H9308" s="14"/>
      <c r="I9308" s="14"/>
      <c r="J9308" s="14"/>
      <c r="K9308" s="14"/>
      <c r="L9308" s="14"/>
      <c r="M9308" s="14"/>
      <c r="N9308" s="14"/>
      <c r="O9308" s="14"/>
      <c r="P9308" s="14"/>
      <c r="Q9308" s="14"/>
      <c r="R9308" s="4"/>
      <c r="S9308" s="4"/>
      <c r="T9308" s="4"/>
      <c r="U9308" s="4"/>
      <c r="V9308" s="4"/>
      <c r="W9308" s="4"/>
      <c r="X9308" s="4"/>
      <c r="Y9308" s="4"/>
      <c r="Z9308" s="4"/>
      <c r="AA9308" s="4"/>
      <c r="AB9308" s="8"/>
      <c r="AC9308" s="8"/>
      <c r="AD9308" s="8"/>
      <c r="AE9308" s="8"/>
      <c r="AF9308" s="8"/>
      <c r="AG9308" s="8"/>
      <c r="AH9308" s="8"/>
      <c r="AI9308" s="8"/>
      <c r="AJ9308" s="8"/>
      <c r="AK9308" s="8"/>
      <c r="AL9308" s="8"/>
      <c r="AM9308" s="8"/>
      <c r="AN9308" s="8"/>
      <c r="AO9308" s="8"/>
      <c r="AP9308" s="15"/>
      <c r="AQ9308" s="15"/>
      <c r="AR9308" s="15"/>
      <c r="AS9308" s="15"/>
      <c r="AT9308" s="15"/>
      <c r="AU9308" s="15"/>
      <c r="AV9308" s="15"/>
      <c r="AW9308" s="15"/>
      <c r="AX9308" s="15"/>
      <c r="AY9308" s="15"/>
      <c r="AZ9308" s="10"/>
    </row>
    <row r="9309" spans="1:52" ht="15" customHeight="1" x14ac:dyDescent="0.2">
      <c r="A9309" s="19"/>
      <c r="B9309" s="20">
        <v>1</v>
      </c>
      <c r="C9309" s="292" t="s">
        <v>49</v>
      </c>
      <c r="D9309" s="18"/>
      <c r="E9309" s="14"/>
      <c r="F9309" s="14"/>
      <c r="G9309" s="14"/>
      <c r="H9309" s="14"/>
      <c r="I9309" s="14"/>
      <c r="J9309" s="14"/>
      <c r="K9309" s="14"/>
      <c r="L9309" s="14"/>
      <c r="M9309" s="14"/>
      <c r="N9309" s="14"/>
      <c r="O9309" s="14"/>
      <c r="P9309" s="14"/>
      <c r="Q9309" s="14"/>
      <c r="R9309" s="4"/>
      <c r="S9309" s="4"/>
      <c r="T9309" s="4"/>
      <c r="U9309" s="4"/>
      <c r="V9309" s="4"/>
      <c r="W9309" s="4"/>
      <c r="X9309" s="4"/>
      <c r="Y9309" s="4"/>
      <c r="Z9309" s="4"/>
      <c r="AA9309" s="4"/>
      <c r="AB9309" s="8"/>
      <c r="AC9309" s="8"/>
      <c r="AD9309" s="8"/>
      <c r="AE9309" s="8"/>
      <c r="AF9309" s="8">
        <v>1</v>
      </c>
      <c r="AG9309" s="8">
        <v>1</v>
      </c>
      <c r="AH9309" s="8"/>
      <c r="AI9309" s="8"/>
      <c r="AJ9309" s="8"/>
      <c r="AK9309" s="8"/>
      <c r="AL9309" s="8"/>
      <c r="AM9309" s="8"/>
      <c r="AN9309" s="8"/>
      <c r="AO9309" s="8"/>
      <c r="AP9309" s="15"/>
      <c r="AQ9309" s="15"/>
      <c r="AR9309" s="15"/>
      <c r="AS9309" s="15"/>
      <c r="AT9309" s="15"/>
      <c r="AU9309" s="15"/>
      <c r="AV9309" s="15"/>
      <c r="AW9309" s="15"/>
      <c r="AX9309" s="15"/>
      <c r="AY9309" s="15"/>
    </row>
    <row r="9310" spans="1:52" ht="15" customHeight="1" x14ac:dyDescent="0.2">
      <c r="A9310" s="1"/>
      <c r="B9310" s="378">
        <v>2</v>
      </c>
      <c r="C9310" s="303" t="s">
        <v>54</v>
      </c>
      <c r="D9310" s="18"/>
      <c r="E9310" s="14"/>
      <c r="F9310" s="14"/>
      <c r="G9310" s="14"/>
      <c r="H9310" s="14"/>
      <c r="I9310" s="14"/>
      <c r="J9310" s="14"/>
      <c r="K9310" s="14"/>
      <c r="L9310" s="14"/>
      <c r="M9310" s="14"/>
      <c r="N9310" s="14"/>
      <c r="O9310" s="14"/>
      <c r="P9310" s="14"/>
      <c r="Q9310" s="14"/>
      <c r="R9310" s="4"/>
      <c r="S9310" s="4"/>
      <c r="T9310" s="4"/>
      <c r="U9310" s="4"/>
      <c r="V9310" s="4"/>
      <c r="W9310" s="4"/>
      <c r="X9310" s="4"/>
      <c r="Y9310" s="4"/>
      <c r="Z9310" s="4"/>
      <c r="AA9310" s="4"/>
      <c r="AB9310" s="8"/>
      <c r="AC9310" s="8"/>
      <c r="AD9310" s="8"/>
      <c r="AE9310" s="8"/>
      <c r="AF9310" s="8"/>
      <c r="AG9310" s="8"/>
      <c r="AH9310" s="8"/>
      <c r="AI9310" s="8"/>
      <c r="AJ9310" s="8"/>
      <c r="AK9310" s="8"/>
      <c r="AL9310" s="8"/>
      <c r="AM9310" s="8"/>
      <c r="AN9310" s="8"/>
      <c r="AO9310" s="8"/>
      <c r="AP9310" s="15"/>
      <c r="AQ9310" s="15"/>
      <c r="AR9310" s="15"/>
      <c r="AS9310" s="15"/>
      <c r="AT9310" s="15"/>
      <c r="AU9310" s="15"/>
      <c r="AV9310" s="15"/>
      <c r="AW9310" s="15"/>
      <c r="AX9310" s="15"/>
      <c r="AY9310" s="15"/>
      <c r="AZ9310" s="10"/>
    </row>
    <row r="9311" spans="1:52" ht="15" customHeight="1" x14ac:dyDescent="0.2">
      <c r="A9311" s="1"/>
      <c r="B9311" s="378">
        <v>3</v>
      </c>
      <c r="C9311" s="303" t="s">
        <v>557</v>
      </c>
      <c r="D9311" s="18"/>
      <c r="E9311" s="14"/>
      <c r="F9311" s="14"/>
      <c r="G9311" s="14"/>
      <c r="H9311" s="14"/>
      <c r="I9311" s="14"/>
      <c r="J9311" s="14"/>
      <c r="K9311" s="14"/>
      <c r="L9311" s="14"/>
      <c r="M9311" s="14"/>
      <c r="N9311" s="14"/>
      <c r="O9311" s="14"/>
      <c r="P9311" s="14"/>
      <c r="Q9311" s="14"/>
      <c r="R9311" s="4"/>
      <c r="S9311" s="4"/>
      <c r="T9311" s="4"/>
      <c r="U9311" s="4"/>
      <c r="V9311" s="4"/>
      <c r="W9311" s="4"/>
      <c r="X9311" s="4"/>
      <c r="Y9311" s="4"/>
      <c r="Z9311" s="4"/>
      <c r="AA9311" s="4"/>
      <c r="AB9311" s="8"/>
      <c r="AC9311" s="8"/>
      <c r="AD9311" s="8"/>
      <c r="AE9311" s="8"/>
      <c r="AF9311" s="8"/>
      <c r="AG9311" s="8"/>
      <c r="AH9311" s="8"/>
      <c r="AI9311" s="8"/>
      <c r="AJ9311" s="8"/>
      <c r="AK9311" s="8"/>
      <c r="AL9311" s="8"/>
      <c r="AM9311" s="8"/>
      <c r="AN9311" s="8"/>
      <c r="AO9311" s="8"/>
      <c r="AP9311" s="15"/>
      <c r="AQ9311" s="15"/>
      <c r="AR9311" s="15"/>
      <c r="AS9311" s="15"/>
      <c r="AT9311" s="15"/>
      <c r="AU9311" s="15"/>
      <c r="AV9311" s="15"/>
      <c r="AW9311" s="15"/>
      <c r="AX9311" s="15"/>
      <c r="AY9311" s="15"/>
      <c r="AZ9311" s="10"/>
    </row>
    <row r="9312" spans="1:52" ht="15" customHeight="1" x14ac:dyDescent="0.2">
      <c r="A9312" s="352"/>
      <c r="B9312" s="353">
        <v>5</v>
      </c>
      <c r="C9312" s="375"/>
      <c r="D9312" s="355"/>
      <c r="E9312" s="352"/>
      <c r="F9312" s="352"/>
      <c r="G9312" s="352"/>
      <c r="H9312" s="352"/>
      <c r="I9312" s="352"/>
      <c r="J9312" s="352"/>
      <c r="K9312" s="352"/>
      <c r="L9312" s="352"/>
      <c r="M9312" s="352"/>
      <c r="N9312" s="352"/>
      <c r="O9312" s="352"/>
      <c r="P9312" s="352"/>
      <c r="Q9312" s="352"/>
      <c r="R9312" s="352"/>
      <c r="S9312" s="352"/>
      <c r="T9312" s="352"/>
      <c r="U9312" s="352"/>
      <c r="V9312" s="352"/>
      <c r="W9312" s="352"/>
      <c r="X9312" s="352"/>
      <c r="Y9312" s="352"/>
      <c r="Z9312" s="352"/>
      <c r="AA9312" s="352"/>
      <c r="AB9312" s="352"/>
      <c r="AC9312" s="352"/>
      <c r="AD9312" s="352"/>
      <c r="AE9312" s="352"/>
      <c r="AF9312" s="352"/>
      <c r="AG9312" s="352"/>
      <c r="AH9312" s="352"/>
      <c r="AI9312" s="352"/>
      <c r="AJ9312" s="352"/>
      <c r="AK9312" s="352"/>
      <c r="AL9312" s="352"/>
      <c r="AM9312" s="352"/>
      <c r="AN9312" s="352"/>
      <c r="AO9312" s="352"/>
      <c r="AP9312" s="352"/>
      <c r="AQ9312" s="352"/>
      <c r="AR9312" s="352"/>
      <c r="AS9312" s="352"/>
      <c r="AT9312" s="352"/>
      <c r="AU9312" s="352"/>
      <c r="AV9312" s="352"/>
      <c r="AW9312" s="352"/>
      <c r="AX9312" s="352"/>
      <c r="AY9312" s="352"/>
      <c r="AZ9312" s="356"/>
    </row>
    <row r="9313" spans="1:52" ht="15" customHeight="1" x14ac:dyDescent="0.2">
      <c r="A9313" s="357"/>
      <c r="B9313" s="379">
        <v>6</v>
      </c>
      <c r="C9313" s="375"/>
      <c r="D9313" s="355"/>
      <c r="E9313" s="352"/>
      <c r="F9313" s="352"/>
      <c r="G9313" s="352"/>
      <c r="H9313" s="352"/>
      <c r="I9313" s="352"/>
      <c r="J9313" s="352"/>
      <c r="K9313" s="352"/>
      <c r="L9313" s="352"/>
      <c r="M9313" s="352"/>
      <c r="N9313" s="352"/>
      <c r="O9313" s="352"/>
      <c r="P9313" s="352"/>
      <c r="Q9313" s="352"/>
      <c r="R9313" s="352"/>
      <c r="S9313" s="352"/>
      <c r="T9313" s="352"/>
      <c r="U9313" s="352"/>
      <c r="V9313" s="352"/>
      <c r="W9313" s="352"/>
      <c r="X9313" s="352"/>
      <c r="Y9313" s="352"/>
      <c r="Z9313" s="352"/>
      <c r="AA9313" s="352"/>
      <c r="AB9313" s="352"/>
      <c r="AC9313" s="352"/>
      <c r="AD9313" s="352"/>
      <c r="AE9313" s="352"/>
      <c r="AF9313" s="352"/>
      <c r="AG9313" s="352"/>
      <c r="AH9313" s="352"/>
      <c r="AI9313" s="352"/>
      <c r="AJ9313" s="352"/>
      <c r="AK9313" s="352"/>
      <c r="AL9313" s="352"/>
      <c r="AM9313" s="352"/>
      <c r="AN9313" s="352"/>
      <c r="AO9313" s="352"/>
      <c r="AP9313" s="352"/>
      <c r="AQ9313" s="352"/>
      <c r="AR9313" s="352"/>
      <c r="AS9313" s="352"/>
      <c r="AT9313" s="352"/>
      <c r="AU9313" s="352"/>
      <c r="AV9313" s="352"/>
      <c r="AW9313" s="352"/>
      <c r="AX9313" s="352"/>
      <c r="AY9313" s="352"/>
      <c r="AZ9313" s="356"/>
    </row>
    <row r="9314" spans="1:52" ht="15" customHeight="1" x14ac:dyDescent="0.2">
      <c r="A9314" s="24"/>
      <c r="B9314" s="374">
        <v>4</v>
      </c>
      <c r="C9314" s="303" t="s">
        <v>542</v>
      </c>
      <c r="D9314" s="18"/>
      <c r="E9314" s="14"/>
      <c r="F9314" s="14"/>
      <c r="G9314" s="14"/>
      <c r="H9314" s="14"/>
      <c r="I9314" s="14"/>
      <c r="J9314" s="14"/>
      <c r="K9314" s="14"/>
      <c r="L9314" s="14"/>
      <c r="M9314" s="14"/>
      <c r="N9314" s="14"/>
      <c r="O9314" s="14"/>
      <c r="P9314" s="14"/>
      <c r="Q9314" s="14"/>
      <c r="R9314" s="4"/>
      <c r="S9314" s="4"/>
      <c r="T9314" s="4"/>
      <c r="U9314" s="4"/>
      <c r="V9314" s="4"/>
      <c r="W9314" s="4"/>
      <c r="X9314" s="4"/>
      <c r="Y9314" s="4"/>
      <c r="Z9314" s="4"/>
      <c r="AA9314" s="4"/>
      <c r="AB9314" s="8"/>
      <c r="AC9314" s="8"/>
      <c r="AD9314" s="8"/>
      <c r="AE9314" s="8"/>
      <c r="AF9314" s="8"/>
      <c r="AG9314" s="8"/>
      <c r="AH9314" s="8"/>
      <c r="AI9314" s="8"/>
      <c r="AJ9314" s="8"/>
      <c r="AK9314" s="8"/>
      <c r="AL9314" s="8"/>
      <c r="AM9314" s="8"/>
      <c r="AN9314" s="8"/>
      <c r="AO9314" s="8"/>
      <c r="AP9314" s="15"/>
      <c r="AQ9314" s="15"/>
      <c r="AR9314" s="15"/>
      <c r="AS9314" s="15"/>
      <c r="AT9314" s="15"/>
      <c r="AU9314" s="9"/>
      <c r="AV9314" s="15"/>
      <c r="AW9314" s="15"/>
      <c r="AX9314" s="15"/>
      <c r="AY9314" s="15"/>
      <c r="AZ9314" s="10"/>
    </row>
    <row r="9315" spans="1:52" ht="15" customHeight="1" x14ac:dyDescent="0.2">
      <c r="A9315" s="1"/>
      <c r="B9315" s="380">
        <v>5</v>
      </c>
      <c r="C9315" s="303" t="s">
        <v>588</v>
      </c>
      <c r="D9315" s="18"/>
      <c r="E9315" s="14"/>
      <c r="F9315" s="14"/>
      <c r="G9315" s="14"/>
      <c r="H9315" s="14"/>
      <c r="I9315" s="14"/>
      <c r="J9315" s="14"/>
      <c r="K9315" s="14"/>
      <c r="L9315" s="14"/>
      <c r="M9315" s="14"/>
      <c r="N9315" s="14"/>
      <c r="O9315" s="14"/>
      <c r="P9315" s="14"/>
      <c r="Q9315" s="14"/>
      <c r="R9315" s="4"/>
      <c r="S9315" s="4"/>
      <c r="T9315" s="4"/>
      <c r="U9315" s="4"/>
      <c r="V9315" s="4"/>
      <c r="W9315" s="4"/>
      <c r="X9315" s="4"/>
      <c r="Y9315" s="4"/>
      <c r="Z9315" s="4"/>
      <c r="AA9315" s="4"/>
      <c r="AB9315" s="8"/>
      <c r="AC9315" s="8"/>
      <c r="AD9315" s="8"/>
      <c r="AE9315" s="8"/>
      <c r="AF9315" s="8"/>
      <c r="AG9315" s="8"/>
      <c r="AH9315" s="8"/>
      <c r="AI9315" s="8"/>
      <c r="AJ9315" s="8"/>
      <c r="AK9315" s="8"/>
      <c r="AL9315" s="8"/>
      <c r="AM9315" s="8"/>
      <c r="AN9315" s="8"/>
      <c r="AO9315" s="8"/>
      <c r="AP9315" s="15"/>
      <c r="AQ9315" s="15"/>
      <c r="AR9315" s="15"/>
      <c r="AS9315" s="15"/>
      <c r="AT9315" s="15"/>
      <c r="AU9315" s="15"/>
      <c r="AV9315" s="15"/>
      <c r="AW9315" s="15"/>
      <c r="AX9315" s="15"/>
      <c r="AY9315" s="15"/>
      <c r="AZ9315" s="10"/>
    </row>
    <row r="9316" spans="1:52" ht="15" customHeight="1" x14ac:dyDescent="0.2">
      <c r="A9316" s="352"/>
      <c r="B9316" s="357">
        <v>7</v>
      </c>
      <c r="C9316" s="375"/>
      <c r="D9316" s="355"/>
      <c r="E9316" s="352"/>
      <c r="F9316" s="352"/>
      <c r="G9316" s="352"/>
      <c r="H9316" s="352"/>
      <c r="I9316" s="352"/>
      <c r="J9316" s="352"/>
      <c r="K9316" s="352"/>
      <c r="L9316" s="352"/>
      <c r="M9316" s="352"/>
      <c r="N9316" s="352"/>
      <c r="O9316" s="352"/>
      <c r="P9316" s="352"/>
      <c r="Q9316" s="352"/>
      <c r="R9316" s="352"/>
      <c r="S9316" s="352"/>
      <c r="T9316" s="352"/>
      <c r="U9316" s="352"/>
      <c r="V9316" s="352"/>
      <c r="W9316" s="352"/>
      <c r="X9316" s="352"/>
      <c r="Y9316" s="352"/>
      <c r="Z9316" s="352"/>
      <c r="AA9316" s="352"/>
      <c r="AB9316" s="352"/>
      <c r="AC9316" s="352"/>
      <c r="AD9316" s="352"/>
      <c r="AE9316" s="352"/>
      <c r="AF9316" s="352"/>
      <c r="AG9316" s="352"/>
      <c r="AH9316" s="352"/>
      <c r="AI9316" s="352"/>
      <c r="AJ9316" s="352"/>
      <c r="AK9316" s="352"/>
      <c r="AL9316" s="352"/>
      <c r="AM9316" s="352"/>
      <c r="AN9316" s="352"/>
      <c r="AO9316" s="352"/>
      <c r="AP9316" s="352"/>
      <c r="AQ9316" s="352"/>
      <c r="AR9316" s="352"/>
      <c r="AS9316" s="352"/>
      <c r="AT9316" s="352"/>
      <c r="AU9316" s="352"/>
      <c r="AV9316" s="352"/>
      <c r="AW9316" s="352"/>
      <c r="AX9316" s="352"/>
      <c r="AY9316" s="352"/>
      <c r="AZ9316" s="356"/>
    </row>
    <row r="9317" spans="1:52" ht="15" customHeight="1" x14ac:dyDescent="0.2">
      <c r="A9317" s="352"/>
      <c r="B9317" s="357">
        <v>8</v>
      </c>
      <c r="C9317" s="358"/>
      <c r="D9317" s="355"/>
      <c r="E9317" s="352"/>
      <c r="F9317" s="352"/>
      <c r="G9317" s="352"/>
      <c r="H9317" s="352"/>
      <c r="I9317" s="352"/>
      <c r="J9317" s="352"/>
      <c r="K9317" s="352"/>
      <c r="L9317" s="352"/>
      <c r="M9317" s="352"/>
      <c r="N9317" s="352"/>
      <c r="O9317" s="352"/>
      <c r="P9317" s="352"/>
      <c r="Q9317" s="352"/>
      <c r="R9317" s="352"/>
      <c r="S9317" s="352"/>
      <c r="T9317" s="352"/>
      <c r="U9317" s="352"/>
      <c r="V9317" s="352"/>
      <c r="W9317" s="352"/>
      <c r="X9317" s="352"/>
      <c r="Y9317" s="352"/>
      <c r="Z9317" s="352"/>
      <c r="AA9317" s="352"/>
      <c r="AB9317" s="352"/>
      <c r="AC9317" s="352"/>
      <c r="AD9317" s="352"/>
      <c r="AE9317" s="352"/>
      <c r="AF9317" s="352"/>
      <c r="AG9317" s="352"/>
      <c r="AH9317" s="352"/>
      <c r="AI9317" s="352"/>
      <c r="AJ9317" s="352"/>
      <c r="AK9317" s="352"/>
      <c r="AL9317" s="352"/>
      <c r="AM9317" s="352"/>
      <c r="AN9317" s="352"/>
      <c r="AO9317" s="352"/>
      <c r="AP9317" s="352"/>
      <c r="AQ9317" s="352"/>
      <c r="AR9317" s="352"/>
      <c r="AS9317" s="352"/>
      <c r="AT9317" s="352"/>
      <c r="AU9317" s="352"/>
      <c r="AV9317" s="352"/>
      <c r="AW9317" s="352"/>
      <c r="AX9317" s="352"/>
      <c r="AY9317" s="352"/>
      <c r="AZ9317" s="356"/>
    </row>
    <row r="9318" spans="1:52" ht="15" customHeight="1" x14ac:dyDescent="0.2">
      <c r="A9318" s="1"/>
      <c r="B9318" s="381">
        <v>6</v>
      </c>
      <c r="C9318" s="303" t="s">
        <v>55</v>
      </c>
      <c r="D9318" s="18"/>
      <c r="E9318" s="14"/>
      <c r="F9318" s="14"/>
      <c r="G9318" s="14"/>
      <c r="H9318" s="14"/>
      <c r="I9318" s="14"/>
      <c r="J9318" s="14"/>
      <c r="K9318" s="14"/>
      <c r="L9318" s="14"/>
      <c r="M9318" s="14"/>
      <c r="N9318" s="14"/>
      <c r="O9318" s="14"/>
      <c r="P9318" s="14"/>
      <c r="Q9318" s="14"/>
      <c r="R9318" s="4"/>
      <c r="S9318" s="4"/>
      <c r="T9318" s="4"/>
      <c r="U9318" s="4"/>
      <c r="V9318" s="4"/>
      <c r="W9318" s="4"/>
      <c r="X9318" s="4"/>
      <c r="Y9318" s="4"/>
      <c r="Z9318" s="4"/>
      <c r="AA9318" s="4"/>
      <c r="AB9318" s="8"/>
      <c r="AC9318" s="8"/>
      <c r="AD9318" s="8"/>
      <c r="AE9318" s="8"/>
      <c r="AF9318" s="8"/>
      <c r="AG9318" s="8"/>
      <c r="AH9318" s="8"/>
      <c r="AI9318" s="8"/>
      <c r="AJ9318" s="8"/>
      <c r="AK9318" s="8"/>
      <c r="AL9318" s="8"/>
      <c r="AM9318" s="8"/>
      <c r="AN9318" s="8"/>
      <c r="AO9318" s="8"/>
      <c r="AP9318" s="15"/>
      <c r="AQ9318" s="15"/>
      <c r="AR9318" s="15"/>
      <c r="AS9318" s="15"/>
      <c r="AT9318" s="15"/>
      <c r="AU9318" s="15"/>
      <c r="AV9318" s="15"/>
      <c r="AW9318" s="15"/>
      <c r="AX9318" s="15"/>
      <c r="AY9318" s="15"/>
      <c r="AZ9318" s="10"/>
    </row>
    <row r="9319" spans="1:52" ht="15" customHeight="1" x14ac:dyDescent="0.2">
      <c r="A9319" s="352"/>
      <c r="B9319" s="356"/>
      <c r="C9319" s="359"/>
      <c r="D9319" s="355"/>
      <c r="E9319" s="352"/>
      <c r="F9319" s="352"/>
      <c r="G9319" s="352"/>
      <c r="H9319" s="352"/>
      <c r="I9319" s="352"/>
      <c r="J9319" s="352"/>
      <c r="K9319" s="352"/>
      <c r="L9319" s="352"/>
      <c r="M9319" s="352"/>
      <c r="N9319" s="352"/>
      <c r="O9319" s="352"/>
      <c r="P9319" s="352"/>
      <c r="Q9319" s="352"/>
      <c r="R9319" s="352"/>
      <c r="S9319" s="352"/>
      <c r="T9319" s="352"/>
      <c r="U9319" s="352"/>
      <c r="V9319" s="352"/>
      <c r="W9319" s="352"/>
      <c r="X9319" s="352"/>
      <c r="Y9319" s="352"/>
      <c r="Z9319" s="352"/>
      <c r="AA9319" s="352"/>
      <c r="AB9319" s="352"/>
      <c r="AC9319" s="360"/>
      <c r="AD9319" s="352"/>
      <c r="AE9319" s="352"/>
      <c r="AF9319" s="352"/>
      <c r="AG9319" s="352"/>
      <c r="AH9319" s="352"/>
      <c r="AI9319" s="352"/>
      <c r="AJ9319" s="352"/>
      <c r="AK9319" s="352"/>
      <c r="AL9319" s="352"/>
      <c r="AM9319" s="352"/>
      <c r="AN9319" s="352"/>
      <c r="AO9319" s="352"/>
      <c r="AP9319" s="352"/>
      <c r="AQ9319" s="352"/>
      <c r="AR9319" s="352"/>
      <c r="AS9319" s="352"/>
      <c r="AT9319" s="352"/>
      <c r="AU9319" s="352"/>
      <c r="AV9319" s="352"/>
      <c r="AW9319" s="352"/>
      <c r="AX9319" s="352"/>
      <c r="AY9319" s="352"/>
      <c r="AZ9319" s="356"/>
    </row>
    <row r="9320" spans="1:52" ht="15" customHeight="1" x14ac:dyDescent="0.2">
      <c r="A9320" s="22"/>
      <c r="B9320" s="382">
        <v>7</v>
      </c>
      <c r="C9320" s="303" t="s">
        <v>62</v>
      </c>
      <c r="D9320" s="18"/>
      <c r="E9320" s="14"/>
      <c r="F9320" s="14"/>
      <c r="G9320" s="14"/>
      <c r="H9320" s="14"/>
      <c r="I9320" s="14"/>
      <c r="J9320" s="14"/>
      <c r="K9320" s="14"/>
      <c r="L9320" s="14"/>
      <c r="M9320" s="14"/>
      <c r="N9320" s="14"/>
      <c r="O9320" s="14"/>
      <c r="P9320" s="14"/>
      <c r="Q9320" s="14"/>
      <c r="R9320" s="4"/>
      <c r="S9320" s="4"/>
      <c r="T9320" s="4"/>
      <c r="U9320" s="4"/>
      <c r="V9320" s="4"/>
      <c r="W9320" s="4"/>
      <c r="X9320" s="4"/>
      <c r="Y9320" s="4"/>
      <c r="Z9320" s="4"/>
      <c r="AA9320" s="4"/>
      <c r="AB9320" s="8"/>
      <c r="AC9320" s="8"/>
      <c r="AD9320" s="8"/>
      <c r="AE9320" s="8"/>
      <c r="AF9320" s="8"/>
      <c r="AG9320" s="8"/>
      <c r="AH9320" s="8"/>
      <c r="AI9320" s="8"/>
      <c r="AJ9320" s="8"/>
      <c r="AK9320" s="8"/>
      <c r="AL9320" s="8"/>
      <c r="AM9320" s="8"/>
      <c r="AN9320" s="8"/>
      <c r="AO9320" s="8"/>
      <c r="AP9320" s="15"/>
      <c r="AQ9320" s="15"/>
      <c r="AR9320" s="15"/>
      <c r="AS9320" s="15"/>
      <c r="AT9320" s="15"/>
      <c r="AU9320" s="15"/>
      <c r="AV9320" s="15"/>
      <c r="AW9320" s="15"/>
      <c r="AX9320" s="15"/>
      <c r="AY9320" s="15"/>
      <c r="AZ9320" s="10"/>
    </row>
    <row r="9321" spans="1:52" ht="15" customHeight="1" x14ac:dyDescent="0.2">
      <c r="A9321" s="1"/>
      <c r="B9321" s="30">
        <v>8</v>
      </c>
      <c r="C9321" s="303" t="s">
        <v>63</v>
      </c>
      <c r="D9321" s="18"/>
      <c r="E9321" s="14"/>
      <c r="F9321" s="14"/>
      <c r="G9321" s="14"/>
      <c r="H9321" s="14"/>
      <c r="I9321" s="14"/>
      <c r="J9321" s="14"/>
      <c r="K9321" s="14"/>
      <c r="L9321" s="14"/>
      <c r="M9321" s="14"/>
      <c r="N9321" s="14"/>
      <c r="O9321" s="14"/>
      <c r="P9321" s="14"/>
      <c r="Q9321" s="14"/>
      <c r="R9321" s="4"/>
      <c r="S9321" s="4"/>
      <c r="T9321" s="4"/>
      <c r="U9321" s="4"/>
      <c r="V9321" s="4"/>
      <c r="W9321" s="4"/>
      <c r="X9321" s="4"/>
      <c r="Y9321" s="4"/>
      <c r="Z9321" s="4"/>
      <c r="AA9321" s="4"/>
      <c r="AB9321" s="8"/>
      <c r="AC9321" s="8"/>
      <c r="AD9321" s="8"/>
      <c r="AE9321" s="8"/>
      <c r="AF9321" s="8"/>
      <c r="AG9321" s="8"/>
      <c r="AH9321" s="8"/>
      <c r="AI9321" s="8"/>
      <c r="AJ9321" s="8"/>
      <c r="AK9321" s="8"/>
      <c r="AL9321" s="8"/>
      <c r="AM9321" s="8"/>
      <c r="AN9321" s="8"/>
      <c r="AO9321" s="8"/>
      <c r="AP9321" s="15"/>
      <c r="AQ9321" s="15"/>
      <c r="AR9321" s="15"/>
      <c r="AS9321" s="15"/>
      <c r="AT9321" s="15"/>
      <c r="AU9321" s="15"/>
      <c r="AV9321" s="15"/>
      <c r="AW9321" s="15"/>
      <c r="AX9321" s="15"/>
      <c r="AY9321" s="15"/>
      <c r="AZ9321" s="10"/>
    </row>
    <row r="9322" spans="1:52" ht="15" customHeight="1" x14ac:dyDescent="0.2">
      <c r="A9322" s="1"/>
      <c r="B9322" s="383">
        <v>9</v>
      </c>
      <c r="C9322" s="303" t="s">
        <v>64</v>
      </c>
      <c r="D9322" s="18"/>
      <c r="E9322" s="14"/>
      <c r="F9322" s="14"/>
      <c r="G9322" s="14"/>
      <c r="H9322" s="14"/>
      <c r="I9322" s="14"/>
      <c r="J9322" s="14"/>
      <c r="K9322" s="14"/>
      <c r="L9322" s="14"/>
      <c r="M9322" s="14"/>
      <c r="N9322" s="14"/>
      <c r="O9322" s="14"/>
      <c r="P9322" s="14"/>
      <c r="Q9322" s="14"/>
      <c r="R9322" s="4"/>
      <c r="S9322" s="4"/>
      <c r="T9322" s="4"/>
      <c r="U9322" s="4"/>
      <c r="V9322" s="4"/>
      <c r="W9322" s="4"/>
      <c r="X9322" s="4"/>
      <c r="Y9322" s="4"/>
      <c r="Z9322" s="4"/>
      <c r="AA9322" s="4"/>
      <c r="AB9322" s="8"/>
      <c r="AC9322" s="8"/>
      <c r="AD9322" s="8"/>
      <c r="AE9322" s="8"/>
      <c r="AF9322" s="8"/>
      <c r="AG9322" s="8"/>
      <c r="AH9322" s="8"/>
      <c r="AI9322" s="8"/>
      <c r="AJ9322" s="8"/>
      <c r="AK9322" s="8"/>
      <c r="AL9322" s="8"/>
      <c r="AM9322" s="8"/>
      <c r="AN9322" s="8"/>
      <c r="AO9322" s="8"/>
      <c r="AP9322" s="15"/>
      <c r="AQ9322" s="15"/>
      <c r="AR9322" s="15"/>
      <c r="AS9322" s="15"/>
      <c r="AT9322" s="9"/>
      <c r="AU9322" s="15"/>
      <c r="AV9322" s="15"/>
      <c r="AW9322" s="15"/>
      <c r="AX9322" s="15"/>
      <c r="AY9322" s="15"/>
      <c r="AZ9322" s="10"/>
    </row>
    <row r="9323" spans="1:52" ht="15" customHeight="1" x14ac:dyDescent="0.2">
      <c r="A9323" s="1"/>
      <c r="B9323" s="383">
        <v>10</v>
      </c>
      <c r="C9323" s="303" t="s">
        <v>65</v>
      </c>
      <c r="D9323" s="18"/>
      <c r="E9323" s="14"/>
      <c r="F9323" s="14"/>
      <c r="G9323" s="14"/>
      <c r="H9323" s="14"/>
      <c r="I9323" s="14"/>
      <c r="J9323" s="14"/>
      <c r="K9323" s="14"/>
      <c r="L9323" s="14"/>
      <c r="M9323" s="14"/>
      <c r="N9323" s="14"/>
      <c r="O9323" s="14"/>
      <c r="P9323" s="14"/>
      <c r="Q9323" s="14"/>
      <c r="R9323" s="4"/>
      <c r="S9323" s="4"/>
      <c r="T9323" s="4"/>
      <c r="U9323" s="4"/>
      <c r="V9323" s="4"/>
      <c r="W9323" s="4"/>
      <c r="X9323" s="4"/>
      <c r="Y9323" s="4"/>
      <c r="Z9323" s="4"/>
      <c r="AA9323" s="4"/>
      <c r="AB9323" s="8"/>
      <c r="AC9323" s="8"/>
      <c r="AD9323" s="8"/>
      <c r="AE9323" s="8"/>
      <c r="AF9323" s="8"/>
      <c r="AG9323" s="8"/>
      <c r="AH9323" s="8"/>
      <c r="AI9323" s="8"/>
      <c r="AJ9323" s="8"/>
      <c r="AK9323" s="8"/>
      <c r="AL9323" s="8"/>
      <c r="AM9323" s="8"/>
      <c r="AN9323" s="8"/>
      <c r="AO9323" s="8"/>
      <c r="AP9323" s="15"/>
      <c r="AQ9323" s="15"/>
      <c r="AR9323" s="15"/>
      <c r="AS9323" s="15"/>
      <c r="AT9323" s="15"/>
      <c r="AU9323" s="15"/>
      <c r="AV9323" s="15"/>
      <c r="AW9323" s="15"/>
      <c r="AX9323" s="15"/>
      <c r="AY9323" s="15"/>
      <c r="AZ9323" s="10"/>
    </row>
    <row r="9324" spans="1:52" ht="15" customHeight="1" x14ac:dyDescent="0.2">
      <c r="A9324" s="1"/>
      <c r="B9324" s="383">
        <v>11</v>
      </c>
      <c r="C9324" s="303" t="s">
        <v>573</v>
      </c>
      <c r="D9324" s="18"/>
      <c r="E9324" s="14"/>
      <c r="F9324" s="14"/>
      <c r="G9324" s="14"/>
      <c r="H9324" s="14"/>
      <c r="I9324" s="14"/>
      <c r="J9324" s="14"/>
      <c r="K9324" s="14"/>
      <c r="L9324" s="14"/>
      <c r="M9324" s="14"/>
      <c r="N9324" s="14"/>
      <c r="O9324" s="14"/>
      <c r="P9324" s="14"/>
      <c r="Q9324" s="14"/>
      <c r="R9324" s="4"/>
      <c r="S9324" s="4"/>
      <c r="T9324" s="4"/>
      <c r="U9324" s="4"/>
      <c r="V9324" s="4"/>
      <c r="W9324" s="4"/>
      <c r="X9324" s="4"/>
      <c r="Y9324" s="4"/>
      <c r="Z9324" s="4"/>
      <c r="AA9324" s="4"/>
      <c r="AB9324" s="8"/>
      <c r="AC9324" s="8"/>
      <c r="AD9324" s="8"/>
      <c r="AE9324" s="8"/>
      <c r="AF9324" s="8"/>
      <c r="AG9324" s="8"/>
      <c r="AH9324" s="8"/>
      <c r="AI9324" s="8"/>
      <c r="AJ9324" s="8"/>
      <c r="AK9324" s="8"/>
      <c r="AL9324" s="8"/>
      <c r="AM9324" s="8"/>
      <c r="AN9324" s="8"/>
      <c r="AO9324" s="8"/>
      <c r="AP9324" s="15"/>
      <c r="AQ9324" s="15"/>
      <c r="AR9324" s="15"/>
      <c r="AS9324" s="15"/>
      <c r="AT9324" s="15"/>
      <c r="AU9324" s="15"/>
      <c r="AV9324" s="15"/>
      <c r="AW9324" s="15"/>
      <c r="AX9324" s="15"/>
      <c r="AY9324" s="15"/>
      <c r="AZ9324" s="10"/>
    </row>
    <row r="9325" spans="1:52" ht="15" customHeight="1" x14ac:dyDescent="0.2">
      <c r="A9325" s="1"/>
      <c r="B9325" s="383">
        <v>12</v>
      </c>
      <c r="C9325" s="303" t="s">
        <v>68</v>
      </c>
      <c r="D9325" s="18"/>
      <c r="E9325" s="14"/>
      <c r="F9325" s="14"/>
      <c r="G9325" s="14"/>
      <c r="H9325" s="14"/>
      <c r="I9325" s="14"/>
      <c r="J9325" s="14"/>
      <c r="K9325" s="14"/>
      <c r="L9325" s="14"/>
      <c r="M9325" s="14"/>
      <c r="N9325" s="14"/>
      <c r="O9325" s="14"/>
      <c r="P9325" s="14"/>
      <c r="Q9325" s="14"/>
      <c r="R9325" s="4"/>
      <c r="S9325" s="4"/>
      <c r="T9325" s="4"/>
      <c r="U9325" s="4"/>
      <c r="V9325" s="4"/>
      <c r="W9325" s="4"/>
      <c r="X9325" s="4"/>
      <c r="Y9325" s="4"/>
      <c r="Z9325" s="4"/>
      <c r="AA9325" s="4"/>
      <c r="AB9325" s="8"/>
      <c r="AC9325" s="8"/>
      <c r="AD9325" s="8"/>
      <c r="AE9325" s="8"/>
      <c r="AF9325" s="8"/>
      <c r="AG9325" s="8"/>
      <c r="AH9325" s="8"/>
      <c r="AI9325" s="8"/>
      <c r="AJ9325" s="8"/>
      <c r="AK9325" s="8"/>
      <c r="AL9325" s="8"/>
      <c r="AM9325" s="8"/>
      <c r="AN9325" s="8"/>
      <c r="AO9325" s="8"/>
      <c r="AP9325" s="15"/>
      <c r="AQ9325" s="15"/>
      <c r="AR9325" s="15"/>
      <c r="AS9325" s="15"/>
      <c r="AT9325" s="15"/>
      <c r="AU9325" s="9"/>
      <c r="AV9325" s="15"/>
      <c r="AW9325" s="15"/>
      <c r="AX9325" s="15"/>
      <c r="AY9325" s="15"/>
      <c r="AZ9325" s="10"/>
    </row>
    <row r="9326" spans="1:52" ht="15" customHeight="1" x14ac:dyDescent="0.2">
      <c r="A9326" s="1"/>
      <c r="B9326" s="383">
        <v>13</v>
      </c>
      <c r="C9326" s="303" t="s">
        <v>69</v>
      </c>
      <c r="D9326" s="18"/>
      <c r="E9326" s="14"/>
      <c r="F9326" s="14"/>
      <c r="G9326" s="14"/>
      <c r="H9326" s="14"/>
      <c r="I9326" s="14"/>
      <c r="J9326" s="14"/>
      <c r="K9326" s="14"/>
      <c r="L9326" s="14"/>
      <c r="M9326" s="14"/>
      <c r="N9326" s="14"/>
      <c r="O9326" s="14"/>
      <c r="P9326" s="14"/>
      <c r="Q9326" s="14"/>
      <c r="R9326" s="4"/>
      <c r="S9326" s="4"/>
      <c r="T9326" s="4"/>
      <c r="U9326" s="4"/>
      <c r="V9326" s="4"/>
      <c r="W9326" s="4"/>
      <c r="X9326" s="4"/>
      <c r="Y9326" s="4"/>
      <c r="Z9326" s="4"/>
      <c r="AA9326" s="4"/>
      <c r="AB9326" s="8"/>
      <c r="AC9326" s="8"/>
      <c r="AD9326" s="8"/>
      <c r="AE9326" s="8"/>
      <c r="AF9326" s="8"/>
      <c r="AG9326" s="8"/>
      <c r="AH9326" s="8"/>
      <c r="AI9326" s="8"/>
      <c r="AJ9326" s="8"/>
      <c r="AK9326" s="8"/>
      <c r="AL9326" s="8"/>
      <c r="AM9326" s="8"/>
      <c r="AN9326" s="8"/>
      <c r="AO9326" s="8"/>
      <c r="AP9326" s="15"/>
      <c r="AQ9326" s="15"/>
      <c r="AR9326" s="15"/>
      <c r="AS9326" s="15"/>
      <c r="AT9326" s="15"/>
      <c r="AU9326" s="15"/>
      <c r="AV9326" s="15"/>
      <c r="AW9326" s="15"/>
      <c r="AX9326" s="15"/>
      <c r="AY9326" s="15"/>
      <c r="AZ9326" s="10"/>
    </row>
    <row r="9327" spans="1:52" ht="15" customHeight="1" x14ac:dyDescent="0.2">
      <c r="A9327" s="1"/>
      <c r="B9327" s="383">
        <v>14</v>
      </c>
      <c r="C9327" s="303" t="s">
        <v>70</v>
      </c>
      <c r="D9327" s="18"/>
      <c r="E9327" s="14"/>
      <c r="F9327" s="14"/>
      <c r="G9327" s="14"/>
      <c r="H9327" s="14"/>
      <c r="I9327" s="14"/>
      <c r="J9327" s="14"/>
      <c r="K9327" s="14"/>
      <c r="L9327" s="14"/>
      <c r="M9327" s="14"/>
      <c r="N9327" s="14"/>
      <c r="O9327" s="14"/>
      <c r="P9327" s="14"/>
      <c r="Q9327" s="14"/>
      <c r="R9327" s="4"/>
      <c r="S9327" s="4"/>
      <c r="T9327" s="4"/>
      <c r="U9327" s="4"/>
      <c r="V9327" s="4"/>
      <c r="W9327" s="4"/>
      <c r="X9327" s="4"/>
      <c r="Y9327" s="4"/>
      <c r="Z9327" s="4"/>
      <c r="AA9327" s="4"/>
      <c r="AB9327" s="8"/>
      <c r="AC9327" s="8"/>
      <c r="AD9327" s="8"/>
      <c r="AE9327" s="8"/>
      <c r="AF9327" s="8"/>
      <c r="AG9327" s="8"/>
      <c r="AH9327" s="8"/>
      <c r="AI9327" s="8"/>
      <c r="AJ9327" s="8"/>
      <c r="AK9327" s="8"/>
      <c r="AL9327" s="8"/>
      <c r="AM9327" s="8"/>
      <c r="AN9327" s="8"/>
      <c r="AO9327" s="8"/>
      <c r="AP9327" s="15"/>
      <c r="AQ9327" s="15"/>
      <c r="AR9327" s="15"/>
      <c r="AS9327" s="15"/>
      <c r="AT9327" s="15"/>
      <c r="AU9327" s="15"/>
      <c r="AV9327" s="15"/>
      <c r="AW9327" s="15"/>
      <c r="AX9327" s="15"/>
      <c r="AY9327" s="15"/>
      <c r="AZ9327" s="10"/>
    </row>
    <row r="9328" spans="1:52" ht="15" customHeight="1" x14ac:dyDescent="0.2">
      <c r="A9328" s="354"/>
      <c r="B9328" s="357">
        <v>18</v>
      </c>
      <c r="C9328" s="359"/>
      <c r="D9328" s="355"/>
      <c r="E9328" s="352"/>
      <c r="F9328" s="352"/>
      <c r="G9328" s="352"/>
      <c r="H9328" s="352"/>
      <c r="I9328" s="352"/>
      <c r="J9328" s="352"/>
      <c r="K9328" s="361"/>
      <c r="L9328" s="352"/>
      <c r="M9328" s="352"/>
      <c r="N9328" s="352"/>
      <c r="O9328" s="352"/>
      <c r="P9328" s="352"/>
      <c r="Q9328" s="352"/>
      <c r="R9328" s="352"/>
      <c r="S9328" s="352"/>
      <c r="T9328" s="352"/>
      <c r="U9328" s="352"/>
      <c r="V9328" s="352"/>
      <c r="W9328" s="352"/>
      <c r="X9328" s="352"/>
      <c r="Y9328" s="352"/>
      <c r="Z9328" s="352"/>
      <c r="AA9328" s="352"/>
      <c r="AB9328" s="352"/>
      <c r="AC9328" s="352"/>
      <c r="AD9328" s="352"/>
      <c r="AE9328" s="352"/>
      <c r="AF9328" s="352"/>
      <c r="AG9328" s="352"/>
      <c r="AH9328" s="352"/>
      <c r="AI9328" s="352"/>
      <c r="AJ9328" s="352"/>
      <c r="AK9328" s="352"/>
      <c r="AL9328" s="352"/>
      <c r="AM9328" s="352"/>
      <c r="AN9328" s="352"/>
      <c r="AO9328" s="352"/>
      <c r="AP9328" s="352"/>
      <c r="AQ9328" s="352"/>
      <c r="AR9328" s="352"/>
      <c r="AS9328" s="352"/>
      <c r="AT9328" s="352"/>
      <c r="AU9328" s="352"/>
      <c r="AV9328" s="352"/>
      <c r="AW9328" s="352"/>
      <c r="AX9328" s="352"/>
      <c r="AY9328" s="352"/>
      <c r="AZ9328" s="356"/>
    </row>
    <row r="9329" spans="1:52" ht="15" customHeight="1" x14ac:dyDescent="0.2">
      <c r="A9329" s="329"/>
      <c r="B9329" s="384">
        <v>15</v>
      </c>
      <c r="C9329" s="303" t="s">
        <v>72</v>
      </c>
      <c r="D9329" s="18"/>
      <c r="E9329" s="14"/>
      <c r="F9329" s="14"/>
      <c r="G9329" s="14"/>
      <c r="H9329" s="14"/>
      <c r="I9329" s="14"/>
      <c r="J9329" s="14"/>
      <c r="K9329" s="14"/>
      <c r="L9329" s="14"/>
      <c r="M9329" s="14"/>
      <c r="N9329" s="14"/>
      <c r="O9329" s="14"/>
      <c r="P9329" s="14"/>
      <c r="Q9329" s="14"/>
      <c r="R9329" s="4"/>
      <c r="S9329" s="4"/>
      <c r="T9329" s="4"/>
      <c r="U9329" s="4"/>
      <c r="V9329" s="4"/>
      <c r="W9329" s="4"/>
      <c r="X9329" s="4"/>
      <c r="Y9329" s="4"/>
      <c r="Z9329" s="4"/>
      <c r="AA9329" s="4"/>
      <c r="AB9329" s="8"/>
      <c r="AC9329" s="8"/>
      <c r="AD9329" s="8"/>
      <c r="AE9329" s="8"/>
      <c r="AF9329" s="8"/>
      <c r="AG9329" s="8"/>
      <c r="AH9329" s="8"/>
      <c r="AI9329" s="34"/>
      <c r="AJ9329" s="8"/>
      <c r="AK9329" s="8"/>
      <c r="AL9329" s="8"/>
      <c r="AM9329" s="8"/>
      <c r="AN9329" s="8"/>
      <c r="AO9329" s="8"/>
      <c r="AP9329" s="15"/>
      <c r="AQ9329" s="15"/>
      <c r="AR9329" s="15"/>
      <c r="AS9329" s="15"/>
      <c r="AT9329" s="15"/>
      <c r="AU9329" s="15"/>
      <c r="AV9329" s="15"/>
      <c r="AW9329" s="15"/>
      <c r="AX9329" s="15"/>
      <c r="AY9329" s="15"/>
      <c r="AZ9329" s="10"/>
    </row>
    <row r="9330" spans="1:52" ht="15" customHeight="1" x14ac:dyDescent="0.2">
      <c r="A9330" s="1"/>
      <c r="B9330" s="384">
        <v>16</v>
      </c>
      <c r="C9330" s="303" t="s">
        <v>73</v>
      </c>
      <c r="D9330" s="35"/>
      <c r="E9330" s="14"/>
      <c r="F9330" s="14"/>
      <c r="G9330" s="14"/>
      <c r="H9330" s="14"/>
      <c r="I9330" s="14"/>
      <c r="J9330" s="14"/>
      <c r="K9330" s="14"/>
      <c r="L9330" s="14"/>
      <c r="M9330" s="14"/>
      <c r="N9330" s="14"/>
      <c r="O9330" s="14"/>
      <c r="P9330" s="14"/>
      <c r="Q9330" s="14"/>
      <c r="R9330" s="4"/>
      <c r="S9330" s="4"/>
      <c r="T9330" s="4"/>
      <c r="U9330" s="4"/>
      <c r="V9330" s="4"/>
      <c r="W9330" s="4"/>
      <c r="X9330" s="4"/>
      <c r="Y9330" s="4"/>
      <c r="Z9330" s="4"/>
      <c r="AA9330" s="4"/>
      <c r="AB9330" s="8"/>
      <c r="AC9330" s="8"/>
      <c r="AD9330" s="8"/>
      <c r="AE9330" s="8"/>
      <c r="AF9330" s="8"/>
      <c r="AG9330" s="8"/>
      <c r="AH9330" s="8"/>
      <c r="AI9330" s="8"/>
      <c r="AJ9330" s="8"/>
      <c r="AK9330" s="8"/>
      <c r="AL9330" s="8"/>
      <c r="AM9330" s="8"/>
      <c r="AN9330" s="8"/>
      <c r="AO9330" s="8"/>
      <c r="AP9330" s="15"/>
      <c r="AQ9330" s="15"/>
      <c r="AR9330" s="15"/>
      <c r="AS9330" s="15"/>
      <c r="AT9330" s="15"/>
      <c r="AU9330" s="15"/>
      <c r="AV9330" s="15"/>
      <c r="AW9330" s="15"/>
      <c r="AX9330" s="15"/>
      <c r="AY9330" s="15"/>
      <c r="AZ9330" s="10"/>
    </row>
    <row r="9331" spans="1:52" ht="15" customHeight="1" x14ac:dyDescent="0.2">
      <c r="A9331" s="1"/>
      <c r="B9331" s="384">
        <v>17</v>
      </c>
      <c r="C9331" s="303" t="s">
        <v>75</v>
      </c>
      <c r="D9331" s="18"/>
      <c r="E9331" s="14"/>
      <c r="F9331" s="14"/>
      <c r="G9331" s="14"/>
      <c r="H9331" s="14"/>
      <c r="I9331" s="14"/>
      <c r="J9331" s="14"/>
      <c r="K9331" s="14"/>
      <c r="L9331" s="14"/>
      <c r="M9331" s="14"/>
      <c r="N9331" s="14"/>
      <c r="O9331" s="14"/>
      <c r="P9331" s="14"/>
      <c r="Q9331" s="14"/>
      <c r="R9331" s="4"/>
      <c r="S9331" s="4"/>
      <c r="T9331" s="4"/>
      <c r="U9331" s="4"/>
      <c r="V9331" s="4"/>
      <c r="W9331" s="4"/>
      <c r="X9331" s="4"/>
      <c r="Y9331" s="4"/>
      <c r="Z9331" s="4"/>
      <c r="AA9331" s="4"/>
      <c r="AB9331" s="8"/>
      <c r="AC9331" s="8"/>
      <c r="AD9331" s="8"/>
      <c r="AE9331" s="8"/>
      <c r="AF9331" s="8"/>
      <c r="AG9331" s="8"/>
      <c r="AH9331" s="8"/>
      <c r="AI9331" s="8"/>
      <c r="AJ9331" s="8"/>
      <c r="AK9331" s="8"/>
      <c r="AL9331" s="8"/>
      <c r="AM9331" s="8"/>
      <c r="AN9331" s="8"/>
      <c r="AO9331" s="8"/>
      <c r="AP9331" s="15"/>
      <c r="AQ9331" s="15"/>
      <c r="AR9331" s="15"/>
      <c r="AS9331" s="15"/>
      <c r="AT9331" s="15"/>
      <c r="AU9331" s="15"/>
      <c r="AV9331" s="15"/>
      <c r="AW9331" s="15"/>
      <c r="AX9331" s="15"/>
      <c r="AY9331" s="15"/>
      <c r="AZ9331" s="10"/>
    </row>
    <row r="9332" spans="1:52" ht="15" customHeight="1" x14ac:dyDescent="0.2">
      <c r="A9332" s="352"/>
      <c r="B9332" s="357">
        <v>22</v>
      </c>
      <c r="C9332" s="375"/>
      <c r="D9332" s="355"/>
      <c r="E9332" s="352"/>
      <c r="F9332" s="352"/>
      <c r="G9332" s="352"/>
      <c r="H9332" s="352"/>
      <c r="I9332" s="352"/>
      <c r="J9332" s="352"/>
      <c r="K9332" s="352"/>
      <c r="L9332" s="352"/>
      <c r="M9332" s="352"/>
      <c r="N9332" s="352"/>
      <c r="O9332" s="352"/>
      <c r="P9332" s="352"/>
      <c r="Q9332" s="352"/>
      <c r="R9332" s="352"/>
      <c r="S9332" s="352"/>
      <c r="T9332" s="352"/>
      <c r="U9332" s="352"/>
      <c r="V9332" s="352"/>
      <c r="W9332" s="352"/>
      <c r="X9332" s="352"/>
      <c r="Y9332" s="352"/>
      <c r="Z9332" s="352"/>
      <c r="AA9332" s="352"/>
      <c r="AB9332" s="352"/>
      <c r="AC9332" s="352"/>
      <c r="AD9332" s="352"/>
      <c r="AE9332" s="352"/>
      <c r="AF9332" s="352"/>
      <c r="AG9332" s="352"/>
      <c r="AH9332" s="352"/>
      <c r="AI9332" s="352"/>
      <c r="AJ9332" s="352"/>
      <c r="AK9332" s="352"/>
      <c r="AL9332" s="352"/>
      <c r="AM9332" s="352"/>
      <c r="AN9332" s="352"/>
      <c r="AO9332" s="352"/>
      <c r="AP9332" s="352"/>
      <c r="AQ9332" s="352"/>
      <c r="AR9332" s="352"/>
      <c r="AS9332" s="352"/>
      <c r="AT9332" s="352"/>
      <c r="AU9332" s="352"/>
      <c r="AV9332" s="352"/>
      <c r="AW9332" s="352"/>
      <c r="AX9332" s="352"/>
      <c r="AY9332" s="352"/>
      <c r="AZ9332" s="356"/>
    </row>
    <row r="9333" spans="1:52" ht="15" customHeight="1" x14ac:dyDescent="0.2">
      <c r="A9333" s="352"/>
      <c r="B9333" s="357">
        <v>23</v>
      </c>
      <c r="C9333" s="359"/>
      <c r="D9333" s="355"/>
      <c r="E9333" s="352"/>
      <c r="F9333" s="352"/>
      <c r="G9333" s="352"/>
      <c r="H9333" s="352"/>
      <c r="I9333" s="352"/>
      <c r="J9333" s="352"/>
      <c r="K9333" s="352"/>
      <c r="L9333" s="352"/>
      <c r="M9333" s="360"/>
      <c r="N9333" s="352"/>
      <c r="O9333" s="352"/>
      <c r="P9333" s="352"/>
      <c r="Q9333" s="352"/>
      <c r="R9333" s="352"/>
      <c r="S9333" s="352"/>
      <c r="T9333" s="352"/>
      <c r="U9333" s="352"/>
      <c r="V9333" s="352"/>
      <c r="W9333" s="352"/>
      <c r="X9333" s="352"/>
      <c r="Y9333" s="352"/>
      <c r="Z9333" s="352"/>
      <c r="AA9333" s="352"/>
      <c r="AB9333" s="352"/>
      <c r="AC9333" s="352"/>
      <c r="AD9333" s="352"/>
      <c r="AE9333" s="352"/>
      <c r="AF9333" s="352"/>
      <c r="AG9333" s="352"/>
      <c r="AH9333" s="352"/>
      <c r="AI9333" s="352"/>
      <c r="AJ9333" s="352"/>
      <c r="AK9333" s="352"/>
      <c r="AL9333" s="352"/>
      <c r="AM9333" s="352"/>
      <c r="AN9333" s="352"/>
      <c r="AO9333" s="352"/>
      <c r="AP9333" s="352"/>
      <c r="AQ9333" s="352"/>
      <c r="AR9333" s="352"/>
      <c r="AS9333" s="352"/>
      <c r="AT9333" s="352"/>
      <c r="AU9333" s="352"/>
      <c r="AV9333" s="352"/>
      <c r="AW9333" s="352"/>
      <c r="AX9333" s="352"/>
      <c r="AY9333" s="352"/>
      <c r="AZ9333" s="356"/>
    </row>
    <row r="9334" spans="1:52" ht="15" customHeight="1" x14ac:dyDescent="0.2">
      <c r="A9334" s="1"/>
      <c r="B9334" s="385">
        <v>18</v>
      </c>
      <c r="C9334" s="303" t="s">
        <v>77</v>
      </c>
      <c r="D9334" s="18"/>
      <c r="E9334" s="14"/>
      <c r="F9334" s="14"/>
      <c r="G9334" s="14"/>
      <c r="H9334" s="14"/>
      <c r="I9334" s="14"/>
      <c r="J9334" s="14"/>
      <c r="K9334" s="14"/>
      <c r="L9334" s="14"/>
      <c r="M9334" s="14"/>
      <c r="N9334" s="14"/>
      <c r="O9334" s="14"/>
      <c r="P9334" s="14"/>
      <c r="Q9334" s="14"/>
      <c r="R9334" s="4"/>
      <c r="S9334" s="4"/>
      <c r="T9334" s="4"/>
      <c r="U9334" s="4"/>
      <c r="V9334" s="4"/>
      <c r="W9334" s="4"/>
      <c r="X9334" s="4"/>
      <c r="Y9334" s="4"/>
      <c r="Z9334" s="4"/>
      <c r="AA9334" s="4"/>
      <c r="AB9334" s="8"/>
      <c r="AC9334" s="8"/>
      <c r="AD9334" s="8"/>
      <c r="AE9334" s="8"/>
      <c r="AF9334" s="8"/>
      <c r="AG9334" s="8"/>
      <c r="AH9334" s="8"/>
      <c r="AI9334" s="8"/>
      <c r="AJ9334" s="8"/>
      <c r="AK9334" s="8"/>
      <c r="AL9334" s="8"/>
      <c r="AM9334" s="8"/>
      <c r="AN9334" s="8"/>
      <c r="AO9334" s="8"/>
      <c r="AP9334" s="15"/>
      <c r="AQ9334" s="15"/>
      <c r="AR9334" s="15"/>
      <c r="AS9334" s="15"/>
      <c r="AT9334" s="15"/>
      <c r="AU9334" s="15"/>
      <c r="AV9334" s="15"/>
      <c r="AW9334" s="15"/>
      <c r="AX9334" s="15"/>
      <c r="AY9334" s="15"/>
      <c r="AZ9334" s="10"/>
    </row>
    <row r="9335" spans="1:52" ht="15" customHeight="1" x14ac:dyDescent="0.2">
      <c r="A9335" s="1"/>
      <c r="B9335" s="385">
        <v>19</v>
      </c>
      <c r="C9335" s="303" t="s">
        <v>78</v>
      </c>
      <c r="D9335" s="18"/>
      <c r="E9335" s="14"/>
      <c r="F9335" s="14"/>
      <c r="G9335" s="14"/>
      <c r="H9335" s="14"/>
      <c r="I9335" s="14"/>
      <c r="J9335" s="14"/>
      <c r="K9335" s="14"/>
      <c r="L9335" s="14"/>
      <c r="M9335" s="14"/>
      <c r="N9335" s="14"/>
      <c r="O9335" s="14"/>
      <c r="P9335" s="14"/>
      <c r="Q9335" s="14"/>
      <c r="R9335" s="4"/>
      <c r="S9335" s="4"/>
      <c r="T9335" s="4"/>
      <c r="U9335" s="4"/>
      <c r="V9335" s="4"/>
      <c r="W9335" s="4"/>
      <c r="X9335" s="4"/>
      <c r="Y9335" s="4"/>
      <c r="Z9335" s="4"/>
      <c r="AA9335" s="4"/>
      <c r="AB9335" s="8"/>
      <c r="AC9335" s="8"/>
      <c r="AD9335" s="8"/>
      <c r="AE9335" s="8"/>
      <c r="AF9335" s="8"/>
      <c r="AG9335" s="8"/>
      <c r="AH9335" s="8"/>
      <c r="AI9335" s="8"/>
      <c r="AJ9335" s="8"/>
      <c r="AK9335" s="8"/>
      <c r="AL9335" s="8"/>
      <c r="AM9335" s="8"/>
      <c r="AN9335" s="8"/>
      <c r="AO9335" s="8"/>
      <c r="AP9335" s="15"/>
      <c r="AQ9335" s="15"/>
      <c r="AR9335" s="15"/>
      <c r="AS9335" s="15"/>
      <c r="AT9335" s="15"/>
      <c r="AU9335" s="15"/>
      <c r="AV9335" s="15"/>
      <c r="AW9335" s="15"/>
      <c r="AX9335" s="15"/>
      <c r="AY9335" s="15"/>
      <c r="AZ9335" s="10"/>
    </row>
    <row r="9336" spans="1:52" ht="15" customHeight="1" x14ac:dyDescent="0.2">
      <c r="A9336" s="352"/>
      <c r="B9336" s="357">
        <v>26</v>
      </c>
      <c r="C9336" s="359"/>
      <c r="D9336" s="355"/>
      <c r="E9336" s="352"/>
      <c r="F9336" s="352"/>
      <c r="G9336" s="352"/>
      <c r="H9336" s="352"/>
      <c r="I9336" s="352"/>
      <c r="J9336" s="352"/>
      <c r="K9336" s="352"/>
      <c r="L9336" s="352"/>
      <c r="M9336" s="352"/>
      <c r="N9336" s="352"/>
      <c r="O9336" s="352"/>
      <c r="P9336" s="352"/>
      <c r="Q9336" s="352"/>
      <c r="R9336" s="352"/>
      <c r="S9336" s="352"/>
      <c r="T9336" s="352"/>
      <c r="U9336" s="352"/>
      <c r="V9336" s="352"/>
      <c r="W9336" s="352"/>
      <c r="X9336" s="352"/>
      <c r="Y9336" s="352"/>
      <c r="Z9336" s="352"/>
      <c r="AA9336" s="352"/>
      <c r="AB9336" s="352"/>
      <c r="AC9336" s="352"/>
      <c r="AD9336" s="352"/>
      <c r="AE9336" s="352"/>
      <c r="AF9336" s="352"/>
      <c r="AG9336" s="352"/>
      <c r="AH9336" s="352"/>
      <c r="AI9336" s="352"/>
      <c r="AJ9336" s="352"/>
      <c r="AK9336" s="352"/>
      <c r="AL9336" s="352"/>
      <c r="AM9336" s="352"/>
      <c r="AN9336" s="352"/>
      <c r="AO9336" s="352"/>
      <c r="AP9336" s="352"/>
      <c r="AQ9336" s="352"/>
      <c r="AR9336" s="352"/>
      <c r="AS9336" s="352"/>
      <c r="AT9336" s="352"/>
      <c r="AU9336" s="352"/>
      <c r="AV9336" s="352"/>
      <c r="AW9336" s="352"/>
      <c r="AX9336" s="352"/>
      <c r="AY9336" s="352"/>
      <c r="AZ9336" s="356"/>
    </row>
    <row r="9337" spans="1:52" ht="15" customHeight="1" x14ac:dyDescent="0.2">
      <c r="A9337" s="352"/>
      <c r="B9337" s="357">
        <v>27</v>
      </c>
      <c r="C9337" s="359"/>
      <c r="D9337" s="355"/>
      <c r="E9337" s="352"/>
      <c r="F9337" s="352"/>
      <c r="G9337" s="352"/>
      <c r="H9337" s="352"/>
      <c r="I9337" s="352"/>
      <c r="J9337" s="352"/>
      <c r="K9337" s="352"/>
      <c r="L9337" s="352"/>
      <c r="M9337" s="352"/>
      <c r="N9337" s="352"/>
      <c r="O9337" s="352"/>
      <c r="P9337" s="352"/>
      <c r="Q9337" s="352"/>
      <c r="R9337" s="352"/>
      <c r="S9337" s="352"/>
      <c r="T9337" s="352"/>
      <c r="U9337" s="352"/>
      <c r="V9337" s="352"/>
      <c r="W9337" s="352"/>
      <c r="X9337" s="352"/>
      <c r="Y9337" s="352"/>
      <c r="Z9337" s="352"/>
      <c r="AA9337" s="352"/>
      <c r="AB9337" s="352"/>
      <c r="AC9337" s="352"/>
      <c r="AD9337" s="352"/>
      <c r="AE9337" s="352"/>
      <c r="AF9337" s="352"/>
      <c r="AG9337" s="352"/>
      <c r="AH9337" s="352"/>
      <c r="AI9337" s="352"/>
      <c r="AJ9337" s="352"/>
      <c r="AK9337" s="352"/>
      <c r="AL9337" s="352"/>
      <c r="AM9337" s="352"/>
      <c r="AN9337" s="352"/>
      <c r="AO9337" s="352"/>
      <c r="AP9337" s="352"/>
      <c r="AQ9337" s="352"/>
      <c r="AR9337" s="352"/>
      <c r="AS9337" s="352"/>
      <c r="AT9337" s="352"/>
      <c r="AU9337" s="352"/>
      <c r="AV9337" s="352"/>
      <c r="AW9337" s="352"/>
      <c r="AX9337" s="352"/>
      <c r="AY9337" s="352"/>
      <c r="AZ9337" s="356"/>
    </row>
    <row r="9338" spans="1:52" ht="15" customHeight="1" x14ac:dyDescent="0.2">
      <c r="A9338" s="1"/>
      <c r="B9338" s="386">
        <v>20</v>
      </c>
      <c r="C9338" s="303" t="s">
        <v>80</v>
      </c>
      <c r="D9338" s="18"/>
      <c r="E9338" s="14"/>
      <c r="F9338" s="14"/>
      <c r="G9338" s="14"/>
      <c r="H9338" s="14"/>
      <c r="I9338" s="14"/>
      <c r="J9338" s="14"/>
      <c r="K9338" s="14"/>
      <c r="L9338" s="14"/>
      <c r="M9338" s="14"/>
      <c r="N9338" s="14"/>
      <c r="O9338" s="14"/>
      <c r="P9338" s="14"/>
      <c r="Q9338" s="14"/>
      <c r="R9338" s="4"/>
      <c r="S9338" s="4"/>
      <c r="T9338" s="4"/>
      <c r="U9338" s="4"/>
      <c r="V9338" s="4"/>
      <c r="W9338" s="4"/>
      <c r="X9338" s="4"/>
      <c r="Y9338" s="4"/>
      <c r="Z9338" s="4"/>
      <c r="AA9338" s="4"/>
      <c r="AB9338" s="8"/>
      <c r="AC9338" s="8"/>
      <c r="AD9338" s="8"/>
      <c r="AE9338" s="8"/>
      <c r="AF9338" s="8"/>
      <c r="AG9338" s="8"/>
      <c r="AH9338" s="8"/>
      <c r="AI9338" s="8"/>
      <c r="AJ9338" s="8"/>
      <c r="AK9338" s="8"/>
      <c r="AL9338" s="8"/>
      <c r="AM9338" s="8"/>
      <c r="AN9338" s="8"/>
      <c r="AO9338" s="8"/>
      <c r="AP9338" s="15"/>
      <c r="AQ9338" s="15"/>
      <c r="AR9338" s="15"/>
      <c r="AS9338" s="15"/>
      <c r="AT9338" s="15"/>
      <c r="AU9338" s="15"/>
      <c r="AV9338" s="15"/>
      <c r="AW9338" s="15"/>
      <c r="AX9338" s="15"/>
      <c r="AY9338" s="15"/>
      <c r="AZ9338" s="10"/>
    </row>
    <row r="9339" spans="1:52" ht="15" customHeight="1" x14ac:dyDescent="0.2">
      <c r="A9339" s="368"/>
      <c r="B9339" s="373">
        <v>29</v>
      </c>
      <c r="C9339" s="369"/>
      <c r="D9339" s="370"/>
      <c r="E9339" s="368"/>
      <c r="F9339" s="368"/>
      <c r="G9339" s="368"/>
      <c r="H9339" s="368"/>
      <c r="I9339" s="368"/>
      <c r="J9339" s="368"/>
      <c r="K9339" s="368"/>
      <c r="L9339" s="368"/>
      <c r="M9339" s="368"/>
      <c r="N9339" s="368"/>
      <c r="O9339" s="368"/>
      <c r="P9339" s="368"/>
      <c r="Q9339" s="368"/>
      <c r="R9339" s="368"/>
      <c r="S9339" s="368"/>
      <c r="T9339" s="368"/>
      <c r="U9339" s="368"/>
      <c r="V9339" s="368"/>
      <c r="W9339" s="368"/>
      <c r="X9339" s="368"/>
      <c r="Y9339" s="368"/>
      <c r="Z9339" s="368"/>
      <c r="AA9339" s="368"/>
      <c r="AB9339" s="368"/>
      <c r="AC9339" s="368"/>
      <c r="AD9339" s="368"/>
      <c r="AE9339" s="368"/>
      <c r="AF9339" s="368"/>
      <c r="AG9339" s="368"/>
      <c r="AH9339" s="368"/>
      <c r="AI9339" s="368"/>
      <c r="AJ9339" s="368"/>
      <c r="AK9339" s="368"/>
      <c r="AL9339" s="368"/>
      <c r="AM9339" s="368"/>
      <c r="AN9339" s="368"/>
      <c r="AO9339" s="368"/>
      <c r="AP9339" s="368"/>
      <c r="AQ9339" s="368"/>
      <c r="AR9339" s="368"/>
      <c r="AS9339" s="368"/>
      <c r="AT9339" s="368"/>
      <c r="AU9339" s="368"/>
      <c r="AV9339" s="368"/>
      <c r="AW9339" s="368"/>
      <c r="AX9339" s="368"/>
      <c r="AY9339" s="368"/>
      <c r="AZ9339" s="371"/>
    </row>
    <row r="9340" spans="1:52" ht="15" customHeight="1" x14ac:dyDescent="0.2">
      <c r="A9340" s="1"/>
      <c r="B9340" s="387">
        <v>21</v>
      </c>
      <c r="C9340" s="303" t="s">
        <v>85</v>
      </c>
      <c r="D9340" s="18"/>
      <c r="E9340" s="14"/>
      <c r="F9340" s="14"/>
      <c r="G9340" s="14"/>
      <c r="H9340" s="14"/>
      <c r="I9340" s="14"/>
      <c r="J9340" s="14"/>
      <c r="K9340" s="14"/>
      <c r="L9340" s="14"/>
      <c r="M9340" s="14"/>
      <c r="N9340" s="14"/>
      <c r="O9340" s="14"/>
      <c r="P9340" s="14"/>
      <c r="Q9340" s="14"/>
      <c r="R9340" s="4"/>
      <c r="S9340" s="4"/>
      <c r="T9340" s="4"/>
      <c r="U9340" s="4"/>
      <c r="V9340" s="4"/>
      <c r="W9340" s="4"/>
      <c r="X9340" s="4"/>
      <c r="Y9340" s="4"/>
      <c r="Z9340" s="4"/>
      <c r="AA9340" s="4"/>
      <c r="AB9340" s="8"/>
      <c r="AC9340" s="8"/>
      <c r="AD9340" s="8"/>
      <c r="AE9340" s="8"/>
      <c r="AF9340" s="8"/>
      <c r="AG9340" s="8"/>
      <c r="AH9340" s="8"/>
      <c r="AI9340" s="8"/>
      <c r="AJ9340" s="8"/>
      <c r="AK9340" s="8"/>
      <c r="AL9340" s="8"/>
      <c r="AM9340" s="8"/>
      <c r="AN9340" s="8"/>
      <c r="AO9340" s="8"/>
      <c r="AP9340" s="15"/>
      <c r="AQ9340" s="15"/>
      <c r="AR9340" s="15"/>
      <c r="AS9340" s="15"/>
      <c r="AT9340" s="15"/>
      <c r="AU9340" s="15"/>
      <c r="AV9340" s="15"/>
      <c r="AW9340" s="15"/>
      <c r="AX9340" s="15"/>
      <c r="AY9340" s="15"/>
      <c r="AZ9340" s="10"/>
    </row>
    <row r="9341" spans="1:52" ht="15" customHeight="1" x14ac:dyDescent="0.2">
      <c r="A9341" s="1"/>
      <c r="B9341" s="387">
        <v>22</v>
      </c>
      <c r="C9341" s="303" t="s">
        <v>612</v>
      </c>
      <c r="D9341" s="18"/>
      <c r="E9341" s="14"/>
      <c r="F9341" s="14"/>
      <c r="G9341" s="14"/>
      <c r="H9341" s="14"/>
      <c r="I9341" s="14"/>
      <c r="J9341" s="14"/>
      <c r="K9341" s="14"/>
      <c r="L9341" s="14"/>
      <c r="M9341" s="14"/>
      <c r="N9341" s="14"/>
      <c r="O9341" s="14"/>
      <c r="P9341" s="14"/>
      <c r="Q9341" s="14"/>
      <c r="R9341" s="4"/>
      <c r="S9341" s="4"/>
      <c r="T9341" s="4"/>
      <c r="U9341" s="4"/>
      <c r="V9341" s="4"/>
      <c r="W9341" s="4"/>
      <c r="X9341" s="4"/>
      <c r="Y9341" s="4"/>
      <c r="Z9341" s="4"/>
      <c r="AA9341" s="4"/>
      <c r="AB9341" s="8"/>
      <c r="AC9341" s="8"/>
      <c r="AD9341" s="8"/>
      <c r="AE9341" s="8"/>
      <c r="AF9341" s="8"/>
      <c r="AG9341" s="8"/>
      <c r="AH9341" s="8"/>
      <c r="AI9341" s="8"/>
      <c r="AJ9341" s="8"/>
      <c r="AK9341" s="8"/>
      <c r="AL9341" s="8"/>
      <c r="AM9341" s="8"/>
      <c r="AN9341" s="8"/>
      <c r="AO9341" s="8"/>
      <c r="AP9341" s="15"/>
      <c r="AQ9341" s="15"/>
      <c r="AR9341" s="15"/>
      <c r="AS9341" s="15"/>
      <c r="AT9341" s="15"/>
      <c r="AU9341" s="15"/>
      <c r="AV9341" s="15"/>
      <c r="AW9341" s="15"/>
      <c r="AX9341" s="15"/>
      <c r="AY9341" s="15"/>
      <c r="AZ9341" s="10"/>
    </row>
    <row r="9342" spans="1:52" ht="15" customHeight="1" x14ac:dyDescent="0.2">
      <c r="A9342" s="362"/>
      <c r="B9342" s="388">
        <v>30</v>
      </c>
      <c r="C9342" s="363"/>
      <c r="D9342" s="364"/>
      <c r="E9342" s="362"/>
      <c r="F9342" s="362"/>
      <c r="G9342" s="362"/>
      <c r="H9342" s="362"/>
      <c r="I9342" s="362"/>
      <c r="J9342" s="362"/>
      <c r="K9342" s="362"/>
      <c r="L9342" s="362"/>
      <c r="M9342" s="362"/>
      <c r="N9342" s="362"/>
      <c r="O9342" s="362"/>
      <c r="P9342" s="362"/>
      <c r="Q9342" s="362"/>
      <c r="R9342" s="362"/>
      <c r="S9342" s="362"/>
      <c r="T9342" s="362"/>
      <c r="U9342" s="362"/>
      <c r="V9342" s="362"/>
      <c r="W9342" s="362"/>
      <c r="X9342" s="362"/>
      <c r="Y9342" s="365"/>
      <c r="Z9342" s="365"/>
      <c r="AA9342" s="365"/>
      <c r="AB9342" s="362"/>
      <c r="AC9342" s="362"/>
      <c r="AD9342" s="362"/>
      <c r="AE9342" s="362"/>
      <c r="AF9342" s="362"/>
      <c r="AG9342" s="362"/>
      <c r="AH9342" s="362"/>
      <c r="AI9342" s="362"/>
      <c r="AJ9342" s="362"/>
      <c r="AK9342" s="362"/>
      <c r="AL9342" s="362"/>
      <c r="AM9342" s="362"/>
      <c r="AN9342" s="362"/>
      <c r="AO9342" s="362"/>
      <c r="AP9342" s="362"/>
      <c r="AQ9342" s="362"/>
      <c r="AR9342" s="362"/>
      <c r="AS9342" s="362"/>
      <c r="AT9342" s="362"/>
      <c r="AU9342" s="362"/>
      <c r="AV9342" s="362"/>
      <c r="AW9342" s="362"/>
      <c r="AX9342" s="362"/>
      <c r="AY9342" s="362"/>
      <c r="AZ9342" s="366"/>
    </row>
    <row r="9343" spans="1:52" ht="15" customHeight="1" x14ac:dyDescent="0.2">
      <c r="A9343" s="1"/>
      <c r="B9343" s="377">
        <v>23</v>
      </c>
      <c r="C9343" s="303" t="s">
        <v>535</v>
      </c>
      <c r="D9343" s="18"/>
      <c r="E9343" s="14"/>
      <c r="F9343" s="14"/>
      <c r="G9343" s="14"/>
      <c r="H9343" s="14"/>
      <c r="I9343" s="14"/>
      <c r="J9343" s="14"/>
      <c r="K9343" s="14"/>
      <c r="L9343" s="14"/>
      <c r="M9343" s="14"/>
      <c r="N9343" s="14"/>
      <c r="O9343" s="14"/>
      <c r="P9343" s="14"/>
      <c r="Q9343" s="14"/>
      <c r="R9343" s="4"/>
      <c r="S9343" s="4"/>
      <c r="T9343" s="4"/>
      <c r="U9343" s="4"/>
      <c r="V9343" s="4"/>
      <c r="W9343" s="4"/>
      <c r="X9343" s="4"/>
      <c r="Y9343" s="4"/>
      <c r="Z9343" s="4"/>
      <c r="AA9343" s="4"/>
      <c r="AB9343" s="8"/>
      <c r="AC9343" s="8"/>
      <c r="AD9343" s="8"/>
      <c r="AE9343" s="8"/>
      <c r="AF9343" s="8"/>
      <c r="AG9343" s="8"/>
      <c r="AH9343" s="8"/>
      <c r="AI9343" s="8"/>
      <c r="AJ9343" s="8"/>
      <c r="AK9343" s="8"/>
      <c r="AL9343" s="8"/>
      <c r="AM9343" s="8"/>
      <c r="AN9343" s="8"/>
      <c r="AO9343" s="8"/>
      <c r="AP9343" s="15"/>
      <c r="AQ9343" s="15"/>
      <c r="AR9343" s="15"/>
      <c r="AS9343" s="15"/>
      <c r="AT9343" s="15"/>
      <c r="AU9343" s="15"/>
      <c r="AV9343" s="15"/>
      <c r="AW9343" s="15"/>
      <c r="AX9343" s="15"/>
      <c r="AY9343" s="15"/>
      <c r="AZ9343" s="10"/>
    </row>
    <row r="9344" spans="1:52" ht="15" customHeight="1" x14ac:dyDescent="0.2">
      <c r="A9344" s="1"/>
      <c r="B9344" s="377">
        <v>24</v>
      </c>
      <c r="C9344" s="311" t="s">
        <v>613</v>
      </c>
      <c r="D9344" s="18"/>
      <c r="E9344" s="14"/>
      <c r="F9344" s="14"/>
      <c r="G9344" s="14"/>
      <c r="H9344" s="14"/>
      <c r="I9344" s="14"/>
      <c r="J9344" s="14"/>
      <c r="K9344" s="14"/>
      <c r="L9344" s="14"/>
      <c r="M9344" s="14"/>
      <c r="N9344" s="14"/>
      <c r="O9344" s="14"/>
      <c r="P9344" s="14"/>
      <c r="Q9344" s="14"/>
      <c r="R9344" s="4"/>
      <c r="S9344" s="4"/>
      <c r="T9344" s="4"/>
      <c r="U9344" s="4"/>
      <c r="V9344" s="4"/>
      <c r="W9344" s="4"/>
      <c r="X9344" s="4"/>
      <c r="Y9344" s="4"/>
      <c r="Z9344" s="4"/>
      <c r="AA9344" s="4"/>
      <c r="AB9344" s="8"/>
      <c r="AC9344" s="8"/>
      <c r="AD9344" s="8"/>
      <c r="AE9344" s="8"/>
      <c r="AF9344" s="8"/>
      <c r="AG9344" s="8"/>
      <c r="AH9344" s="8"/>
      <c r="AI9344" s="8"/>
      <c r="AJ9344" s="8"/>
      <c r="AK9344" s="8"/>
      <c r="AL9344" s="8"/>
      <c r="AM9344" s="8"/>
      <c r="AN9344" s="8"/>
      <c r="AO9344" s="8"/>
      <c r="AP9344" s="15"/>
      <c r="AQ9344" s="15"/>
      <c r="AR9344" s="15"/>
      <c r="AS9344" s="15"/>
      <c r="AT9344" s="15"/>
      <c r="AU9344" s="15"/>
      <c r="AV9344" s="15"/>
      <c r="AW9344" s="15"/>
      <c r="AX9344" s="15"/>
      <c r="AY9344" s="15"/>
      <c r="AZ9344" s="10"/>
    </row>
    <row r="9345" spans="1:52" ht="15" customHeight="1" x14ac:dyDescent="0.2">
      <c r="A9345" s="368"/>
      <c r="B9345" s="373"/>
      <c r="C9345" s="369"/>
      <c r="D9345" s="370"/>
      <c r="E9345" s="368"/>
      <c r="F9345" s="368"/>
      <c r="G9345" s="368"/>
      <c r="H9345" s="368"/>
      <c r="I9345" s="368"/>
      <c r="J9345" s="368"/>
      <c r="K9345" s="368"/>
      <c r="L9345" s="368"/>
      <c r="M9345" s="368"/>
      <c r="N9345" s="368"/>
      <c r="O9345" s="368"/>
      <c r="P9345" s="368"/>
      <c r="Q9345" s="368"/>
      <c r="R9345" s="368"/>
      <c r="S9345" s="368"/>
      <c r="T9345" s="368"/>
      <c r="U9345" s="368"/>
      <c r="V9345" s="368"/>
      <c r="W9345" s="368"/>
      <c r="X9345" s="368"/>
      <c r="Y9345" s="368"/>
      <c r="Z9345" s="368"/>
      <c r="AA9345" s="368"/>
      <c r="AB9345" s="368"/>
      <c r="AC9345" s="368"/>
      <c r="AD9345" s="368"/>
      <c r="AE9345" s="368"/>
      <c r="AF9345" s="368"/>
      <c r="AG9345" s="368"/>
      <c r="AH9345" s="368"/>
      <c r="AI9345" s="368"/>
      <c r="AJ9345" s="368"/>
      <c r="AK9345" s="368"/>
      <c r="AL9345" s="368"/>
      <c r="AM9345" s="368"/>
      <c r="AN9345" s="368"/>
      <c r="AO9345" s="368"/>
      <c r="AP9345" s="368"/>
      <c r="AQ9345" s="368"/>
      <c r="AR9345" s="368"/>
      <c r="AS9345" s="368"/>
      <c r="AT9345" s="368"/>
      <c r="AU9345" s="368"/>
      <c r="AV9345" s="368"/>
      <c r="AW9345" s="368"/>
      <c r="AX9345" s="368"/>
      <c r="AY9345" s="368"/>
      <c r="AZ9345" s="371"/>
    </row>
    <row r="9346" spans="1:52" ht="15" customHeight="1" x14ac:dyDescent="0.2">
      <c r="A9346" s="1"/>
      <c r="B9346" s="389">
        <v>33</v>
      </c>
      <c r="C9346" s="303"/>
      <c r="D9346" s="18"/>
      <c r="E9346" s="14"/>
      <c r="F9346" s="14"/>
      <c r="G9346" s="14"/>
      <c r="H9346" s="14"/>
      <c r="I9346" s="14"/>
      <c r="J9346" s="14"/>
      <c r="K9346" s="14"/>
      <c r="L9346" s="14"/>
      <c r="M9346" s="14"/>
      <c r="N9346" s="14"/>
      <c r="O9346" s="14"/>
      <c r="P9346" s="14"/>
      <c r="Q9346" s="14"/>
      <c r="R9346" s="4"/>
      <c r="S9346" s="4"/>
      <c r="T9346" s="4"/>
      <c r="U9346" s="4"/>
      <c r="V9346" s="4"/>
      <c r="W9346" s="4"/>
      <c r="X9346" s="4"/>
      <c r="Y9346" s="4"/>
      <c r="Z9346" s="4"/>
      <c r="AA9346" s="4"/>
      <c r="AB9346" s="8"/>
      <c r="AC9346" s="8"/>
      <c r="AD9346" s="8"/>
      <c r="AE9346" s="8"/>
      <c r="AF9346" s="8"/>
      <c r="AG9346" s="8"/>
      <c r="AH9346" s="8"/>
      <c r="AI9346" s="8"/>
      <c r="AJ9346" s="8"/>
      <c r="AK9346" s="8"/>
      <c r="AL9346" s="8"/>
      <c r="AM9346" s="8"/>
      <c r="AN9346" s="8"/>
      <c r="AO9346" s="8"/>
      <c r="AP9346" s="15"/>
      <c r="AQ9346" s="15"/>
      <c r="AR9346" s="15"/>
      <c r="AS9346" s="15"/>
      <c r="AT9346" s="15"/>
      <c r="AU9346" s="15"/>
      <c r="AV9346" s="15"/>
      <c r="AW9346" s="15"/>
      <c r="AX9346" s="15"/>
      <c r="AY9346" s="15"/>
      <c r="AZ9346" s="10"/>
    </row>
    <row r="9347" spans="1:52" ht="15" customHeight="1" x14ac:dyDescent="0.2">
      <c r="A9347" s="368"/>
      <c r="B9347" s="373"/>
      <c r="C9347" s="369"/>
      <c r="D9347" s="370"/>
      <c r="E9347" s="368"/>
      <c r="F9347" s="368"/>
      <c r="G9347" s="368"/>
      <c r="H9347" s="368"/>
      <c r="I9347" s="368"/>
      <c r="J9347" s="368"/>
      <c r="K9347" s="368"/>
      <c r="L9347" s="368"/>
      <c r="M9347" s="368"/>
      <c r="N9347" s="368"/>
      <c r="O9347" s="368"/>
      <c r="P9347" s="368"/>
      <c r="Q9347" s="368"/>
      <c r="R9347" s="368"/>
      <c r="S9347" s="368"/>
      <c r="T9347" s="368"/>
      <c r="U9347" s="368"/>
      <c r="V9347" s="368"/>
      <c r="W9347" s="368"/>
      <c r="X9347" s="368"/>
      <c r="Y9347" s="368"/>
      <c r="Z9347" s="368"/>
      <c r="AA9347" s="368"/>
      <c r="AB9347" s="368"/>
      <c r="AC9347" s="368"/>
      <c r="AD9347" s="368"/>
      <c r="AE9347" s="368"/>
      <c r="AF9347" s="368"/>
      <c r="AG9347" s="368"/>
      <c r="AH9347" s="368"/>
      <c r="AI9347" s="368"/>
      <c r="AJ9347" s="368"/>
      <c r="AK9347" s="368"/>
      <c r="AL9347" s="368"/>
      <c r="AM9347" s="368"/>
      <c r="AN9347" s="368"/>
      <c r="AO9347" s="368"/>
      <c r="AP9347" s="368"/>
      <c r="AQ9347" s="368"/>
      <c r="AR9347" s="368"/>
      <c r="AS9347" s="368"/>
      <c r="AT9347" s="368"/>
      <c r="AU9347" s="368"/>
      <c r="AV9347" s="368"/>
      <c r="AW9347" s="368"/>
      <c r="AX9347" s="368"/>
      <c r="AY9347" s="368"/>
      <c r="AZ9347" s="371"/>
    </row>
    <row r="9348" spans="1:52" ht="15" customHeight="1" x14ac:dyDescent="0.2">
      <c r="A9348" s="368"/>
      <c r="B9348" s="373"/>
      <c r="C9348" s="369"/>
      <c r="D9348" s="370"/>
      <c r="E9348" s="368"/>
      <c r="F9348" s="368"/>
      <c r="G9348" s="368"/>
      <c r="H9348" s="368"/>
      <c r="I9348" s="368"/>
      <c r="J9348" s="368"/>
      <c r="K9348" s="368"/>
      <c r="L9348" s="368"/>
      <c r="M9348" s="368"/>
      <c r="N9348" s="368"/>
      <c r="O9348" s="368"/>
      <c r="P9348" s="368"/>
      <c r="Q9348" s="368"/>
      <c r="R9348" s="368"/>
      <c r="S9348" s="368"/>
      <c r="T9348" s="368"/>
      <c r="U9348" s="368"/>
      <c r="V9348" s="368"/>
      <c r="W9348" s="368"/>
      <c r="X9348" s="368"/>
      <c r="Y9348" s="368"/>
      <c r="Z9348" s="368"/>
      <c r="AA9348" s="368"/>
      <c r="AB9348" s="368"/>
      <c r="AC9348" s="368"/>
      <c r="AD9348" s="368"/>
      <c r="AE9348" s="368"/>
      <c r="AF9348" s="368"/>
      <c r="AG9348" s="368"/>
      <c r="AH9348" s="368"/>
      <c r="AI9348" s="368"/>
      <c r="AJ9348" s="368"/>
      <c r="AK9348" s="368"/>
      <c r="AL9348" s="368"/>
      <c r="AM9348" s="368"/>
      <c r="AN9348" s="368"/>
      <c r="AO9348" s="368"/>
      <c r="AP9348" s="368"/>
      <c r="AQ9348" s="368"/>
      <c r="AR9348" s="368"/>
      <c r="AS9348" s="368"/>
      <c r="AT9348" s="368"/>
      <c r="AU9348" s="368"/>
      <c r="AV9348" s="368"/>
      <c r="AW9348" s="368"/>
      <c r="AX9348" s="368"/>
      <c r="AY9348" s="368"/>
      <c r="AZ9348" s="371"/>
    </row>
    <row r="9349" spans="1:52" ht="15" customHeight="1" x14ac:dyDescent="0.2">
      <c r="A9349" s="368"/>
      <c r="B9349" s="373"/>
      <c r="C9349" s="376"/>
      <c r="D9349" s="370"/>
      <c r="E9349" s="368"/>
      <c r="F9349" s="368"/>
      <c r="G9349" s="368"/>
      <c r="H9349" s="368"/>
      <c r="I9349" s="368"/>
      <c r="J9349" s="368"/>
      <c r="K9349" s="368"/>
      <c r="L9349" s="368"/>
      <c r="M9349" s="368"/>
      <c r="N9349" s="368"/>
      <c r="O9349" s="368"/>
      <c r="P9349" s="368"/>
      <c r="Q9349" s="368"/>
      <c r="R9349" s="368"/>
      <c r="S9349" s="368"/>
      <c r="T9349" s="368"/>
      <c r="U9349" s="368"/>
      <c r="V9349" s="368"/>
      <c r="W9349" s="368"/>
      <c r="X9349" s="368"/>
      <c r="Y9349" s="368"/>
      <c r="Z9349" s="368"/>
      <c r="AA9349" s="368"/>
      <c r="AB9349" s="368"/>
      <c r="AC9349" s="368"/>
      <c r="AD9349" s="368"/>
      <c r="AE9349" s="368"/>
      <c r="AF9349" s="368"/>
      <c r="AG9349" s="368"/>
      <c r="AH9349" s="368"/>
      <c r="AI9349" s="368"/>
      <c r="AJ9349" s="368"/>
      <c r="AK9349" s="368"/>
      <c r="AL9349" s="368"/>
      <c r="AM9349" s="368"/>
      <c r="AN9349" s="368"/>
      <c r="AO9349" s="368"/>
      <c r="AP9349" s="368"/>
      <c r="AQ9349" s="368"/>
      <c r="AR9349" s="368"/>
      <c r="AS9349" s="368"/>
      <c r="AT9349" s="368"/>
      <c r="AU9349" s="368"/>
      <c r="AV9349" s="368"/>
      <c r="AW9349" s="368"/>
      <c r="AX9349" s="368"/>
      <c r="AY9349" s="368"/>
      <c r="AZ9349" s="371"/>
    </row>
    <row r="9350" spans="1:52" ht="15" customHeight="1" x14ac:dyDescent="0.2">
      <c r="A9350" s="1">
        <f>SUM(A9307:A9345)</f>
        <v>0</v>
      </c>
      <c r="B9350" s="385" t="s">
        <v>187</v>
      </c>
      <c r="C9350" s="402" t="s">
        <v>616</v>
      </c>
      <c r="D9350" s="18"/>
      <c r="E9350" s="14"/>
      <c r="F9350" s="14"/>
      <c r="G9350" s="14"/>
      <c r="H9350" s="14"/>
      <c r="I9350" s="14"/>
      <c r="J9350" s="14"/>
      <c r="K9350" s="14"/>
      <c r="L9350" s="14"/>
      <c r="M9350" s="14"/>
      <c r="N9350" s="14"/>
      <c r="O9350" s="14"/>
      <c r="P9350" s="14"/>
      <c r="Q9350" s="14"/>
      <c r="R9350" s="4"/>
      <c r="S9350" s="4"/>
      <c r="T9350" s="4"/>
      <c r="U9350" s="4"/>
      <c r="V9350" s="4"/>
      <c r="W9350" s="4"/>
      <c r="X9350" s="4"/>
      <c r="Y9350" s="4"/>
      <c r="Z9350" s="4"/>
      <c r="AA9350" s="4"/>
      <c r="AB9350" s="8"/>
      <c r="AC9350" s="8"/>
      <c r="AD9350" s="8"/>
      <c r="AE9350" s="8"/>
      <c r="AF9350" s="8"/>
      <c r="AG9350" s="8"/>
      <c r="AH9350" s="8"/>
      <c r="AI9350" s="8"/>
      <c r="AJ9350" s="8"/>
      <c r="AK9350" s="8"/>
      <c r="AL9350" s="8"/>
      <c r="AM9350" s="8"/>
      <c r="AN9350" s="8"/>
      <c r="AO9350" s="8"/>
      <c r="AP9350" s="15"/>
      <c r="AQ9350" s="15"/>
      <c r="AR9350" s="15"/>
      <c r="AS9350" s="15"/>
      <c r="AT9350" s="15"/>
      <c r="AU9350" s="15"/>
      <c r="AV9350" s="15"/>
      <c r="AW9350" s="15"/>
      <c r="AX9350" s="15"/>
      <c r="AY9350" s="15"/>
      <c r="AZ9350" s="10"/>
    </row>
    <row r="9351" spans="1:52" ht="15" customHeight="1" x14ac:dyDescent="0.2">
      <c r="A9351" s="1"/>
      <c r="B9351" s="22"/>
      <c r="D9351" s="18"/>
      <c r="E9351" s="14"/>
      <c r="F9351" s="14"/>
      <c r="G9351" s="14"/>
      <c r="H9351" s="14"/>
      <c r="I9351" s="14"/>
      <c r="J9351" s="14"/>
      <c r="K9351" s="14"/>
      <c r="L9351" s="14"/>
      <c r="M9351" s="14"/>
      <c r="N9351" s="14"/>
      <c r="O9351" s="14"/>
      <c r="P9351" s="14"/>
      <c r="Q9351" s="14"/>
      <c r="R9351" s="4"/>
      <c r="S9351" s="4"/>
      <c r="T9351" s="4"/>
      <c r="U9351" s="4"/>
      <c r="V9351" s="4"/>
      <c r="W9351" s="4"/>
      <c r="X9351" s="4"/>
      <c r="Y9351" s="4"/>
      <c r="Z9351" s="4"/>
      <c r="AA9351" s="4"/>
      <c r="AB9351" s="8"/>
      <c r="AC9351" s="8"/>
      <c r="AD9351" s="8"/>
      <c r="AE9351" s="8"/>
      <c r="AF9351" s="8"/>
      <c r="AG9351" s="8"/>
      <c r="AH9351" s="8"/>
      <c r="AI9351" s="8"/>
      <c r="AJ9351" s="8"/>
      <c r="AK9351" s="8"/>
      <c r="AL9351" s="8"/>
      <c r="AM9351" s="8"/>
      <c r="AN9351" s="8"/>
      <c r="AO9351" s="8"/>
      <c r="AP9351" s="15"/>
      <c r="AQ9351" s="15"/>
      <c r="AR9351" s="15"/>
      <c r="AS9351" s="15"/>
      <c r="AT9351" s="15"/>
      <c r="AU9351" s="15"/>
      <c r="AV9351" s="15"/>
      <c r="AW9351" s="15"/>
      <c r="AX9351" s="15"/>
      <c r="AY9351" s="15"/>
      <c r="AZ9351" s="10"/>
    </row>
    <row r="9352" spans="1:52" ht="15" customHeight="1" x14ac:dyDescent="0.2">
      <c r="A9352" s="1"/>
      <c r="B9352" s="42"/>
      <c r="D9352" s="18"/>
      <c r="E9352" s="14"/>
      <c r="F9352" s="14"/>
      <c r="G9352" s="14"/>
      <c r="H9352" s="14"/>
      <c r="I9352" s="14"/>
      <c r="J9352" s="14"/>
      <c r="K9352" s="14"/>
      <c r="L9352" s="14"/>
      <c r="M9352" s="14"/>
      <c r="N9352" s="14"/>
      <c r="O9352" s="14"/>
      <c r="P9352" s="14"/>
      <c r="Q9352" s="14"/>
      <c r="R9352" s="4"/>
      <c r="S9352" s="4"/>
      <c r="T9352" s="4"/>
      <c r="U9352" s="4"/>
      <c r="V9352" s="4"/>
      <c r="W9352" s="4"/>
      <c r="X9352" s="4"/>
      <c r="Y9352" s="4"/>
      <c r="Z9352" s="4"/>
      <c r="AA9352" s="4"/>
      <c r="AB9352" s="8"/>
      <c r="AC9352" s="8"/>
      <c r="AD9352" s="8"/>
      <c r="AE9352" s="8"/>
      <c r="AF9352" s="8"/>
      <c r="AG9352" s="8"/>
      <c r="AH9352" s="8"/>
      <c r="AI9352" s="8"/>
      <c r="AJ9352" s="8"/>
      <c r="AK9352" s="8"/>
      <c r="AL9352" s="8"/>
      <c r="AM9352" s="8"/>
      <c r="AN9352" s="8"/>
      <c r="AO9352" s="8"/>
      <c r="AP9352" s="15"/>
      <c r="AQ9352" s="15"/>
      <c r="AR9352" s="15"/>
      <c r="AS9352" s="15"/>
      <c r="AT9352" s="15"/>
      <c r="AU9352" s="15"/>
      <c r="AV9352" s="15"/>
      <c r="AW9352" s="15"/>
      <c r="AX9352" s="15"/>
      <c r="AY9352" s="15"/>
      <c r="AZ9352" s="10"/>
    </row>
    <row r="9353" spans="1:52" ht="15" customHeight="1" x14ac:dyDescent="0.2">
      <c r="A9353" s="1"/>
      <c r="B9353" s="1"/>
      <c r="C9353" s="43"/>
      <c r="D9353" s="14"/>
      <c r="E9353" s="14"/>
      <c r="F9353" s="14"/>
      <c r="G9353" s="14"/>
      <c r="H9353" s="14"/>
      <c r="I9353" s="14"/>
      <c r="J9353" s="14"/>
      <c r="K9353" s="14"/>
      <c r="L9353" s="14"/>
      <c r="M9353" s="14"/>
      <c r="N9353" s="14"/>
      <c r="O9353" s="14"/>
      <c r="P9353" s="14"/>
      <c r="Q9353" s="14"/>
      <c r="R9353" s="4"/>
      <c r="S9353" s="4"/>
      <c r="T9353" s="4"/>
      <c r="U9353" s="4"/>
      <c r="V9353" s="4"/>
      <c r="W9353" s="4"/>
      <c r="X9353" s="4"/>
      <c r="Y9353" s="4"/>
      <c r="Z9353" s="4"/>
      <c r="AA9353" s="4"/>
      <c r="AB9353" s="8"/>
      <c r="AC9353" s="8"/>
      <c r="AD9353" s="8"/>
      <c r="AE9353" s="8"/>
      <c r="AF9353" s="8"/>
      <c r="AG9353" s="8"/>
      <c r="AH9353" s="8"/>
      <c r="AI9353" s="8"/>
      <c r="AJ9353" s="8"/>
      <c r="AK9353" s="8"/>
      <c r="AL9353" s="8"/>
      <c r="AM9353" s="8"/>
      <c r="AN9353" s="8"/>
      <c r="AO9353" s="8"/>
      <c r="AP9353" s="15"/>
      <c r="AQ9353" s="15"/>
      <c r="AR9353" s="15"/>
      <c r="AS9353" s="15"/>
      <c r="AT9353" s="15"/>
      <c r="AU9353" s="15"/>
      <c r="AV9353" s="15"/>
      <c r="AW9353" s="15"/>
      <c r="AX9353" s="15"/>
      <c r="AY9353" s="15"/>
      <c r="AZ9353" s="10"/>
    </row>
    <row r="9354" spans="1:52" ht="15" customHeight="1" x14ac:dyDescent="0.2">
      <c r="A9354" s="1"/>
      <c r="B9354" s="1"/>
      <c r="D9354" s="14"/>
      <c r="E9354" s="14"/>
      <c r="F9354" s="14"/>
      <c r="G9354" s="14"/>
      <c r="H9354" s="14"/>
      <c r="I9354" s="14"/>
      <c r="J9354" s="14"/>
      <c r="K9354" s="14"/>
      <c r="L9354" s="14"/>
      <c r="M9354" s="14"/>
      <c r="N9354" s="14"/>
      <c r="O9354" s="14"/>
      <c r="P9354" s="14"/>
      <c r="Q9354" s="14"/>
      <c r="R9354" s="4"/>
      <c r="S9354" s="4"/>
      <c r="T9354" s="4"/>
      <c r="U9354" s="4"/>
      <c r="V9354" s="4"/>
      <c r="W9354" s="4"/>
      <c r="X9354" s="4"/>
      <c r="Y9354" s="4"/>
      <c r="Z9354" s="4"/>
      <c r="AA9354" s="4"/>
      <c r="AB9354" s="8"/>
      <c r="AC9354" s="8"/>
      <c r="AD9354" s="8"/>
      <c r="AE9354" s="8"/>
      <c r="AF9354" s="8"/>
      <c r="AG9354" s="8"/>
      <c r="AH9354" s="8"/>
      <c r="AI9354" s="8"/>
      <c r="AJ9354" s="8"/>
      <c r="AK9354" s="8"/>
      <c r="AL9354" s="8"/>
      <c r="AM9354" s="8"/>
      <c r="AN9354" s="8"/>
      <c r="AO9354" s="8"/>
      <c r="AP9354" s="15"/>
      <c r="AQ9354" s="15"/>
      <c r="AR9354" s="15"/>
      <c r="AS9354" s="15"/>
      <c r="AT9354" s="15"/>
      <c r="AU9354" s="15"/>
      <c r="AV9354" s="15"/>
      <c r="AW9354" s="15"/>
      <c r="AX9354" s="15"/>
      <c r="AY9354" s="15"/>
      <c r="AZ9354" s="10"/>
    </row>
    <row r="9355" spans="1:52" ht="15" customHeight="1" x14ac:dyDescent="0.2">
      <c r="A9355" s="33"/>
      <c r="B9355" s="33"/>
      <c r="C9355" s="33"/>
      <c r="D9355" s="33">
        <f>SUM(D9307:D9354)</f>
        <v>0</v>
      </c>
      <c r="E9355" s="33">
        <f>SUM(E9307:E9354)</f>
        <v>0</v>
      </c>
      <c r="F9355" s="33">
        <f>SUM(F9307:F9354)</f>
        <v>0</v>
      </c>
      <c r="G9355" s="33">
        <f>SUM(G9307:G9354)</f>
        <v>0</v>
      </c>
      <c r="H9355" s="33">
        <f>SUM(H9307:H9354)</f>
        <v>0</v>
      </c>
      <c r="I9355" s="33">
        <f>SUM(I9307:I9354)</f>
        <v>0</v>
      </c>
      <c r="J9355" s="33">
        <f>SUM(J9307:J9354)</f>
        <v>0</v>
      </c>
      <c r="K9355" s="33">
        <f>SUM(K9307:K9354)</f>
        <v>0</v>
      </c>
      <c r="L9355" s="33">
        <f>SUM(L9307:L9354)</f>
        <v>0</v>
      </c>
      <c r="M9355" s="33">
        <f>SUM(M9307:M9354)</f>
        <v>0</v>
      </c>
      <c r="N9355" s="33">
        <f>SUM(N9307:N9354)</f>
        <v>0</v>
      </c>
      <c r="O9355" s="33">
        <f>SUM(O9307:O9354)</f>
        <v>0</v>
      </c>
      <c r="P9355" s="33">
        <f>SUM(P9307:P9354)</f>
        <v>0</v>
      </c>
      <c r="Q9355" s="33">
        <f>SUM(Q9307:Q9354)</f>
        <v>0</v>
      </c>
      <c r="R9355" s="33">
        <f>SUM(R9307:R9354)</f>
        <v>0</v>
      </c>
      <c r="S9355" s="33">
        <f>SUM(S9307:S9354)</f>
        <v>0</v>
      </c>
      <c r="T9355" s="33">
        <f>SUM(T9307:T9354)</f>
        <v>0</v>
      </c>
      <c r="U9355" s="33">
        <f>SUM(U9307:U9354)</f>
        <v>0</v>
      </c>
      <c r="V9355" s="33">
        <f>SUM(V9307:V9354)</f>
        <v>0</v>
      </c>
      <c r="W9355" s="33">
        <f>SUM(W9307:W9354)</f>
        <v>0</v>
      </c>
      <c r="X9355" s="33">
        <f>SUM(X9307:X9354)</f>
        <v>0</v>
      </c>
      <c r="Y9355" s="33">
        <f>SUM(Y9307:Y9354)</f>
        <v>0</v>
      </c>
      <c r="Z9355" s="33">
        <f>SUM(Z9307:Z9354)</f>
        <v>0</v>
      </c>
      <c r="AA9355" s="33">
        <f>SUM(AA9307:AA9354)</f>
        <v>0</v>
      </c>
      <c r="AB9355" s="33">
        <f>SUM(AB9307:AB9354)</f>
        <v>0</v>
      </c>
      <c r="AC9355" s="33">
        <f>SUM(AC9307:AC9354)</f>
        <v>0</v>
      </c>
      <c r="AD9355" s="33">
        <f>SUM(AD9307:AD9354)</f>
        <v>0</v>
      </c>
      <c r="AE9355" s="33">
        <f>SUM(AE9307:AE9354)</f>
        <v>0</v>
      </c>
      <c r="AF9355" s="33">
        <f>SUM(AF9307:AF9354)</f>
        <v>1</v>
      </c>
      <c r="AG9355" s="33">
        <f>SUM(AG9307:AG9354)</f>
        <v>1</v>
      </c>
      <c r="AH9355" s="33">
        <f>SUM(AH9307:AH9354)</f>
        <v>0</v>
      </c>
      <c r="AI9355" s="33">
        <f>SUM(AI9307:AI9354)</f>
        <v>0</v>
      </c>
      <c r="AJ9355" s="33">
        <f>SUM(AJ9307:AJ9354)</f>
        <v>0</v>
      </c>
      <c r="AK9355" s="33">
        <f>SUM(AK9307:AK9354)</f>
        <v>0</v>
      </c>
      <c r="AL9355" s="33">
        <f>SUM(AL9307:AL9354)</f>
        <v>0</v>
      </c>
      <c r="AM9355" s="33">
        <f>SUM(AM9307:AM9354)</f>
        <v>0</v>
      </c>
      <c r="AN9355" s="33">
        <f>SUM(AN9307:AN9354)</f>
        <v>0</v>
      </c>
      <c r="AO9355" s="33">
        <f>SUM(AO9307:AO9354)</f>
        <v>0</v>
      </c>
      <c r="AP9355" s="33">
        <f>SUM(AP9307:AP9354)</f>
        <v>0</v>
      </c>
      <c r="AQ9355" s="33">
        <f>SUM(AQ9307:AQ9354)</f>
        <v>0</v>
      </c>
      <c r="AR9355" s="33">
        <f>SUM(AR9307:AR9354)</f>
        <v>0</v>
      </c>
      <c r="AS9355" s="33">
        <f>SUM(AS9307:AS9354)</f>
        <v>0</v>
      </c>
      <c r="AT9355" s="33">
        <f>SUM(AT9307:AT9354)</f>
        <v>0</v>
      </c>
      <c r="AU9355" s="33">
        <f>SUM(AU9307:AU9354)</f>
        <v>0</v>
      </c>
      <c r="AV9355" s="33">
        <f>SUM(AV9307:AV9354)</f>
        <v>0</v>
      </c>
      <c r="AW9355" s="33">
        <f>SUM(AW9307:AW9354)</f>
        <v>0</v>
      </c>
      <c r="AX9355" s="33">
        <f>SUM(AX9307:AX9354)</f>
        <v>0</v>
      </c>
      <c r="AY9355" s="33">
        <f>SUM(AY9307:AY9354)</f>
        <v>0</v>
      </c>
      <c r="AZ9355" s="10"/>
    </row>
    <row r="9356" spans="1:52" ht="15" customHeight="1" x14ac:dyDescent="0.2">
      <c r="A9356" s="44"/>
      <c r="B9356" s="44"/>
      <c r="C9356" s="44"/>
      <c r="D9356" s="44"/>
      <c r="E9356" s="44"/>
      <c r="F9356" s="44"/>
      <c r="G9356" s="44"/>
      <c r="H9356" s="44"/>
      <c r="I9356" s="44"/>
      <c r="J9356" s="44"/>
      <c r="K9356" s="44"/>
      <c r="L9356" s="44"/>
      <c r="M9356" s="44"/>
      <c r="N9356" s="44"/>
      <c r="O9356" s="44"/>
      <c r="P9356" s="44"/>
      <c r="Q9356" s="44"/>
      <c r="R9356" s="44"/>
      <c r="S9356" s="44"/>
      <c r="T9356" s="44"/>
      <c r="U9356" s="44"/>
      <c r="V9356" s="44"/>
      <c r="W9356" s="44"/>
      <c r="X9356" s="44"/>
    </row>
    <row r="9357" spans="1:52" ht="15" customHeight="1" x14ac:dyDescent="0.2">
      <c r="A9357" s="44"/>
      <c r="B9357" s="44"/>
      <c r="C9357" s="44"/>
      <c r="D9357" s="44"/>
      <c r="E9357" s="44"/>
      <c r="F9357" s="44"/>
      <c r="G9357" s="44"/>
      <c r="H9357" s="44"/>
      <c r="I9357" s="44"/>
      <c r="J9357" s="44"/>
      <c r="K9357" s="44"/>
      <c r="L9357" s="44"/>
      <c r="M9357" s="44"/>
      <c r="N9357" s="44"/>
      <c r="O9357" s="44"/>
      <c r="P9357" s="44"/>
      <c r="Q9357" s="44"/>
      <c r="R9357" s="44"/>
      <c r="S9357" s="44"/>
      <c r="T9357" s="44"/>
      <c r="U9357" s="44"/>
      <c r="V9357" s="44"/>
      <c r="W9357" s="44"/>
      <c r="X9357" s="44"/>
    </row>
    <row r="9358" spans="1:52" ht="15" customHeight="1" x14ac:dyDescent="0.2">
      <c r="A9358" s="44"/>
      <c r="B9358" s="44"/>
      <c r="C9358" s="44"/>
      <c r="D9358" s="44"/>
      <c r="E9358" s="44"/>
      <c r="F9358" s="44"/>
      <c r="G9358" s="44"/>
      <c r="H9358" s="44"/>
      <c r="I9358" s="44"/>
      <c r="J9358" s="44"/>
      <c r="K9358" s="44"/>
      <c r="L9358" s="44"/>
      <c r="M9358" s="44"/>
      <c r="N9358" s="44"/>
      <c r="O9358" s="44"/>
      <c r="P9358" s="44"/>
      <c r="Q9358" s="44"/>
      <c r="R9358" s="44"/>
      <c r="S9358" s="44"/>
      <c r="T9358" s="44"/>
      <c r="U9358" s="44"/>
      <c r="V9358" s="44"/>
      <c r="W9358" s="44"/>
      <c r="X9358" s="44"/>
    </row>
    <row r="9359" spans="1:52" ht="15" customHeight="1" x14ac:dyDescent="0.2">
      <c r="A9359" s="45"/>
      <c r="B9359" s="45"/>
      <c r="C9359" s="45"/>
      <c r="D9359" s="45"/>
      <c r="E9359" s="45"/>
      <c r="F9359" s="45"/>
      <c r="G9359" s="45"/>
      <c r="H9359" s="45"/>
      <c r="I9359" s="44"/>
      <c r="J9359" s="44"/>
      <c r="K9359" s="44"/>
      <c r="L9359" s="44"/>
      <c r="M9359" s="44"/>
      <c r="N9359" s="44"/>
      <c r="O9359" s="44"/>
      <c r="P9359" s="44"/>
      <c r="Q9359" s="44"/>
      <c r="R9359" s="44"/>
      <c r="S9359" s="44"/>
      <c r="T9359" s="44"/>
      <c r="U9359" s="44"/>
      <c r="V9359" s="44"/>
      <c r="W9359" s="44"/>
      <c r="X9359" s="44"/>
    </row>
    <row r="9360" spans="1:52" ht="15" customHeight="1" x14ac:dyDescent="0.2">
      <c r="A9360" s="45"/>
      <c r="B9360" s="45"/>
      <c r="C9360" s="45"/>
      <c r="D9360" s="45"/>
      <c r="E9360" s="45"/>
      <c r="F9360" s="45"/>
      <c r="G9360" s="45"/>
      <c r="H9360" s="45"/>
      <c r="I9360" s="44"/>
      <c r="J9360" s="44"/>
      <c r="K9360" s="44"/>
      <c r="L9360" s="46"/>
      <c r="M9360" s="46"/>
      <c r="N9360" s="46"/>
      <c r="O9360" s="46"/>
      <c r="P9360" s="46"/>
      <c r="Q9360" s="46"/>
      <c r="R9360" s="46"/>
      <c r="S9360" s="46"/>
      <c r="T9360" s="46"/>
      <c r="U9360" s="46"/>
      <c r="V9360" s="46"/>
      <c r="W9360" s="46"/>
      <c r="X9360" s="46"/>
      <c r="Y9360" s="46"/>
      <c r="Z9360" s="46"/>
      <c r="AA9360" s="46"/>
    </row>
    <row r="9361" spans="1:27" ht="15" customHeight="1" x14ac:dyDescent="0.6">
      <c r="A9361" s="45"/>
      <c r="B9361" s="47" t="s">
        <v>88</v>
      </c>
      <c r="C9361" s="48"/>
      <c r="D9361" s="48"/>
      <c r="E9361" s="48"/>
      <c r="F9361" s="48"/>
      <c r="G9361" s="48"/>
      <c r="H9361" s="45"/>
      <c r="I9361" s="44"/>
      <c r="J9361" s="44"/>
      <c r="K9361" s="44"/>
      <c r="L9361" s="46"/>
      <c r="M9361" s="46"/>
      <c r="N9361" s="46"/>
      <c r="O9361" s="46"/>
      <c r="P9361" s="46"/>
      <c r="Q9361" s="46"/>
      <c r="R9361" s="46"/>
      <c r="S9361" s="46"/>
      <c r="T9361" s="46"/>
      <c r="U9361" s="46"/>
      <c r="V9361" s="46"/>
      <c r="W9361" s="46"/>
      <c r="X9361" s="46"/>
      <c r="Y9361" s="46"/>
      <c r="Z9361" s="46"/>
      <c r="AA9361" s="46"/>
    </row>
    <row r="9362" spans="1:27" ht="15" customHeight="1" x14ac:dyDescent="0.2">
      <c r="A9362" s="45"/>
      <c r="B9362" s="49" t="s">
        <v>89</v>
      </c>
      <c r="C9362" s="33" t="s">
        <v>90</v>
      </c>
      <c r="D9362" s="33" t="s">
        <v>91</v>
      </c>
      <c r="E9362" s="33" t="s">
        <v>92</v>
      </c>
      <c r="F9362" s="50"/>
      <c r="G9362" s="50" t="s">
        <v>93</v>
      </c>
      <c r="H9362" s="45"/>
      <c r="I9362" s="44"/>
      <c r="J9362" s="44"/>
      <c r="K9362" s="44"/>
      <c r="L9362" s="46"/>
      <c r="M9362" s="46"/>
      <c r="N9362" s="46"/>
      <c r="O9362" s="46"/>
      <c r="P9362" s="46"/>
      <c r="Q9362" s="46"/>
      <c r="R9362" s="46"/>
      <c r="S9362" s="46"/>
      <c r="T9362" s="46"/>
      <c r="U9362" s="46"/>
      <c r="V9362" s="46"/>
      <c r="W9362" s="46"/>
      <c r="Y9362" s="51" t="s">
        <v>94</v>
      </c>
      <c r="Z9362" s="52"/>
      <c r="AA9362" s="52"/>
    </row>
    <row r="9363" spans="1:27" ht="15" customHeight="1" x14ac:dyDescent="0.2">
      <c r="A9363" s="45"/>
      <c r="B9363" s="53" t="s">
        <v>3</v>
      </c>
      <c r="C9363" s="15">
        <f>D9355</f>
        <v>0</v>
      </c>
      <c r="D9363" s="54">
        <f>S9366*C9363</f>
        <v>0</v>
      </c>
      <c r="E9363" s="34">
        <f>T9365*C9363</f>
        <v>0</v>
      </c>
      <c r="F9363" s="45"/>
      <c r="G9363" s="45"/>
      <c r="H9363" s="45"/>
      <c r="I9363" s="44"/>
      <c r="J9363" s="44"/>
      <c r="K9363" s="44"/>
      <c r="L9363" s="46"/>
      <c r="M9363" s="51" t="s">
        <v>95</v>
      </c>
      <c r="N9363" s="52"/>
      <c r="O9363" s="52"/>
      <c r="P9363" s="52"/>
      <c r="Q9363" s="52"/>
      <c r="R9363" s="51" t="s">
        <v>96</v>
      </c>
      <c r="S9363" s="52"/>
      <c r="T9363" s="46"/>
      <c r="U9363" s="51" t="s">
        <v>97</v>
      </c>
      <c r="V9363" s="52"/>
      <c r="W9363" s="46"/>
      <c r="Y9363" s="6" t="s">
        <v>98</v>
      </c>
      <c r="Z9363" s="55"/>
      <c r="AA9363" s="56"/>
    </row>
    <row r="9364" spans="1:27" ht="15" customHeight="1" x14ac:dyDescent="0.2">
      <c r="A9364" s="45"/>
      <c r="B9364" s="53" t="s">
        <v>99</v>
      </c>
      <c r="C9364" s="15">
        <f>E9355</f>
        <v>0</v>
      </c>
      <c r="D9364" s="54">
        <f>S9365*C9364</f>
        <v>0</v>
      </c>
      <c r="E9364" s="34">
        <f>T9366*C9364</f>
        <v>0</v>
      </c>
      <c r="F9364" s="45"/>
      <c r="G9364" s="45"/>
      <c r="H9364" s="45"/>
      <c r="I9364" s="44"/>
      <c r="J9364" s="44"/>
      <c r="K9364" s="44"/>
      <c r="L9364" s="46"/>
      <c r="M9364" s="6" t="s">
        <v>100</v>
      </c>
      <c r="N9364" s="52"/>
      <c r="O9364" s="52"/>
      <c r="P9364" s="52"/>
      <c r="Q9364" s="52"/>
      <c r="R9364" s="6"/>
      <c r="S9364" s="55" t="s">
        <v>101</v>
      </c>
      <c r="T9364" s="295"/>
      <c r="U9364" s="57" t="s">
        <v>102</v>
      </c>
      <c r="V9364" s="58">
        <f t="shared" ref="V9364:V9375" si="1990">W9364*1.303</f>
        <v>10293.699999999999</v>
      </c>
      <c r="W9364" s="59">
        <v>7900</v>
      </c>
      <c r="Y9364" s="60" t="s">
        <v>31</v>
      </c>
      <c r="Z9364" s="55">
        <f>AA9364*1.318</f>
        <v>6853.6</v>
      </c>
      <c r="AA9364" s="56">
        <v>5200</v>
      </c>
    </row>
    <row r="9365" spans="1:27" ht="15" customHeight="1" x14ac:dyDescent="0.2">
      <c r="A9365" s="45"/>
      <c r="B9365" s="53" t="s">
        <v>103</v>
      </c>
      <c r="C9365" s="15">
        <f>F9355</f>
        <v>0</v>
      </c>
      <c r="D9365" s="54">
        <f>S9368*C9365</f>
        <v>0</v>
      </c>
      <c r="E9365" s="34">
        <f>T9367*C9365</f>
        <v>0</v>
      </c>
      <c r="F9365" s="45"/>
      <c r="G9365" s="45"/>
      <c r="H9365" s="61"/>
      <c r="I9365" s="44"/>
      <c r="J9365" s="44"/>
      <c r="K9365" s="44"/>
      <c r="L9365" s="46"/>
      <c r="M9365" s="6"/>
      <c r="N9365" s="52"/>
      <c r="O9365" s="52"/>
      <c r="P9365" s="52"/>
      <c r="Q9365" s="52"/>
      <c r="R9365" s="6" t="s">
        <v>104</v>
      </c>
      <c r="S9365" s="55">
        <f>T9365*1.407</f>
        <v>914.55000000000007</v>
      </c>
      <c r="T9365" s="295">
        <v>650</v>
      </c>
      <c r="U9365" s="57" t="s">
        <v>105</v>
      </c>
      <c r="V9365" s="58">
        <f t="shared" si="1990"/>
        <v>9772.5</v>
      </c>
      <c r="W9365" s="62">
        <v>7500</v>
      </c>
      <c r="Y9365" s="6" t="s">
        <v>33</v>
      </c>
      <c r="Z9365" s="55">
        <f t="shared" ref="Z9365:Z9366" si="1991">AA9365*1.318</f>
        <v>6853.6</v>
      </c>
      <c r="AA9365" s="56">
        <v>5200</v>
      </c>
    </row>
    <row r="9366" spans="1:27" ht="15" customHeight="1" x14ac:dyDescent="0.2">
      <c r="A9366" s="45"/>
      <c r="B9366" s="53" t="s">
        <v>106</v>
      </c>
      <c r="C9366" s="15">
        <f>G9355</f>
        <v>0</v>
      </c>
      <c r="D9366" s="54">
        <f>S9368*C9366</f>
        <v>0</v>
      </c>
      <c r="E9366" s="34">
        <f>T9368*C9366</f>
        <v>0</v>
      </c>
      <c r="F9366" s="45"/>
      <c r="G9366" s="45"/>
      <c r="H9366" s="45"/>
      <c r="I9366" s="44"/>
      <c r="J9366" s="44"/>
      <c r="K9366" s="44"/>
      <c r="L9366" s="46"/>
      <c r="M9366" s="6" t="s">
        <v>107</v>
      </c>
      <c r="N9366" s="52"/>
      <c r="O9366" s="52"/>
      <c r="P9366" s="52"/>
      <c r="Q9366" s="52"/>
      <c r="R9366" s="6" t="s">
        <v>108</v>
      </c>
      <c r="S9366" s="55">
        <f>T9366*1.407</f>
        <v>914.55000000000007</v>
      </c>
      <c r="T9366" s="295">
        <v>650</v>
      </c>
      <c r="U9366" s="6" t="s">
        <v>109</v>
      </c>
      <c r="V9366" s="58">
        <f t="shared" si="1990"/>
        <v>4560.5</v>
      </c>
      <c r="W9366" s="59">
        <v>3500</v>
      </c>
      <c r="Y9366" s="6" t="s">
        <v>32</v>
      </c>
      <c r="Z9366" s="55">
        <f t="shared" si="1991"/>
        <v>6853.6</v>
      </c>
      <c r="AA9366" s="56">
        <v>5200</v>
      </c>
    </row>
    <row r="9367" spans="1:27" ht="15" customHeight="1" x14ac:dyDescent="0.2">
      <c r="A9367" s="45"/>
      <c r="B9367" s="53" t="s">
        <v>7</v>
      </c>
      <c r="C9367" s="15">
        <f>H9355</f>
        <v>0</v>
      </c>
      <c r="D9367" s="54">
        <f>S9370*C9367</f>
        <v>0</v>
      </c>
      <c r="E9367" s="34">
        <f>T9370*C9367</f>
        <v>0</v>
      </c>
      <c r="F9367" s="45"/>
      <c r="G9367" s="45"/>
      <c r="H9367" s="45"/>
      <c r="I9367" s="44"/>
      <c r="J9367" s="44"/>
      <c r="K9367" s="44"/>
      <c r="L9367" s="46"/>
      <c r="M9367" s="6" t="s">
        <v>110</v>
      </c>
      <c r="N9367" s="55">
        <f>P9367*1.43</f>
        <v>2145</v>
      </c>
      <c r="O9367" s="52"/>
      <c r="P9367" s="63">
        <v>1500</v>
      </c>
      <c r="Q9367" s="52"/>
      <c r="R9367" s="6" t="s">
        <v>111</v>
      </c>
      <c r="S9367" s="55">
        <f>T9367*1.479</f>
        <v>1267.5030000000002</v>
      </c>
      <c r="T9367" s="295">
        <v>857</v>
      </c>
      <c r="U9367" s="57" t="s">
        <v>112</v>
      </c>
      <c r="V9367" s="58">
        <f t="shared" si="1990"/>
        <v>2736.2999999999997</v>
      </c>
      <c r="W9367" s="62">
        <v>2100</v>
      </c>
      <c r="Y9367" s="6" t="s">
        <v>42</v>
      </c>
      <c r="Z9367" s="55">
        <f t="shared" ref="Z9367:Z9372" si="1992">AA9367*1.32</f>
        <v>7260</v>
      </c>
      <c r="AA9367" s="56">
        <v>5500</v>
      </c>
    </row>
    <row r="9368" spans="1:27" ht="15" customHeight="1" x14ac:dyDescent="0.2">
      <c r="A9368" s="45"/>
      <c r="B9368" s="53" t="s">
        <v>8</v>
      </c>
      <c r="C9368" s="15">
        <f>I9355</f>
        <v>0</v>
      </c>
      <c r="D9368" s="54">
        <f>S9369*C9368</f>
        <v>0</v>
      </c>
      <c r="E9368" s="34">
        <f>T9369*C9368</f>
        <v>0</v>
      </c>
      <c r="F9368" s="45"/>
      <c r="G9368" s="45"/>
      <c r="H9368" s="45"/>
      <c r="I9368" s="44"/>
      <c r="J9368" s="44"/>
      <c r="K9368" s="44"/>
      <c r="L9368" s="46"/>
      <c r="M9368" s="6" t="s">
        <v>27</v>
      </c>
      <c r="N9368" s="55">
        <f>P9368*1.42</f>
        <v>1988</v>
      </c>
      <c r="O9368" s="52"/>
      <c r="P9368" s="64">
        <v>1400</v>
      </c>
      <c r="Q9368" s="65"/>
      <c r="R9368" s="6" t="s">
        <v>113</v>
      </c>
      <c r="S9368" s="55">
        <f>T9368*1.479</f>
        <v>1267.5030000000002</v>
      </c>
      <c r="T9368" s="295">
        <v>857</v>
      </c>
      <c r="U9368" s="57" t="s">
        <v>114</v>
      </c>
      <c r="V9368" s="58">
        <f t="shared" si="1990"/>
        <v>1274.3339999999998</v>
      </c>
      <c r="W9368" s="59">
        <v>978</v>
      </c>
      <c r="Y9368" s="6" t="s">
        <v>115</v>
      </c>
      <c r="Z9368" s="55">
        <f t="shared" si="1992"/>
        <v>7260</v>
      </c>
      <c r="AA9368" s="56">
        <v>5500</v>
      </c>
    </row>
    <row r="9369" spans="1:27" ht="15" customHeight="1" x14ac:dyDescent="0.2">
      <c r="A9369" s="45"/>
      <c r="B9369" s="53" t="s">
        <v>116</v>
      </c>
      <c r="C9369" s="15">
        <f>J9355</f>
        <v>0</v>
      </c>
      <c r="D9369" s="54">
        <f t="shared" ref="D9369:D9370" si="1993">S9374*C9369</f>
        <v>0</v>
      </c>
      <c r="E9369" s="34">
        <f t="shared" ref="E9369" si="1994">D9432*C9369</f>
        <v>0</v>
      </c>
      <c r="F9369" s="45"/>
      <c r="G9369" s="45"/>
      <c r="H9369" s="45"/>
      <c r="I9369" s="44"/>
      <c r="J9369" s="44"/>
      <c r="K9369" s="44"/>
      <c r="L9369" s="46"/>
      <c r="M9369" s="6" t="s">
        <v>28</v>
      </c>
      <c r="N9369" s="55">
        <f t="shared" ref="N9369:N9373" si="1995">P9369*1.4</f>
        <v>1540</v>
      </c>
      <c r="O9369" s="52"/>
      <c r="P9369" s="64">
        <v>1100</v>
      </c>
      <c r="Q9369" s="65"/>
      <c r="R9369" s="6" t="s">
        <v>117</v>
      </c>
      <c r="S9369" s="55">
        <f>T9369*1.3</f>
        <v>2113.8000000000002</v>
      </c>
      <c r="T9369" s="296">
        <v>1626</v>
      </c>
      <c r="U9369" s="66" t="s">
        <v>118</v>
      </c>
      <c r="V9369" s="58">
        <f t="shared" si="1990"/>
        <v>1469.7839999999999</v>
      </c>
      <c r="W9369" s="62">
        <v>1128</v>
      </c>
      <c r="Y9369" s="6" t="s">
        <v>119</v>
      </c>
      <c r="Z9369" s="55">
        <f>AA9369*1.318</f>
        <v>6853.6</v>
      </c>
      <c r="AA9369" s="56">
        <v>5200</v>
      </c>
    </row>
    <row r="9370" spans="1:27" ht="15" customHeight="1" x14ac:dyDescent="0.2">
      <c r="A9370" s="45"/>
      <c r="B9370" s="53" t="s">
        <v>10</v>
      </c>
      <c r="C9370" s="15">
        <f>K9355</f>
        <v>0</v>
      </c>
      <c r="D9370" s="54">
        <f t="shared" si="1993"/>
        <v>0</v>
      </c>
      <c r="E9370" s="34">
        <f>T9375*C9370</f>
        <v>0</v>
      </c>
      <c r="F9370" s="45"/>
      <c r="G9370" s="45"/>
      <c r="H9370" s="45"/>
      <c r="I9370" s="44"/>
      <c r="J9370" s="44"/>
      <c r="K9370" s="44"/>
      <c r="L9370" s="46"/>
      <c r="M9370" s="6" t="s">
        <v>120</v>
      </c>
      <c r="N9370" s="55">
        <f t="shared" si="1995"/>
        <v>1889.9999999999998</v>
      </c>
      <c r="O9370" s="52"/>
      <c r="P9370" s="67">
        <v>1350</v>
      </c>
      <c r="Q9370" s="65"/>
      <c r="R9370" s="6" t="s">
        <v>121</v>
      </c>
      <c r="S9370" s="55">
        <f>T9370*1.436</f>
        <v>1711.712</v>
      </c>
      <c r="T9370" s="295">
        <v>1192</v>
      </c>
      <c r="U9370" s="6" t="s">
        <v>122</v>
      </c>
      <c r="V9370" s="58">
        <f t="shared" si="1990"/>
        <v>8404.35</v>
      </c>
      <c r="W9370" s="59">
        <v>6450</v>
      </c>
      <c r="Y9370" s="6" t="s">
        <v>123</v>
      </c>
      <c r="Z9370" s="55">
        <f t="shared" si="1992"/>
        <v>10560</v>
      </c>
      <c r="AA9370" s="56">
        <v>8000</v>
      </c>
    </row>
    <row r="9371" spans="1:27" ht="15" customHeight="1" thickBot="1" x14ac:dyDescent="0.25">
      <c r="A9371" s="45"/>
      <c r="B9371" s="53" t="s">
        <v>124</v>
      </c>
      <c r="C9371" s="15">
        <f>L9355</f>
        <v>0</v>
      </c>
      <c r="D9371" s="54">
        <f>S9371*C9371</f>
        <v>0</v>
      </c>
      <c r="E9371" s="34">
        <f>T9371*C9371</f>
        <v>0</v>
      </c>
      <c r="F9371" s="68" t="s">
        <v>92</v>
      </c>
      <c r="G9371" s="69"/>
      <c r="H9371" s="45"/>
      <c r="I9371" s="44"/>
      <c r="J9371" s="44"/>
      <c r="K9371" s="44"/>
      <c r="L9371" s="46"/>
      <c r="M9371" s="6" t="s">
        <v>125</v>
      </c>
      <c r="N9371" s="55">
        <f t="shared" si="1995"/>
        <v>1889.9999999999998</v>
      </c>
      <c r="O9371" s="52"/>
      <c r="P9371" s="67">
        <v>1350</v>
      </c>
      <c r="Q9371" s="65"/>
      <c r="R9371" s="6" t="s">
        <v>126</v>
      </c>
      <c r="S9371" s="55">
        <f>T9371*1.485</f>
        <v>1568.16</v>
      </c>
      <c r="T9371" s="295">
        <v>1056</v>
      </c>
      <c r="U9371" s="6" t="s">
        <v>127</v>
      </c>
      <c r="V9371" s="58">
        <f t="shared" si="1990"/>
        <v>0</v>
      </c>
      <c r="W9371" s="70"/>
      <c r="Y9371" s="6" t="s">
        <v>128</v>
      </c>
      <c r="Z9371" s="55">
        <f t="shared" si="1992"/>
        <v>10560</v>
      </c>
      <c r="AA9371" s="56">
        <v>8000</v>
      </c>
    </row>
    <row r="9372" spans="1:27" ht="15" customHeight="1" thickTop="1" x14ac:dyDescent="0.2">
      <c r="A9372" s="45"/>
      <c r="B9372" s="53" t="s">
        <v>129</v>
      </c>
      <c r="C9372" s="15">
        <f>M9355</f>
        <v>0</v>
      </c>
      <c r="D9372" s="54">
        <f t="shared" ref="D9372:D9373" si="1996">S9376*C9372</f>
        <v>0</v>
      </c>
      <c r="E9372" s="34">
        <f t="shared" ref="E9372:E9373" si="1997">D9434*C9372</f>
        <v>0</v>
      </c>
      <c r="F9372" s="68" t="s">
        <v>130</v>
      </c>
      <c r="G9372" s="71">
        <f>D9416*0.33</f>
        <v>5299.8</v>
      </c>
      <c r="H9372" s="45"/>
      <c r="I9372" s="44"/>
      <c r="J9372" s="44"/>
      <c r="K9372" s="44"/>
      <c r="L9372" s="46"/>
      <c r="M9372" s="6" t="s">
        <v>131</v>
      </c>
      <c r="N9372" s="55">
        <f t="shared" si="1995"/>
        <v>700</v>
      </c>
      <c r="O9372" s="52"/>
      <c r="P9372" s="67">
        <v>500</v>
      </c>
      <c r="Q9372" s="65"/>
      <c r="R9372" s="6"/>
      <c r="S9372" s="55"/>
      <c r="T9372" s="297"/>
      <c r="U9372" s="57" t="s">
        <v>132</v>
      </c>
      <c r="V9372" s="58">
        <f t="shared" si="1990"/>
        <v>10293.699999999999</v>
      </c>
      <c r="W9372" s="70">
        <v>7900</v>
      </c>
      <c r="Y9372" s="6" t="s">
        <v>133</v>
      </c>
      <c r="Z9372" s="55">
        <f t="shared" si="1992"/>
        <v>7260</v>
      </c>
      <c r="AA9372" s="56">
        <v>5500</v>
      </c>
    </row>
    <row r="9373" spans="1:27" ht="15" customHeight="1" x14ac:dyDescent="0.2">
      <c r="A9373" s="45"/>
      <c r="B9373" s="53" t="s">
        <v>134</v>
      </c>
      <c r="C9373" s="15">
        <f>N9355</f>
        <v>0</v>
      </c>
      <c r="D9373" s="54">
        <f t="shared" si="1996"/>
        <v>0</v>
      </c>
      <c r="E9373" s="34">
        <f>T9377*C9373</f>
        <v>0</v>
      </c>
      <c r="F9373" s="68" t="s">
        <v>135</v>
      </c>
      <c r="G9373" s="72">
        <f>D9416-F9416</f>
        <v>16060</v>
      </c>
      <c r="H9373" s="45"/>
      <c r="I9373" s="44"/>
      <c r="J9373" s="44"/>
      <c r="K9373" s="44"/>
      <c r="L9373" s="46"/>
      <c r="M9373" s="6" t="s">
        <v>136</v>
      </c>
      <c r="N9373" s="55">
        <f t="shared" si="1995"/>
        <v>1400</v>
      </c>
      <c r="O9373" s="52"/>
      <c r="P9373" s="67">
        <v>1000</v>
      </c>
      <c r="Q9373" s="65"/>
      <c r="R9373" s="6"/>
      <c r="S9373" s="55"/>
      <c r="T9373" s="297"/>
      <c r="U9373" s="57" t="s">
        <v>137</v>
      </c>
      <c r="V9373" s="58">
        <f>W9373*1.311</f>
        <v>7603.7999999999993</v>
      </c>
      <c r="W9373" s="73">
        <v>5800</v>
      </c>
      <c r="Y9373" s="6" t="s">
        <v>39</v>
      </c>
      <c r="Z9373" s="55">
        <f>AA9373*1.321</f>
        <v>8454.4</v>
      </c>
      <c r="AA9373" s="56">
        <v>6400</v>
      </c>
    </row>
    <row r="9374" spans="1:27" ht="15" customHeight="1" x14ac:dyDescent="0.35">
      <c r="A9374" s="45"/>
      <c r="B9374" s="53" t="s">
        <v>138</v>
      </c>
      <c r="C9374" s="15">
        <f>P9355</f>
        <v>0</v>
      </c>
      <c r="D9374" s="54">
        <f>S9379*C9374</f>
        <v>0</v>
      </c>
      <c r="E9374" s="34">
        <f>D9437*C9374</f>
        <v>0</v>
      </c>
      <c r="F9374" s="68" t="s">
        <v>139</v>
      </c>
      <c r="G9374" s="74">
        <f>D9416-E9416</f>
        <v>5060</v>
      </c>
      <c r="H9374" s="45"/>
      <c r="I9374" s="44"/>
      <c r="J9374" s="44"/>
      <c r="K9374" s="44"/>
      <c r="L9374" s="46"/>
      <c r="M9374" s="6" t="s">
        <v>140</v>
      </c>
      <c r="N9374" s="55"/>
      <c r="O9374" s="52"/>
      <c r="P9374" s="67"/>
      <c r="Q9374" s="65"/>
      <c r="R9374" s="6" t="s">
        <v>141</v>
      </c>
      <c r="S9374" s="55">
        <v>1850.8</v>
      </c>
      <c r="T9374" s="295">
        <v>1997</v>
      </c>
      <c r="U9374" s="57" t="s">
        <v>142</v>
      </c>
      <c r="V9374" s="58">
        <f t="shared" si="1990"/>
        <v>10293.699999999999</v>
      </c>
      <c r="W9374" s="73">
        <v>7900</v>
      </c>
      <c r="Y9374" s="6" t="s">
        <v>143</v>
      </c>
      <c r="Z9374" s="55">
        <f>AA9374*1.32</f>
        <v>3564</v>
      </c>
      <c r="AA9374" s="56">
        <v>2700</v>
      </c>
    </row>
    <row r="9375" spans="1:27" ht="15" customHeight="1" x14ac:dyDescent="0.2">
      <c r="A9375" s="45"/>
      <c r="B9375" s="53" t="s">
        <v>14</v>
      </c>
      <c r="C9375" s="15">
        <f>O9355</f>
        <v>0</v>
      </c>
      <c r="D9375" s="54">
        <f>S9378*C9375</f>
        <v>0</v>
      </c>
      <c r="E9375" s="34">
        <f>D9436*C9375</f>
        <v>0</v>
      </c>
      <c r="F9375" s="61"/>
      <c r="G9375" s="61"/>
      <c r="H9375" s="45"/>
      <c r="I9375" s="44"/>
      <c r="J9375" s="44"/>
      <c r="K9375" s="44"/>
      <c r="L9375" s="46"/>
      <c r="M9375" s="6"/>
      <c r="N9375" s="55"/>
      <c r="O9375" s="52"/>
      <c r="P9375" s="67"/>
      <c r="Q9375" s="65"/>
      <c r="R9375" s="6" t="s">
        <v>144</v>
      </c>
      <c r="S9375" s="55">
        <f>T9375*1.46</f>
        <v>4850.12</v>
      </c>
      <c r="T9375" s="295">
        <v>3322</v>
      </c>
      <c r="U9375" s="57" t="s">
        <v>145</v>
      </c>
      <c r="V9375" s="58">
        <f t="shared" si="1990"/>
        <v>10293.699999999999</v>
      </c>
      <c r="W9375" s="73">
        <v>7900</v>
      </c>
      <c r="AA9375" s="46"/>
    </row>
    <row r="9376" spans="1:27" ht="15" customHeight="1" x14ac:dyDescent="0.2">
      <c r="A9376" s="45"/>
      <c r="B9376" s="53" t="s">
        <v>16</v>
      </c>
      <c r="C9376" s="15">
        <f>Q9355</f>
        <v>0</v>
      </c>
      <c r="D9376" s="54">
        <f>S9381*C9376</f>
        <v>0</v>
      </c>
      <c r="E9376" s="34"/>
      <c r="F9376" s="61"/>
      <c r="G9376" s="61"/>
      <c r="H9376" s="45"/>
      <c r="I9376" s="44"/>
      <c r="J9376" s="44"/>
      <c r="K9376" s="44"/>
      <c r="L9376" s="46"/>
      <c r="M9376" s="6" t="s">
        <v>146</v>
      </c>
      <c r="N9376" s="55">
        <f>P9376*1.46</f>
        <v>8030</v>
      </c>
      <c r="O9376" s="52"/>
      <c r="P9376" s="67">
        <v>5500</v>
      </c>
      <c r="Q9376" s="65"/>
      <c r="R9376" s="6" t="s">
        <v>147</v>
      </c>
      <c r="S9376" s="55">
        <v>6101.2</v>
      </c>
      <c r="T9376" s="295">
        <v>4380</v>
      </c>
      <c r="U9376" s="46"/>
      <c r="V9376" s="46"/>
      <c r="W9376" s="46"/>
      <c r="X9376" s="46"/>
      <c r="Y9376" s="46"/>
      <c r="Z9376" s="46"/>
    </row>
    <row r="9377" spans="1:27" ht="15" customHeight="1" x14ac:dyDescent="0.2">
      <c r="A9377" s="45"/>
      <c r="B9377" s="320" t="s">
        <v>148</v>
      </c>
      <c r="C9377" s="33"/>
      <c r="D9377" s="75">
        <f t="shared" ref="D9377:E9377" si="1998">SUM(D9363:D9376)</f>
        <v>0</v>
      </c>
      <c r="E9377" s="75">
        <f t="shared" si="1998"/>
        <v>0</v>
      </c>
      <c r="F9377" s="75"/>
      <c r="G9377" s="33"/>
      <c r="H9377" s="45"/>
      <c r="I9377" s="44"/>
      <c r="J9377" s="44"/>
      <c r="K9377" s="44"/>
      <c r="L9377" s="46"/>
      <c r="M9377" s="6" t="s">
        <v>149</v>
      </c>
      <c r="N9377" s="55">
        <f t="shared" ref="N9377" si="1999">P9377*1.4</f>
        <v>3360</v>
      </c>
      <c r="O9377" s="52"/>
      <c r="P9377" s="67">
        <v>2400</v>
      </c>
      <c r="Q9377" s="65"/>
      <c r="R9377" s="6" t="s">
        <v>150</v>
      </c>
      <c r="S9377" s="55">
        <f>T9377*1.444</f>
        <v>9458.1999999999989</v>
      </c>
      <c r="T9377" s="295">
        <v>6550</v>
      </c>
      <c r="U9377" s="46"/>
      <c r="V9377" s="46"/>
      <c r="W9377" s="46"/>
      <c r="X9377" s="46"/>
      <c r="Y9377" s="46"/>
      <c r="Z9377" s="46"/>
      <c r="AA9377" s="46"/>
    </row>
    <row r="9378" spans="1:27" ht="15" customHeight="1" x14ac:dyDescent="0.2">
      <c r="A9378" s="45"/>
      <c r="B9378" s="317" t="s">
        <v>24</v>
      </c>
      <c r="C9378" s="319">
        <f>Y9355</f>
        <v>0</v>
      </c>
      <c r="D9378" s="54">
        <f t="shared" ref="D9378:D9380" si="2000">V9367*C9378</f>
        <v>0</v>
      </c>
      <c r="E9378" s="34">
        <f t="shared" ref="E9378:E9380" si="2001">W9367*C9378</f>
        <v>0</v>
      </c>
      <c r="F9378" s="45"/>
      <c r="G9378" s="45"/>
      <c r="H9378" s="45"/>
      <c r="I9378" s="44"/>
      <c r="J9378" s="44"/>
      <c r="K9378" s="44"/>
      <c r="L9378" s="46"/>
      <c r="M9378" s="6" t="s">
        <v>151</v>
      </c>
      <c r="N9378" s="55">
        <f>P9378*1.46</f>
        <v>8030</v>
      </c>
      <c r="O9378" s="52"/>
      <c r="P9378" s="67">
        <v>5500</v>
      </c>
      <c r="Q9378" s="65"/>
      <c r="R9378" s="6" t="s">
        <v>152</v>
      </c>
      <c r="S9378" s="55">
        <f>T9378*1.444</f>
        <v>7799.0439999999999</v>
      </c>
      <c r="T9378" s="295">
        <v>5401</v>
      </c>
      <c r="U9378" s="46"/>
      <c r="V9378" s="46"/>
      <c r="W9378" s="46"/>
      <c r="X9378" s="46"/>
      <c r="Y9378" s="46"/>
      <c r="Z9378" s="46"/>
      <c r="AA9378" s="46"/>
    </row>
    <row r="9379" spans="1:27" ht="15" customHeight="1" x14ac:dyDescent="0.2">
      <c r="A9379" s="45"/>
      <c r="B9379" s="317" t="s">
        <v>153</v>
      </c>
      <c r="C9379" s="319">
        <f>Z9355</f>
        <v>0</v>
      </c>
      <c r="D9379" s="54">
        <f t="shared" si="2000"/>
        <v>0</v>
      </c>
      <c r="E9379" s="34">
        <f t="shared" si="2001"/>
        <v>0</v>
      </c>
      <c r="F9379" s="45"/>
      <c r="G9379" s="45"/>
      <c r="H9379" s="45"/>
      <c r="I9379" s="44"/>
      <c r="J9379" s="44"/>
      <c r="K9379" s="44"/>
      <c r="L9379" s="46"/>
      <c r="M9379" s="6" t="s">
        <v>154</v>
      </c>
      <c r="N9379" s="55">
        <f t="shared" ref="N9379:N9380" si="2002">P9379*1.4</f>
        <v>5250</v>
      </c>
      <c r="O9379" s="52"/>
      <c r="P9379" s="67">
        <v>3750</v>
      </c>
      <c r="Q9379" s="65"/>
      <c r="R9379" s="6" t="s">
        <v>155</v>
      </c>
      <c r="S9379" s="55">
        <f>T9379*1.45</f>
        <v>10701</v>
      </c>
      <c r="T9379" s="295">
        <v>7380</v>
      </c>
      <c r="U9379" s="46"/>
      <c r="V9379" s="46"/>
      <c r="W9379" s="46"/>
      <c r="X9379" s="46"/>
      <c r="Y9379" s="46"/>
      <c r="Z9379" s="46"/>
      <c r="AA9379" s="46"/>
    </row>
    <row r="9380" spans="1:27" ht="15" customHeight="1" x14ac:dyDescent="0.2">
      <c r="A9380" s="45"/>
      <c r="B9380" s="317" t="s">
        <v>26</v>
      </c>
      <c r="C9380" s="319">
        <f>AA9355</f>
        <v>0</v>
      </c>
      <c r="D9380" s="54">
        <f t="shared" si="2000"/>
        <v>0</v>
      </c>
      <c r="E9380" s="34">
        <f t="shared" si="2001"/>
        <v>0</v>
      </c>
      <c r="F9380" s="45"/>
      <c r="G9380" s="45"/>
      <c r="H9380" s="45"/>
      <c r="I9380" s="44"/>
      <c r="J9380" s="44"/>
      <c r="K9380" s="44"/>
      <c r="L9380" s="46"/>
      <c r="M9380" s="6" t="s">
        <v>156</v>
      </c>
      <c r="N9380" s="55">
        <f t="shared" si="2002"/>
        <v>10500</v>
      </c>
      <c r="O9380" s="52"/>
      <c r="P9380" s="67">
        <v>7500</v>
      </c>
      <c r="Q9380" s="65"/>
      <c r="R9380" s="6" t="s">
        <v>157</v>
      </c>
      <c r="S9380" s="55">
        <v>8000</v>
      </c>
      <c r="T9380" s="295">
        <v>3600</v>
      </c>
      <c r="U9380" s="46"/>
      <c r="V9380" s="46"/>
      <c r="W9380" s="46"/>
      <c r="X9380" s="46"/>
      <c r="Y9380" s="46"/>
      <c r="Z9380" s="46"/>
      <c r="AA9380" s="46"/>
    </row>
    <row r="9381" spans="1:27" ht="15" customHeight="1" x14ac:dyDescent="0.2">
      <c r="A9381" s="45"/>
      <c r="B9381" s="318" t="s">
        <v>158</v>
      </c>
      <c r="C9381" s="319">
        <f>R9355</f>
        <v>0</v>
      </c>
      <c r="D9381" s="54">
        <f>V9364*C9381</f>
        <v>0</v>
      </c>
      <c r="E9381" s="34">
        <f t="shared" ref="E9381:E9383" si="2003">J9430*C9381</f>
        <v>0</v>
      </c>
      <c r="F9381" s="45"/>
      <c r="G9381" s="45"/>
      <c r="H9381" s="45"/>
      <c r="I9381" s="44"/>
      <c r="J9381" s="44"/>
      <c r="K9381" s="44"/>
      <c r="L9381" s="46"/>
      <c r="M9381" s="6"/>
      <c r="N9381" s="55"/>
      <c r="O9381" s="52"/>
      <c r="P9381" s="67"/>
      <c r="Q9381" s="65"/>
      <c r="R9381" s="6" t="s">
        <v>16</v>
      </c>
      <c r="S9381" s="55">
        <v>1500</v>
      </c>
      <c r="T9381" s="298">
        <v>1300</v>
      </c>
      <c r="U9381" s="46"/>
      <c r="V9381" s="46"/>
      <c r="W9381" s="46"/>
      <c r="X9381" s="46"/>
      <c r="Y9381" s="46"/>
      <c r="Z9381" s="46"/>
      <c r="AA9381" s="46"/>
    </row>
    <row r="9382" spans="1:27" ht="15" customHeight="1" x14ac:dyDescent="0.2">
      <c r="A9382" s="45"/>
      <c r="B9382" s="321" t="s">
        <v>159</v>
      </c>
      <c r="C9382" s="15">
        <f>T9355</f>
        <v>0</v>
      </c>
      <c r="D9382" s="54">
        <f t="shared" ref="D9382:D9383" si="2004">V9364*C9382</f>
        <v>0</v>
      </c>
      <c r="E9382" s="34">
        <f>W9364*C9382</f>
        <v>0</v>
      </c>
      <c r="F9382" s="45"/>
      <c r="G9382" s="45"/>
      <c r="H9382" s="45"/>
      <c r="I9382" s="44"/>
      <c r="J9382" s="44"/>
      <c r="K9382" s="44"/>
      <c r="L9382" s="46"/>
      <c r="M9382" s="6" t="s">
        <v>160</v>
      </c>
      <c r="N9382" s="55"/>
      <c r="O9382" s="52"/>
      <c r="P9382" s="67"/>
      <c r="Q9382" s="65"/>
      <c r="R9382" s="46"/>
      <c r="S9382" s="46"/>
      <c r="T9382" s="46"/>
      <c r="U9382" s="46"/>
      <c r="V9382" s="46"/>
      <c r="W9382" s="46"/>
      <c r="X9382" s="46"/>
      <c r="Y9382" s="46"/>
      <c r="Z9382" s="46"/>
      <c r="AA9382" s="46"/>
    </row>
    <row r="9383" spans="1:27" ht="15" customHeight="1" x14ac:dyDescent="0.2">
      <c r="A9383" s="45"/>
      <c r="B9383" s="79" t="s">
        <v>161</v>
      </c>
      <c r="C9383" s="80">
        <f>S9355</f>
        <v>0</v>
      </c>
      <c r="D9383" s="81">
        <f t="shared" si="2004"/>
        <v>0</v>
      </c>
      <c r="E9383" s="34">
        <f t="shared" si="2003"/>
        <v>0</v>
      </c>
      <c r="F9383" s="45"/>
      <c r="G9383" s="45"/>
      <c r="H9383" s="45"/>
      <c r="I9383" s="44"/>
      <c r="J9383" s="44"/>
      <c r="K9383" s="44"/>
      <c r="L9383" s="46"/>
      <c r="M9383" s="6"/>
      <c r="N9383" s="55"/>
      <c r="O9383" s="52"/>
      <c r="P9383" s="67"/>
      <c r="Q9383" s="65"/>
      <c r="R9383" s="46"/>
      <c r="S9383" s="46"/>
      <c r="T9383" s="46"/>
      <c r="U9383" s="46"/>
      <c r="V9383" s="46"/>
      <c r="W9383" s="46"/>
      <c r="X9383" s="46"/>
      <c r="Y9383" s="46"/>
      <c r="Z9383" s="46"/>
      <c r="AA9383" s="46"/>
    </row>
    <row r="9384" spans="1:27" ht="15" customHeight="1" x14ac:dyDescent="0.2">
      <c r="A9384" s="45"/>
      <c r="B9384" s="78" t="s">
        <v>20</v>
      </c>
      <c r="C9384" s="15">
        <f>U9355</f>
        <v>0</v>
      </c>
      <c r="D9384" s="81">
        <f>V9373*C9384</f>
        <v>0</v>
      </c>
      <c r="E9384" s="34">
        <f>W9373*C9384</f>
        <v>0</v>
      </c>
      <c r="F9384" s="45"/>
      <c r="G9384" s="45"/>
      <c r="H9384" s="45"/>
      <c r="I9384" s="44"/>
      <c r="J9384" s="44"/>
      <c r="K9384" s="44"/>
      <c r="L9384" s="46"/>
      <c r="M9384" s="6" t="s">
        <v>162</v>
      </c>
      <c r="N9384" s="55"/>
      <c r="O9384" s="52"/>
      <c r="P9384" s="67">
        <v>1300</v>
      </c>
      <c r="Q9384" s="65"/>
      <c r="R9384" s="46"/>
      <c r="S9384" s="46"/>
      <c r="T9384" s="46"/>
      <c r="U9384" s="46"/>
      <c r="V9384" s="46"/>
      <c r="W9384" s="46"/>
      <c r="X9384" s="46"/>
      <c r="Y9384" s="46"/>
      <c r="Z9384" s="46"/>
      <c r="AA9384" s="46"/>
    </row>
    <row r="9385" spans="1:27" ht="15" customHeight="1" x14ac:dyDescent="0.2">
      <c r="A9385" s="45"/>
      <c r="B9385" s="78" t="s">
        <v>163</v>
      </c>
      <c r="C9385" s="15">
        <f>V9355</f>
        <v>0</v>
      </c>
      <c r="D9385" s="81">
        <f t="shared" ref="D9385:D9386" si="2005">V9367*C9385</f>
        <v>0</v>
      </c>
      <c r="E9385" s="34">
        <f>W9372*C9385</f>
        <v>0</v>
      </c>
      <c r="F9385" s="45"/>
      <c r="G9385" s="45"/>
      <c r="H9385" s="45"/>
      <c r="I9385" s="44"/>
      <c r="J9385" s="44"/>
      <c r="K9385" s="44"/>
      <c r="L9385" s="46"/>
      <c r="M9385" s="6" t="s">
        <v>164</v>
      </c>
      <c r="N9385" s="55">
        <f t="shared" ref="N9385:N9386" si="2006">P9385*1.42</f>
        <v>2201</v>
      </c>
      <c r="O9385" s="52"/>
      <c r="P9385" s="67">
        <v>1550</v>
      </c>
      <c r="Q9385" s="65"/>
      <c r="R9385" s="46"/>
      <c r="S9385" s="46"/>
      <c r="T9385" s="46"/>
      <c r="U9385" s="46"/>
      <c r="V9385" s="46"/>
      <c r="W9385" s="46"/>
      <c r="X9385" s="46"/>
      <c r="Y9385" s="46"/>
      <c r="Z9385" s="46"/>
      <c r="AA9385" s="46"/>
    </row>
    <row r="9386" spans="1:27" ht="15" customHeight="1" x14ac:dyDescent="0.2">
      <c r="A9386" s="45"/>
      <c r="B9386" s="78" t="s">
        <v>165</v>
      </c>
      <c r="C9386" s="15">
        <f>W9355</f>
        <v>0</v>
      </c>
      <c r="D9386" s="81">
        <f t="shared" si="2005"/>
        <v>0</v>
      </c>
      <c r="E9386" s="34">
        <f>J9435*C9386</f>
        <v>0</v>
      </c>
      <c r="F9386" s="45"/>
      <c r="G9386" s="45"/>
      <c r="H9386" s="45"/>
      <c r="I9386" s="44"/>
      <c r="J9386" s="44"/>
      <c r="K9386" s="44"/>
      <c r="L9386" s="46"/>
      <c r="M9386" s="6" t="s">
        <v>166</v>
      </c>
      <c r="N9386" s="55">
        <f t="shared" si="2006"/>
        <v>2201</v>
      </c>
      <c r="O9386" s="52"/>
      <c r="P9386" s="67">
        <v>1550</v>
      </c>
      <c r="Q9386" s="65"/>
      <c r="R9386" s="46"/>
      <c r="S9386" s="46"/>
      <c r="T9386" s="46"/>
      <c r="U9386" s="46"/>
      <c r="V9386" s="46"/>
      <c r="W9386" s="46"/>
      <c r="X9386" s="46"/>
      <c r="Y9386" s="46"/>
      <c r="Z9386" s="46"/>
      <c r="AA9386" s="46"/>
    </row>
    <row r="9387" spans="1:27" ht="15" customHeight="1" x14ac:dyDescent="0.2">
      <c r="A9387" s="45"/>
      <c r="B9387" s="53" t="s">
        <v>23</v>
      </c>
      <c r="C9387" s="15">
        <f>X9355</f>
        <v>0</v>
      </c>
      <c r="D9387" s="81">
        <f>V9365*C9387</f>
        <v>0</v>
      </c>
      <c r="E9387" s="34">
        <f>W9365*C9387</f>
        <v>0</v>
      </c>
      <c r="F9387" s="45"/>
      <c r="G9387" s="45"/>
      <c r="H9387" s="45"/>
      <c r="I9387" s="44"/>
      <c r="J9387" s="44"/>
      <c r="K9387" s="44"/>
      <c r="L9387" s="46"/>
      <c r="M9387" s="6" t="s">
        <v>167</v>
      </c>
      <c r="N9387" s="55">
        <f>P9387*1.39</f>
        <v>1598.5</v>
      </c>
      <c r="O9387" s="52"/>
      <c r="P9387" s="67">
        <v>1150</v>
      </c>
      <c r="Q9387" s="65"/>
      <c r="R9387" s="46"/>
      <c r="S9387" s="46"/>
      <c r="T9387" s="46"/>
      <c r="U9387" s="46"/>
      <c r="V9387" s="46"/>
      <c r="W9387" s="46"/>
      <c r="X9387" s="46"/>
      <c r="Y9387" s="46"/>
      <c r="Z9387" s="46"/>
      <c r="AA9387" s="46"/>
    </row>
    <row r="9388" spans="1:27" ht="15" customHeight="1" x14ac:dyDescent="0.2">
      <c r="A9388" s="45"/>
      <c r="B9388" s="49" t="s">
        <v>95</v>
      </c>
      <c r="C9388" s="33"/>
      <c r="D9388" s="75">
        <f t="shared" ref="D9388:E9388" si="2007">SUM(D9378:D9387)</f>
        <v>0</v>
      </c>
      <c r="E9388" s="82">
        <f t="shared" si="2007"/>
        <v>0</v>
      </c>
      <c r="F9388" s="45"/>
      <c r="G9388" s="45"/>
      <c r="H9388" s="45"/>
      <c r="I9388" s="44"/>
      <c r="J9388" s="44"/>
      <c r="K9388" s="44"/>
      <c r="L9388" s="46"/>
      <c r="M9388" s="6" t="s">
        <v>168</v>
      </c>
      <c r="N9388" s="55">
        <f>P9388*1.42</f>
        <v>1207</v>
      </c>
      <c r="O9388" s="52"/>
      <c r="P9388" s="67">
        <v>850</v>
      </c>
      <c r="Q9388" s="65"/>
      <c r="R9388" s="46"/>
      <c r="S9388" s="46"/>
      <c r="T9388" s="46"/>
      <c r="U9388" s="46"/>
      <c r="V9388" s="46"/>
      <c r="W9388" s="46"/>
      <c r="X9388" s="46"/>
      <c r="Y9388" s="46"/>
      <c r="Z9388" s="46"/>
      <c r="AA9388" s="46"/>
    </row>
    <row r="9389" spans="1:27" ht="15" customHeight="1" x14ac:dyDescent="0.2">
      <c r="A9389" s="45"/>
      <c r="B9389" s="53" t="s">
        <v>36</v>
      </c>
      <c r="C9389" s="15">
        <f>AL9355</f>
        <v>0</v>
      </c>
      <c r="D9389" s="83">
        <f>N9384*C9389</f>
        <v>0</v>
      </c>
      <c r="E9389" s="34">
        <f>P9384*C9389</f>
        <v>0</v>
      </c>
      <c r="F9389" s="45"/>
      <c r="G9389" s="45"/>
      <c r="H9389" s="45"/>
      <c r="I9389" s="44"/>
      <c r="J9389" s="44"/>
      <c r="K9389" s="44"/>
      <c r="L9389" s="46"/>
      <c r="M9389" s="46"/>
      <c r="N9389" s="46"/>
      <c r="O9389" s="46"/>
      <c r="P9389" s="46"/>
      <c r="Q9389" s="46"/>
      <c r="R9389" s="46"/>
      <c r="S9389" s="46"/>
      <c r="T9389" s="46"/>
      <c r="U9389" s="46"/>
      <c r="V9389" s="46"/>
      <c r="W9389" s="46"/>
      <c r="X9389" s="46"/>
      <c r="Y9389" s="46"/>
      <c r="Z9389" s="46"/>
      <c r="AA9389" s="46"/>
    </row>
    <row r="9390" spans="1:27" ht="15" customHeight="1" x14ac:dyDescent="0.2">
      <c r="A9390" s="45"/>
      <c r="B9390" s="53" t="s">
        <v>35</v>
      </c>
      <c r="C9390" s="15">
        <f>AK9355</f>
        <v>0</v>
      </c>
      <c r="D9390" s="83">
        <f t="shared" ref="D9390:D9392" si="2008">N9386*C9390</f>
        <v>0</v>
      </c>
      <c r="E9390" s="34">
        <f t="shared" ref="E9390:E9392" si="2009">P9386*C9390</f>
        <v>0</v>
      </c>
      <c r="F9390" s="45"/>
      <c r="G9390" s="45"/>
      <c r="H9390" s="45"/>
      <c r="L9390" s="24"/>
      <c r="M9390" s="24"/>
      <c r="N9390" s="24"/>
      <c r="O9390" s="24"/>
      <c r="P9390" s="24"/>
      <c r="Q9390" s="24"/>
    </row>
    <row r="9391" spans="1:27" ht="15" customHeight="1" x14ac:dyDescent="0.2">
      <c r="A9391" s="45"/>
      <c r="B9391" s="84" t="s">
        <v>169</v>
      </c>
      <c r="C9391" s="15">
        <f>AM9355</f>
        <v>0</v>
      </c>
      <c r="D9391" s="83">
        <f t="shared" si="2008"/>
        <v>0</v>
      </c>
      <c r="E9391" s="34">
        <f t="shared" si="2009"/>
        <v>0</v>
      </c>
      <c r="F9391" s="85"/>
      <c r="G9391" s="45"/>
      <c r="H9391" s="45"/>
      <c r="L9391" s="24"/>
      <c r="M9391" s="24"/>
      <c r="N9391" s="24"/>
      <c r="O9391" s="24"/>
      <c r="P9391" s="24"/>
      <c r="Q9391" s="24"/>
    </row>
    <row r="9392" spans="1:27" ht="15" customHeight="1" x14ac:dyDescent="0.2">
      <c r="A9392" s="45"/>
      <c r="B9392" s="84" t="s">
        <v>38</v>
      </c>
      <c r="C9392" s="15">
        <f>AN9355</f>
        <v>0</v>
      </c>
      <c r="D9392" s="83">
        <f t="shared" si="2008"/>
        <v>0</v>
      </c>
      <c r="E9392" s="34">
        <f t="shared" si="2009"/>
        <v>0</v>
      </c>
      <c r="F9392" s="45"/>
      <c r="G9392" s="45"/>
      <c r="H9392" s="45"/>
      <c r="L9392" s="24"/>
      <c r="M9392" s="24"/>
      <c r="N9392" s="24"/>
      <c r="O9392" s="24"/>
      <c r="P9392" s="24"/>
      <c r="Q9392" s="24"/>
    </row>
    <row r="9393" spans="1:17" ht="15" customHeight="1" x14ac:dyDescent="0.2">
      <c r="A9393" s="45"/>
      <c r="B9393" s="84" t="s">
        <v>170</v>
      </c>
      <c r="C9393" s="15">
        <f>AO9355</f>
        <v>0</v>
      </c>
      <c r="D9393" s="83">
        <f>N9385*C9393</f>
        <v>0</v>
      </c>
      <c r="E9393" s="34">
        <f>P9385*C9393</f>
        <v>0</v>
      </c>
      <c r="F9393" s="45"/>
      <c r="G9393" s="45"/>
      <c r="H9393" s="45"/>
      <c r="L9393" s="24"/>
      <c r="M9393" s="24"/>
      <c r="N9393" s="24"/>
      <c r="O9393" s="24"/>
      <c r="P9393" s="24"/>
      <c r="Q9393" s="24"/>
    </row>
    <row r="9394" spans="1:17" ht="15" customHeight="1" x14ac:dyDescent="0.2">
      <c r="A9394" s="45"/>
      <c r="B9394" s="53" t="s">
        <v>31</v>
      </c>
      <c r="C9394" s="15">
        <f>AF9355</f>
        <v>1</v>
      </c>
      <c r="D9394" s="83">
        <f>N9376*C9394</f>
        <v>8030</v>
      </c>
      <c r="E9394" s="34">
        <f>P9376*C9394</f>
        <v>5500</v>
      </c>
      <c r="F9394" s="45"/>
      <c r="G9394" s="45"/>
      <c r="H9394" s="45"/>
    </row>
    <row r="9395" spans="1:17" ht="15" customHeight="1" x14ac:dyDescent="0.2">
      <c r="A9395" s="45"/>
      <c r="B9395" s="53" t="s">
        <v>171</v>
      </c>
      <c r="C9395" s="15">
        <f>AH9355</f>
        <v>0</v>
      </c>
      <c r="D9395" s="83">
        <f>N9376*C9395</f>
        <v>0</v>
      </c>
      <c r="E9395" s="34">
        <f>P9376*C9395</f>
        <v>0</v>
      </c>
      <c r="F9395" s="45"/>
      <c r="G9395" s="45"/>
      <c r="H9395" s="45"/>
      <c r="L9395" s="86"/>
    </row>
    <row r="9396" spans="1:17" ht="15" customHeight="1" x14ac:dyDescent="0.2">
      <c r="A9396" s="45"/>
      <c r="B9396" s="53" t="s">
        <v>151</v>
      </c>
      <c r="C9396" s="15">
        <f>AG9355</f>
        <v>1</v>
      </c>
      <c r="D9396" s="83">
        <f>N9378*C9396</f>
        <v>8030</v>
      </c>
      <c r="E9396" s="34">
        <f>P9378*C9396</f>
        <v>5500</v>
      </c>
      <c r="F9396" s="45"/>
      <c r="G9396" s="45"/>
      <c r="H9396" s="45"/>
    </row>
    <row r="9397" spans="1:17" ht="15" customHeight="1" x14ac:dyDescent="0.2">
      <c r="A9397" s="45"/>
      <c r="B9397" s="53" t="s">
        <v>173</v>
      </c>
      <c r="C9397" s="15">
        <f>AJ9355</f>
        <v>0</v>
      </c>
      <c r="D9397" s="83">
        <f>N9376*C9397</f>
        <v>0</v>
      </c>
      <c r="E9397" s="34">
        <f>P9376*C9397</f>
        <v>0</v>
      </c>
      <c r="F9397" s="45"/>
      <c r="G9397" s="45"/>
      <c r="H9397" s="45"/>
      <c r="L9397" s="86"/>
    </row>
    <row r="9398" spans="1:17" ht="15" customHeight="1" x14ac:dyDescent="0.2">
      <c r="A9398" s="45"/>
      <c r="B9398" s="53" t="s">
        <v>174</v>
      </c>
      <c r="C9398" s="15">
        <f>AE9355</f>
        <v>0</v>
      </c>
      <c r="D9398" s="83">
        <f>N9380*C9398</f>
        <v>0</v>
      </c>
      <c r="E9398" s="34">
        <f>P9376*C9398</f>
        <v>0</v>
      </c>
      <c r="F9398" s="45"/>
      <c r="G9398" s="45"/>
      <c r="H9398" s="45"/>
    </row>
    <row r="9399" spans="1:17" ht="15" customHeight="1" x14ac:dyDescent="0.2">
      <c r="A9399" s="45"/>
      <c r="B9399" s="87" t="s">
        <v>27</v>
      </c>
      <c r="C9399" s="15">
        <f>AB9355</f>
        <v>0</v>
      </c>
      <c r="D9399" s="83">
        <f t="shared" ref="D9399:D9400" si="2010">N9368*C9399</f>
        <v>0</v>
      </c>
      <c r="E9399" s="34">
        <f t="shared" ref="E9399:E9400" si="2011">P9368*C9399</f>
        <v>0</v>
      </c>
      <c r="F9399" s="45"/>
      <c r="G9399" s="45"/>
      <c r="H9399" s="45"/>
      <c r="L9399" s="86"/>
    </row>
    <row r="9400" spans="1:17" ht="15" customHeight="1" x14ac:dyDescent="0.2">
      <c r="A9400" s="45"/>
      <c r="B9400" s="87" t="s">
        <v>28</v>
      </c>
      <c r="C9400" s="15">
        <f>AC9355</f>
        <v>0</v>
      </c>
      <c r="D9400" s="83">
        <f t="shared" si="2010"/>
        <v>0</v>
      </c>
      <c r="E9400" s="34">
        <f t="shared" si="2011"/>
        <v>0</v>
      </c>
      <c r="F9400" s="45"/>
      <c r="G9400" s="45"/>
      <c r="H9400" s="45"/>
      <c r="L9400" s="86"/>
    </row>
    <row r="9401" spans="1:17" ht="15" customHeight="1" x14ac:dyDescent="0.2">
      <c r="A9401" s="45"/>
      <c r="B9401" s="53" t="s">
        <v>177</v>
      </c>
      <c r="C9401" s="15">
        <f>AD9355</f>
        <v>0</v>
      </c>
      <c r="D9401" s="83">
        <f>N9373*C9401</f>
        <v>0</v>
      </c>
      <c r="E9401" s="34">
        <f>P9373*C9401</f>
        <v>0</v>
      </c>
      <c r="F9401" s="45"/>
      <c r="G9401" s="45"/>
      <c r="H9401" s="45"/>
      <c r="L9401" s="86"/>
    </row>
    <row r="9402" spans="1:17" ht="15" customHeight="1" x14ac:dyDescent="0.2">
      <c r="A9402" s="45"/>
      <c r="B9402" s="49" t="s">
        <v>94</v>
      </c>
      <c r="C9402" s="33"/>
      <c r="D9402" s="75">
        <f t="shared" ref="D9402:E9402" si="2012">SUM(D9389:D9401)</f>
        <v>16060</v>
      </c>
      <c r="E9402" s="82">
        <f t="shared" si="2012"/>
        <v>11000</v>
      </c>
      <c r="F9402" s="41"/>
      <c r="G9402" s="45"/>
      <c r="H9402" s="88"/>
      <c r="L9402" s="86"/>
    </row>
    <row r="9403" spans="1:17" ht="15" customHeight="1" x14ac:dyDescent="0.2">
      <c r="A9403" s="45"/>
      <c r="B9403" s="78" t="s">
        <v>39</v>
      </c>
      <c r="C9403" s="89">
        <f>AP9355</f>
        <v>0</v>
      </c>
      <c r="D9403" s="83">
        <f>Z9373*C9403</f>
        <v>0</v>
      </c>
      <c r="E9403" s="34">
        <f>AA9373*C9403</f>
        <v>0</v>
      </c>
      <c r="F9403" s="88"/>
      <c r="G9403" s="88"/>
      <c r="H9403" s="88"/>
      <c r="L9403" s="86"/>
    </row>
    <row r="9404" spans="1:17" ht="15" customHeight="1" x14ac:dyDescent="0.2">
      <c r="A9404" s="45"/>
      <c r="B9404" s="78" t="s">
        <v>40</v>
      </c>
      <c r="C9404" s="90">
        <f>AQ9355</f>
        <v>0</v>
      </c>
      <c r="D9404" s="83">
        <f t="shared" ref="D9404:D9406" si="2013">Z9364*C9404</f>
        <v>0</v>
      </c>
      <c r="E9404" s="34">
        <f>AA9364*C9404</f>
        <v>0</v>
      </c>
      <c r="F9404" s="88"/>
      <c r="G9404" s="88"/>
      <c r="H9404" s="88"/>
      <c r="L9404" s="86"/>
    </row>
    <row r="9405" spans="1:17" ht="15" customHeight="1" x14ac:dyDescent="0.2">
      <c r="A9405" s="45"/>
      <c r="B9405" s="78" t="s">
        <v>33</v>
      </c>
      <c r="C9405" s="90">
        <f>AR9355</f>
        <v>0</v>
      </c>
      <c r="D9405" s="83">
        <f t="shared" si="2013"/>
        <v>0</v>
      </c>
      <c r="E9405" s="34">
        <f>P9375*C9405</f>
        <v>0</v>
      </c>
      <c r="F9405" s="88"/>
      <c r="G9405" s="88"/>
      <c r="H9405" s="88"/>
    </row>
    <row r="9406" spans="1:17" ht="15" customHeight="1" x14ac:dyDescent="0.2">
      <c r="A9406" s="45"/>
      <c r="B9406" s="78" t="s">
        <v>32</v>
      </c>
      <c r="C9406" s="90">
        <f>AS9355</f>
        <v>0</v>
      </c>
      <c r="D9406" s="83">
        <f t="shared" si="2013"/>
        <v>0</v>
      </c>
      <c r="E9406" s="34">
        <f>AA9365*C9406</f>
        <v>0</v>
      </c>
      <c r="F9406" s="88"/>
      <c r="G9406" s="88"/>
      <c r="H9406" s="88"/>
      <c r="L9406" s="86"/>
    </row>
    <row r="9407" spans="1:17" ht="15" customHeight="1" x14ac:dyDescent="0.2">
      <c r="A9407" s="45"/>
      <c r="B9407" s="78" t="s">
        <v>41</v>
      </c>
      <c r="C9407" s="90">
        <f>AT9355</f>
        <v>0</v>
      </c>
      <c r="D9407" s="83">
        <f>Z9372*C9407</f>
        <v>0</v>
      </c>
      <c r="E9407" s="34">
        <f>AA9372*C9407</f>
        <v>0</v>
      </c>
      <c r="F9407" s="88"/>
      <c r="G9407" s="88"/>
      <c r="H9407" s="88"/>
    </row>
    <row r="9408" spans="1:17" ht="15" customHeight="1" x14ac:dyDescent="0.2">
      <c r="A9408" s="45"/>
      <c r="B9408" s="78" t="s">
        <v>42</v>
      </c>
      <c r="C9408" s="90">
        <f>AU9355</f>
        <v>0</v>
      </c>
      <c r="D9408" s="83">
        <f>Z9367*C9408</f>
        <v>0</v>
      </c>
      <c r="E9408" s="34">
        <f>AA9367*C9408</f>
        <v>0</v>
      </c>
      <c r="F9408" s="88"/>
      <c r="G9408" s="88"/>
      <c r="H9408" s="88"/>
      <c r="L9408" s="86"/>
    </row>
    <row r="9409" spans="1:52" ht="15" customHeight="1" x14ac:dyDescent="0.2">
      <c r="A9409" s="45"/>
      <c r="B9409" s="78" t="s">
        <v>43</v>
      </c>
      <c r="C9409" s="90">
        <f>AV9355</f>
        <v>0</v>
      </c>
      <c r="D9409" s="83">
        <f t="shared" ref="D9409:D9411" si="2014">Z9369*C9409</f>
        <v>0</v>
      </c>
      <c r="E9409" s="34">
        <f>AA9369*C9409</f>
        <v>0</v>
      </c>
      <c r="F9409" s="88"/>
      <c r="G9409" s="88"/>
      <c r="H9409" s="88"/>
      <c r="L9409" s="86"/>
    </row>
    <row r="9410" spans="1:52" ht="15" customHeight="1" x14ac:dyDescent="0.2">
      <c r="A9410" s="45"/>
      <c r="B9410" s="78" t="s">
        <v>44</v>
      </c>
      <c r="C9410" s="90">
        <f>AW9355</f>
        <v>0</v>
      </c>
      <c r="D9410" s="83">
        <f t="shared" si="2014"/>
        <v>0</v>
      </c>
      <c r="E9410" s="34">
        <f>AA9371*C9410</f>
        <v>0</v>
      </c>
      <c r="F9410" s="88"/>
      <c r="G9410" s="88"/>
      <c r="H9410" s="88"/>
      <c r="L9410" s="86"/>
    </row>
    <row r="9411" spans="1:52" ht="15" customHeight="1" x14ac:dyDescent="0.2">
      <c r="A9411" s="45"/>
      <c r="B9411" s="78" t="s">
        <v>45</v>
      </c>
      <c r="C9411" s="90">
        <f>AX9355</f>
        <v>0</v>
      </c>
      <c r="D9411" s="83">
        <f t="shared" si="2014"/>
        <v>0</v>
      </c>
      <c r="E9411" s="34">
        <f>AA9370*C9411</f>
        <v>0</v>
      </c>
      <c r="F9411" s="88"/>
      <c r="G9411" s="88"/>
      <c r="H9411" s="88"/>
    </row>
    <row r="9412" spans="1:52" ht="15" customHeight="1" x14ac:dyDescent="0.2">
      <c r="A9412" s="45"/>
      <c r="B9412" s="78" t="s">
        <v>46</v>
      </c>
      <c r="C9412" s="90">
        <f>AY9355</f>
        <v>0</v>
      </c>
      <c r="D9412" s="83">
        <f>Z9368*C9412</f>
        <v>0</v>
      </c>
      <c r="E9412" s="34">
        <f>AA9368*C9412</f>
        <v>0</v>
      </c>
      <c r="F9412" s="88"/>
      <c r="G9412" s="88"/>
      <c r="H9412" s="88"/>
      <c r="L9412" s="86"/>
    </row>
    <row r="9413" spans="1:52" ht="15" customHeight="1" x14ac:dyDescent="0.2">
      <c r="A9413" s="45"/>
      <c r="B9413" s="53"/>
      <c r="C9413" s="89"/>
      <c r="D9413" s="83">
        <f t="shared" ref="D9413:D9414" si="2015">Z9373*C9413</f>
        <v>0</v>
      </c>
      <c r="E9413" s="34">
        <f t="shared" ref="E9413:E9414" si="2016">P9383*C9413</f>
        <v>0</v>
      </c>
      <c r="F9413" s="88"/>
      <c r="G9413" s="88"/>
      <c r="H9413" s="88"/>
    </row>
    <row r="9414" spans="1:52" ht="15" customHeight="1" x14ac:dyDescent="0.2">
      <c r="A9414" s="45"/>
      <c r="B9414" s="53"/>
      <c r="C9414" s="89"/>
      <c r="D9414" s="83">
        <f t="shared" si="2015"/>
        <v>0</v>
      </c>
      <c r="E9414" s="34">
        <f t="shared" si="2016"/>
        <v>0</v>
      </c>
      <c r="F9414" s="88"/>
      <c r="G9414" s="88"/>
      <c r="H9414" s="88"/>
      <c r="L9414" s="86"/>
    </row>
    <row r="9415" spans="1:52" ht="15" customHeight="1" x14ac:dyDescent="0.2">
      <c r="A9415" s="45"/>
      <c r="B9415" s="91"/>
      <c r="C9415" s="91"/>
      <c r="D9415" s="92">
        <f t="shared" ref="D9415:E9415" si="2017">SUM(D9403:D9414)</f>
        <v>0</v>
      </c>
      <c r="E9415" s="93">
        <f t="shared" si="2017"/>
        <v>0</v>
      </c>
      <c r="F9415" s="41"/>
      <c r="G9415" s="88"/>
      <c r="H9415" s="45"/>
      <c r="L9415" s="86"/>
    </row>
    <row r="9416" spans="1:52" ht="15" customHeight="1" x14ac:dyDescent="0.2">
      <c r="A9416" s="45"/>
      <c r="B9416" s="33" t="s">
        <v>187</v>
      </c>
      <c r="C9416" s="61"/>
      <c r="D9416" s="94">
        <f>SUM(D9388,D9377,D9402,D9415)</f>
        <v>16060</v>
      </c>
      <c r="E9416" s="95">
        <f>SUM(E9415,E9388,E9377,E9402)</f>
        <v>11000</v>
      </c>
      <c r="F9416" s="92">
        <f>SUM(F9415,F9402,F9391,F9377)</f>
        <v>0</v>
      </c>
      <c r="G9416" s="45"/>
      <c r="H9416" s="45"/>
      <c r="L9416" s="86"/>
    </row>
    <row r="9417" spans="1:52" ht="15" customHeight="1" x14ac:dyDescent="0.2">
      <c r="A9417" s="45"/>
      <c r="B9417" s="45"/>
      <c r="C9417" s="45"/>
      <c r="D9417" s="45"/>
      <c r="E9417" s="45"/>
      <c r="F9417" s="45"/>
      <c r="G9417" s="45"/>
      <c r="H9417" s="45"/>
    </row>
    <row r="9418" spans="1:52" ht="15" customHeight="1" x14ac:dyDescent="0.2">
      <c r="L9418" s="86"/>
    </row>
    <row r="9419" spans="1:52" ht="15" customHeight="1" x14ac:dyDescent="0.2">
      <c r="A9419" s="291"/>
      <c r="B9419" s="291"/>
      <c r="C9419" s="291"/>
      <c r="D9419" s="291"/>
      <c r="E9419" s="291"/>
      <c r="F9419" s="291"/>
      <c r="G9419" s="291"/>
      <c r="H9419" s="291"/>
      <c r="I9419" s="291"/>
      <c r="J9419" s="291"/>
      <c r="K9419" s="291"/>
      <c r="L9419" s="291"/>
      <c r="M9419" s="291"/>
      <c r="N9419" s="291"/>
      <c r="O9419" s="291"/>
      <c r="P9419" s="291"/>
      <c r="Q9419" s="291"/>
      <c r="R9419" s="291"/>
      <c r="S9419" s="291"/>
      <c r="T9419" s="291"/>
      <c r="U9419" s="291"/>
      <c r="V9419" s="291"/>
      <c r="W9419" s="291"/>
      <c r="X9419" s="291"/>
      <c r="Y9419" s="291"/>
      <c r="Z9419" s="291"/>
      <c r="AA9419" s="291"/>
      <c r="AB9419" s="291"/>
      <c r="AC9419" s="291"/>
      <c r="AD9419" s="291"/>
      <c r="AE9419" s="291"/>
      <c r="AF9419" s="291"/>
      <c r="AG9419" s="291"/>
      <c r="AH9419" s="291"/>
      <c r="AI9419" s="291"/>
      <c r="AJ9419" s="291"/>
      <c r="AK9419" s="291"/>
      <c r="AL9419" s="291"/>
      <c r="AM9419" s="291"/>
      <c r="AN9419" s="291"/>
      <c r="AO9419" s="291"/>
      <c r="AP9419" s="291"/>
      <c r="AQ9419" s="291"/>
      <c r="AR9419" s="291"/>
      <c r="AS9419" s="291"/>
      <c r="AT9419" s="291"/>
      <c r="AU9419" s="291"/>
      <c r="AV9419" s="291"/>
      <c r="AW9419" s="291"/>
      <c r="AX9419" s="291"/>
      <c r="AY9419" s="291"/>
      <c r="AZ9419" s="291"/>
    </row>
  </sheetData>
  <conditionalFormatting sqref="D674:P723 D3886:Q3926 D3928:Q3935 D3937:Q3937">
    <cfRule type="notContainsBlanks" dxfId="255" priority="240">
      <formula>LEN(TRIM(D674))&gt;0</formula>
    </cfRule>
  </conditionalFormatting>
  <conditionalFormatting sqref="D732:P781">
    <cfRule type="notContainsBlanks" dxfId="254" priority="241">
      <formula>LEN(TRIM(D732))&gt;0</formula>
    </cfRule>
  </conditionalFormatting>
  <conditionalFormatting sqref="D847:Q896">
    <cfRule type="notContainsBlanks" dxfId="253" priority="242">
      <formula>LEN(TRIM(D847))&gt;0</formula>
    </cfRule>
  </conditionalFormatting>
  <conditionalFormatting sqref="D963:Q1012">
    <cfRule type="notContainsBlanks" dxfId="252" priority="243">
      <formula>LEN(TRIM(D963))&gt;0</formula>
    </cfRule>
  </conditionalFormatting>
  <conditionalFormatting sqref="D1078:Q1127">
    <cfRule type="notContainsBlanks" dxfId="251" priority="244">
      <formula>LEN(TRIM(D1078))&gt;0</formula>
    </cfRule>
  </conditionalFormatting>
  <conditionalFormatting sqref="D1195:Q1244">
    <cfRule type="notContainsBlanks" dxfId="250" priority="245">
      <formula>LEN(TRIM(D1195))&gt;0</formula>
    </cfRule>
  </conditionalFormatting>
  <conditionalFormatting sqref="D1483:Q1532">
    <cfRule type="notContainsBlanks" dxfId="249" priority="246">
      <formula>LEN(TRIM(D1483))&gt;0</formula>
    </cfRule>
  </conditionalFormatting>
  <conditionalFormatting sqref="D1625:Q1674">
    <cfRule type="notContainsBlanks" dxfId="248" priority="247">
      <formula>LEN(TRIM(D1625))&gt;0</formula>
    </cfRule>
  </conditionalFormatting>
  <conditionalFormatting sqref="D1768:Q1817">
    <cfRule type="notContainsBlanks" dxfId="247" priority="248">
      <formula>LEN(TRIM(D1768))&gt;0</formula>
    </cfRule>
  </conditionalFormatting>
  <conditionalFormatting sqref="D1920:Q1969">
    <cfRule type="notContainsBlanks" dxfId="246" priority="249">
      <formula>LEN(TRIM(D1920))&gt;0</formula>
    </cfRule>
  </conditionalFormatting>
  <conditionalFormatting sqref="D2066:Q2115">
    <cfRule type="notContainsBlanks" dxfId="245" priority="250">
      <formula>LEN(TRIM(D2066))&gt;0</formula>
    </cfRule>
  </conditionalFormatting>
  <conditionalFormatting sqref="D2230:Q2279">
    <cfRule type="notContainsBlanks" dxfId="244" priority="251">
      <formula>LEN(TRIM(D2230))&gt;0</formula>
    </cfRule>
  </conditionalFormatting>
  <conditionalFormatting sqref="D2389:Q2438">
    <cfRule type="notContainsBlanks" dxfId="243" priority="252">
      <formula>LEN(TRIM(D2389))&gt;0</formula>
    </cfRule>
  </conditionalFormatting>
  <conditionalFormatting sqref="D2545:Q2594">
    <cfRule type="notContainsBlanks" dxfId="242" priority="253">
      <formula>LEN(TRIM(D2545))&gt;0</formula>
    </cfRule>
  </conditionalFormatting>
  <conditionalFormatting sqref="D2703:Q2752">
    <cfRule type="notContainsBlanks" dxfId="241" priority="254">
      <formula>LEN(TRIM(D2703))&gt;0</formula>
    </cfRule>
  </conditionalFormatting>
  <conditionalFormatting sqref="D2855:Q2904">
    <cfRule type="notContainsBlanks" dxfId="240" priority="255">
      <formula>LEN(TRIM(D2855))&gt;0</formula>
    </cfRule>
  </conditionalFormatting>
  <conditionalFormatting sqref="D3006:Q3055">
    <cfRule type="notContainsBlanks" dxfId="239" priority="212">
      <formula>LEN(TRIM(D3006))&gt;0</formula>
    </cfRule>
  </conditionalFormatting>
  <conditionalFormatting sqref="D3153:Q3202">
    <cfRule type="notContainsBlanks" dxfId="238" priority="228">
      <formula>LEN(TRIM(D3153))&gt;0</formula>
    </cfRule>
  </conditionalFormatting>
  <conditionalFormatting sqref="D3310:Q3359">
    <cfRule type="notContainsBlanks" dxfId="237" priority="196">
      <formula>LEN(TRIM(D3310))&gt;0</formula>
    </cfRule>
  </conditionalFormatting>
  <conditionalFormatting sqref="D3608:Q3657">
    <cfRule type="notContainsBlanks" dxfId="236" priority="177">
      <formula>LEN(TRIM(D3608))&gt;0</formula>
    </cfRule>
  </conditionalFormatting>
  <conditionalFormatting sqref="D3745:Q3794">
    <cfRule type="notContainsBlanks" dxfId="235" priority="180">
      <formula>LEN(TRIM(D3745))&gt;0</formula>
    </cfRule>
  </conditionalFormatting>
  <conditionalFormatting sqref="D4034:Q4083">
    <cfRule type="notContainsBlanks" dxfId="234" priority="165">
      <formula>LEN(TRIM(D4034))&gt;0</formula>
    </cfRule>
  </conditionalFormatting>
  <conditionalFormatting sqref="D4187:Q4236">
    <cfRule type="notContainsBlanks" dxfId="233" priority="161">
      <formula>LEN(TRIM(D4187))&gt;0</formula>
    </cfRule>
  </conditionalFormatting>
  <conditionalFormatting sqref="D4348:Q4397">
    <cfRule type="notContainsBlanks" dxfId="232" priority="157">
      <formula>LEN(TRIM(D4348))&gt;0</formula>
    </cfRule>
  </conditionalFormatting>
  <conditionalFormatting sqref="D4490:Q4539">
    <cfRule type="notContainsBlanks" dxfId="231" priority="153">
      <formula>LEN(TRIM(D4490))&gt;0</formula>
    </cfRule>
  </conditionalFormatting>
  <conditionalFormatting sqref="D4654:Q4703">
    <cfRule type="notContainsBlanks" dxfId="230" priority="141">
      <formula>LEN(TRIM(D4654))&gt;0</formula>
    </cfRule>
  </conditionalFormatting>
  <conditionalFormatting sqref="D4813:Q4862">
    <cfRule type="notContainsBlanks" dxfId="229" priority="145">
      <formula>LEN(TRIM(D4813))&gt;0</formula>
    </cfRule>
  </conditionalFormatting>
  <conditionalFormatting sqref="D4952:Q5001">
    <cfRule type="notContainsBlanks" dxfId="228" priority="137">
      <formula>LEN(TRIM(D4952))&gt;0</formula>
    </cfRule>
  </conditionalFormatting>
  <conditionalFormatting sqref="D5099:Q5148">
    <cfRule type="notContainsBlanks" dxfId="227" priority="133">
      <formula>LEN(TRIM(D5099))&gt;0</formula>
    </cfRule>
  </conditionalFormatting>
  <conditionalFormatting sqref="D5241:Q5290">
    <cfRule type="notContainsBlanks" dxfId="226" priority="129">
      <formula>LEN(TRIM(D5241))&gt;0</formula>
    </cfRule>
  </conditionalFormatting>
  <conditionalFormatting sqref="D5399:Q5448">
    <cfRule type="notContainsBlanks" dxfId="225" priority="125">
      <formula>LEN(TRIM(D5399))&gt;0</formula>
    </cfRule>
  </conditionalFormatting>
  <conditionalFormatting sqref="D5540:Q5589">
    <cfRule type="notContainsBlanks" dxfId="224" priority="121">
      <formula>LEN(TRIM(D5540))&gt;0</formula>
    </cfRule>
  </conditionalFormatting>
  <conditionalFormatting sqref="D5685:Q5734">
    <cfRule type="notContainsBlanks" dxfId="223" priority="117">
      <formula>LEN(TRIM(D5685))&gt;0</formula>
    </cfRule>
  </conditionalFormatting>
  <conditionalFormatting sqref="D5828:Q5877">
    <cfRule type="notContainsBlanks" dxfId="222" priority="113">
      <formula>LEN(TRIM(D5828))&gt;0</formula>
    </cfRule>
  </conditionalFormatting>
  <conditionalFormatting sqref="D5978:Q6027">
    <cfRule type="notContainsBlanks" dxfId="221" priority="109">
      <formula>LEN(TRIM(D5978))&gt;0</formula>
    </cfRule>
  </conditionalFormatting>
  <conditionalFormatting sqref="D6393:Q6442">
    <cfRule type="notContainsBlanks" dxfId="220" priority="97">
      <formula>LEN(TRIM(D6393))&gt;0</formula>
    </cfRule>
  </conditionalFormatting>
  <conditionalFormatting sqref="D6532:Q6581">
    <cfRule type="notContainsBlanks" dxfId="219" priority="93">
      <formula>LEN(TRIM(D6532))&gt;0</formula>
    </cfRule>
  </conditionalFormatting>
  <conditionalFormatting sqref="D6677:Q6726">
    <cfRule type="notContainsBlanks" dxfId="218" priority="89">
      <formula>LEN(TRIM(D6677))&gt;0</formula>
    </cfRule>
  </conditionalFormatting>
  <conditionalFormatting sqref="D6827:Q6876">
    <cfRule type="notContainsBlanks" dxfId="217" priority="85">
      <formula>LEN(TRIM(D6827))&gt;0</formula>
    </cfRule>
  </conditionalFormatting>
  <conditionalFormatting sqref="D6975:Q7024">
    <cfRule type="notContainsBlanks" dxfId="216" priority="81">
      <formula>LEN(TRIM(D6975))&gt;0</formula>
    </cfRule>
  </conditionalFormatting>
  <conditionalFormatting sqref="D7123:Q7172">
    <cfRule type="notContainsBlanks" dxfId="215" priority="69">
      <formula>LEN(TRIM(D7123))&gt;0</formula>
    </cfRule>
  </conditionalFormatting>
  <conditionalFormatting sqref="D7272:Q7321">
    <cfRule type="notContainsBlanks" dxfId="214" priority="73">
      <formula>LEN(TRIM(D7272))&gt;0</formula>
    </cfRule>
  </conditionalFormatting>
  <conditionalFormatting sqref="D7420:Q7469">
    <cfRule type="notContainsBlanks" dxfId="213" priority="65">
      <formula>LEN(TRIM(D7420))&gt;0</formula>
    </cfRule>
  </conditionalFormatting>
  <conditionalFormatting sqref="D7538:Q7587">
    <cfRule type="notContainsBlanks" dxfId="212" priority="61">
      <formula>LEN(TRIM(D7538))&gt;0</formula>
    </cfRule>
  </conditionalFormatting>
  <conditionalFormatting sqref="D7658:Q7707">
    <cfRule type="notContainsBlanks" dxfId="211" priority="57">
      <formula>LEN(TRIM(D7658))&gt;0</formula>
    </cfRule>
  </conditionalFormatting>
  <conditionalFormatting sqref="D7776:Q7825">
    <cfRule type="notContainsBlanks" dxfId="210" priority="53">
      <formula>LEN(TRIM(D7776))&gt;0</formula>
    </cfRule>
  </conditionalFormatting>
  <conditionalFormatting sqref="D7893:Q7942">
    <cfRule type="notContainsBlanks" dxfId="209" priority="49">
      <formula>LEN(TRIM(D7893))&gt;0</formula>
    </cfRule>
  </conditionalFormatting>
  <conditionalFormatting sqref="D8013:Q8062">
    <cfRule type="notContainsBlanks" dxfId="208" priority="45">
      <formula>LEN(TRIM(D8013))&gt;0</formula>
    </cfRule>
  </conditionalFormatting>
  <conditionalFormatting sqref="D8131:Q8180">
    <cfRule type="notContainsBlanks" dxfId="207" priority="41">
      <formula>LEN(TRIM(D8131))&gt;0</formula>
    </cfRule>
  </conditionalFormatting>
  <conditionalFormatting sqref="D8250:Q8299">
    <cfRule type="notContainsBlanks" dxfId="206" priority="37">
      <formula>LEN(TRIM(D8250))&gt;0</formula>
    </cfRule>
  </conditionalFormatting>
  <conditionalFormatting sqref="D8366:Q8415">
    <cfRule type="notContainsBlanks" dxfId="205" priority="33">
      <formula>LEN(TRIM(D8366))&gt;0</formula>
    </cfRule>
  </conditionalFormatting>
  <conditionalFormatting sqref="D8485:Q8534">
    <cfRule type="notContainsBlanks" dxfId="204" priority="29">
      <formula>LEN(TRIM(D8485))&gt;0</formula>
    </cfRule>
  </conditionalFormatting>
  <conditionalFormatting sqref="D8603:Q8652">
    <cfRule type="notContainsBlanks" dxfId="203" priority="25">
      <formula>LEN(TRIM(D8603))&gt;0</formula>
    </cfRule>
  </conditionalFormatting>
  <conditionalFormatting sqref="D8721:Q8770">
    <cfRule type="notContainsBlanks" dxfId="202" priority="21">
      <formula>LEN(TRIM(D8721))&gt;0</formula>
    </cfRule>
  </conditionalFormatting>
  <conditionalFormatting sqref="D8838:Q8887">
    <cfRule type="notContainsBlanks" dxfId="201" priority="17">
      <formula>LEN(TRIM(D8838))&gt;0</formula>
    </cfRule>
  </conditionalFormatting>
  <conditionalFormatting sqref="D8954:Q9003">
    <cfRule type="notContainsBlanks" dxfId="200" priority="13">
      <formula>LEN(TRIM(D8954))&gt;0</formula>
    </cfRule>
  </conditionalFormatting>
  <conditionalFormatting sqref="D9071:Q9120">
    <cfRule type="notContainsBlanks" dxfId="199" priority="9">
      <formula>LEN(TRIM(D9071))&gt;0</formula>
    </cfRule>
  </conditionalFormatting>
  <conditionalFormatting sqref="D9188:Q9237">
    <cfRule type="notContainsBlanks" dxfId="198" priority="5">
      <formula>LEN(TRIM(D9188))&gt;0</formula>
    </cfRule>
  </conditionalFormatting>
  <conditionalFormatting sqref="D9305:Q9354">
    <cfRule type="notContainsBlanks" dxfId="197" priority="1">
      <formula>LEN(TRIM(D9305))&gt;0</formula>
    </cfRule>
  </conditionalFormatting>
  <conditionalFormatting sqref="E1338:R1387">
    <cfRule type="notContainsBlanks" dxfId="196" priority="259">
      <formula>LEN(TRIM(E1338))&gt;0</formula>
    </cfRule>
  </conditionalFormatting>
  <conditionalFormatting sqref="E3464:R3513">
    <cfRule type="notContainsBlanks" dxfId="195" priority="200">
      <formula>LEN(TRIM(E3464))&gt;0</formula>
    </cfRule>
  </conditionalFormatting>
  <conditionalFormatting sqref="E6118:R6167">
    <cfRule type="notContainsBlanks" dxfId="194" priority="105">
      <formula>LEN(TRIM(E6118))&gt;0</formula>
    </cfRule>
  </conditionalFormatting>
  <conditionalFormatting sqref="E6258:R6307">
    <cfRule type="notContainsBlanks" dxfId="193" priority="101">
      <formula>LEN(TRIM(E6258))&gt;0</formula>
    </cfRule>
  </conditionalFormatting>
  <conditionalFormatting sqref="Q674:Z723 R3886:AA3926 R3928:AA3935 R3937:AA3937">
    <cfRule type="notContainsBlanks" dxfId="192" priority="260">
      <formula>LEN(TRIM(Q674))&gt;0</formula>
    </cfRule>
  </conditionalFormatting>
  <conditionalFormatting sqref="Q732:Z781">
    <cfRule type="notContainsBlanks" dxfId="191" priority="261">
      <formula>LEN(TRIM(Q732))&gt;0</formula>
    </cfRule>
  </conditionalFormatting>
  <conditionalFormatting sqref="R847:AA896">
    <cfRule type="notContainsBlanks" dxfId="190" priority="262">
      <formula>LEN(TRIM(R847))&gt;0</formula>
    </cfRule>
  </conditionalFormatting>
  <conditionalFormatting sqref="R963:AA1012">
    <cfRule type="notContainsBlanks" dxfId="189" priority="263">
      <formula>LEN(TRIM(R963))&gt;0</formula>
    </cfRule>
  </conditionalFormatting>
  <conditionalFormatting sqref="R1078:AA1127">
    <cfRule type="notContainsBlanks" dxfId="188" priority="264">
      <formula>LEN(TRIM(R1078))&gt;0</formula>
    </cfRule>
  </conditionalFormatting>
  <conditionalFormatting sqref="R1195:AA1244">
    <cfRule type="notContainsBlanks" dxfId="187" priority="265">
      <formula>LEN(TRIM(R1195))&gt;0</formula>
    </cfRule>
  </conditionalFormatting>
  <conditionalFormatting sqref="R1483:AA1532">
    <cfRule type="notContainsBlanks" dxfId="186" priority="266">
      <formula>LEN(TRIM(R1483))&gt;0</formula>
    </cfRule>
  </conditionalFormatting>
  <conditionalFormatting sqref="R1625:AA1674">
    <cfRule type="notContainsBlanks" dxfId="185" priority="267">
      <formula>LEN(TRIM(R1625))&gt;0</formula>
    </cfRule>
  </conditionalFormatting>
  <conditionalFormatting sqref="R1768:AA1817">
    <cfRule type="notContainsBlanks" dxfId="184" priority="268">
      <formula>LEN(TRIM(R1768))&gt;0</formula>
    </cfRule>
  </conditionalFormatting>
  <conditionalFormatting sqref="R1920:AA1969">
    <cfRule type="notContainsBlanks" dxfId="183" priority="269">
      <formula>LEN(TRIM(R1920))&gt;0</formula>
    </cfRule>
  </conditionalFormatting>
  <conditionalFormatting sqref="R2066:AA2115">
    <cfRule type="notContainsBlanks" dxfId="182" priority="270">
      <formula>LEN(TRIM(R2066))&gt;0</formula>
    </cfRule>
  </conditionalFormatting>
  <conditionalFormatting sqref="R2230:AA2279">
    <cfRule type="notContainsBlanks" dxfId="181" priority="271">
      <formula>LEN(TRIM(R2230))&gt;0</formula>
    </cfRule>
  </conditionalFormatting>
  <conditionalFormatting sqref="R2389:AA2438">
    <cfRule type="notContainsBlanks" dxfId="180" priority="272">
      <formula>LEN(TRIM(R2389))&gt;0</formula>
    </cfRule>
  </conditionalFormatting>
  <conditionalFormatting sqref="R2545:AA2594">
    <cfRule type="notContainsBlanks" dxfId="179" priority="273">
      <formula>LEN(TRIM(R2545))&gt;0</formula>
    </cfRule>
  </conditionalFormatting>
  <conditionalFormatting sqref="R2703:AA2752">
    <cfRule type="notContainsBlanks" dxfId="178" priority="274">
      <formula>LEN(TRIM(R2703))&gt;0</formula>
    </cfRule>
  </conditionalFormatting>
  <conditionalFormatting sqref="R2855:AA2904">
    <cfRule type="notContainsBlanks" dxfId="177" priority="275">
      <formula>LEN(TRIM(R2855))&gt;0</formula>
    </cfRule>
  </conditionalFormatting>
  <conditionalFormatting sqref="R3006:AA3055">
    <cfRule type="notContainsBlanks" dxfId="176" priority="213">
      <formula>LEN(TRIM(R3006))&gt;0</formula>
    </cfRule>
  </conditionalFormatting>
  <conditionalFormatting sqref="R3153:AA3202">
    <cfRule type="notContainsBlanks" dxfId="175" priority="229">
      <formula>LEN(TRIM(R3153))&gt;0</formula>
    </cfRule>
  </conditionalFormatting>
  <conditionalFormatting sqref="R3310:AA3359">
    <cfRule type="notContainsBlanks" dxfId="174" priority="197">
      <formula>LEN(TRIM(R3310))&gt;0</formula>
    </cfRule>
  </conditionalFormatting>
  <conditionalFormatting sqref="R3608:AA3657">
    <cfRule type="notContainsBlanks" dxfId="173" priority="178">
      <formula>LEN(TRIM(R3608))&gt;0</formula>
    </cfRule>
  </conditionalFormatting>
  <conditionalFormatting sqref="R3745:AA3794">
    <cfRule type="notContainsBlanks" dxfId="172" priority="181">
      <formula>LEN(TRIM(R3745))&gt;0</formula>
    </cfRule>
  </conditionalFormatting>
  <conditionalFormatting sqref="R4034:AA4083">
    <cfRule type="notContainsBlanks" dxfId="171" priority="166">
      <formula>LEN(TRIM(R4034))&gt;0</formula>
    </cfRule>
  </conditionalFormatting>
  <conditionalFormatting sqref="R4187:AA4236">
    <cfRule type="notContainsBlanks" dxfId="170" priority="162">
      <formula>LEN(TRIM(R4187))&gt;0</formula>
    </cfRule>
  </conditionalFormatting>
  <conditionalFormatting sqref="R4348:AA4397">
    <cfRule type="notContainsBlanks" dxfId="169" priority="158">
      <formula>LEN(TRIM(R4348))&gt;0</formula>
    </cfRule>
  </conditionalFormatting>
  <conditionalFormatting sqref="R4490:AA4539">
    <cfRule type="notContainsBlanks" dxfId="168" priority="154">
      <formula>LEN(TRIM(R4490))&gt;0</formula>
    </cfRule>
  </conditionalFormatting>
  <conditionalFormatting sqref="R4654:AA4703">
    <cfRule type="notContainsBlanks" dxfId="167" priority="142">
      <formula>LEN(TRIM(R4654))&gt;0</formula>
    </cfRule>
  </conditionalFormatting>
  <conditionalFormatting sqref="R4813:AA4862">
    <cfRule type="notContainsBlanks" dxfId="166" priority="146">
      <formula>LEN(TRIM(R4813))&gt;0</formula>
    </cfRule>
  </conditionalFormatting>
  <conditionalFormatting sqref="R4952:AA5001">
    <cfRule type="notContainsBlanks" dxfId="165" priority="138">
      <formula>LEN(TRIM(R4952))&gt;0</formula>
    </cfRule>
  </conditionalFormatting>
  <conditionalFormatting sqref="R5099:AA5148">
    <cfRule type="notContainsBlanks" dxfId="164" priority="134">
      <formula>LEN(TRIM(R5099))&gt;0</formula>
    </cfRule>
  </conditionalFormatting>
  <conditionalFormatting sqref="R5241:AA5290">
    <cfRule type="notContainsBlanks" dxfId="163" priority="130">
      <formula>LEN(TRIM(R5241))&gt;0</formula>
    </cfRule>
  </conditionalFormatting>
  <conditionalFormatting sqref="R5399:AA5448">
    <cfRule type="notContainsBlanks" dxfId="162" priority="126">
      <formula>LEN(TRIM(R5399))&gt;0</formula>
    </cfRule>
  </conditionalFormatting>
  <conditionalFormatting sqref="R5540:AA5589">
    <cfRule type="notContainsBlanks" dxfId="161" priority="122">
      <formula>LEN(TRIM(R5540))&gt;0</formula>
    </cfRule>
  </conditionalFormatting>
  <conditionalFormatting sqref="R5685:AA5734">
    <cfRule type="notContainsBlanks" dxfId="160" priority="118">
      <formula>LEN(TRIM(R5685))&gt;0</formula>
    </cfRule>
  </conditionalFormatting>
  <conditionalFormatting sqref="R5828:AA5877">
    <cfRule type="notContainsBlanks" dxfId="159" priority="114">
      <formula>LEN(TRIM(R5828))&gt;0</formula>
    </cfRule>
  </conditionalFormatting>
  <conditionalFormatting sqref="R5978:AA6027">
    <cfRule type="notContainsBlanks" dxfId="158" priority="110">
      <formula>LEN(TRIM(R5978))&gt;0</formula>
    </cfRule>
  </conditionalFormatting>
  <conditionalFormatting sqref="R6393:AA6442">
    <cfRule type="notContainsBlanks" dxfId="157" priority="98">
      <formula>LEN(TRIM(R6393))&gt;0</formula>
    </cfRule>
  </conditionalFormatting>
  <conditionalFormatting sqref="R6532:AA6581">
    <cfRule type="notContainsBlanks" dxfId="156" priority="94">
      <formula>LEN(TRIM(R6532))&gt;0</formula>
    </cfRule>
  </conditionalFormatting>
  <conditionalFormatting sqref="R6677:AA6726">
    <cfRule type="notContainsBlanks" dxfId="155" priority="90">
      <formula>LEN(TRIM(R6677))&gt;0</formula>
    </cfRule>
  </conditionalFormatting>
  <conditionalFormatting sqref="R6827:AA6876">
    <cfRule type="notContainsBlanks" dxfId="154" priority="86">
      <formula>LEN(TRIM(R6827))&gt;0</formula>
    </cfRule>
  </conditionalFormatting>
  <conditionalFormatting sqref="R6975:AA7024">
    <cfRule type="notContainsBlanks" dxfId="153" priority="82">
      <formula>LEN(TRIM(R6975))&gt;0</formula>
    </cfRule>
  </conditionalFormatting>
  <conditionalFormatting sqref="R7123:AA7172">
    <cfRule type="notContainsBlanks" dxfId="152" priority="70">
      <formula>LEN(TRIM(R7123))&gt;0</formula>
    </cfRule>
  </conditionalFormatting>
  <conditionalFormatting sqref="R7272:AA7321">
    <cfRule type="notContainsBlanks" dxfId="151" priority="74">
      <formula>LEN(TRIM(R7272))&gt;0</formula>
    </cfRule>
  </conditionalFormatting>
  <conditionalFormatting sqref="R7420:AA7469">
    <cfRule type="notContainsBlanks" dxfId="150" priority="66">
      <formula>LEN(TRIM(R7420))&gt;0</formula>
    </cfRule>
  </conditionalFormatting>
  <conditionalFormatting sqref="R7538:AA7587">
    <cfRule type="notContainsBlanks" dxfId="149" priority="62">
      <formula>LEN(TRIM(R7538))&gt;0</formula>
    </cfRule>
  </conditionalFormatting>
  <conditionalFormatting sqref="R7658:AA7707">
    <cfRule type="notContainsBlanks" dxfId="148" priority="58">
      <formula>LEN(TRIM(R7658))&gt;0</formula>
    </cfRule>
  </conditionalFormatting>
  <conditionalFormatting sqref="R7776:AA7825">
    <cfRule type="notContainsBlanks" dxfId="147" priority="54">
      <formula>LEN(TRIM(R7776))&gt;0</formula>
    </cfRule>
  </conditionalFormatting>
  <conditionalFormatting sqref="R7893:AA7942">
    <cfRule type="notContainsBlanks" dxfId="146" priority="50">
      <formula>LEN(TRIM(R7893))&gt;0</formula>
    </cfRule>
  </conditionalFormatting>
  <conditionalFormatting sqref="R8013:AA8062">
    <cfRule type="notContainsBlanks" dxfId="145" priority="46">
      <formula>LEN(TRIM(R8013))&gt;0</formula>
    </cfRule>
  </conditionalFormatting>
  <conditionalFormatting sqref="R8131:AA8180">
    <cfRule type="notContainsBlanks" dxfId="144" priority="42">
      <formula>LEN(TRIM(R8131))&gt;0</formula>
    </cfRule>
  </conditionalFormatting>
  <conditionalFormatting sqref="R8250:AA8299">
    <cfRule type="notContainsBlanks" dxfId="143" priority="38">
      <formula>LEN(TRIM(R8250))&gt;0</formula>
    </cfRule>
  </conditionalFormatting>
  <conditionalFormatting sqref="R8366:AA8415">
    <cfRule type="notContainsBlanks" dxfId="142" priority="34">
      <formula>LEN(TRIM(R8366))&gt;0</formula>
    </cfRule>
  </conditionalFormatting>
  <conditionalFormatting sqref="R8485:AA8534">
    <cfRule type="notContainsBlanks" dxfId="141" priority="30">
      <formula>LEN(TRIM(R8485))&gt;0</formula>
    </cfRule>
  </conditionalFormatting>
  <conditionalFormatting sqref="R8603:AA8652">
    <cfRule type="notContainsBlanks" dxfId="140" priority="26">
      <formula>LEN(TRIM(R8603))&gt;0</formula>
    </cfRule>
  </conditionalFormatting>
  <conditionalFormatting sqref="R8721:AA8770">
    <cfRule type="notContainsBlanks" dxfId="139" priority="22">
      <formula>LEN(TRIM(R8721))&gt;0</formula>
    </cfRule>
  </conditionalFormatting>
  <conditionalFormatting sqref="R8838:AA8887">
    <cfRule type="notContainsBlanks" dxfId="138" priority="18">
      <formula>LEN(TRIM(R8838))&gt;0</formula>
    </cfRule>
  </conditionalFormatting>
  <conditionalFormatting sqref="R8954:AA9003">
    <cfRule type="notContainsBlanks" dxfId="137" priority="14">
      <formula>LEN(TRIM(R8954))&gt;0</formula>
    </cfRule>
  </conditionalFormatting>
  <conditionalFormatting sqref="R9071:AA9120">
    <cfRule type="notContainsBlanks" dxfId="136" priority="10">
      <formula>LEN(TRIM(R9071))&gt;0</formula>
    </cfRule>
  </conditionalFormatting>
  <conditionalFormatting sqref="R9188:AA9237">
    <cfRule type="notContainsBlanks" dxfId="135" priority="6">
      <formula>LEN(TRIM(R9188))&gt;0</formula>
    </cfRule>
  </conditionalFormatting>
  <conditionalFormatting sqref="R9305:AA9354">
    <cfRule type="notContainsBlanks" dxfId="134" priority="2">
      <formula>LEN(TRIM(R9305))&gt;0</formula>
    </cfRule>
  </conditionalFormatting>
  <conditionalFormatting sqref="S1338:AB1387">
    <cfRule type="notContainsBlanks" dxfId="133" priority="279">
      <formula>LEN(TRIM(S1338))&gt;0</formula>
    </cfRule>
  </conditionalFormatting>
  <conditionalFormatting sqref="S3464:AB3513">
    <cfRule type="notContainsBlanks" dxfId="132" priority="201">
      <formula>LEN(TRIM(S3464))&gt;0</formula>
    </cfRule>
  </conditionalFormatting>
  <conditionalFormatting sqref="S6118:AB6167">
    <cfRule type="notContainsBlanks" dxfId="131" priority="106">
      <formula>LEN(TRIM(S6118))&gt;0</formula>
    </cfRule>
  </conditionalFormatting>
  <conditionalFormatting sqref="S6258:AB6307">
    <cfRule type="notContainsBlanks" dxfId="130" priority="102">
      <formula>LEN(TRIM(S6258))&gt;0</formula>
    </cfRule>
  </conditionalFormatting>
  <conditionalFormatting sqref="AA674:AJ723 AB3886:AO3926 AB3928:AO3935 AB3937:AO3937">
    <cfRule type="notContainsBlanks" dxfId="129" priority="280">
      <formula>LEN(TRIM(AA674))&gt;0</formula>
    </cfRule>
  </conditionalFormatting>
  <conditionalFormatting sqref="AA732:AJ781">
    <cfRule type="notContainsBlanks" dxfId="128" priority="281">
      <formula>LEN(TRIM(AA732))&gt;0</formula>
    </cfRule>
  </conditionalFormatting>
  <conditionalFormatting sqref="AB847:AK896">
    <cfRule type="notContainsBlanks" dxfId="127" priority="282">
      <formula>LEN(TRIM(AB847))&gt;0</formula>
    </cfRule>
  </conditionalFormatting>
  <conditionalFormatting sqref="AB963:AK1012">
    <cfRule type="notContainsBlanks" dxfId="126" priority="283">
      <formula>LEN(TRIM(AB963))&gt;0</formula>
    </cfRule>
  </conditionalFormatting>
  <conditionalFormatting sqref="AB1078:AK1127">
    <cfRule type="notContainsBlanks" dxfId="125" priority="284">
      <formula>LEN(TRIM(AB1078))&gt;0</formula>
    </cfRule>
  </conditionalFormatting>
  <conditionalFormatting sqref="AB1195:AK1244">
    <cfRule type="notContainsBlanks" dxfId="124" priority="285">
      <formula>LEN(TRIM(AB1195))&gt;0</formula>
    </cfRule>
  </conditionalFormatting>
  <conditionalFormatting sqref="AB1483:AK1532">
    <cfRule type="notContainsBlanks" dxfId="123" priority="286">
      <formula>LEN(TRIM(AB1483))&gt;0</formula>
    </cfRule>
  </conditionalFormatting>
  <conditionalFormatting sqref="AB1625:AK1674">
    <cfRule type="notContainsBlanks" dxfId="122" priority="287">
      <formula>LEN(TRIM(AB1625))&gt;0</formula>
    </cfRule>
  </conditionalFormatting>
  <conditionalFormatting sqref="AB1768:AK1817">
    <cfRule type="notContainsBlanks" dxfId="121" priority="288">
      <formula>LEN(TRIM(AB1768))&gt;0</formula>
    </cfRule>
  </conditionalFormatting>
  <conditionalFormatting sqref="AB1920:AK1969">
    <cfRule type="notContainsBlanks" dxfId="120" priority="289">
      <formula>LEN(TRIM(AB1920))&gt;0</formula>
    </cfRule>
  </conditionalFormatting>
  <conditionalFormatting sqref="AB2066:AK2115">
    <cfRule type="notContainsBlanks" dxfId="119" priority="290">
      <formula>LEN(TRIM(AB2066))&gt;0</formula>
    </cfRule>
  </conditionalFormatting>
  <conditionalFormatting sqref="AB2230:AO2279">
    <cfRule type="notContainsBlanks" dxfId="118" priority="291">
      <formula>LEN(TRIM(AB2230))&gt;0</formula>
    </cfRule>
  </conditionalFormatting>
  <conditionalFormatting sqref="AB2389:AO2438">
    <cfRule type="notContainsBlanks" dxfId="117" priority="292">
      <formula>LEN(TRIM(AB2389))&gt;0</formula>
    </cfRule>
  </conditionalFormatting>
  <conditionalFormatting sqref="AB2545:AO2594">
    <cfRule type="notContainsBlanks" dxfId="116" priority="293">
      <formula>LEN(TRIM(AB2545))&gt;0</formula>
    </cfRule>
  </conditionalFormatting>
  <conditionalFormatting sqref="AB2703:AO2752">
    <cfRule type="notContainsBlanks" dxfId="115" priority="294">
      <formula>LEN(TRIM(AB2703))&gt;0</formula>
    </cfRule>
  </conditionalFormatting>
  <conditionalFormatting sqref="AB2855:AO2904">
    <cfRule type="notContainsBlanks" dxfId="114" priority="295">
      <formula>LEN(TRIM(AB2855))&gt;0</formula>
    </cfRule>
  </conditionalFormatting>
  <conditionalFormatting sqref="AB3006:AO3055">
    <cfRule type="notContainsBlanks" dxfId="113" priority="214">
      <formula>LEN(TRIM(AB3006))&gt;0</formula>
    </cfRule>
  </conditionalFormatting>
  <conditionalFormatting sqref="AB3153:AO3202">
    <cfRule type="notContainsBlanks" dxfId="112" priority="230">
      <formula>LEN(TRIM(AB3153))&gt;0</formula>
    </cfRule>
  </conditionalFormatting>
  <conditionalFormatting sqref="AB3310:AO3359">
    <cfRule type="notContainsBlanks" dxfId="111" priority="198">
      <formula>LEN(TRIM(AB3310))&gt;0</formula>
    </cfRule>
  </conditionalFormatting>
  <conditionalFormatting sqref="AB3608:AO3657">
    <cfRule type="notContainsBlanks" dxfId="110" priority="179">
      <formula>LEN(TRIM(AB3608))&gt;0</formula>
    </cfRule>
  </conditionalFormatting>
  <conditionalFormatting sqref="AB3745:AO3794">
    <cfRule type="notContainsBlanks" dxfId="109" priority="182">
      <formula>LEN(TRIM(AB3745))&gt;0</formula>
    </cfRule>
  </conditionalFormatting>
  <conditionalFormatting sqref="AB4034:AO4083">
    <cfRule type="notContainsBlanks" dxfId="108" priority="167">
      <formula>LEN(TRIM(AB4034))&gt;0</formula>
    </cfRule>
  </conditionalFormatting>
  <conditionalFormatting sqref="AB4187:AO4236">
    <cfRule type="notContainsBlanks" dxfId="107" priority="163">
      <formula>LEN(TRIM(AB4187))&gt;0</formula>
    </cfRule>
  </conditionalFormatting>
  <conditionalFormatting sqref="AB4348:AO4397">
    <cfRule type="notContainsBlanks" dxfId="106" priority="159">
      <formula>LEN(TRIM(AB4348))&gt;0</formula>
    </cfRule>
  </conditionalFormatting>
  <conditionalFormatting sqref="AB4490:AO4539">
    <cfRule type="notContainsBlanks" dxfId="105" priority="155">
      <formula>LEN(TRIM(AB4490))&gt;0</formula>
    </cfRule>
  </conditionalFormatting>
  <conditionalFormatting sqref="AB4654:AO4703">
    <cfRule type="notContainsBlanks" dxfId="104" priority="143">
      <formula>LEN(TRIM(AB4654))&gt;0</formula>
    </cfRule>
  </conditionalFormatting>
  <conditionalFormatting sqref="AB4813:AO4862">
    <cfRule type="notContainsBlanks" dxfId="103" priority="147">
      <formula>LEN(TRIM(AB4813))&gt;0</formula>
    </cfRule>
  </conditionalFormatting>
  <conditionalFormatting sqref="AB4952:AO5001">
    <cfRule type="notContainsBlanks" dxfId="102" priority="139">
      <formula>LEN(TRIM(AB4952))&gt;0</formula>
    </cfRule>
  </conditionalFormatting>
  <conditionalFormatting sqref="AB5099:AO5148">
    <cfRule type="notContainsBlanks" dxfId="101" priority="135">
      <formula>LEN(TRIM(AB5099))&gt;0</formula>
    </cfRule>
  </conditionalFormatting>
  <conditionalFormatting sqref="AB5241:AO5290">
    <cfRule type="notContainsBlanks" dxfId="100" priority="131">
      <formula>LEN(TRIM(AB5241))&gt;0</formula>
    </cfRule>
  </conditionalFormatting>
  <conditionalFormatting sqref="AB5399:AO5448">
    <cfRule type="notContainsBlanks" dxfId="99" priority="127">
      <formula>LEN(TRIM(AB5399))&gt;0</formula>
    </cfRule>
  </conditionalFormatting>
  <conditionalFormatting sqref="AB5540:AO5589">
    <cfRule type="notContainsBlanks" dxfId="98" priority="123">
      <formula>LEN(TRIM(AB5540))&gt;0</formula>
    </cfRule>
  </conditionalFormatting>
  <conditionalFormatting sqref="AB5685:AO5734">
    <cfRule type="notContainsBlanks" dxfId="97" priority="119">
      <formula>LEN(TRIM(AB5685))&gt;0</formula>
    </cfRule>
  </conditionalFormatting>
  <conditionalFormatting sqref="AB5828:AO5877">
    <cfRule type="notContainsBlanks" dxfId="96" priority="115">
      <formula>LEN(TRIM(AB5828))&gt;0</formula>
    </cfRule>
  </conditionalFormatting>
  <conditionalFormatting sqref="AB5978:AO6027">
    <cfRule type="notContainsBlanks" dxfId="95" priority="111">
      <formula>LEN(TRIM(AB5978))&gt;0</formula>
    </cfRule>
  </conditionalFormatting>
  <conditionalFormatting sqref="AB6393:AO6442">
    <cfRule type="notContainsBlanks" dxfId="94" priority="99">
      <formula>LEN(TRIM(AB6393))&gt;0</formula>
    </cfRule>
  </conditionalFormatting>
  <conditionalFormatting sqref="AB6532:AO6581">
    <cfRule type="notContainsBlanks" dxfId="93" priority="95">
      <formula>LEN(TRIM(AB6532))&gt;0</formula>
    </cfRule>
  </conditionalFormatting>
  <conditionalFormatting sqref="AB6677:AO6726">
    <cfRule type="notContainsBlanks" dxfId="92" priority="91">
      <formula>LEN(TRIM(AB6677))&gt;0</formula>
    </cfRule>
  </conditionalFormatting>
  <conditionalFormatting sqref="AB6827:AO6876">
    <cfRule type="notContainsBlanks" dxfId="91" priority="87">
      <formula>LEN(TRIM(AB6827))&gt;0</formula>
    </cfRule>
  </conditionalFormatting>
  <conditionalFormatting sqref="AB6975:AO7024">
    <cfRule type="notContainsBlanks" dxfId="90" priority="83">
      <formula>LEN(TRIM(AB6975))&gt;0</formula>
    </cfRule>
  </conditionalFormatting>
  <conditionalFormatting sqref="AB7123:AO7172">
    <cfRule type="notContainsBlanks" dxfId="89" priority="71">
      <formula>LEN(TRIM(AB7123))&gt;0</formula>
    </cfRule>
  </conditionalFormatting>
  <conditionalFormatting sqref="AB7272:AO7321">
    <cfRule type="notContainsBlanks" dxfId="88" priority="75">
      <formula>LEN(TRIM(AB7272))&gt;0</formula>
    </cfRule>
  </conditionalFormatting>
  <conditionalFormatting sqref="AB7420:AO7469">
    <cfRule type="notContainsBlanks" dxfId="87" priority="67">
      <formula>LEN(TRIM(AB7420))&gt;0</formula>
    </cfRule>
  </conditionalFormatting>
  <conditionalFormatting sqref="AB7538:AO7587">
    <cfRule type="notContainsBlanks" dxfId="86" priority="63">
      <formula>LEN(TRIM(AB7538))&gt;0</formula>
    </cfRule>
  </conditionalFormatting>
  <conditionalFormatting sqref="AB7658:AO7707">
    <cfRule type="notContainsBlanks" dxfId="85" priority="59">
      <formula>LEN(TRIM(AB7658))&gt;0</formula>
    </cfRule>
  </conditionalFormatting>
  <conditionalFormatting sqref="AB7776:AO7825">
    <cfRule type="notContainsBlanks" dxfId="84" priority="55">
      <formula>LEN(TRIM(AB7776))&gt;0</formula>
    </cfRule>
  </conditionalFormatting>
  <conditionalFormatting sqref="AB7893:AO7942">
    <cfRule type="notContainsBlanks" dxfId="83" priority="51">
      <formula>LEN(TRIM(AB7893))&gt;0</formula>
    </cfRule>
  </conditionalFormatting>
  <conditionalFormatting sqref="AB8013:AO8062">
    <cfRule type="notContainsBlanks" dxfId="82" priority="47">
      <formula>LEN(TRIM(AB8013))&gt;0</formula>
    </cfRule>
  </conditionalFormatting>
  <conditionalFormatting sqref="AB8131:AO8180">
    <cfRule type="notContainsBlanks" dxfId="81" priority="43">
      <formula>LEN(TRIM(AB8131))&gt;0</formula>
    </cfRule>
  </conditionalFormatting>
  <conditionalFormatting sqref="AB8250:AO8299">
    <cfRule type="notContainsBlanks" dxfId="80" priority="39">
      <formula>LEN(TRIM(AB8250))&gt;0</formula>
    </cfRule>
  </conditionalFormatting>
  <conditionalFormatting sqref="AB8366:AO8415">
    <cfRule type="notContainsBlanks" dxfId="79" priority="35">
      <formula>LEN(TRIM(AB8366))&gt;0</formula>
    </cfRule>
  </conditionalFormatting>
  <conditionalFormatting sqref="AB8485:AO8534">
    <cfRule type="notContainsBlanks" dxfId="78" priority="31">
      <formula>LEN(TRIM(AB8485))&gt;0</formula>
    </cfRule>
  </conditionalFormatting>
  <conditionalFormatting sqref="AB8603:AO8652">
    <cfRule type="notContainsBlanks" dxfId="77" priority="27">
      <formula>LEN(TRIM(AB8603))&gt;0</formula>
    </cfRule>
  </conditionalFormatting>
  <conditionalFormatting sqref="AB8721:AO8770">
    <cfRule type="notContainsBlanks" dxfId="76" priority="23">
      <formula>LEN(TRIM(AB8721))&gt;0</formula>
    </cfRule>
  </conditionalFormatting>
  <conditionalFormatting sqref="AB8838:AO8887">
    <cfRule type="notContainsBlanks" dxfId="75" priority="19">
      <formula>LEN(TRIM(AB8838))&gt;0</formula>
    </cfRule>
  </conditionalFormatting>
  <conditionalFormatting sqref="AB8954:AO9003">
    <cfRule type="notContainsBlanks" dxfId="74" priority="15">
      <formula>LEN(TRIM(AB8954))&gt;0</formula>
    </cfRule>
  </conditionalFormatting>
  <conditionalFormatting sqref="AB9071:AO9120">
    <cfRule type="notContainsBlanks" dxfId="73" priority="11">
      <formula>LEN(TRIM(AB9071))&gt;0</formula>
    </cfRule>
  </conditionalFormatting>
  <conditionalFormatting sqref="AB9188:AO9237">
    <cfRule type="notContainsBlanks" dxfId="72" priority="7">
      <formula>LEN(TRIM(AB9188))&gt;0</formula>
    </cfRule>
  </conditionalFormatting>
  <conditionalFormatting sqref="AB9305:AO9354">
    <cfRule type="notContainsBlanks" dxfId="71" priority="3">
      <formula>LEN(TRIM(AB9305))&gt;0</formula>
    </cfRule>
  </conditionalFormatting>
  <conditionalFormatting sqref="AC1338:AL1387">
    <cfRule type="notContainsBlanks" dxfId="70" priority="299">
      <formula>LEN(TRIM(AC1338))&gt;0</formula>
    </cfRule>
  </conditionalFormatting>
  <conditionalFormatting sqref="AC3464:AP3513">
    <cfRule type="notContainsBlanks" dxfId="69" priority="202">
      <formula>LEN(TRIM(AC3464))&gt;0</formula>
    </cfRule>
  </conditionalFormatting>
  <conditionalFormatting sqref="AC6118:AP6167">
    <cfRule type="notContainsBlanks" dxfId="68" priority="107">
      <formula>LEN(TRIM(AC6118))&gt;0</formula>
    </cfRule>
  </conditionalFormatting>
  <conditionalFormatting sqref="AC6258:AP6307">
    <cfRule type="notContainsBlanks" dxfId="67" priority="103">
      <formula>LEN(TRIM(AC6258))&gt;0</formula>
    </cfRule>
  </conditionalFormatting>
  <conditionalFormatting sqref="AK674:AT723 AP3886:AY3926 AP3928:AY3935 AP3937:AY3937">
    <cfRule type="notContainsBlanks" dxfId="66" priority="300">
      <formula>LEN(TRIM(AK674))&gt;0</formula>
    </cfRule>
  </conditionalFormatting>
  <conditionalFormatting sqref="AK732:AT781">
    <cfRule type="notContainsBlanks" dxfId="65" priority="301">
      <formula>LEN(TRIM(AK732))&gt;0</formula>
    </cfRule>
  </conditionalFormatting>
  <conditionalFormatting sqref="AL847:AU896">
    <cfRule type="notContainsBlanks" dxfId="64" priority="302">
      <formula>LEN(TRIM(AL847))&gt;0</formula>
    </cfRule>
  </conditionalFormatting>
  <conditionalFormatting sqref="AL963:AU1012">
    <cfRule type="notContainsBlanks" dxfId="63" priority="303">
      <formula>LEN(TRIM(AL963))&gt;0</formula>
    </cfRule>
  </conditionalFormatting>
  <conditionalFormatting sqref="AL1078:AU1127">
    <cfRule type="notContainsBlanks" dxfId="62" priority="304">
      <formula>LEN(TRIM(AL1078))&gt;0</formula>
    </cfRule>
  </conditionalFormatting>
  <conditionalFormatting sqref="AL1195:AU1244">
    <cfRule type="notContainsBlanks" dxfId="61" priority="305">
      <formula>LEN(TRIM(AL1195))&gt;0</formula>
    </cfRule>
  </conditionalFormatting>
  <conditionalFormatting sqref="AL1483:AU1532">
    <cfRule type="notContainsBlanks" dxfId="60" priority="306">
      <formula>LEN(TRIM(AL1483))&gt;0</formula>
    </cfRule>
  </conditionalFormatting>
  <conditionalFormatting sqref="AL1625:AU1674">
    <cfRule type="notContainsBlanks" dxfId="59" priority="307">
      <formula>LEN(TRIM(AL1625))&gt;0</formula>
    </cfRule>
  </conditionalFormatting>
  <conditionalFormatting sqref="AL1768:AU1817">
    <cfRule type="notContainsBlanks" dxfId="58" priority="308">
      <formula>LEN(TRIM(AL1768))&gt;0</formula>
    </cfRule>
  </conditionalFormatting>
  <conditionalFormatting sqref="AL1920:AU1969">
    <cfRule type="notContainsBlanks" dxfId="57" priority="309">
      <formula>LEN(TRIM(AL1920))&gt;0</formula>
    </cfRule>
  </conditionalFormatting>
  <conditionalFormatting sqref="AL2066:AU2115">
    <cfRule type="notContainsBlanks" dxfId="56" priority="310">
      <formula>LEN(TRIM(AL2066))&gt;0</formula>
    </cfRule>
  </conditionalFormatting>
  <conditionalFormatting sqref="AM1338:AV1387">
    <cfRule type="notContainsBlanks" dxfId="55" priority="311">
      <formula>LEN(TRIM(AM1338))&gt;0</formula>
    </cfRule>
  </conditionalFormatting>
  <conditionalFormatting sqref="AP2234:AU2234">
    <cfRule type="notContainsBlanks" dxfId="54" priority="312">
      <formula>LEN(TRIM(AP2234))&gt;0</formula>
    </cfRule>
  </conditionalFormatting>
  <conditionalFormatting sqref="AP2393:AU2393">
    <cfRule type="notContainsBlanks" dxfId="53" priority="313">
      <formula>LEN(TRIM(AP2393))&gt;0</formula>
    </cfRule>
  </conditionalFormatting>
  <conditionalFormatting sqref="AP2549:AU2549">
    <cfRule type="notContainsBlanks" dxfId="52" priority="314">
      <formula>LEN(TRIM(AP2549))&gt;0</formula>
    </cfRule>
  </conditionalFormatting>
  <conditionalFormatting sqref="AP2230:AY2233 AP2235:AY2279">
    <cfRule type="notContainsBlanks" dxfId="51" priority="315">
      <formula>LEN(TRIM(AP2230))&gt;0</formula>
    </cfRule>
  </conditionalFormatting>
  <conditionalFormatting sqref="AP2389:AY2392">
    <cfRule type="notContainsBlanks" dxfId="50" priority="316">
      <formula>LEN(TRIM(AP2389))&gt;0</formula>
    </cfRule>
  </conditionalFormatting>
  <conditionalFormatting sqref="AP2394:AY2438">
    <cfRule type="notContainsBlanks" dxfId="49" priority="317">
      <formula>LEN(TRIM(AP2394))&gt;0</formula>
    </cfRule>
  </conditionalFormatting>
  <conditionalFormatting sqref="AP2545:AY2548 AP2550:AY2594">
    <cfRule type="notContainsBlanks" dxfId="48" priority="318">
      <formula>LEN(TRIM(AP2545))&gt;0</formula>
    </cfRule>
  </conditionalFormatting>
  <conditionalFormatting sqref="AP2703:AY2752">
    <cfRule type="notContainsBlanks" dxfId="47" priority="319">
      <formula>LEN(TRIM(AP2703))&gt;0</formula>
    </cfRule>
  </conditionalFormatting>
  <conditionalFormatting sqref="AP2855:AY2904">
    <cfRule type="notContainsBlanks" dxfId="46" priority="320">
      <formula>LEN(TRIM(AP2855))&gt;0</formula>
    </cfRule>
  </conditionalFormatting>
  <conditionalFormatting sqref="AP3006:AY3055">
    <cfRule type="notContainsBlanks" dxfId="45" priority="215">
      <formula>LEN(TRIM(AP3006))&gt;0</formula>
    </cfRule>
  </conditionalFormatting>
  <conditionalFormatting sqref="AP3153:AY3202">
    <cfRule type="notContainsBlanks" dxfId="44" priority="231">
      <formula>LEN(TRIM(AP3153))&gt;0</formula>
    </cfRule>
  </conditionalFormatting>
  <conditionalFormatting sqref="AP3310:AY3359">
    <cfRule type="notContainsBlanks" dxfId="43" priority="199">
      <formula>LEN(TRIM(AP3310))&gt;0</formula>
    </cfRule>
  </conditionalFormatting>
  <conditionalFormatting sqref="AP3608:AY3657">
    <cfRule type="notContainsBlanks" dxfId="42" priority="195">
      <formula>LEN(TRIM(AP3608))&gt;0</formula>
    </cfRule>
  </conditionalFormatting>
  <conditionalFormatting sqref="AP3745:AY3794">
    <cfRule type="notContainsBlanks" dxfId="41" priority="183">
      <formula>LEN(TRIM(AP3745))&gt;0</formula>
    </cfRule>
  </conditionalFormatting>
  <conditionalFormatting sqref="AP4034:AY4083">
    <cfRule type="notContainsBlanks" dxfId="40" priority="168">
      <formula>LEN(TRIM(AP4034))&gt;0</formula>
    </cfRule>
  </conditionalFormatting>
  <conditionalFormatting sqref="AP4187:AY4236">
    <cfRule type="notContainsBlanks" dxfId="39" priority="164">
      <formula>LEN(TRIM(AP4187))&gt;0</formula>
    </cfRule>
  </conditionalFormatting>
  <conditionalFormatting sqref="AP4348:AY4397">
    <cfRule type="notContainsBlanks" dxfId="38" priority="160">
      <formula>LEN(TRIM(AP4348))&gt;0</formula>
    </cfRule>
  </conditionalFormatting>
  <conditionalFormatting sqref="AP4490:AY4539">
    <cfRule type="notContainsBlanks" dxfId="37" priority="156">
      <formula>LEN(TRIM(AP4490))&gt;0</formula>
    </cfRule>
  </conditionalFormatting>
  <conditionalFormatting sqref="AP4654:AY4703">
    <cfRule type="notContainsBlanks" dxfId="36" priority="144">
      <formula>LEN(TRIM(AP4654))&gt;0</formula>
    </cfRule>
  </conditionalFormatting>
  <conditionalFormatting sqref="AP4813:AY4862">
    <cfRule type="notContainsBlanks" dxfId="35" priority="148">
      <formula>LEN(TRIM(AP4813))&gt;0</formula>
    </cfRule>
  </conditionalFormatting>
  <conditionalFormatting sqref="AP4952:AY5001">
    <cfRule type="notContainsBlanks" dxfId="34" priority="140">
      <formula>LEN(TRIM(AP4952))&gt;0</formula>
    </cfRule>
  </conditionalFormatting>
  <conditionalFormatting sqref="AP5099:AY5148">
    <cfRule type="notContainsBlanks" dxfId="33" priority="136">
      <formula>LEN(TRIM(AP5099))&gt;0</formula>
    </cfRule>
  </conditionalFormatting>
  <conditionalFormatting sqref="AP5241:AY5290">
    <cfRule type="notContainsBlanks" dxfId="32" priority="132">
      <formula>LEN(TRIM(AP5241))&gt;0</formula>
    </cfRule>
  </conditionalFormatting>
  <conditionalFormatting sqref="AP5399:AY5448">
    <cfRule type="notContainsBlanks" dxfId="31" priority="128">
      <formula>LEN(TRIM(AP5399))&gt;0</formula>
    </cfRule>
  </conditionalFormatting>
  <conditionalFormatting sqref="AP5540:AY5589">
    <cfRule type="notContainsBlanks" dxfId="30" priority="124">
      <formula>LEN(TRIM(AP5540))&gt;0</formula>
    </cfRule>
  </conditionalFormatting>
  <conditionalFormatting sqref="AP5685:AY5734">
    <cfRule type="notContainsBlanks" dxfId="29" priority="120">
      <formula>LEN(TRIM(AP5685))&gt;0</formula>
    </cfRule>
  </conditionalFormatting>
  <conditionalFormatting sqref="AP5828:AY5877">
    <cfRule type="notContainsBlanks" dxfId="28" priority="116">
      <formula>LEN(TRIM(AP5828))&gt;0</formula>
    </cfRule>
  </conditionalFormatting>
  <conditionalFormatting sqref="AP5978:AY6027">
    <cfRule type="notContainsBlanks" dxfId="27" priority="112">
      <formula>LEN(TRIM(AP5978))&gt;0</formula>
    </cfRule>
  </conditionalFormatting>
  <conditionalFormatting sqref="AP6393:AY6442">
    <cfRule type="notContainsBlanks" dxfId="26" priority="100">
      <formula>LEN(TRIM(AP6393))&gt;0</formula>
    </cfRule>
  </conditionalFormatting>
  <conditionalFormatting sqref="AP6532:AY6581">
    <cfRule type="notContainsBlanks" dxfId="25" priority="96">
      <formula>LEN(TRIM(AP6532))&gt;0</formula>
    </cfRule>
  </conditionalFormatting>
  <conditionalFormatting sqref="AP6677:AY6726">
    <cfRule type="notContainsBlanks" dxfId="24" priority="92">
      <formula>LEN(TRIM(AP6677))&gt;0</formula>
    </cfRule>
  </conditionalFormatting>
  <conditionalFormatting sqref="AP6827:AY6876">
    <cfRule type="notContainsBlanks" dxfId="23" priority="88">
      <formula>LEN(TRIM(AP6827))&gt;0</formula>
    </cfRule>
  </conditionalFormatting>
  <conditionalFormatting sqref="AP6975:AY7024">
    <cfRule type="notContainsBlanks" dxfId="22" priority="84">
      <formula>LEN(TRIM(AP6975))&gt;0</formula>
    </cfRule>
  </conditionalFormatting>
  <conditionalFormatting sqref="AP7123:AY7172">
    <cfRule type="notContainsBlanks" dxfId="21" priority="72">
      <formula>LEN(TRIM(AP7123))&gt;0</formula>
    </cfRule>
  </conditionalFormatting>
  <conditionalFormatting sqref="AP7272:AY7321">
    <cfRule type="notContainsBlanks" dxfId="20" priority="76">
      <formula>LEN(TRIM(AP7272))&gt;0</formula>
    </cfRule>
  </conditionalFormatting>
  <conditionalFormatting sqref="AP7420:AY7469">
    <cfRule type="notContainsBlanks" dxfId="19" priority="68">
      <formula>LEN(TRIM(AP7420))&gt;0</formula>
    </cfRule>
  </conditionalFormatting>
  <conditionalFormatting sqref="AP7538:AY7587">
    <cfRule type="notContainsBlanks" dxfId="18" priority="64">
      <formula>LEN(TRIM(AP7538))&gt;0</formula>
    </cfRule>
  </conditionalFormatting>
  <conditionalFormatting sqref="AP7658:AY7707">
    <cfRule type="notContainsBlanks" dxfId="17" priority="60">
      <formula>LEN(TRIM(AP7658))&gt;0</formula>
    </cfRule>
  </conditionalFormatting>
  <conditionalFormatting sqref="AP7776:AY7825">
    <cfRule type="notContainsBlanks" dxfId="16" priority="56">
      <formula>LEN(TRIM(AP7776))&gt;0</formula>
    </cfRule>
  </conditionalFormatting>
  <conditionalFormatting sqref="AP7893:AY7942">
    <cfRule type="notContainsBlanks" dxfId="15" priority="52">
      <formula>LEN(TRIM(AP7893))&gt;0</formula>
    </cfRule>
  </conditionalFormatting>
  <conditionalFormatting sqref="AP8013:AY8062">
    <cfRule type="notContainsBlanks" dxfId="14" priority="48">
      <formula>LEN(TRIM(AP8013))&gt;0</formula>
    </cfRule>
  </conditionalFormatting>
  <conditionalFormatting sqref="AP8131:AY8180">
    <cfRule type="notContainsBlanks" dxfId="13" priority="44">
      <formula>LEN(TRIM(AP8131))&gt;0</formula>
    </cfRule>
  </conditionalFormatting>
  <conditionalFormatting sqref="AP8250:AY8299">
    <cfRule type="notContainsBlanks" dxfId="12" priority="40">
      <formula>LEN(TRIM(AP8250))&gt;0</formula>
    </cfRule>
  </conditionalFormatting>
  <conditionalFormatting sqref="AP8366:AY8415">
    <cfRule type="notContainsBlanks" dxfId="11" priority="36">
      <formula>LEN(TRIM(AP8366))&gt;0</formula>
    </cfRule>
  </conditionalFormatting>
  <conditionalFormatting sqref="AP8485:AY8534">
    <cfRule type="notContainsBlanks" dxfId="10" priority="32">
      <formula>LEN(TRIM(AP8485))&gt;0</formula>
    </cfRule>
  </conditionalFormatting>
  <conditionalFormatting sqref="AP8603:AY8652">
    <cfRule type="notContainsBlanks" dxfId="9" priority="28">
      <formula>LEN(TRIM(AP8603))&gt;0</formula>
    </cfRule>
  </conditionalFormatting>
  <conditionalFormatting sqref="AP8721:AY8770">
    <cfRule type="notContainsBlanks" dxfId="8" priority="24">
      <formula>LEN(TRIM(AP8721))&gt;0</formula>
    </cfRule>
  </conditionalFormatting>
  <conditionalFormatting sqref="AP8838:AY8887">
    <cfRule type="notContainsBlanks" dxfId="7" priority="20">
      <formula>LEN(TRIM(AP8838))&gt;0</formula>
    </cfRule>
  </conditionalFormatting>
  <conditionalFormatting sqref="AP8954:AY9003">
    <cfRule type="notContainsBlanks" dxfId="6" priority="16">
      <formula>LEN(TRIM(AP8954))&gt;0</formula>
    </cfRule>
  </conditionalFormatting>
  <conditionalFormatting sqref="AP9071:AY9120">
    <cfRule type="notContainsBlanks" dxfId="5" priority="12">
      <formula>LEN(TRIM(AP9071))&gt;0</formula>
    </cfRule>
  </conditionalFormatting>
  <conditionalFormatting sqref="AP9188:AY9237">
    <cfRule type="notContainsBlanks" dxfId="4" priority="8">
      <formula>LEN(TRIM(AP9188))&gt;0</formula>
    </cfRule>
  </conditionalFormatting>
  <conditionalFormatting sqref="AP9305:AY9354">
    <cfRule type="notContainsBlanks" dxfId="3" priority="4">
      <formula>LEN(TRIM(AP9305))&gt;0</formula>
    </cfRule>
  </conditionalFormatting>
  <conditionalFormatting sqref="AQ3464:AZ3513">
    <cfRule type="notContainsBlanks" dxfId="2" priority="203">
      <formula>LEN(TRIM(AQ3464))&gt;0</formula>
    </cfRule>
  </conditionalFormatting>
  <conditionalFormatting sqref="AQ6118:AZ6167">
    <cfRule type="notContainsBlanks" dxfId="1" priority="108">
      <formula>LEN(TRIM(AQ6118))&gt;0</formula>
    </cfRule>
  </conditionalFormatting>
  <conditionalFormatting sqref="AQ6258:AZ6307">
    <cfRule type="notContainsBlanks" dxfId="0" priority="104">
      <formula>LEN(TRIM(AQ6258))&gt;0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D1000"/>
  <sheetViews>
    <sheetView topLeftCell="A32" workbookViewId="0">
      <selection activeCell="A51" sqref="A51"/>
    </sheetView>
  </sheetViews>
  <sheetFormatPr defaultColWidth="12.64453125" defaultRowHeight="15" customHeight="1" x14ac:dyDescent="0.2"/>
  <cols>
    <col min="1" max="1" width="48.15625" customWidth="1"/>
    <col min="2" max="2" width="8.609375" customWidth="1"/>
    <col min="3" max="3" width="21.38671875" customWidth="1"/>
    <col min="4" max="26" width="8.609375" customWidth="1"/>
  </cols>
  <sheetData>
    <row r="3" spans="1:3" x14ac:dyDescent="0.2">
      <c r="A3" s="105" t="s">
        <v>476</v>
      </c>
      <c r="B3" s="105" t="s">
        <v>477</v>
      </c>
      <c r="C3" s="105" t="s">
        <v>478</v>
      </c>
    </row>
    <row r="4" spans="1:3" x14ac:dyDescent="0.2">
      <c r="A4" s="105" t="s">
        <v>479</v>
      </c>
      <c r="B4" s="105"/>
      <c r="C4" s="105" t="s">
        <v>480</v>
      </c>
    </row>
    <row r="5" spans="1:3" x14ac:dyDescent="0.2">
      <c r="A5" s="105" t="s">
        <v>481</v>
      </c>
      <c r="B5" s="105"/>
      <c r="C5" s="105" t="s">
        <v>482</v>
      </c>
    </row>
    <row r="6" spans="1:3" x14ac:dyDescent="0.2">
      <c r="A6" s="105" t="s">
        <v>483</v>
      </c>
      <c r="B6" s="105"/>
      <c r="C6" s="105"/>
    </row>
    <row r="7" spans="1:3" x14ac:dyDescent="0.2">
      <c r="A7" s="105" t="s">
        <v>484</v>
      </c>
      <c r="B7" s="105"/>
      <c r="C7" s="105"/>
    </row>
    <row r="8" spans="1:3" x14ac:dyDescent="0.2">
      <c r="A8" s="105" t="s">
        <v>485</v>
      </c>
      <c r="B8" s="105"/>
      <c r="C8" s="105"/>
    </row>
    <row r="9" spans="1:3" x14ac:dyDescent="0.2">
      <c r="A9" s="105" t="s">
        <v>486</v>
      </c>
      <c r="B9" s="105"/>
      <c r="C9" s="105"/>
    </row>
    <row r="10" spans="1:3" x14ac:dyDescent="0.2">
      <c r="A10" s="105" t="s">
        <v>487</v>
      </c>
      <c r="B10" s="105"/>
      <c r="C10" s="105"/>
    </row>
    <row r="11" spans="1:3" x14ac:dyDescent="0.2">
      <c r="A11" s="105"/>
      <c r="B11" s="105"/>
      <c r="C11" s="105"/>
    </row>
    <row r="12" spans="1:3" x14ac:dyDescent="0.2">
      <c r="A12" s="105" t="s">
        <v>488</v>
      </c>
      <c r="B12" s="105"/>
      <c r="C12" s="105"/>
    </row>
    <row r="13" spans="1:3" x14ac:dyDescent="0.2">
      <c r="A13" s="105" t="s">
        <v>489</v>
      </c>
      <c r="B13" s="105"/>
      <c r="C13" s="105"/>
    </row>
    <row r="14" spans="1:3" x14ac:dyDescent="0.2">
      <c r="A14" s="105" t="s">
        <v>490</v>
      </c>
      <c r="B14" s="105"/>
      <c r="C14" s="105"/>
    </row>
    <row r="15" spans="1:3" x14ac:dyDescent="0.2">
      <c r="A15" s="105" t="s">
        <v>491</v>
      </c>
      <c r="B15" s="105"/>
      <c r="C15" s="105"/>
    </row>
    <row r="16" spans="1:3" x14ac:dyDescent="0.2">
      <c r="A16" s="105" t="s">
        <v>492</v>
      </c>
      <c r="B16" s="289"/>
      <c r="C16" s="105"/>
    </row>
    <row r="17" spans="1:3" x14ac:dyDescent="0.2">
      <c r="A17" s="105" t="s">
        <v>493</v>
      </c>
      <c r="B17" s="404"/>
      <c r="C17" s="105"/>
    </row>
    <row r="18" spans="1:3" x14ac:dyDescent="0.2">
      <c r="A18" s="105" t="s">
        <v>494</v>
      </c>
      <c r="B18" s="404"/>
      <c r="C18" s="105"/>
    </row>
    <row r="19" spans="1:3" x14ac:dyDescent="0.2">
      <c r="A19" s="105" t="s">
        <v>495</v>
      </c>
      <c r="B19" s="105"/>
      <c r="C19" s="105"/>
    </row>
    <row r="20" spans="1:3" x14ac:dyDescent="0.2">
      <c r="A20" s="105" t="s">
        <v>496</v>
      </c>
      <c r="B20" s="105"/>
      <c r="C20" s="105"/>
    </row>
    <row r="21" spans="1:3" ht="15.75" customHeight="1" x14ac:dyDescent="0.2">
      <c r="A21" s="105" t="s">
        <v>497</v>
      </c>
      <c r="B21" s="105"/>
      <c r="C21" s="105"/>
    </row>
    <row r="22" spans="1:3" ht="15.75" customHeight="1" x14ac:dyDescent="0.2">
      <c r="A22" s="105" t="s">
        <v>498</v>
      </c>
      <c r="B22" s="105"/>
      <c r="C22" s="105"/>
    </row>
    <row r="23" spans="1:3" ht="15.75" customHeight="1" x14ac:dyDescent="0.2">
      <c r="A23" s="105" t="s">
        <v>499</v>
      </c>
      <c r="B23" s="290"/>
      <c r="C23" s="105"/>
    </row>
    <row r="24" spans="1:3" ht="15.75" customHeight="1" x14ac:dyDescent="0.2">
      <c r="A24" s="105" t="s">
        <v>500</v>
      </c>
      <c r="B24" s="105"/>
      <c r="C24" s="105"/>
    </row>
    <row r="25" spans="1:3" ht="15.75" customHeight="1" x14ac:dyDescent="0.2">
      <c r="A25" s="105"/>
      <c r="B25" s="105"/>
      <c r="C25" s="105"/>
    </row>
    <row r="26" spans="1:3" ht="15.75" customHeight="1" x14ac:dyDescent="0.2">
      <c r="A26" s="105"/>
      <c r="B26" s="105"/>
      <c r="C26" s="105"/>
    </row>
    <row r="27" spans="1:3" ht="15.75" customHeight="1" x14ac:dyDescent="0.2">
      <c r="A27" s="105"/>
      <c r="B27" s="105"/>
      <c r="C27" s="105"/>
    </row>
    <row r="28" spans="1:3" ht="15.75" customHeight="1" x14ac:dyDescent="0.2">
      <c r="A28" s="105" t="s">
        <v>618</v>
      </c>
      <c r="B28" s="105">
        <v>150000</v>
      </c>
      <c r="C28" s="105"/>
    </row>
    <row r="29" spans="1:3" ht="15.75" customHeight="1" x14ac:dyDescent="0.2">
      <c r="A29" s="105"/>
      <c r="B29" s="105"/>
      <c r="C29" s="105"/>
    </row>
    <row r="30" spans="1:3" ht="15.75" customHeight="1" x14ac:dyDescent="0.2">
      <c r="A30" s="105" t="s">
        <v>501</v>
      </c>
      <c r="B30" s="404">
        <v>100000</v>
      </c>
      <c r="C30" s="105" t="s">
        <v>502</v>
      </c>
    </row>
    <row r="31" spans="1:3" ht="15.75" customHeight="1" x14ac:dyDescent="0.2">
      <c r="A31" s="105" t="s">
        <v>503</v>
      </c>
      <c r="B31" s="404">
        <v>20000</v>
      </c>
      <c r="C31" s="105"/>
    </row>
    <row r="32" spans="1:3" ht="15.75" customHeight="1" x14ac:dyDescent="0.2">
      <c r="A32" s="135" t="s">
        <v>504</v>
      </c>
      <c r="B32" s="420">
        <v>30000</v>
      </c>
      <c r="C32" s="135"/>
    </row>
    <row r="33" spans="1:4" ht="15.75" customHeight="1" x14ac:dyDescent="0.2">
      <c r="A33" s="421" t="s">
        <v>619</v>
      </c>
      <c r="B33" s="311"/>
      <c r="C33" s="311"/>
      <c r="D33" s="313"/>
    </row>
    <row r="34" spans="1:4" ht="15.75" customHeight="1" x14ac:dyDescent="0.2">
      <c r="A34" s="311"/>
      <c r="B34" s="311"/>
      <c r="C34" s="311"/>
      <c r="D34" s="313"/>
    </row>
    <row r="35" spans="1:4" ht="15.75" customHeight="1" x14ac:dyDescent="0.2">
      <c r="A35" s="311" t="s">
        <v>627</v>
      </c>
      <c r="B35" s="311"/>
      <c r="C35" s="311"/>
      <c r="D35" s="313"/>
    </row>
    <row r="36" spans="1:4" ht="15.75" customHeight="1" x14ac:dyDescent="0.2">
      <c r="A36" s="311" t="s">
        <v>620</v>
      </c>
      <c r="B36" s="311"/>
      <c r="C36" s="311"/>
      <c r="D36" s="313"/>
    </row>
    <row r="37" spans="1:4" ht="15.75" customHeight="1" x14ac:dyDescent="0.2">
      <c r="A37" s="311" t="s">
        <v>621</v>
      </c>
      <c r="B37" s="311"/>
      <c r="C37" s="311"/>
      <c r="D37" s="313"/>
    </row>
    <row r="38" spans="1:4" ht="15.75" customHeight="1" x14ac:dyDescent="0.2">
      <c r="A38" s="311" t="s">
        <v>622</v>
      </c>
      <c r="B38" s="311"/>
      <c r="C38" s="311"/>
      <c r="D38" s="313"/>
    </row>
    <row r="39" spans="1:4" ht="15.75" customHeight="1" x14ac:dyDescent="0.2">
      <c r="A39" s="393" t="s">
        <v>623</v>
      </c>
      <c r="B39" s="311"/>
      <c r="C39" s="311"/>
      <c r="D39" s="313"/>
    </row>
    <row r="40" spans="1:4" ht="15.75" customHeight="1" x14ac:dyDescent="0.2">
      <c r="A40" s="422" t="s">
        <v>624</v>
      </c>
      <c r="B40" s="311"/>
      <c r="C40" s="311"/>
      <c r="D40" s="313"/>
    </row>
    <row r="41" spans="1:4" ht="15.75" customHeight="1" x14ac:dyDescent="0.2">
      <c r="A41" s="311" t="s">
        <v>625</v>
      </c>
      <c r="B41" s="311"/>
      <c r="C41" s="311"/>
      <c r="D41" s="313"/>
    </row>
    <row r="42" spans="1:4" ht="15.75" customHeight="1" x14ac:dyDescent="0.2">
      <c r="A42" s="422" t="s">
        <v>626</v>
      </c>
      <c r="B42" s="311"/>
      <c r="C42" s="311"/>
      <c r="D42" s="313"/>
    </row>
    <row r="43" spans="1:4" ht="15.75" customHeight="1" x14ac:dyDescent="0.2">
      <c r="A43" s="311"/>
      <c r="B43" s="311"/>
      <c r="C43" s="311"/>
      <c r="D43" s="313"/>
    </row>
    <row r="44" spans="1:4" ht="15.75" customHeight="1" x14ac:dyDescent="0.2">
      <c r="A44" s="311"/>
      <c r="B44" s="311"/>
      <c r="C44" s="311"/>
      <c r="D44" s="313"/>
    </row>
    <row r="45" spans="1:4" ht="15.75" customHeight="1" x14ac:dyDescent="0.2">
      <c r="A45" s="311" t="s">
        <v>628</v>
      </c>
      <c r="B45" s="311"/>
      <c r="C45" s="311"/>
      <c r="D45" s="313"/>
    </row>
    <row r="46" spans="1:4" ht="15.75" customHeight="1" x14ac:dyDescent="0.2">
      <c r="A46" s="311" t="s">
        <v>629</v>
      </c>
      <c r="B46" s="311"/>
      <c r="C46" s="311"/>
      <c r="D46" s="313"/>
    </row>
    <row r="47" spans="1:4" ht="15.75" customHeight="1" x14ac:dyDescent="0.2">
      <c r="A47" s="311" t="s">
        <v>630</v>
      </c>
      <c r="B47" s="311"/>
      <c r="C47" s="311"/>
      <c r="D47" s="313"/>
    </row>
    <row r="48" spans="1:4" ht="15.75" customHeight="1" x14ac:dyDescent="0.2">
      <c r="A48" s="311" t="s">
        <v>631</v>
      </c>
      <c r="B48" s="311"/>
      <c r="C48" s="311"/>
      <c r="D48" s="313"/>
    </row>
    <row r="49" spans="1:4" ht="15.75" customHeight="1" x14ac:dyDescent="0.2">
      <c r="A49" s="311"/>
      <c r="B49" s="311"/>
      <c r="C49" s="311"/>
      <c r="D49" s="313"/>
    </row>
    <row r="50" spans="1:4" ht="15.75" customHeight="1" x14ac:dyDescent="0.2">
      <c r="A50" s="311" t="s">
        <v>632</v>
      </c>
      <c r="B50" s="311"/>
      <c r="C50" s="311"/>
      <c r="D50" s="313"/>
    </row>
    <row r="51" spans="1:4" ht="15.75" customHeight="1" x14ac:dyDescent="0.2">
      <c r="A51" s="313" t="s">
        <v>633</v>
      </c>
      <c r="B51" s="313"/>
      <c r="C51" s="313"/>
    </row>
    <row r="52" spans="1:4" ht="15.75" customHeight="1" x14ac:dyDescent="0.2"/>
    <row r="53" spans="1:4" ht="15.75" customHeight="1" x14ac:dyDescent="0.2"/>
    <row r="54" spans="1:4" ht="15.75" customHeight="1" x14ac:dyDescent="0.2"/>
    <row r="55" spans="1:4" ht="15.75" customHeight="1" x14ac:dyDescent="0.2"/>
    <row r="56" spans="1:4" ht="15.75" customHeight="1" x14ac:dyDescent="0.2"/>
    <row r="57" spans="1:4" ht="15.75" customHeight="1" x14ac:dyDescent="0.2"/>
    <row r="58" spans="1:4" ht="15.75" customHeight="1" x14ac:dyDescent="0.2"/>
    <row r="59" spans="1:4" ht="15.75" customHeight="1" x14ac:dyDescent="0.2"/>
    <row r="60" spans="1:4" ht="15.75" customHeight="1" x14ac:dyDescent="0.2"/>
    <row r="61" spans="1:4" ht="15.75" customHeight="1" x14ac:dyDescent="0.2"/>
    <row r="62" spans="1:4" ht="15.75" customHeight="1" x14ac:dyDescent="0.2"/>
    <row r="63" spans="1:4" ht="15.75" customHeight="1" x14ac:dyDescent="0.2"/>
    <row r="64" spans="1: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1:A1000"/>
  <sheetViews>
    <sheetView workbookViewId="0"/>
  </sheetViews>
  <sheetFormatPr defaultColWidth="12.64453125" defaultRowHeight="15" customHeight="1" x14ac:dyDescent="0.2"/>
  <cols>
    <col min="1" max="26" width="8.609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1:A1000"/>
  <sheetViews>
    <sheetView workbookViewId="0"/>
  </sheetViews>
  <sheetFormatPr defaultColWidth="12.64453125" defaultRowHeight="15" customHeight="1" x14ac:dyDescent="0.2"/>
  <cols>
    <col min="1" max="26" width="8.609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1:A1000"/>
  <sheetViews>
    <sheetView workbookViewId="0"/>
  </sheetViews>
  <sheetFormatPr defaultColWidth="12.64453125" defaultRowHeight="15" customHeight="1" x14ac:dyDescent="0.2"/>
  <cols>
    <col min="1" max="26" width="8.609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1:A1000"/>
  <sheetViews>
    <sheetView workbookViewId="0"/>
  </sheetViews>
  <sheetFormatPr defaultColWidth="12.64453125" defaultRowHeight="15" customHeight="1" x14ac:dyDescent="0.2"/>
  <cols>
    <col min="1" max="26" width="8.609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1:A1000"/>
  <sheetViews>
    <sheetView workbookViewId="0"/>
  </sheetViews>
  <sheetFormatPr defaultColWidth="12.64453125" defaultRowHeight="15" customHeight="1" x14ac:dyDescent="0.2"/>
  <cols>
    <col min="1" max="26" width="8.609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1:A1000"/>
  <sheetViews>
    <sheetView workbookViewId="0"/>
  </sheetViews>
  <sheetFormatPr defaultColWidth="12.64453125" defaultRowHeight="15" customHeight="1" x14ac:dyDescent="0.2"/>
  <cols>
    <col min="1" max="26" width="8.609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Hoja1</vt:lpstr>
      <vt:lpstr>Hoja2</vt:lpstr>
      <vt:lpstr>Hoja3</vt:lpstr>
      <vt:lpstr>Hoja9</vt:lpstr>
      <vt:lpstr>Hoja7</vt:lpstr>
      <vt:lpstr>Hoja8</vt:lpstr>
      <vt:lpstr>Hoja4</vt:lpstr>
      <vt:lpstr>Hoja5</vt:lpstr>
      <vt:lpstr>Hoja6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seyfer1993@gmail.com</dc:creator>
  <dcterms:created xsi:type="dcterms:W3CDTF">2025-01-13T22:53:57Z</dcterms:created>
</cp:coreProperties>
</file>